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Z:\Zakázky 2023\23026 ONJI Psycho_PD\08_Expedice dokumentace\__23026_DPS_REV_01__\23026-DPS-E\"/>
    </mc:Choice>
  </mc:AlternateContent>
  <xr:revisionPtr revIDLastSave="0" documentId="13_ncr:1_{9160B789-F8A5-4826-8678-FB8DF70696B1}" xr6:coauthVersionLast="47" xr6:coauthVersionMax="47" xr10:uidLastSave="{00000000-0000-0000-0000-000000000000}"/>
  <bookViews>
    <workbookView xWindow="-15" yWindow="0" windowWidth="19230" windowHeight="17385" xr2:uid="{00000000-000D-0000-FFFF-FFFF00000000}"/>
  </bookViews>
  <sheets>
    <sheet name="Rekapitulace stavby" sheetId="1" r:id="rId1"/>
    <sheet name="D.1.0 - Dokumentace boura..." sheetId="2" r:id="rId2"/>
    <sheet name="D.1.1.A - SPODNÍ STAVBA" sheetId="3" r:id="rId3"/>
    <sheet name="D.1.1.B - VRCHNÍ STAVBA " sheetId="4" r:id="rId4"/>
    <sheet name="D.1.3 - Požárně bezpečnos..." sheetId="5" r:id="rId5"/>
    <sheet name="D.1.4.1 - Zdravotně techn..." sheetId="6" r:id="rId6"/>
    <sheet name="D.1.4.2.1 - Vzduchotechnika" sheetId="7" r:id="rId7"/>
    <sheet name="D.1.4.2.2 - Chlazení" sheetId="8" r:id="rId8"/>
    <sheet name="D.1.4.3 - Vytápění" sheetId="9" r:id="rId9"/>
    <sheet name="D.1.4.5 - Silnoproudá ele..." sheetId="10" r:id="rId10"/>
    <sheet name="D.1.4.6.1 - EPS" sheetId="11" r:id="rId11"/>
    <sheet name="D.1.4.6.2 - NZS" sheetId="12" r:id="rId12"/>
    <sheet name="D.1.4.6.3 - PZTS" sheetId="13" r:id="rId13"/>
    <sheet name="D.1.4.6.4 - EKV+VDT" sheetId="14" r:id="rId14"/>
    <sheet name="D.1.4.6.5 - CCTV" sheetId="15" r:id="rId15"/>
    <sheet name="D.1.4.6.6 - SK" sheetId="16" r:id="rId16"/>
    <sheet name="D.1.4.6.7 - Měření teplot..." sheetId="17" r:id="rId17"/>
    <sheet name="D.1.4.6.8 - STA" sheetId="18" r:id="rId18"/>
    <sheet name="D.1.4.6.9 - JČ" sheetId="19" r:id="rId19"/>
    <sheet name="D.1.4.6.11 - Parkovací sy..." sheetId="20" r:id="rId20"/>
    <sheet name="D.1.4.6.12 - RCD" sheetId="21" r:id="rId21"/>
    <sheet name="D.1.4.6.13 - KT" sheetId="22" r:id="rId22"/>
    <sheet name="D.1.4.7 - Měření a regulace" sheetId="23" r:id="rId23"/>
    <sheet name="D.1.4.8.1 - rozvody" sheetId="24" r:id="rId24"/>
    <sheet name="D.1.4.8.2 - kompres.stanice" sheetId="25" r:id="rId25"/>
    <sheet name="D.1.4.8.3 - lahvový zdroj..." sheetId="26" r:id="rId26"/>
    <sheet name="D.1.4.8.4 - lahvový zdroj O2" sheetId="27" r:id="rId27"/>
    <sheet name="D.2-01.1 - Výtahy" sheetId="28" r:id="rId28"/>
    <sheet name="D.2-01.2 - Zdravotnická t..." sheetId="29" r:id="rId29"/>
    <sheet name="D.2-01.3.1 - Interiér" sheetId="30" r:id="rId30"/>
    <sheet name="D.2-01.3.2 - Orientační s..." sheetId="31" r:id="rId31"/>
    <sheet name="D.2-01.4 - Potrubní pošta" sheetId="32" r:id="rId32"/>
    <sheet name="D.2-01.5 - AV a IT techno..." sheetId="33" r:id="rId33"/>
    <sheet name="D.2-01.6 - ZOTK" sheetId="34" r:id="rId34"/>
    <sheet name="D.2-01.7 - SHZ" sheetId="35" r:id="rId35"/>
    <sheet name="D.2-01.8 - FVE" sheetId="36" r:id="rId36"/>
    <sheet name="D.2-01.9 - Parkovací systém" sheetId="37" r:id="rId37"/>
    <sheet name="D.2-01.10 - Závlahový systém" sheetId="38" r:id="rId38"/>
    <sheet name="D.2-01.11 - Geotermální vrty" sheetId="39" r:id="rId39"/>
    <sheet name="D.2-IO 01.1 - Přeložka VO..." sheetId="40" r:id="rId40"/>
    <sheet name="D.2-IO 01.2 - Přeložka NN..." sheetId="41" r:id="rId41"/>
    <sheet name="D.2-IO 02a - Komunikace, ..." sheetId="42" r:id="rId42"/>
    <sheet name="D.2-IO 02b - Opěrné stěny" sheetId="43" r:id="rId43"/>
    <sheet name="D.2-IO 03 - Sadové úpravy" sheetId="44" r:id="rId44"/>
    <sheet name="D.2-IO 04 - Kanalizace de..." sheetId="45" r:id="rId45"/>
    <sheet name="D.2-IO 05 - Areálová příp..." sheetId="46" r:id="rId46"/>
    <sheet name="IO 06a - UZ - Uzemnění" sheetId="47" r:id="rId47"/>
    <sheet name="IO 06b - KT - Kabelové trasy" sheetId="48" r:id="rId48"/>
    <sheet name="IO 06c - SP - Silnoproudé..." sheetId="49" r:id="rId49"/>
    <sheet name="D.2-IO 07 - Venkovní osvě..." sheetId="50" r:id="rId50"/>
    <sheet name="D.2-IO 08 - Slaboproudé r..." sheetId="51" r:id="rId51"/>
    <sheet name="D.2-IO 09 - Plynové odběr..." sheetId="52" r:id="rId52"/>
    <sheet name="VON - Vedlejší a ostatní ..." sheetId="53" r:id="rId53"/>
  </sheets>
  <definedNames>
    <definedName name="_xlnm._FilterDatabase" localSheetId="1" hidden="1">'D.1.0 - Dokumentace boura...'!$C$128:$K$289</definedName>
    <definedName name="_xlnm._FilterDatabase" localSheetId="2" hidden="1">'D.1.1.A - SPODNÍ STAVBA'!$C$141:$K$944</definedName>
    <definedName name="_xlnm._FilterDatabase" localSheetId="3" hidden="1">'D.1.1.B - VRCHNÍ STAVBA '!$C$150:$K$2066</definedName>
    <definedName name="_xlnm._FilterDatabase" localSheetId="4" hidden="1">'D.1.3 - Požárně bezpečnos...'!$C$121:$K$133</definedName>
    <definedName name="_xlnm._FilterDatabase" localSheetId="5" hidden="1">'D.1.4.1 - Zdravotně techn...'!$C$143:$K$614</definedName>
    <definedName name="_xlnm._FilterDatabase" localSheetId="6" hidden="1">'D.1.4.2.1 - Vzduchotechnika'!$C$135:$K$683</definedName>
    <definedName name="_xlnm._FilterDatabase" localSheetId="7" hidden="1">'D.1.4.2.2 - Chlazení'!$C$128:$K$323</definedName>
    <definedName name="_xlnm._FilterDatabase" localSheetId="8" hidden="1">'D.1.4.3 - Vytápění'!$C$136:$K$384</definedName>
    <definedName name="_xlnm._FilterDatabase" localSheetId="9" hidden="1">'D.1.4.5 - Silnoproudá ele...'!$C$135:$K$449</definedName>
    <definedName name="_xlnm._FilterDatabase" localSheetId="10" hidden="1">'D.1.4.6.1 - EPS'!$C$129:$K$209</definedName>
    <definedName name="_xlnm._FilterDatabase" localSheetId="19" hidden="1">'D.1.4.6.11 - Parkovací sy...'!$C$123:$K$251</definedName>
    <definedName name="_xlnm._FilterDatabase" localSheetId="20" hidden="1">'D.1.4.6.12 - RCD'!$C$125:$K$146</definedName>
    <definedName name="_xlnm._FilterDatabase" localSheetId="21" hidden="1">'D.1.4.6.13 - KT'!$C$125:$K$181</definedName>
    <definedName name="_xlnm._FilterDatabase" localSheetId="11" hidden="1">'D.1.4.6.2 - NZS'!$C$128:$K$184</definedName>
    <definedName name="_xlnm._FilterDatabase" localSheetId="12" hidden="1">'D.1.4.6.3 - PZTS'!$C$127:$K$169</definedName>
    <definedName name="_xlnm._FilterDatabase" localSheetId="13" hidden="1">'D.1.4.6.4 - EKV+VDT'!$C$126:$K$155</definedName>
    <definedName name="_xlnm._FilterDatabase" localSheetId="14" hidden="1">'D.1.4.6.5 - CCTV'!$C$129:$K$167</definedName>
    <definedName name="_xlnm._FilterDatabase" localSheetId="15" hidden="1">'D.1.4.6.6 - SK'!$C$129:$K$181</definedName>
    <definedName name="_xlnm._FilterDatabase" localSheetId="16" hidden="1">'D.1.4.6.7 - Měření teplot...'!$C$126:$K$151</definedName>
    <definedName name="_xlnm._FilterDatabase" localSheetId="17" hidden="1">'D.1.4.6.8 - STA'!$C$128:$K$156</definedName>
    <definedName name="_xlnm._FilterDatabase" localSheetId="18" hidden="1">'D.1.4.6.9 - JČ'!$C$126:$K$140</definedName>
    <definedName name="_xlnm._FilterDatabase" localSheetId="22" hidden="1">'D.1.4.7 - Měření a regulace'!$C$134:$K$293</definedName>
    <definedName name="_xlnm._FilterDatabase" localSheetId="23" hidden="1">'D.1.4.8.1 - rozvody'!$C$124:$K$154</definedName>
    <definedName name="_xlnm._FilterDatabase" localSheetId="24" hidden="1">'D.1.4.8.2 - kompres.stanice'!$C$125:$K$162</definedName>
    <definedName name="_xlnm._FilterDatabase" localSheetId="25" hidden="1">'D.1.4.8.3 - lahvový zdroj...'!$C$124:$K$137</definedName>
    <definedName name="_xlnm._FilterDatabase" localSheetId="26" hidden="1">'D.1.4.8.4 - lahvový zdroj O2'!$C$124:$K$143</definedName>
    <definedName name="_xlnm._FilterDatabase" localSheetId="27" hidden="1">'D.2-01.1 - Výtahy'!$C$124:$K$129</definedName>
    <definedName name="_xlnm._FilterDatabase" localSheetId="37" hidden="1">'D.2-01.10 - Závlahový systém'!$C$126:$K$195</definedName>
    <definedName name="_xlnm._FilterDatabase" localSheetId="38" hidden="1">'D.2-01.11 - Geotermální vrty'!$C$128:$K$173</definedName>
    <definedName name="_xlnm._FilterDatabase" localSheetId="28" hidden="1">'D.2-01.2 - Zdravotnická t...'!$C$124:$K$182</definedName>
    <definedName name="_xlnm._FilterDatabase" localSheetId="29" hidden="1">'D.2-01.3.1 - Interiér'!$C$123:$K$472</definedName>
    <definedName name="_xlnm._FilterDatabase" localSheetId="30" hidden="1">'D.2-01.3.2 - Orientační s...'!$C$125:$K$149</definedName>
    <definedName name="_xlnm._FilterDatabase" localSheetId="31" hidden="1">'D.2-01.4 - Potrubní pošta'!$C$130:$K$216</definedName>
    <definedName name="_xlnm._FilterDatabase" localSheetId="32" hidden="1">'D.2-01.5 - AV a IT techno...'!$C$126:$K$428</definedName>
    <definedName name="_xlnm._FilterDatabase" localSheetId="33" hidden="1">'D.2-01.6 - ZOTK'!$C$128:$K$155</definedName>
    <definedName name="_xlnm._FilterDatabase" localSheetId="34" hidden="1">'D.2-01.7 - SHZ'!$C$128:$K$196</definedName>
    <definedName name="_xlnm._FilterDatabase" localSheetId="35" hidden="1">'D.2-01.8 - FVE'!$C$126:$K$184</definedName>
    <definedName name="_xlnm._FilterDatabase" localSheetId="36" hidden="1">'D.2-01.9 - Parkovací systém'!$C$124:$K$127</definedName>
    <definedName name="_xlnm._FilterDatabase" localSheetId="39" hidden="1">'D.2-IO 01.1 - Přeložka VO...'!$C$121:$K$143</definedName>
    <definedName name="_xlnm._FilterDatabase" localSheetId="40" hidden="1">'D.2-IO 01.2 - Přeložka NN...'!$C$120:$K$123</definedName>
    <definedName name="_xlnm._FilterDatabase" localSheetId="41" hidden="1">'D.2-IO 02a - Komunikace, ...'!$C$128:$K$315</definedName>
    <definedName name="_xlnm._FilterDatabase" localSheetId="42" hidden="1">'D.2-IO 02b - Opěrné stěny'!$C$127:$K$195</definedName>
    <definedName name="_xlnm._FilterDatabase" localSheetId="43" hidden="1">'D.2-IO 03 - Sadové úpravy'!$C$118:$K$284</definedName>
    <definedName name="_xlnm._FilterDatabase" localSheetId="44" hidden="1">'D.2-IO 04 - Kanalizace de...'!$C$126:$K$280</definedName>
    <definedName name="_xlnm._FilterDatabase" localSheetId="45" hidden="1">'D.2-IO 05 - Areálová příp...'!$C$124:$K$187</definedName>
    <definedName name="_xlnm._FilterDatabase" localSheetId="49" hidden="1">'D.2-IO 07 - Venkovní osvě...'!$C$121:$K$186</definedName>
    <definedName name="_xlnm._FilterDatabase" localSheetId="50" hidden="1">'D.2-IO 08 - Slaboproudé r...'!$C$116:$K$119</definedName>
    <definedName name="_xlnm._FilterDatabase" localSheetId="51" hidden="1">'D.2-IO 09 - Plynové odběr...'!$C$124:$K$209</definedName>
    <definedName name="_xlnm._FilterDatabase" localSheetId="46" hidden="1">'IO 06a - UZ - Uzemnění'!$C$121:$K$137</definedName>
    <definedName name="_xlnm._FilterDatabase" localSheetId="47" hidden="1">'IO 06b - KT - Kabelové trasy'!$C$123:$K$148</definedName>
    <definedName name="_xlnm._FilterDatabase" localSheetId="48" hidden="1">'IO 06c - SP - Silnoproudé...'!$C$121:$K$151</definedName>
    <definedName name="_xlnm._FilterDatabase" localSheetId="52" hidden="1">'VON - Vedlejší a ostatní ...'!$C$127:$K$189</definedName>
    <definedName name="_xlnm.Print_Titles" localSheetId="1">'D.1.0 - Dokumentace boura...'!$128:$128</definedName>
    <definedName name="_xlnm.Print_Titles" localSheetId="2">'D.1.1.A - SPODNÍ STAVBA'!$141:$141</definedName>
    <definedName name="_xlnm.Print_Titles" localSheetId="3">'D.1.1.B - VRCHNÍ STAVBA '!$150:$150</definedName>
    <definedName name="_xlnm.Print_Titles" localSheetId="4">'D.1.3 - Požárně bezpečnos...'!$121:$121</definedName>
    <definedName name="_xlnm.Print_Titles" localSheetId="5">'D.1.4.1 - Zdravotně techn...'!$143:$143</definedName>
    <definedName name="_xlnm.Print_Titles" localSheetId="6">'D.1.4.2.1 - Vzduchotechnika'!$135:$135</definedName>
    <definedName name="_xlnm.Print_Titles" localSheetId="7">'D.1.4.2.2 - Chlazení'!$128:$128</definedName>
    <definedName name="_xlnm.Print_Titles" localSheetId="8">'D.1.4.3 - Vytápění'!$136:$136</definedName>
    <definedName name="_xlnm.Print_Titles" localSheetId="9">'D.1.4.5 - Silnoproudá ele...'!$135:$135</definedName>
    <definedName name="_xlnm.Print_Titles" localSheetId="10">'D.1.4.6.1 - EPS'!$129:$129</definedName>
    <definedName name="_xlnm.Print_Titles" localSheetId="19">'D.1.4.6.11 - Parkovací sy...'!$123:$123</definedName>
    <definedName name="_xlnm.Print_Titles" localSheetId="20">'D.1.4.6.12 - RCD'!$125:$125</definedName>
    <definedName name="_xlnm.Print_Titles" localSheetId="21">'D.1.4.6.13 - KT'!$125:$125</definedName>
    <definedName name="_xlnm.Print_Titles" localSheetId="11">'D.1.4.6.2 - NZS'!$128:$128</definedName>
    <definedName name="_xlnm.Print_Titles" localSheetId="12">'D.1.4.6.3 - PZTS'!$127:$127</definedName>
    <definedName name="_xlnm.Print_Titles" localSheetId="13">'D.1.4.6.4 - EKV+VDT'!$126:$126</definedName>
    <definedName name="_xlnm.Print_Titles" localSheetId="14">'D.1.4.6.5 - CCTV'!$129:$129</definedName>
    <definedName name="_xlnm.Print_Titles" localSheetId="15">'D.1.4.6.6 - SK'!$129:$129</definedName>
    <definedName name="_xlnm.Print_Titles" localSheetId="16">'D.1.4.6.7 - Měření teplot...'!$126:$126</definedName>
    <definedName name="_xlnm.Print_Titles" localSheetId="17">'D.1.4.6.8 - STA'!$128:$128</definedName>
    <definedName name="_xlnm.Print_Titles" localSheetId="18">'D.1.4.6.9 - JČ'!$126:$126</definedName>
    <definedName name="_xlnm.Print_Titles" localSheetId="22">'D.1.4.7 - Měření a regulace'!$134:$134</definedName>
    <definedName name="_xlnm.Print_Titles" localSheetId="23">'D.1.4.8.1 - rozvody'!$124:$124</definedName>
    <definedName name="_xlnm.Print_Titles" localSheetId="24">'D.1.4.8.2 - kompres.stanice'!$125:$125</definedName>
    <definedName name="_xlnm.Print_Titles" localSheetId="25">'D.1.4.8.3 - lahvový zdroj...'!$124:$124</definedName>
    <definedName name="_xlnm.Print_Titles" localSheetId="26">'D.1.4.8.4 - lahvový zdroj O2'!$124:$124</definedName>
    <definedName name="_xlnm.Print_Titles" localSheetId="27">'D.2-01.1 - Výtahy'!$124:$124</definedName>
    <definedName name="_xlnm.Print_Titles" localSheetId="37">'D.2-01.10 - Závlahový systém'!$126:$126</definedName>
    <definedName name="_xlnm.Print_Titles" localSheetId="38">'D.2-01.11 - Geotermální vrty'!$128:$128</definedName>
    <definedName name="_xlnm.Print_Titles" localSheetId="28">'D.2-01.2 - Zdravotnická t...'!$124:$124</definedName>
    <definedName name="_xlnm.Print_Titles" localSheetId="29">'D.2-01.3.1 - Interiér'!$123:$123</definedName>
    <definedName name="_xlnm.Print_Titles" localSheetId="30">'D.2-01.3.2 - Orientační s...'!$125:$125</definedName>
    <definedName name="_xlnm.Print_Titles" localSheetId="31">'D.2-01.4 - Potrubní pošta'!$130:$130</definedName>
    <definedName name="_xlnm.Print_Titles" localSheetId="32">'D.2-01.5 - AV a IT techno...'!$126:$126</definedName>
    <definedName name="_xlnm.Print_Titles" localSheetId="33">'D.2-01.6 - ZOTK'!$128:$128</definedName>
    <definedName name="_xlnm.Print_Titles" localSheetId="34">'D.2-01.7 - SHZ'!$128:$128</definedName>
    <definedName name="_xlnm.Print_Titles" localSheetId="35">'D.2-01.8 - FVE'!$126:$126</definedName>
    <definedName name="_xlnm.Print_Titles" localSheetId="36">'D.2-01.9 - Parkovací systém'!$124:$124</definedName>
    <definedName name="_xlnm.Print_Titles" localSheetId="39">'D.2-IO 01.1 - Přeložka VO...'!$121:$121</definedName>
    <definedName name="_xlnm.Print_Titles" localSheetId="40">'D.2-IO 01.2 - Přeložka NN...'!$120:$120</definedName>
    <definedName name="_xlnm.Print_Titles" localSheetId="41">'D.2-IO 02a - Komunikace, ...'!$128:$128</definedName>
    <definedName name="_xlnm.Print_Titles" localSheetId="42">'D.2-IO 02b - Opěrné stěny'!$127:$127</definedName>
    <definedName name="_xlnm.Print_Titles" localSheetId="43">'D.2-IO 03 - Sadové úpravy'!$118:$118</definedName>
    <definedName name="_xlnm.Print_Titles" localSheetId="44">'D.2-IO 04 - Kanalizace de...'!$126:$126</definedName>
    <definedName name="_xlnm.Print_Titles" localSheetId="45">'D.2-IO 05 - Areálová příp...'!$124:$124</definedName>
    <definedName name="_xlnm.Print_Titles" localSheetId="49">'D.2-IO 07 - Venkovní osvě...'!$121:$121</definedName>
    <definedName name="_xlnm.Print_Titles" localSheetId="50">'D.2-IO 08 - Slaboproudé r...'!$116:$116</definedName>
    <definedName name="_xlnm.Print_Titles" localSheetId="51">'D.2-IO 09 - Plynové odběr...'!$124:$124</definedName>
    <definedName name="_xlnm.Print_Titles" localSheetId="46">'IO 06a - UZ - Uzemnění'!$121:$121</definedName>
    <definedName name="_xlnm.Print_Titles" localSheetId="47">'IO 06b - KT - Kabelové trasy'!$123:$123</definedName>
    <definedName name="_xlnm.Print_Titles" localSheetId="48">'IO 06c - SP - Silnoproudé...'!$121:$121</definedName>
    <definedName name="_xlnm.Print_Titles" localSheetId="0">'Rekapitulace stavby'!$92:$92</definedName>
    <definedName name="_xlnm.Print_Titles" localSheetId="52">'VON - Vedlejší a ostatní ...'!$127:$127</definedName>
    <definedName name="_xlnm.Print_Area" localSheetId="1">'D.1.0 - Dokumentace boura...'!$C$4:$J$41,'D.1.0 - Dokumentace boura...'!$C$50:$J$76,'D.1.0 - Dokumentace boura...'!$C$82:$J$108,'D.1.0 - Dokumentace boura...'!$C$114:$K$289</definedName>
    <definedName name="_xlnm.Print_Area" localSheetId="2">'D.1.1.A - SPODNÍ STAVBA'!$C$4:$J$43,'D.1.1.A - SPODNÍ STAVBA'!$C$50:$J$76,'D.1.1.A - SPODNÍ STAVBA'!$C$82:$J$119,'D.1.1.A - SPODNÍ STAVBA'!$C$125:$K$944</definedName>
    <definedName name="_xlnm.Print_Area" localSheetId="3">'D.1.1.B - VRCHNÍ STAVBA '!$C$4:$J$43,'D.1.1.B - VRCHNÍ STAVBA '!$C$50:$J$76,'D.1.1.B - VRCHNÍ STAVBA '!$C$82:$J$128,'D.1.1.B - VRCHNÍ STAVBA '!$C$134:$K$2066</definedName>
    <definedName name="_xlnm.Print_Area" localSheetId="4">'D.1.3 - Požárně bezpečnos...'!$C$4:$J$41,'D.1.3 - Požárně bezpečnos...'!$C$50:$J$76,'D.1.3 - Požárně bezpečnos...'!$C$82:$J$101,'D.1.3 - Požárně bezpečnos...'!$C$107:$K$133</definedName>
    <definedName name="_xlnm.Print_Area" localSheetId="5">'D.1.4.1 - Zdravotně techn...'!$C$4:$J$43,'D.1.4.1 - Zdravotně techn...'!$C$50:$J$76,'D.1.4.1 - Zdravotně techn...'!$C$82:$J$121,'D.1.4.1 - Zdravotně techn...'!$C$127:$K$614</definedName>
    <definedName name="_xlnm.Print_Area" localSheetId="6">'D.1.4.2.1 - Vzduchotechnika'!$C$4:$J$43,'D.1.4.2.1 - Vzduchotechnika'!$C$50:$J$76,'D.1.4.2.1 - Vzduchotechnika'!$C$82:$J$113,'D.1.4.2.1 - Vzduchotechnika'!$C$119:$K$683</definedName>
    <definedName name="_xlnm.Print_Area" localSheetId="7">'D.1.4.2.2 - Chlazení'!$C$4:$J$43,'D.1.4.2.2 - Chlazení'!$C$50:$J$76,'D.1.4.2.2 - Chlazení'!$C$82:$J$106,'D.1.4.2.2 - Chlazení'!$C$112:$K$323</definedName>
    <definedName name="_xlnm.Print_Area" localSheetId="8">'D.1.4.3 - Vytápění'!$C$4:$J$43,'D.1.4.3 - Vytápění'!$C$50:$J$76,'D.1.4.3 - Vytápění'!$C$82:$J$114,'D.1.4.3 - Vytápění'!$C$120:$K$384</definedName>
    <definedName name="_xlnm.Print_Area" localSheetId="9">'D.1.4.5 - Silnoproudá ele...'!$C$4:$J$43,'D.1.4.5 - Silnoproudá ele...'!$C$50:$J$76,'D.1.4.5 - Silnoproudá ele...'!$C$82:$J$113,'D.1.4.5 - Silnoproudá ele...'!$C$119:$K$449</definedName>
    <definedName name="_xlnm.Print_Area" localSheetId="10">'D.1.4.6.1 - EPS'!$C$4:$J$43,'D.1.4.6.1 - EPS'!$C$50:$J$76,'D.1.4.6.1 - EPS'!$C$82:$J$107,'D.1.4.6.1 - EPS'!$C$113:$K$209</definedName>
    <definedName name="_xlnm.Print_Area" localSheetId="19">'D.1.4.6.11 - Parkovací sy...'!$C$4:$J$43,'D.1.4.6.11 - Parkovací sy...'!$C$50:$J$76,'D.1.4.6.11 - Parkovací sy...'!$C$82:$J$101,'D.1.4.6.11 - Parkovací sy...'!$C$107:$K$251</definedName>
    <definedName name="_xlnm.Print_Area" localSheetId="20">'D.1.4.6.12 - RCD'!$C$4:$J$43,'D.1.4.6.12 - RCD'!$C$50:$J$76,'D.1.4.6.12 - RCD'!$C$82:$J$103,'D.1.4.6.12 - RCD'!$C$109:$K$146</definedName>
    <definedName name="_xlnm.Print_Area" localSheetId="21">'D.1.4.6.13 - KT'!$C$4:$J$43,'D.1.4.6.13 - KT'!$C$50:$J$76,'D.1.4.6.13 - KT'!$C$82:$J$103,'D.1.4.6.13 - KT'!$C$109:$K$181</definedName>
    <definedName name="_xlnm.Print_Area" localSheetId="11">'D.1.4.6.2 - NZS'!$C$4:$J$43,'D.1.4.6.2 - NZS'!$C$50:$J$76,'D.1.4.6.2 - NZS'!$C$82:$J$106,'D.1.4.6.2 - NZS'!$C$112:$K$184</definedName>
    <definedName name="_xlnm.Print_Area" localSheetId="12">'D.1.4.6.3 - PZTS'!$C$4:$J$43,'D.1.4.6.3 - PZTS'!$C$50:$J$76,'D.1.4.6.3 - PZTS'!$C$82:$J$105,'D.1.4.6.3 - PZTS'!$C$111:$K$169</definedName>
    <definedName name="_xlnm.Print_Area" localSheetId="13">'D.1.4.6.4 - EKV+VDT'!$C$4:$J$43,'D.1.4.6.4 - EKV+VDT'!$C$50:$J$76,'D.1.4.6.4 - EKV+VDT'!$C$82:$J$104,'D.1.4.6.4 - EKV+VDT'!$C$110:$K$155</definedName>
    <definedName name="_xlnm.Print_Area" localSheetId="14">'D.1.4.6.5 - CCTV'!$C$4:$J$43,'D.1.4.6.5 - CCTV'!$C$50:$J$76,'D.1.4.6.5 - CCTV'!$C$82:$J$107,'D.1.4.6.5 - CCTV'!$C$113:$K$167</definedName>
    <definedName name="_xlnm.Print_Area" localSheetId="15">'D.1.4.6.6 - SK'!$C$4:$J$43,'D.1.4.6.6 - SK'!$C$50:$J$76,'D.1.4.6.6 - SK'!$C$82:$J$107,'D.1.4.6.6 - SK'!$C$113:$K$181</definedName>
    <definedName name="_xlnm.Print_Area" localSheetId="16">'D.1.4.6.7 - Měření teplot...'!$C$4:$J$43,'D.1.4.6.7 - Měření teplot...'!$C$50:$J$76,'D.1.4.6.7 - Měření teplot...'!$C$82:$J$104,'D.1.4.6.7 - Měření teplot...'!$C$110:$K$151</definedName>
    <definedName name="_xlnm.Print_Area" localSheetId="17">'D.1.4.6.8 - STA'!$C$4:$J$43,'D.1.4.6.8 - STA'!$C$50:$J$76,'D.1.4.6.8 - STA'!$C$82:$J$106,'D.1.4.6.8 - STA'!$C$112:$K$156</definedName>
    <definedName name="_xlnm.Print_Area" localSheetId="18">'D.1.4.6.9 - JČ'!$C$4:$J$43,'D.1.4.6.9 - JČ'!$C$50:$J$76,'D.1.4.6.9 - JČ'!$C$82:$J$104,'D.1.4.6.9 - JČ'!$C$110:$K$140</definedName>
    <definedName name="_xlnm.Print_Area" localSheetId="22">'D.1.4.7 - Měření a regulace'!$C$4:$J$43,'D.1.4.7 - Měření a regulace'!$C$50:$J$76,'D.1.4.7 - Měření a regulace'!$C$82:$J$112,'D.1.4.7 - Měření a regulace'!$C$118:$K$293</definedName>
    <definedName name="_xlnm.Print_Area" localSheetId="23">'D.1.4.8.1 - rozvody'!$C$4:$J$43,'D.1.4.8.1 - rozvody'!$C$50:$J$76,'D.1.4.8.1 - rozvody'!$C$82:$J$102,'D.1.4.8.1 - rozvody'!$C$108:$K$154</definedName>
    <definedName name="_xlnm.Print_Area" localSheetId="24">'D.1.4.8.2 - kompres.stanice'!$C$4:$J$43,'D.1.4.8.2 - kompres.stanice'!$C$50:$J$76,'D.1.4.8.2 - kompres.stanice'!$C$82:$J$103,'D.1.4.8.2 - kompres.stanice'!$C$109:$K$162</definedName>
    <definedName name="_xlnm.Print_Area" localSheetId="25">'D.1.4.8.3 - lahvový zdroj...'!$C$4:$J$43,'D.1.4.8.3 - lahvový zdroj...'!$C$50:$J$76,'D.1.4.8.3 - lahvový zdroj...'!$C$82:$J$102,'D.1.4.8.3 - lahvový zdroj...'!$C$108:$K$137</definedName>
    <definedName name="_xlnm.Print_Area" localSheetId="26">'D.1.4.8.4 - lahvový zdroj O2'!$C$4:$J$43,'D.1.4.8.4 - lahvový zdroj O2'!$C$50:$J$76,'D.1.4.8.4 - lahvový zdroj O2'!$C$82:$J$102,'D.1.4.8.4 - lahvový zdroj O2'!$C$108:$K$143</definedName>
    <definedName name="_xlnm.Print_Area" localSheetId="27">'D.2-01.1 - Výtahy'!$C$4:$J$43,'D.2-01.1 - Výtahy'!$C$50:$J$76,'D.2-01.1 - Výtahy'!$C$82:$J$102,'D.2-01.1 - Výtahy'!$C$108:$K$129</definedName>
    <definedName name="_xlnm.Print_Area" localSheetId="37">'D.2-01.10 - Závlahový systém'!$C$4:$J$43,'D.2-01.10 - Závlahový systém'!$C$50:$J$76,'D.2-01.10 - Závlahový systém'!$C$82:$J$104,'D.2-01.10 - Závlahový systém'!$C$110:$K$195</definedName>
    <definedName name="_xlnm.Print_Area" localSheetId="38">'D.2-01.11 - Geotermální vrty'!$C$4:$J$43,'D.2-01.11 - Geotermální vrty'!$C$50:$J$76,'D.2-01.11 - Geotermální vrty'!$C$82:$J$106,'D.2-01.11 - Geotermální vrty'!$C$112:$K$173</definedName>
    <definedName name="_xlnm.Print_Area" localSheetId="28">'D.2-01.2 - Zdravotnická t...'!$C$4:$J$43,'D.2-01.2 - Zdravotnická t...'!$C$50:$J$76,'D.2-01.2 - Zdravotnická t...'!$C$82:$J$102,'D.2-01.2 - Zdravotnická t...'!$C$108:$K$182</definedName>
    <definedName name="_xlnm.Print_Area" localSheetId="29">'D.2-01.3.1 - Interiér'!$C$4:$J$43,'D.2-01.3.1 - Interiér'!$C$50:$J$76,'D.2-01.3.1 - Interiér'!$C$82:$J$101,'D.2-01.3.1 - Interiér'!$C$107:$K$472</definedName>
    <definedName name="_xlnm.Print_Area" localSheetId="30">'D.2-01.3.2 - Orientační s...'!$C$4:$J$43,'D.2-01.3.2 - Orientační s...'!$C$50:$J$76,'D.2-01.3.2 - Orientační s...'!$C$82:$J$103,'D.2-01.3.2 - Orientační s...'!$C$109:$K$149</definedName>
    <definedName name="_xlnm.Print_Area" localSheetId="31">'D.2-01.4 - Potrubní pošta'!$C$4:$J$43,'D.2-01.4 - Potrubní pošta'!$C$50:$J$76,'D.2-01.4 - Potrubní pošta'!$C$82:$J$108,'D.2-01.4 - Potrubní pošta'!$C$114:$K$216</definedName>
    <definedName name="_xlnm.Print_Area" localSheetId="32">'D.2-01.5 - AV a IT techno...'!$C$4:$J$43,'D.2-01.5 - AV a IT techno...'!$C$50:$J$76,'D.2-01.5 - AV a IT techno...'!$C$82:$J$104,'D.2-01.5 - AV a IT techno...'!$C$110:$K$428</definedName>
    <definedName name="_xlnm.Print_Area" localSheetId="33">'D.2-01.6 - ZOTK'!$C$4:$J$43,'D.2-01.6 - ZOTK'!$C$50:$J$76,'D.2-01.6 - ZOTK'!$C$82:$J$106,'D.2-01.6 - ZOTK'!$C$112:$K$155</definedName>
    <definedName name="_xlnm.Print_Area" localSheetId="34">'D.2-01.7 - SHZ'!$C$4:$J$43,'D.2-01.7 - SHZ'!$C$50:$J$76,'D.2-01.7 - SHZ'!$C$82:$J$106,'D.2-01.7 - SHZ'!$C$112:$K$196</definedName>
    <definedName name="_xlnm.Print_Area" localSheetId="35">'D.2-01.8 - FVE'!$C$4:$J$43,'D.2-01.8 - FVE'!$C$50:$J$76,'D.2-01.8 - FVE'!$C$82:$J$104,'D.2-01.8 - FVE'!$C$110:$K$184</definedName>
    <definedName name="_xlnm.Print_Area" localSheetId="36">'D.2-01.9 - Parkovací systém'!$C$4:$J$43,'D.2-01.9 - Parkovací systém'!$C$50:$J$76,'D.2-01.9 - Parkovací systém'!$C$82:$J$102,'D.2-01.9 - Parkovací systém'!$C$108:$K$127</definedName>
    <definedName name="_xlnm.Print_Area" localSheetId="39">'D.2-IO 01.1 - Přeložka VO...'!$C$4:$J$41,'D.2-IO 01.1 - Přeložka VO...'!$C$50:$J$76,'D.2-IO 01.1 - Přeložka VO...'!$C$82:$J$101,'D.2-IO 01.1 - Přeložka VO...'!$C$107:$K$143</definedName>
    <definedName name="_xlnm.Print_Area" localSheetId="40">'D.2-IO 01.2 - Přeložka NN...'!$C$4:$J$41,'D.2-IO 01.2 - Přeložka NN...'!$C$50:$J$76,'D.2-IO 01.2 - Přeložka NN...'!$C$82:$J$100,'D.2-IO 01.2 - Přeložka NN...'!$C$106:$K$123</definedName>
    <definedName name="_xlnm.Print_Area" localSheetId="41">'D.2-IO 02a - Komunikace, ...'!$C$4:$J$41,'D.2-IO 02a - Komunikace, ...'!$C$50:$J$76,'D.2-IO 02a - Komunikace, ...'!$C$82:$J$108,'D.2-IO 02a - Komunikace, ...'!$C$114:$K$315</definedName>
    <definedName name="_xlnm.Print_Area" localSheetId="42">'D.2-IO 02b - Opěrné stěny'!$C$4:$J$41,'D.2-IO 02b - Opěrné stěny'!$C$50:$J$76,'D.2-IO 02b - Opěrné stěny'!$C$82:$J$107,'D.2-IO 02b - Opěrné stěny'!$C$113:$K$195</definedName>
    <definedName name="_xlnm.Print_Area" localSheetId="43">'D.2-IO 03 - Sadové úpravy'!$C$4:$J$39,'D.2-IO 03 - Sadové úpravy'!$C$50:$J$76,'D.2-IO 03 - Sadové úpravy'!$C$82:$J$100,'D.2-IO 03 - Sadové úpravy'!$C$106:$K$284</definedName>
    <definedName name="_xlnm.Print_Area" localSheetId="44">'D.2-IO 04 - Kanalizace de...'!$C$4:$J$39,'D.2-IO 04 - Kanalizace de...'!$C$50:$J$76,'D.2-IO 04 - Kanalizace de...'!$C$82:$J$108,'D.2-IO 04 - Kanalizace de...'!$C$114:$K$280</definedName>
    <definedName name="_xlnm.Print_Area" localSheetId="45">'D.2-IO 05 - Areálová příp...'!$C$4:$J$39,'D.2-IO 05 - Areálová příp...'!$C$50:$J$76,'D.2-IO 05 - Areálová příp...'!$C$82:$J$106,'D.2-IO 05 - Areálová příp...'!$C$112:$K$187</definedName>
    <definedName name="_xlnm.Print_Area" localSheetId="49">'D.2-IO 07 - Venkovní osvě...'!$C$4:$J$39,'D.2-IO 07 - Venkovní osvě...'!$C$50:$J$76,'D.2-IO 07 - Venkovní osvě...'!$C$82:$J$103,'D.2-IO 07 - Venkovní osvě...'!$C$109:$K$186</definedName>
    <definedName name="_xlnm.Print_Area" localSheetId="50">'D.2-IO 08 - Slaboproudé r...'!$C$4:$J$39,'D.2-IO 08 - Slaboproudé r...'!$C$50:$J$76,'D.2-IO 08 - Slaboproudé r...'!$C$82:$J$98,'D.2-IO 08 - Slaboproudé r...'!$C$104:$K$119</definedName>
    <definedName name="_xlnm.Print_Area" localSheetId="51">'D.2-IO 09 - Plynové odběr...'!$C$4:$J$39,'D.2-IO 09 - Plynové odběr...'!$C$50:$J$76,'D.2-IO 09 - Plynové odběr...'!$C$82:$J$106,'D.2-IO 09 - Plynové odběr...'!$C$112:$K$209</definedName>
    <definedName name="_xlnm.Print_Area" localSheetId="46">'IO 06a - UZ - Uzemnění'!$C$4:$J$41,'IO 06a - UZ - Uzemnění'!$C$50:$J$76,'IO 06a - UZ - Uzemnění'!$C$82:$J$101,'IO 06a - UZ - Uzemnění'!$C$107:$K$137</definedName>
    <definedName name="_xlnm.Print_Area" localSheetId="47">'IO 06b - KT - Kabelové trasy'!$C$4:$J$41,'IO 06b - KT - Kabelové trasy'!$C$50:$J$76,'IO 06b - KT - Kabelové trasy'!$C$82:$J$103,'IO 06b - KT - Kabelové trasy'!$C$109:$K$148</definedName>
    <definedName name="_xlnm.Print_Area" localSheetId="48">'IO 06c - SP - Silnoproudé...'!$C$4:$J$41,'IO 06c - SP - Silnoproudé...'!$C$50:$J$76,'IO 06c - SP - Silnoproudé...'!$C$82:$J$101,'IO 06c - SP - Silnoproudé...'!$C$107:$K$151</definedName>
    <definedName name="_xlnm.Print_Area" localSheetId="0">'Rekapitulace stavby'!$D$4:$AO$76,'Rekapitulace stavby'!$C$82:$AQ$158</definedName>
    <definedName name="_xlnm.Print_Area" localSheetId="52">'VON - Vedlejší a ostatní ...'!$C$4:$J$39,'VON - Vedlejší a ostatní ...'!$C$50:$J$76,'VON - Vedlejší a ostatní ...'!$C$82:$J$109,'VON - Vedlejší a ostatní ...'!$C$115:$K$189</definedName>
  </definedNames>
  <calcPr calcId="191029"/>
</workbook>
</file>

<file path=xl/calcChain.xml><?xml version="1.0" encoding="utf-8"?>
<calcChain xmlns="http://schemas.openxmlformats.org/spreadsheetml/2006/main">
  <c r="J171" i="53" l="1"/>
  <c r="J37" i="53"/>
  <c r="J36" i="53"/>
  <c r="AY157" i="1" s="1"/>
  <c r="J35" i="53"/>
  <c r="AX157" i="1"/>
  <c r="BI189" i="53"/>
  <c r="BH189" i="53"/>
  <c r="BG189" i="53"/>
  <c r="BF189" i="53"/>
  <c r="T189" i="53"/>
  <c r="R189" i="53"/>
  <c r="P189" i="53"/>
  <c r="BI188" i="53"/>
  <c r="BH188" i="53"/>
  <c r="BG188" i="53"/>
  <c r="BF188" i="53"/>
  <c r="T188" i="53"/>
  <c r="R188" i="53"/>
  <c r="P188" i="53"/>
  <c r="BI187" i="53"/>
  <c r="BH187" i="53"/>
  <c r="BG187" i="53"/>
  <c r="BF187" i="53"/>
  <c r="T187" i="53"/>
  <c r="R187" i="53"/>
  <c r="P187" i="53"/>
  <c r="BI184" i="53"/>
  <c r="BH184" i="53"/>
  <c r="BG184" i="53"/>
  <c r="BF184" i="53"/>
  <c r="T184" i="53"/>
  <c r="R184" i="53"/>
  <c r="P184" i="53"/>
  <c r="BI181" i="53"/>
  <c r="BH181" i="53"/>
  <c r="BG181" i="53"/>
  <c r="BF181" i="53"/>
  <c r="T181" i="53"/>
  <c r="R181" i="53"/>
  <c r="P181" i="53"/>
  <c r="BI177" i="53"/>
  <c r="BH177" i="53"/>
  <c r="BG177" i="53"/>
  <c r="BF177" i="53"/>
  <c r="T177" i="53"/>
  <c r="T176" i="53"/>
  <c r="R177" i="53"/>
  <c r="R176" i="53"/>
  <c r="P177" i="53"/>
  <c r="P176" i="53"/>
  <c r="BI174" i="53"/>
  <c r="BH174" i="53"/>
  <c r="BG174" i="53"/>
  <c r="BF174" i="53"/>
  <c r="T174" i="53"/>
  <c r="T173" i="53"/>
  <c r="R174" i="53"/>
  <c r="R173" i="53"/>
  <c r="P174" i="53"/>
  <c r="P173" i="53"/>
  <c r="BI171" i="53"/>
  <c r="BH171" i="53"/>
  <c r="BG171" i="53"/>
  <c r="BF171" i="53"/>
  <c r="T171" i="53"/>
  <c r="T170" i="53" s="1"/>
  <c r="R171" i="53"/>
  <c r="R170" i="53" s="1"/>
  <c r="P171" i="53"/>
  <c r="P170" i="53" s="1"/>
  <c r="BI169" i="53"/>
  <c r="BH169" i="53"/>
  <c r="BG169" i="53"/>
  <c r="BF169" i="53"/>
  <c r="T169" i="53"/>
  <c r="R169" i="53"/>
  <c r="P169" i="53"/>
  <c r="BI168" i="53"/>
  <c r="BH168" i="53"/>
  <c r="BG168" i="53"/>
  <c r="BF168" i="53"/>
  <c r="T168" i="53"/>
  <c r="R168" i="53"/>
  <c r="P168" i="53"/>
  <c r="BI164" i="53"/>
  <c r="BH164" i="53"/>
  <c r="BG164" i="53"/>
  <c r="BF164" i="53"/>
  <c r="T164" i="53"/>
  <c r="R164" i="53"/>
  <c r="P164" i="53"/>
  <c r="BI161" i="53"/>
  <c r="BH161" i="53"/>
  <c r="BG161" i="53"/>
  <c r="BF161" i="53"/>
  <c r="T161" i="53"/>
  <c r="R161" i="53"/>
  <c r="P161" i="53"/>
  <c r="BI157" i="53"/>
  <c r="BH157" i="53"/>
  <c r="BG157" i="53"/>
  <c r="BF157" i="53"/>
  <c r="T157" i="53"/>
  <c r="R157" i="53"/>
  <c r="P157" i="53"/>
  <c r="BI154" i="53"/>
  <c r="BH154" i="53"/>
  <c r="BG154" i="53"/>
  <c r="BF154" i="53"/>
  <c r="T154" i="53"/>
  <c r="R154" i="53"/>
  <c r="P154" i="53"/>
  <c r="BI151" i="53"/>
  <c r="BH151" i="53"/>
  <c r="BG151" i="53"/>
  <c r="BF151" i="53"/>
  <c r="T151" i="53"/>
  <c r="R151" i="53"/>
  <c r="P151" i="53"/>
  <c r="BI147" i="53"/>
  <c r="BH147" i="53"/>
  <c r="BG147" i="53"/>
  <c r="BF147" i="53"/>
  <c r="T147" i="53"/>
  <c r="T146" i="53"/>
  <c r="R147" i="53"/>
  <c r="R146" i="53" s="1"/>
  <c r="P147" i="53"/>
  <c r="P146" i="53" s="1"/>
  <c r="BI144" i="53"/>
  <c r="BH144" i="53"/>
  <c r="BG144" i="53"/>
  <c r="BF144" i="53"/>
  <c r="T144" i="53"/>
  <c r="R144" i="53"/>
  <c r="P144" i="53"/>
  <c r="BI143" i="53"/>
  <c r="BH143" i="53"/>
  <c r="BG143" i="53"/>
  <c r="BF143" i="53"/>
  <c r="T143" i="53"/>
  <c r="R143" i="53"/>
  <c r="P143" i="53"/>
  <c r="BI139" i="53"/>
  <c r="BH139" i="53"/>
  <c r="BG139" i="53"/>
  <c r="BF139" i="53"/>
  <c r="T139" i="53"/>
  <c r="R139" i="53"/>
  <c r="P139" i="53"/>
  <c r="BI136" i="53"/>
  <c r="BH136" i="53"/>
  <c r="BG136" i="53"/>
  <c r="BF136" i="53"/>
  <c r="T136" i="53"/>
  <c r="R136" i="53"/>
  <c r="P136" i="53"/>
  <c r="BI134" i="53"/>
  <c r="BH134" i="53"/>
  <c r="BG134" i="53"/>
  <c r="BF134" i="53"/>
  <c r="T134" i="53"/>
  <c r="R134" i="53"/>
  <c r="P134" i="53"/>
  <c r="BI131" i="53"/>
  <c r="BH131" i="53"/>
  <c r="BG131" i="53"/>
  <c r="BF131" i="53"/>
  <c r="T131" i="53"/>
  <c r="R131" i="53"/>
  <c r="P131" i="53"/>
  <c r="F122" i="53"/>
  <c r="E120" i="53"/>
  <c r="F89" i="53"/>
  <c r="E87" i="53"/>
  <c r="J24" i="53"/>
  <c r="E24" i="53"/>
  <c r="J125" i="53"/>
  <c r="J23" i="53"/>
  <c r="J21" i="53"/>
  <c r="E21" i="53"/>
  <c r="J91" i="53"/>
  <c r="J20" i="53"/>
  <c r="J18" i="53"/>
  <c r="E18" i="53"/>
  <c r="F125" i="53" s="1"/>
  <c r="J17" i="53"/>
  <c r="J15" i="53"/>
  <c r="E15" i="53"/>
  <c r="F91" i="53"/>
  <c r="J14" i="53"/>
  <c r="J12" i="53"/>
  <c r="J89" i="53" s="1"/>
  <c r="E7" i="53"/>
  <c r="E118" i="53"/>
  <c r="J37" i="52"/>
  <c r="J36" i="52"/>
  <c r="AY156" i="1" s="1"/>
  <c r="J35" i="52"/>
  <c r="AX156" i="1"/>
  <c r="BI208" i="52"/>
  <c r="BH208" i="52"/>
  <c r="BG208" i="52"/>
  <c r="BF208" i="52"/>
  <c r="T208" i="52"/>
  <c r="T207" i="52"/>
  <c r="R208" i="52"/>
  <c r="R207" i="52" s="1"/>
  <c r="P208" i="52"/>
  <c r="P207" i="52" s="1"/>
  <c r="BI205" i="52"/>
  <c r="BH205" i="52"/>
  <c r="BG205" i="52"/>
  <c r="BF205" i="52"/>
  <c r="T205" i="52"/>
  <c r="R205" i="52"/>
  <c r="P205" i="52"/>
  <c r="BI203" i="52"/>
  <c r="BH203" i="52"/>
  <c r="BG203" i="52"/>
  <c r="BF203" i="52"/>
  <c r="T203" i="52"/>
  <c r="R203" i="52"/>
  <c r="P203" i="52"/>
  <c r="BI200" i="52"/>
  <c r="BH200" i="52"/>
  <c r="BG200" i="52"/>
  <c r="BF200" i="52"/>
  <c r="T200" i="52"/>
  <c r="R200" i="52"/>
  <c r="P200" i="52"/>
  <c r="BI199" i="52"/>
  <c r="BH199" i="52"/>
  <c r="BG199" i="52"/>
  <c r="BF199" i="52"/>
  <c r="T199" i="52"/>
  <c r="R199" i="52"/>
  <c r="P199" i="52"/>
  <c r="BI198" i="52"/>
  <c r="BH198" i="52"/>
  <c r="BG198" i="52"/>
  <c r="BF198" i="52"/>
  <c r="T198" i="52"/>
  <c r="R198" i="52"/>
  <c r="P198" i="52"/>
  <c r="BI197" i="52"/>
  <c r="BH197" i="52"/>
  <c r="BG197" i="52"/>
  <c r="BF197" i="52"/>
  <c r="T197" i="52"/>
  <c r="R197" i="52"/>
  <c r="P197" i="52"/>
  <c r="BI196" i="52"/>
  <c r="BH196" i="52"/>
  <c r="BG196" i="52"/>
  <c r="BF196" i="52"/>
  <c r="T196" i="52"/>
  <c r="R196" i="52"/>
  <c r="P196" i="52"/>
  <c r="BI195" i="52"/>
  <c r="BH195" i="52"/>
  <c r="BG195" i="52"/>
  <c r="BF195" i="52"/>
  <c r="T195" i="52"/>
  <c r="R195" i="52"/>
  <c r="P195" i="52"/>
  <c r="BI193" i="52"/>
  <c r="BH193" i="52"/>
  <c r="BG193" i="52"/>
  <c r="BF193" i="52"/>
  <c r="T193" i="52"/>
  <c r="R193" i="52"/>
  <c r="P193" i="52"/>
  <c r="BI192" i="52"/>
  <c r="BH192" i="52"/>
  <c r="BG192" i="52"/>
  <c r="BF192" i="52"/>
  <c r="T192" i="52"/>
  <c r="R192" i="52"/>
  <c r="P192" i="52"/>
  <c r="BI190" i="52"/>
  <c r="BH190" i="52"/>
  <c r="BG190" i="52"/>
  <c r="BF190" i="52"/>
  <c r="T190" i="52"/>
  <c r="R190" i="52"/>
  <c r="P190" i="52"/>
  <c r="BI188" i="52"/>
  <c r="BH188" i="52"/>
  <c r="BG188" i="52"/>
  <c r="BF188" i="52"/>
  <c r="T188" i="52"/>
  <c r="R188" i="52"/>
  <c r="P188" i="52"/>
  <c r="BI185" i="52"/>
  <c r="BH185" i="52"/>
  <c r="BG185" i="52"/>
  <c r="BF185" i="52"/>
  <c r="T185" i="52"/>
  <c r="R185" i="52"/>
  <c r="P185" i="52"/>
  <c r="BI184" i="52"/>
  <c r="BH184" i="52"/>
  <c r="BG184" i="52"/>
  <c r="BF184" i="52"/>
  <c r="T184" i="52"/>
  <c r="R184" i="52"/>
  <c r="P184" i="52"/>
  <c r="BI183" i="52"/>
  <c r="BH183" i="52"/>
  <c r="BG183" i="52"/>
  <c r="BF183" i="52"/>
  <c r="T183" i="52"/>
  <c r="R183" i="52"/>
  <c r="P183" i="52"/>
  <c r="BI180" i="52"/>
  <c r="BH180" i="52"/>
  <c r="BG180" i="52"/>
  <c r="BF180" i="52"/>
  <c r="T180" i="52"/>
  <c r="T179" i="52" s="1"/>
  <c r="R180" i="52"/>
  <c r="R179" i="52" s="1"/>
  <c r="P180" i="52"/>
  <c r="P179" i="52"/>
  <c r="BI178" i="52"/>
  <c r="BH178" i="52"/>
  <c r="BG178" i="52"/>
  <c r="BF178" i="52"/>
  <c r="T178" i="52"/>
  <c r="R178" i="52"/>
  <c r="P178" i="52"/>
  <c r="BI176" i="52"/>
  <c r="BH176" i="52"/>
  <c r="BG176" i="52"/>
  <c r="BF176" i="52"/>
  <c r="T176" i="52"/>
  <c r="R176" i="52"/>
  <c r="P176" i="52"/>
  <c r="BI175" i="52"/>
  <c r="BH175" i="52"/>
  <c r="BG175" i="52"/>
  <c r="BF175" i="52"/>
  <c r="T175" i="52"/>
  <c r="R175" i="52"/>
  <c r="P175" i="52"/>
  <c r="BI174" i="52"/>
  <c r="BH174" i="52"/>
  <c r="BG174" i="52"/>
  <c r="BF174" i="52"/>
  <c r="T174" i="52"/>
  <c r="R174" i="52"/>
  <c r="P174" i="52"/>
  <c r="BI173" i="52"/>
  <c r="BH173" i="52"/>
  <c r="BG173" i="52"/>
  <c r="BF173" i="52"/>
  <c r="T173" i="52"/>
  <c r="R173" i="52"/>
  <c r="P173" i="52"/>
  <c r="BI172" i="52"/>
  <c r="BH172" i="52"/>
  <c r="BG172" i="52"/>
  <c r="BF172" i="52"/>
  <c r="T172" i="52"/>
  <c r="R172" i="52"/>
  <c r="P172" i="52"/>
  <c r="BI170" i="52"/>
  <c r="BH170" i="52"/>
  <c r="BG170" i="52"/>
  <c r="BF170" i="52"/>
  <c r="T170" i="52"/>
  <c r="R170" i="52"/>
  <c r="P170" i="52"/>
  <c r="BI169" i="52"/>
  <c r="BH169" i="52"/>
  <c r="BG169" i="52"/>
  <c r="BF169" i="52"/>
  <c r="T169" i="52"/>
  <c r="R169" i="52"/>
  <c r="P169" i="52"/>
  <c r="BI168" i="52"/>
  <c r="BH168" i="52"/>
  <c r="BG168" i="52"/>
  <c r="BF168" i="52"/>
  <c r="T168" i="52"/>
  <c r="R168" i="52"/>
  <c r="P168" i="52"/>
  <c r="BI166" i="52"/>
  <c r="BH166" i="52"/>
  <c r="BG166" i="52"/>
  <c r="BF166" i="52"/>
  <c r="T166" i="52"/>
  <c r="R166" i="52"/>
  <c r="P166" i="52"/>
  <c r="BI165" i="52"/>
  <c r="BH165" i="52"/>
  <c r="BG165" i="52"/>
  <c r="BF165" i="52"/>
  <c r="T165" i="52"/>
  <c r="R165" i="52"/>
  <c r="P165" i="52"/>
  <c r="BI164" i="52"/>
  <c r="BH164" i="52"/>
  <c r="BG164" i="52"/>
  <c r="BF164" i="52"/>
  <c r="T164" i="52"/>
  <c r="R164" i="52"/>
  <c r="P164" i="52"/>
  <c r="BI161" i="52"/>
  <c r="BH161" i="52"/>
  <c r="BG161" i="52"/>
  <c r="BF161" i="52"/>
  <c r="T161" i="52"/>
  <c r="R161" i="52"/>
  <c r="P161" i="52"/>
  <c r="BI160" i="52"/>
  <c r="BH160" i="52"/>
  <c r="BG160" i="52"/>
  <c r="BF160" i="52"/>
  <c r="T160" i="52"/>
  <c r="R160" i="52"/>
  <c r="P160" i="52"/>
  <c r="BI159" i="52"/>
  <c r="BH159" i="52"/>
  <c r="BG159" i="52"/>
  <c r="BF159" i="52"/>
  <c r="T159" i="52"/>
  <c r="R159" i="52"/>
  <c r="P159" i="52"/>
  <c r="BI157" i="52"/>
  <c r="BH157" i="52"/>
  <c r="BG157" i="52"/>
  <c r="BF157" i="52"/>
  <c r="T157" i="52"/>
  <c r="R157" i="52"/>
  <c r="P157" i="52"/>
  <c r="BI156" i="52"/>
  <c r="BH156" i="52"/>
  <c r="BG156" i="52"/>
  <c r="BF156" i="52"/>
  <c r="T156" i="52"/>
  <c r="R156" i="52"/>
  <c r="P156" i="52"/>
  <c r="BI155" i="52"/>
  <c r="BH155" i="52"/>
  <c r="BG155" i="52"/>
  <c r="BF155" i="52"/>
  <c r="T155" i="52"/>
  <c r="R155" i="52"/>
  <c r="P155" i="52"/>
  <c r="BI152" i="52"/>
  <c r="BH152" i="52"/>
  <c r="BG152" i="52"/>
  <c r="BF152" i="52"/>
  <c r="T152" i="52"/>
  <c r="R152" i="52"/>
  <c r="P152" i="52"/>
  <c r="BI151" i="52"/>
  <c r="BH151" i="52"/>
  <c r="BG151" i="52"/>
  <c r="BF151" i="52"/>
  <c r="T151" i="52"/>
  <c r="R151" i="52"/>
  <c r="P151" i="52"/>
  <c r="BI149" i="52"/>
  <c r="BH149" i="52"/>
  <c r="BG149" i="52"/>
  <c r="BF149" i="52"/>
  <c r="T149" i="52"/>
  <c r="R149" i="52"/>
  <c r="P149" i="52"/>
  <c r="BI147" i="52"/>
  <c r="BH147" i="52"/>
  <c r="BG147" i="52"/>
  <c r="BF147" i="52"/>
  <c r="T147" i="52"/>
  <c r="R147" i="52"/>
  <c r="P147" i="52"/>
  <c r="BI145" i="52"/>
  <c r="BH145" i="52"/>
  <c r="BG145" i="52"/>
  <c r="BF145" i="52"/>
  <c r="T145" i="52"/>
  <c r="R145" i="52"/>
  <c r="P145" i="52"/>
  <c r="BI143" i="52"/>
  <c r="BH143" i="52"/>
  <c r="BG143" i="52"/>
  <c r="BF143" i="52"/>
  <c r="T143" i="52"/>
  <c r="R143" i="52"/>
  <c r="P143" i="52"/>
  <c r="BI141" i="52"/>
  <c r="BH141" i="52"/>
  <c r="BG141" i="52"/>
  <c r="BF141" i="52"/>
  <c r="T141" i="52"/>
  <c r="R141" i="52"/>
  <c r="P141" i="52"/>
  <c r="BI139" i="52"/>
  <c r="BH139" i="52"/>
  <c r="BG139" i="52"/>
  <c r="BF139" i="52"/>
  <c r="T139" i="52"/>
  <c r="R139" i="52"/>
  <c r="P139" i="52"/>
  <c r="BI137" i="52"/>
  <c r="BH137" i="52"/>
  <c r="BG137" i="52"/>
  <c r="BF137" i="52"/>
  <c r="T137" i="52"/>
  <c r="R137" i="52"/>
  <c r="P137" i="52"/>
  <c r="BI135" i="52"/>
  <c r="BH135" i="52"/>
  <c r="BG135" i="52"/>
  <c r="BF135" i="52"/>
  <c r="T135" i="52"/>
  <c r="R135" i="52"/>
  <c r="P135" i="52"/>
  <c r="BI133" i="52"/>
  <c r="BH133" i="52"/>
  <c r="BG133" i="52"/>
  <c r="BF133" i="52"/>
  <c r="T133" i="52"/>
  <c r="R133" i="52"/>
  <c r="P133" i="52"/>
  <c r="BI131" i="52"/>
  <c r="BH131" i="52"/>
  <c r="BG131" i="52"/>
  <c r="BF131" i="52"/>
  <c r="T131" i="52"/>
  <c r="R131" i="52"/>
  <c r="P131" i="52"/>
  <c r="BI129" i="52"/>
  <c r="BH129" i="52"/>
  <c r="BG129" i="52"/>
  <c r="BF129" i="52"/>
  <c r="T129" i="52"/>
  <c r="R129" i="52"/>
  <c r="P129" i="52"/>
  <c r="BI127" i="52"/>
  <c r="BH127" i="52"/>
  <c r="BG127" i="52"/>
  <c r="BF127" i="52"/>
  <c r="T127" i="52"/>
  <c r="R127" i="52"/>
  <c r="P127" i="52"/>
  <c r="F119" i="52"/>
  <c r="E117" i="52"/>
  <c r="F89" i="52"/>
  <c r="E87" i="52"/>
  <c r="J24" i="52"/>
  <c r="E24" i="52"/>
  <c r="J122" i="52" s="1"/>
  <c r="J23" i="52"/>
  <c r="J21" i="52"/>
  <c r="E21" i="52"/>
  <c r="J91" i="52"/>
  <c r="J20" i="52"/>
  <c r="J18" i="52"/>
  <c r="E18" i="52"/>
  <c r="F92" i="52"/>
  <c r="J17" i="52"/>
  <c r="J15" i="52"/>
  <c r="E15" i="52"/>
  <c r="F91" i="52" s="1"/>
  <c r="J14" i="52"/>
  <c r="J12" i="52"/>
  <c r="J119" i="52" s="1"/>
  <c r="E7" i="52"/>
  <c r="E85" i="52" s="1"/>
  <c r="J37" i="51"/>
  <c r="J36" i="51"/>
  <c r="AY155" i="1"/>
  <c r="J35" i="51"/>
  <c r="AX155" i="1"/>
  <c r="BI119" i="51"/>
  <c r="BH119" i="51"/>
  <c r="BG119" i="51"/>
  <c r="BF119" i="51"/>
  <c r="T119" i="51"/>
  <c r="T118" i="51"/>
  <c r="T117" i="51" s="1"/>
  <c r="R119" i="51"/>
  <c r="R118" i="51" s="1"/>
  <c r="R117" i="51" s="1"/>
  <c r="P119" i="51"/>
  <c r="P118" i="51"/>
  <c r="P117" i="51"/>
  <c r="AU155" i="1" s="1"/>
  <c r="F111" i="51"/>
  <c r="E109" i="51"/>
  <c r="F89" i="51"/>
  <c r="E87" i="51"/>
  <c r="J24" i="51"/>
  <c r="E24" i="51"/>
  <c r="J114" i="51" s="1"/>
  <c r="J23" i="51"/>
  <c r="J21" i="51"/>
  <c r="E21" i="51"/>
  <c r="J113" i="51"/>
  <c r="J20" i="51"/>
  <c r="J18" i="51"/>
  <c r="E18" i="51"/>
  <c r="F92" i="51" s="1"/>
  <c r="J17" i="51"/>
  <c r="J15" i="51"/>
  <c r="E15" i="51"/>
  <c r="F113" i="51" s="1"/>
  <c r="J14" i="51"/>
  <c r="J12" i="51"/>
  <c r="J111" i="51" s="1"/>
  <c r="E7" i="51"/>
  <c r="E107" i="51" s="1"/>
  <c r="J37" i="50"/>
  <c r="J36" i="50"/>
  <c r="AY154" i="1" s="1"/>
  <c r="J35" i="50"/>
  <c r="AX154" i="1" s="1"/>
  <c r="BI185" i="50"/>
  <c r="BH185" i="50"/>
  <c r="BG185" i="50"/>
  <c r="BF185" i="50"/>
  <c r="T185" i="50"/>
  <c r="T184" i="50"/>
  <c r="R185" i="50"/>
  <c r="R184" i="50"/>
  <c r="P185" i="50"/>
  <c r="P184" i="50" s="1"/>
  <c r="BI183" i="50"/>
  <c r="BH183" i="50"/>
  <c r="BG183" i="50"/>
  <c r="BF183" i="50"/>
  <c r="T183" i="50"/>
  <c r="R183" i="50"/>
  <c r="P183" i="50"/>
  <c r="BI182" i="50"/>
  <c r="BH182" i="50"/>
  <c r="BG182" i="50"/>
  <c r="BF182" i="50"/>
  <c r="T182" i="50"/>
  <c r="R182" i="50"/>
  <c r="P182" i="50"/>
  <c r="BI180" i="50"/>
  <c r="BH180" i="50"/>
  <c r="BG180" i="50"/>
  <c r="BF180" i="50"/>
  <c r="T180" i="50"/>
  <c r="R180" i="50"/>
  <c r="P180" i="50"/>
  <c r="BI179" i="50"/>
  <c r="BH179" i="50"/>
  <c r="BG179" i="50"/>
  <c r="BF179" i="50"/>
  <c r="T179" i="50"/>
  <c r="R179" i="50"/>
  <c r="P179" i="50"/>
  <c r="BI178" i="50"/>
  <c r="BH178" i="50"/>
  <c r="BG178" i="50"/>
  <c r="BF178" i="50"/>
  <c r="T178" i="50"/>
  <c r="R178" i="50"/>
  <c r="P178" i="50"/>
  <c r="BI176" i="50"/>
  <c r="BH176" i="50"/>
  <c r="BG176" i="50"/>
  <c r="BF176" i="50"/>
  <c r="T176" i="50"/>
  <c r="R176" i="50"/>
  <c r="P176" i="50"/>
  <c r="BI174" i="50"/>
  <c r="BH174" i="50"/>
  <c r="BG174" i="50"/>
  <c r="BF174" i="50"/>
  <c r="T174" i="50"/>
  <c r="R174" i="50"/>
  <c r="P174" i="50"/>
  <c r="BI172" i="50"/>
  <c r="BH172" i="50"/>
  <c r="BG172" i="50"/>
  <c r="BF172" i="50"/>
  <c r="T172" i="50"/>
  <c r="R172" i="50"/>
  <c r="P172" i="50"/>
  <c r="BI170" i="50"/>
  <c r="BH170" i="50"/>
  <c r="BG170" i="50"/>
  <c r="BF170" i="50"/>
  <c r="T170" i="50"/>
  <c r="R170" i="50"/>
  <c r="P170" i="50"/>
  <c r="BI168" i="50"/>
  <c r="BH168" i="50"/>
  <c r="BG168" i="50"/>
  <c r="BF168" i="50"/>
  <c r="T168" i="50"/>
  <c r="R168" i="50"/>
  <c r="P168" i="50"/>
  <c r="BI166" i="50"/>
  <c r="BH166" i="50"/>
  <c r="BG166" i="50"/>
  <c r="BF166" i="50"/>
  <c r="T166" i="50"/>
  <c r="R166" i="50"/>
  <c r="P166" i="50"/>
  <c r="BI164" i="50"/>
  <c r="BH164" i="50"/>
  <c r="BG164" i="50"/>
  <c r="BF164" i="50"/>
  <c r="T164" i="50"/>
  <c r="R164" i="50"/>
  <c r="P164" i="50"/>
  <c r="BI162" i="50"/>
  <c r="BH162" i="50"/>
  <c r="BG162" i="50"/>
  <c r="BF162" i="50"/>
  <c r="T162" i="50"/>
  <c r="R162" i="50"/>
  <c r="P162" i="50"/>
  <c r="BI161" i="50"/>
  <c r="BH161" i="50"/>
  <c r="BG161" i="50"/>
  <c r="BF161" i="50"/>
  <c r="T161" i="50"/>
  <c r="R161" i="50"/>
  <c r="P161" i="50"/>
  <c r="BI160" i="50"/>
  <c r="BH160" i="50"/>
  <c r="BG160" i="50"/>
  <c r="BF160" i="50"/>
  <c r="T160" i="50"/>
  <c r="R160" i="50"/>
  <c r="P160" i="50"/>
  <c r="BI158" i="50"/>
  <c r="BH158" i="50"/>
  <c r="BG158" i="50"/>
  <c r="BF158" i="50"/>
  <c r="T158" i="50"/>
  <c r="R158" i="50"/>
  <c r="P158" i="50"/>
  <c r="BI157" i="50"/>
  <c r="BH157" i="50"/>
  <c r="BG157" i="50"/>
  <c r="BF157" i="50"/>
  <c r="T157" i="50"/>
  <c r="R157" i="50"/>
  <c r="P157" i="50"/>
  <c r="BI156" i="50"/>
  <c r="BH156" i="50"/>
  <c r="BG156" i="50"/>
  <c r="BF156" i="50"/>
  <c r="T156" i="50"/>
  <c r="R156" i="50"/>
  <c r="P156" i="50"/>
  <c r="BI154" i="50"/>
  <c r="BH154" i="50"/>
  <c r="BG154" i="50"/>
  <c r="BF154" i="50"/>
  <c r="T154" i="50"/>
  <c r="R154" i="50"/>
  <c r="P154" i="50"/>
  <c r="BI152" i="50"/>
  <c r="BH152" i="50"/>
  <c r="BG152" i="50"/>
  <c r="BF152" i="50"/>
  <c r="T152" i="50"/>
  <c r="R152" i="50"/>
  <c r="P152" i="50"/>
  <c r="BI151" i="50"/>
  <c r="BH151" i="50"/>
  <c r="BG151" i="50"/>
  <c r="BF151" i="50"/>
  <c r="T151" i="50"/>
  <c r="R151" i="50"/>
  <c r="P151" i="50"/>
  <c r="BI150" i="50"/>
  <c r="BH150" i="50"/>
  <c r="BG150" i="50"/>
  <c r="BF150" i="50"/>
  <c r="T150" i="50"/>
  <c r="R150" i="50"/>
  <c r="P150" i="50"/>
  <c r="BI149" i="50"/>
  <c r="BH149" i="50"/>
  <c r="BG149" i="50"/>
  <c r="BF149" i="50"/>
  <c r="T149" i="50"/>
  <c r="R149" i="50"/>
  <c r="P149" i="50"/>
  <c r="BI147" i="50"/>
  <c r="BH147" i="50"/>
  <c r="BG147" i="50"/>
  <c r="BF147" i="50"/>
  <c r="T147" i="50"/>
  <c r="R147" i="50"/>
  <c r="P147" i="50"/>
  <c r="BI145" i="50"/>
  <c r="BH145" i="50"/>
  <c r="BG145" i="50"/>
  <c r="BF145" i="50"/>
  <c r="T145" i="50"/>
  <c r="R145" i="50"/>
  <c r="P145" i="50"/>
  <c r="BI143" i="50"/>
  <c r="BH143" i="50"/>
  <c r="BG143" i="50"/>
  <c r="BF143" i="50"/>
  <c r="T143" i="50"/>
  <c r="R143" i="50"/>
  <c r="P143" i="50"/>
  <c r="BI141" i="50"/>
  <c r="BH141" i="50"/>
  <c r="BG141" i="50"/>
  <c r="BF141" i="50"/>
  <c r="T141" i="50"/>
  <c r="R141" i="50"/>
  <c r="P141" i="50"/>
  <c r="BI139" i="50"/>
  <c r="BH139" i="50"/>
  <c r="BG139" i="50"/>
  <c r="BF139" i="50"/>
  <c r="T139" i="50"/>
  <c r="R139" i="50"/>
  <c r="P139" i="50"/>
  <c r="BI137" i="50"/>
  <c r="BH137" i="50"/>
  <c r="BG137" i="50"/>
  <c r="BF137" i="50"/>
  <c r="T137" i="50"/>
  <c r="R137" i="50"/>
  <c r="P137" i="50"/>
  <c r="BI135" i="50"/>
  <c r="BH135" i="50"/>
  <c r="BG135" i="50"/>
  <c r="BF135" i="50"/>
  <c r="T135" i="50"/>
  <c r="R135" i="50"/>
  <c r="P135" i="50"/>
  <c r="BI134" i="50"/>
  <c r="BH134" i="50"/>
  <c r="BG134" i="50"/>
  <c r="BF134" i="50"/>
  <c r="T134" i="50"/>
  <c r="R134" i="50"/>
  <c r="P134" i="50"/>
  <c r="BI133" i="50"/>
  <c r="BH133" i="50"/>
  <c r="BG133" i="50"/>
  <c r="BF133" i="50"/>
  <c r="T133" i="50"/>
  <c r="R133" i="50"/>
  <c r="P133" i="50"/>
  <c r="BI132" i="50"/>
  <c r="BH132" i="50"/>
  <c r="BG132" i="50"/>
  <c r="BF132" i="50"/>
  <c r="T132" i="50"/>
  <c r="R132" i="50"/>
  <c r="P132" i="50"/>
  <c r="BI131" i="50"/>
  <c r="BH131" i="50"/>
  <c r="BG131" i="50"/>
  <c r="BF131" i="50"/>
  <c r="T131" i="50"/>
  <c r="R131" i="50"/>
  <c r="P131" i="50"/>
  <c r="BI129" i="50"/>
  <c r="BH129" i="50"/>
  <c r="BG129" i="50"/>
  <c r="BF129" i="50"/>
  <c r="T129" i="50"/>
  <c r="R129" i="50"/>
  <c r="P129" i="50"/>
  <c r="BI128" i="50"/>
  <c r="BH128" i="50"/>
  <c r="BG128" i="50"/>
  <c r="BF128" i="50"/>
  <c r="T128" i="50"/>
  <c r="R128" i="50"/>
  <c r="P128" i="50"/>
  <c r="BI126" i="50"/>
  <c r="BH126" i="50"/>
  <c r="BG126" i="50"/>
  <c r="BF126" i="50"/>
  <c r="T126" i="50"/>
  <c r="R126" i="50"/>
  <c r="P126" i="50"/>
  <c r="BI125" i="50"/>
  <c r="BH125" i="50"/>
  <c r="BG125" i="50"/>
  <c r="BF125" i="50"/>
  <c r="T125" i="50"/>
  <c r="R125" i="50"/>
  <c r="P125" i="50"/>
  <c r="BI124" i="50"/>
  <c r="BH124" i="50"/>
  <c r="BG124" i="50"/>
  <c r="BF124" i="50"/>
  <c r="T124" i="50"/>
  <c r="R124" i="50"/>
  <c r="P124" i="50"/>
  <c r="F116" i="50"/>
  <c r="E114" i="50"/>
  <c r="F89" i="50"/>
  <c r="E87" i="50"/>
  <c r="J24" i="50"/>
  <c r="E24" i="50"/>
  <c r="J92" i="50" s="1"/>
  <c r="J23" i="50"/>
  <c r="J21" i="50"/>
  <c r="E21" i="50"/>
  <c r="J118" i="50"/>
  <c r="J20" i="50"/>
  <c r="J18" i="50"/>
  <c r="E18" i="50"/>
  <c r="F119" i="50" s="1"/>
  <c r="J17" i="50"/>
  <c r="J15" i="50"/>
  <c r="E15" i="50"/>
  <c r="F118" i="50" s="1"/>
  <c r="J14" i="50"/>
  <c r="J12" i="50"/>
  <c r="J116" i="50"/>
  <c r="E7" i="50"/>
  <c r="E85" i="50" s="1"/>
  <c r="J39" i="49"/>
  <c r="J38" i="49"/>
  <c r="AY153" i="1" s="1"/>
  <c r="J37" i="49"/>
  <c r="AX153" i="1" s="1"/>
  <c r="BI151" i="49"/>
  <c r="BH151" i="49"/>
  <c r="BG151" i="49"/>
  <c r="BF151" i="49"/>
  <c r="T151" i="49"/>
  <c r="T150" i="49"/>
  <c r="R151" i="49"/>
  <c r="R150" i="49"/>
  <c r="P151" i="49"/>
  <c r="P150" i="49" s="1"/>
  <c r="BI149" i="49"/>
  <c r="BH149" i="49"/>
  <c r="BG149" i="49"/>
  <c r="BF149" i="49"/>
  <c r="T149" i="49"/>
  <c r="R149" i="49"/>
  <c r="P149" i="49"/>
  <c r="BI147" i="49"/>
  <c r="BH147" i="49"/>
  <c r="BG147" i="49"/>
  <c r="BF147" i="49"/>
  <c r="T147" i="49"/>
  <c r="R147" i="49"/>
  <c r="P147" i="49"/>
  <c r="BI145" i="49"/>
  <c r="BH145" i="49"/>
  <c r="BG145" i="49"/>
  <c r="BF145" i="49"/>
  <c r="T145" i="49"/>
  <c r="R145" i="49"/>
  <c r="P145" i="49"/>
  <c r="BI143" i="49"/>
  <c r="BH143" i="49"/>
  <c r="BG143" i="49"/>
  <c r="BF143" i="49"/>
  <c r="T143" i="49"/>
  <c r="R143" i="49"/>
  <c r="P143" i="49"/>
  <c r="BI141" i="49"/>
  <c r="BH141" i="49"/>
  <c r="BG141" i="49"/>
  <c r="BF141" i="49"/>
  <c r="T141" i="49"/>
  <c r="R141" i="49"/>
  <c r="P141" i="49"/>
  <c r="BI139" i="49"/>
  <c r="BH139" i="49"/>
  <c r="BG139" i="49"/>
  <c r="BF139" i="49"/>
  <c r="T139" i="49"/>
  <c r="R139" i="49"/>
  <c r="P139" i="49"/>
  <c r="BI137" i="49"/>
  <c r="BH137" i="49"/>
  <c r="BG137" i="49"/>
  <c r="BF137" i="49"/>
  <c r="T137" i="49"/>
  <c r="R137" i="49"/>
  <c r="P137" i="49"/>
  <c r="BI135" i="49"/>
  <c r="BH135" i="49"/>
  <c r="BG135" i="49"/>
  <c r="BF135" i="49"/>
  <c r="T135" i="49"/>
  <c r="R135" i="49"/>
  <c r="P135" i="49"/>
  <c r="BI133" i="49"/>
  <c r="BH133" i="49"/>
  <c r="BG133" i="49"/>
  <c r="BF133" i="49"/>
  <c r="T133" i="49"/>
  <c r="R133" i="49"/>
  <c r="P133" i="49"/>
  <c r="BI131" i="49"/>
  <c r="BH131" i="49"/>
  <c r="BG131" i="49"/>
  <c r="BF131" i="49"/>
  <c r="T131" i="49"/>
  <c r="R131" i="49"/>
  <c r="P131" i="49"/>
  <c r="BI129" i="49"/>
  <c r="BH129" i="49"/>
  <c r="BG129" i="49"/>
  <c r="BF129" i="49"/>
  <c r="T129" i="49"/>
  <c r="R129" i="49"/>
  <c r="P129" i="49"/>
  <c r="BI127" i="49"/>
  <c r="BH127" i="49"/>
  <c r="BG127" i="49"/>
  <c r="BF127" i="49"/>
  <c r="T127" i="49"/>
  <c r="R127" i="49"/>
  <c r="P127" i="49"/>
  <c r="BI125" i="49"/>
  <c r="BH125" i="49"/>
  <c r="BG125" i="49"/>
  <c r="BF125" i="49"/>
  <c r="T125" i="49"/>
  <c r="R125" i="49"/>
  <c r="P125" i="49"/>
  <c r="BI124" i="49"/>
  <c r="BH124" i="49"/>
  <c r="BG124" i="49"/>
  <c r="BF124" i="49"/>
  <c r="T124" i="49"/>
  <c r="R124" i="49"/>
  <c r="P124" i="49"/>
  <c r="F116" i="49"/>
  <c r="E114" i="49"/>
  <c r="F91" i="49"/>
  <c r="E89" i="49"/>
  <c r="J26" i="49"/>
  <c r="E26" i="49"/>
  <c r="J94" i="49" s="1"/>
  <c r="J25" i="49"/>
  <c r="J23" i="49"/>
  <c r="E23" i="49"/>
  <c r="J118" i="49"/>
  <c r="J22" i="49"/>
  <c r="J20" i="49"/>
  <c r="E20" i="49"/>
  <c r="F119" i="49"/>
  <c r="J19" i="49"/>
  <c r="J17" i="49"/>
  <c r="E17" i="49"/>
  <c r="F118" i="49" s="1"/>
  <c r="J16" i="49"/>
  <c r="J14" i="49"/>
  <c r="J91" i="49" s="1"/>
  <c r="E7" i="49"/>
  <c r="E110" i="49" s="1"/>
  <c r="J39" i="48"/>
  <c r="J38" i="48"/>
  <c r="AY152" i="1"/>
  <c r="J37" i="48"/>
  <c r="AX152" i="1"/>
  <c r="BI148" i="48"/>
  <c r="BH148" i="48"/>
  <c r="BG148" i="48"/>
  <c r="BF148" i="48"/>
  <c r="T148" i="48"/>
  <c r="R148" i="48"/>
  <c r="P148" i="48"/>
  <c r="BI147" i="48"/>
  <c r="BH147" i="48"/>
  <c r="BG147" i="48"/>
  <c r="BF147" i="48"/>
  <c r="T147" i="48"/>
  <c r="R147" i="48"/>
  <c r="P147" i="48"/>
  <c r="BI145" i="48"/>
  <c r="BH145" i="48"/>
  <c r="BG145" i="48"/>
  <c r="BF145" i="48"/>
  <c r="T145" i="48"/>
  <c r="R145" i="48"/>
  <c r="P145" i="48"/>
  <c r="BI143" i="48"/>
  <c r="BH143" i="48"/>
  <c r="BG143" i="48"/>
  <c r="BF143" i="48"/>
  <c r="T143" i="48"/>
  <c r="R143" i="48"/>
  <c r="P143" i="48"/>
  <c r="BI141" i="48"/>
  <c r="BH141" i="48"/>
  <c r="BG141" i="48"/>
  <c r="BF141" i="48"/>
  <c r="T141" i="48"/>
  <c r="R141" i="48"/>
  <c r="P141" i="48"/>
  <c r="BI139" i="48"/>
  <c r="BH139" i="48"/>
  <c r="BG139" i="48"/>
  <c r="BF139" i="48"/>
  <c r="T139" i="48"/>
  <c r="R139" i="48"/>
  <c r="P139" i="48"/>
  <c r="BI137" i="48"/>
  <c r="BH137" i="48"/>
  <c r="BG137" i="48"/>
  <c r="BF137" i="48"/>
  <c r="T137" i="48"/>
  <c r="R137" i="48"/>
  <c r="P137" i="48"/>
  <c r="BI135" i="48"/>
  <c r="BH135" i="48"/>
  <c r="BG135" i="48"/>
  <c r="BF135" i="48"/>
  <c r="T135" i="48"/>
  <c r="R135" i="48"/>
  <c r="P135" i="48"/>
  <c r="BI133" i="48"/>
  <c r="BH133" i="48"/>
  <c r="BG133" i="48"/>
  <c r="BF133" i="48"/>
  <c r="T133" i="48"/>
  <c r="R133" i="48"/>
  <c r="P133" i="48"/>
  <c r="BI131" i="48"/>
  <c r="BH131" i="48"/>
  <c r="BG131" i="48"/>
  <c r="BF131" i="48"/>
  <c r="T131" i="48"/>
  <c r="R131" i="48"/>
  <c r="P131" i="48"/>
  <c r="BI130" i="48"/>
  <c r="BH130" i="48"/>
  <c r="BG130" i="48"/>
  <c r="BF130" i="48"/>
  <c r="T130" i="48"/>
  <c r="R130" i="48"/>
  <c r="P130" i="48"/>
  <c r="BI128" i="48"/>
  <c r="BH128" i="48"/>
  <c r="BG128" i="48"/>
  <c r="BF128" i="48"/>
  <c r="T128" i="48"/>
  <c r="R128" i="48"/>
  <c r="P128" i="48"/>
  <c r="BI126" i="48"/>
  <c r="BH126" i="48"/>
  <c r="BG126" i="48"/>
  <c r="BF126" i="48"/>
  <c r="T126" i="48"/>
  <c r="R126" i="48"/>
  <c r="P126" i="48"/>
  <c r="F118" i="48"/>
  <c r="E116" i="48"/>
  <c r="F91" i="48"/>
  <c r="E89" i="48"/>
  <c r="J26" i="48"/>
  <c r="E26" i="48"/>
  <c r="J94" i="48" s="1"/>
  <c r="J25" i="48"/>
  <c r="J23" i="48"/>
  <c r="E23" i="48"/>
  <c r="J120" i="48"/>
  <c r="J22" i="48"/>
  <c r="J20" i="48"/>
  <c r="E20" i="48"/>
  <c r="F94" i="48"/>
  <c r="J19" i="48"/>
  <c r="J17" i="48"/>
  <c r="E17" i="48"/>
  <c r="F120" i="48" s="1"/>
  <c r="J16" i="48"/>
  <c r="J14" i="48"/>
  <c r="J118" i="48" s="1"/>
  <c r="E7" i="48"/>
  <c r="E85" i="48" s="1"/>
  <c r="J39" i="47"/>
  <c r="J38" i="47"/>
  <c r="AY151" i="1"/>
  <c r="J37" i="47"/>
  <c r="AX151" i="1"/>
  <c r="BI137" i="47"/>
  <c r="BH137" i="47"/>
  <c r="BG137" i="47"/>
  <c r="BF137" i="47"/>
  <c r="T137" i="47"/>
  <c r="R137" i="47"/>
  <c r="P137" i="47"/>
  <c r="BI136" i="47"/>
  <c r="BH136" i="47"/>
  <c r="BG136" i="47"/>
  <c r="BF136" i="47"/>
  <c r="T136" i="47"/>
  <c r="R136" i="47"/>
  <c r="P136" i="47"/>
  <c r="BI134" i="47"/>
  <c r="BH134" i="47"/>
  <c r="BG134" i="47"/>
  <c r="BF134" i="47"/>
  <c r="T134" i="47"/>
  <c r="R134" i="47"/>
  <c r="P134" i="47"/>
  <c r="BI131" i="47"/>
  <c r="BH131" i="47"/>
  <c r="BG131" i="47"/>
  <c r="BF131" i="47"/>
  <c r="T131" i="47"/>
  <c r="R131" i="47"/>
  <c r="P131" i="47"/>
  <c r="BI129" i="47"/>
  <c r="BH129" i="47"/>
  <c r="BG129" i="47"/>
  <c r="BF129" i="47"/>
  <c r="T129" i="47"/>
  <c r="R129" i="47"/>
  <c r="P129" i="47"/>
  <c r="BI127" i="47"/>
  <c r="BH127" i="47"/>
  <c r="BG127" i="47"/>
  <c r="BF127" i="47"/>
  <c r="T127" i="47"/>
  <c r="R127" i="47"/>
  <c r="P127" i="47"/>
  <c r="BI125" i="47"/>
  <c r="BH125" i="47"/>
  <c r="BG125" i="47"/>
  <c r="BF125" i="47"/>
  <c r="T125" i="47"/>
  <c r="R125" i="47"/>
  <c r="P125" i="47"/>
  <c r="BI124" i="47"/>
  <c r="BH124" i="47"/>
  <c r="BG124" i="47"/>
  <c r="BF124" i="47"/>
  <c r="T124" i="47"/>
  <c r="R124" i="47"/>
  <c r="P124" i="47"/>
  <c r="F116" i="47"/>
  <c r="E114" i="47"/>
  <c r="F91" i="47"/>
  <c r="E89" i="47"/>
  <c r="J26" i="47"/>
  <c r="E26" i="47"/>
  <c r="J119" i="47" s="1"/>
  <c r="J25" i="47"/>
  <c r="J23" i="47"/>
  <c r="E23" i="47"/>
  <c r="J93" i="47" s="1"/>
  <c r="J22" i="47"/>
  <c r="J20" i="47"/>
  <c r="E20" i="47"/>
  <c r="F119" i="47"/>
  <c r="J19" i="47"/>
  <c r="J17" i="47"/>
  <c r="E17" i="47"/>
  <c r="F93" i="47" s="1"/>
  <c r="J16" i="47"/>
  <c r="J14" i="47"/>
  <c r="J116" i="47"/>
  <c r="E7" i="47"/>
  <c r="E110" i="47"/>
  <c r="J37" i="46"/>
  <c r="J36" i="46"/>
  <c r="AY149" i="1"/>
  <c r="J35" i="46"/>
  <c r="AX149" i="1"/>
  <c r="BI187" i="46"/>
  <c r="BH187" i="46"/>
  <c r="BG187" i="46"/>
  <c r="BF187" i="46"/>
  <c r="T187" i="46"/>
  <c r="T186" i="46" s="1"/>
  <c r="R187" i="46"/>
  <c r="R186" i="46" s="1"/>
  <c r="P187" i="46"/>
  <c r="P186" i="46"/>
  <c r="BI184" i="46"/>
  <c r="BH184" i="46"/>
  <c r="BG184" i="46"/>
  <c r="BF184" i="46"/>
  <c r="T184" i="46"/>
  <c r="R184" i="46"/>
  <c r="P184" i="46"/>
  <c r="BI183" i="46"/>
  <c r="BH183" i="46"/>
  <c r="BG183" i="46"/>
  <c r="BF183" i="46"/>
  <c r="T183" i="46"/>
  <c r="R183" i="46"/>
  <c r="P183" i="46"/>
  <c r="BI181" i="46"/>
  <c r="BH181" i="46"/>
  <c r="BG181" i="46"/>
  <c r="BF181" i="46"/>
  <c r="T181" i="46"/>
  <c r="R181" i="46"/>
  <c r="P181" i="46"/>
  <c r="BI178" i="46"/>
  <c r="BH178" i="46"/>
  <c r="BG178" i="46"/>
  <c r="BF178" i="46"/>
  <c r="T178" i="46"/>
  <c r="R178" i="46"/>
  <c r="P178" i="46"/>
  <c r="BI177" i="46"/>
  <c r="BH177" i="46"/>
  <c r="BG177" i="46"/>
  <c r="BF177" i="46"/>
  <c r="T177" i="46"/>
  <c r="R177" i="46"/>
  <c r="P177" i="46"/>
  <c r="BI176" i="46"/>
  <c r="BH176" i="46"/>
  <c r="BG176" i="46"/>
  <c r="BF176" i="46"/>
  <c r="T176" i="46"/>
  <c r="R176" i="46"/>
  <c r="P176" i="46"/>
  <c r="BI174" i="46"/>
  <c r="BH174" i="46"/>
  <c r="BG174" i="46"/>
  <c r="BF174" i="46"/>
  <c r="T174" i="46"/>
  <c r="R174" i="46"/>
  <c r="P174" i="46"/>
  <c r="BI173" i="46"/>
  <c r="BH173" i="46"/>
  <c r="BG173" i="46"/>
  <c r="BF173" i="46"/>
  <c r="T173" i="46"/>
  <c r="R173" i="46"/>
  <c r="P173" i="46"/>
  <c r="BI172" i="46"/>
  <c r="BH172" i="46"/>
  <c r="BG172" i="46"/>
  <c r="BF172" i="46"/>
  <c r="T172" i="46"/>
  <c r="R172" i="46"/>
  <c r="P172" i="46"/>
  <c r="BI169" i="46"/>
  <c r="BH169" i="46"/>
  <c r="BG169" i="46"/>
  <c r="BF169" i="46"/>
  <c r="T169" i="46"/>
  <c r="R169" i="46"/>
  <c r="P169" i="46"/>
  <c r="BI168" i="46"/>
  <c r="BH168" i="46"/>
  <c r="BG168" i="46"/>
  <c r="BF168" i="46"/>
  <c r="T168" i="46"/>
  <c r="R168" i="46"/>
  <c r="P168" i="46"/>
  <c r="BI167" i="46"/>
  <c r="BH167" i="46"/>
  <c r="BG167" i="46"/>
  <c r="BF167" i="46"/>
  <c r="T167" i="46"/>
  <c r="R167" i="46"/>
  <c r="P167" i="46"/>
  <c r="BI166" i="46"/>
  <c r="BH166" i="46"/>
  <c r="BG166" i="46"/>
  <c r="BF166" i="46"/>
  <c r="T166" i="46"/>
  <c r="R166" i="46"/>
  <c r="P166" i="46"/>
  <c r="BI165" i="46"/>
  <c r="BH165" i="46"/>
  <c r="BG165" i="46"/>
  <c r="BF165" i="46"/>
  <c r="T165" i="46"/>
  <c r="R165" i="46"/>
  <c r="P165" i="46"/>
  <c r="BI164" i="46"/>
  <c r="BH164" i="46"/>
  <c r="BG164" i="46"/>
  <c r="BF164" i="46"/>
  <c r="T164" i="46"/>
  <c r="R164" i="46"/>
  <c r="P164" i="46"/>
  <c r="BI163" i="46"/>
  <c r="BH163" i="46"/>
  <c r="BG163" i="46"/>
  <c r="BF163" i="46"/>
  <c r="T163" i="46"/>
  <c r="R163" i="46"/>
  <c r="P163" i="46"/>
  <c r="BI160" i="46"/>
  <c r="BH160" i="46"/>
  <c r="BG160" i="46"/>
  <c r="BF160" i="46"/>
  <c r="T160" i="46"/>
  <c r="R160" i="46"/>
  <c r="P160" i="46"/>
  <c r="BI159" i="46"/>
  <c r="BH159" i="46"/>
  <c r="BG159" i="46"/>
  <c r="BF159" i="46"/>
  <c r="T159" i="46"/>
  <c r="R159" i="46"/>
  <c r="P159" i="46"/>
  <c r="BI157" i="46"/>
  <c r="BH157" i="46"/>
  <c r="BG157" i="46"/>
  <c r="BF157" i="46"/>
  <c r="T157" i="46"/>
  <c r="R157" i="46"/>
  <c r="P157" i="46"/>
  <c r="BI155" i="46"/>
  <c r="BH155" i="46"/>
  <c r="BG155" i="46"/>
  <c r="BF155" i="46"/>
  <c r="T155" i="46"/>
  <c r="R155" i="46"/>
  <c r="P155" i="46"/>
  <c r="BI153" i="46"/>
  <c r="BH153" i="46"/>
  <c r="BG153" i="46"/>
  <c r="BF153" i="46"/>
  <c r="T153" i="46"/>
  <c r="R153" i="46"/>
  <c r="P153" i="46"/>
  <c r="BI151" i="46"/>
  <c r="BH151" i="46"/>
  <c r="BG151" i="46"/>
  <c r="BF151" i="46"/>
  <c r="T151" i="46"/>
  <c r="R151" i="46"/>
  <c r="P151" i="46"/>
  <c r="BI149" i="46"/>
  <c r="BH149" i="46"/>
  <c r="BG149" i="46"/>
  <c r="BF149" i="46"/>
  <c r="T149" i="46"/>
  <c r="R149" i="46"/>
  <c r="P149" i="46"/>
  <c r="BI147" i="46"/>
  <c r="BH147" i="46"/>
  <c r="BG147" i="46"/>
  <c r="BF147" i="46"/>
  <c r="T147" i="46"/>
  <c r="R147" i="46"/>
  <c r="P147" i="46"/>
  <c r="BI144" i="46"/>
  <c r="BH144" i="46"/>
  <c r="BG144" i="46"/>
  <c r="BF144" i="46"/>
  <c r="T144" i="46"/>
  <c r="R144" i="46"/>
  <c r="P144" i="46"/>
  <c r="BI142" i="46"/>
  <c r="BH142" i="46"/>
  <c r="BG142" i="46"/>
  <c r="BF142" i="46"/>
  <c r="T142" i="46"/>
  <c r="R142" i="46"/>
  <c r="P142" i="46"/>
  <c r="BI139" i="46"/>
  <c r="BH139" i="46"/>
  <c r="BG139" i="46"/>
  <c r="BF139" i="46"/>
  <c r="T139" i="46"/>
  <c r="R139" i="46"/>
  <c r="P139" i="46"/>
  <c r="BI138" i="46"/>
  <c r="BH138" i="46"/>
  <c r="BG138" i="46"/>
  <c r="BF138" i="46"/>
  <c r="T138" i="46"/>
  <c r="R138" i="46"/>
  <c r="P138" i="46"/>
  <c r="BI137" i="46"/>
  <c r="BH137" i="46"/>
  <c r="BG137" i="46"/>
  <c r="BF137" i="46"/>
  <c r="T137" i="46"/>
  <c r="R137" i="46"/>
  <c r="P137" i="46"/>
  <c r="BI136" i="46"/>
  <c r="BH136" i="46"/>
  <c r="BG136" i="46"/>
  <c r="BF136" i="46"/>
  <c r="T136" i="46"/>
  <c r="R136" i="46"/>
  <c r="P136" i="46"/>
  <c r="BI135" i="46"/>
  <c r="BH135" i="46"/>
  <c r="BG135" i="46"/>
  <c r="BF135" i="46"/>
  <c r="T135" i="46"/>
  <c r="R135" i="46"/>
  <c r="P135" i="46"/>
  <c r="BI132" i="46"/>
  <c r="BH132" i="46"/>
  <c r="BG132" i="46"/>
  <c r="BF132" i="46"/>
  <c r="T132" i="46"/>
  <c r="R132" i="46"/>
  <c r="P132" i="46"/>
  <c r="BI131" i="46"/>
  <c r="BH131" i="46"/>
  <c r="BG131" i="46"/>
  <c r="BF131" i="46"/>
  <c r="T131" i="46"/>
  <c r="R131" i="46"/>
  <c r="P131" i="46"/>
  <c r="BI130" i="46"/>
  <c r="BH130" i="46"/>
  <c r="BG130" i="46"/>
  <c r="BF130" i="46"/>
  <c r="T130" i="46"/>
  <c r="R130" i="46"/>
  <c r="P130" i="46"/>
  <c r="BI128" i="46"/>
  <c r="BH128" i="46"/>
  <c r="BG128" i="46"/>
  <c r="BF128" i="46"/>
  <c r="T128" i="46"/>
  <c r="R128" i="46"/>
  <c r="P128" i="46"/>
  <c r="BI127" i="46"/>
  <c r="BH127" i="46"/>
  <c r="BG127" i="46"/>
  <c r="BF127" i="46"/>
  <c r="T127" i="46"/>
  <c r="R127" i="46"/>
  <c r="P127" i="46"/>
  <c r="F119" i="46"/>
  <c r="E117" i="46"/>
  <c r="F89" i="46"/>
  <c r="E87" i="46"/>
  <c r="J24" i="46"/>
  <c r="E24" i="46"/>
  <c r="J122" i="46"/>
  <c r="J23" i="46"/>
  <c r="J21" i="46"/>
  <c r="E21" i="46"/>
  <c r="J91" i="46" s="1"/>
  <c r="J20" i="46"/>
  <c r="J18" i="46"/>
  <c r="E18" i="46"/>
  <c r="F122" i="46" s="1"/>
  <c r="J17" i="46"/>
  <c r="J15" i="46"/>
  <c r="E15" i="46"/>
  <c r="F121" i="46"/>
  <c r="J14" i="46"/>
  <c r="J12" i="46"/>
  <c r="J119" i="46" s="1"/>
  <c r="E7" i="46"/>
  <c r="E115" i="46"/>
  <c r="J37" i="45"/>
  <c r="J36" i="45"/>
  <c r="AY148" i="1" s="1"/>
  <c r="J35" i="45"/>
  <c r="AX148" i="1" s="1"/>
  <c r="BI279" i="45"/>
  <c r="BH279" i="45"/>
  <c r="BG279" i="45"/>
  <c r="BF279" i="45"/>
  <c r="T279" i="45"/>
  <c r="R279" i="45"/>
  <c r="P279" i="45"/>
  <c r="BI277" i="45"/>
  <c r="BH277" i="45"/>
  <c r="BG277" i="45"/>
  <c r="BF277" i="45"/>
  <c r="T277" i="45"/>
  <c r="R277" i="45"/>
  <c r="P277" i="45"/>
  <c r="BI276" i="45"/>
  <c r="BH276" i="45"/>
  <c r="BG276" i="45"/>
  <c r="BF276" i="45"/>
  <c r="T276" i="45"/>
  <c r="R276" i="45"/>
  <c r="P276" i="45"/>
  <c r="BI274" i="45"/>
  <c r="BH274" i="45"/>
  <c r="BG274" i="45"/>
  <c r="BF274" i="45"/>
  <c r="T274" i="45"/>
  <c r="R274" i="45"/>
  <c r="P274" i="45"/>
  <c r="BI271" i="45"/>
  <c r="BH271" i="45"/>
  <c r="BG271" i="45"/>
  <c r="BF271" i="45"/>
  <c r="T271" i="45"/>
  <c r="T270" i="45" s="1"/>
  <c r="R271" i="45"/>
  <c r="R270" i="45" s="1"/>
  <c r="P271" i="45"/>
  <c r="P270" i="45"/>
  <c r="BI269" i="45"/>
  <c r="BH269" i="45"/>
  <c r="BG269" i="45"/>
  <c r="BF269" i="45"/>
  <c r="T269" i="45"/>
  <c r="T268" i="45"/>
  <c r="R269" i="45"/>
  <c r="R268" i="45" s="1"/>
  <c r="P269" i="45"/>
  <c r="P268" i="45" s="1"/>
  <c r="BI266" i="45"/>
  <c r="BH266" i="45"/>
  <c r="BG266" i="45"/>
  <c r="BF266" i="45"/>
  <c r="T266" i="45"/>
  <c r="R266" i="45"/>
  <c r="P266" i="45"/>
  <c r="BI265" i="45"/>
  <c r="BH265" i="45"/>
  <c r="BG265" i="45"/>
  <c r="BF265" i="45"/>
  <c r="T265" i="45"/>
  <c r="R265" i="45"/>
  <c r="P265" i="45"/>
  <c r="BI264" i="45"/>
  <c r="BH264" i="45"/>
  <c r="BG264" i="45"/>
  <c r="BF264" i="45"/>
  <c r="T264" i="45"/>
  <c r="R264" i="45"/>
  <c r="P264" i="45"/>
  <c r="BI263" i="45"/>
  <c r="BH263" i="45"/>
  <c r="BG263" i="45"/>
  <c r="BF263" i="45"/>
  <c r="T263" i="45"/>
  <c r="R263" i="45"/>
  <c r="P263" i="45"/>
  <c r="BI262" i="45"/>
  <c r="BH262" i="45"/>
  <c r="BG262" i="45"/>
  <c r="BF262" i="45"/>
  <c r="T262" i="45"/>
  <c r="R262" i="45"/>
  <c r="P262" i="45"/>
  <c r="BI261" i="45"/>
  <c r="BH261" i="45"/>
  <c r="BG261" i="45"/>
  <c r="BF261" i="45"/>
  <c r="T261" i="45"/>
  <c r="R261" i="45"/>
  <c r="P261" i="45"/>
  <c r="BI260" i="45"/>
  <c r="BH260" i="45"/>
  <c r="BG260" i="45"/>
  <c r="BF260" i="45"/>
  <c r="T260" i="45"/>
  <c r="R260" i="45"/>
  <c r="P260" i="45"/>
  <c r="BI259" i="45"/>
  <c r="BH259" i="45"/>
  <c r="BG259" i="45"/>
  <c r="BF259" i="45"/>
  <c r="T259" i="45"/>
  <c r="R259" i="45"/>
  <c r="P259" i="45"/>
  <c r="BI258" i="45"/>
  <c r="BH258" i="45"/>
  <c r="BG258" i="45"/>
  <c r="BF258" i="45"/>
  <c r="T258" i="45"/>
  <c r="R258" i="45"/>
  <c r="P258" i="45"/>
  <c r="BI257" i="45"/>
  <c r="BH257" i="45"/>
  <c r="BG257" i="45"/>
  <c r="BF257" i="45"/>
  <c r="T257" i="45"/>
  <c r="R257" i="45"/>
  <c r="P257" i="45"/>
  <c r="BI255" i="45"/>
  <c r="BH255" i="45"/>
  <c r="BG255" i="45"/>
  <c r="BF255" i="45"/>
  <c r="T255" i="45"/>
  <c r="R255" i="45"/>
  <c r="P255" i="45"/>
  <c r="BI254" i="45"/>
  <c r="BH254" i="45"/>
  <c r="BG254" i="45"/>
  <c r="BF254" i="45"/>
  <c r="T254" i="45"/>
  <c r="R254" i="45"/>
  <c r="P254" i="45"/>
  <c r="BI252" i="45"/>
  <c r="BH252" i="45"/>
  <c r="BG252" i="45"/>
  <c r="BF252" i="45"/>
  <c r="T252" i="45"/>
  <c r="R252" i="45"/>
  <c r="P252" i="45"/>
  <c r="BI250" i="45"/>
  <c r="BH250" i="45"/>
  <c r="BG250" i="45"/>
  <c r="BF250" i="45"/>
  <c r="T250" i="45"/>
  <c r="R250" i="45"/>
  <c r="P250" i="45"/>
  <c r="BI248" i="45"/>
  <c r="BH248" i="45"/>
  <c r="BG248" i="45"/>
  <c r="BF248" i="45"/>
  <c r="T248" i="45"/>
  <c r="R248" i="45"/>
  <c r="P248" i="45"/>
  <c r="BI247" i="45"/>
  <c r="BH247" i="45"/>
  <c r="BG247" i="45"/>
  <c r="BF247" i="45"/>
  <c r="T247" i="45"/>
  <c r="R247" i="45"/>
  <c r="P247" i="45"/>
  <c r="BI246" i="45"/>
  <c r="BH246" i="45"/>
  <c r="BG246" i="45"/>
  <c r="BF246" i="45"/>
  <c r="T246" i="45"/>
  <c r="R246" i="45"/>
  <c r="P246" i="45"/>
  <c r="BI244" i="45"/>
  <c r="BH244" i="45"/>
  <c r="BG244" i="45"/>
  <c r="BF244" i="45"/>
  <c r="T244" i="45"/>
  <c r="R244" i="45"/>
  <c r="P244" i="45"/>
  <c r="BI243" i="45"/>
  <c r="BH243" i="45"/>
  <c r="BG243" i="45"/>
  <c r="BF243" i="45"/>
  <c r="T243" i="45"/>
  <c r="R243" i="45"/>
  <c r="P243" i="45"/>
  <c r="BI242" i="45"/>
  <c r="BH242" i="45"/>
  <c r="BG242" i="45"/>
  <c r="BF242" i="45"/>
  <c r="T242" i="45"/>
  <c r="R242" i="45"/>
  <c r="P242" i="45"/>
  <c r="BI241" i="45"/>
  <c r="BH241" i="45"/>
  <c r="BG241" i="45"/>
  <c r="BF241" i="45"/>
  <c r="T241" i="45"/>
  <c r="R241" i="45"/>
  <c r="P241" i="45"/>
  <c r="BI240" i="45"/>
  <c r="BH240" i="45"/>
  <c r="BG240" i="45"/>
  <c r="BF240" i="45"/>
  <c r="T240" i="45"/>
  <c r="R240" i="45"/>
  <c r="P240" i="45"/>
  <c r="BI239" i="45"/>
  <c r="BH239" i="45"/>
  <c r="BG239" i="45"/>
  <c r="BF239" i="45"/>
  <c r="T239" i="45"/>
  <c r="R239" i="45"/>
  <c r="P239" i="45"/>
  <c r="BI238" i="45"/>
  <c r="BH238" i="45"/>
  <c r="BG238" i="45"/>
  <c r="BF238" i="45"/>
  <c r="T238" i="45"/>
  <c r="R238" i="45"/>
  <c r="P238" i="45"/>
  <c r="BI237" i="45"/>
  <c r="BH237" i="45"/>
  <c r="BG237" i="45"/>
  <c r="BF237" i="45"/>
  <c r="T237" i="45"/>
  <c r="R237" i="45"/>
  <c r="P237" i="45"/>
  <c r="BI236" i="45"/>
  <c r="BH236" i="45"/>
  <c r="BG236" i="45"/>
  <c r="BF236" i="45"/>
  <c r="T236" i="45"/>
  <c r="R236" i="45"/>
  <c r="P236" i="45"/>
  <c r="BI235" i="45"/>
  <c r="BH235" i="45"/>
  <c r="BG235" i="45"/>
  <c r="BF235" i="45"/>
  <c r="T235" i="45"/>
  <c r="R235" i="45"/>
  <c r="P235" i="45"/>
  <c r="BI233" i="45"/>
  <c r="BH233" i="45"/>
  <c r="BG233" i="45"/>
  <c r="BF233" i="45"/>
  <c r="T233" i="45"/>
  <c r="R233" i="45"/>
  <c r="P233" i="45"/>
  <c r="BI231" i="45"/>
  <c r="BH231" i="45"/>
  <c r="BG231" i="45"/>
  <c r="BF231" i="45"/>
  <c r="T231" i="45"/>
  <c r="R231" i="45"/>
  <c r="P231" i="45"/>
  <c r="BI229" i="45"/>
  <c r="BH229" i="45"/>
  <c r="BG229" i="45"/>
  <c r="BF229" i="45"/>
  <c r="T229" i="45"/>
  <c r="R229" i="45"/>
  <c r="P229" i="45"/>
  <c r="BI226" i="45"/>
  <c r="BH226" i="45"/>
  <c r="BG226" i="45"/>
  <c r="BF226" i="45"/>
  <c r="T226" i="45"/>
  <c r="R226" i="45"/>
  <c r="P226" i="45"/>
  <c r="BI224" i="45"/>
  <c r="BH224" i="45"/>
  <c r="BG224" i="45"/>
  <c r="BF224" i="45"/>
  <c r="T224" i="45"/>
  <c r="R224" i="45"/>
  <c r="P224" i="45"/>
  <c r="BI222" i="45"/>
  <c r="BH222" i="45"/>
  <c r="BG222" i="45"/>
  <c r="BF222" i="45"/>
  <c r="T222" i="45"/>
  <c r="R222" i="45"/>
  <c r="P222" i="45"/>
  <c r="BI221" i="45"/>
  <c r="BH221" i="45"/>
  <c r="BG221" i="45"/>
  <c r="BF221" i="45"/>
  <c r="T221" i="45"/>
  <c r="R221" i="45"/>
  <c r="P221" i="45"/>
  <c r="BI218" i="45"/>
  <c r="BH218" i="45"/>
  <c r="BG218" i="45"/>
  <c r="BF218" i="45"/>
  <c r="T218" i="45"/>
  <c r="R218" i="45"/>
  <c r="P218" i="45"/>
  <c r="BI216" i="45"/>
  <c r="BH216" i="45"/>
  <c r="BG216" i="45"/>
  <c r="BF216" i="45"/>
  <c r="T216" i="45"/>
  <c r="R216" i="45"/>
  <c r="P216" i="45"/>
  <c r="BI214" i="45"/>
  <c r="BH214" i="45"/>
  <c r="BG214" i="45"/>
  <c r="BF214" i="45"/>
  <c r="T214" i="45"/>
  <c r="R214" i="45"/>
  <c r="P214" i="45"/>
  <c r="BI212" i="45"/>
  <c r="BH212" i="45"/>
  <c r="BG212" i="45"/>
  <c r="BF212" i="45"/>
  <c r="T212" i="45"/>
  <c r="R212" i="45"/>
  <c r="P212" i="45"/>
  <c r="BI211" i="45"/>
  <c r="BH211" i="45"/>
  <c r="BG211" i="45"/>
  <c r="BF211" i="45"/>
  <c r="T211" i="45"/>
  <c r="R211" i="45"/>
  <c r="P211" i="45"/>
  <c r="BI209" i="45"/>
  <c r="BH209" i="45"/>
  <c r="BG209" i="45"/>
  <c r="BF209" i="45"/>
  <c r="T209" i="45"/>
  <c r="R209" i="45"/>
  <c r="P209" i="45"/>
  <c r="BI207" i="45"/>
  <c r="BH207" i="45"/>
  <c r="BG207" i="45"/>
  <c r="BF207" i="45"/>
  <c r="T207" i="45"/>
  <c r="R207" i="45"/>
  <c r="P207" i="45"/>
  <c r="BI205" i="45"/>
  <c r="BH205" i="45"/>
  <c r="BG205" i="45"/>
  <c r="BF205" i="45"/>
  <c r="T205" i="45"/>
  <c r="R205" i="45"/>
  <c r="P205" i="45"/>
  <c r="BI203" i="45"/>
  <c r="BH203" i="45"/>
  <c r="BG203" i="45"/>
  <c r="BF203" i="45"/>
  <c r="T203" i="45"/>
  <c r="R203" i="45"/>
  <c r="P203" i="45"/>
  <c r="BI201" i="45"/>
  <c r="BH201" i="45"/>
  <c r="BG201" i="45"/>
  <c r="BF201" i="45"/>
  <c r="T201" i="45"/>
  <c r="R201" i="45"/>
  <c r="P201" i="45"/>
  <c r="BI199" i="45"/>
  <c r="BH199" i="45"/>
  <c r="BG199" i="45"/>
  <c r="BF199" i="45"/>
  <c r="T199" i="45"/>
  <c r="R199" i="45"/>
  <c r="P199" i="45"/>
  <c r="BI197" i="45"/>
  <c r="BH197" i="45"/>
  <c r="BG197" i="45"/>
  <c r="BF197" i="45"/>
  <c r="T197" i="45"/>
  <c r="R197" i="45"/>
  <c r="P197" i="45"/>
  <c r="BI195" i="45"/>
  <c r="BH195" i="45"/>
  <c r="BG195" i="45"/>
  <c r="BF195" i="45"/>
  <c r="T195" i="45"/>
  <c r="R195" i="45"/>
  <c r="P195" i="45"/>
  <c r="BI193" i="45"/>
  <c r="BH193" i="45"/>
  <c r="BG193" i="45"/>
  <c r="BF193" i="45"/>
  <c r="T193" i="45"/>
  <c r="R193" i="45"/>
  <c r="P193" i="45"/>
  <c r="BI190" i="45"/>
  <c r="BH190" i="45"/>
  <c r="BG190" i="45"/>
  <c r="BF190" i="45"/>
  <c r="T190" i="45"/>
  <c r="R190" i="45"/>
  <c r="P190" i="45"/>
  <c r="BI188" i="45"/>
  <c r="BH188" i="45"/>
  <c r="BG188" i="45"/>
  <c r="BF188" i="45"/>
  <c r="T188" i="45"/>
  <c r="R188" i="45"/>
  <c r="P188" i="45"/>
  <c r="BI185" i="45"/>
  <c r="BH185" i="45"/>
  <c r="BG185" i="45"/>
  <c r="BF185" i="45"/>
  <c r="T185" i="45"/>
  <c r="T184" i="45"/>
  <c r="R185" i="45"/>
  <c r="R184" i="45" s="1"/>
  <c r="P185" i="45"/>
  <c r="P184" i="45" s="1"/>
  <c r="BI182" i="45"/>
  <c r="BH182" i="45"/>
  <c r="BG182" i="45"/>
  <c r="BF182" i="45"/>
  <c r="T182" i="45"/>
  <c r="R182" i="45"/>
  <c r="P182" i="45"/>
  <c r="BI180" i="45"/>
  <c r="BH180" i="45"/>
  <c r="BG180" i="45"/>
  <c r="BF180" i="45"/>
  <c r="T180" i="45"/>
  <c r="R180" i="45"/>
  <c r="P180" i="45"/>
  <c r="BI177" i="45"/>
  <c r="BH177" i="45"/>
  <c r="BG177" i="45"/>
  <c r="BF177" i="45"/>
  <c r="T177" i="45"/>
  <c r="R177" i="45"/>
  <c r="P177" i="45"/>
  <c r="BI175" i="45"/>
  <c r="BH175" i="45"/>
  <c r="BG175" i="45"/>
  <c r="BF175" i="45"/>
  <c r="T175" i="45"/>
  <c r="R175" i="45"/>
  <c r="P175" i="45"/>
  <c r="BI173" i="45"/>
  <c r="BH173" i="45"/>
  <c r="BG173" i="45"/>
  <c r="BF173" i="45"/>
  <c r="T173" i="45"/>
  <c r="R173" i="45"/>
  <c r="P173" i="45"/>
  <c r="BI172" i="45"/>
  <c r="BH172" i="45"/>
  <c r="BG172" i="45"/>
  <c r="BF172" i="45"/>
  <c r="T172" i="45"/>
  <c r="R172" i="45"/>
  <c r="P172" i="45"/>
  <c r="BI170" i="45"/>
  <c r="BH170" i="45"/>
  <c r="BG170" i="45"/>
  <c r="BF170" i="45"/>
  <c r="T170" i="45"/>
  <c r="R170" i="45"/>
  <c r="P170" i="45"/>
  <c r="BI168" i="45"/>
  <c r="BH168" i="45"/>
  <c r="BG168" i="45"/>
  <c r="BF168" i="45"/>
  <c r="T168" i="45"/>
  <c r="R168" i="45"/>
  <c r="P168" i="45"/>
  <c r="BI166" i="45"/>
  <c r="BH166" i="45"/>
  <c r="BG166" i="45"/>
  <c r="BF166" i="45"/>
  <c r="T166" i="45"/>
  <c r="R166" i="45"/>
  <c r="P166" i="45"/>
  <c r="BI164" i="45"/>
  <c r="BH164" i="45"/>
  <c r="BG164" i="45"/>
  <c r="BF164" i="45"/>
  <c r="T164" i="45"/>
  <c r="R164" i="45"/>
  <c r="P164" i="45"/>
  <c r="BI162" i="45"/>
  <c r="BH162" i="45"/>
  <c r="BG162" i="45"/>
  <c r="BF162" i="45"/>
  <c r="T162" i="45"/>
  <c r="R162" i="45"/>
  <c r="P162" i="45"/>
  <c r="BI160" i="45"/>
  <c r="BH160" i="45"/>
  <c r="BG160" i="45"/>
  <c r="BF160" i="45"/>
  <c r="T160" i="45"/>
  <c r="R160" i="45"/>
  <c r="P160" i="45"/>
  <c r="BI158" i="45"/>
  <c r="BH158" i="45"/>
  <c r="BG158" i="45"/>
  <c r="BF158" i="45"/>
  <c r="T158" i="45"/>
  <c r="R158" i="45"/>
  <c r="P158" i="45"/>
  <c r="BI157" i="45"/>
  <c r="BH157" i="45"/>
  <c r="BG157" i="45"/>
  <c r="BF157" i="45"/>
  <c r="T157" i="45"/>
  <c r="R157" i="45"/>
  <c r="P157" i="45"/>
  <c r="BI155" i="45"/>
  <c r="BH155" i="45"/>
  <c r="BG155" i="45"/>
  <c r="BF155" i="45"/>
  <c r="T155" i="45"/>
  <c r="R155" i="45"/>
  <c r="P155" i="45"/>
  <c r="BI153" i="45"/>
  <c r="BH153" i="45"/>
  <c r="BG153" i="45"/>
  <c r="BF153" i="45"/>
  <c r="T153" i="45"/>
  <c r="R153" i="45"/>
  <c r="P153" i="45"/>
  <c r="BI151" i="45"/>
  <c r="BH151" i="45"/>
  <c r="BG151" i="45"/>
  <c r="BF151" i="45"/>
  <c r="T151" i="45"/>
  <c r="R151" i="45"/>
  <c r="P151" i="45"/>
  <c r="BI149" i="45"/>
  <c r="BH149" i="45"/>
  <c r="BG149" i="45"/>
  <c r="BF149" i="45"/>
  <c r="T149" i="45"/>
  <c r="R149" i="45"/>
  <c r="P149" i="45"/>
  <c r="BI147" i="45"/>
  <c r="BH147" i="45"/>
  <c r="BG147" i="45"/>
  <c r="BF147" i="45"/>
  <c r="T147" i="45"/>
  <c r="R147" i="45"/>
  <c r="P147" i="45"/>
  <c r="BI145" i="45"/>
  <c r="BH145" i="45"/>
  <c r="BG145" i="45"/>
  <c r="BF145" i="45"/>
  <c r="T145" i="45"/>
  <c r="R145" i="45"/>
  <c r="P145" i="45"/>
  <c r="BI143" i="45"/>
  <c r="BH143" i="45"/>
  <c r="BG143" i="45"/>
  <c r="BF143" i="45"/>
  <c r="T143" i="45"/>
  <c r="R143" i="45"/>
  <c r="P143" i="45"/>
  <c r="BI141" i="45"/>
  <c r="BH141" i="45"/>
  <c r="BG141" i="45"/>
  <c r="BF141" i="45"/>
  <c r="T141" i="45"/>
  <c r="R141" i="45"/>
  <c r="P141" i="45"/>
  <c r="BI139" i="45"/>
  <c r="BH139" i="45"/>
  <c r="BG139" i="45"/>
  <c r="BF139" i="45"/>
  <c r="T139" i="45"/>
  <c r="R139" i="45"/>
  <c r="P139" i="45"/>
  <c r="BI137" i="45"/>
  <c r="BH137" i="45"/>
  <c r="BG137" i="45"/>
  <c r="BF137" i="45"/>
  <c r="T137" i="45"/>
  <c r="R137" i="45"/>
  <c r="P137" i="45"/>
  <c r="BI135" i="45"/>
  <c r="BH135" i="45"/>
  <c r="BG135" i="45"/>
  <c r="BF135" i="45"/>
  <c r="T135" i="45"/>
  <c r="R135" i="45"/>
  <c r="P135" i="45"/>
  <c r="BI133" i="45"/>
  <c r="BH133" i="45"/>
  <c r="BG133" i="45"/>
  <c r="BF133" i="45"/>
  <c r="T133" i="45"/>
  <c r="R133" i="45"/>
  <c r="P133" i="45"/>
  <c r="BI131" i="45"/>
  <c r="BH131" i="45"/>
  <c r="BG131" i="45"/>
  <c r="BF131" i="45"/>
  <c r="T131" i="45"/>
  <c r="R131" i="45"/>
  <c r="P131" i="45"/>
  <c r="BI129" i="45"/>
  <c r="BH129" i="45"/>
  <c r="BG129" i="45"/>
  <c r="BF129" i="45"/>
  <c r="T129" i="45"/>
  <c r="R129" i="45"/>
  <c r="P129" i="45"/>
  <c r="F121" i="45"/>
  <c r="E119" i="45"/>
  <c r="F89" i="45"/>
  <c r="E87" i="45"/>
  <c r="J24" i="45"/>
  <c r="E24" i="45"/>
  <c r="J92" i="45" s="1"/>
  <c r="J23" i="45"/>
  <c r="J21" i="45"/>
  <c r="E21" i="45"/>
  <c r="J91" i="45" s="1"/>
  <c r="J20" i="45"/>
  <c r="J18" i="45"/>
  <c r="E18" i="45"/>
  <c r="F124" i="45" s="1"/>
  <c r="J17" i="45"/>
  <c r="J15" i="45"/>
  <c r="E15" i="45"/>
  <c r="F91" i="45" s="1"/>
  <c r="J14" i="45"/>
  <c r="J12" i="45"/>
  <c r="J121" i="45" s="1"/>
  <c r="E7" i="45"/>
  <c r="E117" i="45"/>
  <c r="J37" i="44"/>
  <c r="J36" i="44"/>
  <c r="AY147" i="1"/>
  <c r="J35" i="44"/>
  <c r="AX147" i="1"/>
  <c r="BI283" i="44"/>
  <c r="BH283" i="44"/>
  <c r="BG283" i="44"/>
  <c r="BF283" i="44"/>
  <c r="T283" i="44"/>
  <c r="R283" i="44"/>
  <c r="P283" i="44"/>
  <c r="BI282" i="44"/>
  <c r="BH282" i="44"/>
  <c r="BG282" i="44"/>
  <c r="BF282" i="44"/>
  <c r="T282" i="44"/>
  <c r="R282" i="44"/>
  <c r="P282" i="44"/>
  <c r="BI280" i="44"/>
  <c r="BH280" i="44"/>
  <c r="BG280" i="44"/>
  <c r="BF280" i="44"/>
  <c r="T280" i="44"/>
  <c r="R280" i="44"/>
  <c r="P280" i="44"/>
  <c r="BI278" i="44"/>
  <c r="BH278" i="44"/>
  <c r="BG278" i="44"/>
  <c r="BF278" i="44"/>
  <c r="T278" i="44"/>
  <c r="R278" i="44"/>
  <c r="P278" i="44"/>
  <c r="BI277" i="44"/>
  <c r="BH277" i="44"/>
  <c r="BG277" i="44"/>
  <c r="BF277" i="44"/>
  <c r="T277" i="44"/>
  <c r="R277" i="44"/>
  <c r="P277" i="44"/>
  <c r="BI275" i="44"/>
  <c r="BH275" i="44"/>
  <c r="BG275" i="44"/>
  <c r="BF275" i="44"/>
  <c r="T275" i="44"/>
  <c r="R275" i="44"/>
  <c r="P275" i="44"/>
  <c r="BI274" i="44"/>
  <c r="BH274" i="44"/>
  <c r="BG274" i="44"/>
  <c r="BF274" i="44"/>
  <c r="T274" i="44"/>
  <c r="R274" i="44"/>
  <c r="P274" i="44"/>
  <c r="BI273" i="44"/>
  <c r="BH273" i="44"/>
  <c r="BG273" i="44"/>
  <c r="BF273" i="44"/>
  <c r="T273" i="44"/>
  <c r="R273" i="44"/>
  <c r="P273" i="44"/>
  <c r="BI272" i="44"/>
  <c r="BH272" i="44"/>
  <c r="BG272" i="44"/>
  <c r="BF272" i="44"/>
  <c r="T272" i="44"/>
  <c r="R272" i="44"/>
  <c r="P272" i="44"/>
  <c r="BI271" i="44"/>
  <c r="BH271" i="44"/>
  <c r="BG271" i="44"/>
  <c r="BF271" i="44"/>
  <c r="T271" i="44"/>
  <c r="R271" i="44"/>
  <c r="P271" i="44"/>
  <c r="BI270" i="44"/>
  <c r="BH270" i="44"/>
  <c r="BG270" i="44"/>
  <c r="BF270" i="44"/>
  <c r="T270" i="44"/>
  <c r="R270" i="44"/>
  <c r="P270" i="44"/>
  <c r="BI269" i="44"/>
  <c r="BH269" i="44"/>
  <c r="BG269" i="44"/>
  <c r="BF269" i="44"/>
  <c r="T269" i="44"/>
  <c r="R269" i="44"/>
  <c r="P269" i="44"/>
  <c r="BI268" i="44"/>
  <c r="BH268" i="44"/>
  <c r="BG268" i="44"/>
  <c r="BF268" i="44"/>
  <c r="T268" i="44"/>
  <c r="R268" i="44"/>
  <c r="P268" i="44"/>
  <c r="BI267" i="44"/>
  <c r="BH267" i="44"/>
  <c r="BG267" i="44"/>
  <c r="BF267" i="44"/>
  <c r="T267" i="44"/>
  <c r="R267" i="44"/>
  <c r="P267" i="44"/>
  <c r="BI266" i="44"/>
  <c r="BH266" i="44"/>
  <c r="BG266" i="44"/>
  <c r="BF266" i="44"/>
  <c r="T266" i="44"/>
  <c r="R266" i="44"/>
  <c r="P266" i="44"/>
  <c r="BI265" i="44"/>
  <c r="BH265" i="44"/>
  <c r="BG265" i="44"/>
  <c r="BF265" i="44"/>
  <c r="T265" i="44"/>
  <c r="R265" i="44"/>
  <c r="P265" i="44"/>
  <c r="BI264" i="44"/>
  <c r="BH264" i="44"/>
  <c r="BG264" i="44"/>
  <c r="BF264" i="44"/>
  <c r="T264" i="44"/>
  <c r="R264" i="44"/>
  <c r="P264" i="44"/>
  <c r="BI263" i="44"/>
  <c r="BH263" i="44"/>
  <c r="BG263" i="44"/>
  <c r="BF263" i="44"/>
  <c r="T263" i="44"/>
  <c r="R263" i="44"/>
  <c r="P263" i="44"/>
  <c r="BI262" i="44"/>
  <c r="BH262" i="44"/>
  <c r="BG262" i="44"/>
  <c r="BF262" i="44"/>
  <c r="T262" i="44"/>
  <c r="R262" i="44"/>
  <c r="P262" i="44"/>
  <c r="BI261" i="44"/>
  <c r="BH261" i="44"/>
  <c r="BG261" i="44"/>
  <c r="BF261" i="44"/>
  <c r="T261" i="44"/>
  <c r="R261" i="44"/>
  <c r="P261" i="44"/>
  <c r="BI259" i="44"/>
  <c r="BH259" i="44"/>
  <c r="BG259" i="44"/>
  <c r="BF259" i="44"/>
  <c r="T259" i="44"/>
  <c r="R259" i="44"/>
  <c r="P259" i="44"/>
  <c r="BI257" i="44"/>
  <c r="BH257" i="44"/>
  <c r="BG257" i="44"/>
  <c r="BF257" i="44"/>
  <c r="T257" i="44"/>
  <c r="R257" i="44"/>
  <c r="P257" i="44"/>
  <c r="BI255" i="44"/>
  <c r="BH255" i="44"/>
  <c r="BG255" i="44"/>
  <c r="BF255" i="44"/>
  <c r="T255" i="44"/>
  <c r="R255" i="44"/>
  <c r="P255" i="44"/>
  <c r="BI253" i="44"/>
  <c r="BH253" i="44"/>
  <c r="BG253" i="44"/>
  <c r="BF253" i="44"/>
  <c r="T253" i="44"/>
  <c r="R253" i="44"/>
  <c r="P253" i="44"/>
  <c r="BI251" i="44"/>
  <c r="BH251" i="44"/>
  <c r="BG251" i="44"/>
  <c r="BF251" i="44"/>
  <c r="T251" i="44"/>
  <c r="R251" i="44"/>
  <c r="P251" i="44"/>
  <c r="BI249" i="44"/>
  <c r="BH249" i="44"/>
  <c r="BG249" i="44"/>
  <c r="BF249" i="44"/>
  <c r="T249" i="44"/>
  <c r="R249" i="44"/>
  <c r="P249" i="44"/>
  <c r="BI247" i="44"/>
  <c r="BH247" i="44"/>
  <c r="BG247" i="44"/>
  <c r="BF247" i="44"/>
  <c r="T247" i="44"/>
  <c r="R247" i="44"/>
  <c r="P247" i="44"/>
  <c r="BI245" i="44"/>
  <c r="BH245" i="44"/>
  <c r="BG245" i="44"/>
  <c r="BF245" i="44"/>
  <c r="T245" i="44"/>
  <c r="R245" i="44"/>
  <c r="P245" i="44"/>
  <c r="BI243" i="44"/>
  <c r="BH243" i="44"/>
  <c r="BG243" i="44"/>
  <c r="BF243" i="44"/>
  <c r="T243" i="44"/>
  <c r="R243" i="44"/>
  <c r="P243" i="44"/>
  <c r="BI241" i="44"/>
  <c r="BH241" i="44"/>
  <c r="BG241" i="44"/>
  <c r="BF241" i="44"/>
  <c r="T241" i="44"/>
  <c r="R241" i="44"/>
  <c r="P241" i="44"/>
  <c r="BI240" i="44"/>
  <c r="BH240" i="44"/>
  <c r="BG240" i="44"/>
  <c r="BF240" i="44"/>
  <c r="T240" i="44"/>
  <c r="R240" i="44"/>
  <c r="P240" i="44"/>
  <c r="BI238" i="44"/>
  <c r="BH238" i="44"/>
  <c r="BG238" i="44"/>
  <c r="BF238" i="44"/>
  <c r="T238" i="44"/>
  <c r="R238" i="44"/>
  <c r="P238" i="44"/>
  <c r="BI235" i="44"/>
  <c r="BH235" i="44"/>
  <c r="BG235" i="44"/>
  <c r="BF235" i="44"/>
  <c r="T235" i="44"/>
  <c r="R235" i="44"/>
  <c r="P235" i="44"/>
  <c r="BI234" i="44"/>
  <c r="BH234" i="44"/>
  <c r="BG234" i="44"/>
  <c r="BF234" i="44"/>
  <c r="T234" i="44"/>
  <c r="R234" i="44"/>
  <c r="P234" i="44"/>
  <c r="BI232" i="44"/>
  <c r="BH232" i="44"/>
  <c r="BG232" i="44"/>
  <c r="BF232" i="44"/>
  <c r="T232" i="44"/>
  <c r="R232" i="44"/>
  <c r="P232" i="44"/>
  <c r="BI230" i="44"/>
  <c r="BH230" i="44"/>
  <c r="BG230" i="44"/>
  <c r="BF230" i="44"/>
  <c r="T230" i="44"/>
  <c r="R230" i="44"/>
  <c r="P230" i="44"/>
  <c r="BI229" i="44"/>
  <c r="BH229" i="44"/>
  <c r="BG229" i="44"/>
  <c r="BF229" i="44"/>
  <c r="T229" i="44"/>
  <c r="R229" i="44"/>
  <c r="P229" i="44"/>
  <c r="BI227" i="44"/>
  <c r="BH227" i="44"/>
  <c r="BG227" i="44"/>
  <c r="BF227" i="44"/>
  <c r="T227" i="44"/>
  <c r="R227" i="44"/>
  <c r="P227" i="44"/>
  <c r="BI226" i="44"/>
  <c r="BH226" i="44"/>
  <c r="BG226" i="44"/>
  <c r="BF226" i="44"/>
  <c r="T226" i="44"/>
  <c r="R226" i="44"/>
  <c r="P226" i="44"/>
  <c r="BI225" i="44"/>
  <c r="BH225" i="44"/>
  <c r="BG225" i="44"/>
  <c r="BF225" i="44"/>
  <c r="T225" i="44"/>
  <c r="R225" i="44"/>
  <c r="P225" i="44"/>
  <c r="BI224" i="44"/>
  <c r="BH224" i="44"/>
  <c r="BG224" i="44"/>
  <c r="BF224" i="44"/>
  <c r="T224" i="44"/>
  <c r="R224" i="44"/>
  <c r="P224" i="44"/>
  <c r="BI223" i="44"/>
  <c r="BH223" i="44"/>
  <c r="BG223" i="44"/>
  <c r="BF223" i="44"/>
  <c r="T223" i="44"/>
  <c r="R223" i="44"/>
  <c r="P223" i="44"/>
  <c r="BI222" i="44"/>
  <c r="BH222" i="44"/>
  <c r="BG222" i="44"/>
  <c r="BF222" i="44"/>
  <c r="T222" i="44"/>
  <c r="R222" i="44"/>
  <c r="P222" i="44"/>
  <c r="BI221" i="44"/>
  <c r="BH221" i="44"/>
  <c r="BG221" i="44"/>
  <c r="BF221" i="44"/>
  <c r="T221" i="44"/>
  <c r="R221" i="44"/>
  <c r="P221" i="44"/>
  <c r="BI220" i="44"/>
  <c r="BH220" i="44"/>
  <c r="BG220" i="44"/>
  <c r="BF220" i="44"/>
  <c r="T220" i="44"/>
  <c r="R220" i="44"/>
  <c r="P220" i="44"/>
  <c r="BI219" i="44"/>
  <c r="BH219" i="44"/>
  <c r="BG219" i="44"/>
  <c r="BF219" i="44"/>
  <c r="T219" i="44"/>
  <c r="R219" i="44"/>
  <c r="P219" i="44"/>
  <c r="BI218" i="44"/>
  <c r="BH218" i="44"/>
  <c r="BG218" i="44"/>
  <c r="BF218" i="44"/>
  <c r="T218" i="44"/>
  <c r="R218" i="44"/>
  <c r="P218" i="44"/>
  <c r="BI217" i="44"/>
  <c r="BH217" i="44"/>
  <c r="BG217" i="44"/>
  <c r="BF217" i="44"/>
  <c r="T217" i="44"/>
  <c r="R217" i="44"/>
  <c r="P217" i="44"/>
  <c r="BI216" i="44"/>
  <c r="BH216" i="44"/>
  <c r="BG216" i="44"/>
  <c r="BF216" i="44"/>
  <c r="T216" i="44"/>
  <c r="R216" i="44"/>
  <c r="P216" i="44"/>
  <c r="BI215" i="44"/>
  <c r="BH215" i="44"/>
  <c r="BG215" i="44"/>
  <c r="BF215" i="44"/>
  <c r="T215" i="44"/>
  <c r="R215" i="44"/>
  <c r="P215" i="44"/>
  <c r="BI214" i="44"/>
  <c r="BH214" i="44"/>
  <c r="BG214" i="44"/>
  <c r="BF214" i="44"/>
  <c r="T214" i="44"/>
  <c r="R214" i="44"/>
  <c r="P214" i="44"/>
  <c r="BI213" i="44"/>
  <c r="BH213" i="44"/>
  <c r="BG213" i="44"/>
  <c r="BF213" i="44"/>
  <c r="T213" i="44"/>
  <c r="R213" i="44"/>
  <c r="P213" i="44"/>
  <c r="BI211" i="44"/>
  <c r="BH211" i="44"/>
  <c r="BG211" i="44"/>
  <c r="BF211" i="44"/>
  <c r="T211" i="44"/>
  <c r="R211" i="44"/>
  <c r="P211" i="44"/>
  <c r="BI209" i="44"/>
  <c r="BH209" i="44"/>
  <c r="BG209" i="44"/>
  <c r="BF209" i="44"/>
  <c r="T209" i="44"/>
  <c r="R209" i="44"/>
  <c r="P209" i="44"/>
  <c r="BI207" i="44"/>
  <c r="BH207" i="44"/>
  <c r="BG207" i="44"/>
  <c r="BF207" i="44"/>
  <c r="T207" i="44"/>
  <c r="R207" i="44"/>
  <c r="P207" i="44"/>
  <c r="BI205" i="44"/>
  <c r="BH205" i="44"/>
  <c r="BG205" i="44"/>
  <c r="BF205" i="44"/>
  <c r="T205" i="44"/>
  <c r="R205" i="44"/>
  <c r="P205" i="44"/>
  <c r="BI203" i="44"/>
  <c r="BH203" i="44"/>
  <c r="BG203" i="44"/>
  <c r="BF203" i="44"/>
  <c r="T203" i="44"/>
  <c r="R203" i="44"/>
  <c r="P203" i="44"/>
  <c r="BI201" i="44"/>
  <c r="BH201" i="44"/>
  <c r="BG201" i="44"/>
  <c r="BF201" i="44"/>
  <c r="T201" i="44"/>
  <c r="R201" i="44"/>
  <c r="P201" i="44"/>
  <c r="BI199" i="44"/>
  <c r="BH199" i="44"/>
  <c r="BG199" i="44"/>
  <c r="BF199" i="44"/>
  <c r="T199" i="44"/>
  <c r="R199" i="44"/>
  <c r="P199" i="44"/>
  <c r="BI197" i="44"/>
  <c r="BH197" i="44"/>
  <c r="BG197" i="44"/>
  <c r="BF197" i="44"/>
  <c r="T197" i="44"/>
  <c r="R197" i="44"/>
  <c r="P197" i="44"/>
  <c r="BI195" i="44"/>
  <c r="BH195" i="44"/>
  <c r="BG195" i="44"/>
  <c r="BF195" i="44"/>
  <c r="T195" i="44"/>
  <c r="R195" i="44"/>
  <c r="P195" i="44"/>
  <c r="BI193" i="44"/>
  <c r="BH193" i="44"/>
  <c r="BG193" i="44"/>
  <c r="BF193" i="44"/>
  <c r="T193" i="44"/>
  <c r="R193" i="44"/>
  <c r="P193" i="44"/>
  <c r="BI192" i="44"/>
  <c r="BH192" i="44"/>
  <c r="BG192" i="44"/>
  <c r="BF192" i="44"/>
  <c r="T192" i="44"/>
  <c r="R192" i="44"/>
  <c r="P192" i="44"/>
  <c r="BI190" i="44"/>
  <c r="BH190" i="44"/>
  <c r="BG190" i="44"/>
  <c r="BF190" i="44"/>
  <c r="T190" i="44"/>
  <c r="R190" i="44"/>
  <c r="P190" i="44"/>
  <c r="BI187" i="44"/>
  <c r="BH187" i="44"/>
  <c r="BG187" i="44"/>
  <c r="BF187" i="44"/>
  <c r="T187" i="44"/>
  <c r="R187" i="44"/>
  <c r="P187" i="44"/>
  <c r="BI186" i="44"/>
  <c r="BH186" i="44"/>
  <c r="BG186" i="44"/>
  <c r="BF186" i="44"/>
  <c r="T186" i="44"/>
  <c r="R186" i="44"/>
  <c r="P186" i="44"/>
  <c r="BI184" i="44"/>
  <c r="BH184" i="44"/>
  <c r="BG184" i="44"/>
  <c r="BF184" i="44"/>
  <c r="T184" i="44"/>
  <c r="R184" i="44"/>
  <c r="P184" i="44"/>
  <c r="BI182" i="44"/>
  <c r="BH182" i="44"/>
  <c r="BG182" i="44"/>
  <c r="BF182" i="44"/>
  <c r="T182" i="44"/>
  <c r="R182" i="44"/>
  <c r="P182" i="44"/>
  <c r="BI181" i="44"/>
  <c r="BH181" i="44"/>
  <c r="BG181" i="44"/>
  <c r="BF181" i="44"/>
  <c r="T181" i="44"/>
  <c r="R181" i="44"/>
  <c r="P181" i="44"/>
  <c r="BI180" i="44"/>
  <c r="BH180" i="44"/>
  <c r="BG180" i="44"/>
  <c r="BF180" i="44"/>
  <c r="T180" i="44"/>
  <c r="R180" i="44"/>
  <c r="P180" i="44"/>
  <c r="BI179" i="44"/>
  <c r="BH179" i="44"/>
  <c r="BG179" i="44"/>
  <c r="BF179" i="44"/>
  <c r="T179" i="44"/>
  <c r="R179" i="44"/>
  <c r="P179" i="44"/>
  <c r="BI177" i="44"/>
  <c r="BH177" i="44"/>
  <c r="BG177" i="44"/>
  <c r="BF177" i="44"/>
  <c r="T177" i="44"/>
  <c r="R177" i="44"/>
  <c r="P177" i="44"/>
  <c r="BI176" i="44"/>
  <c r="BH176" i="44"/>
  <c r="BG176" i="44"/>
  <c r="BF176" i="44"/>
  <c r="T176" i="44"/>
  <c r="R176" i="44"/>
  <c r="P176" i="44"/>
  <c r="BI175" i="44"/>
  <c r="BH175" i="44"/>
  <c r="BG175" i="44"/>
  <c r="BF175" i="44"/>
  <c r="T175" i="44"/>
  <c r="R175" i="44"/>
  <c r="P175" i="44"/>
  <c r="BI174" i="44"/>
  <c r="BH174" i="44"/>
  <c r="BG174" i="44"/>
  <c r="BF174" i="44"/>
  <c r="T174" i="44"/>
  <c r="R174" i="44"/>
  <c r="P174" i="44"/>
  <c r="BI173" i="44"/>
  <c r="BH173" i="44"/>
  <c r="BG173" i="44"/>
  <c r="BF173" i="44"/>
  <c r="T173" i="44"/>
  <c r="R173" i="44"/>
  <c r="P173" i="44"/>
  <c r="BI172" i="44"/>
  <c r="BH172" i="44"/>
  <c r="BG172" i="44"/>
  <c r="BF172" i="44"/>
  <c r="T172" i="44"/>
  <c r="R172" i="44"/>
  <c r="P172" i="44"/>
  <c r="BI171" i="44"/>
  <c r="BH171" i="44"/>
  <c r="BG171" i="44"/>
  <c r="BF171" i="44"/>
  <c r="T171" i="44"/>
  <c r="R171" i="44"/>
  <c r="P171" i="44"/>
  <c r="BI170" i="44"/>
  <c r="BH170" i="44"/>
  <c r="BG170" i="44"/>
  <c r="BF170" i="44"/>
  <c r="T170" i="44"/>
  <c r="R170" i="44"/>
  <c r="P170" i="44"/>
  <c r="BI169" i="44"/>
  <c r="BH169" i="44"/>
  <c r="BG169" i="44"/>
  <c r="BF169" i="44"/>
  <c r="T169" i="44"/>
  <c r="R169" i="44"/>
  <c r="P169" i="44"/>
  <c r="BI168" i="44"/>
  <c r="BH168" i="44"/>
  <c r="BG168" i="44"/>
  <c r="BF168" i="44"/>
  <c r="T168" i="44"/>
  <c r="R168" i="44"/>
  <c r="P168" i="44"/>
  <c r="BI167" i="44"/>
  <c r="BH167" i="44"/>
  <c r="BG167" i="44"/>
  <c r="BF167" i="44"/>
  <c r="T167" i="44"/>
  <c r="R167" i="44"/>
  <c r="P167" i="44"/>
  <c r="BI166" i="44"/>
  <c r="BH166" i="44"/>
  <c r="BG166" i="44"/>
  <c r="BF166" i="44"/>
  <c r="T166" i="44"/>
  <c r="R166" i="44"/>
  <c r="P166" i="44"/>
  <c r="BI165" i="44"/>
  <c r="BH165" i="44"/>
  <c r="BG165" i="44"/>
  <c r="BF165" i="44"/>
  <c r="T165" i="44"/>
  <c r="R165" i="44"/>
  <c r="P165" i="44"/>
  <c r="BI164" i="44"/>
  <c r="BH164" i="44"/>
  <c r="BG164" i="44"/>
  <c r="BF164" i="44"/>
  <c r="T164" i="44"/>
  <c r="R164" i="44"/>
  <c r="P164" i="44"/>
  <c r="BI163" i="44"/>
  <c r="BH163" i="44"/>
  <c r="BG163" i="44"/>
  <c r="BF163" i="44"/>
  <c r="T163" i="44"/>
  <c r="R163" i="44"/>
  <c r="P163" i="44"/>
  <c r="BI162" i="44"/>
  <c r="BH162" i="44"/>
  <c r="BG162" i="44"/>
  <c r="BF162" i="44"/>
  <c r="T162" i="44"/>
  <c r="R162" i="44"/>
  <c r="P162" i="44"/>
  <c r="BI161" i="44"/>
  <c r="BH161" i="44"/>
  <c r="BG161" i="44"/>
  <c r="BF161" i="44"/>
  <c r="T161" i="44"/>
  <c r="R161" i="44"/>
  <c r="P161" i="44"/>
  <c r="BI160" i="44"/>
  <c r="BH160" i="44"/>
  <c r="BG160" i="44"/>
  <c r="BF160" i="44"/>
  <c r="T160" i="44"/>
  <c r="R160" i="44"/>
  <c r="P160" i="44"/>
  <c r="BI159" i="44"/>
  <c r="BH159" i="44"/>
  <c r="BG159" i="44"/>
  <c r="BF159" i="44"/>
  <c r="T159" i="44"/>
  <c r="R159" i="44"/>
  <c r="P159" i="44"/>
  <c r="BI158" i="44"/>
  <c r="BH158" i="44"/>
  <c r="BG158" i="44"/>
  <c r="BF158" i="44"/>
  <c r="T158" i="44"/>
  <c r="R158" i="44"/>
  <c r="P158" i="44"/>
  <c r="BI157" i="44"/>
  <c r="BH157" i="44"/>
  <c r="BG157" i="44"/>
  <c r="BF157" i="44"/>
  <c r="T157" i="44"/>
  <c r="R157" i="44"/>
  <c r="P157" i="44"/>
  <c r="BI156" i="44"/>
  <c r="BH156" i="44"/>
  <c r="BG156" i="44"/>
  <c r="BF156" i="44"/>
  <c r="T156" i="44"/>
  <c r="R156" i="44"/>
  <c r="P156" i="44"/>
  <c r="BI155" i="44"/>
  <c r="BH155" i="44"/>
  <c r="BG155" i="44"/>
  <c r="BF155" i="44"/>
  <c r="T155" i="44"/>
  <c r="R155" i="44"/>
  <c r="P155" i="44"/>
  <c r="BI154" i="44"/>
  <c r="BH154" i="44"/>
  <c r="BG154" i="44"/>
  <c r="BF154" i="44"/>
  <c r="T154" i="44"/>
  <c r="R154" i="44"/>
  <c r="P154" i="44"/>
  <c r="BI153" i="44"/>
  <c r="BH153" i="44"/>
  <c r="BG153" i="44"/>
  <c r="BF153" i="44"/>
  <c r="T153" i="44"/>
  <c r="R153" i="44"/>
  <c r="P153" i="44"/>
  <c r="BI152" i="44"/>
  <c r="BH152" i="44"/>
  <c r="BG152" i="44"/>
  <c r="BF152" i="44"/>
  <c r="T152" i="44"/>
  <c r="R152" i="44"/>
  <c r="P152" i="44"/>
  <c r="BI151" i="44"/>
  <c r="BH151" i="44"/>
  <c r="BG151" i="44"/>
  <c r="BF151" i="44"/>
  <c r="T151" i="44"/>
  <c r="R151" i="44"/>
  <c r="P151" i="44"/>
  <c r="BI150" i="44"/>
  <c r="BH150" i="44"/>
  <c r="BG150" i="44"/>
  <c r="BF150" i="44"/>
  <c r="T150" i="44"/>
  <c r="R150" i="44"/>
  <c r="P150" i="44"/>
  <c r="BI149" i="44"/>
  <c r="BH149" i="44"/>
  <c r="BG149" i="44"/>
  <c r="BF149" i="44"/>
  <c r="T149" i="44"/>
  <c r="R149" i="44"/>
  <c r="P149" i="44"/>
  <c r="BI148" i="44"/>
  <c r="BH148" i="44"/>
  <c r="BG148" i="44"/>
  <c r="BF148" i="44"/>
  <c r="T148" i="44"/>
  <c r="R148" i="44"/>
  <c r="P148" i="44"/>
  <c r="BI146" i="44"/>
  <c r="BH146" i="44"/>
  <c r="BG146" i="44"/>
  <c r="BF146" i="44"/>
  <c r="T146" i="44"/>
  <c r="R146" i="44"/>
  <c r="P146" i="44"/>
  <c r="BI144" i="44"/>
  <c r="BH144" i="44"/>
  <c r="BG144" i="44"/>
  <c r="BF144" i="44"/>
  <c r="T144" i="44"/>
  <c r="R144" i="44"/>
  <c r="P144" i="44"/>
  <c r="BI142" i="44"/>
  <c r="BH142" i="44"/>
  <c r="BG142" i="44"/>
  <c r="BF142" i="44"/>
  <c r="T142" i="44"/>
  <c r="R142" i="44"/>
  <c r="P142" i="44"/>
  <c r="BI140" i="44"/>
  <c r="BH140" i="44"/>
  <c r="BG140" i="44"/>
  <c r="BF140" i="44"/>
  <c r="T140" i="44"/>
  <c r="R140" i="44"/>
  <c r="P140" i="44"/>
  <c r="BI138" i="44"/>
  <c r="BH138" i="44"/>
  <c r="BG138" i="44"/>
  <c r="BF138" i="44"/>
  <c r="T138" i="44"/>
  <c r="R138" i="44"/>
  <c r="P138" i="44"/>
  <c r="BI136" i="44"/>
  <c r="BH136" i="44"/>
  <c r="BG136" i="44"/>
  <c r="BF136" i="44"/>
  <c r="T136" i="44"/>
  <c r="R136" i="44"/>
  <c r="P136" i="44"/>
  <c r="BI134" i="44"/>
  <c r="BH134" i="44"/>
  <c r="BG134" i="44"/>
  <c r="BF134" i="44"/>
  <c r="T134" i="44"/>
  <c r="R134" i="44"/>
  <c r="P134" i="44"/>
  <c r="BI132" i="44"/>
  <c r="BH132" i="44"/>
  <c r="BG132" i="44"/>
  <c r="BF132" i="44"/>
  <c r="T132" i="44"/>
  <c r="R132" i="44"/>
  <c r="P132" i="44"/>
  <c r="BI130" i="44"/>
  <c r="BH130" i="44"/>
  <c r="BG130" i="44"/>
  <c r="BF130" i="44"/>
  <c r="T130" i="44"/>
  <c r="R130" i="44"/>
  <c r="P130" i="44"/>
  <c r="BI128" i="44"/>
  <c r="BH128" i="44"/>
  <c r="BG128" i="44"/>
  <c r="BF128" i="44"/>
  <c r="T128" i="44"/>
  <c r="R128" i="44"/>
  <c r="P128" i="44"/>
  <c r="BI126" i="44"/>
  <c r="BH126" i="44"/>
  <c r="BG126" i="44"/>
  <c r="BF126" i="44"/>
  <c r="T126" i="44"/>
  <c r="R126" i="44"/>
  <c r="P126" i="44"/>
  <c r="BI124" i="44"/>
  <c r="BH124" i="44"/>
  <c r="BG124" i="44"/>
  <c r="BF124" i="44"/>
  <c r="T124" i="44"/>
  <c r="R124" i="44"/>
  <c r="P124" i="44"/>
  <c r="BI123" i="44"/>
  <c r="BH123" i="44"/>
  <c r="BG123" i="44"/>
  <c r="BF123" i="44"/>
  <c r="T123" i="44"/>
  <c r="R123" i="44"/>
  <c r="P123" i="44"/>
  <c r="BI121" i="44"/>
  <c r="BH121" i="44"/>
  <c r="BG121" i="44"/>
  <c r="BF121" i="44"/>
  <c r="T121" i="44"/>
  <c r="R121" i="44"/>
  <c r="P121" i="44"/>
  <c r="F113" i="44"/>
  <c r="E111" i="44"/>
  <c r="F89" i="44"/>
  <c r="E87" i="44"/>
  <c r="J24" i="44"/>
  <c r="E24" i="44"/>
  <c r="J92" i="44" s="1"/>
  <c r="J23" i="44"/>
  <c r="J21" i="44"/>
  <c r="E21" i="44"/>
  <c r="J91" i="44"/>
  <c r="J20" i="44"/>
  <c r="J18" i="44"/>
  <c r="E18" i="44"/>
  <c r="F116" i="44" s="1"/>
  <c r="J17" i="44"/>
  <c r="J15" i="44"/>
  <c r="E15" i="44"/>
  <c r="F115" i="44" s="1"/>
  <c r="J14" i="44"/>
  <c r="J12" i="44"/>
  <c r="J113" i="44" s="1"/>
  <c r="E7" i="44"/>
  <c r="E85" i="44" s="1"/>
  <c r="J39" i="43"/>
  <c r="J38" i="43"/>
  <c r="AY146" i="1" s="1"/>
  <c r="J37" i="43"/>
  <c r="AX146" i="1" s="1"/>
  <c r="BI194" i="43"/>
  <c r="BH194" i="43"/>
  <c r="BG194" i="43"/>
  <c r="BF194" i="43"/>
  <c r="T194" i="43"/>
  <c r="T193" i="43"/>
  <c r="R194" i="43"/>
  <c r="R193" i="43" s="1"/>
  <c r="P194" i="43"/>
  <c r="P193" i="43" s="1"/>
  <c r="BI190" i="43"/>
  <c r="BH190" i="43"/>
  <c r="BG190" i="43"/>
  <c r="BF190" i="43"/>
  <c r="T190" i="43"/>
  <c r="R190" i="43"/>
  <c r="P190" i="43"/>
  <c r="BI188" i="43"/>
  <c r="BH188" i="43"/>
  <c r="BG188" i="43"/>
  <c r="BF188" i="43"/>
  <c r="T188" i="43"/>
  <c r="R188" i="43"/>
  <c r="P188" i="43"/>
  <c r="BI186" i="43"/>
  <c r="BH186" i="43"/>
  <c r="BG186" i="43"/>
  <c r="BF186" i="43"/>
  <c r="T186" i="43"/>
  <c r="R186" i="43"/>
  <c r="P186" i="43"/>
  <c r="BI184" i="43"/>
  <c r="BH184" i="43"/>
  <c r="BG184" i="43"/>
  <c r="BF184" i="43"/>
  <c r="T184" i="43"/>
  <c r="R184" i="43"/>
  <c r="P184" i="43"/>
  <c r="BI180" i="43"/>
  <c r="BH180" i="43"/>
  <c r="BG180" i="43"/>
  <c r="BF180" i="43"/>
  <c r="T180" i="43"/>
  <c r="T179" i="43" s="1"/>
  <c r="R180" i="43"/>
  <c r="R179" i="43" s="1"/>
  <c r="P180" i="43"/>
  <c r="P179" i="43" s="1"/>
  <c r="BI175" i="43"/>
  <c r="BH175" i="43"/>
  <c r="BG175" i="43"/>
  <c r="BF175" i="43"/>
  <c r="T175" i="43"/>
  <c r="T174" i="43"/>
  <c r="R175" i="43"/>
  <c r="R174" i="43" s="1"/>
  <c r="P175" i="43"/>
  <c r="P174" i="43" s="1"/>
  <c r="BI170" i="43"/>
  <c r="BH170" i="43"/>
  <c r="BG170" i="43"/>
  <c r="BF170" i="43"/>
  <c r="T170" i="43"/>
  <c r="R170" i="43"/>
  <c r="P170" i="43"/>
  <c r="BI168" i="43"/>
  <c r="BH168" i="43"/>
  <c r="BG168" i="43"/>
  <c r="BF168" i="43"/>
  <c r="T168" i="43"/>
  <c r="R168" i="43"/>
  <c r="P168" i="43"/>
  <c r="BI166" i="43"/>
  <c r="BH166" i="43"/>
  <c r="BG166" i="43"/>
  <c r="BF166" i="43"/>
  <c r="T166" i="43"/>
  <c r="R166" i="43"/>
  <c r="P166" i="43"/>
  <c r="BI161" i="43"/>
  <c r="BH161" i="43"/>
  <c r="BG161" i="43"/>
  <c r="BF161" i="43"/>
  <c r="T161" i="43"/>
  <c r="R161" i="43"/>
  <c r="P161" i="43"/>
  <c r="BI155" i="43"/>
  <c r="BH155" i="43"/>
  <c r="BG155" i="43"/>
  <c r="BF155" i="43"/>
  <c r="T155" i="43"/>
  <c r="R155" i="43"/>
  <c r="P155" i="43"/>
  <c r="BI150" i="43"/>
  <c r="BH150" i="43"/>
  <c r="BG150" i="43"/>
  <c r="BF150" i="43"/>
  <c r="T150" i="43"/>
  <c r="R150" i="43"/>
  <c r="P150" i="43"/>
  <c r="BI147" i="43"/>
  <c r="BH147" i="43"/>
  <c r="BG147" i="43"/>
  <c r="BF147" i="43"/>
  <c r="T147" i="43"/>
  <c r="R147" i="43"/>
  <c r="P147" i="43"/>
  <c r="BI145" i="43"/>
  <c r="BH145" i="43"/>
  <c r="BG145" i="43"/>
  <c r="BF145" i="43"/>
  <c r="T145" i="43"/>
  <c r="R145" i="43"/>
  <c r="P145" i="43"/>
  <c r="BI143" i="43"/>
  <c r="BH143" i="43"/>
  <c r="BG143" i="43"/>
  <c r="BF143" i="43"/>
  <c r="T143" i="43"/>
  <c r="R143" i="43"/>
  <c r="P143" i="43"/>
  <c r="BI139" i="43"/>
  <c r="BH139" i="43"/>
  <c r="BG139" i="43"/>
  <c r="BF139" i="43"/>
  <c r="T139" i="43"/>
  <c r="R139" i="43"/>
  <c r="P139" i="43"/>
  <c r="BI135" i="43"/>
  <c r="BH135" i="43"/>
  <c r="BG135" i="43"/>
  <c r="BF135" i="43"/>
  <c r="T135" i="43"/>
  <c r="R135" i="43"/>
  <c r="P135" i="43"/>
  <c r="BI133" i="43"/>
  <c r="BH133" i="43"/>
  <c r="BG133" i="43"/>
  <c r="BF133" i="43"/>
  <c r="T133" i="43"/>
  <c r="R133" i="43"/>
  <c r="P133" i="43"/>
  <c r="BI131" i="43"/>
  <c r="BH131" i="43"/>
  <c r="BG131" i="43"/>
  <c r="BF131" i="43"/>
  <c r="T131" i="43"/>
  <c r="R131" i="43"/>
  <c r="P131" i="43"/>
  <c r="F122" i="43"/>
  <c r="E120" i="43"/>
  <c r="F91" i="43"/>
  <c r="E89" i="43"/>
  <c r="J26" i="43"/>
  <c r="E26" i="43"/>
  <c r="J125" i="43" s="1"/>
  <c r="J25" i="43"/>
  <c r="J23" i="43"/>
  <c r="E23" i="43"/>
  <c r="J93" i="43" s="1"/>
  <c r="J22" i="43"/>
  <c r="J20" i="43"/>
  <c r="E20" i="43"/>
  <c r="F94" i="43" s="1"/>
  <c r="J19" i="43"/>
  <c r="J17" i="43"/>
  <c r="E17" i="43"/>
  <c r="F124" i="43" s="1"/>
  <c r="J16" i="43"/>
  <c r="J14" i="43"/>
  <c r="J91" i="43" s="1"/>
  <c r="E7" i="43"/>
  <c r="E116" i="43"/>
  <c r="J39" i="42"/>
  <c r="J38" i="42"/>
  <c r="AY145" i="1" s="1"/>
  <c r="J37" i="42"/>
  <c r="AX145" i="1" s="1"/>
  <c r="BI314" i="42"/>
  <c r="BH314" i="42"/>
  <c r="BG314" i="42"/>
  <c r="BF314" i="42"/>
  <c r="T314" i="42"/>
  <c r="T313" i="42" s="1"/>
  <c r="R314" i="42"/>
  <c r="R313" i="42"/>
  <c r="P314" i="42"/>
  <c r="P313" i="42" s="1"/>
  <c r="BI311" i="42"/>
  <c r="BH311" i="42"/>
  <c r="BG311" i="42"/>
  <c r="BF311" i="42"/>
  <c r="T311" i="42"/>
  <c r="R311" i="42"/>
  <c r="P311" i="42"/>
  <c r="BI309" i="42"/>
  <c r="BH309" i="42"/>
  <c r="BG309" i="42"/>
  <c r="BF309" i="42"/>
  <c r="T309" i="42"/>
  <c r="R309" i="42"/>
  <c r="P309" i="42"/>
  <c r="BI307" i="42"/>
  <c r="BH307" i="42"/>
  <c r="BG307" i="42"/>
  <c r="BF307" i="42"/>
  <c r="T307" i="42"/>
  <c r="R307" i="42"/>
  <c r="P307" i="42"/>
  <c r="BI305" i="42"/>
  <c r="BH305" i="42"/>
  <c r="BG305" i="42"/>
  <c r="BF305" i="42"/>
  <c r="T305" i="42"/>
  <c r="R305" i="42"/>
  <c r="P305" i="42"/>
  <c r="BI303" i="42"/>
  <c r="BH303" i="42"/>
  <c r="BG303" i="42"/>
  <c r="BF303" i="42"/>
  <c r="T303" i="42"/>
  <c r="R303" i="42"/>
  <c r="P303" i="42"/>
  <c r="BI301" i="42"/>
  <c r="BH301" i="42"/>
  <c r="BG301" i="42"/>
  <c r="BF301" i="42"/>
  <c r="T301" i="42"/>
  <c r="R301" i="42"/>
  <c r="P301" i="42"/>
  <c r="BI299" i="42"/>
  <c r="BH299" i="42"/>
  <c r="BG299" i="42"/>
  <c r="BF299" i="42"/>
  <c r="T299" i="42"/>
  <c r="R299" i="42"/>
  <c r="P299" i="42"/>
  <c r="BI297" i="42"/>
  <c r="BH297" i="42"/>
  <c r="BG297" i="42"/>
  <c r="BF297" i="42"/>
  <c r="T297" i="42"/>
  <c r="R297" i="42"/>
  <c r="P297" i="42"/>
  <c r="BI295" i="42"/>
  <c r="BH295" i="42"/>
  <c r="BG295" i="42"/>
  <c r="BF295" i="42"/>
  <c r="T295" i="42"/>
  <c r="R295" i="42"/>
  <c r="P295" i="42"/>
  <c r="BI293" i="42"/>
  <c r="BH293" i="42"/>
  <c r="BG293" i="42"/>
  <c r="BF293" i="42"/>
  <c r="T293" i="42"/>
  <c r="R293" i="42"/>
  <c r="P293" i="42"/>
  <c r="BI291" i="42"/>
  <c r="BH291" i="42"/>
  <c r="BG291" i="42"/>
  <c r="BF291" i="42"/>
  <c r="T291" i="42"/>
  <c r="R291" i="42"/>
  <c r="P291" i="42"/>
  <c r="BI289" i="42"/>
  <c r="BH289" i="42"/>
  <c r="BG289" i="42"/>
  <c r="BF289" i="42"/>
  <c r="T289" i="42"/>
  <c r="R289" i="42"/>
  <c r="P289" i="42"/>
  <c r="BI287" i="42"/>
  <c r="BH287" i="42"/>
  <c r="BG287" i="42"/>
  <c r="BF287" i="42"/>
  <c r="T287" i="42"/>
  <c r="R287" i="42"/>
  <c r="P287" i="42"/>
  <c r="BI285" i="42"/>
  <c r="BH285" i="42"/>
  <c r="BG285" i="42"/>
  <c r="BF285" i="42"/>
  <c r="T285" i="42"/>
  <c r="R285" i="42"/>
  <c r="P285" i="42"/>
  <c r="BI283" i="42"/>
  <c r="BH283" i="42"/>
  <c r="BG283" i="42"/>
  <c r="BF283" i="42"/>
  <c r="T283" i="42"/>
  <c r="R283" i="42"/>
  <c r="P283" i="42"/>
  <c r="BI281" i="42"/>
  <c r="BH281" i="42"/>
  <c r="BG281" i="42"/>
  <c r="BF281" i="42"/>
  <c r="T281" i="42"/>
  <c r="R281" i="42"/>
  <c r="P281" i="42"/>
  <c r="BI279" i="42"/>
  <c r="BH279" i="42"/>
  <c r="BG279" i="42"/>
  <c r="BF279" i="42"/>
  <c r="T279" i="42"/>
  <c r="R279" i="42"/>
  <c r="P279" i="42"/>
  <c r="BI277" i="42"/>
  <c r="BH277" i="42"/>
  <c r="BG277" i="42"/>
  <c r="BF277" i="42"/>
  <c r="T277" i="42"/>
  <c r="R277" i="42"/>
  <c r="P277" i="42"/>
  <c r="BI275" i="42"/>
  <c r="BH275" i="42"/>
  <c r="BG275" i="42"/>
  <c r="BF275" i="42"/>
  <c r="T275" i="42"/>
  <c r="R275" i="42"/>
  <c r="P275" i="42"/>
  <c r="BI273" i="42"/>
  <c r="BH273" i="42"/>
  <c r="BG273" i="42"/>
  <c r="BF273" i="42"/>
  <c r="T273" i="42"/>
  <c r="R273" i="42"/>
  <c r="P273" i="42"/>
  <c r="BI271" i="42"/>
  <c r="BH271" i="42"/>
  <c r="BG271" i="42"/>
  <c r="BF271" i="42"/>
  <c r="T271" i="42"/>
  <c r="R271" i="42"/>
  <c r="P271" i="42"/>
  <c r="BI269" i="42"/>
  <c r="BH269" i="42"/>
  <c r="BG269" i="42"/>
  <c r="BF269" i="42"/>
  <c r="T269" i="42"/>
  <c r="R269" i="42"/>
  <c r="P269" i="42"/>
  <c r="BI268" i="42"/>
  <c r="BH268" i="42"/>
  <c r="BG268" i="42"/>
  <c r="BF268" i="42"/>
  <c r="T268" i="42"/>
  <c r="R268" i="42"/>
  <c r="P268" i="42"/>
  <c r="BI266" i="42"/>
  <c r="BH266" i="42"/>
  <c r="BG266" i="42"/>
  <c r="BF266" i="42"/>
  <c r="T266" i="42"/>
  <c r="R266" i="42"/>
  <c r="P266" i="42"/>
  <c r="BI264" i="42"/>
  <c r="BH264" i="42"/>
  <c r="BG264" i="42"/>
  <c r="BF264" i="42"/>
  <c r="T264" i="42"/>
  <c r="R264" i="42"/>
  <c r="P264" i="42"/>
  <c r="BI262" i="42"/>
  <c r="BH262" i="42"/>
  <c r="BG262" i="42"/>
  <c r="BF262" i="42"/>
  <c r="T262" i="42"/>
  <c r="R262" i="42"/>
  <c r="P262" i="42"/>
  <c r="BI260" i="42"/>
  <c r="BH260" i="42"/>
  <c r="BG260" i="42"/>
  <c r="BF260" i="42"/>
  <c r="T260" i="42"/>
  <c r="R260" i="42"/>
  <c r="P260" i="42"/>
  <c r="BI258" i="42"/>
  <c r="BH258" i="42"/>
  <c r="BG258" i="42"/>
  <c r="BF258" i="42"/>
  <c r="T258" i="42"/>
  <c r="R258" i="42"/>
  <c r="P258" i="42"/>
  <c r="BI256" i="42"/>
  <c r="BH256" i="42"/>
  <c r="BG256" i="42"/>
  <c r="BF256" i="42"/>
  <c r="T256" i="42"/>
  <c r="R256" i="42"/>
  <c r="P256" i="42"/>
  <c r="BI252" i="42"/>
  <c r="BH252" i="42"/>
  <c r="BG252" i="42"/>
  <c r="BF252" i="42"/>
  <c r="T252" i="42"/>
  <c r="R252" i="42"/>
  <c r="P252" i="42"/>
  <c r="BI250" i="42"/>
  <c r="BH250" i="42"/>
  <c r="BG250" i="42"/>
  <c r="BF250" i="42"/>
  <c r="T250" i="42"/>
  <c r="R250" i="42"/>
  <c r="P250" i="42"/>
  <c r="BI248" i="42"/>
  <c r="BH248" i="42"/>
  <c r="BG248" i="42"/>
  <c r="BF248" i="42"/>
  <c r="T248" i="42"/>
  <c r="R248" i="42"/>
  <c r="P248" i="42"/>
  <c r="BI246" i="42"/>
  <c r="BH246" i="42"/>
  <c r="BG246" i="42"/>
  <c r="BF246" i="42"/>
  <c r="T246" i="42"/>
  <c r="R246" i="42"/>
  <c r="P246" i="42"/>
  <c r="BI244" i="42"/>
  <c r="BH244" i="42"/>
  <c r="BG244" i="42"/>
  <c r="BF244" i="42"/>
  <c r="T244" i="42"/>
  <c r="R244" i="42"/>
  <c r="P244" i="42"/>
  <c r="BI242" i="42"/>
  <c r="BH242" i="42"/>
  <c r="BG242" i="42"/>
  <c r="BF242" i="42"/>
  <c r="T242" i="42"/>
  <c r="R242" i="42"/>
  <c r="P242" i="42"/>
  <c r="BI240" i="42"/>
  <c r="BH240" i="42"/>
  <c r="BG240" i="42"/>
  <c r="BF240" i="42"/>
  <c r="T240" i="42"/>
  <c r="R240" i="42"/>
  <c r="P240" i="42"/>
  <c r="BI236" i="42"/>
  <c r="BH236" i="42"/>
  <c r="BG236" i="42"/>
  <c r="BF236" i="42"/>
  <c r="T236" i="42"/>
  <c r="T235" i="42" s="1"/>
  <c r="R236" i="42"/>
  <c r="R235" i="42"/>
  <c r="P236" i="42"/>
  <c r="P235" i="42"/>
  <c r="BI233" i="42"/>
  <c r="BH233" i="42"/>
  <c r="BG233" i="42"/>
  <c r="BF233" i="42"/>
  <c r="T233" i="42"/>
  <c r="R233" i="42"/>
  <c r="P233" i="42"/>
  <c r="BI231" i="42"/>
  <c r="BH231" i="42"/>
  <c r="BG231" i="42"/>
  <c r="BF231" i="42"/>
  <c r="T231" i="42"/>
  <c r="R231" i="42"/>
  <c r="P231" i="42"/>
  <c r="BI228" i="42"/>
  <c r="BH228" i="42"/>
  <c r="BG228" i="42"/>
  <c r="BF228" i="42"/>
  <c r="T228" i="42"/>
  <c r="R228" i="42"/>
  <c r="P228" i="42"/>
  <c r="BI227" i="42"/>
  <c r="BH227" i="42"/>
  <c r="BG227" i="42"/>
  <c r="BF227" i="42"/>
  <c r="T227" i="42"/>
  <c r="R227" i="42"/>
  <c r="P227" i="42"/>
  <c r="BI226" i="42"/>
  <c r="BH226" i="42"/>
  <c r="BG226" i="42"/>
  <c r="BF226" i="42"/>
  <c r="T226" i="42"/>
  <c r="R226" i="42"/>
  <c r="P226" i="42"/>
  <c r="BI225" i="42"/>
  <c r="BH225" i="42"/>
  <c r="BG225" i="42"/>
  <c r="BF225" i="42"/>
  <c r="T225" i="42"/>
  <c r="R225" i="42"/>
  <c r="P225" i="42"/>
  <c r="BI222" i="42"/>
  <c r="BH222" i="42"/>
  <c r="BG222" i="42"/>
  <c r="BF222" i="42"/>
  <c r="T222" i="42"/>
  <c r="R222" i="42"/>
  <c r="P222" i="42"/>
  <c r="BI219" i="42"/>
  <c r="BH219" i="42"/>
  <c r="BG219" i="42"/>
  <c r="BF219" i="42"/>
  <c r="T219" i="42"/>
  <c r="R219" i="42"/>
  <c r="P219" i="42"/>
  <c r="BI216" i="42"/>
  <c r="BH216" i="42"/>
  <c r="BG216" i="42"/>
  <c r="BF216" i="42"/>
  <c r="T216" i="42"/>
  <c r="R216" i="42"/>
  <c r="P216" i="42"/>
  <c r="BI214" i="42"/>
  <c r="BH214" i="42"/>
  <c r="BG214" i="42"/>
  <c r="BF214" i="42"/>
  <c r="T214" i="42"/>
  <c r="R214" i="42"/>
  <c r="P214" i="42"/>
  <c r="BI211" i="42"/>
  <c r="BH211" i="42"/>
  <c r="BG211" i="42"/>
  <c r="BF211" i="42"/>
  <c r="T211" i="42"/>
  <c r="R211" i="42"/>
  <c r="P211" i="42"/>
  <c r="BI208" i="42"/>
  <c r="BH208" i="42"/>
  <c r="BG208" i="42"/>
  <c r="BF208" i="42"/>
  <c r="T208" i="42"/>
  <c r="R208" i="42"/>
  <c r="P208" i="42"/>
  <c r="BI206" i="42"/>
  <c r="BH206" i="42"/>
  <c r="BG206" i="42"/>
  <c r="BF206" i="42"/>
  <c r="T206" i="42"/>
  <c r="R206" i="42"/>
  <c r="P206" i="42"/>
  <c r="BI204" i="42"/>
  <c r="BH204" i="42"/>
  <c r="BG204" i="42"/>
  <c r="BF204" i="42"/>
  <c r="T204" i="42"/>
  <c r="R204" i="42"/>
  <c r="P204" i="42"/>
  <c r="BI201" i="42"/>
  <c r="BH201" i="42"/>
  <c r="BG201" i="42"/>
  <c r="BF201" i="42"/>
  <c r="T201" i="42"/>
  <c r="R201" i="42"/>
  <c r="P201" i="42"/>
  <c r="BI198" i="42"/>
  <c r="BH198" i="42"/>
  <c r="BG198" i="42"/>
  <c r="BF198" i="42"/>
  <c r="T198" i="42"/>
  <c r="R198" i="42"/>
  <c r="P198" i="42"/>
  <c r="BI195" i="42"/>
  <c r="BH195" i="42"/>
  <c r="BG195" i="42"/>
  <c r="BF195" i="42"/>
  <c r="T195" i="42"/>
  <c r="R195" i="42"/>
  <c r="P195" i="42"/>
  <c r="BI192" i="42"/>
  <c r="BH192" i="42"/>
  <c r="BG192" i="42"/>
  <c r="BF192" i="42"/>
  <c r="T192" i="42"/>
  <c r="R192" i="42"/>
  <c r="P192" i="42"/>
  <c r="BI188" i="42"/>
  <c r="BH188" i="42"/>
  <c r="BG188" i="42"/>
  <c r="BF188" i="42"/>
  <c r="T188" i="42"/>
  <c r="R188" i="42"/>
  <c r="P188" i="42"/>
  <c r="BI186" i="42"/>
  <c r="BH186" i="42"/>
  <c r="BG186" i="42"/>
  <c r="BF186" i="42"/>
  <c r="T186" i="42"/>
  <c r="R186" i="42"/>
  <c r="P186" i="42"/>
  <c r="BI183" i="42"/>
  <c r="BH183" i="42"/>
  <c r="BG183" i="42"/>
  <c r="BF183" i="42"/>
  <c r="T183" i="42"/>
  <c r="R183" i="42"/>
  <c r="P183" i="42"/>
  <c r="BI181" i="42"/>
  <c r="BH181" i="42"/>
  <c r="BG181" i="42"/>
  <c r="BF181" i="42"/>
  <c r="T181" i="42"/>
  <c r="R181" i="42"/>
  <c r="P181" i="42"/>
  <c r="BI180" i="42"/>
  <c r="BH180" i="42"/>
  <c r="BG180" i="42"/>
  <c r="BF180" i="42"/>
  <c r="T180" i="42"/>
  <c r="R180" i="42"/>
  <c r="P180" i="42"/>
  <c r="BI177" i="42"/>
  <c r="BH177" i="42"/>
  <c r="BG177" i="42"/>
  <c r="BF177" i="42"/>
  <c r="T177" i="42"/>
  <c r="R177" i="42"/>
  <c r="P177" i="42"/>
  <c r="BI174" i="42"/>
  <c r="BH174" i="42"/>
  <c r="BG174" i="42"/>
  <c r="BF174" i="42"/>
  <c r="T174" i="42"/>
  <c r="R174" i="42"/>
  <c r="P174" i="42"/>
  <c r="BI171" i="42"/>
  <c r="BH171" i="42"/>
  <c r="BG171" i="42"/>
  <c r="BF171" i="42"/>
  <c r="T171" i="42"/>
  <c r="R171" i="42"/>
  <c r="P171" i="42"/>
  <c r="BI168" i="42"/>
  <c r="BH168" i="42"/>
  <c r="BG168" i="42"/>
  <c r="BF168" i="42"/>
  <c r="T168" i="42"/>
  <c r="R168" i="42"/>
  <c r="P168" i="42"/>
  <c r="BI166" i="42"/>
  <c r="BH166" i="42"/>
  <c r="BG166" i="42"/>
  <c r="BF166" i="42"/>
  <c r="T166" i="42"/>
  <c r="R166" i="42"/>
  <c r="P166" i="42"/>
  <c r="BI164" i="42"/>
  <c r="BH164" i="42"/>
  <c r="BG164" i="42"/>
  <c r="BF164" i="42"/>
  <c r="T164" i="42"/>
  <c r="R164" i="42"/>
  <c r="P164" i="42"/>
  <c r="BI162" i="42"/>
  <c r="BH162" i="42"/>
  <c r="BG162" i="42"/>
  <c r="BF162" i="42"/>
  <c r="T162" i="42"/>
  <c r="R162" i="42"/>
  <c r="P162" i="42"/>
  <c r="BI160" i="42"/>
  <c r="BH160" i="42"/>
  <c r="BG160" i="42"/>
  <c r="BF160" i="42"/>
  <c r="T160" i="42"/>
  <c r="R160" i="42"/>
  <c r="P160" i="42"/>
  <c r="BI158" i="42"/>
  <c r="BH158" i="42"/>
  <c r="BG158" i="42"/>
  <c r="BF158" i="42"/>
  <c r="T158" i="42"/>
  <c r="R158" i="42"/>
  <c r="P158" i="42"/>
  <c r="BI156" i="42"/>
  <c r="BH156" i="42"/>
  <c r="BG156" i="42"/>
  <c r="BF156" i="42"/>
  <c r="T156" i="42"/>
  <c r="R156" i="42"/>
  <c r="P156" i="42"/>
  <c r="BI154" i="42"/>
  <c r="BH154" i="42"/>
  <c r="BG154" i="42"/>
  <c r="BF154" i="42"/>
  <c r="T154" i="42"/>
  <c r="R154" i="42"/>
  <c r="P154" i="42"/>
  <c r="BI152" i="42"/>
  <c r="BH152" i="42"/>
  <c r="BG152" i="42"/>
  <c r="BF152" i="42"/>
  <c r="T152" i="42"/>
  <c r="R152" i="42"/>
  <c r="P152" i="42"/>
  <c r="BI149" i="42"/>
  <c r="BH149" i="42"/>
  <c r="BG149" i="42"/>
  <c r="BF149" i="42"/>
  <c r="T149" i="42"/>
  <c r="R149" i="42"/>
  <c r="P149" i="42"/>
  <c r="BI146" i="42"/>
  <c r="BH146" i="42"/>
  <c r="BG146" i="42"/>
  <c r="BF146" i="42"/>
  <c r="T146" i="42"/>
  <c r="R146" i="42"/>
  <c r="P146" i="42"/>
  <c r="BI145" i="42"/>
  <c r="BH145" i="42"/>
  <c r="BG145" i="42"/>
  <c r="BF145" i="42"/>
  <c r="T145" i="42"/>
  <c r="R145" i="42"/>
  <c r="P145" i="42"/>
  <c r="BI143" i="42"/>
  <c r="BH143" i="42"/>
  <c r="BG143" i="42"/>
  <c r="BF143" i="42"/>
  <c r="T143" i="42"/>
  <c r="R143" i="42"/>
  <c r="P143" i="42"/>
  <c r="BI141" i="42"/>
  <c r="BH141" i="42"/>
  <c r="BG141" i="42"/>
  <c r="BF141" i="42"/>
  <c r="T141" i="42"/>
  <c r="R141" i="42"/>
  <c r="P141" i="42"/>
  <c r="BI139" i="42"/>
  <c r="BH139" i="42"/>
  <c r="BG139" i="42"/>
  <c r="BF139" i="42"/>
  <c r="T139" i="42"/>
  <c r="R139" i="42"/>
  <c r="P139" i="42"/>
  <c r="BI137" i="42"/>
  <c r="BH137" i="42"/>
  <c r="BG137" i="42"/>
  <c r="BF137" i="42"/>
  <c r="T137" i="42"/>
  <c r="R137" i="42"/>
  <c r="P137" i="42"/>
  <c r="BI135" i="42"/>
  <c r="BH135" i="42"/>
  <c r="BG135" i="42"/>
  <c r="BF135" i="42"/>
  <c r="T135" i="42"/>
  <c r="R135" i="42"/>
  <c r="P135" i="42"/>
  <c r="BI132" i="42"/>
  <c r="BH132" i="42"/>
  <c r="BG132" i="42"/>
  <c r="BF132" i="42"/>
  <c r="T132" i="42"/>
  <c r="R132" i="42"/>
  <c r="P132" i="42"/>
  <c r="F123" i="42"/>
  <c r="E121" i="42"/>
  <c r="F91" i="42"/>
  <c r="E89" i="42"/>
  <c r="J26" i="42"/>
  <c r="E26" i="42"/>
  <c r="J126" i="42" s="1"/>
  <c r="J25" i="42"/>
  <c r="J23" i="42"/>
  <c r="E23" i="42"/>
  <c r="J125" i="42"/>
  <c r="J22" i="42"/>
  <c r="J20" i="42"/>
  <c r="E20" i="42"/>
  <c r="F126" i="42" s="1"/>
  <c r="J19" i="42"/>
  <c r="J17" i="42"/>
  <c r="E17" i="42"/>
  <c r="F125" i="42" s="1"/>
  <c r="J16" i="42"/>
  <c r="J14" i="42"/>
  <c r="J91" i="42" s="1"/>
  <c r="E7" i="42"/>
  <c r="E117" i="42" s="1"/>
  <c r="J39" i="41"/>
  <c r="J38" i="41"/>
  <c r="AY143" i="1" s="1"/>
  <c r="J37" i="41"/>
  <c r="AX143" i="1" s="1"/>
  <c r="BI123" i="41"/>
  <c r="BH123" i="41"/>
  <c r="BG123" i="41"/>
  <c r="BF123" i="41"/>
  <c r="F36" i="41" s="1"/>
  <c r="T123" i="41"/>
  <c r="T122" i="41"/>
  <c r="T121" i="41" s="1"/>
  <c r="R123" i="41"/>
  <c r="R122" i="41" s="1"/>
  <c r="R121" i="41" s="1"/>
  <c r="P123" i="41"/>
  <c r="P122" i="41" s="1"/>
  <c r="P121" i="41" s="1"/>
  <c r="AU143" i="1" s="1"/>
  <c r="F115" i="41"/>
  <c r="E113" i="41"/>
  <c r="F91" i="41"/>
  <c r="E89" i="41"/>
  <c r="J26" i="41"/>
  <c r="E26" i="41"/>
  <c r="J94" i="41" s="1"/>
  <c r="J25" i="41"/>
  <c r="J23" i="41"/>
  <c r="E23" i="41"/>
  <c r="J117" i="41" s="1"/>
  <c r="J22" i="41"/>
  <c r="J20" i="41"/>
  <c r="E20" i="41"/>
  <c r="F94" i="41" s="1"/>
  <c r="J19" i="41"/>
  <c r="J17" i="41"/>
  <c r="E17" i="41"/>
  <c r="F117" i="41" s="1"/>
  <c r="J16" i="41"/>
  <c r="J14" i="41"/>
  <c r="J91" i="41" s="1"/>
  <c r="E7" i="41"/>
  <c r="E85" i="41" s="1"/>
  <c r="J39" i="40"/>
  <c r="J38" i="40"/>
  <c r="AY142" i="1" s="1"/>
  <c r="J37" i="40"/>
  <c r="AX142" i="1" s="1"/>
  <c r="BI143" i="40"/>
  <c r="BH143" i="40"/>
  <c r="BG143" i="40"/>
  <c r="BF143" i="40"/>
  <c r="T143" i="40"/>
  <c r="R143" i="40"/>
  <c r="P143" i="40"/>
  <c r="BI141" i="40"/>
  <c r="BH141" i="40"/>
  <c r="BG141" i="40"/>
  <c r="BF141" i="40"/>
  <c r="T141" i="40"/>
  <c r="R141" i="40"/>
  <c r="P141" i="40"/>
  <c r="BI139" i="40"/>
  <c r="BH139" i="40"/>
  <c r="BG139" i="40"/>
  <c r="BF139" i="40"/>
  <c r="T139" i="40"/>
  <c r="R139" i="40"/>
  <c r="P139" i="40"/>
  <c r="BI137" i="40"/>
  <c r="BH137" i="40"/>
  <c r="BG137" i="40"/>
  <c r="BF137" i="40"/>
  <c r="T137" i="40"/>
  <c r="R137" i="40"/>
  <c r="P137" i="40"/>
  <c r="BI136" i="40"/>
  <c r="BH136" i="40"/>
  <c r="BG136" i="40"/>
  <c r="BF136" i="40"/>
  <c r="T136" i="40"/>
  <c r="R136" i="40"/>
  <c r="P136" i="40"/>
  <c r="BI133" i="40"/>
  <c r="BH133" i="40"/>
  <c r="BG133" i="40"/>
  <c r="BF133" i="40"/>
  <c r="T133" i="40"/>
  <c r="R133" i="40"/>
  <c r="P133" i="40"/>
  <c r="BI131" i="40"/>
  <c r="BH131" i="40"/>
  <c r="BG131" i="40"/>
  <c r="BF131" i="40"/>
  <c r="T131" i="40"/>
  <c r="R131" i="40"/>
  <c r="P131" i="40"/>
  <c r="BI129" i="40"/>
  <c r="BH129" i="40"/>
  <c r="BG129" i="40"/>
  <c r="BF129" i="40"/>
  <c r="T129" i="40"/>
  <c r="R129" i="40"/>
  <c r="P129" i="40"/>
  <c r="BI127" i="40"/>
  <c r="BH127" i="40"/>
  <c r="BG127" i="40"/>
  <c r="BF127" i="40"/>
  <c r="T127" i="40"/>
  <c r="R127" i="40"/>
  <c r="P127" i="40"/>
  <c r="BI126" i="40"/>
  <c r="BH126" i="40"/>
  <c r="BG126" i="40"/>
  <c r="BF126" i="40"/>
  <c r="T126" i="40"/>
  <c r="R126" i="40"/>
  <c r="P126" i="40"/>
  <c r="BI125" i="40"/>
  <c r="BH125" i="40"/>
  <c r="BG125" i="40"/>
  <c r="BF125" i="40"/>
  <c r="T125" i="40"/>
  <c r="R125" i="40"/>
  <c r="P125" i="40"/>
  <c r="BI124" i="40"/>
  <c r="BH124" i="40"/>
  <c r="BG124" i="40"/>
  <c r="BF124" i="40"/>
  <c r="T124" i="40"/>
  <c r="R124" i="40"/>
  <c r="P124" i="40"/>
  <c r="F116" i="40"/>
  <c r="E114" i="40"/>
  <c r="F91" i="40"/>
  <c r="E89" i="40"/>
  <c r="J26" i="40"/>
  <c r="E26" i="40"/>
  <c r="J119" i="40" s="1"/>
  <c r="J25" i="40"/>
  <c r="J23" i="40"/>
  <c r="E23" i="40"/>
  <c r="J93" i="40"/>
  <c r="J22" i="40"/>
  <c r="J20" i="40"/>
  <c r="E20" i="40"/>
  <c r="F119" i="40" s="1"/>
  <c r="J19" i="40"/>
  <c r="J17" i="40"/>
  <c r="E17" i="40"/>
  <c r="F93" i="40" s="1"/>
  <c r="J16" i="40"/>
  <c r="J14" i="40"/>
  <c r="J116" i="40" s="1"/>
  <c r="E7" i="40"/>
  <c r="E110" i="40" s="1"/>
  <c r="J41" i="39"/>
  <c r="J40" i="39"/>
  <c r="AY140" i="1"/>
  <c r="J39" i="39"/>
  <c r="AX140" i="1" s="1"/>
  <c r="BI172" i="39"/>
  <c r="BH172" i="39"/>
  <c r="BG172" i="39"/>
  <c r="BF172" i="39"/>
  <c r="T172" i="39"/>
  <c r="R172" i="39"/>
  <c r="P172" i="39"/>
  <c r="BI171" i="39"/>
  <c r="BH171" i="39"/>
  <c r="BG171" i="39"/>
  <c r="BF171" i="39"/>
  <c r="T171" i="39"/>
  <c r="R171" i="39"/>
  <c r="P171" i="39"/>
  <c r="BI170" i="39"/>
  <c r="BH170" i="39"/>
  <c r="BG170" i="39"/>
  <c r="BF170" i="39"/>
  <c r="T170" i="39"/>
  <c r="R170" i="39"/>
  <c r="P170" i="39"/>
  <c r="BI167" i="39"/>
  <c r="BH167" i="39"/>
  <c r="BG167" i="39"/>
  <c r="BF167" i="39"/>
  <c r="T167" i="39"/>
  <c r="R167" i="39"/>
  <c r="P167" i="39"/>
  <c r="BI166" i="39"/>
  <c r="BH166" i="39"/>
  <c r="BG166" i="39"/>
  <c r="BF166" i="39"/>
  <c r="T166" i="39"/>
  <c r="R166" i="39"/>
  <c r="P166" i="39"/>
  <c r="BI165" i="39"/>
  <c r="BH165" i="39"/>
  <c r="BG165" i="39"/>
  <c r="BF165" i="39"/>
  <c r="T165" i="39"/>
  <c r="R165" i="39"/>
  <c r="P165" i="39"/>
  <c r="BI164" i="39"/>
  <c r="BH164" i="39"/>
  <c r="BG164" i="39"/>
  <c r="BF164" i="39"/>
  <c r="T164" i="39"/>
  <c r="R164" i="39"/>
  <c r="P164" i="39"/>
  <c r="BI163" i="39"/>
  <c r="BH163" i="39"/>
  <c r="BG163" i="39"/>
  <c r="BF163" i="39"/>
  <c r="T163" i="39"/>
  <c r="R163" i="39"/>
  <c r="P163" i="39"/>
  <c r="BI162" i="39"/>
  <c r="BH162" i="39"/>
  <c r="BG162" i="39"/>
  <c r="BF162" i="39"/>
  <c r="T162" i="39"/>
  <c r="R162" i="39"/>
  <c r="P162" i="39"/>
  <c r="BI161" i="39"/>
  <c r="BH161" i="39"/>
  <c r="BG161" i="39"/>
  <c r="BF161" i="39"/>
  <c r="T161" i="39"/>
  <c r="R161" i="39"/>
  <c r="P161" i="39"/>
  <c r="BI160" i="39"/>
  <c r="BH160" i="39"/>
  <c r="BG160" i="39"/>
  <c r="BF160" i="39"/>
  <c r="T160" i="39"/>
  <c r="R160" i="39"/>
  <c r="P160" i="39"/>
  <c r="BI158" i="39"/>
  <c r="BH158" i="39"/>
  <c r="BG158" i="39"/>
  <c r="BF158" i="39"/>
  <c r="T158" i="39"/>
  <c r="R158" i="39"/>
  <c r="P158" i="39"/>
  <c r="BI155" i="39"/>
  <c r="BH155" i="39"/>
  <c r="BG155" i="39"/>
  <c r="BF155" i="39"/>
  <c r="T155" i="39"/>
  <c r="R155" i="39"/>
  <c r="P155" i="39"/>
  <c r="BI154" i="39"/>
  <c r="BH154" i="39"/>
  <c r="BG154" i="39"/>
  <c r="BF154" i="39"/>
  <c r="T154" i="39"/>
  <c r="R154" i="39"/>
  <c r="P154" i="39"/>
  <c r="BI152" i="39"/>
  <c r="BH152" i="39"/>
  <c r="BG152" i="39"/>
  <c r="BF152" i="39"/>
  <c r="T152" i="39"/>
  <c r="R152" i="39"/>
  <c r="P152" i="39"/>
  <c r="BI151" i="39"/>
  <c r="BH151" i="39"/>
  <c r="BG151" i="39"/>
  <c r="BF151" i="39"/>
  <c r="T151" i="39"/>
  <c r="R151" i="39"/>
  <c r="P151" i="39"/>
  <c r="BI150" i="39"/>
  <c r="BH150" i="39"/>
  <c r="BG150" i="39"/>
  <c r="BF150" i="39"/>
  <c r="T150" i="39"/>
  <c r="R150" i="39"/>
  <c r="P150" i="39"/>
  <c r="BI149" i="39"/>
  <c r="BH149" i="39"/>
  <c r="BG149" i="39"/>
  <c r="BF149" i="39"/>
  <c r="T149" i="39"/>
  <c r="R149" i="39"/>
  <c r="P149" i="39"/>
  <c r="BI147" i="39"/>
  <c r="BH147" i="39"/>
  <c r="BG147" i="39"/>
  <c r="BF147" i="39"/>
  <c r="T147" i="39"/>
  <c r="R147" i="39"/>
  <c r="P147" i="39"/>
  <c r="BI145" i="39"/>
  <c r="BH145" i="39"/>
  <c r="BG145" i="39"/>
  <c r="BF145" i="39"/>
  <c r="T145" i="39"/>
  <c r="R145" i="39"/>
  <c r="P145" i="39"/>
  <c r="BI144" i="39"/>
  <c r="BH144" i="39"/>
  <c r="BG144" i="39"/>
  <c r="BF144" i="39"/>
  <c r="T144" i="39"/>
  <c r="R144" i="39"/>
  <c r="P144" i="39"/>
  <c r="BI143" i="39"/>
  <c r="BH143" i="39"/>
  <c r="BG143" i="39"/>
  <c r="BF143" i="39"/>
  <c r="T143" i="39"/>
  <c r="R143" i="39"/>
  <c r="P143" i="39"/>
  <c r="BI142" i="39"/>
  <c r="BH142" i="39"/>
  <c r="BG142" i="39"/>
  <c r="BF142" i="39"/>
  <c r="T142" i="39"/>
  <c r="R142" i="39"/>
  <c r="P142" i="39"/>
  <c r="BI141" i="39"/>
  <c r="BH141" i="39"/>
  <c r="BG141" i="39"/>
  <c r="BF141" i="39"/>
  <c r="T141" i="39"/>
  <c r="R141" i="39"/>
  <c r="P141" i="39"/>
  <c r="BI139" i="39"/>
  <c r="BH139" i="39"/>
  <c r="BG139" i="39"/>
  <c r="BF139" i="39"/>
  <c r="T139" i="39"/>
  <c r="R139" i="39"/>
  <c r="P139" i="39"/>
  <c r="BI136" i="39"/>
  <c r="BH136" i="39"/>
  <c r="BG136" i="39"/>
  <c r="BF136" i="39"/>
  <c r="T136" i="39"/>
  <c r="R136" i="39"/>
  <c r="P136" i="39"/>
  <c r="BI135" i="39"/>
  <c r="BH135" i="39"/>
  <c r="BG135" i="39"/>
  <c r="BF135" i="39"/>
  <c r="T135" i="39"/>
  <c r="R135" i="39"/>
  <c r="P135" i="39"/>
  <c r="BI133" i="39"/>
  <c r="BH133" i="39"/>
  <c r="BG133" i="39"/>
  <c r="BF133" i="39"/>
  <c r="T133" i="39"/>
  <c r="R133" i="39"/>
  <c r="P133" i="39"/>
  <c r="BI131" i="39"/>
  <c r="BH131" i="39"/>
  <c r="BG131" i="39"/>
  <c r="BF131" i="39"/>
  <c r="T131" i="39"/>
  <c r="R131" i="39"/>
  <c r="P131" i="39"/>
  <c r="F123" i="39"/>
  <c r="E121" i="39"/>
  <c r="F93" i="39"/>
  <c r="E91" i="39"/>
  <c r="J28" i="39"/>
  <c r="E28" i="39"/>
  <c r="J96" i="39"/>
  <c r="J27" i="39"/>
  <c r="J25" i="39"/>
  <c r="E25" i="39"/>
  <c r="J125" i="39" s="1"/>
  <c r="J24" i="39"/>
  <c r="J22" i="39"/>
  <c r="E22" i="39"/>
  <c r="F126" i="39" s="1"/>
  <c r="J21" i="39"/>
  <c r="J19" i="39"/>
  <c r="E19" i="39"/>
  <c r="F95" i="39"/>
  <c r="J18" i="39"/>
  <c r="J16" i="39"/>
  <c r="J93" i="39" s="1"/>
  <c r="E7" i="39"/>
  <c r="E85" i="39"/>
  <c r="J41" i="38"/>
  <c r="J40" i="38"/>
  <c r="AY139" i="1" s="1"/>
  <c r="J39" i="38"/>
  <c r="AX139" i="1"/>
  <c r="BI195" i="38"/>
  <c r="BH195" i="38"/>
  <c r="BG195" i="38"/>
  <c r="BF195" i="38"/>
  <c r="T195" i="38"/>
  <c r="R195" i="38"/>
  <c r="P195" i="38"/>
  <c r="BI194" i="38"/>
  <c r="BH194" i="38"/>
  <c r="BG194" i="38"/>
  <c r="BF194" i="38"/>
  <c r="T194" i="38"/>
  <c r="R194" i="38"/>
  <c r="P194" i="38"/>
  <c r="BI193" i="38"/>
  <c r="BH193" i="38"/>
  <c r="BG193" i="38"/>
  <c r="BF193" i="38"/>
  <c r="T193" i="38"/>
  <c r="R193" i="38"/>
  <c r="P193" i="38"/>
  <c r="BI192" i="38"/>
  <c r="BH192" i="38"/>
  <c r="BG192" i="38"/>
  <c r="BF192" i="38"/>
  <c r="T192" i="38"/>
  <c r="R192" i="38"/>
  <c r="P192" i="38"/>
  <c r="BI191" i="38"/>
  <c r="BH191" i="38"/>
  <c r="BG191" i="38"/>
  <c r="BF191" i="38"/>
  <c r="T191" i="38"/>
  <c r="R191" i="38"/>
  <c r="P191" i="38"/>
  <c r="BI190" i="38"/>
  <c r="BH190" i="38"/>
  <c r="BG190" i="38"/>
  <c r="BF190" i="38"/>
  <c r="T190" i="38"/>
  <c r="R190" i="38"/>
  <c r="P190" i="38"/>
  <c r="BI189" i="38"/>
  <c r="BH189" i="38"/>
  <c r="BG189" i="38"/>
  <c r="BF189" i="38"/>
  <c r="T189" i="38"/>
  <c r="R189" i="38"/>
  <c r="P189" i="38"/>
  <c r="BI188" i="38"/>
  <c r="BH188" i="38"/>
  <c r="BG188" i="38"/>
  <c r="BF188" i="38"/>
  <c r="T188" i="38"/>
  <c r="R188" i="38"/>
  <c r="P188" i="38"/>
  <c r="BI187" i="38"/>
  <c r="BH187" i="38"/>
  <c r="BG187" i="38"/>
  <c r="BF187" i="38"/>
  <c r="T187" i="38"/>
  <c r="R187" i="38"/>
  <c r="P187" i="38"/>
  <c r="BI186" i="38"/>
  <c r="BH186" i="38"/>
  <c r="BG186" i="38"/>
  <c r="BF186" i="38"/>
  <c r="T186" i="38"/>
  <c r="R186" i="38"/>
  <c r="P186" i="38"/>
  <c r="BI185" i="38"/>
  <c r="BH185" i="38"/>
  <c r="BG185" i="38"/>
  <c r="BF185" i="38"/>
  <c r="T185" i="38"/>
  <c r="R185" i="38"/>
  <c r="P185" i="38"/>
  <c r="BI184" i="38"/>
  <c r="BH184" i="38"/>
  <c r="BG184" i="38"/>
  <c r="BF184" i="38"/>
  <c r="T184" i="38"/>
  <c r="R184" i="38"/>
  <c r="P184" i="38"/>
  <c r="BI183" i="38"/>
  <c r="BH183" i="38"/>
  <c r="BG183" i="38"/>
  <c r="BF183" i="38"/>
  <c r="T183" i="38"/>
  <c r="R183" i="38"/>
  <c r="P183" i="38"/>
  <c r="BI182" i="38"/>
  <c r="BH182" i="38"/>
  <c r="BG182" i="38"/>
  <c r="BF182" i="38"/>
  <c r="T182" i="38"/>
  <c r="R182" i="38"/>
  <c r="P182" i="38"/>
  <c r="BI181" i="38"/>
  <c r="BH181" i="38"/>
  <c r="BG181" i="38"/>
  <c r="BF181" i="38"/>
  <c r="T181" i="38"/>
  <c r="R181" i="38"/>
  <c r="P181" i="38"/>
  <c r="BI180" i="38"/>
  <c r="BH180" i="38"/>
  <c r="BG180" i="38"/>
  <c r="BF180" i="38"/>
  <c r="T180" i="38"/>
  <c r="R180" i="38"/>
  <c r="P180" i="38"/>
  <c r="BI179" i="38"/>
  <c r="BH179" i="38"/>
  <c r="BG179" i="38"/>
  <c r="BF179" i="38"/>
  <c r="T179" i="38"/>
  <c r="R179" i="38"/>
  <c r="P179" i="38"/>
  <c r="BI178" i="38"/>
  <c r="BH178" i="38"/>
  <c r="BG178" i="38"/>
  <c r="BF178" i="38"/>
  <c r="T178" i="38"/>
  <c r="R178" i="38"/>
  <c r="P178" i="38"/>
  <c r="BI177" i="38"/>
  <c r="BH177" i="38"/>
  <c r="BG177" i="38"/>
  <c r="BF177" i="38"/>
  <c r="T177" i="38"/>
  <c r="R177" i="38"/>
  <c r="P177" i="38"/>
  <c r="BI176" i="38"/>
  <c r="BH176" i="38"/>
  <c r="BG176" i="38"/>
  <c r="BF176" i="38"/>
  <c r="T176" i="38"/>
  <c r="R176" i="38"/>
  <c r="P176" i="38"/>
  <c r="BI175" i="38"/>
  <c r="BH175" i="38"/>
  <c r="BG175" i="38"/>
  <c r="BF175" i="38"/>
  <c r="T175" i="38"/>
  <c r="R175" i="38"/>
  <c r="P175" i="38"/>
  <c r="BI174" i="38"/>
  <c r="BH174" i="38"/>
  <c r="BG174" i="38"/>
  <c r="BF174" i="38"/>
  <c r="T174" i="38"/>
  <c r="R174" i="38"/>
  <c r="P174" i="38"/>
  <c r="BI173" i="38"/>
  <c r="BH173" i="38"/>
  <c r="BG173" i="38"/>
  <c r="BF173" i="38"/>
  <c r="T173" i="38"/>
  <c r="R173" i="38"/>
  <c r="P173" i="38"/>
  <c r="BI172" i="38"/>
  <c r="BH172" i="38"/>
  <c r="BG172" i="38"/>
  <c r="BF172" i="38"/>
  <c r="T172" i="38"/>
  <c r="R172" i="38"/>
  <c r="P172" i="38"/>
  <c r="BI171" i="38"/>
  <c r="BH171" i="38"/>
  <c r="BG171" i="38"/>
  <c r="BF171" i="38"/>
  <c r="T171" i="38"/>
  <c r="R171" i="38"/>
  <c r="P171" i="38"/>
  <c r="BI170" i="38"/>
  <c r="BH170" i="38"/>
  <c r="BG170" i="38"/>
  <c r="BF170" i="38"/>
  <c r="T170" i="38"/>
  <c r="R170" i="38"/>
  <c r="P170" i="38"/>
  <c r="BI169" i="38"/>
  <c r="BH169" i="38"/>
  <c r="BG169" i="38"/>
  <c r="BF169" i="38"/>
  <c r="T169" i="38"/>
  <c r="R169" i="38"/>
  <c r="P169" i="38"/>
  <c r="BI168" i="38"/>
  <c r="BH168" i="38"/>
  <c r="BG168" i="38"/>
  <c r="BF168" i="38"/>
  <c r="T168" i="38"/>
  <c r="R168" i="38"/>
  <c r="P168" i="38"/>
  <c r="BI167" i="38"/>
  <c r="BH167" i="38"/>
  <c r="BG167" i="38"/>
  <c r="BF167" i="38"/>
  <c r="T167" i="38"/>
  <c r="R167" i="38"/>
  <c r="P167" i="38"/>
  <c r="BI166" i="38"/>
  <c r="BH166" i="38"/>
  <c r="BG166" i="38"/>
  <c r="BF166" i="38"/>
  <c r="T166" i="38"/>
  <c r="R166" i="38"/>
  <c r="P166" i="38"/>
  <c r="BI165" i="38"/>
  <c r="BH165" i="38"/>
  <c r="BG165" i="38"/>
  <c r="BF165" i="38"/>
  <c r="T165" i="38"/>
  <c r="R165" i="38"/>
  <c r="P165" i="38"/>
  <c r="BI164" i="38"/>
  <c r="BH164" i="38"/>
  <c r="BG164" i="38"/>
  <c r="BF164" i="38"/>
  <c r="T164" i="38"/>
  <c r="R164" i="38"/>
  <c r="P164" i="38"/>
  <c r="BI163" i="38"/>
  <c r="BH163" i="38"/>
  <c r="BG163" i="38"/>
  <c r="BF163" i="38"/>
  <c r="T163" i="38"/>
  <c r="R163" i="38"/>
  <c r="P163" i="38"/>
  <c r="BI162" i="38"/>
  <c r="BH162" i="38"/>
  <c r="BG162" i="38"/>
  <c r="BF162" i="38"/>
  <c r="T162" i="38"/>
  <c r="R162" i="38"/>
  <c r="P162" i="38"/>
  <c r="BI161" i="38"/>
  <c r="BH161" i="38"/>
  <c r="BG161" i="38"/>
  <c r="BF161" i="38"/>
  <c r="T161" i="38"/>
  <c r="R161" i="38"/>
  <c r="P161" i="38"/>
  <c r="BI160" i="38"/>
  <c r="BH160" i="38"/>
  <c r="BG160" i="38"/>
  <c r="BF160" i="38"/>
  <c r="T160" i="38"/>
  <c r="R160" i="38"/>
  <c r="P160" i="38"/>
  <c r="BI159" i="38"/>
  <c r="BH159" i="38"/>
  <c r="BG159" i="38"/>
  <c r="BF159" i="38"/>
  <c r="T159" i="38"/>
  <c r="R159" i="38"/>
  <c r="P159" i="38"/>
  <c r="BI158" i="38"/>
  <c r="BH158" i="38"/>
  <c r="BG158" i="38"/>
  <c r="BF158" i="38"/>
  <c r="T158" i="38"/>
  <c r="R158" i="38"/>
  <c r="P158" i="38"/>
  <c r="BI157" i="38"/>
  <c r="BH157" i="38"/>
  <c r="BG157" i="38"/>
  <c r="BF157" i="38"/>
  <c r="T157" i="38"/>
  <c r="R157" i="38"/>
  <c r="P157" i="38"/>
  <c r="BI156" i="38"/>
  <c r="BH156" i="38"/>
  <c r="BG156" i="38"/>
  <c r="BF156" i="38"/>
  <c r="T156" i="38"/>
  <c r="R156" i="38"/>
  <c r="P156" i="38"/>
  <c r="BI155" i="38"/>
  <c r="BH155" i="38"/>
  <c r="BG155" i="38"/>
  <c r="BF155" i="38"/>
  <c r="T155" i="38"/>
  <c r="R155" i="38"/>
  <c r="P155" i="38"/>
  <c r="BI154" i="38"/>
  <c r="BH154" i="38"/>
  <c r="BG154" i="38"/>
  <c r="BF154" i="38"/>
  <c r="T154" i="38"/>
  <c r="R154" i="38"/>
  <c r="P154" i="38"/>
  <c r="BI153" i="38"/>
  <c r="BH153" i="38"/>
  <c r="BG153" i="38"/>
  <c r="BF153" i="38"/>
  <c r="T153" i="38"/>
  <c r="R153" i="38"/>
  <c r="P153" i="38"/>
  <c r="BI152" i="38"/>
  <c r="BH152" i="38"/>
  <c r="BG152" i="38"/>
  <c r="BF152" i="38"/>
  <c r="T152" i="38"/>
  <c r="R152" i="38"/>
  <c r="P152" i="38"/>
  <c r="BI151" i="38"/>
  <c r="BH151" i="38"/>
  <c r="BG151" i="38"/>
  <c r="BF151" i="38"/>
  <c r="T151" i="38"/>
  <c r="R151" i="38"/>
  <c r="P151" i="38"/>
  <c r="BI150" i="38"/>
  <c r="BH150" i="38"/>
  <c r="BG150" i="38"/>
  <c r="BF150" i="38"/>
  <c r="T150" i="38"/>
  <c r="R150" i="38"/>
  <c r="P150" i="38"/>
  <c r="BI149" i="38"/>
  <c r="BH149" i="38"/>
  <c r="BG149" i="38"/>
  <c r="BF149" i="38"/>
  <c r="T149" i="38"/>
  <c r="R149" i="38"/>
  <c r="P149" i="38"/>
  <c r="BI148" i="38"/>
  <c r="BH148" i="38"/>
  <c r="BG148" i="38"/>
  <c r="BF148" i="38"/>
  <c r="T148" i="38"/>
  <c r="R148" i="38"/>
  <c r="P148" i="38"/>
  <c r="BI147" i="38"/>
  <c r="BH147" i="38"/>
  <c r="BG147" i="38"/>
  <c r="BF147" i="38"/>
  <c r="T147" i="38"/>
  <c r="R147" i="38"/>
  <c r="P147" i="38"/>
  <c r="BI146" i="38"/>
  <c r="BH146" i="38"/>
  <c r="BG146" i="38"/>
  <c r="BF146" i="38"/>
  <c r="T146" i="38"/>
  <c r="R146" i="38"/>
  <c r="P146" i="38"/>
  <c r="BI145" i="38"/>
  <c r="BH145" i="38"/>
  <c r="BG145" i="38"/>
  <c r="BF145" i="38"/>
  <c r="T145" i="38"/>
  <c r="R145" i="38"/>
  <c r="P145" i="38"/>
  <c r="BI144" i="38"/>
  <c r="BH144" i="38"/>
  <c r="BG144" i="38"/>
  <c r="BF144" i="38"/>
  <c r="T144" i="38"/>
  <c r="R144" i="38"/>
  <c r="P144" i="38"/>
  <c r="BI143" i="38"/>
  <c r="BH143" i="38"/>
  <c r="BG143" i="38"/>
  <c r="BF143" i="38"/>
  <c r="T143" i="38"/>
  <c r="R143" i="38"/>
  <c r="P143" i="38"/>
  <c r="BI142" i="38"/>
  <c r="BH142" i="38"/>
  <c r="BG142" i="38"/>
  <c r="BF142" i="38"/>
  <c r="T142" i="38"/>
  <c r="R142" i="38"/>
  <c r="P142" i="38"/>
  <c r="BI141" i="38"/>
  <c r="BH141" i="38"/>
  <c r="BG141" i="38"/>
  <c r="BF141" i="38"/>
  <c r="T141" i="38"/>
  <c r="R141" i="38"/>
  <c r="P141" i="38"/>
  <c r="BI140" i="38"/>
  <c r="BH140" i="38"/>
  <c r="BG140" i="38"/>
  <c r="BF140" i="38"/>
  <c r="T140" i="38"/>
  <c r="R140" i="38"/>
  <c r="P140" i="38"/>
  <c r="BI139" i="38"/>
  <c r="BH139" i="38"/>
  <c r="BG139" i="38"/>
  <c r="BF139" i="38"/>
  <c r="T139" i="38"/>
  <c r="R139" i="38"/>
  <c r="P139" i="38"/>
  <c r="BI138" i="38"/>
  <c r="BH138" i="38"/>
  <c r="BG138" i="38"/>
  <c r="BF138" i="38"/>
  <c r="T138" i="38"/>
  <c r="R138" i="38"/>
  <c r="P138" i="38"/>
  <c r="BI136" i="38"/>
  <c r="BH136" i="38"/>
  <c r="BG136" i="38"/>
  <c r="BF136" i="38"/>
  <c r="T136" i="38"/>
  <c r="T135" i="38" s="1"/>
  <c r="R136" i="38"/>
  <c r="R135" i="38" s="1"/>
  <c r="P136" i="38"/>
  <c r="P135" i="38" s="1"/>
  <c r="BI134" i="38"/>
  <c r="BH134" i="38"/>
  <c r="BG134" i="38"/>
  <c r="BF134" i="38"/>
  <c r="T134" i="38"/>
  <c r="R134" i="38"/>
  <c r="P134" i="38"/>
  <c r="BI133" i="38"/>
  <c r="BH133" i="38"/>
  <c r="BG133" i="38"/>
  <c r="BF133" i="38"/>
  <c r="T133" i="38"/>
  <c r="R133" i="38"/>
  <c r="P133" i="38"/>
  <c r="BI132" i="38"/>
  <c r="BH132" i="38"/>
  <c r="BG132" i="38"/>
  <c r="BF132" i="38"/>
  <c r="T132" i="38"/>
  <c r="R132" i="38"/>
  <c r="P132" i="38"/>
  <c r="BI131" i="38"/>
  <c r="BH131" i="38"/>
  <c r="BG131" i="38"/>
  <c r="BF131" i="38"/>
  <c r="T131" i="38"/>
  <c r="R131" i="38"/>
  <c r="P131" i="38"/>
  <c r="BI130" i="38"/>
  <c r="BH130" i="38"/>
  <c r="BG130" i="38"/>
  <c r="BF130" i="38"/>
  <c r="T130" i="38"/>
  <c r="R130" i="38"/>
  <c r="P130" i="38"/>
  <c r="BI129" i="38"/>
  <c r="BH129" i="38"/>
  <c r="BG129" i="38"/>
  <c r="BF129" i="38"/>
  <c r="T129" i="38"/>
  <c r="R129" i="38"/>
  <c r="P129" i="38"/>
  <c r="F121" i="38"/>
  <c r="E119" i="38"/>
  <c r="F93" i="38"/>
  <c r="E91" i="38"/>
  <c r="J28" i="38"/>
  <c r="E28" i="38"/>
  <c r="J124" i="38" s="1"/>
  <c r="J27" i="38"/>
  <c r="J25" i="38"/>
  <c r="E25" i="38"/>
  <c r="J123" i="38" s="1"/>
  <c r="J24" i="38"/>
  <c r="J22" i="38"/>
  <c r="E22" i="38"/>
  <c r="F96" i="38" s="1"/>
  <c r="J21" i="38"/>
  <c r="J19" i="38"/>
  <c r="E19" i="38"/>
  <c r="F123" i="38" s="1"/>
  <c r="J18" i="38"/>
  <c r="J16" i="38"/>
  <c r="J121" i="38" s="1"/>
  <c r="E7" i="38"/>
  <c r="E85" i="38"/>
  <c r="J41" i="37"/>
  <c r="J40" i="37"/>
  <c r="AY138" i="1" s="1"/>
  <c r="J39" i="37"/>
  <c r="AX138" i="1"/>
  <c r="BI127" i="37"/>
  <c r="BH127" i="37"/>
  <c r="BG127" i="37"/>
  <c r="BF127" i="37"/>
  <c r="T127" i="37"/>
  <c r="T126" i="37" s="1"/>
  <c r="T125" i="37" s="1"/>
  <c r="R127" i="37"/>
  <c r="R126" i="37" s="1"/>
  <c r="R125" i="37" s="1"/>
  <c r="P127" i="37"/>
  <c r="P126" i="37"/>
  <c r="P125" i="37" s="1"/>
  <c r="AU138" i="1" s="1"/>
  <c r="F119" i="37"/>
  <c r="E117" i="37"/>
  <c r="F93" i="37"/>
  <c r="E91" i="37"/>
  <c r="J28" i="37"/>
  <c r="E28" i="37"/>
  <c r="J96" i="37" s="1"/>
  <c r="J27" i="37"/>
  <c r="J25" i="37"/>
  <c r="E25" i="37"/>
  <c r="J95" i="37" s="1"/>
  <c r="J24" i="37"/>
  <c r="J22" i="37"/>
  <c r="E22" i="37"/>
  <c r="F122" i="37"/>
  <c r="J21" i="37"/>
  <c r="J19" i="37"/>
  <c r="E19" i="37"/>
  <c r="F121" i="37" s="1"/>
  <c r="J18" i="37"/>
  <c r="J16" i="37"/>
  <c r="J93" i="37" s="1"/>
  <c r="E7" i="37"/>
  <c r="E111" i="37" s="1"/>
  <c r="J41" i="36"/>
  <c r="J40" i="36"/>
  <c r="AY137" i="1"/>
  <c r="J39" i="36"/>
  <c r="AX137" i="1"/>
  <c r="BI184" i="36"/>
  <c r="BH184" i="36"/>
  <c r="BG184" i="36"/>
  <c r="BF184" i="36"/>
  <c r="T184" i="36"/>
  <c r="R184" i="36"/>
  <c r="P184" i="36"/>
  <c r="BI183" i="36"/>
  <c r="BH183" i="36"/>
  <c r="BG183" i="36"/>
  <c r="BF183" i="36"/>
  <c r="T183" i="36"/>
  <c r="R183" i="36"/>
  <c r="P183" i="36"/>
  <c r="BI182" i="36"/>
  <c r="BH182" i="36"/>
  <c r="BG182" i="36"/>
  <c r="BF182" i="36"/>
  <c r="T182" i="36"/>
  <c r="R182" i="36"/>
  <c r="P182" i="36"/>
  <c r="BI181" i="36"/>
  <c r="BH181" i="36"/>
  <c r="BG181" i="36"/>
  <c r="BF181" i="36"/>
  <c r="T181" i="36"/>
  <c r="R181" i="36"/>
  <c r="P181" i="36"/>
  <c r="BI179" i="36"/>
  <c r="BH179" i="36"/>
  <c r="BG179" i="36"/>
  <c r="BF179" i="36"/>
  <c r="T179" i="36"/>
  <c r="R179" i="36"/>
  <c r="P179" i="36"/>
  <c r="BI178" i="36"/>
  <c r="BH178" i="36"/>
  <c r="BG178" i="36"/>
  <c r="BF178" i="36"/>
  <c r="T178" i="36"/>
  <c r="R178" i="36"/>
  <c r="P178" i="36"/>
  <c r="BI177" i="36"/>
  <c r="BH177" i="36"/>
  <c r="BG177" i="36"/>
  <c r="BF177" i="36"/>
  <c r="T177" i="36"/>
  <c r="R177" i="36"/>
  <c r="P177" i="36"/>
  <c r="BI176" i="36"/>
  <c r="BH176" i="36"/>
  <c r="BG176" i="36"/>
  <c r="BF176" i="36"/>
  <c r="T176" i="36"/>
  <c r="R176" i="36"/>
  <c r="P176" i="36"/>
  <c r="BI175" i="36"/>
  <c r="BH175" i="36"/>
  <c r="BG175" i="36"/>
  <c r="BF175" i="36"/>
  <c r="T175" i="36"/>
  <c r="R175" i="36"/>
  <c r="P175" i="36"/>
  <c r="BI174" i="36"/>
  <c r="BH174" i="36"/>
  <c r="BG174" i="36"/>
  <c r="BF174" i="36"/>
  <c r="T174" i="36"/>
  <c r="R174" i="36"/>
  <c r="P174" i="36"/>
  <c r="BI173" i="36"/>
  <c r="BH173" i="36"/>
  <c r="BG173" i="36"/>
  <c r="BF173" i="36"/>
  <c r="T173" i="36"/>
  <c r="R173" i="36"/>
  <c r="P173" i="36"/>
  <c r="BI172" i="36"/>
  <c r="BH172" i="36"/>
  <c r="BG172" i="36"/>
  <c r="BF172" i="36"/>
  <c r="T172" i="36"/>
  <c r="R172" i="36"/>
  <c r="P172" i="36"/>
  <c r="BI171" i="36"/>
  <c r="BH171" i="36"/>
  <c r="BG171" i="36"/>
  <c r="BF171" i="36"/>
  <c r="T171" i="36"/>
  <c r="R171" i="36"/>
  <c r="P171" i="36"/>
  <c r="BI170" i="36"/>
  <c r="BH170" i="36"/>
  <c r="BG170" i="36"/>
  <c r="BF170" i="36"/>
  <c r="T170" i="36"/>
  <c r="R170" i="36"/>
  <c r="P170" i="36"/>
  <c r="BI169" i="36"/>
  <c r="BH169" i="36"/>
  <c r="BG169" i="36"/>
  <c r="BF169" i="36"/>
  <c r="T169" i="36"/>
  <c r="R169" i="36"/>
  <c r="P169" i="36"/>
  <c r="BI168" i="36"/>
  <c r="BH168" i="36"/>
  <c r="BG168" i="36"/>
  <c r="BF168" i="36"/>
  <c r="T168" i="36"/>
  <c r="R168" i="36"/>
  <c r="P168" i="36"/>
  <c r="BI167" i="36"/>
  <c r="BH167" i="36"/>
  <c r="BG167" i="36"/>
  <c r="BF167" i="36"/>
  <c r="T167" i="36"/>
  <c r="R167" i="36"/>
  <c r="P167" i="36"/>
  <c r="BI166" i="36"/>
  <c r="BH166" i="36"/>
  <c r="BG166" i="36"/>
  <c r="BF166" i="36"/>
  <c r="T166" i="36"/>
  <c r="R166" i="36"/>
  <c r="P166" i="36"/>
  <c r="BI165" i="36"/>
  <c r="BH165" i="36"/>
  <c r="BG165" i="36"/>
  <c r="BF165" i="36"/>
  <c r="T165" i="36"/>
  <c r="R165" i="36"/>
  <c r="P165" i="36"/>
  <c r="BI164" i="36"/>
  <c r="BH164" i="36"/>
  <c r="BG164" i="36"/>
  <c r="BF164" i="36"/>
  <c r="T164" i="36"/>
  <c r="R164" i="36"/>
  <c r="P164" i="36"/>
  <c r="BI163" i="36"/>
  <c r="BH163" i="36"/>
  <c r="BG163" i="36"/>
  <c r="BF163" i="36"/>
  <c r="T163" i="36"/>
  <c r="R163" i="36"/>
  <c r="P163" i="36"/>
  <c r="BI162" i="36"/>
  <c r="BH162" i="36"/>
  <c r="BG162" i="36"/>
  <c r="BF162" i="36"/>
  <c r="T162" i="36"/>
  <c r="R162" i="36"/>
  <c r="P162" i="36"/>
  <c r="BI160" i="36"/>
  <c r="BH160" i="36"/>
  <c r="BG160" i="36"/>
  <c r="BF160" i="36"/>
  <c r="T160" i="36"/>
  <c r="R160" i="36"/>
  <c r="P160" i="36"/>
  <c r="BI159" i="36"/>
  <c r="BH159" i="36"/>
  <c r="BG159" i="36"/>
  <c r="BF159" i="36"/>
  <c r="T159" i="36"/>
  <c r="R159" i="36"/>
  <c r="P159" i="36"/>
  <c r="BI157" i="36"/>
  <c r="BH157" i="36"/>
  <c r="BG157" i="36"/>
  <c r="BF157" i="36"/>
  <c r="T157" i="36"/>
  <c r="R157" i="36"/>
  <c r="P157" i="36"/>
  <c r="BI155" i="36"/>
  <c r="BH155" i="36"/>
  <c r="BG155" i="36"/>
  <c r="BF155" i="36"/>
  <c r="T155" i="36"/>
  <c r="R155" i="36"/>
  <c r="P155" i="36"/>
  <c r="BI154" i="36"/>
  <c r="BH154" i="36"/>
  <c r="BG154" i="36"/>
  <c r="BF154" i="36"/>
  <c r="T154" i="36"/>
  <c r="R154" i="36"/>
  <c r="P154" i="36"/>
  <c r="BI152" i="36"/>
  <c r="BH152" i="36"/>
  <c r="BG152" i="36"/>
  <c r="BF152" i="36"/>
  <c r="T152" i="36"/>
  <c r="R152" i="36"/>
  <c r="P152" i="36"/>
  <c r="BI151" i="36"/>
  <c r="BH151" i="36"/>
  <c r="BG151" i="36"/>
  <c r="BF151" i="36"/>
  <c r="T151" i="36"/>
  <c r="R151" i="36"/>
  <c r="P151" i="36"/>
  <c r="BI150" i="36"/>
  <c r="BH150" i="36"/>
  <c r="BG150" i="36"/>
  <c r="BF150" i="36"/>
  <c r="T150" i="36"/>
  <c r="R150" i="36"/>
  <c r="P150" i="36"/>
  <c r="BI149" i="36"/>
  <c r="BH149" i="36"/>
  <c r="BG149" i="36"/>
  <c r="BF149" i="36"/>
  <c r="T149" i="36"/>
  <c r="R149" i="36"/>
  <c r="P149" i="36"/>
  <c r="BI148" i="36"/>
  <c r="BH148" i="36"/>
  <c r="BG148" i="36"/>
  <c r="BF148" i="36"/>
  <c r="T148" i="36"/>
  <c r="R148" i="36"/>
  <c r="P148" i="36"/>
  <c r="BI147" i="36"/>
  <c r="BH147" i="36"/>
  <c r="BG147" i="36"/>
  <c r="BF147" i="36"/>
  <c r="T147" i="36"/>
  <c r="R147" i="36"/>
  <c r="P147" i="36"/>
  <c r="BI146" i="36"/>
  <c r="BH146" i="36"/>
  <c r="BG146" i="36"/>
  <c r="BF146" i="36"/>
  <c r="T146" i="36"/>
  <c r="R146" i="36"/>
  <c r="P146" i="36"/>
  <c r="BI145" i="36"/>
  <c r="BH145" i="36"/>
  <c r="BG145" i="36"/>
  <c r="BF145" i="36"/>
  <c r="T145" i="36"/>
  <c r="R145" i="36"/>
  <c r="P145" i="36"/>
  <c r="BI144" i="36"/>
  <c r="BH144" i="36"/>
  <c r="BG144" i="36"/>
  <c r="BF144" i="36"/>
  <c r="T144" i="36"/>
  <c r="R144" i="36"/>
  <c r="P144" i="36"/>
  <c r="BI143" i="36"/>
  <c r="BH143" i="36"/>
  <c r="BG143" i="36"/>
  <c r="BF143" i="36"/>
  <c r="T143" i="36"/>
  <c r="R143" i="36"/>
  <c r="P143" i="36"/>
  <c r="BI142" i="36"/>
  <c r="BH142" i="36"/>
  <c r="BG142" i="36"/>
  <c r="BF142" i="36"/>
  <c r="T142" i="36"/>
  <c r="R142" i="36"/>
  <c r="P142" i="36"/>
  <c r="BI141" i="36"/>
  <c r="BH141" i="36"/>
  <c r="BG141" i="36"/>
  <c r="BF141" i="36"/>
  <c r="T141" i="36"/>
  <c r="R141" i="36"/>
  <c r="P141" i="36"/>
  <c r="BI140" i="36"/>
  <c r="BH140" i="36"/>
  <c r="BG140" i="36"/>
  <c r="BF140" i="36"/>
  <c r="T140" i="36"/>
  <c r="R140" i="36"/>
  <c r="P140" i="36"/>
  <c r="BI139" i="36"/>
  <c r="BH139" i="36"/>
  <c r="BG139" i="36"/>
  <c r="BF139" i="36"/>
  <c r="T139" i="36"/>
  <c r="R139" i="36"/>
  <c r="P139" i="36"/>
  <c r="BI137" i="36"/>
  <c r="BH137" i="36"/>
  <c r="BG137" i="36"/>
  <c r="BF137" i="36"/>
  <c r="T137" i="36"/>
  <c r="R137" i="36"/>
  <c r="P137" i="36"/>
  <c r="BI136" i="36"/>
  <c r="BH136" i="36"/>
  <c r="BG136" i="36"/>
  <c r="BF136" i="36"/>
  <c r="T136" i="36"/>
  <c r="R136" i="36"/>
  <c r="P136" i="36"/>
  <c r="BI135" i="36"/>
  <c r="BH135" i="36"/>
  <c r="BG135" i="36"/>
  <c r="BF135" i="36"/>
  <c r="T135" i="36"/>
  <c r="R135" i="36"/>
  <c r="P135" i="36"/>
  <c r="BI134" i="36"/>
  <c r="BH134" i="36"/>
  <c r="BG134" i="36"/>
  <c r="BF134" i="36"/>
  <c r="T134" i="36"/>
  <c r="R134" i="36"/>
  <c r="P134" i="36"/>
  <c r="BI133" i="36"/>
  <c r="BH133" i="36"/>
  <c r="BG133" i="36"/>
  <c r="BF133" i="36"/>
  <c r="T133" i="36"/>
  <c r="R133" i="36"/>
  <c r="P133" i="36"/>
  <c r="BI132" i="36"/>
  <c r="BH132" i="36"/>
  <c r="BG132" i="36"/>
  <c r="BF132" i="36"/>
  <c r="T132" i="36"/>
  <c r="R132" i="36"/>
  <c r="P132" i="36"/>
  <c r="BI131" i="36"/>
  <c r="BH131" i="36"/>
  <c r="BG131" i="36"/>
  <c r="BF131" i="36"/>
  <c r="T131" i="36"/>
  <c r="R131" i="36"/>
  <c r="P131" i="36"/>
  <c r="BI130" i="36"/>
  <c r="BH130" i="36"/>
  <c r="BG130" i="36"/>
  <c r="BF130" i="36"/>
  <c r="T130" i="36"/>
  <c r="R130" i="36"/>
  <c r="P130" i="36"/>
  <c r="BI129" i="36"/>
  <c r="BH129" i="36"/>
  <c r="BG129" i="36"/>
  <c r="BF129" i="36"/>
  <c r="T129" i="36"/>
  <c r="R129" i="36"/>
  <c r="P129" i="36"/>
  <c r="F121" i="36"/>
  <c r="E119" i="36"/>
  <c r="F93" i="36"/>
  <c r="E91" i="36"/>
  <c r="J28" i="36"/>
  <c r="E28" i="36"/>
  <c r="J96" i="36" s="1"/>
  <c r="J27" i="36"/>
  <c r="J25" i="36"/>
  <c r="E25" i="36"/>
  <c r="J95" i="36" s="1"/>
  <c r="J24" i="36"/>
  <c r="J22" i="36"/>
  <c r="E22" i="36"/>
  <c r="F124" i="36"/>
  <c r="J21" i="36"/>
  <c r="J19" i="36"/>
  <c r="E19" i="36"/>
  <c r="F95" i="36" s="1"/>
  <c r="J18" i="36"/>
  <c r="J16" i="36"/>
  <c r="J121" i="36" s="1"/>
  <c r="E7" i="36"/>
  <c r="E113" i="36" s="1"/>
  <c r="J41" i="35"/>
  <c r="J40" i="35"/>
  <c r="AY136" i="1"/>
  <c r="J39" i="35"/>
  <c r="AX136" i="1" s="1"/>
  <c r="BI196" i="35"/>
  <c r="BH196" i="35"/>
  <c r="BG196" i="35"/>
  <c r="BF196" i="35"/>
  <c r="T196" i="35"/>
  <c r="R196" i="35"/>
  <c r="P196" i="35"/>
  <c r="BI195" i="35"/>
  <c r="BH195" i="35"/>
  <c r="BG195" i="35"/>
  <c r="BF195" i="35"/>
  <c r="T195" i="35"/>
  <c r="R195" i="35"/>
  <c r="P195" i="35"/>
  <c r="BI194" i="35"/>
  <c r="BH194" i="35"/>
  <c r="BG194" i="35"/>
  <c r="BF194" i="35"/>
  <c r="T194" i="35"/>
  <c r="R194" i="35"/>
  <c r="P194" i="35"/>
  <c r="BI193" i="35"/>
  <c r="BH193" i="35"/>
  <c r="BG193" i="35"/>
  <c r="BF193" i="35"/>
  <c r="T193" i="35"/>
  <c r="R193" i="35"/>
  <c r="P193" i="35"/>
  <c r="BI192" i="35"/>
  <c r="BH192" i="35"/>
  <c r="BG192" i="35"/>
  <c r="BF192" i="35"/>
  <c r="T192" i="35"/>
  <c r="R192" i="35"/>
  <c r="P192" i="35"/>
  <c r="BI190" i="35"/>
  <c r="BH190" i="35"/>
  <c r="BG190" i="35"/>
  <c r="BF190" i="35"/>
  <c r="T190" i="35"/>
  <c r="R190" i="35"/>
  <c r="P190" i="35"/>
  <c r="BI189" i="35"/>
  <c r="BH189" i="35"/>
  <c r="BG189" i="35"/>
  <c r="BF189" i="35"/>
  <c r="T189" i="35"/>
  <c r="R189" i="35"/>
  <c r="P189" i="35"/>
  <c r="BI188" i="35"/>
  <c r="BH188" i="35"/>
  <c r="BG188" i="35"/>
  <c r="BF188" i="35"/>
  <c r="T188" i="35"/>
  <c r="R188" i="35"/>
  <c r="P188" i="35"/>
  <c r="BI186" i="35"/>
  <c r="BH186" i="35"/>
  <c r="BG186" i="35"/>
  <c r="BF186" i="35"/>
  <c r="T186" i="35"/>
  <c r="R186" i="35"/>
  <c r="P186" i="35"/>
  <c r="BI185" i="35"/>
  <c r="BH185" i="35"/>
  <c r="BG185" i="35"/>
  <c r="BF185" i="35"/>
  <c r="T185" i="35"/>
  <c r="R185" i="35"/>
  <c r="P185" i="35"/>
  <c r="BI184" i="35"/>
  <c r="BH184" i="35"/>
  <c r="BG184" i="35"/>
  <c r="BF184" i="35"/>
  <c r="T184" i="35"/>
  <c r="R184" i="35"/>
  <c r="P184" i="35"/>
  <c r="BI183" i="35"/>
  <c r="BH183" i="35"/>
  <c r="BG183" i="35"/>
  <c r="BF183" i="35"/>
  <c r="T183" i="35"/>
  <c r="R183" i="35"/>
  <c r="P183" i="35"/>
  <c r="BI182" i="35"/>
  <c r="BH182" i="35"/>
  <c r="BG182" i="35"/>
  <c r="BF182" i="35"/>
  <c r="T182" i="35"/>
  <c r="R182" i="35"/>
  <c r="P182" i="35"/>
  <c r="BI181" i="35"/>
  <c r="BH181" i="35"/>
  <c r="BG181" i="35"/>
  <c r="BF181" i="35"/>
  <c r="T181" i="35"/>
  <c r="R181" i="35"/>
  <c r="P181" i="35"/>
  <c r="BI180" i="35"/>
  <c r="BH180" i="35"/>
  <c r="BG180" i="35"/>
  <c r="BF180" i="35"/>
  <c r="T180" i="35"/>
  <c r="R180" i="35"/>
  <c r="P180" i="35"/>
  <c r="BI179" i="35"/>
  <c r="BH179" i="35"/>
  <c r="BG179" i="35"/>
  <c r="BF179" i="35"/>
  <c r="T179" i="35"/>
  <c r="R179" i="35"/>
  <c r="P179" i="35"/>
  <c r="BI177" i="35"/>
  <c r="BH177" i="35"/>
  <c r="BG177" i="35"/>
  <c r="BF177" i="35"/>
  <c r="T177" i="35"/>
  <c r="R177" i="35"/>
  <c r="P177" i="35"/>
  <c r="BI176" i="35"/>
  <c r="BH176" i="35"/>
  <c r="BG176" i="35"/>
  <c r="BF176" i="35"/>
  <c r="T176" i="35"/>
  <c r="R176" i="35"/>
  <c r="P176" i="35"/>
  <c r="BI175" i="35"/>
  <c r="BH175" i="35"/>
  <c r="BG175" i="35"/>
  <c r="BF175" i="35"/>
  <c r="T175" i="35"/>
  <c r="R175" i="35"/>
  <c r="P175" i="35"/>
  <c r="BI174" i="35"/>
  <c r="BH174" i="35"/>
  <c r="BG174" i="35"/>
  <c r="BF174" i="35"/>
  <c r="T174" i="35"/>
  <c r="R174" i="35"/>
  <c r="P174" i="35"/>
  <c r="BI173" i="35"/>
  <c r="BH173" i="35"/>
  <c r="BG173" i="35"/>
  <c r="BF173" i="35"/>
  <c r="T173" i="35"/>
  <c r="R173" i="35"/>
  <c r="P173" i="35"/>
  <c r="BI172" i="35"/>
  <c r="BH172" i="35"/>
  <c r="BG172" i="35"/>
  <c r="BF172" i="35"/>
  <c r="T172" i="35"/>
  <c r="R172" i="35"/>
  <c r="P172" i="35"/>
  <c r="BI171" i="35"/>
  <c r="BH171" i="35"/>
  <c r="BG171" i="35"/>
  <c r="BF171" i="35"/>
  <c r="T171" i="35"/>
  <c r="R171" i="35"/>
  <c r="P171" i="35"/>
  <c r="BI170" i="35"/>
  <c r="BH170" i="35"/>
  <c r="BG170" i="35"/>
  <c r="BF170" i="35"/>
  <c r="T170" i="35"/>
  <c r="R170" i="35"/>
  <c r="P170" i="35"/>
  <c r="BI169" i="35"/>
  <c r="BH169" i="35"/>
  <c r="BG169" i="35"/>
  <c r="BF169" i="35"/>
  <c r="T169" i="35"/>
  <c r="R169" i="35"/>
  <c r="P169" i="35"/>
  <c r="BI168" i="35"/>
  <c r="BH168" i="35"/>
  <c r="BG168" i="35"/>
  <c r="BF168" i="35"/>
  <c r="T168" i="35"/>
  <c r="R168" i="35"/>
  <c r="P168" i="35"/>
  <c r="BI167" i="35"/>
  <c r="BH167" i="35"/>
  <c r="BG167" i="35"/>
  <c r="BF167" i="35"/>
  <c r="T167" i="35"/>
  <c r="R167" i="35"/>
  <c r="P167" i="35"/>
  <c r="BI165" i="35"/>
  <c r="BH165" i="35"/>
  <c r="BG165" i="35"/>
  <c r="BF165" i="35"/>
  <c r="T165" i="35"/>
  <c r="R165" i="35"/>
  <c r="P165" i="35"/>
  <c r="BI164" i="35"/>
  <c r="BH164" i="35"/>
  <c r="BG164" i="35"/>
  <c r="BF164" i="35"/>
  <c r="T164" i="35"/>
  <c r="R164" i="35"/>
  <c r="P164" i="35"/>
  <c r="BI163" i="35"/>
  <c r="BH163" i="35"/>
  <c r="BG163" i="35"/>
  <c r="BF163" i="35"/>
  <c r="T163" i="35"/>
  <c r="R163" i="35"/>
  <c r="P163" i="35"/>
  <c r="BI162" i="35"/>
  <c r="BH162" i="35"/>
  <c r="BG162" i="35"/>
  <c r="BF162" i="35"/>
  <c r="T162" i="35"/>
  <c r="R162" i="35"/>
  <c r="P162" i="35"/>
  <c r="BI161" i="35"/>
  <c r="BH161" i="35"/>
  <c r="BG161" i="35"/>
  <c r="BF161" i="35"/>
  <c r="T161" i="35"/>
  <c r="R161" i="35"/>
  <c r="P161" i="35"/>
  <c r="BI160" i="35"/>
  <c r="BH160" i="35"/>
  <c r="BG160" i="35"/>
  <c r="BF160" i="35"/>
  <c r="T160" i="35"/>
  <c r="R160" i="35"/>
  <c r="P160" i="35"/>
  <c r="BI159" i="35"/>
  <c r="BH159" i="35"/>
  <c r="BG159" i="35"/>
  <c r="BF159" i="35"/>
  <c r="T159" i="35"/>
  <c r="R159" i="35"/>
  <c r="P159" i="35"/>
  <c r="BI158" i="35"/>
  <c r="BH158" i="35"/>
  <c r="BG158" i="35"/>
  <c r="BF158" i="35"/>
  <c r="T158" i="35"/>
  <c r="R158" i="35"/>
  <c r="P158" i="35"/>
  <c r="BI157" i="35"/>
  <c r="BH157" i="35"/>
  <c r="BG157" i="35"/>
  <c r="BF157" i="35"/>
  <c r="T157" i="35"/>
  <c r="R157" i="35"/>
  <c r="P157" i="35"/>
  <c r="BI156" i="35"/>
  <c r="BH156" i="35"/>
  <c r="BG156" i="35"/>
  <c r="BF156" i="35"/>
  <c r="T156" i="35"/>
  <c r="R156" i="35"/>
  <c r="P156" i="35"/>
  <c r="BI155" i="35"/>
  <c r="BH155" i="35"/>
  <c r="BG155" i="35"/>
  <c r="BF155" i="35"/>
  <c r="T155" i="35"/>
  <c r="R155" i="35"/>
  <c r="P155" i="35"/>
  <c r="BI154" i="35"/>
  <c r="BH154" i="35"/>
  <c r="BG154" i="35"/>
  <c r="BF154" i="35"/>
  <c r="T154" i="35"/>
  <c r="R154" i="35"/>
  <c r="P154" i="35"/>
  <c r="BI153" i="35"/>
  <c r="BH153" i="35"/>
  <c r="BG153" i="35"/>
  <c r="BF153" i="35"/>
  <c r="T153" i="35"/>
  <c r="R153" i="35"/>
  <c r="P153" i="35"/>
  <c r="BI152" i="35"/>
  <c r="BH152" i="35"/>
  <c r="BG152" i="35"/>
  <c r="BF152" i="35"/>
  <c r="T152" i="35"/>
  <c r="R152" i="35"/>
  <c r="P152" i="35"/>
  <c r="BI151" i="35"/>
  <c r="BH151" i="35"/>
  <c r="BG151" i="35"/>
  <c r="BF151" i="35"/>
  <c r="T151" i="35"/>
  <c r="R151" i="35"/>
  <c r="P151" i="35"/>
  <c r="BI150" i="35"/>
  <c r="BH150" i="35"/>
  <c r="BG150" i="35"/>
  <c r="BF150" i="35"/>
  <c r="T150" i="35"/>
  <c r="R150" i="35"/>
  <c r="P150" i="35"/>
  <c r="BI149" i="35"/>
  <c r="BH149" i="35"/>
  <c r="BG149" i="35"/>
  <c r="BF149" i="35"/>
  <c r="T149" i="35"/>
  <c r="R149" i="35"/>
  <c r="P149" i="35"/>
  <c r="BI148" i="35"/>
  <c r="BH148" i="35"/>
  <c r="BG148" i="35"/>
  <c r="BF148" i="35"/>
  <c r="T148" i="35"/>
  <c r="R148" i="35"/>
  <c r="P148" i="35"/>
  <c r="BI147" i="35"/>
  <c r="BH147" i="35"/>
  <c r="BG147" i="35"/>
  <c r="BF147" i="35"/>
  <c r="T147" i="35"/>
  <c r="R147" i="35"/>
  <c r="P147" i="35"/>
  <c r="BI146" i="35"/>
  <c r="BH146" i="35"/>
  <c r="BG146" i="35"/>
  <c r="BF146" i="35"/>
  <c r="T146" i="35"/>
  <c r="R146" i="35"/>
  <c r="P146" i="35"/>
  <c r="BI145" i="35"/>
  <c r="BH145" i="35"/>
  <c r="BG145" i="35"/>
  <c r="BF145" i="35"/>
  <c r="T145" i="35"/>
  <c r="R145" i="35"/>
  <c r="P145" i="35"/>
  <c r="BI144" i="35"/>
  <c r="BH144" i="35"/>
  <c r="BG144" i="35"/>
  <c r="BF144" i="35"/>
  <c r="T144" i="35"/>
  <c r="R144" i="35"/>
  <c r="P144" i="35"/>
  <c r="BI143" i="35"/>
  <c r="BH143" i="35"/>
  <c r="BG143" i="35"/>
  <c r="BF143" i="35"/>
  <c r="T143" i="35"/>
  <c r="R143" i="35"/>
  <c r="P143" i="35"/>
  <c r="BI142" i="35"/>
  <c r="BH142" i="35"/>
  <c r="BG142" i="35"/>
  <c r="BF142" i="35"/>
  <c r="T142" i="35"/>
  <c r="R142" i="35"/>
  <c r="P142" i="35"/>
  <c r="BI141" i="35"/>
  <c r="BH141" i="35"/>
  <c r="BG141" i="35"/>
  <c r="BF141" i="35"/>
  <c r="T141" i="35"/>
  <c r="R141" i="35"/>
  <c r="P141" i="35"/>
  <c r="BI140" i="35"/>
  <c r="BH140" i="35"/>
  <c r="BG140" i="35"/>
  <c r="BF140" i="35"/>
  <c r="T140" i="35"/>
  <c r="R140" i="35"/>
  <c r="P140" i="35"/>
  <c r="BI139" i="35"/>
  <c r="BH139" i="35"/>
  <c r="BG139" i="35"/>
  <c r="BF139" i="35"/>
  <c r="T139" i="35"/>
  <c r="R139" i="35"/>
  <c r="P139" i="35"/>
  <c r="BI138" i="35"/>
  <c r="BH138" i="35"/>
  <c r="BG138" i="35"/>
  <c r="BF138" i="35"/>
  <c r="T138" i="35"/>
  <c r="R138" i="35"/>
  <c r="P138" i="35"/>
  <c r="BI137" i="35"/>
  <c r="BH137" i="35"/>
  <c r="BG137" i="35"/>
  <c r="BF137" i="35"/>
  <c r="T137" i="35"/>
  <c r="R137" i="35"/>
  <c r="P137" i="35"/>
  <c r="BI136" i="35"/>
  <c r="BH136" i="35"/>
  <c r="BG136" i="35"/>
  <c r="BF136" i="35"/>
  <c r="T136" i="35"/>
  <c r="R136" i="35"/>
  <c r="P136" i="35"/>
  <c r="BI135" i="35"/>
  <c r="BH135" i="35"/>
  <c r="BG135" i="35"/>
  <c r="BF135" i="35"/>
  <c r="T135" i="35"/>
  <c r="R135" i="35"/>
  <c r="P135" i="35"/>
  <c r="BI134" i="35"/>
  <c r="BH134" i="35"/>
  <c r="BG134" i="35"/>
  <c r="BF134" i="35"/>
  <c r="T134" i="35"/>
  <c r="R134" i="35"/>
  <c r="P134" i="35"/>
  <c r="BI133" i="35"/>
  <c r="BH133" i="35"/>
  <c r="BG133" i="35"/>
  <c r="BF133" i="35"/>
  <c r="T133" i="35"/>
  <c r="R133" i="35"/>
  <c r="P133" i="35"/>
  <c r="BI132" i="35"/>
  <c r="BH132" i="35"/>
  <c r="BG132" i="35"/>
  <c r="BF132" i="35"/>
  <c r="T132" i="35"/>
  <c r="R132" i="35"/>
  <c r="P132" i="35"/>
  <c r="BI131" i="35"/>
  <c r="BH131" i="35"/>
  <c r="BG131" i="35"/>
  <c r="BF131" i="35"/>
  <c r="T131" i="35"/>
  <c r="R131" i="35"/>
  <c r="P131" i="35"/>
  <c r="F123" i="35"/>
  <c r="E121" i="35"/>
  <c r="F93" i="35"/>
  <c r="E91" i="35"/>
  <c r="J28" i="35"/>
  <c r="E28" i="35"/>
  <c r="J126" i="35" s="1"/>
  <c r="J27" i="35"/>
  <c r="J25" i="35"/>
  <c r="E25" i="35"/>
  <c r="J95" i="35" s="1"/>
  <c r="J24" i="35"/>
  <c r="J22" i="35"/>
  <c r="E22" i="35"/>
  <c r="F96" i="35"/>
  <c r="J21" i="35"/>
  <c r="J19" i="35"/>
  <c r="E19" i="35"/>
  <c r="F95" i="35" s="1"/>
  <c r="J18" i="35"/>
  <c r="J16" i="35"/>
  <c r="J123" i="35" s="1"/>
  <c r="E7" i="35"/>
  <c r="E85" i="35" s="1"/>
  <c r="J41" i="34"/>
  <c r="J40" i="34"/>
  <c r="AY135" i="1"/>
  <c r="J39" i="34"/>
  <c r="AX135" i="1"/>
  <c r="BI155" i="34"/>
  <c r="BH155" i="34"/>
  <c r="BG155" i="34"/>
  <c r="BF155" i="34"/>
  <c r="T155" i="34"/>
  <c r="R155" i="34"/>
  <c r="P155" i="34"/>
  <c r="BI153" i="34"/>
  <c r="BH153" i="34"/>
  <c r="BG153" i="34"/>
  <c r="BF153" i="34"/>
  <c r="T153" i="34"/>
  <c r="R153" i="34"/>
  <c r="P153" i="34"/>
  <c r="BI150" i="34"/>
  <c r="BH150" i="34"/>
  <c r="BG150" i="34"/>
  <c r="BF150" i="34"/>
  <c r="T150" i="34"/>
  <c r="T149" i="34"/>
  <c r="R150" i="34"/>
  <c r="R149" i="34"/>
  <c r="P150" i="34"/>
  <c r="P149" i="34" s="1"/>
  <c r="BI147" i="34"/>
  <c r="BH147" i="34"/>
  <c r="BG147" i="34"/>
  <c r="BF147" i="34"/>
  <c r="T147" i="34"/>
  <c r="R147" i="34"/>
  <c r="P147" i="34"/>
  <c r="BI145" i="34"/>
  <c r="BH145" i="34"/>
  <c r="BG145" i="34"/>
  <c r="BF145" i="34"/>
  <c r="T145" i="34"/>
  <c r="R145" i="34"/>
  <c r="P145" i="34"/>
  <c r="BI143" i="34"/>
  <c r="BH143" i="34"/>
  <c r="BG143" i="34"/>
  <c r="BF143" i="34"/>
  <c r="T143" i="34"/>
  <c r="R143" i="34"/>
  <c r="P143" i="34"/>
  <c r="BI140" i="34"/>
  <c r="BH140" i="34"/>
  <c r="BG140" i="34"/>
  <c r="BF140" i="34"/>
  <c r="T140" i="34"/>
  <c r="R140" i="34"/>
  <c r="P140" i="34"/>
  <c r="BI138" i="34"/>
  <c r="BH138" i="34"/>
  <c r="BG138" i="34"/>
  <c r="BF138" i="34"/>
  <c r="T138" i="34"/>
  <c r="R138" i="34"/>
  <c r="P138" i="34"/>
  <c r="BI136" i="34"/>
  <c r="BH136" i="34"/>
  <c r="BG136" i="34"/>
  <c r="BF136" i="34"/>
  <c r="T136" i="34"/>
  <c r="R136" i="34"/>
  <c r="P136" i="34"/>
  <c r="BI134" i="34"/>
  <c r="BH134" i="34"/>
  <c r="BG134" i="34"/>
  <c r="BF134" i="34"/>
  <c r="T134" i="34"/>
  <c r="R134" i="34"/>
  <c r="P134" i="34"/>
  <c r="BI132" i="34"/>
  <c r="BH132" i="34"/>
  <c r="BG132" i="34"/>
  <c r="BF132" i="34"/>
  <c r="T132" i="34"/>
  <c r="R132" i="34"/>
  <c r="P132" i="34"/>
  <c r="F123" i="34"/>
  <c r="E121" i="34"/>
  <c r="F93" i="34"/>
  <c r="E91" i="34"/>
  <c r="J28" i="34"/>
  <c r="E28" i="34"/>
  <c r="J126" i="34"/>
  <c r="J27" i="34"/>
  <c r="J25" i="34"/>
  <c r="E25" i="34"/>
  <c r="J95" i="34" s="1"/>
  <c r="J24" i="34"/>
  <c r="J22" i="34"/>
  <c r="E22" i="34"/>
  <c r="F126" i="34" s="1"/>
  <c r="J21" i="34"/>
  <c r="J19" i="34"/>
  <c r="E19" i="34"/>
  <c r="F95" i="34"/>
  <c r="J18" i="34"/>
  <c r="J16" i="34"/>
  <c r="J123" i="34" s="1"/>
  <c r="E7" i="34"/>
  <c r="E115" i="34"/>
  <c r="J41" i="33"/>
  <c r="J40" i="33"/>
  <c r="AY134" i="1" s="1"/>
  <c r="J39" i="33"/>
  <c r="AX134" i="1"/>
  <c r="BI427" i="33"/>
  <c r="BH427" i="33"/>
  <c r="BG427" i="33"/>
  <c r="BF427" i="33"/>
  <c r="T427" i="33"/>
  <c r="R427" i="33"/>
  <c r="P427" i="33"/>
  <c r="BI425" i="33"/>
  <c r="BH425" i="33"/>
  <c r="BG425" i="33"/>
  <c r="BF425" i="33"/>
  <c r="T425" i="33"/>
  <c r="R425" i="33"/>
  <c r="P425" i="33"/>
  <c r="BI423" i="33"/>
  <c r="BH423" i="33"/>
  <c r="BG423" i="33"/>
  <c r="BF423" i="33"/>
  <c r="T423" i="33"/>
  <c r="R423" i="33"/>
  <c r="P423" i="33"/>
  <c r="BI421" i="33"/>
  <c r="BH421" i="33"/>
  <c r="BG421" i="33"/>
  <c r="BF421" i="33"/>
  <c r="T421" i="33"/>
  <c r="R421" i="33"/>
  <c r="P421" i="33"/>
  <c r="BI419" i="33"/>
  <c r="BH419" i="33"/>
  <c r="BG419" i="33"/>
  <c r="BF419" i="33"/>
  <c r="T419" i="33"/>
  <c r="R419" i="33"/>
  <c r="P419" i="33"/>
  <c r="BI417" i="33"/>
  <c r="BH417" i="33"/>
  <c r="BG417" i="33"/>
  <c r="BF417" i="33"/>
  <c r="T417" i="33"/>
  <c r="R417" i="33"/>
  <c r="P417" i="33"/>
  <c r="BI415" i="33"/>
  <c r="BH415" i="33"/>
  <c r="BG415" i="33"/>
  <c r="BF415" i="33"/>
  <c r="T415" i="33"/>
  <c r="R415" i="33"/>
  <c r="P415" i="33"/>
  <c r="BI413" i="33"/>
  <c r="BH413" i="33"/>
  <c r="BG413" i="33"/>
  <c r="BF413" i="33"/>
  <c r="T413" i="33"/>
  <c r="R413" i="33"/>
  <c r="P413" i="33"/>
  <c r="BI411" i="33"/>
  <c r="BH411" i="33"/>
  <c r="BG411" i="33"/>
  <c r="BF411" i="33"/>
  <c r="T411" i="33"/>
  <c r="R411" i="33"/>
  <c r="P411" i="33"/>
  <c r="BI409" i="33"/>
  <c r="BH409" i="33"/>
  <c r="BG409" i="33"/>
  <c r="BF409" i="33"/>
  <c r="T409" i="33"/>
  <c r="R409" i="33"/>
  <c r="P409" i="33"/>
  <c r="BI407" i="33"/>
  <c r="BH407" i="33"/>
  <c r="BG407" i="33"/>
  <c r="BF407" i="33"/>
  <c r="T407" i="33"/>
  <c r="R407" i="33"/>
  <c r="P407" i="33"/>
  <c r="BI405" i="33"/>
  <c r="BH405" i="33"/>
  <c r="BG405" i="33"/>
  <c r="BF405" i="33"/>
  <c r="T405" i="33"/>
  <c r="R405" i="33"/>
  <c r="P405" i="33"/>
  <c r="BI403" i="33"/>
  <c r="BH403" i="33"/>
  <c r="BG403" i="33"/>
  <c r="BF403" i="33"/>
  <c r="T403" i="33"/>
  <c r="R403" i="33"/>
  <c r="P403" i="33"/>
  <c r="BI401" i="33"/>
  <c r="BH401" i="33"/>
  <c r="BG401" i="33"/>
  <c r="BF401" i="33"/>
  <c r="T401" i="33"/>
  <c r="R401" i="33"/>
  <c r="P401" i="33"/>
  <c r="BI399" i="33"/>
  <c r="BH399" i="33"/>
  <c r="BG399" i="33"/>
  <c r="BF399" i="33"/>
  <c r="T399" i="33"/>
  <c r="R399" i="33"/>
  <c r="P399" i="33"/>
  <c r="BI397" i="33"/>
  <c r="BH397" i="33"/>
  <c r="BG397" i="33"/>
  <c r="BF397" i="33"/>
  <c r="T397" i="33"/>
  <c r="R397" i="33"/>
  <c r="P397" i="33"/>
  <c r="BI395" i="33"/>
  <c r="BH395" i="33"/>
  <c r="BG395" i="33"/>
  <c r="BF395" i="33"/>
  <c r="T395" i="33"/>
  <c r="R395" i="33"/>
  <c r="P395" i="33"/>
  <c r="BI393" i="33"/>
  <c r="BH393" i="33"/>
  <c r="BG393" i="33"/>
  <c r="BF393" i="33"/>
  <c r="T393" i="33"/>
  <c r="R393" i="33"/>
  <c r="P393" i="33"/>
  <c r="BI391" i="33"/>
  <c r="BH391" i="33"/>
  <c r="BG391" i="33"/>
  <c r="BF391" i="33"/>
  <c r="T391" i="33"/>
  <c r="R391" i="33"/>
  <c r="P391" i="33"/>
  <c r="BI389" i="33"/>
  <c r="BH389" i="33"/>
  <c r="BG389" i="33"/>
  <c r="BF389" i="33"/>
  <c r="T389" i="33"/>
  <c r="R389" i="33"/>
  <c r="P389" i="33"/>
  <c r="BI387" i="33"/>
  <c r="BH387" i="33"/>
  <c r="BG387" i="33"/>
  <c r="BF387" i="33"/>
  <c r="T387" i="33"/>
  <c r="R387" i="33"/>
  <c r="P387" i="33"/>
  <c r="BI385" i="33"/>
  <c r="BH385" i="33"/>
  <c r="BG385" i="33"/>
  <c r="BF385" i="33"/>
  <c r="T385" i="33"/>
  <c r="R385" i="33"/>
  <c r="P385" i="33"/>
  <c r="BI383" i="33"/>
  <c r="BH383" i="33"/>
  <c r="BG383" i="33"/>
  <c r="BF383" i="33"/>
  <c r="T383" i="33"/>
  <c r="R383" i="33"/>
  <c r="P383" i="33"/>
  <c r="BI381" i="33"/>
  <c r="BH381" i="33"/>
  <c r="BG381" i="33"/>
  <c r="BF381" i="33"/>
  <c r="T381" i="33"/>
  <c r="R381" i="33"/>
  <c r="P381" i="33"/>
  <c r="BI379" i="33"/>
  <c r="BH379" i="33"/>
  <c r="BG379" i="33"/>
  <c r="BF379" i="33"/>
  <c r="T379" i="33"/>
  <c r="R379" i="33"/>
  <c r="P379" i="33"/>
  <c r="BI377" i="33"/>
  <c r="BH377" i="33"/>
  <c r="BG377" i="33"/>
  <c r="BF377" i="33"/>
  <c r="T377" i="33"/>
  <c r="R377" i="33"/>
  <c r="P377" i="33"/>
  <c r="BI375" i="33"/>
  <c r="BH375" i="33"/>
  <c r="BG375" i="33"/>
  <c r="BF375" i="33"/>
  <c r="T375" i="33"/>
  <c r="R375" i="33"/>
  <c r="P375" i="33"/>
  <c r="BI373" i="33"/>
  <c r="BH373" i="33"/>
  <c r="BG373" i="33"/>
  <c r="BF373" i="33"/>
  <c r="T373" i="33"/>
  <c r="R373" i="33"/>
  <c r="P373" i="33"/>
  <c r="BI371" i="33"/>
  <c r="BH371" i="33"/>
  <c r="BG371" i="33"/>
  <c r="BF371" i="33"/>
  <c r="T371" i="33"/>
  <c r="R371" i="33"/>
  <c r="P371" i="33"/>
  <c r="BI368" i="33"/>
  <c r="BH368" i="33"/>
  <c r="BG368" i="33"/>
  <c r="BF368" i="33"/>
  <c r="T368" i="33"/>
  <c r="R368" i="33"/>
  <c r="P368" i="33"/>
  <c r="BI366" i="33"/>
  <c r="BH366" i="33"/>
  <c r="BG366" i="33"/>
  <c r="BF366" i="33"/>
  <c r="T366" i="33"/>
  <c r="R366" i="33"/>
  <c r="P366" i="33"/>
  <c r="BI364" i="33"/>
  <c r="BH364" i="33"/>
  <c r="BG364" i="33"/>
  <c r="BF364" i="33"/>
  <c r="T364" i="33"/>
  <c r="R364" i="33"/>
  <c r="P364" i="33"/>
  <c r="BI362" i="33"/>
  <c r="BH362" i="33"/>
  <c r="BG362" i="33"/>
  <c r="BF362" i="33"/>
  <c r="T362" i="33"/>
  <c r="R362" i="33"/>
  <c r="P362" i="33"/>
  <c r="BI360" i="33"/>
  <c r="BH360" i="33"/>
  <c r="BG360" i="33"/>
  <c r="BF360" i="33"/>
  <c r="T360" i="33"/>
  <c r="R360" i="33"/>
  <c r="P360" i="33"/>
  <c r="BI358" i="33"/>
  <c r="BH358" i="33"/>
  <c r="BG358" i="33"/>
  <c r="BF358" i="33"/>
  <c r="T358" i="33"/>
  <c r="R358" i="33"/>
  <c r="P358" i="33"/>
  <c r="BI356" i="33"/>
  <c r="BH356" i="33"/>
  <c r="BG356" i="33"/>
  <c r="BF356" i="33"/>
  <c r="T356" i="33"/>
  <c r="R356" i="33"/>
  <c r="P356" i="33"/>
  <c r="BI354" i="33"/>
  <c r="BH354" i="33"/>
  <c r="BG354" i="33"/>
  <c r="BF354" i="33"/>
  <c r="T354" i="33"/>
  <c r="R354" i="33"/>
  <c r="P354" i="33"/>
  <c r="BI352" i="33"/>
  <c r="BH352" i="33"/>
  <c r="BG352" i="33"/>
  <c r="BF352" i="33"/>
  <c r="T352" i="33"/>
  <c r="R352" i="33"/>
  <c r="P352" i="33"/>
  <c r="BI350" i="33"/>
  <c r="BH350" i="33"/>
  <c r="BG350" i="33"/>
  <c r="BF350" i="33"/>
  <c r="T350" i="33"/>
  <c r="R350" i="33"/>
  <c r="P350" i="33"/>
  <c r="BI348" i="33"/>
  <c r="BH348" i="33"/>
  <c r="BG348" i="33"/>
  <c r="BF348" i="33"/>
  <c r="T348" i="33"/>
  <c r="R348" i="33"/>
  <c r="P348" i="33"/>
  <c r="BI346" i="33"/>
  <c r="BH346" i="33"/>
  <c r="BG346" i="33"/>
  <c r="BF346" i="33"/>
  <c r="T346" i="33"/>
  <c r="R346" i="33"/>
  <c r="P346" i="33"/>
  <c r="BI344" i="33"/>
  <c r="BH344" i="33"/>
  <c r="BG344" i="33"/>
  <c r="BF344" i="33"/>
  <c r="T344" i="33"/>
  <c r="R344" i="33"/>
  <c r="P344" i="33"/>
  <c r="BI342" i="33"/>
  <c r="BH342" i="33"/>
  <c r="BG342" i="33"/>
  <c r="BF342" i="33"/>
  <c r="T342" i="33"/>
  <c r="R342" i="33"/>
  <c r="P342" i="33"/>
  <c r="BI340" i="33"/>
  <c r="BH340" i="33"/>
  <c r="BG340" i="33"/>
  <c r="BF340" i="33"/>
  <c r="T340" i="33"/>
  <c r="R340" i="33"/>
  <c r="P340" i="33"/>
  <c r="BI338" i="33"/>
  <c r="BH338" i="33"/>
  <c r="BG338" i="33"/>
  <c r="BF338" i="33"/>
  <c r="T338" i="33"/>
  <c r="R338" i="33"/>
  <c r="P338" i="33"/>
  <c r="BI336" i="33"/>
  <c r="BH336" i="33"/>
  <c r="BG336" i="33"/>
  <c r="BF336" i="33"/>
  <c r="T336" i="33"/>
  <c r="R336" i="33"/>
  <c r="P336" i="33"/>
  <c r="BI334" i="33"/>
  <c r="BH334" i="33"/>
  <c r="BG334" i="33"/>
  <c r="BF334" i="33"/>
  <c r="T334" i="33"/>
  <c r="R334" i="33"/>
  <c r="P334" i="33"/>
  <c r="BI332" i="33"/>
  <c r="BH332" i="33"/>
  <c r="BG332" i="33"/>
  <c r="BF332" i="33"/>
  <c r="T332" i="33"/>
  <c r="R332" i="33"/>
  <c r="P332" i="33"/>
  <c r="BI330" i="33"/>
  <c r="BH330" i="33"/>
  <c r="BG330" i="33"/>
  <c r="BF330" i="33"/>
  <c r="T330" i="33"/>
  <c r="R330" i="33"/>
  <c r="P330" i="33"/>
  <c r="BI328" i="33"/>
  <c r="BH328" i="33"/>
  <c r="BG328" i="33"/>
  <c r="BF328" i="33"/>
  <c r="T328" i="33"/>
  <c r="R328" i="33"/>
  <c r="P328" i="33"/>
  <c r="BI326" i="33"/>
  <c r="BH326" i="33"/>
  <c r="BG326" i="33"/>
  <c r="BF326" i="33"/>
  <c r="T326" i="33"/>
  <c r="R326" i="33"/>
  <c r="P326" i="33"/>
  <c r="BI324" i="33"/>
  <c r="BH324" i="33"/>
  <c r="BG324" i="33"/>
  <c r="BF324" i="33"/>
  <c r="T324" i="33"/>
  <c r="R324" i="33"/>
  <c r="P324" i="33"/>
  <c r="BI322" i="33"/>
  <c r="BH322" i="33"/>
  <c r="BG322" i="33"/>
  <c r="BF322" i="33"/>
  <c r="T322" i="33"/>
  <c r="R322" i="33"/>
  <c r="P322" i="33"/>
  <c r="BI320" i="33"/>
  <c r="BH320" i="33"/>
  <c r="BG320" i="33"/>
  <c r="BF320" i="33"/>
  <c r="T320" i="33"/>
  <c r="R320" i="33"/>
  <c r="P320" i="33"/>
  <c r="BI318" i="33"/>
  <c r="BH318" i="33"/>
  <c r="BG318" i="33"/>
  <c r="BF318" i="33"/>
  <c r="T318" i="33"/>
  <c r="R318" i="33"/>
  <c r="P318" i="33"/>
  <c r="BI316" i="33"/>
  <c r="BH316" i="33"/>
  <c r="BG316" i="33"/>
  <c r="BF316" i="33"/>
  <c r="T316" i="33"/>
  <c r="R316" i="33"/>
  <c r="P316" i="33"/>
  <c r="BI314" i="33"/>
  <c r="BH314" i="33"/>
  <c r="BG314" i="33"/>
  <c r="BF314" i="33"/>
  <c r="T314" i="33"/>
  <c r="R314" i="33"/>
  <c r="P314" i="33"/>
  <c r="BI312" i="33"/>
  <c r="BH312" i="33"/>
  <c r="BG312" i="33"/>
  <c r="BF312" i="33"/>
  <c r="T312" i="33"/>
  <c r="R312" i="33"/>
  <c r="P312" i="33"/>
  <c r="BI310" i="33"/>
  <c r="BH310" i="33"/>
  <c r="BG310" i="33"/>
  <c r="BF310" i="33"/>
  <c r="T310" i="33"/>
  <c r="R310" i="33"/>
  <c r="P310" i="33"/>
  <c r="BI308" i="33"/>
  <c r="BH308" i="33"/>
  <c r="BG308" i="33"/>
  <c r="BF308" i="33"/>
  <c r="T308" i="33"/>
  <c r="R308" i="33"/>
  <c r="P308" i="33"/>
  <c r="BI307" i="33"/>
  <c r="BH307" i="33"/>
  <c r="BG307" i="33"/>
  <c r="BF307" i="33"/>
  <c r="T307" i="33"/>
  <c r="R307" i="33"/>
  <c r="P307" i="33"/>
  <c r="BI306" i="33"/>
  <c r="BH306" i="33"/>
  <c r="BG306" i="33"/>
  <c r="BF306" i="33"/>
  <c r="T306" i="33"/>
  <c r="R306" i="33"/>
  <c r="P306" i="33"/>
  <c r="BI305" i="33"/>
  <c r="BH305" i="33"/>
  <c r="BG305" i="33"/>
  <c r="BF305" i="33"/>
  <c r="T305" i="33"/>
  <c r="R305" i="33"/>
  <c r="P305" i="33"/>
  <c r="BI304" i="33"/>
  <c r="BH304" i="33"/>
  <c r="BG304" i="33"/>
  <c r="BF304" i="33"/>
  <c r="T304" i="33"/>
  <c r="R304" i="33"/>
  <c r="P304" i="33"/>
  <c r="BI303" i="33"/>
  <c r="BH303" i="33"/>
  <c r="BG303" i="33"/>
  <c r="BF303" i="33"/>
  <c r="T303" i="33"/>
  <c r="R303" i="33"/>
  <c r="P303" i="33"/>
  <c r="BI302" i="33"/>
  <c r="BH302" i="33"/>
  <c r="BG302" i="33"/>
  <c r="BF302" i="33"/>
  <c r="T302" i="33"/>
  <c r="R302" i="33"/>
  <c r="P302" i="33"/>
  <c r="BI301" i="33"/>
  <c r="BH301" i="33"/>
  <c r="BG301" i="33"/>
  <c r="BF301" i="33"/>
  <c r="T301" i="33"/>
  <c r="R301" i="33"/>
  <c r="P301" i="33"/>
  <c r="BI300" i="33"/>
  <c r="BH300" i="33"/>
  <c r="BG300" i="33"/>
  <c r="BF300" i="33"/>
  <c r="T300" i="33"/>
  <c r="R300" i="33"/>
  <c r="P300" i="33"/>
  <c r="BI299" i="33"/>
  <c r="BH299" i="33"/>
  <c r="BG299" i="33"/>
  <c r="BF299" i="33"/>
  <c r="T299" i="33"/>
  <c r="R299" i="33"/>
  <c r="P299" i="33"/>
  <c r="BI298" i="33"/>
  <c r="BH298" i="33"/>
  <c r="BG298" i="33"/>
  <c r="BF298" i="33"/>
  <c r="T298" i="33"/>
  <c r="R298" i="33"/>
  <c r="P298" i="33"/>
  <c r="BI297" i="33"/>
  <c r="BH297" i="33"/>
  <c r="BG297" i="33"/>
  <c r="BF297" i="33"/>
  <c r="T297" i="33"/>
  <c r="R297" i="33"/>
  <c r="P297" i="33"/>
  <c r="BI296" i="33"/>
  <c r="BH296" i="33"/>
  <c r="BG296" i="33"/>
  <c r="BF296" i="33"/>
  <c r="T296" i="33"/>
  <c r="R296" i="33"/>
  <c r="P296" i="33"/>
  <c r="BI295" i="33"/>
  <c r="BH295" i="33"/>
  <c r="BG295" i="33"/>
  <c r="BF295" i="33"/>
  <c r="T295" i="33"/>
  <c r="R295" i="33"/>
  <c r="P295" i="33"/>
  <c r="BI294" i="33"/>
  <c r="BH294" i="33"/>
  <c r="BG294" i="33"/>
  <c r="BF294" i="33"/>
  <c r="T294" i="33"/>
  <c r="R294" i="33"/>
  <c r="P294" i="33"/>
  <c r="BI293" i="33"/>
  <c r="BH293" i="33"/>
  <c r="BG293" i="33"/>
  <c r="BF293" i="33"/>
  <c r="T293" i="33"/>
  <c r="R293" i="33"/>
  <c r="P293" i="33"/>
  <c r="BI292" i="33"/>
  <c r="BH292" i="33"/>
  <c r="BG292" i="33"/>
  <c r="BF292" i="33"/>
  <c r="T292" i="33"/>
  <c r="R292" i="33"/>
  <c r="P292" i="33"/>
  <c r="BI291" i="33"/>
  <c r="BH291" i="33"/>
  <c r="BG291" i="33"/>
  <c r="BF291" i="33"/>
  <c r="T291" i="33"/>
  <c r="R291" i="33"/>
  <c r="P291" i="33"/>
  <c r="BI290" i="33"/>
  <c r="BH290" i="33"/>
  <c r="BG290" i="33"/>
  <c r="BF290" i="33"/>
  <c r="T290" i="33"/>
  <c r="R290" i="33"/>
  <c r="P290" i="33"/>
  <c r="BI289" i="33"/>
  <c r="BH289" i="33"/>
  <c r="BG289" i="33"/>
  <c r="BF289" i="33"/>
  <c r="T289" i="33"/>
  <c r="R289" i="33"/>
  <c r="P289" i="33"/>
  <c r="BI288" i="33"/>
  <c r="BH288" i="33"/>
  <c r="BG288" i="33"/>
  <c r="BF288" i="33"/>
  <c r="T288" i="33"/>
  <c r="R288" i="33"/>
  <c r="P288" i="33"/>
  <c r="BI287" i="33"/>
  <c r="BH287" i="33"/>
  <c r="BG287" i="33"/>
  <c r="BF287" i="33"/>
  <c r="T287" i="33"/>
  <c r="R287" i="33"/>
  <c r="P287" i="33"/>
  <c r="BI286" i="33"/>
  <c r="BH286" i="33"/>
  <c r="BG286" i="33"/>
  <c r="BF286" i="33"/>
  <c r="T286" i="33"/>
  <c r="R286" i="33"/>
  <c r="P286" i="33"/>
  <c r="BI284" i="33"/>
  <c r="BH284" i="33"/>
  <c r="BG284" i="33"/>
  <c r="BF284" i="33"/>
  <c r="T284" i="33"/>
  <c r="R284" i="33"/>
  <c r="P284" i="33"/>
  <c r="BI282" i="33"/>
  <c r="BH282" i="33"/>
  <c r="BG282" i="33"/>
  <c r="BF282" i="33"/>
  <c r="T282" i="33"/>
  <c r="R282" i="33"/>
  <c r="P282" i="33"/>
  <c r="BI280" i="33"/>
  <c r="BH280" i="33"/>
  <c r="BG280" i="33"/>
  <c r="BF280" i="33"/>
  <c r="T280" i="33"/>
  <c r="R280" i="33"/>
  <c r="P280" i="33"/>
  <c r="BI278" i="33"/>
  <c r="BH278" i="33"/>
  <c r="BG278" i="33"/>
  <c r="BF278" i="33"/>
  <c r="T278" i="33"/>
  <c r="R278" i="33"/>
  <c r="P278" i="33"/>
  <c r="BI276" i="33"/>
  <c r="BH276" i="33"/>
  <c r="BG276" i="33"/>
  <c r="BF276" i="33"/>
  <c r="T276" i="33"/>
  <c r="R276" i="33"/>
  <c r="P276" i="33"/>
  <c r="BI274" i="33"/>
  <c r="BH274" i="33"/>
  <c r="BG274" i="33"/>
  <c r="BF274" i="33"/>
  <c r="T274" i="33"/>
  <c r="R274" i="33"/>
  <c r="P274" i="33"/>
  <c r="BI272" i="33"/>
  <c r="BH272" i="33"/>
  <c r="BG272" i="33"/>
  <c r="BF272" i="33"/>
  <c r="T272" i="33"/>
  <c r="R272" i="33"/>
  <c r="P272" i="33"/>
  <c r="BI270" i="33"/>
  <c r="BH270" i="33"/>
  <c r="BG270" i="33"/>
  <c r="BF270" i="33"/>
  <c r="T270" i="33"/>
  <c r="R270" i="33"/>
  <c r="P270" i="33"/>
  <c r="BI268" i="33"/>
  <c r="BH268" i="33"/>
  <c r="BG268" i="33"/>
  <c r="BF268" i="33"/>
  <c r="T268" i="33"/>
  <c r="R268" i="33"/>
  <c r="P268" i="33"/>
  <c r="BI266" i="33"/>
  <c r="BH266" i="33"/>
  <c r="BG266" i="33"/>
  <c r="BF266" i="33"/>
  <c r="T266" i="33"/>
  <c r="R266" i="33"/>
  <c r="P266" i="33"/>
  <c r="BI264" i="33"/>
  <c r="BH264" i="33"/>
  <c r="BG264" i="33"/>
  <c r="BF264" i="33"/>
  <c r="T264" i="33"/>
  <c r="R264" i="33"/>
  <c r="P264" i="33"/>
  <c r="BI262" i="33"/>
  <c r="BH262" i="33"/>
  <c r="BG262" i="33"/>
  <c r="BF262" i="33"/>
  <c r="T262" i="33"/>
  <c r="R262" i="33"/>
  <c r="P262" i="33"/>
  <c r="BI260" i="33"/>
  <c r="BH260" i="33"/>
  <c r="BG260" i="33"/>
  <c r="BF260" i="33"/>
  <c r="T260" i="33"/>
  <c r="R260" i="33"/>
  <c r="P260" i="33"/>
  <c r="BI258" i="33"/>
  <c r="BH258" i="33"/>
  <c r="BG258" i="33"/>
  <c r="BF258" i="33"/>
  <c r="T258" i="33"/>
  <c r="R258" i="33"/>
  <c r="P258" i="33"/>
  <c r="BI256" i="33"/>
  <c r="BH256" i="33"/>
  <c r="BG256" i="33"/>
  <c r="BF256" i="33"/>
  <c r="T256" i="33"/>
  <c r="R256" i="33"/>
  <c r="P256" i="33"/>
  <c r="BI254" i="33"/>
  <c r="BH254" i="33"/>
  <c r="BG254" i="33"/>
  <c r="BF254" i="33"/>
  <c r="T254" i="33"/>
  <c r="R254" i="33"/>
  <c r="P254" i="33"/>
  <c r="BI252" i="33"/>
  <c r="BH252" i="33"/>
  <c r="BG252" i="33"/>
  <c r="BF252" i="33"/>
  <c r="T252" i="33"/>
  <c r="R252" i="33"/>
  <c r="P252" i="33"/>
  <c r="BI250" i="33"/>
  <c r="BH250" i="33"/>
  <c r="BG250" i="33"/>
  <c r="BF250" i="33"/>
  <c r="T250" i="33"/>
  <c r="R250" i="33"/>
  <c r="P250" i="33"/>
  <c r="BI248" i="33"/>
  <c r="BH248" i="33"/>
  <c r="BG248" i="33"/>
  <c r="BF248" i="33"/>
  <c r="T248" i="33"/>
  <c r="R248" i="33"/>
  <c r="P248" i="33"/>
  <c r="BI246" i="33"/>
  <c r="BH246" i="33"/>
  <c r="BG246" i="33"/>
  <c r="BF246" i="33"/>
  <c r="T246" i="33"/>
  <c r="R246" i="33"/>
  <c r="P246" i="33"/>
  <c r="BI244" i="33"/>
  <c r="BH244" i="33"/>
  <c r="BG244" i="33"/>
  <c r="BF244" i="33"/>
  <c r="T244" i="33"/>
  <c r="R244" i="33"/>
  <c r="P244" i="33"/>
  <c r="BI242" i="33"/>
  <c r="BH242" i="33"/>
  <c r="BG242" i="33"/>
  <c r="BF242" i="33"/>
  <c r="T242" i="33"/>
  <c r="R242" i="33"/>
  <c r="P242" i="33"/>
  <c r="BI240" i="33"/>
  <c r="BH240" i="33"/>
  <c r="BG240" i="33"/>
  <c r="BF240" i="33"/>
  <c r="T240" i="33"/>
  <c r="R240" i="33"/>
  <c r="P240" i="33"/>
  <c r="BI238" i="33"/>
  <c r="BH238" i="33"/>
  <c r="BG238" i="33"/>
  <c r="BF238" i="33"/>
  <c r="T238" i="33"/>
  <c r="R238" i="33"/>
  <c r="P238" i="33"/>
  <c r="BI236" i="33"/>
  <c r="BH236" i="33"/>
  <c r="BG236" i="33"/>
  <c r="BF236" i="33"/>
  <c r="T236" i="33"/>
  <c r="R236" i="33"/>
  <c r="P236" i="33"/>
  <c r="BI234" i="33"/>
  <c r="BH234" i="33"/>
  <c r="BG234" i="33"/>
  <c r="BF234" i="33"/>
  <c r="T234" i="33"/>
  <c r="R234" i="33"/>
  <c r="P234" i="33"/>
  <c r="BI232" i="33"/>
  <c r="BH232" i="33"/>
  <c r="BG232" i="33"/>
  <c r="BF232" i="33"/>
  <c r="T232" i="33"/>
  <c r="R232" i="33"/>
  <c r="P232" i="33"/>
  <c r="BI230" i="33"/>
  <c r="BH230" i="33"/>
  <c r="BG230" i="33"/>
  <c r="BF230" i="33"/>
  <c r="T230" i="33"/>
  <c r="R230" i="33"/>
  <c r="P230" i="33"/>
  <c r="BI228" i="33"/>
  <c r="BH228" i="33"/>
  <c r="BG228" i="33"/>
  <c r="BF228" i="33"/>
  <c r="T228" i="33"/>
  <c r="R228" i="33"/>
  <c r="P228" i="33"/>
  <c r="BI226" i="33"/>
  <c r="BH226" i="33"/>
  <c r="BG226" i="33"/>
  <c r="BF226" i="33"/>
  <c r="T226" i="33"/>
  <c r="R226" i="33"/>
  <c r="P226" i="33"/>
  <c r="BI224" i="33"/>
  <c r="BH224" i="33"/>
  <c r="BG224" i="33"/>
  <c r="BF224" i="33"/>
  <c r="T224" i="33"/>
  <c r="R224" i="33"/>
  <c r="P224" i="33"/>
  <c r="BI222" i="33"/>
  <c r="BH222" i="33"/>
  <c r="BG222" i="33"/>
  <c r="BF222" i="33"/>
  <c r="T222" i="33"/>
  <c r="R222" i="33"/>
  <c r="P222" i="33"/>
  <c r="BI220" i="33"/>
  <c r="BH220" i="33"/>
  <c r="BG220" i="33"/>
  <c r="BF220" i="33"/>
  <c r="T220" i="33"/>
  <c r="R220" i="33"/>
  <c r="P220" i="33"/>
  <c r="BI217" i="33"/>
  <c r="BH217" i="33"/>
  <c r="BG217" i="33"/>
  <c r="BF217" i="33"/>
  <c r="T217" i="33"/>
  <c r="R217" i="33"/>
  <c r="P217" i="33"/>
  <c r="BI215" i="33"/>
  <c r="BH215" i="33"/>
  <c r="BG215" i="33"/>
  <c r="BF215" i="33"/>
  <c r="T215" i="33"/>
  <c r="R215" i="33"/>
  <c r="P215" i="33"/>
  <c r="BI213" i="33"/>
  <c r="BH213" i="33"/>
  <c r="BG213" i="33"/>
  <c r="BF213" i="33"/>
  <c r="T213" i="33"/>
  <c r="R213" i="33"/>
  <c r="P213" i="33"/>
  <c r="BI211" i="33"/>
  <c r="BH211" i="33"/>
  <c r="BG211" i="33"/>
  <c r="BF211" i="33"/>
  <c r="T211" i="33"/>
  <c r="R211" i="33"/>
  <c r="P211" i="33"/>
  <c r="BI209" i="33"/>
  <c r="BH209" i="33"/>
  <c r="BG209" i="33"/>
  <c r="BF209" i="33"/>
  <c r="T209" i="33"/>
  <c r="R209" i="33"/>
  <c r="P209" i="33"/>
  <c r="BI207" i="33"/>
  <c r="BH207" i="33"/>
  <c r="BG207" i="33"/>
  <c r="BF207" i="33"/>
  <c r="T207" i="33"/>
  <c r="R207" i="33"/>
  <c r="P207" i="33"/>
  <c r="BI205" i="33"/>
  <c r="BH205" i="33"/>
  <c r="BG205" i="33"/>
  <c r="BF205" i="33"/>
  <c r="T205" i="33"/>
  <c r="R205" i="33"/>
  <c r="P205" i="33"/>
  <c r="BI203" i="33"/>
  <c r="BH203" i="33"/>
  <c r="BG203" i="33"/>
  <c r="BF203" i="33"/>
  <c r="T203" i="33"/>
  <c r="R203" i="33"/>
  <c r="P203" i="33"/>
  <c r="BI201" i="33"/>
  <c r="BH201" i="33"/>
  <c r="BG201" i="33"/>
  <c r="BF201" i="33"/>
  <c r="T201" i="33"/>
  <c r="R201" i="33"/>
  <c r="P201" i="33"/>
  <c r="BI199" i="33"/>
  <c r="BH199" i="33"/>
  <c r="BG199" i="33"/>
  <c r="BF199" i="33"/>
  <c r="T199" i="33"/>
  <c r="R199" i="33"/>
  <c r="P199" i="33"/>
  <c r="BI197" i="33"/>
  <c r="BH197" i="33"/>
  <c r="BG197" i="33"/>
  <c r="BF197" i="33"/>
  <c r="T197" i="33"/>
  <c r="R197" i="33"/>
  <c r="P197" i="33"/>
  <c r="BI195" i="33"/>
  <c r="BH195" i="33"/>
  <c r="BG195" i="33"/>
  <c r="BF195" i="33"/>
  <c r="T195" i="33"/>
  <c r="R195" i="33"/>
  <c r="P195" i="33"/>
  <c r="BI193" i="33"/>
  <c r="BH193" i="33"/>
  <c r="BG193" i="33"/>
  <c r="BF193" i="33"/>
  <c r="T193" i="33"/>
  <c r="R193" i="33"/>
  <c r="P193" i="33"/>
  <c r="BI191" i="33"/>
  <c r="BH191" i="33"/>
  <c r="BG191" i="33"/>
  <c r="BF191" i="33"/>
  <c r="T191" i="33"/>
  <c r="R191" i="33"/>
  <c r="P191" i="33"/>
  <c r="BI189" i="33"/>
  <c r="BH189" i="33"/>
  <c r="BG189" i="33"/>
  <c r="BF189" i="33"/>
  <c r="T189" i="33"/>
  <c r="R189" i="33"/>
  <c r="P189" i="33"/>
  <c r="BI187" i="33"/>
  <c r="BH187" i="33"/>
  <c r="BG187" i="33"/>
  <c r="BF187" i="33"/>
  <c r="T187" i="33"/>
  <c r="R187" i="33"/>
  <c r="P187" i="33"/>
  <c r="BI185" i="33"/>
  <c r="BH185" i="33"/>
  <c r="BG185" i="33"/>
  <c r="BF185" i="33"/>
  <c r="T185" i="33"/>
  <c r="R185" i="33"/>
  <c r="P185" i="33"/>
  <c r="BI183" i="33"/>
  <c r="BH183" i="33"/>
  <c r="BG183" i="33"/>
  <c r="BF183" i="33"/>
  <c r="T183" i="33"/>
  <c r="R183" i="33"/>
  <c r="P183" i="33"/>
  <c r="BI181" i="33"/>
  <c r="BH181" i="33"/>
  <c r="BG181" i="33"/>
  <c r="BF181" i="33"/>
  <c r="T181" i="33"/>
  <c r="R181" i="33"/>
  <c r="P181" i="33"/>
  <c r="BI179" i="33"/>
  <c r="BH179" i="33"/>
  <c r="BG179" i="33"/>
  <c r="BF179" i="33"/>
  <c r="T179" i="33"/>
  <c r="R179" i="33"/>
  <c r="P179" i="33"/>
  <c r="BI177" i="33"/>
  <c r="BH177" i="33"/>
  <c r="BG177" i="33"/>
  <c r="BF177" i="33"/>
  <c r="T177" i="33"/>
  <c r="R177" i="33"/>
  <c r="P177" i="33"/>
  <c r="BI175" i="33"/>
  <c r="BH175" i="33"/>
  <c r="BG175" i="33"/>
  <c r="BF175" i="33"/>
  <c r="T175" i="33"/>
  <c r="R175" i="33"/>
  <c r="P175" i="33"/>
  <c r="BI173" i="33"/>
  <c r="BH173" i="33"/>
  <c r="BG173" i="33"/>
  <c r="BF173" i="33"/>
  <c r="T173" i="33"/>
  <c r="R173" i="33"/>
  <c r="P173" i="33"/>
  <c r="BI171" i="33"/>
  <c r="BH171" i="33"/>
  <c r="BG171" i="33"/>
  <c r="BF171" i="33"/>
  <c r="T171" i="33"/>
  <c r="R171" i="33"/>
  <c r="P171" i="33"/>
  <c r="BI169" i="33"/>
  <c r="BH169" i="33"/>
  <c r="BG169" i="33"/>
  <c r="BF169" i="33"/>
  <c r="T169" i="33"/>
  <c r="R169" i="33"/>
  <c r="P169" i="33"/>
  <c r="BI167" i="33"/>
  <c r="BH167" i="33"/>
  <c r="BG167" i="33"/>
  <c r="BF167" i="33"/>
  <c r="T167" i="33"/>
  <c r="R167" i="33"/>
  <c r="P167" i="33"/>
  <c r="BI165" i="33"/>
  <c r="BH165" i="33"/>
  <c r="BG165" i="33"/>
  <c r="BF165" i="33"/>
  <c r="T165" i="33"/>
  <c r="R165" i="33"/>
  <c r="P165" i="33"/>
  <c r="BI163" i="33"/>
  <c r="BH163" i="33"/>
  <c r="BG163" i="33"/>
  <c r="BF163" i="33"/>
  <c r="T163" i="33"/>
  <c r="R163" i="33"/>
  <c r="P163" i="33"/>
  <c r="BI161" i="33"/>
  <c r="BH161" i="33"/>
  <c r="BG161" i="33"/>
  <c r="BF161" i="33"/>
  <c r="T161" i="33"/>
  <c r="R161" i="33"/>
  <c r="P161" i="33"/>
  <c r="BI159" i="33"/>
  <c r="BH159" i="33"/>
  <c r="BG159" i="33"/>
  <c r="BF159" i="33"/>
  <c r="T159" i="33"/>
  <c r="R159" i="33"/>
  <c r="P159" i="33"/>
  <c r="BI157" i="33"/>
  <c r="BH157" i="33"/>
  <c r="BG157" i="33"/>
  <c r="BF157" i="33"/>
  <c r="T157" i="33"/>
  <c r="R157" i="33"/>
  <c r="P157" i="33"/>
  <c r="BI155" i="33"/>
  <c r="BH155" i="33"/>
  <c r="BG155" i="33"/>
  <c r="BF155" i="33"/>
  <c r="T155" i="33"/>
  <c r="R155" i="33"/>
  <c r="P155" i="33"/>
  <c r="BI153" i="33"/>
  <c r="BH153" i="33"/>
  <c r="BG153" i="33"/>
  <c r="BF153" i="33"/>
  <c r="T153" i="33"/>
  <c r="R153" i="33"/>
  <c r="P153" i="33"/>
  <c r="BI151" i="33"/>
  <c r="BH151" i="33"/>
  <c r="BG151" i="33"/>
  <c r="BF151" i="33"/>
  <c r="T151" i="33"/>
  <c r="R151" i="33"/>
  <c r="P151" i="33"/>
  <c r="BI149" i="33"/>
  <c r="BH149" i="33"/>
  <c r="BG149" i="33"/>
  <c r="BF149" i="33"/>
  <c r="T149" i="33"/>
  <c r="R149" i="33"/>
  <c r="P149" i="33"/>
  <c r="BI147" i="33"/>
  <c r="BH147" i="33"/>
  <c r="BG147" i="33"/>
  <c r="BF147" i="33"/>
  <c r="T147" i="33"/>
  <c r="R147" i="33"/>
  <c r="P147" i="33"/>
  <c r="BI145" i="33"/>
  <c r="BH145" i="33"/>
  <c r="BG145" i="33"/>
  <c r="BF145" i="33"/>
  <c r="T145" i="33"/>
  <c r="R145" i="33"/>
  <c r="P145" i="33"/>
  <c r="BI143" i="33"/>
  <c r="BH143" i="33"/>
  <c r="BG143" i="33"/>
  <c r="BF143" i="33"/>
  <c r="T143" i="33"/>
  <c r="R143" i="33"/>
  <c r="P143" i="33"/>
  <c r="BI141" i="33"/>
  <c r="BH141" i="33"/>
  <c r="BG141" i="33"/>
  <c r="BF141" i="33"/>
  <c r="T141" i="33"/>
  <c r="R141" i="33"/>
  <c r="P141" i="33"/>
  <c r="BI139" i="33"/>
  <c r="BH139" i="33"/>
  <c r="BG139" i="33"/>
  <c r="BF139" i="33"/>
  <c r="T139" i="33"/>
  <c r="R139" i="33"/>
  <c r="P139" i="33"/>
  <c r="BI137" i="33"/>
  <c r="BH137" i="33"/>
  <c r="BG137" i="33"/>
  <c r="BF137" i="33"/>
  <c r="T137" i="33"/>
  <c r="R137" i="33"/>
  <c r="P137" i="33"/>
  <c r="BI135" i="33"/>
  <c r="BH135" i="33"/>
  <c r="BG135" i="33"/>
  <c r="BF135" i="33"/>
  <c r="T135" i="33"/>
  <c r="R135" i="33"/>
  <c r="P135" i="33"/>
  <c r="BI133" i="33"/>
  <c r="BH133" i="33"/>
  <c r="BG133" i="33"/>
  <c r="BF133" i="33"/>
  <c r="T133" i="33"/>
  <c r="R133" i="33"/>
  <c r="P133" i="33"/>
  <c r="BI131" i="33"/>
  <c r="BH131" i="33"/>
  <c r="BG131" i="33"/>
  <c r="BF131" i="33"/>
  <c r="T131" i="33"/>
  <c r="R131" i="33"/>
  <c r="P131" i="33"/>
  <c r="BI129" i="33"/>
  <c r="BH129" i="33"/>
  <c r="BG129" i="33"/>
  <c r="BF129" i="33"/>
  <c r="T129" i="33"/>
  <c r="R129" i="33"/>
  <c r="P129" i="33"/>
  <c r="F121" i="33"/>
  <c r="E119" i="33"/>
  <c r="F93" i="33"/>
  <c r="E91" i="33"/>
  <c r="J28" i="33"/>
  <c r="E28" i="33"/>
  <c r="J96" i="33" s="1"/>
  <c r="J27" i="33"/>
  <c r="J25" i="33"/>
  <c r="E25" i="33"/>
  <c r="J123" i="33" s="1"/>
  <c r="J24" i="33"/>
  <c r="J22" i="33"/>
  <c r="E22" i="33"/>
  <c r="F124" i="33"/>
  <c r="J21" i="33"/>
  <c r="J19" i="33"/>
  <c r="E19" i="33"/>
  <c r="F123" i="33" s="1"/>
  <c r="J18" i="33"/>
  <c r="J16" i="33"/>
  <c r="J93" i="33"/>
  <c r="E7" i="33"/>
  <c r="E113" i="33" s="1"/>
  <c r="J41" i="32"/>
  <c r="J40" i="32"/>
  <c r="AY133" i="1"/>
  <c r="J39" i="32"/>
  <c r="AX133" i="1"/>
  <c r="BI215" i="32"/>
  <c r="BH215" i="32"/>
  <c r="BG215" i="32"/>
  <c r="BF215" i="32"/>
  <c r="T215" i="32"/>
  <c r="T214" i="32" s="1"/>
  <c r="R215" i="32"/>
  <c r="R214" i="32" s="1"/>
  <c r="P215" i="32"/>
  <c r="P214" i="32"/>
  <c r="BI212" i="32"/>
  <c r="BH212" i="32"/>
  <c r="BG212" i="32"/>
  <c r="BF212" i="32"/>
  <c r="T212" i="32"/>
  <c r="R212" i="32"/>
  <c r="P212" i="32"/>
  <c r="BI210" i="32"/>
  <c r="BH210" i="32"/>
  <c r="BG210" i="32"/>
  <c r="BF210" i="32"/>
  <c r="T210" i="32"/>
  <c r="R210" i="32"/>
  <c r="P210" i="32"/>
  <c r="BI208" i="32"/>
  <c r="BH208" i="32"/>
  <c r="BG208" i="32"/>
  <c r="BF208" i="32"/>
  <c r="T208" i="32"/>
  <c r="R208" i="32"/>
  <c r="P208" i="32"/>
  <c r="BI206" i="32"/>
  <c r="BH206" i="32"/>
  <c r="BG206" i="32"/>
  <c r="BF206" i="32"/>
  <c r="T206" i="32"/>
  <c r="R206" i="32"/>
  <c r="P206" i="32"/>
  <c r="BI204" i="32"/>
  <c r="BH204" i="32"/>
  <c r="BG204" i="32"/>
  <c r="BF204" i="32"/>
  <c r="T204" i="32"/>
  <c r="R204" i="32"/>
  <c r="P204" i="32"/>
  <c r="BI202" i="32"/>
  <c r="BH202" i="32"/>
  <c r="BG202" i="32"/>
  <c r="BF202" i="32"/>
  <c r="T202" i="32"/>
  <c r="R202" i="32"/>
  <c r="P202" i="32"/>
  <c r="BI200" i="32"/>
  <c r="BH200" i="32"/>
  <c r="BG200" i="32"/>
  <c r="BF200" i="32"/>
  <c r="T200" i="32"/>
  <c r="R200" i="32"/>
  <c r="P200" i="32"/>
  <c r="BI197" i="32"/>
  <c r="BH197" i="32"/>
  <c r="BG197" i="32"/>
  <c r="BF197" i="32"/>
  <c r="T197" i="32"/>
  <c r="R197" i="32"/>
  <c r="P197" i="32"/>
  <c r="BI195" i="32"/>
  <c r="BH195" i="32"/>
  <c r="BG195" i="32"/>
  <c r="BF195" i="32"/>
  <c r="T195" i="32"/>
  <c r="R195" i="32"/>
  <c r="P195" i="32"/>
  <c r="BI193" i="32"/>
  <c r="BH193" i="32"/>
  <c r="BG193" i="32"/>
  <c r="BF193" i="32"/>
  <c r="T193" i="32"/>
  <c r="R193" i="32"/>
  <c r="P193" i="32"/>
  <c r="BI190" i="32"/>
  <c r="BH190" i="32"/>
  <c r="BG190" i="32"/>
  <c r="BF190" i="32"/>
  <c r="T190" i="32"/>
  <c r="R190" i="32"/>
  <c r="P190" i="32"/>
  <c r="BI188" i="32"/>
  <c r="BH188" i="32"/>
  <c r="BG188" i="32"/>
  <c r="BF188" i="32"/>
  <c r="T188" i="32"/>
  <c r="R188" i="32"/>
  <c r="P188" i="32"/>
  <c r="BI186" i="32"/>
  <c r="BH186" i="32"/>
  <c r="BG186" i="32"/>
  <c r="BF186" i="32"/>
  <c r="T186" i="32"/>
  <c r="R186" i="32"/>
  <c r="P186" i="32"/>
  <c r="BI184" i="32"/>
  <c r="BH184" i="32"/>
  <c r="BG184" i="32"/>
  <c r="BF184" i="32"/>
  <c r="T184" i="32"/>
  <c r="R184" i="32"/>
  <c r="P184" i="32"/>
  <c r="BI182" i="32"/>
  <c r="BH182" i="32"/>
  <c r="BG182" i="32"/>
  <c r="BF182" i="32"/>
  <c r="T182" i="32"/>
  <c r="R182" i="32"/>
  <c r="P182" i="32"/>
  <c r="BI180" i="32"/>
  <c r="BH180" i="32"/>
  <c r="BG180" i="32"/>
  <c r="BF180" i="32"/>
  <c r="T180" i="32"/>
  <c r="R180" i="32"/>
  <c r="P180" i="32"/>
  <c r="BI178" i="32"/>
  <c r="BH178" i="32"/>
  <c r="BG178" i="32"/>
  <c r="BF178" i="32"/>
  <c r="T178" i="32"/>
  <c r="R178" i="32"/>
  <c r="P178" i="32"/>
  <c r="BI176" i="32"/>
  <c r="BH176" i="32"/>
  <c r="BG176" i="32"/>
  <c r="BF176" i="32"/>
  <c r="T176" i="32"/>
  <c r="R176" i="32"/>
  <c r="P176" i="32"/>
  <c r="BI174" i="32"/>
  <c r="BH174" i="32"/>
  <c r="BG174" i="32"/>
  <c r="BF174" i="32"/>
  <c r="T174" i="32"/>
  <c r="R174" i="32"/>
  <c r="P174" i="32"/>
  <c r="BI172" i="32"/>
  <c r="BH172" i="32"/>
  <c r="BG172" i="32"/>
  <c r="BF172" i="32"/>
  <c r="T172" i="32"/>
  <c r="R172" i="32"/>
  <c r="P172" i="32"/>
  <c r="BI170" i="32"/>
  <c r="BH170" i="32"/>
  <c r="BG170" i="32"/>
  <c r="BF170" i="32"/>
  <c r="T170" i="32"/>
  <c r="R170" i="32"/>
  <c r="P170" i="32"/>
  <c r="BI167" i="32"/>
  <c r="BH167" i="32"/>
  <c r="BG167" i="32"/>
  <c r="BF167" i="32"/>
  <c r="T167" i="32"/>
  <c r="R167" i="32"/>
  <c r="P167" i="32"/>
  <c r="BI165" i="32"/>
  <c r="BH165" i="32"/>
  <c r="BG165" i="32"/>
  <c r="BF165" i="32"/>
  <c r="T165" i="32"/>
  <c r="R165" i="32"/>
  <c r="P165" i="32"/>
  <c r="BI163" i="32"/>
  <c r="BH163" i="32"/>
  <c r="BG163" i="32"/>
  <c r="BF163" i="32"/>
  <c r="T163" i="32"/>
  <c r="R163" i="32"/>
  <c r="P163" i="32"/>
  <c r="BI161" i="32"/>
  <c r="BH161" i="32"/>
  <c r="BG161" i="32"/>
  <c r="BF161" i="32"/>
  <c r="T161" i="32"/>
  <c r="R161" i="32"/>
  <c r="P161" i="32"/>
  <c r="BI158" i="32"/>
  <c r="BH158" i="32"/>
  <c r="BG158" i="32"/>
  <c r="BF158" i="32"/>
  <c r="T158" i="32"/>
  <c r="R158" i="32"/>
  <c r="P158" i="32"/>
  <c r="BI156" i="32"/>
  <c r="BH156" i="32"/>
  <c r="BG156" i="32"/>
  <c r="BF156" i="32"/>
  <c r="T156" i="32"/>
  <c r="R156" i="32"/>
  <c r="P156" i="32"/>
  <c r="BI154" i="32"/>
  <c r="BH154" i="32"/>
  <c r="BG154" i="32"/>
  <c r="BF154" i="32"/>
  <c r="T154" i="32"/>
  <c r="R154" i="32"/>
  <c r="P154" i="32"/>
  <c r="BI152" i="32"/>
  <c r="BH152" i="32"/>
  <c r="BG152" i="32"/>
  <c r="BF152" i="32"/>
  <c r="T152" i="32"/>
  <c r="R152" i="32"/>
  <c r="P152" i="32"/>
  <c r="BI149" i="32"/>
  <c r="BH149" i="32"/>
  <c r="BG149" i="32"/>
  <c r="BF149" i="32"/>
  <c r="T149" i="32"/>
  <c r="R149" i="32"/>
  <c r="P149" i="32"/>
  <c r="BI147" i="32"/>
  <c r="BH147" i="32"/>
  <c r="BG147" i="32"/>
  <c r="BF147" i="32"/>
  <c r="T147" i="32"/>
  <c r="R147" i="32"/>
  <c r="P147" i="32"/>
  <c r="BI145" i="32"/>
  <c r="BH145" i="32"/>
  <c r="BG145" i="32"/>
  <c r="BF145" i="32"/>
  <c r="T145" i="32"/>
  <c r="R145" i="32"/>
  <c r="P145" i="32"/>
  <c r="BI143" i="32"/>
  <c r="BH143" i="32"/>
  <c r="BG143" i="32"/>
  <c r="BF143" i="32"/>
  <c r="T143" i="32"/>
  <c r="R143" i="32"/>
  <c r="P143" i="32"/>
  <c r="BI141" i="32"/>
  <c r="BH141" i="32"/>
  <c r="BG141" i="32"/>
  <c r="BF141" i="32"/>
  <c r="T141" i="32"/>
  <c r="R141" i="32"/>
  <c r="P141" i="32"/>
  <c r="BI139" i="32"/>
  <c r="BH139" i="32"/>
  <c r="BG139" i="32"/>
  <c r="BF139" i="32"/>
  <c r="T139" i="32"/>
  <c r="R139" i="32"/>
  <c r="P139" i="32"/>
  <c r="BI137" i="32"/>
  <c r="BH137" i="32"/>
  <c r="BG137" i="32"/>
  <c r="BF137" i="32"/>
  <c r="T137" i="32"/>
  <c r="R137" i="32"/>
  <c r="P137" i="32"/>
  <c r="BI135" i="32"/>
  <c r="BH135" i="32"/>
  <c r="BG135" i="32"/>
  <c r="BF135" i="32"/>
  <c r="T135" i="32"/>
  <c r="R135" i="32"/>
  <c r="P135" i="32"/>
  <c r="BI133" i="32"/>
  <c r="BH133" i="32"/>
  <c r="BG133" i="32"/>
  <c r="BF133" i="32"/>
  <c r="T133" i="32"/>
  <c r="R133" i="32"/>
  <c r="P133" i="32"/>
  <c r="F125" i="32"/>
  <c r="E123" i="32"/>
  <c r="F93" i="32"/>
  <c r="E91" i="32"/>
  <c r="J28" i="32"/>
  <c r="E28" i="32"/>
  <c r="J128" i="32" s="1"/>
  <c r="J27" i="32"/>
  <c r="J25" i="32"/>
  <c r="E25" i="32"/>
  <c r="J95" i="32" s="1"/>
  <c r="J24" i="32"/>
  <c r="J22" i="32"/>
  <c r="E22" i="32"/>
  <c r="F96" i="32" s="1"/>
  <c r="J21" i="32"/>
  <c r="J19" i="32"/>
  <c r="E19" i="32"/>
  <c r="F127" i="32" s="1"/>
  <c r="J18" i="32"/>
  <c r="J16" i="32"/>
  <c r="J93" i="32" s="1"/>
  <c r="E7" i="32"/>
  <c r="E85" i="32"/>
  <c r="J41" i="31"/>
  <c r="J40" i="31"/>
  <c r="AY132" i="1"/>
  <c r="J39" i="31"/>
  <c r="AX132" i="1"/>
  <c r="BI149" i="31"/>
  <c r="BH149" i="31"/>
  <c r="BG149" i="31"/>
  <c r="BF149" i="31"/>
  <c r="T149" i="31"/>
  <c r="R149" i="31"/>
  <c r="P149" i="31"/>
  <c r="BI147" i="31"/>
  <c r="BH147" i="31"/>
  <c r="BG147" i="31"/>
  <c r="BF147" i="31"/>
  <c r="T147" i="31"/>
  <c r="R147" i="31"/>
  <c r="P147" i="31"/>
  <c r="BI145" i="31"/>
  <c r="BH145" i="31"/>
  <c r="BG145" i="31"/>
  <c r="BF145" i="31"/>
  <c r="T145" i="31"/>
  <c r="R145" i="31"/>
  <c r="P145" i="31"/>
  <c r="BI143" i="31"/>
  <c r="BH143" i="31"/>
  <c r="BG143" i="31"/>
  <c r="BF143" i="31"/>
  <c r="T143" i="31"/>
  <c r="R143" i="31"/>
  <c r="P143" i="31"/>
  <c r="BI141" i="31"/>
  <c r="BH141" i="31"/>
  <c r="BG141" i="31"/>
  <c r="BF141" i="31"/>
  <c r="T141" i="31"/>
  <c r="R141" i="31"/>
  <c r="P141" i="31"/>
  <c r="BI139" i="31"/>
  <c r="BH139" i="31"/>
  <c r="BG139" i="31"/>
  <c r="BF139" i="31"/>
  <c r="T139" i="31"/>
  <c r="R139" i="31"/>
  <c r="P139" i="31"/>
  <c r="BI137" i="31"/>
  <c r="BH137" i="31"/>
  <c r="BG137" i="31"/>
  <c r="BF137" i="31"/>
  <c r="T137" i="31"/>
  <c r="R137" i="31"/>
  <c r="P137" i="31"/>
  <c r="BI135" i="31"/>
  <c r="BH135" i="31"/>
  <c r="BG135" i="31"/>
  <c r="BF135" i="31"/>
  <c r="T135" i="31"/>
  <c r="R135" i="31"/>
  <c r="P135" i="31"/>
  <c r="BI133" i="31"/>
  <c r="BH133" i="31"/>
  <c r="BG133" i="31"/>
  <c r="BF133" i="31"/>
  <c r="T133" i="31"/>
  <c r="R133" i="31"/>
  <c r="P133" i="31"/>
  <c r="BI131" i="31"/>
  <c r="BH131" i="31"/>
  <c r="BG131" i="31"/>
  <c r="BF131" i="31"/>
  <c r="T131" i="31"/>
  <c r="R131" i="31"/>
  <c r="P131" i="31"/>
  <c r="BI129" i="31"/>
  <c r="BH129" i="31"/>
  <c r="BG129" i="31"/>
  <c r="BF129" i="31"/>
  <c r="T129" i="31"/>
  <c r="R129" i="31"/>
  <c r="P129" i="31"/>
  <c r="F120" i="31"/>
  <c r="E118" i="31"/>
  <c r="F93" i="31"/>
  <c r="E91" i="31"/>
  <c r="J28" i="31"/>
  <c r="E28" i="31"/>
  <c r="J96" i="31"/>
  <c r="J27" i="31"/>
  <c r="J25" i="31"/>
  <c r="E25" i="31"/>
  <c r="J95" i="31" s="1"/>
  <c r="J24" i="31"/>
  <c r="J22" i="31"/>
  <c r="E22" i="31"/>
  <c r="F123" i="31" s="1"/>
  <c r="J21" i="31"/>
  <c r="J19" i="31"/>
  <c r="E19" i="31"/>
  <c r="F122" i="31"/>
  <c r="J18" i="31"/>
  <c r="J16" i="31"/>
  <c r="J120" i="31" s="1"/>
  <c r="E7" i="31"/>
  <c r="E85" i="31"/>
  <c r="J41" i="30"/>
  <c r="J40" i="30"/>
  <c r="AY131" i="1" s="1"/>
  <c r="J39" i="30"/>
  <c r="AX131" i="1"/>
  <c r="BI472" i="30"/>
  <c r="BH472" i="30"/>
  <c r="BG472" i="30"/>
  <c r="BF472" i="30"/>
  <c r="T472" i="30"/>
  <c r="R472" i="30"/>
  <c r="P472" i="30"/>
  <c r="BI471" i="30"/>
  <c r="BH471" i="30"/>
  <c r="BG471" i="30"/>
  <c r="BF471" i="30"/>
  <c r="T471" i="30"/>
  <c r="R471" i="30"/>
  <c r="P471" i="30"/>
  <c r="BI470" i="30"/>
  <c r="BH470" i="30"/>
  <c r="BG470" i="30"/>
  <c r="BF470" i="30"/>
  <c r="T470" i="30"/>
  <c r="R470" i="30"/>
  <c r="P470" i="30"/>
  <c r="BI469" i="30"/>
  <c r="BH469" i="30"/>
  <c r="BG469" i="30"/>
  <c r="BF469" i="30"/>
  <c r="T469" i="30"/>
  <c r="R469" i="30"/>
  <c r="P469" i="30"/>
  <c r="BI468" i="30"/>
  <c r="BH468" i="30"/>
  <c r="BG468" i="30"/>
  <c r="BF468" i="30"/>
  <c r="T468" i="30"/>
  <c r="R468" i="30"/>
  <c r="P468" i="30"/>
  <c r="BI466" i="30"/>
  <c r="BH466" i="30"/>
  <c r="BG466" i="30"/>
  <c r="BF466" i="30"/>
  <c r="T466" i="30"/>
  <c r="R466" i="30"/>
  <c r="P466" i="30"/>
  <c r="BI464" i="30"/>
  <c r="BH464" i="30"/>
  <c r="BG464" i="30"/>
  <c r="BF464" i="30"/>
  <c r="T464" i="30"/>
  <c r="R464" i="30"/>
  <c r="P464" i="30"/>
  <c r="BI462" i="30"/>
  <c r="BH462" i="30"/>
  <c r="BG462" i="30"/>
  <c r="BF462" i="30"/>
  <c r="T462" i="30"/>
  <c r="R462" i="30"/>
  <c r="P462" i="30"/>
  <c r="BI460" i="30"/>
  <c r="BH460" i="30"/>
  <c r="BG460" i="30"/>
  <c r="BF460" i="30"/>
  <c r="T460" i="30"/>
  <c r="R460" i="30"/>
  <c r="P460" i="30"/>
  <c r="BI458" i="30"/>
  <c r="BH458" i="30"/>
  <c r="BG458" i="30"/>
  <c r="BF458" i="30"/>
  <c r="T458" i="30"/>
  <c r="R458" i="30"/>
  <c r="P458" i="30"/>
  <c r="BI456" i="30"/>
  <c r="BH456" i="30"/>
  <c r="BG456" i="30"/>
  <c r="BF456" i="30"/>
  <c r="T456" i="30"/>
  <c r="R456" i="30"/>
  <c r="P456" i="30"/>
  <c r="BI454" i="30"/>
  <c r="BH454" i="30"/>
  <c r="BG454" i="30"/>
  <c r="BF454" i="30"/>
  <c r="T454" i="30"/>
  <c r="R454" i="30"/>
  <c r="P454" i="30"/>
  <c r="BI452" i="30"/>
  <c r="BH452" i="30"/>
  <c r="BG452" i="30"/>
  <c r="BF452" i="30"/>
  <c r="T452" i="30"/>
  <c r="R452" i="30"/>
  <c r="P452" i="30"/>
  <c r="BI450" i="30"/>
  <c r="BH450" i="30"/>
  <c r="BG450" i="30"/>
  <c r="BF450" i="30"/>
  <c r="T450" i="30"/>
  <c r="R450" i="30"/>
  <c r="P450" i="30"/>
  <c r="BI448" i="30"/>
  <c r="BH448" i="30"/>
  <c r="BG448" i="30"/>
  <c r="BF448" i="30"/>
  <c r="T448" i="30"/>
  <c r="R448" i="30"/>
  <c r="P448" i="30"/>
  <c r="BI446" i="30"/>
  <c r="BH446" i="30"/>
  <c r="BG446" i="30"/>
  <c r="BF446" i="30"/>
  <c r="T446" i="30"/>
  <c r="R446" i="30"/>
  <c r="P446" i="30"/>
  <c r="BI444" i="30"/>
  <c r="BH444" i="30"/>
  <c r="BG444" i="30"/>
  <c r="BF444" i="30"/>
  <c r="T444" i="30"/>
  <c r="R444" i="30"/>
  <c r="P444" i="30"/>
  <c r="BI442" i="30"/>
  <c r="BH442" i="30"/>
  <c r="BG442" i="30"/>
  <c r="BF442" i="30"/>
  <c r="T442" i="30"/>
  <c r="R442" i="30"/>
  <c r="P442" i="30"/>
  <c r="BI440" i="30"/>
  <c r="BH440" i="30"/>
  <c r="BG440" i="30"/>
  <c r="BF440" i="30"/>
  <c r="T440" i="30"/>
  <c r="R440" i="30"/>
  <c r="P440" i="30"/>
  <c r="BI438" i="30"/>
  <c r="BH438" i="30"/>
  <c r="BG438" i="30"/>
  <c r="BF438" i="30"/>
  <c r="T438" i="30"/>
  <c r="R438" i="30"/>
  <c r="P438" i="30"/>
  <c r="BI436" i="30"/>
  <c r="BH436" i="30"/>
  <c r="BG436" i="30"/>
  <c r="BF436" i="30"/>
  <c r="T436" i="30"/>
  <c r="R436" i="30"/>
  <c r="P436" i="30"/>
  <c r="BI434" i="30"/>
  <c r="BH434" i="30"/>
  <c r="BG434" i="30"/>
  <c r="BF434" i="30"/>
  <c r="T434" i="30"/>
  <c r="R434" i="30"/>
  <c r="P434" i="30"/>
  <c r="BI432" i="30"/>
  <c r="BH432" i="30"/>
  <c r="BG432" i="30"/>
  <c r="BF432" i="30"/>
  <c r="T432" i="30"/>
  <c r="R432" i="30"/>
  <c r="P432" i="30"/>
  <c r="BI430" i="30"/>
  <c r="BH430" i="30"/>
  <c r="BG430" i="30"/>
  <c r="BF430" i="30"/>
  <c r="T430" i="30"/>
  <c r="R430" i="30"/>
  <c r="P430" i="30"/>
  <c r="BI428" i="30"/>
  <c r="BH428" i="30"/>
  <c r="BG428" i="30"/>
  <c r="BF428" i="30"/>
  <c r="T428" i="30"/>
  <c r="R428" i="30"/>
  <c r="P428" i="30"/>
  <c r="BI426" i="30"/>
  <c r="BH426" i="30"/>
  <c r="BG426" i="30"/>
  <c r="BF426" i="30"/>
  <c r="T426" i="30"/>
  <c r="R426" i="30"/>
  <c r="P426" i="30"/>
  <c r="BI424" i="30"/>
  <c r="BH424" i="30"/>
  <c r="BG424" i="30"/>
  <c r="BF424" i="30"/>
  <c r="T424" i="30"/>
  <c r="R424" i="30"/>
  <c r="P424" i="30"/>
  <c r="BI422" i="30"/>
  <c r="BH422" i="30"/>
  <c r="BG422" i="30"/>
  <c r="BF422" i="30"/>
  <c r="T422" i="30"/>
  <c r="R422" i="30"/>
  <c r="P422" i="30"/>
  <c r="BI420" i="30"/>
  <c r="BH420" i="30"/>
  <c r="BG420" i="30"/>
  <c r="BF420" i="30"/>
  <c r="T420" i="30"/>
  <c r="R420" i="30"/>
  <c r="P420" i="30"/>
  <c r="BI418" i="30"/>
  <c r="BH418" i="30"/>
  <c r="BG418" i="30"/>
  <c r="BF418" i="30"/>
  <c r="T418" i="30"/>
  <c r="R418" i="30"/>
  <c r="P418" i="30"/>
  <c r="BI416" i="30"/>
  <c r="BH416" i="30"/>
  <c r="BG416" i="30"/>
  <c r="BF416" i="30"/>
  <c r="T416" i="30"/>
  <c r="R416" i="30"/>
  <c r="P416" i="30"/>
  <c r="BI414" i="30"/>
  <c r="BH414" i="30"/>
  <c r="BG414" i="30"/>
  <c r="BF414" i="30"/>
  <c r="T414" i="30"/>
  <c r="R414" i="30"/>
  <c r="P414" i="30"/>
  <c r="BI412" i="30"/>
  <c r="BH412" i="30"/>
  <c r="BG412" i="30"/>
  <c r="BF412" i="30"/>
  <c r="T412" i="30"/>
  <c r="R412" i="30"/>
  <c r="P412" i="30"/>
  <c r="BI410" i="30"/>
  <c r="BH410" i="30"/>
  <c r="BG410" i="30"/>
  <c r="BF410" i="30"/>
  <c r="T410" i="30"/>
  <c r="R410" i="30"/>
  <c r="P410" i="30"/>
  <c r="BI408" i="30"/>
  <c r="BH408" i="30"/>
  <c r="BG408" i="30"/>
  <c r="BF408" i="30"/>
  <c r="T408" i="30"/>
  <c r="R408" i="30"/>
  <c r="P408" i="30"/>
  <c r="BI406" i="30"/>
  <c r="BH406" i="30"/>
  <c r="BG406" i="30"/>
  <c r="BF406" i="30"/>
  <c r="T406" i="30"/>
  <c r="R406" i="30"/>
  <c r="P406" i="30"/>
  <c r="BI404" i="30"/>
  <c r="BH404" i="30"/>
  <c r="BG404" i="30"/>
  <c r="BF404" i="30"/>
  <c r="T404" i="30"/>
  <c r="R404" i="30"/>
  <c r="P404" i="30"/>
  <c r="BI402" i="30"/>
  <c r="BH402" i="30"/>
  <c r="BG402" i="30"/>
  <c r="BF402" i="30"/>
  <c r="T402" i="30"/>
  <c r="R402" i="30"/>
  <c r="P402" i="30"/>
  <c r="BI400" i="30"/>
  <c r="BH400" i="30"/>
  <c r="BG400" i="30"/>
  <c r="BF400" i="30"/>
  <c r="T400" i="30"/>
  <c r="R400" i="30"/>
  <c r="P400" i="30"/>
  <c r="BI398" i="30"/>
  <c r="BH398" i="30"/>
  <c r="BG398" i="30"/>
  <c r="BF398" i="30"/>
  <c r="T398" i="30"/>
  <c r="R398" i="30"/>
  <c r="P398" i="30"/>
  <c r="BI396" i="30"/>
  <c r="BH396" i="30"/>
  <c r="BG396" i="30"/>
  <c r="BF396" i="30"/>
  <c r="T396" i="30"/>
  <c r="R396" i="30"/>
  <c r="P396" i="30"/>
  <c r="BI394" i="30"/>
  <c r="BH394" i="30"/>
  <c r="BG394" i="30"/>
  <c r="BF394" i="30"/>
  <c r="T394" i="30"/>
  <c r="R394" i="30"/>
  <c r="P394" i="30"/>
  <c r="BI392" i="30"/>
  <c r="BH392" i="30"/>
  <c r="BG392" i="30"/>
  <c r="BF392" i="30"/>
  <c r="T392" i="30"/>
  <c r="R392" i="30"/>
  <c r="P392" i="30"/>
  <c r="BI390" i="30"/>
  <c r="BH390" i="30"/>
  <c r="BG390" i="30"/>
  <c r="BF390" i="30"/>
  <c r="T390" i="30"/>
  <c r="R390" i="30"/>
  <c r="P390" i="30"/>
  <c r="BI388" i="30"/>
  <c r="BH388" i="30"/>
  <c r="BG388" i="30"/>
  <c r="BF388" i="30"/>
  <c r="T388" i="30"/>
  <c r="R388" i="30"/>
  <c r="P388" i="30"/>
  <c r="BI386" i="30"/>
  <c r="BH386" i="30"/>
  <c r="BG386" i="30"/>
  <c r="BF386" i="30"/>
  <c r="T386" i="30"/>
  <c r="R386" i="30"/>
  <c r="P386" i="30"/>
  <c r="BI384" i="30"/>
  <c r="BH384" i="30"/>
  <c r="BG384" i="30"/>
  <c r="BF384" i="30"/>
  <c r="T384" i="30"/>
  <c r="R384" i="30"/>
  <c r="P384" i="30"/>
  <c r="BI382" i="30"/>
  <c r="BH382" i="30"/>
  <c r="BG382" i="30"/>
  <c r="BF382" i="30"/>
  <c r="T382" i="30"/>
  <c r="R382" i="30"/>
  <c r="P382" i="30"/>
  <c r="BI380" i="30"/>
  <c r="BH380" i="30"/>
  <c r="BG380" i="30"/>
  <c r="BF380" i="30"/>
  <c r="T380" i="30"/>
  <c r="R380" i="30"/>
  <c r="P380" i="30"/>
  <c r="BI378" i="30"/>
  <c r="BH378" i="30"/>
  <c r="BG378" i="30"/>
  <c r="BF378" i="30"/>
  <c r="T378" i="30"/>
  <c r="R378" i="30"/>
  <c r="P378" i="30"/>
  <c r="BI376" i="30"/>
  <c r="BH376" i="30"/>
  <c r="BG376" i="30"/>
  <c r="BF376" i="30"/>
  <c r="T376" i="30"/>
  <c r="R376" i="30"/>
  <c r="P376" i="30"/>
  <c r="BI374" i="30"/>
  <c r="BH374" i="30"/>
  <c r="BG374" i="30"/>
  <c r="BF374" i="30"/>
  <c r="T374" i="30"/>
  <c r="R374" i="30"/>
  <c r="P374" i="30"/>
  <c r="BI372" i="30"/>
  <c r="BH372" i="30"/>
  <c r="BG372" i="30"/>
  <c r="BF372" i="30"/>
  <c r="T372" i="30"/>
  <c r="R372" i="30"/>
  <c r="P372" i="30"/>
  <c r="BI370" i="30"/>
  <c r="BH370" i="30"/>
  <c r="BG370" i="30"/>
  <c r="BF370" i="30"/>
  <c r="T370" i="30"/>
  <c r="R370" i="30"/>
  <c r="P370" i="30"/>
  <c r="BI369" i="30"/>
  <c r="BH369" i="30"/>
  <c r="BG369" i="30"/>
  <c r="BF369" i="30"/>
  <c r="T369" i="30"/>
  <c r="R369" i="30"/>
  <c r="P369" i="30"/>
  <c r="BI368" i="30"/>
  <c r="BH368" i="30"/>
  <c r="BG368" i="30"/>
  <c r="BF368" i="30"/>
  <c r="T368" i="30"/>
  <c r="R368" i="30"/>
  <c r="P368" i="30"/>
  <c r="BI366" i="30"/>
  <c r="BH366" i="30"/>
  <c r="BG366" i="30"/>
  <c r="BF366" i="30"/>
  <c r="T366" i="30"/>
  <c r="R366" i="30"/>
  <c r="P366" i="30"/>
  <c r="BI364" i="30"/>
  <c r="BH364" i="30"/>
  <c r="BG364" i="30"/>
  <c r="BF364" i="30"/>
  <c r="T364" i="30"/>
  <c r="R364" i="30"/>
  <c r="P364" i="30"/>
  <c r="BI362" i="30"/>
  <c r="BH362" i="30"/>
  <c r="BG362" i="30"/>
  <c r="BF362" i="30"/>
  <c r="T362" i="30"/>
  <c r="R362" i="30"/>
  <c r="P362" i="30"/>
  <c r="BI360" i="30"/>
  <c r="BH360" i="30"/>
  <c r="BG360" i="30"/>
  <c r="BF360" i="30"/>
  <c r="T360" i="30"/>
  <c r="R360" i="30"/>
  <c r="P360" i="30"/>
  <c r="BI358" i="30"/>
  <c r="BH358" i="30"/>
  <c r="BG358" i="30"/>
  <c r="BF358" i="30"/>
  <c r="T358" i="30"/>
  <c r="R358" i="30"/>
  <c r="P358" i="30"/>
  <c r="BI356" i="30"/>
  <c r="BH356" i="30"/>
  <c r="BG356" i="30"/>
  <c r="BF356" i="30"/>
  <c r="T356" i="30"/>
  <c r="R356" i="30"/>
  <c r="P356" i="30"/>
  <c r="BI354" i="30"/>
  <c r="BH354" i="30"/>
  <c r="BG354" i="30"/>
  <c r="BF354" i="30"/>
  <c r="T354" i="30"/>
  <c r="R354" i="30"/>
  <c r="P354" i="30"/>
  <c r="BI352" i="30"/>
  <c r="BH352" i="30"/>
  <c r="BG352" i="30"/>
  <c r="BF352" i="30"/>
  <c r="T352" i="30"/>
  <c r="R352" i="30"/>
  <c r="P352" i="30"/>
  <c r="BI350" i="30"/>
  <c r="BH350" i="30"/>
  <c r="BG350" i="30"/>
  <c r="BF350" i="30"/>
  <c r="T350" i="30"/>
  <c r="R350" i="30"/>
  <c r="P350" i="30"/>
  <c r="BI348" i="30"/>
  <c r="BH348" i="30"/>
  <c r="BG348" i="30"/>
  <c r="BF348" i="30"/>
  <c r="T348" i="30"/>
  <c r="R348" i="30"/>
  <c r="P348" i="30"/>
  <c r="BI346" i="30"/>
  <c r="BH346" i="30"/>
  <c r="BG346" i="30"/>
  <c r="BF346" i="30"/>
  <c r="T346" i="30"/>
  <c r="R346" i="30"/>
  <c r="P346" i="30"/>
  <c r="BI344" i="30"/>
  <c r="BH344" i="30"/>
  <c r="BG344" i="30"/>
  <c r="BF344" i="30"/>
  <c r="T344" i="30"/>
  <c r="R344" i="30"/>
  <c r="P344" i="30"/>
  <c r="BI342" i="30"/>
  <c r="BH342" i="30"/>
  <c r="BG342" i="30"/>
  <c r="BF342" i="30"/>
  <c r="T342" i="30"/>
  <c r="R342" i="30"/>
  <c r="P342" i="30"/>
  <c r="BI340" i="30"/>
  <c r="BH340" i="30"/>
  <c r="BG340" i="30"/>
  <c r="BF340" i="30"/>
  <c r="T340" i="30"/>
  <c r="R340" i="30"/>
  <c r="P340" i="30"/>
  <c r="BI338" i="30"/>
  <c r="BH338" i="30"/>
  <c r="BG338" i="30"/>
  <c r="BF338" i="30"/>
  <c r="T338" i="30"/>
  <c r="R338" i="30"/>
  <c r="P338" i="30"/>
  <c r="BI336" i="30"/>
  <c r="BH336" i="30"/>
  <c r="BG336" i="30"/>
  <c r="BF336" i="30"/>
  <c r="T336" i="30"/>
  <c r="R336" i="30"/>
  <c r="P336" i="30"/>
  <c r="BI334" i="30"/>
  <c r="BH334" i="30"/>
  <c r="BG334" i="30"/>
  <c r="BF334" i="30"/>
  <c r="T334" i="30"/>
  <c r="R334" i="30"/>
  <c r="P334" i="30"/>
  <c r="BI332" i="30"/>
  <c r="BH332" i="30"/>
  <c r="BG332" i="30"/>
  <c r="BF332" i="30"/>
  <c r="T332" i="30"/>
  <c r="R332" i="30"/>
  <c r="P332" i="30"/>
  <c r="BI330" i="30"/>
  <c r="BH330" i="30"/>
  <c r="BG330" i="30"/>
  <c r="BF330" i="30"/>
  <c r="T330" i="30"/>
  <c r="R330" i="30"/>
  <c r="P330" i="30"/>
  <c r="BI328" i="30"/>
  <c r="BH328" i="30"/>
  <c r="BG328" i="30"/>
  <c r="BF328" i="30"/>
  <c r="T328" i="30"/>
  <c r="R328" i="30"/>
  <c r="P328" i="30"/>
  <c r="BI326" i="30"/>
  <c r="BH326" i="30"/>
  <c r="BG326" i="30"/>
  <c r="BF326" i="30"/>
  <c r="T326" i="30"/>
  <c r="R326" i="30"/>
  <c r="P326" i="30"/>
  <c r="BI324" i="30"/>
  <c r="BH324" i="30"/>
  <c r="BG324" i="30"/>
  <c r="BF324" i="30"/>
  <c r="T324" i="30"/>
  <c r="R324" i="30"/>
  <c r="P324" i="30"/>
  <c r="BI322" i="30"/>
  <c r="BH322" i="30"/>
  <c r="BG322" i="30"/>
  <c r="BF322" i="30"/>
  <c r="T322" i="30"/>
  <c r="R322" i="30"/>
  <c r="P322" i="30"/>
  <c r="BI320" i="30"/>
  <c r="BH320" i="30"/>
  <c r="BG320" i="30"/>
  <c r="BF320" i="30"/>
  <c r="T320" i="30"/>
  <c r="R320" i="30"/>
  <c r="P320" i="30"/>
  <c r="BI319" i="30"/>
  <c r="BH319" i="30"/>
  <c r="BG319" i="30"/>
  <c r="BF319" i="30"/>
  <c r="T319" i="30"/>
  <c r="R319" i="30"/>
  <c r="P319" i="30"/>
  <c r="BI318" i="30"/>
  <c r="BH318" i="30"/>
  <c r="BG318" i="30"/>
  <c r="BF318" i="30"/>
  <c r="T318" i="30"/>
  <c r="R318" i="30"/>
  <c r="P318" i="30"/>
  <c r="BI317" i="30"/>
  <c r="BH317" i="30"/>
  <c r="BG317" i="30"/>
  <c r="BF317" i="30"/>
  <c r="T317" i="30"/>
  <c r="R317" i="30"/>
  <c r="P317" i="30"/>
  <c r="BI316" i="30"/>
  <c r="BH316" i="30"/>
  <c r="BG316" i="30"/>
  <c r="BF316" i="30"/>
  <c r="T316" i="30"/>
  <c r="R316" i="30"/>
  <c r="P316" i="30"/>
  <c r="BI315" i="30"/>
  <c r="BH315" i="30"/>
  <c r="BG315" i="30"/>
  <c r="BF315" i="30"/>
  <c r="T315" i="30"/>
  <c r="R315" i="30"/>
  <c r="P315" i="30"/>
  <c r="BI314" i="30"/>
  <c r="BH314" i="30"/>
  <c r="BG314" i="30"/>
  <c r="BF314" i="30"/>
  <c r="T314" i="30"/>
  <c r="R314" i="30"/>
  <c r="P314" i="30"/>
  <c r="BI313" i="30"/>
  <c r="BH313" i="30"/>
  <c r="BG313" i="30"/>
  <c r="BF313" i="30"/>
  <c r="T313" i="30"/>
  <c r="R313" i="30"/>
  <c r="P313" i="30"/>
  <c r="BI312" i="30"/>
  <c r="BH312" i="30"/>
  <c r="BG312" i="30"/>
  <c r="BF312" i="30"/>
  <c r="T312" i="30"/>
  <c r="R312" i="30"/>
  <c r="P312" i="30"/>
  <c r="BI310" i="30"/>
  <c r="BH310" i="30"/>
  <c r="BG310" i="30"/>
  <c r="BF310" i="30"/>
  <c r="T310" i="30"/>
  <c r="R310" i="30"/>
  <c r="P310" i="30"/>
  <c r="BI309" i="30"/>
  <c r="BH309" i="30"/>
  <c r="BG309" i="30"/>
  <c r="BF309" i="30"/>
  <c r="T309" i="30"/>
  <c r="R309" i="30"/>
  <c r="P309" i="30"/>
  <c r="BI307" i="30"/>
  <c r="BH307" i="30"/>
  <c r="BG307" i="30"/>
  <c r="BF307" i="30"/>
  <c r="T307" i="30"/>
  <c r="R307" i="30"/>
  <c r="P307" i="30"/>
  <c r="BI306" i="30"/>
  <c r="BH306" i="30"/>
  <c r="BG306" i="30"/>
  <c r="BF306" i="30"/>
  <c r="T306" i="30"/>
  <c r="R306" i="30"/>
  <c r="P306" i="30"/>
  <c r="BI304" i="30"/>
  <c r="BH304" i="30"/>
  <c r="BG304" i="30"/>
  <c r="BF304" i="30"/>
  <c r="T304" i="30"/>
  <c r="R304" i="30"/>
  <c r="P304" i="30"/>
  <c r="BI302" i="30"/>
  <c r="BH302" i="30"/>
  <c r="BG302" i="30"/>
  <c r="BF302" i="30"/>
  <c r="T302" i="30"/>
  <c r="R302" i="30"/>
  <c r="P302" i="30"/>
  <c r="BI300" i="30"/>
  <c r="BH300" i="30"/>
  <c r="BG300" i="30"/>
  <c r="BF300" i="30"/>
  <c r="T300" i="30"/>
  <c r="R300" i="30"/>
  <c r="P300" i="30"/>
  <c r="BI298" i="30"/>
  <c r="BH298" i="30"/>
  <c r="BG298" i="30"/>
  <c r="BF298" i="30"/>
  <c r="T298" i="30"/>
  <c r="R298" i="30"/>
  <c r="P298" i="30"/>
  <c r="BI296" i="30"/>
  <c r="BH296" i="30"/>
  <c r="BG296" i="30"/>
  <c r="BF296" i="30"/>
  <c r="T296" i="30"/>
  <c r="R296" i="30"/>
  <c r="P296" i="30"/>
  <c r="BI294" i="30"/>
  <c r="BH294" i="30"/>
  <c r="BG294" i="30"/>
  <c r="BF294" i="30"/>
  <c r="T294" i="30"/>
  <c r="R294" i="30"/>
  <c r="P294" i="30"/>
  <c r="BI292" i="30"/>
  <c r="BH292" i="30"/>
  <c r="BG292" i="30"/>
  <c r="BF292" i="30"/>
  <c r="T292" i="30"/>
  <c r="R292" i="30"/>
  <c r="P292" i="30"/>
  <c r="BI290" i="30"/>
  <c r="BH290" i="30"/>
  <c r="BG290" i="30"/>
  <c r="BF290" i="30"/>
  <c r="T290" i="30"/>
  <c r="R290" i="30"/>
  <c r="P290" i="30"/>
  <c r="BI288" i="30"/>
  <c r="BH288" i="30"/>
  <c r="BG288" i="30"/>
  <c r="BF288" i="30"/>
  <c r="T288" i="30"/>
  <c r="R288" i="30"/>
  <c r="P288" i="30"/>
  <c r="BI286" i="30"/>
  <c r="BH286" i="30"/>
  <c r="BG286" i="30"/>
  <c r="BF286" i="30"/>
  <c r="T286" i="30"/>
  <c r="R286" i="30"/>
  <c r="P286" i="30"/>
  <c r="BI284" i="30"/>
  <c r="BH284" i="30"/>
  <c r="BG284" i="30"/>
  <c r="BF284" i="30"/>
  <c r="T284" i="30"/>
  <c r="R284" i="30"/>
  <c r="P284" i="30"/>
  <c r="BI283" i="30"/>
  <c r="BH283" i="30"/>
  <c r="BG283" i="30"/>
  <c r="BF283" i="30"/>
  <c r="T283" i="30"/>
  <c r="R283" i="30"/>
  <c r="P283" i="30"/>
  <c r="BI281" i="30"/>
  <c r="BH281" i="30"/>
  <c r="BG281" i="30"/>
  <c r="BF281" i="30"/>
  <c r="T281" i="30"/>
  <c r="R281" i="30"/>
  <c r="P281" i="30"/>
  <c r="BI279" i="30"/>
  <c r="BH279" i="30"/>
  <c r="BG279" i="30"/>
  <c r="BF279" i="30"/>
  <c r="T279" i="30"/>
  <c r="R279" i="30"/>
  <c r="P279" i="30"/>
  <c r="BI277" i="30"/>
  <c r="BH277" i="30"/>
  <c r="BG277" i="30"/>
  <c r="BF277" i="30"/>
  <c r="T277" i="30"/>
  <c r="R277" i="30"/>
  <c r="P277" i="30"/>
  <c r="BI275" i="30"/>
  <c r="BH275" i="30"/>
  <c r="BG275" i="30"/>
  <c r="BF275" i="30"/>
  <c r="T275" i="30"/>
  <c r="R275" i="30"/>
  <c r="P275" i="30"/>
  <c r="BI273" i="30"/>
  <c r="BH273" i="30"/>
  <c r="BG273" i="30"/>
  <c r="BF273" i="30"/>
  <c r="T273" i="30"/>
  <c r="R273" i="30"/>
  <c r="P273" i="30"/>
  <c r="BI271" i="30"/>
  <c r="BH271" i="30"/>
  <c r="BG271" i="30"/>
  <c r="BF271" i="30"/>
  <c r="T271" i="30"/>
  <c r="R271" i="30"/>
  <c r="P271" i="30"/>
  <c r="BI269" i="30"/>
  <c r="BH269" i="30"/>
  <c r="BG269" i="30"/>
  <c r="BF269" i="30"/>
  <c r="T269" i="30"/>
  <c r="R269" i="30"/>
  <c r="P269" i="30"/>
  <c r="BI267" i="30"/>
  <c r="BH267" i="30"/>
  <c r="BG267" i="30"/>
  <c r="BF267" i="30"/>
  <c r="T267" i="30"/>
  <c r="R267" i="30"/>
  <c r="P267" i="30"/>
  <c r="BI265" i="30"/>
  <c r="BH265" i="30"/>
  <c r="BG265" i="30"/>
  <c r="BF265" i="30"/>
  <c r="T265" i="30"/>
  <c r="R265" i="30"/>
  <c r="P265" i="30"/>
  <c r="BI263" i="30"/>
  <c r="BH263" i="30"/>
  <c r="BG263" i="30"/>
  <c r="BF263" i="30"/>
  <c r="T263" i="30"/>
  <c r="R263" i="30"/>
  <c r="P263" i="30"/>
  <c r="BI261" i="30"/>
  <c r="BH261" i="30"/>
  <c r="BG261" i="30"/>
  <c r="BF261" i="30"/>
  <c r="T261" i="30"/>
  <c r="R261" i="30"/>
  <c r="P261" i="30"/>
  <c r="BI259" i="30"/>
  <c r="BH259" i="30"/>
  <c r="BG259" i="30"/>
  <c r="BF259" i="30"/>
  <c r="T259" i="30"/>
  <c r="R259" i="30"/>
  <c r="P259" i="30"/>
  <c r="BI257" i="30"/>
  <c r="BH257" i="30"/>
  <c r="BG257" i="30"/>
  <c r="BF257" i="30"/>
  <c r="T257" i="30"/>
  <c r="R257" i="30"/>
  <c r="P257" i="30"/>
  <c r="BI255" i="30"/>
  <c r="BH255" i="30"/>
  <c r="BG255" i="30"/>
  <c r="BF255" i="30"/>
  <c r="T255" i="30"/>
  <c r="R255" i="30"/>
  <c r="P255" i="30"/>
  <c r="BI253" i="30"/>
  <c r="BH253" i="30"/>
  <c r="BG253" i="30"/>
  <c r="BF253" i="30"/>
  <c r="T253" i="30"/>
  <c r="R253" i="30"/>
  <c r="P253" i="30"/>
  <c r="BI251" i="30"/>
  <c r="BH251" i="30"/>
  <c r="BG251" i="30"/>
  <c r="BF251" i="30"/>
  <c r="T251" i="30"/>
  <c r="R251" i="30"/>
  <c r="P251" i="30"/>
  <c r="BI249" i="30"/>
  <c r="BH249" i="30"/>
  <c r="BG249" i="30"/>
  <c r="BF249" i="30"/>
  <c r="T249" i="30"/>
  <c r="R249" i="30"/>
  <c r="P249" i="30"/>
  <c r="BI247" i="30"/>
  <c r="BH247" i="30"/>
  <c r="BG247" i="30"/>
  <c r="BF247" i="30"/>
  <c r="T247" i="30"/>
  <c r="R247" i="30"/>
  <c r="P247" i="30"/>
  <c r="BI245" i="30"/>
  <c r="BH245" i="30"/>
  <c r="BG245" i="30"/>
  <c r="BF245" i="30"/>
  <c r="T245" i="30"/>
  <c r="R245" i="30"/>
  <c r="P245" i="30"/>
  <c r="BI243" i="30"/>
  <c r="BH243" i="30"/>
  <c r="BG243" i="30"/>
  <c r="BF243" i="30"/>
  <c r="T243" i="30"/>
  <c r="R243" i="30"/>
  <c r="P243" i="30"/>
  <c r="BI241" i="30"/>
  <c r="BH241" i="30"/>
  <c r="BG241" i="30"/>
  <c r="BF241" i="30"/>
  <c r="T241" i="30"/>
  <c r="R241" i="30"/>
  <c r="P241" i="30"/>
  <c r="BI239" i="30"/>
  <c r="BH239" i="30"/>
  <c r="BG239" i="30"/>
  <c r="BF239" i="30"/>
  <c r="T239" i="30"/>
  <c r="R239" i="30"/>
  <c r="P239" i="30"/>
  <c r="BI237" i="30"/>
  <c r="BH237" i="30"/>
  <c r="BG237" i="30"/>
  <c r="BF237" i="30"/>
  <c r="T237" i="30"/>
  <c r="R237" i="30"/>
  <c r="P237" i="30"/>
  <c r="BI235" i="30"/>
  <c r="BH235" i="30"/>
  <c r="BG235" i="30"/>
  <c r="BF235" i="30"/>
  <c r="T235" i="30"/>
  <c r="R235" i="30"/>
  <c r="P235" i="30"/>
  <c r="BI233" i="30"/>
  <c r="BH233" i="30"/>
  <c r="BG233" i="30"/>
  <c r="BF233" i="30"/>
  <c r="T233" i="30"/>
  <c r="R233" i="30"/>
  <c r="P233" i="30"/>
  <c r="BI231" i="30"/>
  <c r="BH231" i="30"/>
  <c r="BG231" i="30"/>
  <c r="BF231" i="30"/>
  <c r="T231" i="30"/>
  <c r="R231" i="30"/>
  <c r="P231" i="30"/>
  <c r="BI229" i="30"/>
  <c r="BH229" i="30"/>
  <c r="BG229" i="30"/>
  <c r="BF229" i="30"/>
  <c r="T229" i="30"/>
  <c r="R229" i="30"/>
  <c r="P229" i="30"/>
  <c r="BI227" i="30"/>
  <c r="BH227" i="30"/>
  <c r="BG227" i="30"/>
  <c r="BF227" i="30"/>
  <c r="T227" i="30"/>
  <c r="R227" i="30"/>
  <c r="P227" i="30"/>
  <c r="BI225" i="30"/>
  <c r="BH225" i="30"/>
  <c r="BG225" i="30"/>
  <c r="BF225" i="30"/>
  <c r="T225" i="30"/>
  <c r="R225" i="30"/>
  <c r="P225" i="30"/>
  <c r="BI223" i="30"/>
  <c r="BH223" i="30"/>
  <c r="BG223" i="30"/>
  <c r="BF223" i="30"/>
  <c r="T223" i="30"/>
  <c r="R223" i="30"/>
  <c r="P223" i="30"/>
  <c r="BI221" i="30"/>
  <c r="BH221" i="30"/>
  <c r="BG221" i="30"/>
  <c r="BF221" i="30"/>
  <c r="T221" i="30"/>
  <c r="R221" i="30"/>
  <c r="P221" i="30"/>
  <c r="BI219" i="30"/>
  <c r="BH219" i="30"/>
  <c r="BG219" i="30"/>
  <c r="BF219" i="30"/>
  <c r="T219" i="30"/>
  <c r="R219" i="30"/>
  <c r="P219" i="30"/>
  <c r="BI217" i="30"/>
  <c r="BH217" i="30"/>
  <c r="BG217" i="30"/>
  <c r="BF217" i="30"/>
  <c r="T217" i="30"/>
  <c r="R217" i="30"/>
  <c r="P217" i="30"/>
  <c r="BI215" i="30"/>
  <c r="BH215" i="30"/>
  <c r="BG215" i="30"/>
  <c r="BF215" i="30"/>
  <c r="T215" i="30"/>
  <c r="R215" i="30"/>
  <c r="P215" i="30"/>
  <c r="BI213" i="30"/>
  <c r="BH213" i="30"/>
  <c r="BG213" i="30"/>
  <c r="BF213" i="30"/>
  <c r="T213" i="30"/>
  <c r="R213" i="30"/>
  <c r="P213" i="30"/>
  <c r="BI211" i="30"/>
  <c r="BH211" i="30"/>
  <c r="BG211" i="30"/>
  <c r="BF211" i="30"/>
  <c r="T211" i="30"/>
  <c r="R211" i="30"/>
  <c r="P211" i="30"/>
  <c r="BI209" i="30"/>
  <c r="BH209" i="30"/>
  <c r="BG209" i="30"/>
  <c r="BF209" i="30"/>
  <c r="T209" i="30"/>
  <c r="R209" i="30"/>
  <c r="P209" i="30"/>
  <c r="BI207" i="30"/>
  <c r="BH207" i="30"/>
  <c r="BG207" i="30"/>
  <c r="BF207" i="30"/>
  <c r="T207" i="30"/>
  <c r="R207" i="30"/>
  <c r="P207" i="30"/>
  <c r="BI205" i="30"/>
  <c r="BH205" i="30"/>
  <c r="BG205" i="30"/>
  <c r="BF205" i="30"/>
  <c r="T205" i="30"/>
  <c r="R205" i="30"/>
  <c r="P205" i="30"/>
  <c r="BI203" i="30"/>
  <c r="BH203" i="30"/>
  <c r="BG203" i="30"/>
  <c r="BF203" i="30"/>
  <c r="T203" i="30"/>
  <c r="R203" i="30"/>
  <c r="P203" i="30"/>
  <c r="BI201" i="30"/>
  <c r="BH201" i="30"/>
  <c r="BG201" i="30"/>
  <c r="BF201" i="30"/>
  <c r="T201" i="30"/>
  <c r="R201" i="30"/>
  <c r="P201" i="30"/>
  <c r="BI199" i="30"/>
  <c r="BH199" i="30"/>
  <c r="BG199" i="30"/>
  <c r="BF199" i="30"/>
  <c r="T199" i="30"/>
  <c r="R199" i="30"/>
  <c r="P199" i="30"/>
  <c r="BI197" i="30"/>
  <c r="BH197" i="30"/>
  <c r="BG197" i="30"/>
  <c r="BF197" i="30"/>
  <c r="T197" i="30"/>
  <c r="R197" i="30"/>
  <c r="P197" i="30"/>
  <c r="BI195" i="30"/>
  <c r="BH195" i="30"/>
  <c r="BG195" i="30"/>
  <c r="BF195" i="30"/>
  <c r="T195" i="30"/>
  <c r="R195" i="30"/>
  <c r="P195" i="30"/>
  <c r="BI193" i="30"/>
  <c r="BH193" i="30"/>
  <c r="BG193" i="30"/>
  <c r="BF193" i="30"/>
  <c r="T193" i="30"/>
  <c r="R193" i="30"/>
  <c r="P193" i="30"/>
  <c r="BI191" i="30"/>
  <c r="BH191" i="30"/>
  <c r="BG191" i="30"/>
  <c r="BF191" i="30"/>
  <c r="T191" i="30"/>
  <c r="R191" i="30"/>
  <c r="P191" i="30"/>
  <c r="BI189" i="30"/>
  <c r="BH189" i="30"/>
  <c r="BG189" i="30"/>
  <c r="BF189" i="30"/>
  <c r="T189" i="30"/>
  <c r="R189" i="30"/>
  <c r="P189" i="30"/>
  <c r="BI187" i="30"/>
  <c r="BH187" i="30"/>
  <c r="BG187" i="30"/>
  <c r="BF187" i="30"/>
  <c r="T187" i="30"/>
  <c r="R187" i="30"/>
  <c r="P187" i="30"/>
  <c r="BI185" i="30"/>
  <c r="BH185" i="30"/>
  <c r="BG185" i="30"/>
  <c r="BF185" i="30"/>
  <c r="T185" i="30"/>
  <c r="R185" i="30"/>
  <c r="P185" i="30"/>
  <c r="BI183" i="30"/>
  <c r="BH183" i="30"/>
  <c r="BG183" i="30"/>
  <c r="BF183" i="30"/>
  <c r="T183" i="30"/>
  <c r="R183" i="30"/>
  <c r="P183" i="30"/>
  <c r="BI181" i="30"/>
  <c r="BH181" i="30"/>
  <c r="BG181" i="30"/>
  <c r="BF181" i="30"/>
  <c r="T181" i="30"/>
  <c r="R181" i="30"/>
  <c r="P181" i="30"/>
  <c r="BI179" i="30"/>
  <c r="BH179" i="30"/>
  <c r="BG179" i="30"/>
  <c r="BF179" i="30"/>
  <c r="T179" i="30"/>
  <c r="R179" i="30"/>
  <c r="P179" i="30"/>
  <c r="BI177" i="30"/>
  <c r="BH177" i="30"/>
  <c r="BG177" i="30"/>
  <c r="BF177" i="30"/>
  <c r="T177" i="30"/>
  <c r="R177" i="30"/>
  <c r="P177" i="30"/>
  <c r="BI175" i="30"/>
  <c r="BH175" i="30"/>
  <c r="BG175" i="30"/>
  <c r="BF175" i="30"/>
  <c r="T175" i="30"/>
  <c r="R175" i="30"/>
  <c r="P175" i="30"/>
  <c r="BI173" i="30"/>
  <c r="BH173" i="30"/>
  <c r="BG173" i="30"/>
  <c r="BF173" i="30"/>
  <c r="T173" i="30"/>
  <c r="R173" i="30"/>
  <c r="P173" i="30"/>
  <c r="BI171" i="30"/>
  <c r="BH171" i="30"/>
  <c r="BG171" i="30"/>
  <c r="BF171" i="30"/>
  <c r="T171" i="30"/>
  <c r="R171" i="30"/>
  <c r="P171" i="30"/>
  <c r="BI169" i="30"/>
  <c r="BH169" i="30"/>
  <c r="BG169" i="30"/>
  <c r="BF169" i="30"/>
  <c r="T169" i="30"/>
  <c r="R169" i="30"/>
  <c r="P169" i="30"/>
  <c r="BI167" i="30"/>
  <c r="BH167" i="30"/>
  <c r="BG167" i="30"/>
  <c r="BF167" i="30"/>
  <c r="T167" i="30"/>
  <c r="R167" i="30"/>
  <c r="P167" i="30"/>
  <c r="BI165" i="30"/>
  <c r="BH165" i="30"/>
  <c r="BG165" i="30"/>
  <c r="BF165" i="30"/>
  <c r="T165" i="30"/>
  <c r="R165" i="30"/>
  <c r="P165" i="30"/>
  <c r="BI163" i="30"/>
  <c r="BH163" i="30"/>
  <c r="BG163" i="30"/>
  <c r="BF163" i="30"/>
  <c r="T163" i="30"/>
  <c r="R163" i="30"/>
  <c r="P163" i="30"/>
  <c r="BI161" i="30"/>
  <c r="BH161" i="30"/>
  <c r="BG161" i="30"/>
  <c r="BF161" i="30"/>
  <c r="T161" i="30"/>
  <c r="R161" i="30"/>
  <c r="P161" i="30"/>
  <c r="BI159" i="30"/>
  <c r="BH159" i="30"/>
  <c r="BG159" i="30"/>
  <c r="BF159" i="30"/>
  <c r="T159" i="30"/>
  <c r="R159" i="30"/>
  <c r="P159" i="30"/>
  <c r="BI157" i="30"/>
  <c r="BH157" i="30"/>
  <c r="BG157" i="30"/>
  <c r="BF157" i="30"/>
  <c r="T157" i="30"/>
  <c r="R157" i="30"/>
  <c r="P157" i="30"/>
  <c r="BI155" i="30"/>
  <c r="BH155" i="30"/>
  <c r="BG155" i="30"/>
  <c r="BF155" i="30"/>
  <c r="T155" i="30"/>
  <c r="R155" i="30"/>
  <c r="P155" i="30"/>
  <c r="BI153" i="30"/>
  <c r="BH153" i="30"/>
  <c r="BG153" i="30"/>
  <c r="BF153" i="30"/>
  <c r="T153" i="30"/>
  <c r="R153" i="30"/>
  <c r="P153" i="30"/>
  <c r="BI151" i="30"/>
  <c r="BH151" i="30"/>
  <c r="BG151" i="30"/>
  <c r="BF151" i="30"/>
  <c r="T151" i="30"/>
  <c r="R151" i="30"/>
  <c r="P151" i="30"/>
  <c r="BI149" i="30"/>
  <c r="BH149" i="30"/>
  <c r="BG149" i="30"/>
  <c r="BF149" i="30"/>
  <c r="T149" i="30"/>
  <c r="R149" i="30"/>
  <c r="P149" i="30"/>
  <c r="BI147" i="30"/>
  <c r="BH147" i="30"/>
  <c r="BG147" i="30"/>
  <c r="BF147" i="30"/>
  <c r="T147" i="30"/>
  <c r="R147" i="30"/>
  <c r="P147" i="30"/>
  <c r="BI145" i="30"/>
  <c r="BH145" i="30"/>
  <c r="BG145" i="30"/>
  <c r="BF145" i="30"/>
  <c r="T145" i="30"/>
  <c r="R145" i="30"/>
  <c r="P145" i="30"/>
  <c r="BI143" i="30"/>
  <c r="BH143" i="30"/>
  <c r="BG143" i="30"/>
  <c r="BF143" i="30"/>
  <c r="T143" i="30"/>
  <c r="R143" i="30"/>
  <c r="P143" i="30"/>
  <c r="BI141" i="30"/>
  <c r="BH141" i="30"/>
  <c r="BG141" i="30"/>
  <c r="BF141" i="30"/>
  <c r="T141" i="30"/>
  <c r="R141" i="30"/>
  <c r="P141" i="30"/>
  <c r="BI139" i="30"/>
  <c r="BH139" i="30"/>
  <c r="BG139" i="30"/>
  <c r="BF139" i="30"/>
  <c r="T139" i="30"/>
  <c r="R139" i="30"/>
  <c r="P139" i="30"/>
  <c r="BI137" i="30"/>
  <c r="BH137" i="30"/>
  <c r="BG137" i="30"/>
  <c r="BF137" i="30"/>
  <c r="T137" i="30"/>
  <c r="R137" i="30"/>
  <c r="P137" i="30"/>
  <c r="BI135" i="30"/>
  <c r="BH135" i="30"/>
  <c r="BG135" i="30"/>
  <c r="BF135" i="30"/>
  <c r="T135" i="30"/>
  <c r="R135" i="30"/>
  <c r="P135" i="30"/>
  <c r="BI133" i="30"/>
  <c r="BH133" i="30"/>
  <c r="BG133" i="30"/>
  <c r="BF133" i="30"/>
  <c r="T133" i="30"/>
  <c r="R133" i="30"/>
  <c r="P133" i="30"/>
  <c r="BI131" i="30"/>
  <c r="BH131" i="30"/>
  <c r="BG131" i="30"/>
  <c r="BF131" i="30"/>
  <c r="T131" i="30"/>
  <c r="R131" i="30"/>
  <c r="P131" i="30"/>
  <c r="BI129" i="30"/>
  <c r="BH129" i="30"/>
  <c r="BG129" i="30"/>
  <c r="BF129" i="30"/>
  <c r="T129" i="30"/>
  <c r="R129" i="30"/>
  <c r="P129" i="30"/>
  <c r="BI127" i="30"/>
  <c r="BH127" i="30"/>
  <c r="BG127" i="30"/>
  <c r="BF127" i="30"/>
  <c r="T127" i="30"/>
  <c r="R127" i="30"/>
  <c r="P127" i="30"/>
  <c r="BI125" i="30"/>
  <c r="BH125" i="30"/>
  <c r="BG125" i="30"/>
  <c r="BF125" i="30"/>
  <c r="T125" i="30"/>
  <c r="R125" i="30"/>
  <c r="P125" i="30"/>
  <c r="F118" i="30"/>
  <c r="E116" i="30"/>
  <c r="F93" i="30"/>
  <c r="E91" i="30"/>
  <c r="J28" i="30"/>
  <c r="E28" i="30"/>
  <c r="J121" i="30" s="1"/>
  <c r="J27" i="30"/>
  <c r="J25" i="30"/>
  <c r="E25" i="30"/>
  <c r="J120" i="30" s="1"/>
  <c r="J24" i="30"/>
  <c r="J22" i="30"/>
  <c r="E22" i="30"/>
  <c r="F96" i="30" s="1"/>
  <c r="J21" i="30"/>
  <c r="J19" i="30"/>
  <c r="E19" i="30"/>
  <c r="F120" i="30" s="1"/>
  <c r="J18" i="30"/>
  <c r="J16" i="30"/>
  <c r="J93" i="30"/>
  <c r="E7" i="30"/>
  <c r="E110" i="30" s="1"/>
  <c r="J41" i="29"/>
  <c r="J40" i="29"/>
  <c r="AY129" i="1"/>
  <c r="J39" i="29"/>
  <c r="AX129" i="1"/>
  <c r="BI182" i="29"/>
  <c r="BH182" i="29"/>
  <c r="BG182" i="29"/>
  <c r="BF182" i="29"/>
  <c r="T182" i="29"/>
  <c r="R182" i="29"/>
  <c r="P182" i="29"/>
  <c r="BI181" i="29"/>
  <c r="BH181" i="29"/>
  <c r="BG181" i="29"/>
  <c r="BF181" i="29"/>
  <c r="T181" i="29"/>
  <c r="R181" i="29"/>
  <c r="P181" i="29"/>
  <c r="BI180" i="29"/>
  <c r="BH180" i="29"/>
  <c r="BG180" i="29"/>
  <c r="BF180" i="29"/>
  <c r="T180" i="29"/>
  <c r="R180" i="29"/>
  <c r="P180" i="29"/>
  <c r="BI179" i="29"/>
  <c r="BH179" i="29"/>
  <c r="BG179" i="29"/>
  <c r="BF179" i="29"/>
  <c r="T179" i="29"/>
  <c r="R179" i="29"/>
  <c r="P179" i="29"/>
  <c r="BI178" i="29"/>
  <c r="BH178" i="29"/>
  <c r="BG178" i="29"/>
  <c r="BF178" i="29"/>
  <c r="T178" i="29"/>
  <c r="R178" i="29"/>
  <c r="P178" i="29"/>
  <c r="BI177" i="29"/>
  <c r="BH177" i="29"/>
  <c r="BG177" i="29"/>
  <c r="BF177" i="29"/>
  <c r="T177" i="29"/>
  <c r="R177" i="29"/>
  <c r="P177" i="29"/>
  <c r="BI176" i="29"/>
  <c r="BH176" i="29"/>
  <c r="BG176" i="29"/>
  <c r="BF176" i="29"/>
  <c r="T176" i="29"/>
  <c r="R176" i="29"/>
  <c r="P176" i="29"/>
  <c r="BI175" i="29"/>
  <c r="BH175" i="29"/>
  <c r="BG175" i="29"/>
  <c r="BF175" i="29"/>
  <c r="T175" i="29"/>
  <c r="R175" i="29"/>
  <c r="P175" i="29"/>
  <c r="BI174" i="29"/>
  <c r="BH174" i="29"/>
  <c r="BG174" i="29"/>
  <c r="BF174" i="29"/>
  <c r="T174" i="29"/>
  <c r="R174" i="29"/>
  <c r="P174" i="29"/>
  <c r="BI173" i="29"/>
  <c r="BH173" i="29"/>
  <c r="BG173" i="29"/>
  <c r="BF173" i="29"/>
  <c r="T173" i="29"/>
  <c r="R173" i="29"/>
  <c r="P173" i="29"/>
  <c r="BI172" i="29"/>
  <c r="BH172" i="29"/>
  <c r="BG172" i="29"/>
  <c r="BF172" i="29"/>
  <c r="T172" i="29"/>
  <c r="R172" i="29"/>
  <c r="P172" i="29"/>
  <c r="BI171" i="29"/>
  <c r="BH171" i="29"/>
  <c r="BG171" i="29"/>
  <c r="BF171" i="29"/>
  <c r="T171" i="29"/>
  <c r="R171" i="29"/>
  <c r="P171" i="29"/>
  <c r="BI170" i="29"/>
  <c r="BH170" i="29"/>
  <c r="BG170" i="29"/>
  <c r="BF170" i="29"/>
  <c r="T170" i="29"/>
  <c r="R170" i="29"/>
  <c r="P170" i="29"/>
  <c r="BI169" i="29"/>
  <c r="BH169" i="29"/>
  <c r="BG169" i="29"/>
  <c r="BF169" i="29"/>
  <c r="T169" i="29"/>
  <c r="R169" i="29"/>
  <c r="P169" i="29"/>
  <c r="BI168" i="29"/>
  <c r="BH168" i="29"/>
  <c r="BG168" i="29"/>
  <c r="BF168" i="29"/>
  <c r="T168" i="29"/>
  <c r="R168" i="29"/>
  <c r="P168" i="29"/>
  <c r="BI167" i="29"/>
  <c r="BH167" i="29"/>
  <c r="BG167" i="29"/>
  <c r="BF167" i="29"/>
  <c r="T167" i="29"/>
  <c r="R167" i="29"/>
  <c r="P167" i="29"/>
  <c r="BI166" i="29"/>
  <c r="BH166" i="29"/>
  <c r="BG166" i="29"/>
  <c r="BF166" i="29"/>
  <c r="T166" i="29"/>
  <c r="R166" i="29"/>
  <c r="P166" i="29"/>
  <c r="BI165" i="29"/>
  <c r="BH165" i="29"/>
  <c r="BG165" i="29"/>
  <c r="BF165" i="29"/>
  <c r="T165" i="29"/>
  <c r="R165" i="29"/>
  <c r="P165" i="29"/>
  <c r="BI164" i="29"/>
  <c r="BH164" i="29"/>
  <c r="BG164" i="29"/>
  <c r="BF164" i="29"/>
  <c r="T164" i="29"/>
  <c r="R164" i="29"/>
  <c r="P164" i="29"/>
  <c r="BI163" i="29"/>
  <c r="BH163" i="29"/>
  <c r="BG163" i="29"/>
  <c r="BF163" i="29"/>
  <c r="T163" i="29"/>
  <c r="R163" i="29"/>
  <c r="P163" i="29"/>
  <c r="BI162" i="29"/>
  <c r="BH162" i="29"/>
  <c r="BG162" i="29"/>
  <c r="BF162" i="29"/>
  <c r="T162" i="29"/>
  <c r="R162" i="29"/>
  <c r="P162" i="29"/>
  <c r="BI161" i="29"/>
  <c r="BH161" i="29"/>
  <c r="BG161" i="29"/>
  <c r="BF161" i="29"/>
  <c r="T161" i="29"/>
  <c r="R161" i="29"/>
  <c r="P161" i="29"/>
  <c r="BI160" i="29"/>
  <c r="BH160" i="29"/>
  <c r="BG160" i="29"/>
  <c r="BF160" i="29"/>
  <c r="T160" i="29"/>
  <c r="R160" i="29"/>
  <c r="P160" i="29"/>
  <c r="BI159" i="29"/>
  <c r="BH159" i="29"/>
  <c r="BG159" i="29"/>
  <c r="BF159" i="29"/>
  <c r="T159" i="29"/>
  <c r="R159" i="29"/>
  <c r="P159" i="29"/>
  <c r="BI158" i="29"/>
  <c r="BH158" i="29"/>
  <c r="BG158" i="29"/>
  <c r="BF158" i="29"/>
  <c r="T158" i="29"/>
  <c r="R158" i="29"/>
  <c r="P158" i="29"/>
  <c r="BI157" i="29"/>
  <c r="BH157" i="29"/>
  <c r="BG157" i="29"/>
  <c r="BF157" i="29"/>
  <c r="T157" i="29"/>
  <c r="R157" i="29"/>
  <c r="P157" i="29"/>
  <c r="BI156" i="29"/>
  <c r="BH156" i="29"/>
  <c r="BG156" i="29"/>
  <c r="BF156" i="29"/>
  <c r="T156" i="29"/>
  <c r="R156" i="29"/>
  <c r="P156" i="29"/>
  <c r="BI155" i="29"/>
  <c r="BH155" i="29"/>
  <c r="BG155" i="29"/>
  <c r="BF155" i="29"/>
  <c r="T155" i="29"/>
  <c r="R155" i="29"/>
  <c r="P155" i="29"/>
  <c r="BI154" i="29"/>
  <c r="BH154" i="29"/>
  <c r="BG154" i="29"/>
  <c r="BF154" i="29"/>
  <c r="T154" i="29"/>
  <c r="R154" i="29"/>
  <c r="P154" i="29"/>
  <c r="BI153" i="29"/>
  <c r="BH153" i="29"/>
  <c r="BG153" i="29"/>
  <c r="BF153" i="29"/>
  <c r="T153" i="29"/>
  <c r="R153" i="29"/>
  <c r="P153" i="29"/>
  <c r="BI152" i="29"/>
  <c r="BH152" i="29"/>
  <c r="BG152" i="29"/>
  <c r="BF152" i="29"/>
  <c r="T152" i="29"/>
  <c r="R152" i="29"/>
  <c r="P152" i="29"/>
  <c r="BI151" i="29"/>
  <c r="BH151" i="29"/>
  <c r="BG151" i="29"/>
  <c r="BF151" i="29"/>
  <c r="T151" i="29"/>
  <c r="R151" i="29"/>
  <c r="P151" i="29"/>
  <c r="BI150" i="29"/>
  <c r="BH150" i="29"/>
  <c r="BG150" i="29"/>
  <c r="BF150" i="29"/>
  <c r="T150" i="29"/>
  <c r="R150" i="29"/>
  <c r="P150" i="29"/>
  <c r="BI149" i="29"/>
  <c r="BH149" i="29"/>
  <c r="BG149" i="29"/>
  <c r="BF149" i="29"/>
  <c r="T149" i="29"/>
  <c r="R149" i="29"/>
  <c r="P149" i="29"/>
  <c r="BI148" i="29"/>
  <c r="BH148" i="29"/>
  <c r="BG148" i="29"/>
  <c r="BF148" i="29"/>
  <c r="T148" i="29"/>
  <c r="R148" i="29"/>
  <c r="P148" i="29"/>
  <c r="BI147" i="29"/>
  <c r="BH147" i="29"/>
  <c r="BG147" i="29"/>
  <c r="BF147" i="29"/>
  <c r="T147" i="29"/>
  <c r="R147" i="29"/>
  <c r="P147" i="29"/>
  <c r="BI146" i="29"/>
  <c r="BH146" i="29"/>
  <c r="BG146" i="29"/>
  <c r="BF146" i="29"/>
  <c r="T146" i="29"/>
  <c r="R146" i="29"/>
  <c r="P146" i="29"/>
  <c r="BI145" i="29"/>
  <c r="BH145" i="29"/>
  <c r="BG145" i="29"/>
  <c r="BF145" i="29"/>
  <c r="T145" i="29"/>
  <c r="R145" i="29"/>
  <c r="P145" i="29"/>
  <c r="BI144" i="29"/>
  <c r="BH144" i="29"/>
  <c r="BG144" i="29"/>
  <c r="BF144" i="29"/>
  <c r="T144" i="29"/>
  <c r="R144" i="29"/>
  <c r="P144" i="29"/>
  <c r="BI143" i="29"/>
  <c r="BH143" i="29"/>
  <c r="BG143" i="29"/>
  <c r="BF143" i="29"/>
  <c r="T143" i="29"/>
  <c r="R143" i="29"/>
  <c r="P143" i="29"/>
  <c r="BI142" i="29"/>
  <c r="BH142" i="29"/>
  <c r="BG142" i="29"/>
  <c r="BF142" i="29"/>
  <c r="T142" i="29"/>
  <c r="R142" i="29"/>
  <c r="P142" i="29"/>
  <c r="BI141" i="29"/>
  <c r="BH141" i="29"/>
  <c r="BG141" i="29"/>
  <c r="BF141" i="29"/>
  <c r="T141" i="29"/>
  <c r="R141" i="29"/>
  <c r="P141" i="29"/>
  <c r="BI140" i="29"/>
  <c r="BH140" i="29"/>
  <c r="BG140" i="29"/>
  <c r="BF140" i="29"/>
  <c r="T140" i="29"/>
  <c r="R140" i="29"/>
  <c r="P140" i="29"/>
  <c r="BI139" i="29"/>
  <c r="BH139" i="29"/>
  <c r="BG139" i="29"/>
  <c r="BF139" i="29"/>
  <c r="T139" i="29"/>
  <c r="R139" i="29"/>
  <c r="P139" i="29"/>
  <c r="BI138" i="29"/>
  <c r="BH138" i="29"/>
  <c r="BG138" i="29"/>
  <c r="BF138" i="29"/>
  <c r="T138" i="29"/>
  <c r="R138" i="29"/>
  <c r="P138" i="29"/>
  <c r="BI137" i="29"/>
  <c r="BH137" i="29"/>
  <c r="BG137" i="29"/>
  <c r="BF137" i="29"/>
  <c r="T137" i="29"/>
  <c r="R137" i="29"/>
  <c r="P137" i="29"/>
  <c r="BI136" i="29"/>
  <c r="BH136" i="29"/>
  <c r="BG136" i="29"/>
  <c r="BF136" i="29"/>
  <c r="T136" i="29"/>
  <c r="R136" i="29"/>
  <c r="P136" i="29"/>
  <c r="BI135" i="29"/>
  <c r="BH135" i="29"/>
  <c r="BG135" i="29"/>
  <c r="BF135" i="29"/>
  <c r="T135" i="29"/>
  <c r="R135" i="29"/>
  <c r="P135" i="29"/>
  <c r="BI134" i="29"/>
  <c r="BH134" i="29"/>
  <c r="BG134" i="29"/>
  <c r="BF134" i="29"/>
  <c r="T134" i="29"/>
  <c r="R134" i="29"/>
  <c r="P134" i="29"/>
  <c r="BI133" i="29"/>
  <c r="BH133" i="29"/>
  <c r="BG133" i="29"/>
  <c r="BF133" i="29"/>
  <c r="T133" i="29"/>
  <c r="R133" i="29"/>
  <c r="P133" i="29"/>
  <c r="BI132" i="29"/>
  <c r="BH132" i="29"/>
  <c r="BG132" i="29"/>
  <c r="BF132" i="29"/>
  <c r="T132" i="29"/>
  <c r="R132" i="29"/>
  <c r="P132" i="29"/>
  <c r="BI131" i="29"/>
  <c r="BH131" i="29"/>
  <c r="BG131" i="29"/>
  <c r="BF131" i="29"/>
  <c r="T131" i="29"/>
  <c r="R131" i="29"/>
  <c r="P131" i="29"/>
  <c r="BI130" i="29"/>
  <c r="BH130" i="29"/>
  <c r="BG130" i="29"/>
  <c r="BF130" i="29"/>
  <c r="T130" i="29"/>
  <c r="R130" i="29"/>
  <c r="P130" i="29"/>
  <c r="BI129" i="29"/>
  <c r="BH129" i="29"/>
  <c r="BG129" i="29"/>
  <c r="BF129" i="29"/>
  <c r="T129" i="29"/>
  <c r="R129" i="29"/>
  <c r="P129" i="29"/>
  <c r="BI128" i="29"/>
  <c r="BH128" i="29"/>
  <c r="BG128" i="29"/>
  <c r="BF128" i="29"/>
  <c r="T128" i="29"/>
  <c r="R128" i="29"/>
  <c r="P128" i="29"/>
  <c r="BI127" i="29"/>
  <c r="BH127" i="29"/>
  <c r="BG127" i="29"/>
  <c r="BF127" i="29"/>
  <c r="T127" i="29"/>
  <c r="R127" i="29"/>
  <c r="P127" i="29"/>
  <c r="F119" i="29"/>
  <c r="E117" i="29"/>
  <c r="F93" i="29"/>
  <c r="E91" i="29"/>
  <c r="J28" i="29"/>
  <c r="E28" i="29"/>
  <c r="J122" i="29"/>
  <c r="J27" i="29"/>
  <c r="J25" i="29"/>
  <c r="E25" i="29"/>
  <c r="J121" i="29" s="1"/>
  <c r="J24" i="29"/>
  <c r="J22" i="29"/>
  <c r="E22" i="29"/>
  <c r="F122" i="29" s="1"/>
  <c r="J21" i="29"/>
  <c r="J19" i="29"/>
  <c r="E19" i="29"/>
  <c r="F121" i="29"/>
  <c r="J18" i="29"/>
  <c r="J16" i="29"/>
  <c r="J93" i="29" s="1"/>
  <c r="E7" i="29"/>
  <c r="E85" i="29" s="1"/>
  <c r="J41" i="28"/>
  <c r="J40" i="28"/>
  <c r="AY128" i="1"/>
  <c r="J39" i="28"/>
  <c r="AX128" i="1" s="1"/>
  <c r="BI129" i="28"/>
  <c r="BH129" i="28"/>
  <c r="BG129" i="28"/>
  <c r="BF129" i="28"/>
  <c r="T129" i="28"/>
  <c r="R129" i="28"/>
  <c r="P129" i="28"/>
  <c r="BI128" i="28"/>
  <c r="BH128" i="28"/>
  <c r="BG128" i="28"/>
  <c r="BF128" i="28"/>
  <c r="T128" i="28"/>
  <c r="R128" i="28"/>
  <c r="P128" i="28"/>
  <c r="BI127" i="28"/>
  <c r="BH127" i="28"/>
  <c r="BG127" i="28"/>
  <c r="BF127" i="28"/>
  <c r="T127" i="28"/>
  <c r="R127" i="28"/>
  <c r="P127" i="28"/>
  <c r="F119" i="28"/>
  <c r="E117" i="28"/>
  <c r="F93" i="28"/>
  <c r="E91" i="28"/>
  <c r="J28" i="28"/>
  <c r="E28" i="28"/>
  <c r="J96" i="28"/>
  <c r="J27" i="28"/>
  <c r="J25" i="28"/>
  <c r="E25" i="28"/>
  <c r="J121" i="28" s="1"/>
  <c r="J24" i="28"/>
  <c r="J22" i="28"/>
  <c r="E22" i="28"/>
  <c r="F122" i="28" s="1"/>
  <c r="J21" i="28"/>
  <c r="J19" i="28"/>
  <c r="E19" i="28"/>
  <c r="F121" i="28"/>
  <c r="J18" i="28"/>
  <c r="J16" i="28"/>
  <c r="J119" i="28" s="1"/>
  <c r="E7" i="28"/>
  <c r="E85" i="28" s="1"/>
  <c r="J41" i="27"/>
  <c r="J40" i="27"/>
  <c r="AY126" i="1" s="1"/>
  <c r="J39" i="27"/>
  <c r="AX126" i="1"/>
  <c r="BI143" i="27"/>
  <c r="BH143" i="27"/>
  <c r="BG143" i="27"/>
  <c r="BF143" i="27"/>
  <c r="T143" i="27"/>
  <c r="R143" i="27"/>
  <c r="P143" i="27"/>
  <c r="BI141" i="27"/>
  <c r="BH141" i="27"/>
  <c r="BG141" i="27"/>
  <c r="BF141" i="27"/>
  <c r="T141" i="27"/>
  <c r="R141" i="27"/>
  <c r="P141" i="27"/>
  <c r="BI140" i="27"/>
  <c r="BH140" i="27"/>
  <c r="BG140" i="27"/>
  <c r="BF140" i="27"/>
  <c r="T140" i="27"/>
  <c r="R140" i="27"/>
  <c r="P140" i="27"/>
  <c r="BI138" i="27"/>
  <c r="BH138" i="27"/>
  <c r="BG138" i="27"/>
  <c r="BF138" i="27"/>
  <c r="T138" i="27"/>
  <c r="R138" i="27"/>
  <c r="P138" i="27"/>
  <c r="BI136" i="27"/>
  <c r="BH136" i="27"/>
  <c r="BG136" i="27"/>
  <c r="BF136" i="27"/>
  <c r="T136" i="27"/>
  <c r="R136" i="27"/>
  <c r="P136" i="27"/>
  <c r="BI135" i="27"/>
  <c r="BH135" i="27"/>
  <c r="BG135" i="27"/>
  <c r="BF135" i="27"/>
  <c r="T135" i="27"/>
  <c r="R135" i="27"/>
  <c r="P135" i="27"/>
  <c r="BI134" i="27"/>
  <c r="BH134" i="27"/>
  <c r="BG134" i="27"/>
  <c r="BF134" i="27"/>
  <c r="T134" i="27"/>
  <c r="R134" i="27"/>
  <c r="P134" i="27"/>
  <c r="BI133" i="27"/>
  <c r="BH133" i="27"/>
  <c r="BG133" i="27"/>
  <c r="BF133" i="27"/>
  <c r="T133" i="27"/>
  <c r="R133" i="27"/>
  <c r="P133" i="27"/>
  <c r="BI132" i="27"/>
  <c r="BH132" i="27"/>
  <c r="BG132" i="27"/>
  <c r="BF132" i="27"/>
  <c r="T132" i="27"/>
  <c r="R132" i="27"/>
  <c r="P132" i="27"/>
  <c r="BI131" i="27"/>
  <c r="BH131" i="27"/>
  <c r="BG131" i="27"/>
  <c r="BF131" i="27"/>
  <c r="T131" i="27"/>
  <c r="R131" i="27"/>
  <c r="P131" i="27"/>
  <c r="BI130" i="27"/>
  <c r="BH130" i="27"/>
  <c r="BG130" i="27"/>
  <c r="BF130" i="27"/>
  <c r="T130" i="27"/>
  <c r="R130" i="27"/>
  <c r="P130" i="27"/>
  <c r="BI129" i="27"/>
  <c r="BH129" i="27"/>
  <c r="BG129" i="27"/>
  <c r="BF129" i="27"/>
  <c r="T129" i="27"/>
  <c r="R129" i="27"/>
  <c r="P129" i="27"/>
  <c r="BI128" i="27"/>
  <c r="BH128" i="27"/>
  <c r="BG128" i="27"/>
  <c r="BF128" i="27"/>
  <c r="T128" i="27"/>
  <c r="R128" i="27"/>
  <c r="P128" i="27"/>
  <c r="BI127" i="27"/>
  <c r="BH127" i="27"/>
  <c r="BG127" i="27"/>
  <c r="BF127" i="27"/>
  <c r="T127" i="27"/>
  <c r="R127" i="27"/>
  <c r="P127" i="27"/>
  <c r="F119" i="27"/>
  <c r="E117" i="27"/>
  <c r="F93" i="27"/>
  <c r="E91" i="27"/>
  <c r="J28" i="27"/>
  <c r="E28" i="27"/>
  <c r="J96" i="27"/>
  <c r="J27" i="27"/>
  <c r="J25" i="27"/>
  <c r="E25" i="27"/>
  <c r="J121" i="27" s="1"/>
  <c r="J24" i="27"/>
  <c r="J22" i="27"/>
  <c r="E22" i="27"/>
  <c r="F122" i="27" s="1"/>
  <c r="J21" i="27"/>
  <c r="J19" i="27"/>
  <c r="E19" i="27"/>
  <c r="F95" i="27"/>
  <c r="J18" i="27"/>
  <c r="J16" i="27"/>
  <c r="J93" i="27"/>
  <c r="E7" i="27"/>
  <c r="E111" i="27"/>
  <c r="J41" i="26"/>
  <c r="J40" i="26"/>
  <c r="AY125" i="1"/>
  <c r="J39" i="26"/>
  <c r="AX125" i="1"/>
  <c r="BI136" i="26"/>
  <c r="BH136" i="26"/>
  <c r="BG136" i="26"/>
  <c r="BF136" i="26"/>
  <c r="T136" i="26"/>
  <c r="R136" i="26"/>
  <c r="P136" i="26"/>
  <c r="BI135" i="26"/>
  <c r="BH135" i="26"/>
  <c r="BG135" i="26"/>
  <c r="BF135" i="26"/>
  <c r="T135" i="26"/>
  <c r="R135" i="26"/>
  <c r="P135" i="26"/>
  <c r="BI134" i="26"/>
  <c r="BH134" i="26"/>
  <c r="BG134" i="26"/>
  <c r="BF134" i="26"/>
  <c r="T134" i="26"/>
  <c r="R134" i="26"/>
  <c r="P134" i="26"/>
  <c r="BI133" i="26"/>
  <c r="BH133" i="26"/>
  <c r="BG133" i="26"/>
  <c r="BF133" i="26"/>
  <c r="T133" i="26"/>
  <c r="R133" i="26"/>
  <c r="P133" i="26"/>
  <c r="BI132" i="26"/>
  <c r="BH132" i="26"/>
  <c r="BG132" i="26"/>
  <c r="BF132" i="26"/>
  <c r="T132" i="26"/>
  <c r="R132" i="26"/>
  <c r="P132" i="26"/>
  <c r="BI131" i="26"/>
  <c r="BH131" i="26"/>
  <c r="BG131" i="26"/>
  <c r="BF131" i="26"/>
  <c r="T131" i="26"/>
  <c r="R131" i="26"/>
  <c r="P131" i="26"/>
  <c r="BI130" i="26"/>
  <c r="BH130" i="26"/>
  <c r="BG130" i="26"/>
  <c r="BF130" i="26"/>
  <c r="T130" i="26"/>
  <c r="R130" i="26"/>
  <c r="P130" i="26"/>
  <c r="BI129" i="26"/>
  <c r="BH129" i="26"/>
  <c r="BG129" i="26"/>
  <c r="BF129" i="26"/>
  <c r="T129" i="26"/>
  <c r="R129" i="26"/>
  <c r="P129" i="26"/>
  <c r="BI128" i="26"/>
  <c r="BH128" i="26"/>
  <c r="BG128" i="26"/>
  <c r="BF128" i="26"/>
  <c r="T128" i="26"/>
  <c r="R128" i="26"/>
  <c r="P128" i="26"/>
  <c r="BI127" i="26"/>
  <c r="BH127" i="26"/>
  <c r="BG127" i="26"/>
  <c r="BF127" i="26"/>
  <c r="T127" i="26"/>
  <c r="R127" i="26"/>
  <c r="P127" i="26"/>
  <c r="F119" i="26"/>
  <c r="E117" i="26"/>
  <c r="F93" i="26"/>
  <c r="E91" i="26"/>
  <c r="J28" i="26"/>
  <c r="E28" i="26"/>
  <c r="J122" i="26"/>
  <c r="J27" i="26"/>
  <c r="J25" i="26"/>
  <c r="E25" i="26"/>
  <c r="J95" i="26" s="1"/>
  <c r="J24" i="26"/>
  <c r="J22" i="26"/>
  <c r="E22" i="26"/>
  <c r="F122" i="26" s="1"/>
  <c r="J21" i="26"/>
  <c r="J19" i="26"/>
  <c r="E19" i="26"/>
  <c r="F95" i="26"/>
  <c r="J18" i="26"/>
  <c r="J16" i="26"/>
  <c r="J93" i="26" s="1"/>
  <c r="E7" i="26"/>
  <c r="E85" i="26" s="1"/>
  <c r="J41" i="25"/>
  <c r="J40" i="25"/>
  <c r="AY124" i="1"/>
  <c r="J39" i="25"/>
  <c r="AX124" i="1" s="1"/>
  <c r="BI162" i="25"/>
  <c r="BH162" i="25"/>
  <c r="BG162" i="25"/>
  <c r="BF162" i="25"/>
  <c r="T162" i="25"/>
  <c r="T161" i="25" s="1"/>
  <c r="R162" i="25"/>
  <c r="R161" i="25" s="1"/>
  <c r="P162" i="25"/>
  <c r="P161" i="25"/>
  <c r="BI160" i="25"/>
  <c r="BH160" i="25"/>
  <c r="BG160" i="25"/>
  <c r="BF160" i="25"/>
  <c r="T160" i="25"/>
  <c r="R160" i="25"/>
  <c r="P160" i="25"/>
  <c r="BI159" i="25"/>
  <c r="BH159" i="25"/>
  <c r="BG159" i="25"/>
  <c r="BF159" i="25"/>
  <c r="T159" i="25"/>
  <c r="R159" i="25"/>
  <c r="P159" i="25"/>
  <c r="BI158" i="25"/>
  <c r="BH158" i="25"/>
  <c r="BG158" i="25"/>
  <c r="BF158" i="25"/>
  <c r="T158" i="25"/>
  <c r="R158" i="25"/>
  <c r="P158" i="25"/>
  <c r="BI157" i="25"/>
  <c r="BH157" i="25"/>
  <c r="BG157" i="25"/>
  <c r="BF157" i="25"/>
  <c r="T157" i="25"/>
  <c r="R157" i="25"/>
  <c r="P157" i="25"/>
  <c r="BI156" i="25"/>
  <c r="BH156" i="25"/>
  <c r="BG156" i="25"/>
  <c r="BF156" i="25"/>
  <c r="T156" i="25"/>
  <c r="R156" i="25"/>
  <c r="P156" i="25"/>
  <c r="BI154" i="25"/>
  <c r="BH154" i="25"/>
  <c r="BG154" i="25"/>
  <c r="BF154" i="25"/>
  <c r="T154" i="25"/>
  <c r="R154" i="25"/>
  <c r="P154" i="25"/>
  <c r="BI152" i="25"/>
  <c r="BH152" i="25"/>
  <c r="BG152" i="25"/>
  <c r="BF152" i="25"/>
  <c r="T152" i="25"/>
  <c r="R152" i="25"/>
  <c r="P152" i="25"/>
  <c r="BI150" i="25"/>
  <c r="BH150" i="25"/>
  <c r="BG150" i="25"/>
  <c r="BF150" i="25"/>
  <c r="T150" i="25"/>
  <c r="R150" i="25"/>
  <c r="P150" i="25"/>
  <c r="BI149" i="25"/>
  <c r="BH149" i="25"/>
  <c r="BG149" i="25"/>
  <c r="BF149" i="25"/>
  <c r="T149" i="25"/>
  <c r="R149" i="25"/>
  <c r="P149" i="25"/>
  <c r="BI148" i="25"/>
  <c r="BH148" i="25"/>
  <c r="BG148" i="25"/>
  <c r="BF148" i="25"/>
  <c r="T148" i="25"/>
  <c r="R148" i="25"/>
  <c r="P148" i="25"/>
  <c r="BI147" i="25"/>
  <c r="BH147" i="25"/>
  <c r="BG147" i="25"/>
  <c r="BF147" i="25"/>
  <c r="T147" i="25"/>
  <c r="R147" i="25"/>
  <c r="P147" i="25"/>
  <c r="BI146" i="25"/>
  <c r="BH146" i="25"/>
  <c r="BG146" i="25"/>
  <c r="BF146" i="25"/>
  <c r="T146" i="25"/>
  <c r="R146" i="25"/>
  <c r="P146" i="25"/>
  <c r="BI145" i="25"/>
  <c r="BH145" i="25"/>
  <c r="BG145" i="25"/>
  <c r="BF145" i="25"/>
  <c r="T145" i="25"/>
  <c r="R145" i="25"/>
  <c r="P145" i="25"/>
  <c r="BI144" i="25"/>
  <c r="BH144" i="25"/>
  <c r="BG144" i="25"/>
  <c r="BF144" i="25"/>
  <c r="T144" i="25"/>
  <c r="R144" i="25"/>
  <c r="P144" i="25"/>
  <c r="BI143" i="25"/>
  <c r="BH143" i="25"/>
  <c r="BG143" i="25"/>
  <c r="BF143" i="25"/>
  <c r="T143" i="25"/>
  <c r="R143" i="25"/>
  <c r="P143" i="25"/>
  <c r="BI142" i="25"/>
  <c r="BH142" i="25"/>
  <c r="BG142" i="25"/>
  <c r="BF142" i="25"/>
  <c r="T142" i="25"/>
  <c r="R142" i="25"/>
  <c r="P142" i="25"/>
  <c r="BI141" i="25"/>
  <c r="BH141" i="25"/>
  <c r="BG141" i="25"/>
  <c r="BF141" i="25"/>
  <c r="T141" i="25"/>
  <c r="R141" i="25"/>
  <c r="P141" i="25"/>
  <c r="BI140" i="25"/>
  <c r="BH140" i="25"/>
  <c r="BG140" i="25"/>
  <c r="BF140" i="25"/>
  <c r="T140" i="25"/>
  <c r="R140" i="25"/>
  <c r="P140" i="25"/>
  <c r="BI139" i="25"/>
  <c r="BH139" i="25"/>
  <c r="BG139" i="25"/>
  <c r="BF139" i="25"/>
  <c r="T139" i="25"/>
  <c r="R139" i="25"/>
  <c r="P139" i="25"/>
  <c r="BI138" i="25"/>
  <c r="BH138" i="25"/>
  <c r="BG138" i="25"/>
  <c r="BF138" i="25"/>
  <c r="T138" i="25"/>
  <c r="R138" i="25"/>
  <c r="P138" i="25"/>
  <c r="BI137" i="25"/>
  <c r="BH137" i="25"/>
  <c r="BG137" i="25"/>
  <c r="BF137" i="25"/>
  <c r="T137" i="25"/>
  <c r="R137" i="25"/>
  <c r="P137" i="25"/>
  <c r="BI136" i="25"/>
  <c r="BH136" i="25"/>
  <c r="BG136" i="25"/>
  <c r="BF136" i="25"/>
  <c r="T136" i="25"/>
  <c r="R136" i="25"/>
  <c r="P136" i="25"/>
  <c r="BI135" i="25"/>
  <c r="BH135" i="25"/>
  <c r="BG135" i="25"/>
  <c r="BF135" i="25"/>
  <c r="T135" i="25"/>
  <c r="R135" i="25"/>
  <c r="P135" i="25"/>
  <c r="BI134" i="25"/>
  <c r="BH134" i="25"/>
  <c r="BG134" i="25"/>
  <c r="BF134" i="25"/>
  <c r="T134" i="25"/>
  <c r="R134" i="25"/>
  <c r="P134" i="25"/>
  <c r="BI133" i="25"/>
  <c r="BH133" i="25"/>
  <c r="BG133" i="25"/>
  <c r="BF133" i="25"/>
  <c r="T133" i="25"/>
  <c r="R133" i="25"/>
  <c r="P133" i="25"/>
  <c r="BI132" i="25"/>
  <c r="BH132" i="25"/>
  <c r="BG132" i="25"/>
  <c r="BF132" i="25"/>
  <c r="T132" i="25"/>
  <c r="R132" i="25"/>
  <c r="P132" i="25"/>
  <c r="BI131" i="25"/>
  <c r="BH131" i="25"/>
  <c r="BG131" i="25"/>
  <c r="BF131" i="25"/>
  <c r="T131" i="25"/>
  <c r="R131" i="25"/>
  <c r="P131" i="25"/>
  <c r="BI130" i="25"/>
  <c r="BH130" i="25"/>
  <c r="BG130" i="25"/>
  <c r="BF130" i="25"/>
  <c r="T130" i="25"/>
  <c r="R130" i="25"/>
  <c r="P130" i="25"/>
  <c r="BI129" i="25"/>
  <c r="BH129" i="25"/>
  <c r="BG129" i="25"/>
  <c r="BF129" i="25"/>
  <c r="T129" i="25"/>
  <c r="R129" i="25"/>
  <c r="P129" i="25"/>
  <c r="BI128" i="25"/>
  <c r="BH128" i="25"/>
  <c r="BG128" i="25"/>
  <c r="BF128" i="25"/>
  <c r="T128" i="25"/>
  <c r="R128" i="25"/>
  <c r="P128" i="25"/>
  <c r="F120" i="25"/>
  <c r="E118" i="25"/>
  <c r="F93" i="25"/>
  <c r="E91" i="25"/>
  <c r="J28" i="25"/>
  <c r="E28" i="25"/>
  <c r="J123" i="25"/>
  <c r="J27" i="25"/>
  <c r="J25" i="25"/>
  <c r="E25" i="25"/>
  <c r="J95" i="25" s="1"/>
  <c r="J24" i="25"/>
  <c r="J22" i="25"/>
  <c r="E22" i="25"/>
  <c r="F96" i="25" s="1"/>
  <c r="J21" i="25"/>
  <c r="J19" i="25"/>
  <c r="E19" i="25"/>
  <c r="F122" i="25"/>
  <c r="J18" i="25"/>
  <c r="J16" i="25"/>
  <c r="J120" i="25"/>
  <c r="E7" i="25"/>
  <c r="E85" i="25"/>
  <c r="J41" i="24"/>
  <c r="J40" i="24"/>
  <c r="AY123" i="1"/>
  <c r="J39" i="24"/>
  <c r="AX123" i="1"/>
  <c r="BI154" i="24"/>
  <c r="BH154" i="24"/>
  <c r="BG154" i="24"/>
  <c r="BF154" i="24"/>
  <c r="T154" i="24"/>
  <c r="R154" i="24"/>
  <c r="P154" i="24"/>
  <c r="BI152" i="24"/>
  <c r="BH152" i="24"/>
  <c r="BG152" i="24"/>
  <c r="BF152" i="24"/>
  <c r="T152" i="24"/>
  <c r="R152" i="24"/>
  <c r="P152" i="24"/>
  <c r="BI151" i="24"/>
  <c r="BH151" i="24"/>
  <c r="BG151" i="24"/>
  <c r="BF151" i="24"/>
  <c r="T151" i="24"/>
  <c r="R151" i="24"/>
  <c r="P151" i="24"/>
  <c r="BI150" i="24"/>
  <c r="BH150" i="24"/>
  <c r="BG150" i="24"/>
  <c r="BF150" i="24"/>
  <c r="T150" i="24"/>
  <c r="R150" i="24"/>
  <c r="P150" i="24"/>
  <c r="BI149" i="24"/>
  <c r="BH149" i="24"/>
  <c r="BG149" i="24"/>
  <c r="BF149" i="24"/>
  <c r="T149" i="24"/>
  <c r="R149" i="24"/>
  <c r="P149" i="24"/>
  <c r="BI148" i="24"/>
  <c r="BH148" i="24"/>
  <c r="BG148" i="24"/>
  <c r="BF148" i="24"/>
  <c r="T148" i="24"/>
  <c r="R148" i="24"/>
  <c r="P148" i="24"/>
  <c r="BI147" i="24"/>
  <c r="BH147" i="24"/>
  <c r="BG147" i="24"/>
  <c r="BF147" i="24"/>
  <c r="T147" i="24"/>
  <c r="R147" i="24"/>
  <c r="P147" i="24"/>
  <c r="BI146" i="24"/>
  <c r="BH146" i="24"/>
  <c r="BG146" i="24"/>
  <c r="BF146" i="24"/>
  <c r="T146" i="24"/>
  <c r="R146" i="24"/>
  <c r="P146" i="24"/>
  <c r="BI145" i="24"/>
  <c r="BH145" i="24"/>
  <c r="BG145" i="24"/>
  <c r="BF145" i="24"/>
  <c r="T145" i="24"/>
  <c r="R145" i="24"/>
  <c r="P145" i="24"/>
  <c r="BI144" i="24"/>
  <c r="BH144" i="24"/>
  <c r="BG144" i="24"/>
  <c r="BF144" i="24"/>
  <c r="T144" i="24"/>
  <c r="R144" i="24"/>
  <c r="P144" i="24"/>
  <c r="BI143" i="24"/>
  <c r="BH143" i="24"/>
  <c r="BG143" i="24"/>
  <c r="BF143" i="24"/>
  <c r="T143" i="24"/>
  <c r="R143" i="24"/>
  <c r="P143" i="24"/>
  <c r="BI142" i="24"/>
  <c r="BH142" i="24"/>
  <c r="BG142" i="24"/>
  <c r="BF142" i="24"/>
  <c r="T142" i="24"/>
  <c r="R142" i="24"/>
  <c r="P142" i="24"/>
  <c r="BI141" i="24"/>
  <c r="BH141" i="24"/>
  <c r="BG141" i="24"/>
  <c r="BF141" i="24"/>
  <c r="T141" i="24"/>
  <c r="R141" i="24"/>
  <c r="P141" i="24"/>
  <c r="BI140" i="24"/>
  <c r="BH140" i="24"/>
  <c r="BG140" i="24"/>
  <c r="BF140" i="24"/>
  <c r="T140" i="24"/>
  <c r="R140" i="24"/>
  <c r="P140" i="24"/>
  <c r="BI139" i="24"/>
  <c r="BH139" i="24"/>
  <c r="BG139" i="24"/>
  <c r="BF139" i="24"/>
  <c r="T139" i="24"/>
  <c r="R139" i="24"/>
  <c r="P139" i="24"/>
  <c r="BI138" i="24"/>
  <c r="BH138" i="24"/>
  <c r="BG138" i="24"/>
  <c r="BF138" i="24"/>
  <c r="T138" i="24"/>
  <c r="R138" i="24"/>
  <c r="P138" i="24"/>
  <c r="BI137" i="24"/>
  <c r="BH137" i="24"/>
  <c r="BG137" i="24"/>
  <c r="BF137" i="24"/>
  <c r="T137" i="24"/>
  <c r="R137" i="24"/>
  <c r="P137" i="24"/>
  <c r="BI136" i="24"/>
  <c r="BH136" i="24"/>
  <c r="BG136" i="24"/>
  <c r="BF136" i="24"/>
  <c r="T136" i="24"/>
  <c r="R136" i="24"/>
  <c r="P136" i="24"/>
  <c r="BI135" i="24"/>
  <c r="BH135" i="24"/>
  <c r="BG135" i="24"/>
  <c r="BF135" i="24"/>
  <c r="T135" i="24"/>
  <c r="R135" i="24"/>
  <c r="P135" i="24"/>
  <c r="BI134" i="24"/>
  <c r="BH134" i="24"/>
  <c r="BG134" i="24"/>
  <c r="BF134" i="24"/>
  <c r="T134" i="24"/>
  <c r="R134" i="24"/>
  <c r="P134" i="24"/>
  <c r="BI133" i="24"/>
  <c r="BH133" i="24"/>
  <c r="BG133" i="24"/>
  <c r="BF133" i="24"/>
  <c r="T133" i="24"/>
  <c r="R133" i="24"/>
  <c r="P133" i="24"/>
  <c r="BI132" i="24"/>
  <c r="BH132" i="24"/>
  <c r="BG132" i="24"/>
  <c r="BF132" i="24"/>
  <c r="T132" i="24"/>
  <c r="R132" i="24"/>
  <c r="P132" i="24"/>
  <c r="BI131" i="24"/>
  <c r="BH131" i="24"/>
  <c r="BG131" i="24"/>
  <c r="BF131" i="24"/>
  <c r="T131" i="24"/>
  <c r="R131" i="24"/>
  <c r="P131" i="24"/>
  <c r="BI130" i="24"/>
  <c r="BH130" i="24"/>
  <c r="BG130" i="24"/>
  <c r="BF130" i="24"/>
  <c r="T130" i="24"/>
  <c r="R130" i="24"/>
  <c r="P130" i="24"/>
  <c r="BI129" i="24"/>
  <c r="BH129" i="24"/>
  <c r="BG129" i="24"/>
  <c r="BF129" i="24"/>
  <c r="T129" i="24"/>
  <c r="R129" i="24"/>
  <c r="P129" i="24"/>
  <c r="BI128" i="24"/>
  <c r="BH128" i="24"/>
  <c r="BG128" i="24"/>
  <c r="BF128" i="24"/>
  <c r="T128" i="24"/>
  <c r="R128" i="24"/>
  <c r="P128" i="24"/>
  <c r="BI127" i="24"/>
  <c r="BH127" i="24"/>
  <c r="BG127" i="24"/>
  <c r="BF127" i="24"/>
  <c r="T127" i="24"/>
  <c r="R127" i="24"/>
  <c r="P127" i="24"/>
  <c r="F119" i="24"/>
  <c r="E117" i="24"/>
  <c r="F93" i="24"/>
  <c r="E91" i="24"/>
  <c r="J28" i="24"/>
  <c r="E28" i="24"/>
  <c r="J96" i="24" s="1"/>
  <c r="J27" i="24"/>
  <c r="J25" i="24"/>
  <c r="E25" i="24"/>
  <c r="J121" i="24" s="1"/>
  <c r="J24" i="24"/>
  <c r="J22" i="24"/>
  <c r="E22" i="24"/>
  <c r="F96" i="24" s="1"/>
  <c r="J21" i="24"/>
  <c r="J19" i="24"/>
  <c r="E19" i="24"/>
  <c r="F121" i="24" s="1"/>
  <c r="J18" i="24"/>
  <c r="J16" i="24"/>
  <c r="J119" i="24"/>
  <c r="E7" i="24"/>
  <c r="E85" i="24" s="1"/>
  <c r="J293" i="23"/>
  <c r="J41" i="23"/>
  <c r="J40" i="23"/>
  <c r="AY121" i="1"/>
  <c r="J39" i="23"/>
  <c r="AX121" i="1" s="1"/>
  <c r="J111" i="23"/>
  <c r="BI292" i="23"/>
  <c r="BH292" i="23"/>
  <c r="BG292" i="23"/>
  <c r="BF292" i="23"/>
  <c r="T292" i="23"/>
  <c r="R292" i="23"/>
  <c r="P292" i="23"/>
  <c r="BI291" i="23"/>
  <c r="BH291" i="23"/>
  <c r="BG291" i="23"/>
  <c r="BF291" i="23"/>
  <c r="T291" i="23"/>
  <c r="R291" i="23"/>
  <c r="P291" i="23"/>
  <c r="BI290" i="23"/>
  <c r="BH290" i="23"/>
  <c r="BG290" i="23"/>
  <c r="BF290" i="23"/>
  <c r="T290" i="23"/>
  <c r="R290" i="23"/>
  <c r="P290" i="23"/>
  <c r="BI289" i="23"/>
  <c r="BH289" i="23"/>
  <c r="BG289" i="23"/>
  <c r="BF289" i="23"/>
  <c r="T289" i="23"/>
  <c r="R289" i="23"/>
  <c r="P289" i="23"/>
  <c r="BI288" i="23"/>
  <c r="BH288" i="23"/>
  <c r="BG288" i="23"/>
  <c r="BF288" i="23"/>
  <c r="T288" i="23"/>
  <c r="R288" i="23"/>
  <c r="P288" i="23"/>
  <c r="BI287" i="23"/>
  <c r="BH287" i="23"/>
  <c r="BG287" i="23"/>
  <c r="BF287" i="23"/>
  <c r="T287" i="23"/>
  <c r="R287" i="23"/>
  <c r="P287" i="23"/>
  <c r="BI286" i="23"/>
  <c r="BH286" i="23"/>
  <c r="BG286" i="23"/>
  <c r="BF286" i="23"/>
  <c r="T286" i="23"/>
  <c r="R286" i="23"/>
  <c r="P286" i="23"/>
  <c r="BI285" i="23"/>
  <c r="BH285" i="23"/>
  <c r="BG285" i="23"/>
  <c r="BF285" i="23"/>
  <c r="T285" i="23"/>
  <c r="R285" i="23"/>
  <c r="P285" i="23"/>
  <c r="BI283" i="23"/>
  <c r="BH283" i="23"/>
  <c r="BG283" i="23"/>
  <c r="BF283" i="23"/>
  <c r="T283" i="23"/>
  <c r="R283" i="23"/>
  <c r="P283" i="23"/>
  <c r="BI282" i="23"/>
  <c r="BH282" i="23"/>
  <c r="BG282" i="23"/>
  <c r="BF282" i="23"/>
  <c r="T282" i="23"/>
  <c r="R282" i="23"/>
  <c r="P282" i="23"/>
  <c r="BI280" i="23"/>
  <c r="BH280" i="23"/>
  <c r="BG280" i="23"/>
  <c r="BF280" i="23"/>
  <c r="T280" i="23"/>
  <c r="T279" i="23" s="1"/>
  <c r="R280" i="23"/>
  <c r="R279" i="23" s="1"/>
  <c r="P280" i="23"/>
  <c r="P279" i="23" s="1"/>
  <c r="BI278" i="23"/>
  <c r="BH278" i="23"/>
  <c r="BG278" i="23"/>
  <c r="BF278" i="23"/>
  <c r="T278" i="23"/>
  <c r="T277" i="23" s="1"/>
  <c r="R278" i="23"/>
  <c r="R277" i="23" s="1"/>
  <c r="P278" i="23"/>
  <c r="P277" i="23" s="1"/>
  <c r="BI276" i="23"/>
  <c r="BH276" i="23"/>
  <c r="BG276" i="23"/>
  <c r="BF276" i="23"/>
  <c r="T276" i="23"/>
  <c r="R276" i="23"/>
  <c r="P276" i="23"/>
  <c r="BI275" i="23"/>
  <c r="BH275" i="23"/>
  <c r="BG275" i="23"/>
  <c r="BF275" i="23"/>
  <c r="T275" i="23"/>
  <c r="R275" i="23"/>
  <c r="P275" i="23"/>
  <c r="BI274" i="23"/>
  <c r="BH274" i="23"/>
  <c r="BG274" i="23"/>
  <c r="BF274" i="23"/>
  <c r="T274" i="23"/>
  <c r="R274" i="23"/>
  <c r="P274" i="23"/>
  <c r="BI273" i="23"/>
  <c r="BH273" i="23"/>
  <c r="BG273" i="23"/>
  <c r="BF273" i="23"/>
  <c r="T273" i="23"/>
  <c r="R273" i="23"/>
  <c r="P273" i="23"/>
  <c r="BI272" i="23"/>
  <c r="BH272" i="23"/>
  <c r="BG272" i="23"/>
  <c r="BF272" i="23"/>
  <c r="T272" i="23"/>
  <c r="R272" i="23"/>
  <c r="P272" i="23"/>
  <c r="BI271" i="23"/>
  <c r="BH271" i="23"/>
  <c r="BG271" i="23"/>
  <c r="BF271" i="23"/>
  <c r="T271" i="23"/>
  <c r="R271" i="23"/>
  <c r="P271" i="23"/>
  <c r="BI270" i="23"/>
  <c r="BH270" i="23"/>
  <c r="BG270" i="23"/>
  <c r="BF270" i="23"/>
  <c r="T270" i="23"/>
  <c r="R270" i="23"/>
  <c r="P270" i="23"/>
  <c r="BI269" i="23"/>
  <c r="BH269" i="23"/>
  <c r="BG269" i="23"/>
  <c r="BF269" i="23"/>
  <c r="T269" i="23"/>
  <c r="R269" i="23"/>
  <c r="P269" i="23"/>
  <c r="BI268" i="23"/>
  <c r="BH268" i="23"/>
  <c r="BG268" i="23"/>
  <c r="BF268" i="23"/>
  <c r="T268" i="23"/>
  <c r="R268" i="23"/>
  <c r="P268" i="23"/>
  <c r="BI267" i="23"/>
  <c r="BH267" i="23"/>
  <c r="BG267" i="23"/>
  <c r="BF267" i="23"/>
  <c r="T267" i="23"/>
  <c r="R267" i="23"/>
  <c r="P267" i="23"/>
  <c r="BI266" i="23"/>
  <c r="BH266" i="23"/>
  <c r="BG266" i="23"/>
  <c r="BF266" i="23"/>
  <c r="T266" i="23"/>
  <c r="R266" i="23"/>
  <c r="P266" i="23"/>
  <c r="BI265" i="23"/>
  <c r="BH265" i="23"/>
  <c r="BG265" i="23"/>
  <c r="BF265" i="23"/>
  <c r="T265" i="23"/>
  <c r="R265" i="23"/>
  <c r="P265" i="23"/>
  <c r="BI264" i="23"/>
  <c r="BH264" i="23"/>
  <c r="BG264" i="23"/>
  <c r="BF264" i="23"/>
  <c r="T264" i="23"/>
  <c r="R264" i="23"/>
  <c r="P264" i="23"/>
  <c r="BI263" i="23"/>
  <c r="BH263" i="23"/>
  <c r="BG263" i="23"/>
  <c r="BF263" i="23"/>
  <c r="T263" i="23"/>
  <c r="R263" i="23"/>
  <c r="P263" i="23"/>
  <c r="BI262" i="23"/>
  <c r="BH262" i="23"/>
  <c r="BG262" i="23"/>
  <c r="BF262" i="23"/>
  <c r="T262" i="23"/>
  <c r="R262" i="23"/>
  <c r="P262" i="23"/>
  <c r="BI261" i="23"/>
  <c r="BH261" i="23"/>
  <c r="BG261" i="23"/>
  <c r="BF261" i="23"/>
  <c r="T261" i="23"/>
  <c r="R261" i="23"/>
  <c r="P261" i="23"/>
  <c r="BI260" i="23"/>
  <c r="BH260" i="23"/>
  <c r="BG260" i="23"/>
  <c r="BF260" i="23"/>
  <c r="T260" i="23"/>
  <c r="R260" i="23"/>
  <c r="P260" i="23"/>
  <c r="BI259" i="23"/>
  <c r="BH259" i="23"/>
  <c r="BG259" i="23"/>
  <c r="BF259" i="23"/>
  <c r="T259" i="23"/>
  <c r="R259" i="23"/>
  <c r="P259" i="23"/>
  <c r="BI258" i="23"/>
  <c r="BH258" i="23"/>
  <c r="BG258" i="23"/>
  <c r="BF258" i="23"/>
  <c r="T258" i="23"/>
  <c r="R258" i="23"/>
  <c r="P258" i="23"/>
  <c r="BI257" i="23"/>
  <c r="BH257" i="23"/>
  <c r="BG257" i="23"/>
  <c r="BF257" i="23"/>
  <c r="T257" i="23"/>
  <c r="R257" i="23"/>
  <c r="P257" i="23"/>
  <c r="BI256" i="23"/>
  <c r="BH256" i="23"/>
  <c r="BG256" i="23"/>
  <c r="BF256" i="23"/>
  <c r="T256" i="23"/>
  <c r="R256" i="23"/>
  <c r="P256" i="23"/>
  <c r="BI255" i="23"/>
  <c r="BH255" i="23"/>
  <c r="BG255" i="23"/>
  <c r="BF255" i="23"/>
  <c r="T255" i="23"/>
  <c r="R255" i="23"/>
  <c r="P255" i="23"/>
  <c r="BI254" i="23"/>
  <c r="BH254" i="23"/>
  <c r="BG254" i="23"/>
  <c r="BF254" i="23"/>
  <c r="T254" i="23"/>
  <c r="R254" i="23"/>
  <c r="P254" i="23"/>
  <c r="BI253" i="23"/>
  <c r="BH253" i="23"/>
  <c r="BG253" i="23"/>
  <c r="BF253" i="23"/>
  <c r="T253" i="23"/>
  <c r="R253" i="23"/>
  <c r="P253" i="23"/>
  <c r="BI252" i="23"/>
  <c r="BH252" i="23"/>
  <c r="BG252" i="23"/>
  <c r="BF252" i="23"/>
  <c r="T252" i="23"/>
  <c r="R252" i="23"/>
  <c r="P252" i="23"/>
  <c r="BI251" i="23"/>
  <c r="BH251" i="23"/>
  <c r="BG251" i="23"/>
  <c r="BF251" i="23"/>
  <c r="T251" i="23"/>
  <c r="R251" i="23"/>
  <c r="P251" i="23"/>
  <c r="BI250" i="23"/>
  <c r="BH250" i="23"/>
  <c r="BG250" i="23"/>
  <c r="BF250" i="23"/>
  <c r="T250" i="23"/>
  <c r="R250" i="23"/>
  <c r="P250" i="23"/>
  <c r="BI249" i="23"/>
  <c r="BH249" i="23"/>
  <c r="BG249" i="23"/>
  <c r="BF249" i="23"/>
  <c r="T249" i="23"/>
  <c r="R249" i="23"/>
  <c r="P249" i="23"/>
  <c r="BI248" i="23"/>
  <c r="BH248" i="23"/>
  <c r="BG248" i="23"/>
  <c r="BF248" i="23"/>
  <c r="T248" i="23"/>
  <c r="R248" i="23"/>
  <c r="P248" i="23"/>
  <c r="BI247" i="23"/>
  <c r="BH247" i="23"/>
  <c r="BG247" i="23"/>
  <c r="BF247" i="23"/>
  <c r="T247" i="23"/>
  <c r="R247" i="23"/>
  <c r="P247" i="23"/>
  <c r="BI246" i="23"/>
  <c r="BH246" i="23"/>
  <c r="BG246" i="23"/>
  <c r="BF246" i="23"/>
  <c r="T246" i="23"/>
  <c r="R246" i="23"/>
  <c r="P246" i="23"/>
  <c r="BI245" i="23"/>
  <c r="BH245" i="23"/>
  <c r="BG245" i="23"/>
  <c r="BF245" i="23"/>
  <c r="T245" i="23"/>
  <c r="R245" i="23"/>
  <c r="P245" i="23"/>
  <c r="BI244" i="23"/>
  <c r="BH244" i="23"/>
  <c r="BG244" i="23"/>
  <c r="BF244" i="23"/>
  <c r="T244" i="23"/>
  <c r="R244" i="23"/>
  <c r="P244" i="23"/>
  <c r="BI243" i="23"/>
  <c r="BH243" i="23"/>
  <c r="BG243" i="23"/>
  <c r="BF243" i="23"/>
  <c r="T243" i="23"/>
  <c r="R243" i="23"/>
  <c r="P243" i="23"/>
  <c r="BI242" i="23"/>
  <c r="BH242" i="23"/>
  <c r="BG242" i="23"/>
  <c r="BF242" i="23"/>
  <c r="T242" i="23"/>
  <c r="R242" i="23"/>
  <c r="P242" i="23"/>
  <c r="BI241" i="23"/>
  <c r="BH241" i="23"/>
  <c r="BG241" i="23"/>
  <c r="BF241" i="23"/>
  <c r="T241" i="23"/>
  <c r="R241" i="23"/>
  <c r="P241" i="23"/>
  <c r="BI240" i="23"/>
  <c r="BH240" i="23"/>
  <c r="BG240" i="23"/>
  <c r="BF240" i="23"/>
  <c r="T240" i="23"/>
  <c r="R240" i="23"/>
  <c r="P240" i="23"/>
  <c r="BI239" i="23"/>
  <c r="BH239" i="23"/>
  <c r="BG239" i="23"/>
  <c r="BF239" i="23"/>
  <c r="T239" i="23"/>
  <c r="R239" i="23"/>
  <c r="P239" i="23"/>
  <c r="BI238" i="23"/>
  <c r="BH238" i="23"/>
  <c r="BG238" i="23"/>
  <c r="BF238" i="23"/>
  <c r="T238" i="23"/>
  <c r="R238" i="23"/>
  <c r="P238" i="23"/>
  <c r="BI237" i="23"/>
  <c r="BH237" i="23"/>
  <c r="BG237" i="23"/>
  <c r="BF237" i="23"/>
  <c r="T237" i="23"/>
  <c r="R237" i="23"/>
  <c r="P237" i="23"/>
  <c r="BI236" i="23"/>
  <c r="BH236" i="23"/>
  <c r="BG236" i="23"/>
  <c r="BF236" i="23"/>
  <c r="T236" i="23"/>
  <c r="R236" i="23"/>
  <c r="P236" i="23"/>
  <c r="BI235" i="23"/>
  <c r="BH235" i="23"/>
  <c r="BG235" i="23"/>
  <c r="BF235" i="23"/>
  <c r="T235" i="23"/>
  <c r="R235" i="23"/>
  <c r="P235" i="23"/>
  <c r="BI233" i="23"/>
  <c r="BH233" i="23"/>
  <c r="BG233" i="23"/>
  <c r="BF233" i="23"/>
  <c r="T233" i="23"/>
  <c r="R233" i="23"/>
  <c r="P233" i="23"/>
  <c r="BI232" i="23"/>
  <c r="BH232" i="23"/>
  <c r="BG232" i="23"/>
  <c r="BF232" i="23"/>
  <c r="T232" i="23"/>
  <c r="R232" i="23"/>
  <c r="P232" i="23"/>
  <c r="BI231" i="23"/>
  <c r="BH231" i="23"/>
  <c r="BG231" i="23"/>
  <c r="BF231" i="23"/>
  <c r="T231" i="23"/>
  <c r="R231" i="23"/>
  <c r="P231" i="23"/>
  <c r="BI230" i="23"/>
  <c r="BH230" i="23"/>
  <c r="BG230" i="23"/>
  <c r="BF230" i="23"/>
  <c r="T230" i="23"/>
  <c r="R230" i="23"/>
  <c r="P230" i="23"/>
  <c r="BI229" i="23"/>
  <c r="BH229" i="23"/>
  <c r="BG229" i="23"/>
  <c r="BF229" i="23"/>
  <c r="T229" i="23"/>
  <c r="R229" i="23"/>
  <c r="P229" i="23"/>
  <c r="BI228" i="23"/>
  <c r="BH228" i="23"/>
  <c r="BG228" i="23"/>
  <c r="BF228" i="23"/>
  <c r="T228" i="23"/>
  <c r="R228" i="23"/>
  <c r="P228" i="23"/>
  <c r="BI227" i="23"/>
  <c r="BH227" i="23"/>
  <c r="BG227" i="23"/>
  <c r="BF227" i="23"/>
  <c r="T227" i="23"/>
  <c r="R227" i="23"/>
  <c r="P227" i="23"/>
  <c r="BI226" i="23"/>
  <c r="BH226" i="23"/>
  <c r="BG226" i="23"/>
  <c r="BF226" i="23"/>
  <c r="T226" i="23"/>
  <c r="R226" i="23"/>
  <c r="P226" i="23"/>
  <c r="BI225" i="23"/>
  <c r="BH225" i="23"/>
  <c r="BG225" i="23"/>
  <c r="BF225" i="23"/>
  <c r="T225" i="23"/>
  <c r="R225" i="23"/>
  <c r="P225" i="23"/>
  <c r="BI224" i="23"/>
  <c r="BH224" i="23"/>
  <c r="BG224" i="23"/>
  <c r="BF224" i="23"/>
  <c r="T224" i="23"/>
  <c r="R224" i="23"/>
  <c r="P224" i="23"/>
  <c r="BI223" i="23"/>
  <c r="BH223" i="23"/>
  <c r="BG223" i="23"/>
  <c r="BF223" i="23"/>
  <c r="T223" i="23"/>
  <c r="R223" i="23"/>
  <c r="P223" i="23"/>
  <c r="BI222" i="23"/>
  <c r="BH222" i="23"/>
  <c r="BG222" i="23"/>
  <c r="BF222" i="23"/>
  <c r="T222" i="23"/>
  <c r="R222" i="23"/>
  <c r="P222" i="23"/>
  <c r="BI221" i="23"/>
  <c r="BH221" i="23"/>
  <c r="BG221" i="23"/>
  <c r="BF221" i="23"/>
  <c r="T221" i="23"/>
  <c r="R221" i="23"/>
  <c r="P221" i="23"/>
  <c r="BI220" i="23"/>
  <c r="BH220" i="23"/>
  <c r="BG220" i="23"/>
  <c r="BF220" i="23"/>
  <c r="T220" i="23"/>
  <c r="R220" i="23"/>
  <c r="P220" i="23"/>
  <c r="BI219" i="23"/>
  <c r="BH219" i="23"/>
  <c r="BG219" i="23"/>
  <c r="BF219" i="23"/>
  <c r="T219" i="23"/>
  <c r="R219" i="23"/>
  <c r="P219" i="23"/>
  <c r="BI218" i="23"/>
  <c r="BH218" i="23"/>
  <c r="BG218" i="23"/>
  <c r="BF218" i="23"/>
  <c r="T218" i="23"/>
  <c r="R218" i="23"/>
  <c r="P218" i="23"/>
  <c r="BI217" i="23"/>
  <c r="BH217" i="23"/>
  <c r="BG217" i="23"/>
  <c r="BF217" i="23"/>
  <c r="T217" i="23"/>
  <c r="R217" i="23"/>
  <c r="P217" i="23"/>
  <c r="BI216" i="23"/>
  <c r="BH216" i="23"/>
  <c r="BG216" i="23"/>
  <c r="BF216" i="23"/>
  <c r="T216" i="23"/>
  <c r="R216" i="23"/>
  <c r="P216" i="23"/>
  <c r="BI215" i="23"/>
  <c r="BH215" i="23"/>
  <c r="BG215" i="23"/>
  <c r="BF215" i="23"/>
  <c r="T215" i="23"/>
  <c r="R215" i="23"/>
  <c r="P215" i="23"/>
  <c r="BI214" i="23"/>
  <c r="BH214" i="23"/>
  <c r="BG214" i="23"/>
  <c r="BF214" i="23"/>
  <c r="T214" i="23"/>
  <c r="R214" i="23"/>
  <c r="P214" i="23"/>
  <c r="BI213" i="23"/>
  <c r="BH213" i="23"/>
  <c r="BG213" i="23"/>
  <c r="BF213" i="23"/>
  <c r="T213" i="23"/>
  <c r="R213" i="23"/>
  <c r="P213" i="23"/>
  <c r="BI212" i="23"/>
  <c r="BH212" i="23"/>
  <c r="BG212" i="23"/>
  <c r="BF212" i="23"/>
  <c r="T212" i="23"/>
  <c r="R212" i="23"/>
  <c r="P212" i="23"/>
  <c r="BI211" i="23"/>
  <c r="BH211" i="23"/>
  <c r="BG211" i="23"/>
  <c r="BF211" i="23"/>
  <c r="T211" i="23"/>
  <c r="R211" i="23"/>
  <c r="P211" i="23"/>
  <c r="BI210" i="23"/>
  <c r="BH210" i="23"/>
  <c r="BG210" i="23"/>
  <c r="BF210" i="23"/>
  <c r="T210" i="23"/>
  <c r="R210" i="23"/>
  <c r="P210" i="23"/>
  <c r="BI209" i="23"/>
  <c r="BH209" i="23"/>
  <c r="BG209" i="23"/>
  <c r="BF209" i="23"/>
  <c r="T209" i="23"/>
  <c r="R209" i="23"/>
  <c r="P209" i="23"/>
  <c r="BI208" i="23"/>
  <c r="BH208" i="23"/>
  <c r="BG208" i="23"/>
  <c r="BF208" i="23"/>
  <c r="T208" i="23"/>
  <c r="R208" i="23"/>
  <c r="P208" i="23"/>
  <c r="BI207" i="23"/>
  <c r="BH207" i="23"/>
  <c r="BG207" i="23"/>
  <c r="BF207" i="23"/>
  <c r="T207" i="23"/>
  <c r="R207" i="23"/>
  <c r="P207" i="23"/>
  <c r="BI206" i="23"/>
  <c r="BH206" i="23"/>
  <c r="BG206" i="23"/>
  <c r="BF206" i="23"/>
  <c r="T206" i="23"/>
  <c r="R206" i="23"/>
  <c r="P206" i="23"/>
  <c r="BI205" i="23"/>
  <c r="BH205" i="23"/>
  <c r="BG205" i="23"/>
  <c r="BF205" i="23"/>
  <c r="T205" i="23"/>
  <c r="R205" i="23"/>
  <c r="P205" i="23"/>
  <c r="BI202" i="23"/>
  <c r="BH202" i="23"/>
  <c r="BG202" i="23"/>
  <c r="BF202" i="23"/>
  <c r="T202" i="23"/>
  <c r="R202" i="23"/>
  <c r="P202" i="23"/>
  <c r="BI200" i="23"/>
  <c r="BH200" i="23"/>
  <c r="BG200" i="23"/>
  <c r="BF200" i="23"/>
  <c r="T200" i="23"/>
  <c r="R200" i="23"/>
  <c r="P200" i="23"/>
  <c r="BI198" i="23"/>
  <c r="BH198" i="23"/>
  <c r="BG198" i="23"/>
  <c r="BF198" i="23"/>
  <c r="T198" i="23"/>
  <c r="R198" i="23"/>
  <c r="P198" i="23"/>
  <c r="BI196" i="23"/>
  <c r="BH196" i="23"/>
  <c r="BG196" i="23"/>
  <c r="BF196" i="23"/>
  <c r="T196" i="23"/>
  <c r="R196" i="23"/>
  <c r="P196" i="23"/>
  <c r="BI194" i="23"/>
  <c r="BH194" i="23"/>
  <c r="BG194" i="23"/>
  <c r="BF194" i="23"/>
  <c r="T194" i="23"/>
  <c r="R194" i="23"/>
  <c r="P194" i="23"/>
  <c r="BI192" i="23"/>
  <c r="BH192" i="23"/>
  <c r="BG192" i="23"/>
  <c r="BF192" i="23"/>
  <c r="T192" i="23"/>
  <c r="R192" i="23"/>
  <c r="P192" i="23"/>
  <c r="BI190" i="23"/>
  <c r="BH190" i="23"/>
  <c r="BG190" i="23"/>
  <c r="BF190" i="23"/>
  <c r="T190" i="23"/>
  <c r="R190" i="23"/>
  <c r="P190" i="23"/>
  <c r="BI188" i="23"/>
  <c r="BH188" i="23"/>
  <c r="BG188" i="23"/>
  <c r="BF188" i="23"/>
  <c r="T188" i="23"/>
  <c r="R188" i="23"/>
  <c r="P188" i="23"/>
  <c r="BI187" i="23"/>
  <c r="BH187" i="23"/>
  <c r="BG187" i="23"/>
  <c r="BF187" i="23"/>
  <c r="T187" i="23"/>
  <c r="R187" i="23"/>
  <c r="P187" i="23"/>
  <c r="BI186" i="23"/>
  <c r="BH186" i="23"/>
  <c r="BG186" i="23"/>
  <c r="BF186" i="23"/>
  <c r="T186" i="23"/>
  <c r="R186" i="23"/>
  <c r="P186" i="23"/>
  <c r="BI184" i="23"/>
  <c r="BH184" i="23"/>
  <c r="BG184" i="23"/>
  <c r="BF184" i="23"/>
  <c r="T184" i="23"/>
  <c r="R184" i="23"/>
  <c r="P184" i="23"/>
  <c r="BI183" i="23"/>
  <c r="BH183" i="23"/>
  <c r="BG183" i="23"/>
  <c r="BF183" i="23"/>
  <c r="T183" i="23"/>
  <c r="R183" i="23"/>
  <c r="P183" i="23"/>
  <c r="BI182" i="23"/>
  <c r="BH182" i="23"/>
  <c r="BG182" i="23"/>
  <c r="BF182" i="23"/>
  <c r="T182" i="23"/>
  <c r="R182" i="23"/>
  <c r="P182" i="23"/>
  <c r="BI181" i="23"/>
  <c r="BH181" i="23"/>
  <c r="BG181" i="23"/>
  <c r="BF181" i="23"/>
  <c r="T181" i="23"/>
  <c r="R181" i="23"/>
  <c r="P181" i="23"/>
  <c r="BI180" i="23"/>
  <c r="BH180" i="23"/>
  <c r="BG180" i="23"/>
  <c r="BF180" i="23"/>
  <c r="T180" i="23"/>
  <c r="R180" i="23"/>
  <c r="P180" i="23"/>
  <c r="BI179" i="23"/>
  <c r="BH179" i="23"/>
  <c r="BG179" i="23"/>
  <c r="BF179" i="23"/>
  <c r="T179" i="23"/>
  <c r="R179" i="23"/>
  <c r="P179" i="23"/>
  <c r="BI178" i="23"/>
  <c r="BH178" i="23"/>
  <c r="BG178" i="23"/>
  <c r="BF178" i="23"/>
  <c r="T178" i="23"/>
  <c r="R178" i="23"/>
  <c r="P178" i="23"/>
  <c r="BI177" i="23"/>
  <c r="BH177" i="23"/>
  <c r="BG177" i="23"/>
  <c r="BF177" i="23"/>
  <c r="T177" i="23"/>
  <c r="R177" i="23"/>
  <c r="P177" i="23"/>
  <c r="BI176" i="23"/>
  <c r="BH176" i="23"/>
  <c r="BG176" i="23"/>
  <c r="BF176" i="23"/>
  <c r="T176" i="23"/>
  <c r="R176" i="23"/>
  <c r="P176" i="23"/>
  <c r="BI174" i="23"/>
  <c r="BH174" i="23"/>
  <c r="BG174" i="23"/>
  <c r="BF174" i="23"/>
  <c r="T174" i="23"/>
  <c r="R174" i="23"/>
  <c r="P174" i="23"/>
  <c r="BI173" i="23"/>
  <c r="BH173" i="23"/>
  <c r="BG173" i="23"/>
  <c r="BF173" i="23"/>
  <c r="T173" i="23"/>
  <c r="R173" i="23"/>
  <c r="P173" i="23"/>
  <c r="BI172" i="23"/>
  <c r="BH172" i="23"/>
  <c r="BG172" i="23"/>
  <c r="BF172" i="23"/>
  <c r="T172" i="23"/>
  <c r="R172" i="23"/>
  <c r="P172" i="23"/>
  <c r="BI171" i="23"/>
  <c r="BH171" i="23"/>
  <c r="BG171" i="23"/>
  <c r="BF171" i="23"/>
  <c r="T171" i="23"/>
  <c r="R171" i="23"/>
  <c r="P171" i="23"/>
  <c r="BI170" i="23"/>
  <c r="BH170" i="23"/>
  <c r="BG170" i="23"/>
  <c r="BF170" i="23"/>
  <c r="T170" i="23"/>
  <c r="R170" i="23"/>
  <c r="P170" i="23"/>
  <c r="BI169" i="23"/>
  <c r="BH169" i="23"/>
  <c r="BG169" i="23"/>
  <c r="BF169" i="23"/>
  <c r="T169" i="23"/>
  <c r="R169" i="23"/>
  <c r="P169" i="23"/>
  <c r="BI168" i="23"/>
  <c r="BH168" i="23"/>
  <c r="BG168" i="23"/>
  <c r="BF168" i="23"/>
  <c r="T168" i="23"/>
  <c r="R168" i="23"/>
  <c r="P168" i="23"/>
  <c r="BI166" i="23"/>
  <c r="BH166" i="23"/>
  <c r="BG166" i="23"/>
  <c r="BF166" i="23"/>
  <c r="T166" i="23"/>
  <c r="R166" i="23"/>
  <c r="P166" i="23"/>
  <c r="BI165" i="23"/>
  <c r="BH165" i="23"/>
  <c r="BG165" i="23"/>
  <c r="BF165" i="23"/>
  <c r="T165" i="23"/>
  <c r="R165" i="23"/>
  <c r="P165" i="23"/>
  <c r="BI164" i="23"/>
  <c r="BH164" i="23"/>
  <c r="BG164" i="23"/>
  <c r="BF164" i="23"/>
  <c r="T164" i="23"/>
  <c r="R164" i="23"/>
  <c r="P164" i="23"/>
  <c r="BI163" i="23"/>
  <c r="BH163" i="23"/>
  <c r="BG163" i="23"/>
  <c r="BF163" i="23"/>
  <c r="T163" i="23"/>
  <c r="R163" i="23"/>
  <c r="P163" i="23"/>
  <c r="BI162" i="23"/>
  <c r="BH162" i="23"/>
  <c r="BG162" i="23"/>
  <c r="BF162" i="23"/>
  <c r="T162" i="23"/>
  <c r="R162" i="23"/>
  <c r="P162" i="23"/>
  <c r="BI161" i="23"/>
  <c r="BH161" i="23"/>
  <c r="BG161" i="23"/>
  <c r="BF161" i="23"/>
  <c r="T161" i="23"/>
  <c r="R161" i="23"/>
  <c r="P161" i="23"/>
  <c r="BI160" i="23"/>
  <c r="BH160" i="23"/>
  <c r="BG160" i="23"/>
  <c r="BF160" i="23"/>
  <c r="T160" i="23"/>
  <c r="R160" i="23"/>
  <c r="P160" i="23"/>
  <c r="BI159" i="23"/>
  <c r="BH159" i="23"/>
  <c r="BG159" i="23"/>
  <c r="BF159" i="23"/>
  <c r="T159" i="23"/>
  <c r="R159" i="23"/>
  <c r="P159" i="23"/>
  <c r="BI158" i="23"/>
  <c r="BH158" i="23"/>
  <c r="BG158" i="23"/>
  <c r="BF158" i="23"/>
  <c r="T158" i="23"/>
  <c r="R158" i="23"/>
  <c r="P158" i="23"/>
  <c r="BI157" i="23"/>
  <c r="BH157" i="23"/>
  <c r="BG157" i="23"/>
  <c r="BF157" i="23"/>
  <c r="T157" i="23"/>
  <c r="R157" i="23"/>
  <c r="P157" i="23"/>
  <c r="BI156" i="23"/>
  <c r="BH156" i="23"/>
  <c r="BG156" i="23"/>
  <c r="BF156" i="23"/>
  <c r="T156" i="23"/>
  <c r="R156" i="23"/>
  <c r="P156" i="23"/>
  <c r="BI155" i="23"/>
  <c r="BH155" i="23"/>
  <c r="BG155" i="23"/>
  <c r="BF155" i="23"/>
  <c r="T155" i="23"/>
  <c r="R155" i="23"/>
  <c r="P155" i="23"/>
  <c r="BI154" i="23"/>
  <c r="BH154" i="23"/>
  <c r="BG154" i="23"/>
  <c r="BF154" i="23"/>
  <c r="T154" i="23"/>
  <c r="R154" i="23"/>
  <c r="P154" i="23"/>
  <c r="BI153" i="23"/>
  <c r="BH153" i="23"/>
  <c r="BG153" i="23"/>
  <c r="BF153" i="23"/>
  <c r="T153" i="23"/>
  <c r="R153" i="23"/>
  <c r="P153" i="23"/>
  <c r="BI151" i="23"/>
  <c r="BH151" i="23"/>
  <c r="BG151" i="23"/>
  <c r="BF151" i="23"/>
  <c r="T151" i="23"/>
  <c r="R151" i="23"/>
  <c r="P151" i="23"/>
  <c r="BI150" i="23"/>
  <c r="BH150" i="23"/>
  <c r="BG150" i="23"/>
  <c r="BF150" i="23"/>
  <c r="T150" i="23"/>
  <c r="R150" i="23"/>
  <c r="P150" i="23"/>
  <c r="BI149" i="23"/>
  <c r="BH149" i="23"/>
  <c r="BG149" i="23"/>
  <c r="BF149" i="23"/>
  <c r="T149" i="23"/>
  <c r="R149" i="23"/>
  <c r="P149" i="23"/>
  <c r="BI148" i="23"/>
  <c r="BH148" i="23"/>
  <c r="BG148" i="23"/>
  <c r="BF148" i="23"/>
  <c r="T148" i="23"/>
  <c r="R148" i="23"/>
  <c r="P148" i="23"/>
  <c r="BI147" i="23"/>
  <c r="BH147" i="23"/>
  <c r="BG147" i="23"/>
  <c r="BF147" i="23"/>
  <c r="T147" i="23"/>
  <c r="R147" i="23"/>
  <c r="P147" i="23"/>
  <c r="BI146" i="23"/>
  <c r="BH146" i="23"/>
  <c r="BG146" i="23"/>
  <c r="BF146" i="23"/>
  <c r="T146" i="23"/>
  <c r="R146" i="23"/>
  <c r="P146" i="23"/>
  <c r="BI145" i="23"/>
  <c r="BH145" i="23"/>
  <c r="BG145" i="23"/>
  <c r="BF145" i="23"/>
  <c r="T145" i="23"/>
  <c r="R145" i="23"/>
  <c r="P145" i="23"/>
  <c r="BI144" i="23"/>
  <c r="BH144" i="23"/>
  <c r="BG144" i="23"/>
  <c r="BF144" i="23"/>
  <c r="T144" i="23"/>
  <c r="R144" i="23"/>
  <c r="P144" i="23"/>
  <c r="BI143" i="23"/>
  <c r="BH143" i="23"/>
  <c r="BG143" i="23"/>
  <c r="BF143" i="23"/>
  <c r="T143" i="23"/>
  <c r="R143" i="23"/>
  <c r="P143" i="23"/>
  <c r="BI142" i="23"/>
  <c r="BH142" i="23"/>
  <c r="BG142" i="23"/>
  <c r="BF142" i="23"/>
  <c r="T142" i="23"/>
  <c r="R142" i="23"/>
  <c r="P142" i="23"/>
  <c r="BI141" i="23"/>
  <c r="BH141" i="23"/>
  <c r="BG141" i="23"/>
  <c r="BF141" i="23"/>
  <c r="T141" i="23"/>
  <c r="R141" i="23"/>
  <c r="P141" i="23"/>
  <c r="BI140" i="23"/>
  <c r="BH140" i="23"/>
  <c r="BG140" i="23"/>
  <c r="BF140" i="23"/>
  <c r="T140" i="23"/>
  <c r="R140" i="23"/>
  <c r="P140" i="23"/>
  <c r="BI139" i="23"/>
  <c r="BH139" i="23"/>
  <c r="BG139" i="23"/>
  <c r="BF139" i="23"/>
  <c r="T139" i="23"/>
  <c r="R139" i="23"/>
  <c r="P139" i="23"/>
  <c r="BI138" i="23"/>
  <c r="BH138" i="23"/>
  <c r="BG138" i="23"/>
  <c r="BF138" i="23"/>
  <c r="T138" i="23"/>
  <c r="R138" i="23"/>
  <c r="P138" i="23"/>
  <c r="BI137" i="23"/>
  <c r="BH137" i="23"/>
  <c r="BG137" i="23"/>
  <c r="BF137" i="23"/>
  <c r="T137" i="23"/>
  <c r="R137" i="23"/>
  <c r="P137" i="23"/>
  <c r="F129" i="23"/>
  <c r="E127" i="23"/>
  <c r="F93" i="23"/>
  <c r="E91" i="23"/>
  <c r="J28" i="23"/>
  <c r="E28" i="23"/>
  <c r="J132" i="23" s="1"/>
  <c r="J27" i="23"/>
  <c r="J25" i="23"/>
  <c r="E25" i="23"/>
  <c r="J131" i="23" s="1"/>
  <c r="J24" i="23"/>
  <c r="J22" i="23"/>
  <c r="E22" i="23"/>
  <c r="F96" i="23"/>
  <c r="J21" i="23"/>
  <c r="J19" i="23"/>
  <c r="E19" i="23"/>
  <c r="F131" i="23" s="1"/>
  <c r="J18" i="23"/>
  <c r="J16" i="23"/>
  <c r="J129" i="23"/>
  <c r="E7" i="23"/>
  <c r="E121" i="23" s="1"/>
  <c r="J41" i="22"/>
  <c r="J40" i="22"/>
  <c r="AY120" i="1"/>
  <c r="J39" i="22"/>
  <c r="AX120" i="1"/>
  <c r="BI181" i="22"/>
  <c r="BH181" i="22"/>
  <c r="BG181" i="22"/>
  <c r="BF181" i="22"/>
  <c r="T181" i="22"/>
  <c r="T180" i="22" s="1"/>
  <c r="R181" i="22"/>
  <c r="R180" i="22"/>
  <c r="P181" i="22"/>
  <c r="P180" i="22"/>
  <c r="BI179" i="22"/>
  <c r="BH179" i="22"/>
  <c r="BG179" i="22"/>
  <c r="BF179" i="22"/>
  <c r="T179" i="22"/>
  <c r="R179" i="22"/>
  <c r="P179" i="22"/>
  <c r="BI178" i="22"/>
  <c r="BH178" i="22"/>
  <c r="BG178" i="22"/>
  <c r="BF178" i="22"/>
  <c r="T178" i="22"/>
  <c r="R178" i="22"/>
  <c r="P178" i="22"/>
  <c r="BI177" i="22"/>
  <c r="BH177" i="22"/>
  <c r="BG177" i="22"/>
  <c r="BF177" i="22"/>
  <c r="T177" i="22"/>
  <c r="R177" i="22"/>
  <c r="P177" i="22"/>
  <c r="BI176" i="22"/>
  <c r="BH176" i="22"/>
  <c r="BG176" i="22"/>
  <c r="BF176" i="22"/>
  <c r="T176" i="22"/>
  <c r="R176" i="22"/>
  <c r="P176" i="22"/>
  <c r="BI175" i="22"/>
  <c r="BH175" i="22"/>
  <c r="BG175" i="22"/>
  <c r="BF175" i="22"/>
  <c r="T175" i="22"/>
  <c r="R175" i="22"/>
  <c r="P175" i="22"/>
  <c r="BI174" i="22"/>
  <c r="BH174" i="22"/>
  <c r="BG174" i="22"/>
  <c r="BF174" i="22"/>
  <c r="T174" i="22"/>
  <c r="R174" i="22"/>
  <c r="P174" i="22"/>
  <c r="BI173" i="22"/>
  <c r="BH173" i="22"/>
  <c r="BG173" i="22"/>
  <c r="BF173" i="22"/>
  <c r="T173" i="22"/>
  <c r="R173" i="22"/>
  <c r="P173" i="22"/>
  <c r="BI172" i="22"/>
  <c r="BH172" i="22"/>
  <c r="BG172" i="22"/>
  <c r="BF172" i="22"/>
  <c r="T172" i="22"/>
  <c r="R172" i="22"/>
  <c r="P172" i="22"/>
  <c r="BI171" i="22"/>
  <c r="BH171" i="22"/>
  <c r="BG171" i="22"/>
  <c r="BF171" i="22"/>
  <c r="T171" i="22"/>
  <c r="R171" i="22"/>
  <c r="P171" i="22"/>
  <c r="BI170" i="22"/>
  <c r="BH170" i="22"/>
  <c r="BG170" i="22"/>
  <c r="BF170" i="22"/>
  <c r="T170" i="22"/>
  <c r="R170" i="22"/>
  <c r="P170" i="22"/>
  <c r="BI169" i="22"/>
  <c r="BH169" i="22"/>
  <c r="BG169" i="22"/>
  <c r="BF169" i="22"/>
  <c r="T169" i="22"/>
  <c r="R169" i="22"/>
  <c r="P169" i="22"/>
  <c r="BI168" i="22"/>
  <c r="BH168" i="22"/>
  <c r="BG168" i="22"/>
  <c r="BF168" i="22"/>
  <c r="T168" i="22"/>
  <c r="R168" i="22"/>
  <c r="P168" i="22"/>
  <c r="BI167" i="22"/>
  <c r="BH167" i="22"/>
  <c r="BG167" i="22"/>
  <c r="BF167" i="22"/>
  <c r="T167" i="22"/>
  <c r="R167" i="22"/>
  <c r="P167" i="22"/>
  <c r="BI166" i="22"/>
  <c r="BH166" i="22"/>
  <c r="BG166" i="22"/>
  <c r="BF166" i="22"/>
  <c r="T166" i="22"/>
  <c r="R166" i="22"/>
  <c r="P166" i="22"/>
  <c r="BI165" i="22"/>
  <c r="BH165" i="22"/>
  <c r="BG165" i="22"/>
  <c r="BF165" i="22"/>
  <c r="T165" i="22"/>
  <c r="R165" i="22"/>
  <c r="P165" i="22"/>
  <c r="BI164" i="22"/>
  <c r="BH164" i="22"/>
  <c r="BG164" i="22"/>
  <c r="BF164" i="22"/>
  <c r="T164" i="22"/>
  <c r="R164" i="22"/>
  <c r="P164" i="22"/>
  <c r="BI163" i="22"/>
  <c r="BH163" i="22"/>
  <c r="BG163" i="22"/>
  <c r="BF163" i="22"/>
  <c r="T163" i="22"/>
  <c r="R163" i="22"/>
  <c r="P163" i="22"/>
  <c r="BI162" i="22"/>
  <c r="BH162" i="22"/>
  <c r="BG162" i="22"/>
  <c r="BF162" i="22"/>
  <c r="T162" i="22"/>
  <c r="R162" i="22"/>
  <c r="P162" i="22"/>
  <c r="BI161" i="22"/>
  <c r="BH161" i="22"/>
  <c r="BG161" i="22"/>
  <c r="BF161" i="22"/>
  <c r="T161" i="22"/>
  <c r="R161" i="22"/>
  <c r="P161" i="22"/>
  <c r="BI160" i="22"/>
  <c r="BH160" i="22"/>
  <c r="BG160" i="22"/>
  <c r="BF160" i="22"/>
  <c r="T160" i="22"/>
  <c r="R160" i="22"/>
  <c r="P160" i="22"/>
  <c r="BI159" i="22"/>
  <c r="BH159" i="22"/>
  <c r="BG159" i="22"/>
  <c r="BF159" i="22"/>
  <c r="T159" i="22"/>
  <c r="R159" i="22"/>
  <c r="P159" i="22"/>
  <c r="BI158" i="22"/>
  <c r="BH158" i="22"/>
  <c r="BG158" i="22"/>
  <c r="BF158" i="22"/>
  <c r="T158" i="22"/>
  <c r="R158" i="22"/>
  <c r="P158" i="22"/>
  <c r="BI157" i="22"/>
  <c r="BH157" i="22"/>
  <c r="BG157" i="22"/>
  <c r="BF157" i="22"/>
  <c r="T157" i="22"/>
  <c r="R157" i="22"/>
  <c r="P157" i="22"/>
  <c r="BI156" i="22"/>
  <c r="BH156" i="22"/>
  <c r="BG156" i="22"/>
  <c r="BF156" i="22"/>
  <c r="T156" i="22"/>
  <c r="R156" i="22"/>
  <c r="P156" i="22"/>
  <c r="BI155" i="22"/>
  <c r="BH155" i="22"/>
  <c r="BG155" i="22"/>
  <c r="BF155" i="22"/>
  <c r="T155" i="22"/>
  <c r="R155" i="22"/>
  <c r="P155" i="22"/>
  <c r="BI154" i="22"/>
  <c r="BH154" i="22"/>
  <c r="BG154" i="22"/>
  <c r="BF154" i="22"/>
  <c r="T154" i="22"/>
  <c r="R154" i="22"/>
  <c r="P154" i="22"/>
  <c r="BI153" i="22"/>
  <c r="BH153" i="22"/>
  <c r="BG153" i="22"/>
  <c r="BF153" i="22"/>
  <c r="T153" i="22"/>
  <c r="R153" i="22"/>
  <c r="P153" i="22"/>
  <c r="BI152" i="22"/>
  <c r="BH152" i="22"/>
  <c r="BG152" i="22"/>
  <c r="BF152" i="22"/>
  <c r="T152" i="22"/>
  <c r="R152" i="22"/>
  <c r="P152" i="22"/>
  <c r="BI151" i="22"/>
  <c r="BH151" i="22"/>
  <c r="BG151" i="22"/>
  <c r="BF151" i="22"/>
  <c r="T151" i="22"/>
  <c r="R151" i="22"/>
  <c r="P151" i="22"/>
  <c r="BI150" i="22"/>
  <c r="BH150" i="22"/>
  <c r="BG150" i="22"/>
  <c r="BF150" i="22"/>
  <c r="T150" i="22"/>
  <c r="R150" i="22"/>
  <c r="P150" i="22"/>
  <c r="BI149" i="22"/>
  <c r="BH149" i="22"/>
  <c r="BG149" i="22"/>
  <c r="BF149" i="22"/>
  <c r="T149" i="22"/>
  <c r="R149" i="22"/>
  <c r="P149" i="22"/>
  <c r="BI148" i="22"/>
  <c r="BH148" i="22"/>
  <c r="BG148" i="22"/>
  <c r="BF148" i="22"/>
  <c r="T148" i="22"/>
  <c r="R148" i="22"/>
  <c r="P148" i="22"/>
  <c r="BI147" i="22"/>
  <c r="BH147" i="22"/>
  <c r="BG147" i="22"/>
  <c r="BF147" i="22"/>
  <c r="T147" i="22"/>
  <c r="R147" i="22"/>
  <c r="P147" i="22"/>
  <c r="BI146" i="22"/>
  <c r="BH146" i="22"/>
  <c r="BG146" i="22"/>
  <c r="BF146" i="22"/>
  <c r="T146" i="22"/>
  <c r="R146" i="22"/>
  <c r="P146" i="22"/>
  <c r="BI145" i="22"/>
  <c r="BH145" i="22"/>
  <c r="BG145" i="22"/>
  <c r="BF145" i="22"/>
  <c r="T145" i="22"/>
  <c r="R145" i="22"/>
  <c r="P145" i="22"/>
  <c r="BI144" i="22"/>
  <c r="BH144" i="22"/>
  <c r="BG144" i="22"/>
  <c r="BF144" i="22"/>
  <c r="T144" i="22"/>
  <c r="R144" i="22"/>
  <c r="P144" i="22"/>
  <c r="BI143" i="22"/>
  <c r="BH143" i="22"/>
  <c r="BG143" i="22"/>
  <c r="BF143" i="22"/>
  <c r="T143" i="22"/>
  <c r="R143" i="22"/>
  <c r="P143" i="22"/>
  <c r="BI142" i="22"/>
  <c r="BH142" i="22"/>
  <c r="BG142" i="22"/>
  <c r="BF142" i="22"/>
  <c r="T142" i="22"/>
  <c r="R142" i="22"/>
  <c r="P142" i="22"/>
  <c r="BI141" i="22"/>
  <c r="BH141" i="22"/>
  <c r="BG141" i="22"/>
  <c r="BF141" i="22"/>
  <c r="T141" i="22"/>
  <c r="R141" i="22"/>
  <c r="P141" i="22"/>
  <c r="BI140" i="22"/>
  <c r="BH140" i="22"/>
  <c r="BG140" i="22"/>
  <c r="BF140" i="22"/>
  <c r="T140" i="22"/>
  <c r="R140" i="22"/>
  <c r="P140" i="22"/>
  <c r="BI139" i="22"/>
  <c r="BH139" i="22"/>
  <c r="BG139" i="22"/>
  <c r="BF139" i="22"/>
  <c r="T139" i="22"/>
  <c r="R139" i="22"/>
  <c r="P139" i="22"/>
  <c r="BI138" i="22"/>
  <c r="BH138" i="22"/>
  <c r="BG138" i="22"/>
  <c r="BF138" i="22"/>
  <c r="T138" i="22"/>
  <c r="R138" i="22"/>
  <c r="P138" i="22"/>
  <c r="BI137" i="22"/>
  <c r="BH137" i="22"/>
  <c r="BG137" i="22"/>
  <c r="BF137" i="22"/>
  <c r="T137" i="22"/>
  <c r="R137" i="22"/>
  <c r="P137" i="22"/>
  <c r="BI136" i="22"/>
  <c r="BH136" i="22"/>
  <c r="BG136" i="22"/>
  <c r="BF136" i="22"/>
  <c r="T136" i="22"/>
  <c r="R136" i="22"/>
  <c r="P136" i="22"/>
  <c r="BI135" i="22"/>
  <c r="BH135" i="22"/>
  <c r="BG135" i="22"/>
  <c r="BF135" i="22"/>
  <c r="T135" i="22"/>
  <c r="R135" i="22"/>
  <c r="P135" i="22"/>
  <c r="BI134" i="22"/>
  <c r="BH134" i="22"/>
  <c r="BG134" i="22"/>
  <c r="BF134" i="22"/>
  <c r="T134" i="22"/>
  <c r="R134" i="22"/>
  <c r="P134" i="22"/>
  <c r="BI133" i="22"/>
  <c r="BH133" i="22"/>
  <c r="BG133" i="22"/>
  <c r="BF133" i="22"/>
  <c r="T133" i="22"/>
  <c r="R133" i="22"/>
  <c r="P133" i="22"/>
  <c r="BI132" i="22"/>
  <c r="BH132" i="22"/>
  <c r="BG132" i="22"/>
  <c r="BF132" i="22"/>
  <c r="T132" i="22"/>
  <c r="R132" i="22"/>
  <c r="P132" i="22"/>
  <c r="BI131" i="22"/>
  <c r="BH131" i="22"/>
  <c r="BG131" i="22"/>
  <c r="BF131" i="22"/>
  <c r="T131" i="22"/>
  <c r="R131" i="22"/>
  <c r="P131" i="22"/>
  <c r="BI130" i="22"/>
  <c r="BH130" i="22"/>
  <c r="BG130" i="22"/>
  <c r="BF130" i="22"/>
  <c r="T130" i="22"/>
  <c r="R130" i="22"/>
  <c r="P130" i="22"/>
  <c r="BI129" i="22"/>
  <c r="BH129" i="22"/>
  <c r="BG129" i="22"/>
  <c r="BF129" i="22"/>
  <c r="T129" i="22"/>
  <c r="R129" i="22"/>
  <c r="P129" i="22"/>
  <c r="BI128" i="22"/>
  <c r="BH128" i="22"/>
  <c r="BG128" i="22"/>
  <c r="BF128" i="22"/>
  <c r="T128" i="22"/>
  <c r="R128" i="22"/>
  <c r="P128" i="22"/>
  <c r="F120" i="22"/>
  <c r="E118" i="22"/>
  <c r="F93" i="22"/>
  <c r="E91" i="22"/>
  <c r="J28" i="22"/>
  <c r="E28" i="22"/>
  <c r="J123" i="22" s="1"/>
  <c r="J27" i="22"/>
  <c r="J25" i="22"/>
  <c r="E25" i="22"/>
  <c r="J95" i="22" s="1"/>
  <c r="J24" i="22"/>
  <c r="J22" i="22"/>
  <c r="E22" i="22"/>
  <c r="F96" i="22"/>
  <c r="J21" i="22"/>
  <c r="J19" i="22"/>
  <c r="E19" i="22"/>
  <c r="F95" i="22" s="1"/>
  <c r="J18" i="22"/>
  <c r="J16" i="22"/>
  <c r="J120" i="22" s="1"/>
  <c r="E7" i="22"/>
  <c r="E112" i="22"/>
  <c r="J41" i="21"/>
  <c r="J40" i="21"/>
  <c r="AY119" i="1"/>
  <c r="J39" i="21"/>
  <c r="AX119" i="1" s="1"/>
  <c r="BI146" i="21"/>
  <c r="BH146" i="21"/>
  <c r="BG146" i="21"/>
  <c r="BF146" i="21"/>
  <c r="T146" i="21"/>
  <c r="R146" i="21"/>
  <c r="P146" i="21"/>
  <c r="BI145" i="21"/>
  <c r="BH145" i="21"/>
  <c r="BG145" i="21"/>
  <c r="BF145" i="21"/>
  <c r="T145" i="21"/>
  <c r="R145" i="21"/>
  <c r="P145" i="21"/>
  <c r="BI144" i="21"/>
  <c r="BH144" i="21"/>
  <c r="BG144" i="21"/>
  <c r="BF144" i="21"/>
  <c r="T144" i="21"/>
  <c r="R144" i="21"/>
  <c r="P144" i="21"/>
  <c r="BI143" i="21"/>
  <c r="BH143" i="21"/>
  <c r="BG143" i="21"/>
  <c r="BF143" i="21"/>
  <c r="T143" i="21"/>
  <c r="R143" i="21"/>
  <c r="P143" i="21"/>
  <c r="BI141" i="21"/>
  <c r="BH141" i="21"/>
  <c r="BG141" i="21"/>
  <c r="BF141" i="21"/>
  <c r="T141" i="21"/>
  <c r="R141" i="21"/>
  <c r="P141" i="21"/>
  <c r="BI140" i="21"/>
  <c r="BH140" i="21"/>
  <c r="BG140" i="21"/>
  <c r="BF140" i="21"/>
  <c r="T140" i="21"/>
  <c r="R140" i="21"/>
  <c r="P140" i="21"/>
  <c r="BI139" i="21"/>
  <c r="BH139" i="21"/>
  <c r="BG139" i="21"/>
  <c r="BF139" i="21"/>
  <c r="T139" i="21"/>
  <c r="R139" i="21"/>
  <c r="P139" i="21"/>
  <c r="BI138" i="21"/>
  <c r="BH138" i="21"/>
  <c r="BG138" i="21"/>
  <c r="BF138" i="21"/>
  <c r="T138" i="21"/>
  <c r="R138" i="21"/>
  <c r="P138" i="21"/>
  <c r="BI137" i="21"/>
  <c r="BH137" i="21"/>
  <c r="BG137" i="21"/>
  <c r="BF137" i="21"/>
  <c r="T137" i="21"/>
  <c r="R137" i="21"/>
  <c r="P137" i="21"/>
  <c r="BI136" i="21"/>
  <c r="BH136" i="21"/>
  <c r="BG136" i="21"/>
  <c r="BF136" i="21"/>
  <c r="T136" i="21"/>
  <c r="R136" i="21"/>
  <c r="P136" i="21"/>
  <c r="BI135" i="21"/>
  <c r="BH135" i="21"/>
  <c r="BG135" i="21"/>
  <c r="BF135" i="21"/>
  <c r="T135" i="21"/>
  <c r="R135" i="21"/>
  <c r="P135" i="21"/>
  <c r="BI134" i="21"/>
  <c r="BH134" i="21"/>
  <c r="BG134" i="21"/>
  <c r="BF134" i="21"/>
  <c r="T134" i="21"/>
  <c r="R134" i="21"/>
  <c r="P134" i="21"/>
  <c r="BI133" i="21"/>
  <c r="BH133" i="21"/>
  <c r="BG133" i="21"/>
  <c r="BF133" i="21"/>
  <c r="T133" i="21"/>
  <c r="R133" i="21"/>
  <c r="P133" i="21"/>
  <c r="BI132" i="21"/>
  <c r="BH132" i="21"/>
  <c r="BG132" i="21"/>
  <c r="BF132" i="21"/>
  <c r="T132" i="21"/>
  <c r="R132" i="21"/>
  <c r="P132" i="21"/>
  <c r="BI131" i="21"/>
  <c r="BH131" i="21"/>
  <c r="BG131" i="21"/>
  <c r="BF131" i="21"/>
  <c r="T131" i="21"/>
  <c r="R131" i="21"/>
  <c r="P131" i="21"/>
  <c r="BI130" i="21"/>
  <c r="BH130" i="21"/>
  <c r="BG130" i="21"/>
  <c r="BF130" i="21"/>
  <c r="T130" i="21"/>
  <c r="R130" i="21"/>
  <c r="P130" i="21"/>
  <c r="BI129" i="21"/>
  <c r="BH129" i="21"/>
  <c r="BG129" i="21"/>
  <c r="BF129" i="21"/>
  <c r="T129" i="21"/>
  <c r="R129" i="21"/>
  <c r="P129" i="21"/>
  <c r="BI128" i="21"/>
  <c r="BH128" i="21"/>
  <c r="BG128" i="21"/>
  <c r="BF128" i="21"/>
  <c r="T128" i="21"/>
  <c r="R128" i="21"/>
  <c r="P128" i="21"/>
  <c r="F120" i="21"/>
  <c r="E118" i="21"/>
  <c r="F93" i="21"/>
  <c r="E91" i="21"/>
  <c r="J28" i="21"/>
  <c r="E28" i="21"/>
  <c r="J123" i="21"/>
  <c r="J27" i="21"/>
  <c r="J25" i="21"/>
  <c r="E25" i="21"/>
  <c r="J95" i="21" s="1"/>
  <c r="J24" i="21"/>
  <c r="J22" i="21"/>
  <c r="E22" i="21"/>
  <c r="F123" i="21" s="1"/>
  <c r="J21" i="21"/>
  <c r="J19" i="21"/>
  <c r="E19" i="21"/>
  <c r="F122" i="21"/>
  <c r="J18" i="21"/>
  <c r="J16" i="21"/>
  <c r="J93" i="21" s="1"/>
  <c r="E7" i="21"/>
  <c r="E85" i="21" s="1"/>
  <c r="J41" i="20"/>
  <c r="J40" i="20"/>
  <c r="AY118" i="1"/>
  <c r="J39" i="20"/>
  <c r="AX118" i="1" s="1"/>
  <c r="BI251" i="20"/>
  <c r="BH251" i="20"/>
  <c r="BG251" i="20"/>
  <c r="BF251" i="20"/>
  <c r="T251" i="20"/>
  <c r="R251" i="20"/>
  <c r="P251" i="20"/>
  <c r="BI249" i="20"/>
  <c r="BH249" i="20"/>
  <c r="BG249" i="20"/>
  <c r="BF249" i="20"/>
  <c r="T249" i="20"/>
  <c r="R249" i="20"/>
  <c r="P249" i="20"/>
  <c r="BI247" i="20"/>
  <c r="BH247" i="20"/>
  <c r="BG247" i="20"/>
  <c r="BF247" i="20"/>
  <c r="T247" i="20"/>
  <c r="R247" i="20"/>
  <c r="P247" i="20"/>
  <c r="BI245" i="20"/>
  <c r="BH245" i="20"/>
  <c r="BG245" i="20"/>
  <c r="BF245" i="20"/>
  <c r="T245" i="20"/>
  <c r="R245" i="20"/>
  <c r="P245" i="20"/>
  <c r="BI243" i="20"/>
  <c r="BH243" i="20"/>
  <c r="BG243" i="20"/>
  <c r="BF243" i="20"/>
  <c r="T243" i="20"/>
  <c r="R243" i="20"/>
  <c r="P243" i="20"/>
  <c r="BI241" i="20"/>
  <c r="BH241" i="20"/>
  <c r="BG241" i="20"/>
  <c r="BF241" i="20"/>
  <c r="T241" i="20"/>
  <c r="R241" i="20"/>
  <c r="P241" i="20"/>
  <c r="BI239" i="20"/>
  <c r="BH239" i="20"/>
  <c r="BG239" i="20"/>
  <c r="BF239" i="20"/>
  <c r="T239" i="20"/>
  <c r="R239" i="20"/>
  <c r="P239" i="20"/>
  <c r="BI237" i="20"/>
  <c r="BH237" i="20"/>
  <c r="BG237" i="20"/>
  <c r="BF237" i="20"/>
  <c r="T237" i="20"/>
  <c r="R237" i="20"/>
  <c r="P237" i="20"/>
  <c r="BI235" i="20"/>
  <c r="BH235" i="20"/>
  <c r="BG235" i="20"/>
  <c r="BF235" i="20"/>
  <c r="T235" i="20"/>
  <c r="R235" i="20"/>
  <c r="P235" i="20"/>
  <c r="BI233" i="20"/>
  <c r="BH233" i="20"/>
  <c r="BG233" i="20"/>
  <c r="BF233" i="20"/>
  <c r="T233" i="20"/>
  <c r="R233" i="20"/>
  <c r="P233" i="20"/>
  <c r="BI231" i="20"/>
  <c r="BH231" i="20"/>
  <c r="BG231" i="20"/>
  <c r="BF231" i="20"/>
  <c r="T231" i="20"/>
  <c r="R231" i="20"/>
  <c r="P231" i="20"/>
  <c r="BI229" i="20"/>
  <c r="BH229" i="20"/>
  <c r="BG229" i="20"/>
  <c r="BF229" i="20"/>
  <c r="T229" i="20"/>
  <c r="R229" i="20"/>
  <c r="P229" i="20"/>
  <c r="BI227" i="20"/>
  <c r="BH227" i="20"/>
  <c r="BG227" i="20"/>
  <c r="BF227" i="20"/>
  <c r="T227" i="20"/>
  <c r="R227" i="20"/>
  <c r="P227" i="20"/>
  <c r="BI225" i="20"/>
  <c r="BH225" i="20"/>
  <c r="BG225" i="20"/>
  <c r="BF225" i="20"/>
  <c r="T225" i="20"/>
  <c r="R225" i="20"/>
  <c r="P225" i="20"/>
  <c r="BI223" i="20"/>
  <c r="BH223" i="20"/>
  <c r="BG223" i="20"/>
  <c r="BF223" i="20"/>
  <c r="T223" i="20"/>
  <c r="R223" i="20"/>
  <c r="P223" i="20"/>
  <c r="BI221" i="20"/>
  <c r="BH221" i="20"/>
  <c r="BG221" i="20"/>
  <c r="BF221" i="20"/>
  <c r="T221" i="20"/>
  <c r="R221" i="20"/>
  <c r="P221" i="20"/>
  <c r="BI219" i="20"/>
  <c r="BH219" i="20"/>
  <c r="BG219" i="20"/>
  <c r="BF219" i="20"/>
  <c r="T219" i="20"/>
  <c r="R219" i="20"/>
  <c r="P219" i="20"/>
  <c r="BI217" i="20"/>
  <c r="BH217" i="20"/>
  <c r="BG217" i="20"/>
  <c r="BF217" i="20"/>
  <c r="T217" i="20"/>
  <c r="R217" i="20"/>
  <c r="P217" i="20"/>
  <c r="BI215" i="20"/>
  <c r="BH215" i="20"/>
  <c r="BG215" i="20"/>
  <c r="BF215" i="20"/>
  <c r="T215" i="20"/>
  <c r="R215" i="20"/>
  <c r="P215" i="20"/>
  <c r="BI213" i="20"/>
  <c r="BH213" i="20"/>
  <c r="BG213" i="20"/>
  <c r="BF213" i="20"/>
  <c r="T213" i="20"/>
  <c r="R213" i="20"/>
  <c r="P213" i="20"/>
  <c r="BI211" i="20"/>
  <c r="BH211" i="20"/>
  <c r="BG211" i="20"/>
  <c r="BF211" i="20"/>
  <c r="T211" i="20"/>
  <c r="R211" i="20"/>
  <c r="P211" i="20"/>
  <c r="BI209" i="20"/>
  <c r="BH209" i="20"/>
  <c r="BG209" i="20"/>
  <c r="BF209" i="20"/>
  <c r="T209" i="20"/>
  <c r="R209" i="20"/>
  <c r="P209" i="20"/>
  <c r="BI207" i="20"/>
  <c r="BH207" i="20"/>
  <c r="BG207" i="20"/>
  <c r="BF207" i="20"/>
  <c r="T207" i="20"/>
  <c r="R207" i="20"/>
  <c r="P207" i="20"/>
  <c r="BI205" i="20"/>
  <c r="BH205" i="20"/>
  <c r="BG205" i="20"/>
  <c r="BF205" i="20"/>
  <c r="T205" i="20"/>
  <c r="R205" i="20"/>
  <c r="P205" i="20"/>
  <c r="BI203" i="20"/>
  <c r="BH203" i="20"/>
  <c r="BG203" i="20"/>
  <c r="BF203" i="20"/>
  <c r="T203" i="20"/>
  <c r="R203" i="20"/>
  <c r="P203" i="20"/>
  <c r="BI201" i="20"/>
  <c r="BH201" i="20"/>
  <c r="BG201" i="20"/>
  <c r="BF201" i="20"/>
  <c r="T201" i="20"/>
  <c r="R201" i="20"/>
  <c r="P201" i="20"/>
  <c r="BI199" i="20"/>
  <c r="BH199" i="20"/>
  <c r="BG199" i="20"/>
  <c r="BF199" i="20"/>
  <c r="T199" i="20"/>
  <c r="R199" i="20"/>
  <c r="P199" i="20"/>
  <c r="BI197" i="20"/>
  <c r="BH197" i="20"/>
  <c r="BG197" i="20"/>
  <c r="BF197" i="20"/>
  <c r="T197" i="20"/>
  <c r="R197" i="20"/>
  <c r="P197" i="20"/>
  <c r="BI195" i="20"/>
  <c r="BH195" i="20"/>
  <c r="BG195" i="20"/>
  <c r="BF195" i="20"/>
  <c r="T195" i="20"/>
  <c r="R195" i="20"/>
  <c r="P195" i="20"/>
  <c r="BI193" i="20"/>
  <c r="BH193" i="20"/>
  <c r="BG193" i="20"/>
  <c r="BF193" i="20"/>
  <c r="T193" i="20"/>
  <c r="R193" i="20"/>
  <c r="P193" i="20"/>
  <c r="BI191" i="20"/>
  <c r="BH191" i="20"/>
  <c r="BG191" i="20"/>
  <c r="BF191" i="20"/>
  <c r="T191" i="20"/>
  <c r="R191" i="20"/>
  <c r="P191" i="20"/>
  <c r="BI189" i="20"/>
  <c r="BH189" i="20"/>
  <c r="BG189" i="20"/>
  <c r="BF189" i="20"/>
  <c r="T189" i="20"/>
  <c r="R189" i="20"/>
  <c r="P189" i="20"/>
  <c r="BI187" i="20"/>
  <c r="BH187" i="20"/>
  <c r="BG187" i="20"/>
  <c r="BF187" i="20"/>
  <c r="T187" i="20"/>
  <c r="R187" i="20"/>
  <c r="P187" i="20"/>
  <c r="BI185" i="20"/>
  <c r="BH185" i="20"/>
  <c r="BG185" i="20"/>
  <c r="BF185" i="20"/>
  <c r="T185" i="20"/>
  <c r="R185" i="20"/>
  <c r="P185" i="20"/>
  <c r="BI183" i="20"/>
  <c r="BH183" i="20"/>
  <c r="BG183" i="20"/>
  <c r="BF183" i="20"/>
  <c r="T183" i="20"/>
  <c r="R183" i="20"/>
  <c r="P183" i="20"/>
  <c r="BI181" i="20"/>
  <c r="BH181" i="20"/>
  <c r="BG181" i="20"/>
  <c r="BF181" i="20"/>
  <c r="T181" i="20"/>
  <c r="R181" i="20"/>
  <c r="P181" i="20"/>
  <c r="BI179" i="20"/>
  <c r="BH179" i="20"/>
  <c r="BG179" i="20"/>
  <c r="BF179" i="20"/>
  <c r="T179" i="20"/>
  <c r="R179" i="20"/>
  <c r="P179" i="20"/>
  <c r="BI177" i="20"/>
  <c r="BH177" i="20"/>
  <c r="BG177" i="20"/>
  <c r="BF177" i="20"/>
  <c r="T177" i="20"/>
  <c r="R177" i="20"/>
  <c r="P177" i="20"/>
  <c r="BI175" i="20"/>
  <c r="BH175" i="20"/>
  <c r="BG175" i="20"/>
  <c r="BF175" i="20"/>
  <c r="T175" i="20"/>
  <c r="R175" i="20"/>
  <c r="P175" i="20"/>
  <c r="BI173" i="20"/>
  <c r="BH173" i="20"/>
  <c r="BG173" i="20"/>
  <c r="BF173" i="20"/>
  <c r="T173" i="20"/>
  <c r="R173" i="20"/>
  <c r="P173" i="20"/>
  <c r="BI171" i="20"/>
  <c r="BH171" i="20"/>
  <c r="BG171" i="20"/>
  <c r="BF171" i="20"/>
  <c r="T171" i="20"/>
  <c r="R171" i="20"/>
  <c r="P171" i="20"/>
  <c r="BI169" i="20"/>
  <c r="BH169" i="20"/>
  <c r="BG169" i="20"/>
  <c r="BF169" i="20"/>
  <c r="T169" i="20"/>
  <c r="R169" i="20"/>
  <c r="P169" i="20"/>
  <c r="BI167" i="20"/>
  <c r="BH167" i="20"/>
  <c r="BG167" i="20"/>
  <c r="BF167" i="20"/>
  <c r="T167" i="20"/>
  <c r="R167" i="20"/>
  <c r="P167" i="20"/>
  <c r="BI165" i="20"/>
  <c r="BH165" i="20"/>
  <c r="BG165" i="20"/>
  <c r="BF165" i="20"/>
  <c r="T165" i="20"/>
  <c r="R165" i="20"/>
  <c r="P165" i="20"/>
  <c r="BI163" i="20"/>
  <c r="BH163" i="20"/>
  <c r="BG163" i="20"/>
  <c r="BF163" i="20"/>
  <c r="T163" i="20"/>
  <c r="R163" i="20"/>
  <c r="P163" i="20"/>
  <c r="BI161" i="20"/>
  <c r="BH161" i="20"/>
  <c r="BG161" i="20"/>
  <c r="BF161" i="20"/>
  <c r="T161" i="20"/>
  <c r="R161" i="20"/>
  <c r="P161" i="20"/>
  <c r="BI159" i="20"/>
  <c r="BH159" i="20"/>
  <c r="BG159" i="20"/>
  <c r="BF159" i="20"/>
  <c r="T159" i="20"/>
  <c r="R159" i="20"/>
  <c r="P159" i="20"/>
  <c r="BI157" i="20"/>
  <c r="BH157" i="20"/>
  <c r="BG157" i="20"/>
  <c r="BF157" i="20"/>
  <c r="T157" i="20"/>
  <c r="R157" i="20"/>
  <c r="P157" i="20"/>
  <c r="BI155" i="20"/>
  <c r="BH155" i="20"/>
  <c r="BG155" i="20"/>
  <c r="BF155" i="20"/>
  <c r="T155" i="20"/>
  <c r="R155" i="20"/>
  <c r="P155" i="20"/>
  <c r="BI153" i="20"/>
  <c r="BH153" i="20"/>
  <c r="BG153" i="20"/>
  <c r="BF153" i="20"/>
  <c r="T153" i="20"/>
  <c r="R153" i="20"/>
  <c r="P153" i="20"/>
  <c r="BI151" i="20"/>
  <c r="BH151" i="20"/>
  <c r="BG151" i="20"/>
  <c r="BF151" i="20"/>
  <c r="T151" i="20"/>
  <c r="R151" i="20"/>
  <c r="P151" i="20"/>
  <c r="BI149" i="20"/>
  <c r="BH149" i="20"/>
  <c r="BG149" i="20"/>
  <c r="BF149" i="20"/>
  <c r="T149" i="20"/>
  <c r="R149" i="20"/>
  <c r="P149" i="20"/>
  <c r="BI147" i="20"/>
  <c r="BH147" i="20"/>
  <c r="BG147" i="20"/>
  <c r="BF147" i="20"/>
  <c r="T147" i="20"/>
  <c r="R147" i="20"/>
  <c r="P147" i="20"/>
  <c r="BI145" i="20"/>
  <c r="BH145" i="20"/>
  <c r="BG145" i="20"/>
  <c r="BF145" i="20"/>
  <c r="T145" i="20"/>
  <c r="R145" i="20"/>
  <c r="P145" i="20"/>
  <c r="BI143" i="20"/>
  <c r="BH143" i="20"/>
  <c r="BG143" i="20"/>
  <c r="BF143" i="20"/>
  <c r="T143" i="20"/>
  <c r="R143" i="20"/>
  <c r="P143" i="20"/>
  <c r="BI141" i="20"/>
  <c r="BH141" i="20"/>
  <c r="BG141" i="20"/>
  <c r="BF141" i="20"/>
  <c r="T141" i="20"/>
  <c r="R141" i="20"/>
  <c r="P141" i="20"/>
  <c r="BI139" i="20"/>
  <c r="BH139" i="20"/>
  <c r="BG139" i="20"/>
  <c r="BF139" i="20"/>
  <c r="T139" i="20"/>
  <c r="R139" i="20"/>
  <c r="P139" i="20"/>
  <c r="BI137" i="20"/>
  <c r="BH137" i="20"/>
  <c r="BG137" i="20"/>
  <c r="BF137" i="20"/>
  <c r="T137" i="20"/>
  <c r="R137" i="20"/>
  <c r="P137" i="20"/>
  <c r="BI135" i="20"/>
  <c r="BH135" i="20"/>
  <c r="BG135" i="20"/>
  <c r="BF135" i="20"/>
  <c r="T135" i="20"/>
  <c r="R135" i="20"/>
  <c r="P135" i="20"/>
  <c r="BI133" i="20"/>
  <c r="BH133" i="20"/>
  <c r="BG133" i="20"/>
  <c r="BF133" i="20"/>
  <c r="T133" i="20"/>
  <c r="R133" i="20"/>
  <c r="P133" i="20"/>
  <c r="BI131" i="20"/>
  <c r="BH131" i="20"/>
  <c r="BG131" i="20"/>
  <c r="BF131" i="20"/>
  <c r="T131" i="20"/>
  <c r="R131" i="20"/>
  <c r="P131" i="20"/>
  <c r="BI129" i="20"/>
  <c r="BH129" i="20"/>
  <c r="BG129" i="20"/>
  <c r="BF129" i="20"/>
  <c r="T129" i="20"/>
  <c r="R129" i="20"/>
  <c r="P129" i="20"/>
  <c r="BI127" i="20"/>
  <c r="BH127" i="20"/>
  <c r="BG127" i="20"/>
  <c r="BF127" i="20"/>
  <c r="T127" i="20"/>
  <c r="R127" i="20"/>
  <c r="P127" i="20"/>
  <c r="BI125" i="20"/>
  <c r="BH125" i="20"/>
  <c r="BG125" i="20"/>
  <c r="BF125" i="20"/>
  <c r="T125" i="20"/>
  <c r="R125" i="20"/>
  <c r="P125" i="20"/>
  <c r="F118" i="20"/>
  <c r="E116" i="20"/>
  <c r="F93" i="20"/>
  <c r="E91" i="20"/>
  <c r="J28" i="20"/>
  <c r="E28" i="20"/>
  <c r="J121" i="20"/>
  <c r="J27" i="20"/>
  <c r="J25" i="20"/>
  <c r="E25" i="20"/>
  <c r="J95" i="20" s="1"/>
  <c r="J24" i="20"/>
  <c r="J22" i="20"/>
  <c r="E22" i="20"/>
  <c r="F121" i="20" s="1"/>
  <c r="J21" i="20"/>
  <c r="J19" i="20"/>
  <c r="E19" i="20"/>
  <c r="F120" i="20"/>
  <c r="J18" i="20"/>
  <c r="J16" i="20"/>
  <c r="J93" i="20"/>
  <c r="E7" i="20"/>
  <c r="E110" i="20"/>
  <c r="J41" i="19"/>
  <c r="J40" i="19"/>
  <c r="AY117" i="1" s="1"/>
  <c r="J39" i="19"/>
  <c r="AX117" i="1"/>
  <c r="BI140" i="19"/>
  <c r="BH140" i="19"/>
  <c r="BG140" i="19"/>
  <c r="BF140" i="19"/>
  <c r="T140" i="19"/>
  <c r="R140" i="19"/>
  <c r="P140" i="19"/>
  <c r="BI139" i="19"/>
  <c r="BH139" i="19"/>
  <c r="BG139" i="19"/>
  <c r="BF139" i="19"/>
  <c r="T139" i="19"/>
  <c r="R139" i="19"/>
  <c r="P139" i="19"/>
  <c r="BI138" i="19"/>
  <c r="BH138" i="19"/>
  <c r="BG138" i="19"/>
  <c r="BF138" i="19"/>
  <c r="T138" i="19"/>
  <c r="R138" i="19"/>
  <c r="P138" i="19"/>
  <c r="BI136" i="19"/>
  <c r="BH136" i="19"/>
  <c r="BG136" i="19"/>
  <c r="BF136" i="19"/>
  <c r="T136" i="19"/>
  <c r="R136" i="19"/>
  <c r="P136" i="19"/>
  <c r="BI135" i="19"/>
  <c r="BH135" i="19"/>
  <c r="BG135" i="19"/>
  <c r="BF135" i="19"/>
  <c r="T135" i="19"/>
  <c r="R135" i="19"/>
  <c r="P135" i="19"/>
  <c r="BI134" i="19"/>
  <c r="BH134" i="19"/>
  <c r="BG134" i="19"/>
  <c r="BF134" i="19"/>
  <c r="T134" i="19"/>
  <c r="R134" i="19"/>
  <c r="P134" i="19"/>
  <c r="BI133" i="19"/>
  <c r="BH133" i="19"/>
  <c r="BG133" i="19"/>
  <c r="BF133" i="19"/>
  <c r="T133" i="19"/>
  <c r="R133" i="19"/>
  <c r="P133" i="19"/>
  <c r="BI131" i="19"/>
  <c r="BH131" i="19"/>
  <c r="BG131" i="19"/>
  <c r="BF131" i="19"/>
  <c r="T131" i="19"/>
  <c r="R131" i="19"/>
  <c r="P131" i="19"/>
  <c r="BI130" i="19"/>
  <c r="BH130" i="19"/>
  <c r="BG130" i="19"/>
  <c r="BF130" i="19"/>
  <c r="T130" i="19"/>
  <c r="R130" i="19"/>
  <c r="P130" i="19"/>
  <c r="BI129" i="19"/>
  <c r="BH129" i="19"/>
  <c r="BG129" i="19"/>
  <c r="BF129" i="19"/>
  <c r="T129" i="19"/>
  <c r="R129" i="19"/>
  <c r="P129" i="19"/>
  <c r="F121" i="19"/>
  <c r="E119" i="19"/>
  <c r="F93" i="19"/>
  <c r="E91" i="19"/>
  <c r="J28" i="19"/>
  <c r="E28" i="19"/>
  <c r="J124" i="19" s="1"/>
  <c r="J27" i="19"/>
  <c r="J25" i="19"/>
  <c r="E25" i="19"/>
  <c r="J123" i="19" s="1"/>
  <c r="J24" i="19"/>
  <c r="J22" i="19"/>
  <c r="E22" i="19"/>
  <c r="F96" i="19" s="1"/>
  <c r="J21" i="19"/>
  <c r="J19" i="19"/>
  <c r="E19" i="19"/>
  <c r="F95" i="19" s="1"/>
  <c r="J18" i="19"/>
  <c r="J16" i="19"/>
  <c r="J93" i="19" s="1"/>
  <c r="E7" i="19"/>
  <c r="E85" i="19" s="1"/>
  <c r="J41" i="18"/>
  <c r="J40" i="18"/>
  <c r="AY116" i="1"/>
  <c r="J39" i="18"/>
  <c r="AX116" i="1" s="1"/>
  <c r="BI156" i="18"/>
  <c r="BH156" i="18"/>
  <c r="BG156" i="18"/>
  <c r="BF156" i="18"/>
  <c r="T156" i="18"/>
  <c r="T155" i="18" s="1"/>
  <c r="R156" i="18"/>
  <c r="R155" i="18" s="1"/>
  <c r="P156" i="18"/>
  <c r="P155" i="18"/>
  <c r="BI154" i="18"/>
  <c r="BH154" i="18"/>
  <c r="BG154" i="18"/>
  <c r="BF154" i="18"/>
  <c r="T154" i="18"/>
  <c r="R154" i="18"/>
  <c r="P154" i="18"/>
  <c r="BI153" i="18"/>
  <c r="BH153" i="18"/>
  <c r="BG153" i="18"/>
  <c r="BF153" i="18"/>
  <c r="T153" i="18"/>
  <c r="R153" i="18"/>
  <c r="P153" i="18"/>
  <c r="BI152" i="18"/>
  <c r="BH152" i="18"/>
  <c r="BG152" i="18"/>
  <c r="BF152" i="18"/>
  <c r="T152" i="18"/>
  <c r="R152" i="18"/>
  <c r="P152" i="18"/>
  <c r="BI151" i="18"/>
  <c r="BH151" i="18"/>
  <c r="BG151" i="18"/>
  <c r="BF151" i="18"/>
  <c r="T151" i="18"/>
  <c r="R151" i="18"/>
  <c r="P151" i="18"/>
  <c r="BI150" i="18"/>
  <c r="BH150" i="18"/>
  <c r="BG150" i="18"/>
  <c r="BF150" i="18"/>
  <c r="T150" i="18"/>
  <c r="R150" i="18"/>
  <c r="P150" i="18"/>
  <c r="BI149" i="18"/>
  <c r="BH149" i="18"/>
  <c r="BG149" i="18"/>
  <c r="BF149" i="18"/>
  <c r="T149" i="18"/>
  <c r="R149" i="18"/>
  <c r="P149" i="18"/>
  <c r="BI148" i="18"/>
  <c r="BH148" i="18"/>
  <c r="BG148" i="18"/>
  <c r="BF148" i="18"/>
  <c r="T148" i="18"/>
  <c r="R148" i="18"/>
  <c r="P148" i="18"/>
  <c r="BI147" i="18"/>
  <c r="BH147" i="18"/>
  <c r="BG147" i="18"/>
  <c r="BF147" i="18"/>
  <c r="T147" i="18"/>
  <c r="R147" i="18"/>
  <c r="P147" i="18"/>
  <c r="BI146" i="18"/>
  <c r="BH146" i="18"/>
  <c r="BG146" i="18"/>
  <c r="BF146" i="18"/>
  <c r="T146" i="18"/>
  <c r="R146" i="18"/>
  <c r="P146" i="18"/>
  <c r="BI144" i="18"/>
  <c r="BH144" i="18"/>
  <c r="BG144" i="18"/>
  <c r="BF144" i="18"/>
  <c r="T144" i="18"/>
  <c r="R144" i="18"/>
  <c r="P144" i="18"/>
  <c r="BI143" i="18"/>
  <c r="BH143" i="18"/>
  <c r="BG143" i="18"/>
  <c r="BF143" i="18"/>
  <c r="T143" i="18"/>
  <c r="R143" i="18"/>
  <c r="P143" i="18"/>
  <c r="BI142" i="18"/>
  <c r="BH142" i="18"/>
  <c r="BG142" i="18"/>
  <c r="BF142" i="18"/>
  <c r="T142" i="18"/>
  <c r="R142" i="18"/>
  <c r="P142" i="18"/>
  <c r="BI140" i="18"/>
  <c r="BH140" i="18"/>
  <c r="BG140" i="18"/>
  <c r="BF140" i="18"/>
  <c r="T140" i="18"/>
  <c r="R140" i="18"/>
  <c r="P140" i="18"/>
  <c r="BI139" i="18"/>
  <c r="BH139" i="18"/>
  <c r="BG139" i="18"/>
  <c r="BF139" i="18"/>
  <c r="T139" i="18"/>
  <c r="R139" i="18"/>
  <c r="P139" i="18"/>
  <c r="BI138" i="18"/>
  <c r="BH138" i="18"/>
  <c r="BG138" i="18"/>
  <c r="BF138" i="18"/>
  <c r="T138" i="18"/>
  <c r="R138" i="18"/>
  <c r="P138" i="18"/>
  <c r="BI137" i="18"/>
  <c r="BH137" i="18"/>
  <c r="BG137" i="18"/>
  <c r="BF137" i="18"/>
  <c r="T137" i="18"/>
  <c r="R137" i="18"/>
  <c r="P137" i="18"/>
  <c r="BI136" i="18"/>
  <c r="BH136" i="18"/>
  <c r="BG136" i="18"/>
  <c r="BF136" i="18"/>
  <c r="T136" i="18"/>
  <c r="R136" i="18"/>
  <c r="P136" i="18"/>
  <c r="BI134" i="18"/>
  <c r="BH134" i="18"/>
  <c r="BG134" i="18"/>
  <c r="BF134" i="18"/>
  <c r="T134" i="18"/>
  <c r="R134" i="18"/>
  <c r="P134" i="18"/>
  <c r="BI133" i="18"/>
  <c r="BH133" i="18"/>
  <c r="BG133" i="18"/>
  <c r="BF133" i="18"/>
  <c r="T133" i="18"/>
  <c r="R133" i="18"/>
  <c r="P133" i="18"/>
  <c r="BI132" i="18"/>
  <c r="BH132" i="18"/>
  <c r="BG132" i="18"/>
  <c r="BF132" i="18"/>
  <c r="T132" i="18"/>
  <c r="R132" i="18"/>
  <c r="P132" i="18"/>
  <c r="BI131" i="18"/>
  <c r="BH131" i="18"/>
  <c r="BG131" i="18"/>
  <c r="BF131" i="18"/>
  <c r="T131" i="18"/>
  <c r="R131" i="18"/>
  <c r="P131" i="18"/>
  <c r="F123" i="18"/>
  <c r="E121" i="18"/>
  <c r="F93" i="18"/>
  <c r="E91" i="18"/>
  <c r="J28" i="18"/>
  <c r="E28" i="18"/>
  <c r="J126" i="18" s="1"/>
  <c r="J27" i="18"/>
  <c r="J25" i="18"/>
  <c r="E25" i="18"/>
  <c r="J125" i="18" s="1"/>
  <c r="J24" i="18"/>
  <c r="J22" i="18"/>
  <c r="E22" i="18"/>
  <c r="F96" i="18"/>
  <c r="J21" i="18"/>
  <c r="J19" i="18"/>
  <c r="E19" i="18"/>
  <c r="F125" i="18" s="1"/>
  <c r="J18" i="18"/>
  <c r="J16" i="18"/>
  <c r="J93" i="18"/>
  <c r="E7" i="18"/>
  <c r="E115" i="18" s="1"/>
  <c r="J41" i="17"/>
  <c r="J40" i="17"/>
  <c r="AY115" i="1"/>
  <c r="J39" i="17"/>
  <c r="AX115" i="1"/>
  <c r="BI151" i="17"/>
  <c r="BH151" i="17"/>
  <c r="BG151" i="17"/>
  <c r="BF151" i="17"/>
  <c r="T151" i="17"/>
  <c r="R151" i="17"/>
  <c r="P151" i="17"/>
  <c r="BI150" i="17"/>
  <c r="BH150" i="17"/>
  <c r="BG150" i="17"/>
  <c r="BF150" i="17"/>
  <c r="T150" i="17"/>
  <c r="R150" i="17"/>
  <c r="P150" i="17"/>
  <c r="BI149" i="17"/>
  <c r="BH149" i="17"/>
  <c r="BG149" i="17"/>
  <c r="BF149" i="17"/>
  <c r="T149" i="17"/>
  <c r="R149" i="17"/>
  <c r="P149" i="17"/>
  <c r="BI148" i="17"/>
  <c r="BH148" i="17"/>
  <c r="BG148" i="17"/>
  <c r="BF148" i="17"/>
  <c r="T148" i="17"/>
  <c r="R148" i="17"/>
  <c r="P148" i="17"/>
  <c r="BI147" i="17"/>
  <c r="BH147" i="17"/>
  <c r="BG147" i="17"/>
  <c r="BF147" i="17"/>
  <c r="T147" i="17"/>
  <c r="R147" i="17"/>
  <c r="P147" i="17"/>
  <c r="BI146" i="17"/>
  <c r="BH146" i="17"/>
  <c r="BG146" i="17"/>
  <c r="BF146" i="17"/>
  <c r="T146" i="17"/>
  <c r="R146" i="17"/>
  <c r="P146" i="17"/>
  <c r="BI145" i="17"/>
  <c r="BH145" i="17"/>
  <c r="BG145" i="17"/>
  <c r="BF145" i="17"/>
  <c r="T145" i="17"/>
  <c r="R145" i="17"/>
  <c r="P145" i="17"/>
  <c r="BI143" i="17"/>
  <c r="BH143" i="17"/>
  <c r="BG143" i="17"/>
  <c r="BF143" i="17"/>
  <c r="T143" i="17"/>
  <c r="R143" i="17"/>
  <c r="P143" i="17"/>
  <c r="BI142" i="17"/>
  <c r="BH142" i="17"/>
  <c r="BG142" i="17"/>
  <c r="BF142" i="17"/>
  <c r="T142" i="17"/>
  <c r="R142" i="17"/>
  <c r="P142" i="17"/>
  <c r="BI141" i="17"/>
  <c r="BH141" i="17"/>
  <c r="BG141" i="17"/>
  <c r="BF141" i="17"/>
  <c r="T141" i="17"/>
  <c r="R141" i="17"/>
  <c r="P141" i="17"/>
  <c r="BI140" i="17"/>
  <c r="BH140" i="17"/>
  <c r="BG140" i="17"/>
  <c r="BF140" i="17"/>
  <c r="T140" i="17"/>
  <c r="R140" i="17"/>
  <c r="P140" i="17"/>
  <c r="BI139" i="17"/>
  <c r="BH139" i="17"/>
  <c r="BG139" i="17"/>
  <c r="BF139" i="17"/>
  <c r="T139" i="17"/>
  <c r="R139" i="17"/>
  <c r="P139" i="17"/>
  <c r="BI137" i="17"/>
  <c r="BH137" i="17"/>
  <c r="BG137" i="17"/>
  <c r="BF137" i="17"/>
  <c r="T137" i="17"/>
  <c r="R137" i="17"/>
  <c r="P137" i="17"/>
  <c r="BI136" i="17"/>
  <c r="BH136" i="17"/>
  <c r="BG136" i="17"/>
  <c r="BF136" i="17"/>
  <c r="T136" i="17"/>
  <c r="R136" i="17"/>
  <c r="P136" i="17"/>
  <c r="BI135" i="17"/>
  <c r="BH135" i="17"/>
  <c r="BG135" i="17"/>
  <c r="BF135" i="17"/>
  <c r="T135" i="17"/>
  <c r="R135" i="17"/>
  <c r="P135" i="17"/>
  <c r="BI134" i="17"/>
  <c r="BH134" i="17"/>
  <c r="BG134" i="17"/>
  <c r="BF134" i="17"/>
  <c r="T134" i="17"/>
  <c r="R134" i="17"/>
  <c r="P134" i="17"/>
  <c r="BI133" i="17"/>
  <c r="BH133" i="17"/>
  <c r="BG133" i="17"/>
  <c r="BF133" i="17"/>
  <c r="T133" i="17"/>
  <c r="R133" i="17"/>
  <c r="P133" i="17"/>
  <c r="BI132" i="17"/>
  <c r="BH132" i="17"/>
  <c r="BG132" i="17"/>
  <c r="BF132" i="17"/>
  <c r="T132" i="17"/>
  <c r="R132" i="17"/>
  <c r="P132" i="17"/>
  <c r="BI131" i="17"/>
  <c r="BH131" i="17"/>
  <c r="BG131" i="17"/>
  <c r="BF131" i="17"/>
  <c r="T131" i="17"/>
  <c r="R131" i="17"/>
  <c r="P131" i="17"/>
  <c r="BI130" i="17"/>
  <c r="BH130" i="17"/>
  <c r="BG130" i="17"/>
  <c r="BF130" i="17"/>
  <c r="T130" i="17"/>
  <c r="R130" i="17"/>
  <c r="P130" i="17"/>
  <c r="BI129" i="17"/>
  <c r="BH129" i="17"/>
  <c r="BG129" i="17"/>
  <c r="BF129" i="17"/>
  <c r="T129" i="17"/>
  <c r="R129" i="17"/>
  <c r="P129" i="17"/>
  <c r="F121" i="17"/>
  <c r="E119" i="17"/>
  <c r="F93" i="17"/>
  <c r="E91" i="17"/>
  <c r="J28" i="17"/>
  <c r="E28" i="17"/>
  <c r="J96" i="17"/>
  <c r="J27" i="17"/>
  <c r="J25" i="17"/>
  <c r="E25" i="17"/>
  <c r="J95" i="17" s="1"/>
  <c r="J24" i="17"/>
  <c r="J22" i="17"/>
  <c r="E22" i="17"/>
  <c r="F124" i="17" s="1"/>
  <c r="J21" i="17"/>
  <c r="J19" i="17"/>
  <c r="E19" i="17"/>
  <c r="F95" i="17"/>
  <c r="J18" i="17"/>
  <c r="J16" i="17"/>
  <c r="J121" i="17" s="1"/>
  <c r="E7" i="17"/>
  <c r="E113" i="17"/>
  <c r="J41" i="16"/>
  <c r="J40" i="16"/>
  <c r="AY114" i="1" s="1"/>
  <c r="J39" i="16"/>
  <c r="AX114" i="1"/>
  <c r="BI181" i="16"/>
  <c r="BH181" i="16"/>
  <c r="BG181" i="16"/>
  <c r="BF181" i="16"/>
  <c r="T181" i="16"/>
  <c r="R181" i="16"/>
  <c r="P181" i="16"/>
  <c r="BI180" i="16"/>
  <c r="BH180" i="16"/>
  <c r="BG180" i="16"/>
  <c r="BF180" i="16"/>
  <c r="T180" i="16"/>
  <c r="R180" i="16"/>
  <c r="P180" i="16"/>
  <c r="BI178" i="16"/>
  <c r="BH178" i="16"/>
  <c r="BG178" i="16"/>
  <c r="BF178" i="16"/>
  <c r="T178" i="16"/>
  <c r="T177" i="16" s="1"/>
  <c r="R178" i="16"/>
  <c r="R177" i="16" s="1"/>
  <c r="P178" i="16"/>
  <c r="P177" i="16"/>
  <c r="BI176" i="16"/>
  <c r="BH176" i="16"/>
  <c r="BG176" i="16"/>
  <c r="BF176" i="16"/>
  <c r="T176" i="16"/>
  <c r="R176" i="16"/>
  <c r="P176" i="16"/>
  <c r="BI175" i="16"/>
  <c r="BH175" i="16"/>
  <c r="BG175" i="16"/>
  <c r="BF175" i="16"/>
  <c r="T175" i="16"/>
  <c r="R175" i="16"/>
  <c r="P175" i="16"/>
  <c r="BI174" i="16"/>
  <c r="BH174" i="16"/>
  <c r="BG174" i="16"/>
  <c r="BF174" i="16"/>
  <c r="T174" i="16"/>
  <c r="R174" i="16"/>
  <c r="P174" i="16"/>
  <c r="BI173" i="16"/>
  <c r="BH173" i="16"/>
  <c r="BG173" i="16"/>
  <c r="BF173" i="16"/>
  <c r="T173" i="16"/>
  <c r="R173" i="16"/>
  <c r="P173" i="16"/>
  <c r="BI172" i="16"/>
  <c r="BH172" i="16"/>
  <c r="BG172" i="16"/>
  <c r="BF172" i="16"/>
  <c r="T172" i="16"/>
  <c r="R172" i="16"/>
  <c r="P172" i="16"/>
  <c r="BI170" i="16"/>
  <c r="BH170" i="16"/>
  <c r="BG170" i="16"/>
  <c r="BF170" i="16"/>
  <c r="T170" i="16"/>
  <c r="R170" i="16"/>
  <c r="P170" i="16"/>
  <c r="BI169" i="16"/>
  <c r="BH169" i="16"/>
  <c r="BG169" i="16"/>
  <c r="BF169" i="16"/>
  <c r="T169" i="16"/>
  <c r="R169" i="16"/>
  <c r="P169" i="16"/>
  <c r="BI168" i="16"/>
  <c r="BH168" i="16"/>
  <c r="BG168" i="16"/>
  <c r="BF168" i="16"/>
  <c r="T168" i="16"/>
  <c r="R168" i="16"/>
  <c r="P168" i="16"/>
  <c r="BI167" i="16"/>
  <c r="BH167" i="16"/>
  <c r="BG167" i="16"/>
  <c r="BF167" i="16"/>
  <c r="T167" i="16"/>
  <c r="R167" i="16"/>
  <c r="P167" i="16"/>
  <c r="BI166" i="16"/>
  <c r="BH166" i="16"/>
  <c r="BG166" i="16"/>
  <c r="BF166" i="16"/>
  <c r="T166" i="16"/>
  <c r="R166" i="16"/>
  <c r="P166" i="16"/>
  <c r="BI165" i="16"/>
  <c r="BH165" i="16"/>
  <c r="BG165" i="16"/>
  <c r="BF165" i="16"/>
  <c r="T165" i="16"/>
  <c r="R165" i="16"/>
  <c r="P165" i="16"/>
  <c r="BI164" i="16"/>
  <c r="BH164" i="16"/>
  <c r="BG164" i="16"/>
  <c r="BF164" i="16"/>
  <c r="T164" i="16"/>
  <c r="R164" i="16"/>
  <c r="P164" i="16"/>
  <c r="BI163" i="16"/>
  <c r="BH163" i="16"/>
  <c r="BG163" i="16"/>
  <c r="BF163" i="16"/>
  <c r="T163" i="16"/>
  <c r="R163" i="16"/>
  <c r="P163" i="16"/>
  <c r="BI162" i="16"/>
  <c r="BH162" i="16"/>
  <c r="BG162" i="16"/>
  <c r="BF162" i="16"/>
  <c r="T162" i="16"/>
  <c r="R162" i="16"/>
  <c r="P162" i="16"/>
  <c r="BI161" i="16"/>
  <c r="BH161" i="16"/>
  <c r="BG161" i="16"/>
  <c r="BF161" i="16"/>
  <c r="T161" i="16"/>
  <c r="R161" i="16"/>
  <c r="P161" i="16"/>
  <c r="BI159" i="16"/>
  <c r="BH159" i="16"/>
  <c r="BG159" i="16"/>
  <c r="BF159" i="16"/>
  <c r="T159" i="16"/>
  <c r="R159" i="16"/>
  <c r="P159" i="16"/>
  <c r="BI158" i="16"/>
  <c r="BH158" i="16"/>
  <c r="BG158" i="16"/>
  <c r="BF158" i="16"/>
  <c r="T158" i="16"/>
  <c r="R158" i="16"/>
  <c r="P158" i="16"/>
  <c r="BI157" i="16"/>
  <c r="BH157" i="16"/>
  <c r="BG157" i="16"/>
  <c r="BF157" i="16"/>
  <c r="T157" i="16"/>
  <c r="R157" i="16"/>
  <c r="P157" i="16"/>
  <c r="BI156" i="16"/>
  <c r="BH156" i="16"/>
  <c r="BG156" i="16"/>
  <c r="BF156" i="16"/>
  <c r="T156" i="16"/>
  <c r="R156" i="16"/>
  <c r="P156" i="16"/>
  <c r="BI155" i="16"/>
  <c r="BH155" i="16"/>
  <c r="BG155" i="16"/>
  <c r="BF155" i="16"/>
  <c r="T155" i="16"/>
  <c r="R155" i="16"/>
  <c r="P155" i="16"/>
  <c r="BI154" i="16"/>
  <c r="BH154" i="16"/>
  <c r="BG154" i="16"/>
  <c r="BF154" i="16"/>
  <c r="T154" i="16"/>
  <c r="R154" i="16"/>
  <c r="P154" i="16"/>
  <c r="BI153" i="16"/>
  <c r="BH153" i="16"/>
  <c r="BG153" i="16"/>
  <c r="BF153" i="16"/>
  <c r="T153" i="16"/>
  <c r="R153" i="16"/>
  <c r="P153" i="16"/>
  <c r="BI152" i="16"/>
  <c r="BH152" i="16"/>
  <c r="BG152" i="16"/>
  <c r="BF152" i="16"/>
  <c r="T152" i="16"/>
  <c r="R152" i="16"/>
  <c r="P152" i="16"/>
  <c r="BI151" i="16"/>
  <c r="BH151" i="16"/>
  <c r="BG151" i="16"/>
  <c r="BF151" i="16"/>
  <c r="T151" i="16"/>
  <c r="R151" i="16"/>
  <c r="P151" i="16"/>
  <c r="BI150" i="16"/>
  <c r="BH150" i="16"/>
  <c r="BG150" i="16"/>
  <c r="BF150" i="16"/>
  <c r="T150" i="16"/>
  <c r="R150" i="16"/>
  <c r="P150" i="16"/>
  <c r="BI149" i="16"/>
  <c r="BH149" i="16"/>
  <c r="BG149" i="16"/>
  <c r="BF149" i="16"/>
  <c r="T149" i="16"/>
  <c r="R149" i="16"/>
  <c r="P149" i="16"/>
  <c r="BI148" i="16"/>
  <c r="BH148" i="16"/>
  <c r="BG148" i="16"/>
  <c r="BF148" i="16"/>
  <c r="T148" i="16"/>
  <c r="R148" i="16"/>
  <c r="P148" i="16"/>
  <c r="BI147" i="16"/>
  <c r="BH147" i="16"/>
  <c r="BG147" i="16"/>
  <c r="BF147" i="16"/>
  <c r="T147" i="16"/>
  <c r="R147" i="16"/>
  <c r="P147" i="16"/>
  <c r="BI145" i="16"/>
  <c r="BH145" i="16"/>
  <c r="BG145" i="16"/>
  <c r="BF145" i="16"/>
  <c r="T145" i="16"/>
  <c r="R145" i="16"/>
  <c r="P145" i="16"/>
  <c r="BI144" i="16"/>
  <c r="BH144" i="16"/>
  <c r="BG144" i="16"/>
  <c r="BF144" i="16"/>
  <c r="T144" i="16"/>
  <c r="R144" i="16"/>
  <c r="P144" i="16"/>
  <c r="BI143" i="16"/>
  <c r="BH143" i="16"/>
  <c r="BG143" i="16"/>
  <c r="BF143" i="16"/>
  <c r="T143" i="16"/>
  <c r="R143" i="16"/>
  <c r="P143" i="16"/>
  <c r="BI142" i="16"/>
  <c r="BH142" i="16"/>
  <c r="BG142" i="16"/>
  <c r="BF142" i="16"/>
  <c r="T142" i="16"/>
  <c r="R142" i="16"/>
  <c r="P142" i="16"/>
  <c r="BI141" i="16"/>
  <c r="BH141" i="16"/>
  <c r="BG141" i="16"/>
  <c r="BF141" i="16"/>
  <c r="T141" i="16"/>
  <c r="R141" i="16"/>
  <c r="P141" i="16"/>
  <c r="BI140" i="16"/>
  <c r="BH140" i="16"/>
  <c r="BG140" i="16"/>
  <c r="BF140" i="16"/>
  <c r="T140" i="16"/>
  <c r="R140" i="16"/>
  <c r="P140" i="16"/>
  <c r="BI139" i="16"/>
  <c r="BH139" i="16"/>
  <c r="BG139" i="16"/>
  <c r="BF139" i="16"/>
  <c r="T139" i="16"/>
  <c r="R139" i="16"/>
  <c r="P139" i="16"/>
  <c r="BI138" i="16"/>
  <c r="BH138" i="16"/>
  <c r="BG138" i="16"/>
  <c r="BF138" i="16"/>
  <c r="T138" i="16"/>
  <c r="R138" i="16"/>
  <c r="P138" i="16"/>
  <c r="BI137" i="16"/>
  <c r="BH137" i="16"/>
  <c r="BG137" i="16"/>
  <c r="BF137" i="16"/>
  <c r="T137" i="16"/>
  <c r="R137" i="16"/>
  <c r="P137" i="16"/>
  <c r="BI136" i="16"/>
  <c r="BH136" i="16"/>
  <c r="BG136" i="16"/>
  <c r="BF136" i="16"/>
  <c r="T136" i="16"/>
  <c r="R136" i="16"/>
  <c r="P136" i="16"/>
  <c r="BI135" i="16"/>
  <c r="BH135" i="16"/>
  <c r="BG135" i="16"/>
  <c r="BF135" i="16"/>
  <c r="T135" i="16"/>
  <c r="R135" i="16"/>
  <c r="P135" i="16"/>
  <c r="BI134" i="16"/>
  <c r="BH134" i="16"/>
  <c r="BG134" i="16"/>
  <c r="BF134" i="16"/>
  <c r="T134" i="16"/>
  <c r="R134" i="16"/>
  <c r="P134" i="16"/>
  <c r="BI133" i="16"/>
  <c r="BH133" i="16"/>
  <c r="BG133" i="16"/>
  <c r="BF133" i="16"/>
  <c r="T133" i="16"/>
  <c r="R133" i="16"/>
  <c r="P133" i="16"/>
  <c r="BI132" i="16"/>
  <c r="BH132" i="16"/>
  <c r="BG132" i="16"/>
  <c r="BF132" i="16"/>
  <c r="T132" i="16"/>
  <c r="R132" i="16"/>
  <c r="P132" i="16"/>
  <c r="F124" i="16"/>
  <c r="E122" i="16"/>
  <c r="F93" i="16"/>
  <c r="E91" i="16"/>
  <c r="J28" i="16"/>
  <c r="E28" i="16"/>
  <c r="J127" i="16" s="1"/>
  <c r="J27" i="16"/>
  <c r="J25" i="16"/>
  <c r="E25" i="16"/>
  <c r="J95" i="16" s="1"/>
  <c r="J24" i="16"/>
  <c r="J22" i="16"/>
  <c r="E22" i="16"/>
  <c r="F127" i="16"/>
  <c r="J21" i="16"/>
  <c r="J19" i="16"/>
  <c r="E19" i="16"/>
  <c r="F126" i="16" s="1"/>
  <c r="J18" i="16"/>
  <c r="J16" i="16"/>
  <c r="J93" i="16" s="1"/>
  <c r="E7" i="16"/>
  <c r="E116" i="16" s="1"/>
  <c r="J41" i="15"/>
  <c r="J40" i="15"/>
  <c r="AY113" i="1"/>
  <c r="J39" i="15"/>
  <c r="AX113" i="1" s="1"/>
  <c r="BI167" i="15"/>
  <c r="BH167" i="15"/>
  <c r="BG167" i="15"/>
  <c r="BF167" i="15"/>
  <c r="T167" i="15"/>
  <c r="R167" i="15"/>
  <c r="P167" i="15"/>
  <c r="BI166" i="15"/>
  <c r="BH166" i="15"/>
  <c r="BG166" i="15"/>
  <c r="BF166" i="15"/>
  <c r="T166" i="15"/>
  <c r="R166" i="15"/>
  <c r="P166" i="15"/>
  <c r="BI165" i="15"/>
  <c r="BH165" i="15"/>
  <c r="BG165" i="15"/>
  <c r="BF165" i="15"/>
  <c r="T165" i="15"/>
  <c r="R165" i="15"/>
  <c r="P165" i="15"/>
  <c r="BI164" i="15"/>
  <c r="BH164" i="15"/>
  <c r="BG164" i="15"/>
  <c r="BF164" i="15"/>
  <c r="T164" i="15"/>
  <c r="R164" i="15"/>
  <c r="P164" i="15"/>
  <c r="BI162" i="15"/>
  <c r="BH162" i="15"/>
  <c r="BG162" i="15"/>
  <c r="BF162" i="15"/>
  <c r="T162" i="15"/>
  <c r="R162" i="15"/>
  <c r="P162" i="15"/>
  <c r="BI161" i="15"/>
  <c r="BH161" i="15"/>
  <c r="BG161" i="15"/>
  <c r="BF161" i="15"/>
  <c r="T161" i="15"/>
  <c r="R161" i="15"/>
  <c r="P161" i="15"/>
  <c r="BI160" i="15"/>
  <c r="BH160" i="15"/>
  <c r="BG160" i="15"/>
  <c r="BF160" i="15"/>
  <c r="T160" i="15"/>
  <c r="R160" i="15"/>
  <c r="P160" i="15"/>
  <c r="BI159" i="15"/>
  <c r="BH159" i="15"/>
  <c r="BG159" i="15"/>
  <c r="BF159" i="15"/>
  <c r="T159" i="15"/>
  <c r="R159" i="15"/>
  <c r="P159" i="15"/>
  <c r="BI158" i="15"/>
  <c r="BH158" i="15"/>
  <c r="BG158" i="15"/>
  <c r="BF158" i="15"/>
  <c r="T158" i="15"/>
  <c r="R158" i="15"/>
  <c r="P158" i="15"/>
  <c r="BI157" i="15"/>
  <c r="BH157" i="15"/>
  <c r="BG157" i="15"/>
  <c r="BF157" i="15"/>
  <c r="T157" i="15"/>
  <c r="R157" i="15"/>
  <c r="P157" i="15"/>
  <c r="BI156" i="15"/>
  <c r="BH156" i="15"/>
  <c r="BG156" i="15"/>
  <c r="BF156" i="15"/>
  <c r="T156" i="15"/>
  <c r="R156" i="15"/>
  <c r="P156" i="15"/>
  <c r="BI155" i="15"/>
  <c r="BH155" i="15"/>
  <c r="BG155" i="15"/>
  <c r="BF155" i="15"/>
  <c r="T155" i="15"/>
  <c r="R155" i="15"/>
  <c r="P155" i="15"/>
  <c r="BI154" i="15"/>
  <c r="BH154" i="15"/>
  <c r="BG154" i="15"/>
  <c r="BF154" i="15"/>
  <c r="T154" i="15"/>
  <c r="R154" i="15"/>
  <c r="P154" i="15"/>
  <c r="BI153" i="15"/>
  <c r="BH153" i="15"/>
  <c r="BG153" i="15"/>
  <c r="BF153" i="15"/>
  <c r="T153" i="15"/>
  <c r="R153" i="15"/>
  <c r="P153" i="15"/>
  <c r="BI152" i="15"/>
  <c r="BH152" i="15"/>
  <c r="BG152" i="15"/>
  <c r="BF152" i="15"/>
  <c r="T152" i="15"/>
  <c r="R152" i="15"/>
  <c r="P152" i="15"/>
  <c r="BI151" i="15"/>
  <c r="BH151" i="15"/>
  <c r="BG151" i="15"/>
  <c r="BF151" i="15"/>
  <c r="T151" i="15"/>
  <c r="R151" i="15"/>
  <c r="P151" i="15"/>
  <c r="BI149" i="15"/>
  <c r="BH149" i="15"/>
  <c r="BG149" i="15"/>
  <c r="BF149" i="15"/>
  <c r="T149" i="15"/>
  <c r="R149" i="15"/>
  <c r="P149" i="15"/>
  <c r="BI148" i="15"/>
  <c r="BH148" i="15"/>
  <c r="BG148" i="15"/>
  <c r="BF148" i="15"/>
  <c r="T148" i="15"/>
  <c r="R148" i="15"/>
  <c r="P148" i="15"/>
  <c r="BI147" i="15"/>
  <c r="BH147" i="15"/>
  <c r="BG147" i="15"/>
  <c r="BF147" i="15"/>
  <c r="T147" i="15"/>
  <c r="R147" i="15"/>
  <c r="P147" i="15"/>
  <c r="BI145" i="15"/>
  <c r="BH145" i="15"/>
  <c r="BG145" i="15"/>
  <c r="BF145" i="15"/>
  <c r="T145" i="15"/>
  <c r="R145" i="15"/>
  <c r="P145" i="15"/>
  <c r="BI144" i="15"/>
  <c r="BH144" i="15"/>
  <c r="BG144" i="15"/>
  <c r="BF144" i="15"/>
  <c r="T144" i="15"/>
  <c r="R144" i="15"/>
  <c r="P144" i="15"/>
  <c r="BI143" i="15"/>
  <c r="BH143" i="15"/>
  <c r="BG143" i="15"/>
  <c r="BF143" i="15"/>
  <c r="T143" i="15"/>
  <c r="R143" i="15"/>
  <c r="P143" i="15"/>
  <c r="BI141" i="15"/>
  <c r="BH141" i="15"/>
  <c r="BG141" i="15"/>
  <c r="BF141" i="15"/>
  <c r="T141" i="15"/>
  <c r="R141" i="15"/>
  <c r="P141" i="15"/>
  <c r="BI140" i="15"/>
  <c r="BH140" i="15"/>
  <c r="BG140" i="15"/>
  <c r="BF140" i="15"/>
  <c r="T140" i="15"/>
  <c r="R140" i="15"/>
  <c r="P140" i="15"/>
  <c r="BI139" i="15"/>
  <c r="BH139" i="15"/>
  <c r="BG139" i="15"/>
  <c r="BF139" i="15"/>
  <c r="T139" i="15"/>
  <c r="R139" i="15"/>
  <c r="P139" i="15"/>
  <c r="BI138" i="15"/>
  <c r="BH138" i="15"/>
  <c r="BG138" i="15"/>
  <c r="BF138" i="15"/>
  <c r="T138" i="15"/>
  <c r="R138" i="15"/>
  <c r="P138" i="15"/>
  <c r="BI137" i="15"/>
  <c r="BH137" i="15"/>
  <c r="BG137" i="15"/>
  <c r="BF137" i="15"/>
  <c r="T137" i="15"/>
  <c r="R137" i="15"/>
  <c r="P137" i="15"/>
  <c r="BI136" i="15"/>
  <c r="BH136" i="15"/>
  <c r="BG136" i="15"/>
  <c r="BF136" i="15"/>
  <c r="T136" i="15"/>
  <c r="R136" i="15"/>
  <c r="P136" i="15"/>
  <c r="BI134" i="15"/>
  <c r="BH134" i="15"/>
  <c r="BG134" i="15"/>
  <c r="BF134" i="15"/>
  <c r="T134" i="15"/>
  <c r="R134" i="15"/>
  <c r="P134" i="15"/>
  <c r="BI133" i="15"/>
  <c r="BH133" i="15"/>
  <c r="BG133" i="15"/>
  <c r="BF133" i="15"/>
  <c r="T133" i="15"/>
  <c r="R133" i="15"/>
  <c r="P133" i="15"/>
  <c r="BI132" i="15"/>
  <c r="BH132" i="15"/>
  <c r="BG132" i="15"/>
  <c r="BF132" i="15"/>
  <c r="T132" i="15"/>
  <c r="R132" i="15"/>
  <c r="P132" i="15"/>
  <c r="F124" i="15"/>
  <c r="E122" i="15"/>
  <c r="F93" i="15"/>
  <c r="E91" i="15"/>
  <c r="J28" i="15"/>
  <c r="E28" i="15"/>
  <c r="J127" i="15" s="1"/>
  <c r="J27" i="15"/>
  <c r="J25" i="15"/>
  <c r="E25" i="15"/>
  <c r="J95" i="15" s="1"/>
  <c r="J24" i="15"/>
  <c r="J22" i="15"/>
  <c r="E22" i="15"/>
  <c r="F96" i="15" s="1"/>
  <c r="J21" i="15"/>
  <c r="J19" i="15"/>
  <c r="E19" i="15"/>
  <c r="F126" i="15" s="1"/>
  <c r="J18" i="15"/>
  <c r="J16" i="15"/>
  <c r="J124" i="15" s="1"/>
  <c r="E7" i="15"/>
  <c r="E85" i="15"/>
  <c r="J41" i="14"/>
  <c r="J40" i="14"/>
  <c r="AY112" i="1" s="1"/>
  <c r="J39" i="14"/>
  <c r="AX112" i="1"/>
  <c r="BI155" i="14"/>
  <c r="BH155" i="14"/>
  <c r="BG155" i="14"/>
  <c r="BF155" i="14"/>
  <c r="T155" i="14"/>
  <c r="R155" i="14"/>
  <c r="P155" i="14"/>
  <c r="BI154" i="14"/>
  <c r="BH154" i="14"/>
  <c r="BG154" i="14"/>
  <c r="BF154" i="14"/>
  <c r="T154" i="14"/>
  <c r="R154" i="14"/>
  <c r="P154" i="14"/>
  <c r="BI153" i="14"/>
  <c r="BH153" i="14"/>
  <c r="BG153" i="14"/>
  <c r="BF153" i="14"/>
  <c r="T153" i="14"/>
  <c r="R153" i="14"/>
  <c r="P153" i="14"/>
  <c r="BI152" i="14"/>
  <c r="BH152" i="14"/>
  <c r="BG152" i="14"/>
  <c r="BF152" i="14"/>
  <c r="T152" i="14"/>
  <c r="R152" i="14"/>
  <c r="P152" i="14"/>
  <c r="BI150" i="14"/>
  <c r="BH150" i="14"/>
  <c r="BG150" i="14"/>
  <c r="BF150" i="14"/>
  <c r="T150" i="14"/>
  <c r="R150" i="14"/>
  <c r="P150" i="14"/>
  <c r="BI149" i="14"/>
  <c r="BH149" i="14"/>
  <c r="BG149" i="14"/>
  <c r="BF149" i="14"/>
  <c r="T149" i="14"/>
  <c r="R149" i="14"/>
  <c r="P149" i="14"/>
  <c r="BI148" i="14"/>
  <c r="BH148" i="14"/>
  <c r="BG148" i="14"/>
  <c r="BF148" i="14"/>
  <c r="T148" i="14"/>
  <c r="R148" i="14"/>
  <c r="P148" i="14"/>
  <c r="BI147" i="14"/>
  <c r="BH147" i="14"/>
  <c r="BG147" i="14"/>
  <c r="BF147" i="14"/>
  <c r="T147" i="14"/>
  <c r="R147" i="14"/>
  <c r="P147" i="14"/>
  <c r="BI146" i="14"/>
  <c r="BH146" i="14"/>
  <c r="BG146" i="14"/>
  <c r="BF146" i="14"/>
  <c r="T146" i="14"/>
  <c r="R146" i="14"/>
  <c r="P146" i="14"/>
  <c r="BI144" i="14"/>
  <c r="BH144" i="14"/>
  <c r="BG144" i="14"/>
  <c r="BF144" i="14"/>
  <c r="T144" i="14"/>
  <c r="R144" i="14"/>
  <c r="P144" i="14"/>
  <c r="BI143" i="14"/>
  <c r="BH143" i="14"/>
  <c r="BG143" i="14"/>
  <c r="BF143" i="14"/>
  <c r="T143" i="14"/>
  <c r="R143" i="14"/>
  <c r="P143" i="14"/>
  <c r="BI142" i="14"/>
  <c r="BH142" i="14"/>
  <c r="BG142" i="14"/>
  <c r="BF142" i="14"/>
  <c r="T142" i="14"/>
  <c r="R142" i="14"/>
  <c r="P142" i="14"/>
  <c r="BI141" i="14"/>
  <c r="BH141" i="14"/>
  <c r="BG141" i="14"/>
  <c r="BF141" i="14"/>
  <c r="T141" i="14"/>
  <c r="R141" i="14"/>
  <c r="P141" i="14"/>
  <c r="BI140" i="14"/>
  <c r="BH140" i="14"/>
  <c r="BG140" i="14"/>
  <c r="BF140" i="14"/>
  <c r="T140" i="14"/>
  <c r="R140" i="14"/>
  <c r="P140" i="14"/>
  <c r="BI139" i="14"/>
  <c r="BH139" i="14"/>
  <c r="BG139" i="14"/>
  <c r="BF139" i="14"/>
  <c r="T139" i="14"/>
  <c r="R139" i="14"/>
  <c r="P139" i="14"/>
  <c r="BI138" i="14"/>
  <c r="BH138" i="14"/>
  <c r="BG138" i="14"/>
  <c r="BF138" i="14"/>
  <c r="T138" i="14"/>
  <c r="R138" i="14"/>
  <c r="P138" i="14"/>
  <c r="BI137" i="14"/>
  <c r="BH137" i="14"/>
  <c r="BG137" i="14"/>
  <c r="BF137" i="14"/>
  <c r="T137" i="14"/>
  <c r="R137" i="14"/>
  <c r="P137" i="14"/>
  <c r="BI136" i="14"/>
  <c r="BH136" i="14"/>
  <c r="BG136" i="14"/>
  <c r="BF136" i="14"/>
  <c r="T136" i="14"/>
  <c r="R136" i="14"/>
  <c r="P136" i="14"/>
  <c r="BI135" i="14"/>
  <c r="BH135" i="14"/>
  <c r="BG135" i="14"/>
  <c r="BF135" i="14"/>
  <c r="T135" i="14"/>
  <c r="R135" i="14"/>
  <c r="P135" i="14"/>
  <c r="BI134" i="14"/>
  <c r="BH134" i="14"/>
  <c r="BG134" i="14"/>
  <c r="BF134" i="14"/>
  <c r="T134" i="14"/>
  <c r="R134" i="14"/>
  <c r="P134" i="14"/>
  <c r="BI133" i="14"/>
  <c r="BH133" i="14"/>
  <c r="BG133" i="14"/>
  <c r="BF133" i="14"/>
  <c r="T133" i="14"/>
  <c r="R133" i="14"/>
  <c r="P133" i="14"/>
  <c r="BI132" i="14"/>
  <c r="BH132" i="14"/>
  <c r="BG132" i="14"/>
  <c r="BF132" i="14"/>
  <c r="T132" i="14"/>
  <c r="R132" i="14"/>
  <c r="P132" i="14"/>
  <c r="BI131" i="14"/>
  <c r="BH131" i="14"/>
  <c r="BG131" i="14"/>
  <c r="BF131" i="14"/>
  <c r="T131" i="14"/>
  <c r="R131" i="14"/>
  <c r="P131" i="14"/>
  <c r="BI130" i="14"/>
  <c r="BH130" i="14"/>
  <c r="BG130" i="14"/>
  <c r="BF130" i="14"/>
  <c r="T130" i="14"/>
  <c r="R130" i="14"/>
  <c r="P130" i="14"/>
  <c r="BI129" i="14"/>
  <c r="BH129" i="14"/>
  <c r="BG129" i="14"/>
  <c r="BF129" i="14"/>
  <c r="T129" i="14"/>
  <c r="R129" i="14"/>
  <c r="P129" i="14"/>
  <c r="F121" i="14"/>
  <c r="E119" i="14"/>
  <c r="F93" i="14"/>
  <c r="E91" i="14"/>
  <c r="J28" i="14"/>
  <c r="E28" i="14"/>
  <c r="J96" i="14" s="1"/>
  <c r="J27" i="14"/>
  <c r="J25" i="14"/>
  <c r="E25" i="14"/>
  <c r="J123" i="14" s="1"/>
  <c r="J24" i="14"/>
  <c r="J22" i="14"/>
  <c r="E22" i="14"/>
  <c r="F124" i="14" s="1"/>
  <c r="J21" i="14"/>
  <c r="J19" i="14"/>
  <c r="E19" i="14"/>
  <c r="F123" i="14" s="1"/>
  <c r="J18" i="14"/>
  <c r="J16" i="14"/>
  <c r="J93" i="14" s="1"/>
  <c r="E7" i="14"/>
  <c r="E85" i="14"/>
  <c r="J41" i="13"/>
  <c r="J40" i="13"/>
  <c r="AY111" i="1" s="1"/>
  <c r="J39" i="13"/>
  <c r="AX111" i="1"/>
  <c r="BI169" i="13"/>
  <c r="BH169" i="13"/>
  <c r="BG169" i="13"/>
  <c r="BF169" i="13"/>
  <c r="T169" i="13"/>
  <c r="R169" i="13"/>
  <c r="P169" i="13"/>
  <c r="BI168" i="13"/>
  <c r="BH168" i="13"/>
  <c r="BG168" i="13"/>
  <c r="BF168" i="13"/>
  <c r="T168" i="13"/>
  <c r="R168" i="13"/>
  <c r="P168" i="13"/>
  <c r="BI167" i="13"/>
  <c r="BH167" i="13"/>
  <c r="BG167" i="13"/>
  <c r="BF167" i="13"/>
  <c r="T167" i="13"/>
  <c r="R167" i="13"/>
  <c r="P167" i="13"/>
  <c r="BI165" i="13"/>
  <c r="BH165" i="13"/>
  <c r="BG165" i="13"/>
  <c r="BF165" i="13"/>
  <c r="T165" i="13"/>
  <c r="R165" i="13"/>
  <c r="P165" i="13"/>
  <c r="BI164" i="13"/>
  <c r="BH164" i="13"/>
  <c r="BG164" i="13"/>
  <c r="BF164" i="13"/>
  <c r="T164" i="13"/>
  <c r="R164" i="13"/>
  <c r="P164" i="13"/>
  <c r="BI163" i="13"/>
  <c r="BH163" i="13"/>
  <c r="BG163" i="13"/>
  <c r="BF163" i="13"/>
  <c r="T163" i="13"/>
  <c r="R163" i="13"/>
  <c r="P163" i="13"/>
  <c r="BI162" i="13"/>
  <c r="BH162" i="13"/>
  <c r="BG162" i="13"/>
  <c r="BF162" i="13"/>
  <c r="T162" i="13"/>
  <c r="R162" i="13"/>
  <c r="P162" i="13"/>
  <c r="BI161" i="13"/>
  <c r="BH161" i="13"/>
  <c r="BG161" i="13"/>
  <c r="BF161" i="13"/>
  <c r="T161" i="13"/>
  <c r="R161" i="13"/>
  <c r="P161" i="13"/>
  <c r="BI160" i="13"/>
  <c r="BH160" i="13"/>
  <c r="BG160" i="13"/>
  <c r="BF160" i="13"/>
  <c r="T160" i="13"/>
  <c r="R160" i="13"/>
  <c r="P160" i="13"/>
  <c r="BI159" i="13"/>
  <c r="BH159" i="13"/>
  <c r="BG159" i="13"/>
  <c r="BF159" i="13"/>
  <c r="T159" i="13"/>
  <c r="R159" i="13"/>
  <c r="P159" i="13"/>
  <c r="BI158" i="13"/>
  <c r="BH158" i="13"/>
  <c r="BG158" i="13"/>
  <c r="BF158" i="13"/>
  <c r="T158" i="13"/>
  <c r="R158" i="13"/>
  <c r="P158" i="13"/>
  <c r="BI157" i="13"/>
  <c r="BH157" i="13"/>
  <c r="BG157" i="13"/>
  <c r="BF157" i="13"/>
  <c r="T157" i="13"/>
  <c r="R157" i="13"/>
  <c r="P157" i="13"/>
  <c r="BI155" i="13"/>
  <c r="BH155" i="13"/>
  <c r="BG155" i="13"/>
  <c r="BF155" i="13"/>
  <c r="T155" i="13"/>
  <c r="R155" i="13"/>
  <c r="P155" i="13"/>
  <c r="BI154" i="13"/>
  <c r="BH154" i="13"/>
  <c r="BG154" i="13"/>
  <c r="BF154" i="13"/>
  <c r="T154" i="13"/>
  <c r="R154" i="13"/>
  <c r="P154" i="13"/>
  <c r="BI153" i="13"/>
  <c r="BH153" i="13"/>
  <c r="BG153" i="13"/>
  <c r="BF153" i="13"/>
  <c r="T153" i="13"/>
  <c r="R153" i="13"/>
  <c r="P153" i="13"/>
  <c r="BI152" i="13"/>
  <c r="BH152" i="13"/>
  <c r="BG152" i="13"/>
  <c r="BF152" i="13"/>
  <c r="T152" i="13"/>
  <c r="R152" i="13"/>
  <c r="P152" i="13"/>
  <c r="BI151" i="13"/>
  <c r="BH151" i="13"/>
  <c r="BG151" i="13"/>
  <c r="BF151" i="13"/>
  <c r="T151" i="13"/>
  <c r="R151" i="13"/>
  <c r="P151" i="13"/>
  <c r="BI150" i="13"/>
  <c r="BH150" i="13"/>
  <c r="BG150" i="13"/>
  <c r="BF150" i="13"/>
  <c r="T150" i="13"/>
  <c r="R150" i="13"/>
  <c r="P150" i="13"/>
  <c r="BI149" i="13"/>
  <c r="BH149" i="13"/>
  <c r="BG149" i="13"/>
  <c r="BF149" i="13"/>
  <c r="T149" i="13"/>
  <c r="R149" i="13"/>
  <c r="P149" i="13"/>
  <c r="BI148" i="13"/>
  <c r="BH148" i="13"/>
  <c r="BG148" i="13"/>
  <c r="BF148" i="13"/>
  <c r="T148" i="13"/>
  <c r="R148" i="13"/>
  <c r="P148" i="13"/>
  <c r="BI147" i="13"/>
  <c r="BH147" i="13"/>
  <c r="BG147" i="13"/>
  <c r="BF147" i="13"/>
  <c r="T147" i="13"/>
  <c r="R147" i="13"/>
  <c r="P147" i="13"/>
  <c r="BI146" i="13"/>
  <c r="BH146" i="13"/>
  <c r="BG146" i="13"/>
  <c r="BF146" i="13"/>
  <c r="T146" i="13"/>
  <c r="R146" i="13"/>
  <c r="P146" i="13"/>
  <c r="BI144" i="13"/>
  <c r="BH144" i="13"/>
  <c r="BG144" i="13"/>
  <c r="BF144" i="13"/>
  <c r="T144" i="13"/>
  <c r="R144" i="13"/>
  <c r="P144" i="13"/>
  <c r="BI143" i="13"/>
  <c r="BH143" i="13"/>
  <c r="BG143" i="13"/>
  <c r="BF143" i="13"/>
  <c r="T143" i="13"/>
  <c r="R143" i="13"/>
  <c r="P143" i="13"/>
  <c r="BI142" i="13"/>
  <c r="BH142" i="13"/>
  <c r="BG142" i="13"/>
  <c r="BF142" i="13"/>
  <c r="T142" i="13"/>
  <c r="R142" i="13"/>
  <c r="P142" i="13"/>
  <c r="BI141" i="13"/>
  <c r="BH141" i="13"/>
  <c r="BG141" i="13"/>
  <c r="BF141" i="13"/>
  <c r="T141" i="13"/>
  <c r="R141" i="13"/>
  <c r="P141" i="13"/>
  <c r="BI140" i="13"/>
  <c r="BH140" i="13"/>
  <c r="BG140" i="13"/>
  <c r="BF140" i="13"/>
  <c r="T140" i="13"/>
  <c r="R140" i="13"/>
  <c r="P140" i="13"/>
  <c r="BI139" i="13"/>
  <c r="BH139" i="13"/>
  <c r="BG139" i="13"/>
  <c r="BF139" i="13"/>
  <c r="T139" i="13"/>
  <c r="R139" i="13"/>
  <c r="P139" i="13"/>
  <c r="BI138" i="13"/>
  <c r="BH138" i="13"/>
  <c r="BG138" i="13"/>
  <c r="BF138" i="13"/>
  <c r="T138" i="13"/>
  <c r="R138" i="13"/>
  <c r="P138" i="13"/>
  <c r="BI137" i="13"/>
  <c r="BH137" i="13"/>
  <c r="BG137" i="13"/>
  <c r="BF137" i="13"/>
  <c r="T137" i="13"/>
  <c r="R137" i="13"/>
  <c r="P137" i="13"/>
  <c r="BI136" i="13"/>
  <c r="BH136" i="13"/>
  <c r="BG136" i="13"/>
  <c r="BF136" i="13"/>
  <c r="T136" i="13"/>
  <c r="R136" i="13"/>
  <c r="P136" i="13"/>
  <c r="BI135" i="13"/>
  <c r="BH135" i="13"/>
  <c r="BG135" i="13"/>
  <c r="BF135" i="13"/>
  <c r="T135" i="13"/>
  <c r="R135" i="13"/>
  <c r="P135" i="13"/>
  <c r="BI134" i="13"/>
  <c r="BH134" i="13"/>
  <c r="BG134" i="13"/>
  <c r="BF134" i="13"/>
  <c r="T134" i="13"/>
  <c r="R134" i="13"/>
  <c r="P134" i="13"/>
  <c r="BI133" i="13"/>
  <c r="BH133" i="13"/>
  <c r="BG133" i="13"/>
  <c r="BF133" i="13"/>
  <c r="T133" i="13"/>
  <c r="R133" i="13"/>
  <c r="P133" i="13"/>
  <c r="BI132" i="13"/>
  <c r="BH132" i="13"/>
  <c r="BG132" i="13"/>
  <c r="BF132" i="13"/>
  <c r="T132" i="13"/>
  <c r="R132" i="13"/>
  <c r="P132" i="13"/>
  <c r="BI131" i="13"/>
  <c r="BH131" i="13"/>
  <c r="BG131" i="13"/>
  <c r="BF131" i="13"/>
  <c r="T131" i="13"/>
  <c r="R131" i="13"/>
  <c r="P131" i="13"/>
  <c r="BI130" i="13"/>
  <c r="BH130" i="13"/>
  <c r="BG130" i="13"/>
  <c r="BF130" i="13"/>
  <c r="T130" i="13"/>
  <c r="R130" i="13"/>
  <c r="P130" i="13"/>
  <c r="F122" i="13"/>
  <c r="E120" i="13"/>
  <c r="F93" i="13"/>
  <c r="E91" i="13"/>
  <c r="J28" i="13"/>
  <c r="E28" i="13"/>
  <c r="J96" i="13" s="1"/>
  <c r="J27" i="13"/>
  <c r="J25" i="13"/>
  <c r="E25" i="13"/>
  <c r="J95" i="13" s="1"/>
  <c r="J24" i="13"/>
  <c r="J22" i="13"/>
  <c r="E22" i="13"/>
  <c r="F125" i="13" s="1"/>
  <c r="J21" i="13"/>
  <c r="J19" i="13"/>
  <c r="E19" i="13"/>
  <c r="F124" i="13" s="1"/>
  <c r="J18" i="13"/>
  <c r="J16" i="13"/>
  <c r="J93" i="13" s="1"/>
  <c r="E7" i="13"/>
  <c r="E85" i="13"/>
  <c r="J41" i="12"/>
  <c r="J40" i="12"/>
  <c r="AY110" i="1" s="1"/>
  <c r="J39" i="12"/>
  <c r="AX110" i="1"/>
  <c r="BI184" i="12"/>
  <c r="BH184" i="12"/>
  <c r="BG184" i="12"/>
  <c r="BF184" i="12"/>
  <c r="T184" i="12"/>
  <c r="R184" i="12"/>
  <c r="P184" i="12"/>
  <c r="BI183" i="12"/>
  <c r="BH183" i="12"/>
  <c r="BG183" i="12"/>
  <c r="BF183" i="12"/>
  <c r="T183" i="12"/>
  <c r="R183" i="12"/>
  <c r="P183" i="12"/>
  <c r="BI182" i="12"/>
  <c r="BH182" i="12"/>
  <c r="BG182" i="12"/>
  <c r="BF182" i="12"/>
  <c r="T182" i="12"/>
  <c r="R182" i="12"/>
  <c r="P182" i="12"/>
  <c r="BI181" i="12"/>
  <c r="BH181" i="12"/>
  <c r="BG181" i="12"/>
  <c r="BF181" i="12"/>
  <c r="T181" i="12"/>
  <c r="R181" i="12"/>
  <c r="P181" i="12"/>
  <c r="BI180" i="12"/>
  <c r="BH180" i="12"/>
  <c r="BG180" i="12"/>
  <c r="BF180" i="12"/>
  <c r="T180" i="12"/>
  <c r="R180" i="12"/>
  <c r="P180" i="12"/>
  <c r="BI178" i="12"/>
  <c r="BH178" i="12"/>
  <c r="BG178" i="12"/>
  <c r="BF178" i="12"/>
  <c r="T178" i="12"/>
  <c r="R178" i="12"/>
  <c r="P178" i="12"/>
  <c r="BI177" i="12"/>
  <c r="BH177" i="12"/>
  <c r="BG177" i="12"/>
  <c r="BF177" i="12"/>
  <c r="T177" i="12"/>
  <c r="R177" i="12"/>
  <c r="P177" i="12"/>
  <c r="BI176" i="12"/>
  <c r="BH176" i="12"/>
  <c r="BG176" i="12"/>
  <c r="BF176" i="12"/>
  <c r="T176" i="12"/>
  <c r="R176" i="12"/>
  <c r="P176" i="12"/>
  <c r="BI175" i="12"/>
  <c r="BH175" i="12"/>
  <c r="BG175" i="12"/>
  <c r="BF175" i="12"/>
  <c r="T175" i="12"/>
  <c r="R175" i="12"/>
  <c r="P175" i="12"/>
  <c r="BI174" i="12"/>
  <c r="BH174" i="12"/>
  <c r="BG174" i="12"/>
  <c r="BF174" i="12"/>
  <c r="T174" i="12"/>
  <c r="R174" i="12"/>
  <c r="P174" i="12"/>
  <c r="BI173" i="12"/>
  <c r="BH173" i="12"/>
  <c r="BG173" i="12"/>
  <c r="BF173" i="12"/>
  <c r="T173" i="12"/>
  <c r="R173" i="12"/>
  <c r="P173" i="12"/>
  <c r="BI171" i="12"/>
  <c r="BH171" i="12"/>
  <c r="BG171" i="12"/>
  <c r="BF171" i="12"/>
  <c r="T171" i="12"/>
  <c r="R171" i="12"/>
  <c r="P171" i="12"/>
  <c r="BI170" i="12"/>
  <c r="BH170" i="12"/>
  <c r="BG170" i="12"/>
  <c r="BF170" i="12"/>
  <c r="T170" i="12"/>
  <c r="R170" i="12"/>
  <c r="P170" i="12"/>
  <c r="BI168" i="12"/>
  <c r="BH168" i="12"/>
  <c r="BG168" i="12"/>
  <c r="BF168" i="12"/>
  <c r="T168" i="12"/>
  <c r="R168" i="12"/>
  <c r="P168" i="12"/>
  <c r="BI167" i="12"/>
  <c r="BH167" i="12"/>
  <c r="BG167" i="12"/>
  <c r="BF167" i="12"/>
  <c r="T167" i="12"/>
  <c r="R167" i="12"/>
  <c r="P167" i="12"/>
  <c r="BI166" i="12"/>
  <c r="BH166" i="12"/>
  <c r="BG166" i="12"/>
  <c r="BF166" i="12"/>
  <c r="T166" i="12"/>
  <c r="R166" i="12"/>
  <c r="P166" i="12"/>
  <c r="BI165" i="12"/>
  <c r="BH165" i="12"/>
  <c r="BG165" i="12"/>
  <c r="BF165" i="12"/>
  <c r="T165" i="12"/>
  <c r="R165" i="12"/>
  <c r="P165" i="12"/>
  <c r="BI164" i="12"/>
  <c r="BH164" i="12"/>
  <c r="BG164" i="12"/>
  <c r="BF164" i="12"/>
  <c r="T164" i="12"/>
  <c r="R164" i="12"/>
  <c r="P164" i="12"/>
  <c r="BI163" i="12"/>
  <c r="BH163" i="12"/>
  <c r="BG163" i="12"/>
  <c r="BF163" i="12"/>
  <c r="T163" i="12"/>
  <c r="R163" i="12"/>
  <c r="P163" i="12"/>
  <c r="BI162" i="12"/>
  <c r="BH162" i="12"/>
  <c r="BG162" i="12"/>
  <c r="BF162" i="12"/>
  <c r="T162" i="12"/>
  <c r="R162" i="12"/>
  <c r="P162" i="12"/>
  <c r="BI161" i="12"/>
  <c r="BH161" i="12"/>
  <c r="BG161" i="12"/>
  <c r="BF161" i="12"/>
  <c r="T161" i="12"/>
  <c r="R161" i="12"/>
  <c r="P161" i="12"/>
  <c r="BI160" i="12"/>
  <c r="BH160" i="12"/>
  <c r="BG160" i="12"/>
  <c r="BF160" i="12"/>
  <c r="T160" i="12"/>
  <c r="R160" i="12"/>
  <c r="P160" i="12"/>
  <c r="BI159" i="12"/>
  <c r="BH159" i="12"/>
  <c r="BG159" i="12"/>
  <c r="BF159" i="12"/>
  <c r="T159" i="12"/>
  <c r="R159" i="12"/>
  <c r="P159" i="12"/>
  <c r="BI157" i="12"/>
  <c r="BH157" i="12"/>
  <c r="BG157" i="12"/>
  <c r="BF157" i="12"/>
  <c r="T157" i="12"/>
  <c r="R157" i="12"/>
  <c r="P157" i="12"/>
  <c r="BI156" i="12"/>
  <c r="BH156" i="12"/>
  <c r="BG156" i="12"/>
  <c r="BF156" i="12"/>
  <c r="T156" i="12"/>
  <c r="R156" i="12"/>
  <c r="P156" i="12"/>
  <c r="BI155" i="12"/>
  <c r="BH155" i="12"/>
  <c r="BG155" i="12"/>
  <c r="BF155" i="12"/>
  <c r="T155" i="12"/>
  <c r="R155" i="12"/>
  <c r="P155" i="12"/>
  <c r="BI154" i="12"/>
  <c r="BH154" i="12"/>
  <c r="BG154" i="12"/>
  <c r="BF154" i="12"/>
  <c r="T154" i="12"/>
  <c r="R154" i="12"/>
  <c r="P154" i="12"/>
  <c r="BI153" i="12"/>
  <c r="BH153" i="12"/>
  <c r="BG153" i="12"/>
  <c r="BF153" i="12"/>
  <c r="T153" i="12"/>
  <c r="R153" i="12"/>
  <c r="P153" i="12"/>
  <c r="BI152" i="12"/>
  <c r="BH152" i="12"/>
  <c r="BG152" i="12"/>
  <c r="BF152" i="12"/>
  <c r="T152" i="12"/>
  <c r="R152" i="12"/>
  <c r="P152" i="12"/>
  <c r="BI151" i="12"/>
  <c r="BH151" i="12"/>
  <c r="BG151" i="12"/>
  <c r="BF151" i="12"/>
  <c r="T151" i="12"/>
  <c r="R151" i="12"/>
  <c r="P151" i="12"/>
  <c r="BI150" i="12"/>
  <c r="BH150" i="12"/>
  <c r="BG150" i="12"/>
  <c r="BF150" i="12"/>
  <c r="T150" i="12"/>
  <c r="R150" i="12"/>
  <c r="P150" i="12"/>
  <c r="BI149" i="12"/>
  <c r="BH149" i="12"/>
  <c r="BG149" i="12"/>
  <c r="BF149" i="12"/>
  <c r="T149" i="12"/>
  <c r="R149" i="12"/>
  <c r="P149" i="12"/>
  <c r="BI148" i="12"/>
  <c r="BH148" i="12"/>
  <c r="BG148" i="12"/>
  <c r="BF148" i="12"/>
  <c r="T148" i="12"/>
  <c r="R148" i="12"/>
  <c r="P148" i="12"/>
  <c r="BI147" i="12"/>
  <c r="BH147" i="12"/>
  <c r="BG147" i="12"/>
  <c r="BF147" i="12"/>
  <c r="T147" i="12"/>
  <c r="R147" i="12"/>
  <c r="P147" i="12"/>
  <c r="BI146" i="12"/>
  <c r="BH146" i="12"/>
  <c r="BG146" i="12"/>
  <c r="BF146" i="12"/>
  <c r="T146" i="12"/>
  <c r="R146" i="12"/>
  <c r="P146" i="12"/>
  <c r="BI145" i="12"/>
  <c r="BH145" i="12"/>
  <c r="BG145" i="12"/>
  <c r="BF145" i="12"/>
  <c r="T145" i="12"/>
  <c r="R145" i="12"/>
  <c r="P145" i="12"/>
  <c r="BI144" i="12"/>
  <c r="BH144" i="12"/>
  <c r="BG144" i="12"/>
  <c r="BF144" i="12"/>
  <c r="T144" i="12"/>
  <c r="R144" i="12"/>
  <c r="P144" i="12"/>
  <c r="BI143" i="12"/>
  <c r="BH143" i="12"/>
  <c r="BG143" i="12"/>
  <c r="BF143" i="12"/>
  <c r="T143" i="12"/>
  <c r="R143" i="12"/>
  <c r="P143" i="12"/>
  <c r="BI142" i="12"/>
  <c r="BH142" i="12"/>
  <c r="BG142" i="12"/>
  <c r="BF142" i="12"/>
  <c r="T142" i="12"/>
  <c r="R142" i="12"/>
  <c r="P142" i="12"/>
  <c r="BI141" i="12"/>
  <c r="BH141" i="12"/>
  <c r="BG141" i="12"/>
  <c r="BF141" i="12"/>
  <c r="T141" i="12"/>
  <c r="R141" i="12"/>
  <c r="P141" i="12"/>
  <c r="BI140" i="12"/>
  <c r="BH140" i="12"/>
  <c r="BG140" i="12"/>
  <c r="BF140" i="12"/>
  <c r="T140" i="12"/>
  <c r="R140" i="12"/>
  <c r="P140" i="12"/>
  <c r="BI139" i="12"/>
  <c r="BH139" i="12"/>
  <c r="BG139" i="12"/>
  <c r="BF139" i="12"/>
  <c r="T139" i="12"/>
  <c r="R139" i="12"/>
  <c r="P139" i="12"/>
  <c r="BI138" i="12"/>
  <c r="BH138" i="12"/>
  <c r="BG138" i="12"/>
  <c r="BF138" i="12"/>
  <c r="T138" i="12"/>
  <c r="R138" i="12"/>
  <c r="P138" i="12"/>
  <c r="BI137" i="12"/>
  <c r="BH137" i="12"/>
  <c r="BG137" i="12"/>
  <c r="BF137" i="12"/>
  <c r="T137" i="12"/>
  <c r="R137" i="12"/>
  <c r="P137" i="12"/>
  <c r="BI136" i="12"/>
  <c r="BH136" i="12"/>
  <c r="BG136" i="12"/>
  <c r="BF136" i="12"/>
  <c r="T136" i="12"/>
  <c r="R136" i="12"/>
  <c r="P136" i="12"/>
  <c r="BI135" i="12"/>
  <c r="BH135" i="12"/>
  <c r="BG135" i="12"/>
  <c r="BF135" i="12"/>
  <c r="T135" i="12"/>
  <c r="R135" i="12"/>
  <c r="P135" i="12"/>
  <c r="BI134" i="12"/>
  <c r="BH134" i="12"/>
  <c r="BG134" i="12"/>
  <c r="BF134" i="12"/>
  <c r="T134" i="12"/>
  <c r="R134" i="12"/>
  <c r="P134" i="12"/>
  <c r="BI133" i="12"/>
  <c r="BH133" i="12"/>
  <c r="BG133" i="12"/>
  <c r="BF133" i="12"/>
  <c r="T133" i="12"/>
  <c r="R133" i="12"/>
  <c r="P133" i="12"/>
  <c r="BI132" i="12"/>
  <c r="BH132" i="12"/>
  <c r="BG132" i="12"/>
  <c r="BF132" i="12"/>
  <c r="T132" i="12"/>
  <c r="R132" i="12"/>
  <c r="P132" i="12"/>
  <c r="BI131" i="12"/>
  <c r="BH131" i="12"/>
  <c r="BG131" i="12"/>
  <c r="BF131" i="12"/>
  <c r="T131" i="12"/>
  <c r="R131" i="12"/>
  <c r="P131" i="12"/>
  <c r="F123" i="12"/>
  <c r="E121" i="12"/>
  <c r="F93" i="12"/>
  <c r="E91" i="12"/>
  <c r="J28" i="12"/>
  <c r="E28" i="12"/>
  <c r="J96" i="12"/>
  <c r="J27" i="12"/>
  <c r="J25" i="12"/>
  <c r="E25" i="12"/>
  <c r="J125" i="12" s="1"/>
  <c r="J24" i="12"/>
  <c r="J22" i="12"/>
  <c r="E22" i="12"/>
  <c r="F96" i="12" s="1"/>
  <c r="J21" i="12"/>
  <c r="J19" i="12"/>
  <c r="E19" i="12"/>
  <c r="F95" i="12"/>
  <c r="J18" i="12"/>
  <c r="J16" i="12"/>
  <c r="J123" i="12" s="1"/>
  <c r="E7" i="12"/>
  <c r="E115" i="12"/>
  <c r="J41" i="11"/>
  <c r="J40" i="11"/>
  <c r="AY109" i="1" s="1"/>
  <c r="J39" i="11"/>
  <c r="AX109" i="1"/>
  <c r="BI209" i="11"/>
  <c r="BH209" i="11"/>
  <c r="BG209" i="11"/>
  <c r="BF209" i="11"/>
  <c r="T209" i="11"/>
  <c r="R209" i="11"/>
  <c r="P209" i="11"/>
  <c r="BI208" i="11"/>
  <c r="BH208" i="11"/>
  <c r="BG208" i="11"/>
  <c r="BF208" i="11"/>
  <c r="T208" i="11"/>
  <c r="R208" i="11"/>
  <c r="P208" i="11"/>
  <c r="BI207" i="11"/>
  <c r="BH207" i="11"/>
  <c r="BG207" i="11"/>
  <c r="BF207" i="11"/>
  <c r="T207" i="11"/>
  <c r="R207" i="11"/>
  <c r="P207" i="11"/>
  <c r="BI206" i="11"/>
  <c r="BH206" i="11"/>
  <c r="BG206" i="11"/>
  <c r="BF206" i="11"/>
  <c r="T206" i="11"/>
  <c r="R206" i="11"/>
  <c r="P206" i="11"/>
  <c r="BI205" i="11"/>
  <c r="BH205" i="11"/>
  <c r="BG205" i="11"/>
  <c r="BF205" i="11"/>
  <c r="T205" i="11"/>
  <c r="R205" i="11"/>
  <c r="P205" i="11"/>
  <c r="BI203" i="11"/>
  <c r="BH203" i="11"/>
  <c r="BG203" i="11"/>
  <c r="BF203" i="11"/>
  <c r="T203" i="11"/>
  <c r="R203" i="11"/>
  <c r="P203" i="11"/>
  <c r="BI202" i="11"/>
  <c r="BH202" i="11"/>
  <c r="BG202" i="11"/>
  <c r="BF202" i="11"/>
  <c r="T202" i="11"/>
  <c r="R202" i="11"/>
  <c r="P202" i="11"/>
  <c r="BI201" i="11"/>
  <c r="BH201" i="11"/>
  <c r="BG201" i="11"/>
  <c r="BF201" i="11"/>
  <c r="T201" i="11"/>
  <c r="R201" i="11"/>
  <c r="P201" i="11"/>
  <c r="BI200" i="11"/>
  <c r="BH200" i="11"/>
  <c r="BG200" i="11"/>
  <c r="BF200" i="11"/>
  <c r="T200" i="11"/>
  <c r="R200" i="11"/>
  <c r="P200" i="11"/>
  <c r="BI199" i="11"/>
  <c r="BH199" i="11"/>
  <c r="BG199" i="11"/>
  <c r="BF199" i="11"/>
  <c r="T199" i="11"/>
  <c r="R199" i="11"/>
  <c r="P199" i="11"/>
  <c r="BI198" i="11"/>
  <c r="BH198" i="11"/>
  <c r="BG198" i="11"/>
  <c r="BF198" i="11"/>
  <c r="T198" i="11"/>
  <c r="R198" i="11"/>
  <c r="P198" i="11"/>
  <c r="BI197" i="11"/>
  <c r="BH197" i="11"/>
  <c r="BG197" i="11"/>
  <c r="BF197" i="11"/>
  <c r="T197" i="11"/>
  <c r="R197" i="11"/>
  <c r="P197" i="11"/>
  <c r="BI196" i="11"/>
  <c r="BH196" i="11"/>
  <c r="BG196" i="11"/>
  <c r="BF196" i="11"/>
  <c r="T196" i="11"/>
  <c r="R196" i="11"/>
  <c r="P196" i="11"/>
  <c r="BI194" i="11"/>
  <c r="BH194" i="11"/>
  <c r="BG194" i="11"/>
  <c r="BF194" i="11"/>
  <c r="T194" i="11"/>
  <c r="R194" i="11"/>
  <c r="P194" i="11"/>
  <c r="BI193" i="11"/>
  <c r="BH193" i="11"/>
  <c r="BG193" i="11"/>
  <c r="BF193" i="11"/>
  <c r="T193" i="11"/>
  <c r="R193" i="11"/>
  <c r="P193" i="11"/>
  <c r="BI192" i="11"/>
  <c r="BH192" i="11"/>
  <c r="BG192" i="11"/>
  <c r="BF192" i="11"/>
  <c r="T192" i="11"/>
  <c r="R192" i="11"/>
  <c r="P192" i="11"/>
  <c r="BI191" i="11"/>
  <c r="BH191" i="11"/>
  <c r="BG191" i="11"/>
  <c r="BF191" i="11"/>
  <c r="T191" i="11"/>
  <c r="R191" i="11"/>
  <c r="P191" i="11"/>
  <c r="BI190" i="11"/>
  <c r="BH190" i="11"/>
  <c r="BG190" i="11"/>
  <c r="BF190" i="11"/>
  <c r="T190" i="11"/>
  <c r="R190" i="11"/>
  <c r="P190" i="11"/>
  <c r="BI189" i="11"/>
  <c r="BH189" i="11"/>
  <c r="BG189" i="11"/>
  <c r="BF189" i="11"/>
  <c r="T189" i="11"/>
  <c r="R189" i="11"/>
  <c r="P189" i="11"/>
  <c r="BI187" i="11"/>
  <c r="BH187" i="11"/>
  <c r="BG187" i="11"/>
  <c r="BF187" i="11"/>
  <c r="T187" i="11"/>
  <c r="R187" i="11"/>
  <c r="P187" i="11"/>
  <c r="BI186" i="11"/>
  <c r="BH186" i="11"/>
  <c r="BG186" i="11"/>
  <c r="BF186" i="11"/>
  <c r="T186" i="11"/>
  <c r="R186" i="11"/>
  <c r="P186" i="11"/>
  <c r="BI184" i="11"/>
  <c r="BH184" i="11"/>
  <c r="BG184" i="11"/>
  <c r="BF184" i="11"/>
  <c r="T184" i="11"/>
  <c r="R184" i="11"/>
  <c r="P184" i="11"/>
  <c r="BI183" i="11"/>
  <c r="BH183" i="11"/>
  <c r="BG183" i="11"/>
  <c r="BF183" i="11"/>
  <c r="T183" i="11"/>
  <c r="R183" i="11"/>
  <c r="P183" i="11"/>
  <c r="BI182" i="11"/>
  <c r="BH182" i="11"/>
  <c r="BG182" i="11"/>
  <c r="BF182" i="11"/>
  <c r="T182" i="11"/>
  <c r="R182" i="11"/>
  <c r="P182" i="11"/>
  <c r="BI181" i="11"/>
  <c r="BH181" i="11"/>
  <c r="BG181" i="11"/>
  <c r="BF181" i="11"/>
  <c r="T181" i="11"/>
  <c r="R181" i="11"/>
  <c r="P181" i="11"/>
  <c r="BI180" i="11"/>
  <c r="BH180" i="11"/>
  <c r="BG180" i="11"/>
  <c r="BF180" i="11"/>
  <c r="T180" i="11"/>
  <c r="R180" i="11"/>
  <c r="P180" i="11"/>
  <c r="BI179" i="11"/>
  <c r="BH179" i="11"/>
  <c r="BG179" i="11"/>
  <c r="BF179" i="11"/>
  <c r="T179" i="11"/>
  <c r="R179" i="11"/>
  <c r="P179" i="11"/>
  <c r="BI178" i="11"/>
  <c r="BH178" i="11"/>
  <c r="BG178" i="11"/>
  <c r="BF178" i="11"/>
  <c r="T178" i="11"/>
  <c r="R178" i="11"/>
  <c r="P178" i="11"/>
  <c r="BI177" i="11"/>
  <c r="BH177" i="11"/>
  <c r="BG177" i="11"/>
  <c r="BF177" i="11"/>
  <c r="T177" i="11"/>
  <c r="R177" i="11"/>
  <c r="P177" i="11"/>
  <c r="BI176" i="11"/>
  <c r="BH176" i="11"/>
  <c r="BG176" i="11"/>
  <c r="BF176" i="11"/>
  <c r="T176" i="11"/>
  <c r="R176" i="11"/>
  <c r="P176" i="11"/>
  <c r="BI175" i="11"/>
  <c r="BH175" i="11"/>
  <c r="BG175" i="11"/>
  <c r="BF175" i="11"/>
  <c r="T175" i="11"/>
  <c r="R175" i="11"/>
  <c r="P175" i="11"/>
  <c r="BI174" i="11"/>
  <c r="BH174" i="11"/>
  <c r="BG174" i="11"/>
  <c r="BF174" i="11"/>
  <c r="T174" i="11"/>
  <c r="R174" i="11"/>
  <c r="P174" i="11"/>
  <c r="BI173" i="11"/>
  <c r="BH173" i="11"/>
  <c r="BG173" i="11"/>
  <c r="BF173" i="11"/>
  <c r="T173" i="11"/>
  <c r="R173" i="11"/>
  <c r="P173" i="11"/>
  <c r="BI172" i="11"/>
  <c r="BH172" i="11"/>
  <c r="BG172" i="11"/>
  <c r="BF172" i="11"/>
  <c r="T172" i="11"/>
  <c r="R172" i="11"/>
  <c r="P172" i="11"/>
  <c r="BI171" i="11"/>
  <c r="BH171" i="11"/>
  <c r="BG171" i="11"/>
  <c r="BF171" i="11"/>
  <c r="T171" i="11"/>
  <c r="R171" i="11"/>
  <c r="P171" i="11"/>
  <c r="BI169" i="11"/>
  <c r="BH169" i="11"/>
  <c r="BG169" i="11"/>
  <c r="BF169" i="11"/>
  <c r="T169" i="11"/>
  <c r="R169" i="11"/>
  <c r="P169" i="11"/>
  <c r="BI168" i="11"/>
  <c r="BH168" i="11"/>
  <c r="BG168" i="11"/>
  <c r="BF168" i="11"/>
  <c r="T168" i="11"/>
  <c r="R168" i="11"/>
  <c r="P168" i="11"/>
  <c r="BI167" i="11"/>
  <c r="BH167" i="11"/>
  <c r="BG167" i="11"/>
  <c r="BF167" i="11"/>
  <c r="T167" i="11"/>
  <c r="R167" i="11"/>
  <c r="P167" i="11"/>
  <c r="BI166" i="11"/>
  <c r="BH166" i="11"/>
  <c r="BG166" i="11"/>
  <c r="BF166" i="11"/>
  <c r="T166" i="11"/>
  <c r="R166" i="11"/>
  <c r="P166" i="11"/>
  <c r="BI165" i="11"/>
  <c r="BH165" i="11"/>
  <c r="BG165" i="11"/>
  <c r="BF165" i="11"/>
  <c r="T165" i="11"/>
  <c r="R165" i="11"/>
  <c r="P165" i="11"/>
  <c r="BI164" i="11"/>
  <c r="BH164" i="11"/>
  <c r="BG164" i="11"/>
  <c r="BF164" i="11"/>
  <c r="T164" i="11"/>
  <c r="R164" i="11"/>
  <c r="P164" i="11"/>
  <c r="BI163" i="11"/>
  <c r="BH163" i="11"/>
  <c r="BG163" i="11"/>
  <c r="BF163" i="11"/>
  <c r="T163" i="11"/>
  <c r="R163" i="11"/>
  <c r="P163" i="11"/>
  <c r="BI162" i="11"/>
  <c r="BH162" i="11"/>
  <c r="BG162" i="11"/>
  <c r="BF162" i="11"/>
  <c r="T162" i="11"/>
  <c r="R162" i="11"/>
  <c r="P162" i="11"/>
  <c r="BI161" i="11"/>
  <c r="BH161" i="11"/>
  <c r="BG161" i="11"/>
  <c r="BF161" i="11"/>
  <c r="T161" i="11"/>
  <c r="R161" i="11"/>
  <c r="P161" i="11"/>
  <c r="BI160" i="11"/>
  <c r="BH160" i="11"/>
  <c r="BG160" i="11"/>
  <c r="BF160" i="11"/>
  <c r="T160" i="11"/>
  <c r="R160" i="11"/>
  <c r="P160" i="11"/>
  <c r="BI159" i="11"/>
  <c r="BH159" i="11"/>
  <c r="BG159" i="11"/>
  <c r="BF159" i="11"/>
  <c r="T159" i="11"/>
  <c r="R159" i="11"/>
  <c r="P159" i="11"/>
  <c r="BI158" i="11"/>
  <c r="BH158" i="11"/>
  <c r="BG158" i="11"/>
  <c r="BF158" i="11"/>
  <c r="T158" i="11"/>
  <c r="R158" i="11"/>
  <c r="P158" i="11"/>
  <c r="BI157" i="11"/>
  <c r="BH157" i="11"/>
  <c r="BG157" i="11"/>
  <c r="BF157" i="11"/>
  <c r="T157" i="11"/>
  <c r="R157" i="11"/>
  <c r="P157" i="11"/>
  <c r="BI156" i="11"/>
  <c r="BH156" i="11"/>
  <c r="BG156" i="11"/>
  <c r="BF156" i="11"/>
  <c r="T156" i="11"/>
  <c r="R156" i="11"/>
  <c r="P156" i="11"/>
  <c r="BI155" i="11"/>
  <c r="BH155" i="11"/>
  <c r="BG155" i="11"/>
  <c r="BF155" i="11"/>
  <c r="T155" i="11"/>
  <c r="R155" i="11"/>
  <c r="P155" i="11"/>
  <c r="BI154" i="11"/>
  <c r="BH154" i="11"/>
  <c r="BG154" i="11"/>
  <c r="BF154" i="11"/>
  <c r="T154" i="11"/>
  <c r="R154" i="11"/>
  <c r="P154" i="11"/>
  <c r="BI153" i="11"/>
  <c r="BH153" i="11"/>
  <c r="BG153" i="11"/>
  <c r="BF153" i="11"/>
  <c r="T153" i="11"/>
  <c r="R153" i="11"/>
  <c r="P153" i="11"/>
  <c r="BI152" i="11"/>
  <c r="BH152" i="11"/>
  <c r="BG152" i="11"/>
  <c r="BF152" i="11"/>
  <c r="T152" i="11"/>
  <c r="R152" i="11"/>
  <c r="P152" i="11"/>
  <c r="BI151" i="11"/>
  <c r="BH151" i="11"/>
  <c r="BG151" i="11"/>
  <c r="BF151" i="11"/>
  <c r="T151" i="11"/>
  <c r="R151" i="11"/>
  <c r="P151" i="11"/>
  <c r="BI150" i="11"/>
  <c r="BH150" i="11"/>
  <c r="BG150" i="11"/>
  <c r="BF150" i="11"/>
  <c r="T150" i="11"/>
  <c r="R150" i="11"/>
  <c r="P150" i="11"/>
  <c r="BI149" i="11"/>
  <c r="BH149" i="11"/>
  <c r="BG149" i="11"/>
  <c r="BF149" i="11"/>
  <c r="T149" i="11"/>
  <c r="R149" i="11"/>
  <c r="P149" i="11"/>
  <c r="BI148" i="11"/>
  <c r="BH148" i="11"/>
  <c r="BG148" i="11"/>
  <c r="BF148" i="11"/>
  <c r="T148" i="11"/>
  <c r="R148" i="11"/>
  <c r="P148" i="11"/>
  <c r="BI147" i="11"/>
  <c r="BH147" i="11"/>
  <c r="BG147" i="11"/>
  <c r="BF147" i="11"/>
  <c r="T147" i="11"/>
  <c r="R147" i="11"/>
  <c r="P147" i="11"/>
  <c r="BI146" i="11"/>
  <c r="BH146" i="11"/>
  <c r="BG146" i="11"/>
  <c r="BF146" i="11"/>
  <c r="T146" i="11"/>
  <c r="R146" i="11"/>
  <c r="P146" i="11"/>
  <c r="BI145" i="11"/>
  <c r="BH145" i="11"/>
  <c r="BG145" i="11"/>
  <c r="BF145" i="11"/>
  <c r="T145" i="11"/>
  <c r="R145" i="11"/>
  <c r="P145" i="11"/>
  <c r="BI144" i="11"/>
  <c r="BH144" i="11"/>
  <c r="BG144" i="11"/>
  <c r="BF144" i="11"/>
  <c r="T144" i="11"/>
  <c r="R144" i="11"/>
  <c r="P144" i="11"/>
  <c r="BI143" i="11"/>
  <c r="BH143" i="11"/>
  <c r="BG143" i="11"/>
  <c r="BF143" i="11"/>
  <c r="T143" i="11"/>
  <c r="R143" i="11"/>
  <c r="P143" i="11"/>
  <c r="BI142" i="11"/>
  <c r="BH142" i="11"/>
  <c r="BG142" i="11"/>
  <c r="BF142" i="11"/>
  <c r="T142" i="11"/>
  <c r="R142" i="11"/>
  <c r="P142" i="11"/>
  <c r="BI141" i="11"/>
  <c r="BH141" i="11"/>
  <c r="BG141" i="11"/>
  <c r="BF141" i="11"/>
  <c r="T141" i="11"/>
  <c r="R141" i="11"/>
  <c r="P141" i="11"/>
  <c r="BI140" i="11"/>
  <c r="BH140" i="11"/>
  <c r="BG140" i="11"/>
  <c r="BF140" i="11"/>
  <c r="T140" i="11"/>
  <c r="R140" i="11"/>
  <c r="P140" i="11"/>
  <c r="BI139" i="11"/>
  <c r="BH139" i="11"/>
  <c r="BG139" i="11"/>
  <c r="BF139" i="11"/>
  <c r="T139" i="11"/>
  <c r="R139" i="11"/>
  <c r="P139" i="11"/>
  <c r="BI138" i="11"/>
  <c r="BH138" i="11"/>
  <c r="BG138" i="11"/>
  <c r="BF138" i="11"/>
  <c r="T138" i="11"/>
  <c r="R138" i="11"/>
  <c r="P138" i="11"/>
  <c r="BI137" i="11"/>
  <c r="BH137" i="11"/>
  <c r="BG137" i="11"/>
  <c r="BF137" i="11"/>
  <c r="T137" i="11"/>
  <c r="R137" i="11"/>
  <c r="P137" i="11"/>
  <c r="BI136" i="11"/>
  <c r="BH136" i="11"/>
  <c r="BG136" i="11"/>
  <c r="BF136" i="11"/>
  <c r="T136" i="11"/>
  <c r="R136" i="11"/>
  <c r="P136" i="11"/>
  <c r="BI135" i="11"/>
  <c r="BH135" i="11"/>
  <c r="BG135" i="11"/>
  <c r="BF135" i="11"/>
  <c r="T135" i="11"/>
  <c r="R135" i="11"/>
  <c r="P135" i="11"/>
  <c r="BI134" i="11"/>
  <c r="BH134" i="11"/>
  <c r="BG134" i="11"/>
  <c r="BF134" i="11"/>
  <c r="T134" i="11"/>
  <c r="R134" i="11"/>
  <c r="P134" i="11"/>
  <c r="BI133" i="11"/>
  <c r="BH133" i="11"/>
  <c r="BG133" i="11"/>
  <c r="BF133" i="11"/>
  <c r="T133" i="11"/>
  <c r="R133" i="11"/>
  <c r="P133" i="11"/>
  <c r="BI132" i="11"/>
  <c r="BH132" i="11"/>
  <c r="BG132" i="11"/>
  <c r="BF132" i="11"/>
  <c r="T132" i="11"/>
  <c r="R132" i="11"/>
  <c r="P132" i="11"/>
  <c r="F124" i="11"/>
  <c r="E122" i="11"/>
  <c r="F93" i="11"/>
  <c r="E91" i="11"/>
  <c r="J28" i="11"/>
  <c r="E28" i="11"/>
  <c r="J127" i="11"/>
  <c r="J27" i="11"/>
  <c r="J25" i="11"/>
  <c r="E25" i="11"/>
  <c r="J95" i="11" s="1"/>
  <c r="J24" i="11"/>
  <c r="J22" i="11"/>
  <c r="E22" i="11"/>
  <c r="F96" i="11" s="1"/>
  <c r="J21" i="11"/>
  <c r="J19" i="11"/>
  <c r="E19" i="11"/>
  <c r="F95" i="11"/>
  <c r="J18" i="11"/>
  <c r="J16" i="11"/>
  <c r="J124" i="11" s="1"/>
  <c r="E7" i="11"/>
  <c r="E85" i="11"/>
  <c r="J41" i="10"/>
  <c r="J40" i="10"/>
  <c r="AY107" i="1" s="1"/>
  <c r="J39" i="10"/>
  <c r="AX107" i="1"/>
  <c r="BI449" i="10"/>
  <c r="BH449" i="10"/>
  <c r="BG449" i="10"/>
  <c r="BF449" i="10"/>
  <c r="T449" i="10"/>
  <c r="R449" i="10"/>
  <c r="P449" i="10"/>
  <c r="BI448" i="10"/>
  <c r="BH448" i="10"/>
  <c r="BG448" i="10"/>
  <c r="BF448" i="10"/>
  <c r="T448" i="10"/>
  <c r="R448" i="10"/>
  <c r="P448" i="10"/>
  <c r="BI447" i="10"/>
  <c r="BH447" i="10"/>
  <c r="BG447" i="10"/>
  <c r="BF447" i="10"/>
  <c r="T447" i="10"/>
  <c r="R447" i="10"/>
  <c r="P447" i="10"/>
  <c r="BI446" i="10"/>
  <c r="BH446" i="10"/>
  <c r="BG446" i="10"/>
  <c r="BF446" i="10"/>
  <c r="T446" i="10"/>
  <c r="R446" i="10"/>
  <c r="P446" i="10"/>
  <c r="BI445" i="10"/>
  <c r="BH445" i="10"/>
  <c r="BG445" i="10"/>
  <c r="BF445" i="10"/>
  <c r="T445" i="10"/>
  <c r="R445" i="10"/>
  <c r="P445" i="10"/>
  <c r="BI444" i="10"/>
  <c r="BH444" i="10"/>
  <c r="BG444" i="10"/>
  <c r="BF444" i="10"/>
  <c r="T444" i="10"/>
  <c r="R444" i="10"/>
  <c r="P444" i="10"/>
  <c r="BI443" i="10"/>
  <c r="BH443" i="10"/>
  <c r="BG443" i="10"/>
  <c r="BF443" i="10"/>
  <c r="T443" i="10"/>
  <c r="R443" i="10"/>
  <c r="P443" i="10"/>
  <c r="BI442" i="10"/>
  <c r="BH442" i="10"/>
  <c r="BG442" i="10"/>
  <c r="BF442" i="10"/>
  <c r="T442" i="10"/>
  <c r="R442" i="10"/>
  <c r="P442" i="10"/>
  <c r="BI441" i="10"/>
  <c r="BH441" i="10"/>
  <c r="BG441" i="10"/>
  <c r="BF441" i="10"/>
  <c r="T441" i="10"/>
  <c r="R441" i="10"/>
  <c r="P441" i="10"/>
  <c r="BI440" i="10"/>
  <c r="BH440" i="10"/>
  <c r="BG440" i="10"/>
  <c r="BF440" i="10"/>
  <c r="T440" i="10"/>
  <c r="R440" i="10"/>
  <c r="P440" i="10"/>
  <c r="BI439" i="10"/>
  <c r="BH439" i="10"/>
  <c r="BG439" i="10"/>
  <c r="BF439" i="10"/>
  <c r="T439" i="10"/>
  <c r="R439" i="10"/>
  <c r="P439" i="10"/>
  <c r="BI438" i="10"/>
  <c r="BH438" i="10"/>
  <c r="BG438" i="10"/>
  <c r="BF438" i="10"/>
  <c r="T438" i="10"/>
  <c r="R438" i="10"/>
  <c r="P438" i="10"/>
  <c r="BI437" i="10"/>
  <c r="BH437" i="10"/>
  <c r="BG437" i="10"/>
  <c r="BF437" i="10"/>
  <c r="T437" i="10"/>
  <c r="R437" i="10"/>
  <c r="P437" i="10"/>
  <c r="BI436" i="10"/>
  <c r="BH436" i="10"/>
  <c r="BG436" i="10"/>
  <c r="BF436" i="10"/>
  <c r="T436" i="10"/>
  <c r="R436" i="10"/>
  <c r="P436" i="10"/>
  <c r="BI435" i="10"/>
  <c r="BH435" i="10"/>
  <c r="BG435" i="10"/>
  <c r="BF435" i="10"/>
  <c r="T435" i="10"/>
  <c r="R435" i="10"/>
  <c r="P435" i="10"/>
  <c r="BI433" i="10"/>
  <c r="BH433" i="10"/>
  <c r="BG433" i="10"/>
  <c r="BF433" i="10"/>
  <c r="T433" i="10"/>
  <c r="T432" i="10" s="1"/>
  <c r="R433" i="10"/>
  <c r="R432" i="10" s="1"/>
  <c r="P433" i="10"/>
  <c r="P432" i="10" s="1"/>
  <c r="BI431" i="10"/>
  <c r="BH431" i="10"/>
  <c r="BG431" i="10"/>
  <c r="BF431" i="10"/>
  <c r="T431" i="10"/>
  <c r="R431" i="10"/>
  <c r="P431" i="10"/>
  <c r="BI430" i="10"/>
  <c r="BH430" i="10"/>
  <c r="BG430" i="10"/>
  <c r="BF430" i="10"/>
  <c r="T430" i="10"/>
  <c r="R430" i="10"/>
  <c r="P430" i="10"/>
  <c r="BI429" i="10"/>
  <c r="BH429" i="10"/>
  <c r="BG429" i="10"/>
  <c r="BF429" i="10"/>
  <c r="T429" i="10"/>
  <c r="R429" i="10"/>
  <c r="P429" i="10"/>
  <c r="BI428" i="10"/>
  <c r="BH428" i="10"/>
  <c r="BG428" i="10"/>
  <c r="BF428" i="10"/>
  <c r="T428" i="10"/>
  <c r="R428" i="10"/>
  <c r="P428" i="10"/>
  <c r="BI427" i="10"/>
  <c r="BH427" i="10"/>
  <c r="BG427" i="10"/>
  <c r="BF427" i="10"/>
  <c r="T427" i="10"/>
  <c r="R427" i="10"/>
  <c r="P427" i="10"/>
  <c r="BI426" i="10"/>
  <c r="BH426" i="10"/>
  <c r="BG426" i="10"/>
  <c r="BF426" i="10"/>
  <c r="T426" i="10"/>
  <c r="R426" i="10"/>
  <c r="P426" i="10"/>
  <c r="BI425" i="10"/>
  <c r="BH425" i="10"/>
  <c r="BG425" i="10"/>
  <c r="BF425" i="10"/>
  <c r="T425" i="10"/>
  <c r="R425" i="10"/>
  <c r="P425" i="10"/>
  <c r="BI424" i="10"/>
  <c r="BH424" i="10"/>
  <c r="BG424" i="10"/>
  <c r="BF424" i="10"/>
  <c r="T424" i="10"/>
  <c r="R424" i="10"/>
  <c r="P424" i="10"/>
  <c r="BI423" i="10"/>
  <c r="BH423" i="10"/>
  <c r="BG423" i="10"/>
  <c r="BF423" i="10"/>
  <c r="T423" i="10"/>
  <c r="R423" i="10"/>
  <c r="P423" i="10"/>
  <c r="BI422" i="10"/>
  <c r="BH422" i="10"/>
  <c r="BG422" i="10"/>
  <c r="BF422" i="10"/>
  <c r="T422" i="10"/>
  <c r="R422" i="10"/>
  <c r="P422" i="10"/>
  <c r="BI421" i="10"/>
  <c r="BH421" i="10"/>
  <c r="BG421" i="10"/>
  <c r="BF421" i="10"/>
  <c r="T421" i="10"/>
  <c r="R421" i="10"/>
  <c r="P421" i="10"/>
  <c r="BI420" i="10"/>
  <c r="BH420" i="10"/>
  <c r="BG420" i="10"/>
  <c r="BF420" i="10"/>
  <c r="T420" i="10"/>
  <c r="R420" i="10"/>
  <c r="P420" i="10"/>
  <c r="BI419" i="10"/>
  <c r="BH419" i="10"/>
  <c r="BG419" i="10"/>
  <c r="BF419" i="10"/>
  <c r="T419" i="10"/>
  <c r="R419" i="10"/>
  <c r="P419" i="10"/>
  <c r="BI418" i="10"/>
  <c r="BH418" i="10"/>
  <c r="BG418" i="10"/>
  <c r="BF418" i="10"/>
  <c r="T418" i="10"/>
  <c r="R418" i="10"/>
  <c r="P418" i="10"/>
  <c r="BI417" i="10"/>
  <c r="BH417" i="10"/>
  <c r="BG417" i="10"/>
  <c r="BF417" i="10"/>
  <c r="T417" i="10"/>
  <c r="R417" i="10"/>
  <c r="P417" i="10"/>
  <c r="BI416" i="10"/>
  <c r="BH416" i="10"/>
  <c r="BG416" i="10"/>
  <c r="BF416" i="10"/>
  <c r="T416" i="10"/>
  <c r="R416" i="10"/>
  <c r="P416" i="10"/>
  <c r="BI415" i="10"/>
  <c r="BH415" i="10"/>
  <c r="BG415" i="10"/>
  <c r="BF415" i="10"/>
  <c r="T415" i="10"/>
  <c r="R415" i="10"/>
  <c r="P415" i="10"/>
  <c r="BI414" i="10"/>
  <c r="BH414" i="10"/>
  <c r="BG414" i="10"/>
  <c r="BF414" i="10"/>
  <c r="T414" i="10"/>
  <c r="R414" i="10"/>
  <c r="P414" i="10"/>
  <c r="BI413" i="10"/>
  <c r="BH413" i="10"/>
  <c r="BG413" i="10"/>
  <c r="BF413" i="10"/>
  <c r="T413" i="10"/>
  <c r="R413" i="10"/>
  <c r="P413" i="10"/>
  <c r="BI412" i="10"/>
  <c r="BH412" i="10"/>
  <c r="BG412" i="10"/>
  <c r="BF412" i="10"/>
  <c r="T412" i="10"/>
  <c r="R412" i="10"/>
  <c r="P412" i="10"/>
  <c r="BI411" i="10"/>
  <c r="BH411" i="10"/>
  <c r="BG411" i="10"/>
  <c r="BF411" i="10"/>
  <c r="T411" i="10"/>
  <c r="R411" i="10"/>
  <c r="P411" i="10"/>
  <c r="BI409" i="10"/>
  <c r="BH409" i="10"/>
  <c r="BG409" i="10"/>
  <c r="BF409" i="10"/>
  <c r="T409" i="10"/>
  <c r="R409" i="10"/>
  <c r="P409" i="10"/>
  <c r="BI408" i="10"/>
  <c r="BH408" i="10"/>
  <c r="BG408" i="10"/>
  <c r="BF408" i="10"/>
  <c r="T408" i="10"/>
  <c r="R408" i="10"/>
  <c r="P408" i="10"/>
  <c r="BI407" i="10"/>
  <c r="BH407" i="10"/>
  <c r="BG407" i="10"/>
  <c r="BF407" i="10"/>
  <c r="T407" i="10"/>
  <c r="R407" i="10"/>
  <c r="P407" i="10"/>
  <c r="BI406" i="10"/>
  <c r="BH406" i="10"/>
  <c r="BG406" i="10"/>
  <c r="BF406" i="10"/>
  <c r="T406" i="10"/>
  <c r="R406" i="10"/>
  <c r="P406" i="10"/>
  <c r="BI405" i="10"/>
  <c r="BH405" i="10"/>
  <c r="BG405" i="10"/>
  <c r="BF405" i="10"/>
  <c r="T405" i="10"/>
  <c r="R405" i="10"/>
  <c r="P405" i="10"/>
  <c r="BI404" i="10"/>
  <c r="BH404" i="10"/>
  <c r="BG404" i="10"/>
  <c r="BF404" i="10"/>
  <c r="T404" i="10"/>
  <c r="R404" i="10"/>
  <c r="P404" i="10"/>
  <c r="BI403" i="10"/>
  <c r="BH403" i="10"/>
  <c r="BG403" i="10"/>
  <c r="BF403" i="10"/>
  <c r="T403" i="10"/>
  <c r="R403" i="10"/>
  <c r="P403" i="10"/>
  <c r="BI402" i="10"/>
  <c r="BH402" i="10"/>
  <c r="BG402" i="10"/>
  <c r="BF402" i="10"/>
  <c r="T402" i="10"/>
  <c r="R402" i="10"/>
  <c r="P402" i="10"/>
  <c r="BI400" i="10"/>
  <c r="BH400" i="10"/>
  <c r="BG400" i="10"/>
  <c r="BF400" i="10"/>
  <c r="T400" i="10"/>
  <c r="R400" i="10"/>
  <c r="P400" i="10"/>
  <c r="BI399" i="10"/>
  <c r="BH399" i="10"/>
  <c r="BG399" i="10"/>
  <c r="BF399" i="10"/>
  <c r="T399" i="10"/>
  <c r="R399" i="10"/>
  <c r="P399" i="10"/>
  <c r="BI396" i="10"/>
  <c r="BH396" i="10"/>
  <c r="BG396" i="10"/>
  <c r="BF396" i="10"/>
  <c r="T396" i="10"/>
  <c r="R396" i="10"/>
  <c r="P396" i="10"/>
  <c r="BI395" i="10"/>
  <c r="BH395" i="10"/>
  <c r="BG395" i="10"/>
  <c r="BF395" i="10"/>
  <c r="T395" i="10"/>
  <c r="R395" i="10"/>
  <c r="P395" i="10"/>
  <c r="BI394" i="10"/>
  <c r="BH394" i="10"/>
  <c r="BG394" i="10"/>
  <c r="BF394" i="10"/>
  <c r="T394" i="10"/>
  <c r="R394" i="10"/>
  <c r="P394" i="10"/>
  <c r="BI393" i="10"/>
  <c r="BH393" i="10"/>
  <c r="BG393" i="10"/>
  <c r="BF393" i="10"/>
  <c r="T393" i="10"/>
  <c r="R393" i="10"/>
  <c r="P393" i="10"/>
  <c r="BI392" i="10"/>
  <c r="BH392" i="10"/>
  <c r="BG392" i="10"/>
  <c r="BF392" i="10"/>
  <c r="T392" i="10"/>
  <c r="R392" i="10"/>
  <c r="P392" i="10"/>
  <c r="BI390" i="10"/>
  <c r="BH390" i="10"/>
  <c r="BG390" i="10"/>
  <c r="BF390" i="10"/>
  <c r="T390" i="10"/>
  <c r="R390" i="10"/>
  <c r="P390" i="10"/>
  <c r="BI389" i="10"/>
  <c r="BH389" i="10"/>
  <c r="BG389" i="10"/>
  <c r="BF389" i="10"/>
  <c r="T389" i="10"/>
  <c r="R389" i="10"/>
  <c r="P389" i="10"/>
  <c r="BI388" i="10"/>
  <c r="BH388" i="10"/>
  <c r="BG388" i="10"/>
  <c r="BF388" i="10"/>
  <c r="T388" i="10"/>
  <c r="R388" i="10"/>
  <c r="P388" i="10"/>
  <c r="BI387" i="10"/>
  <c r="BH387" i="10"/>
  <c r="BG387" i="10"/>
  <c r="BF387" i="10"/>
  <c r="T387" i="10"/>
  <c r="R387" i="10"/>
  <c r="P387" i="10"/>
  <c r="BI386" i="10"/>
  <c r="BH386" i="10"/>
  <c r="BG386" i="10"/>
  <c r="BF386" i="10"/>
  <c r="T386" i="10"/>
  <c r="R386" i="10"/>
  <c r="P386" i="10"/>
  <c r="BI385" i="10"/>
  <c r="BH385" i="10"/>
  <c r="BG385" i="10"/>
  <c r="BF385" i="10"/>
  <c r="T385" i="10"/>
  <c r="R385" i="10"/>
  <c r="P385" i="10"/>
  <c r="BI384" i="10"/>
  <c r="BH384" i="10"/>
  <c r="BG384" i="10"/>
  <c r="BF384" i="10"/>
  <c r="T384" i="10"/>
  <c r="R384" i="10"/>
  <c r="P384" i="10"/>
  <c r="BI383" i="10"/>
  <c r="BH383" i="10"/>
  <c r="BG383" i="10"/>
  <c r="BF383" i="10"/>
  <c r="T383" i="10"/>
  <c r="R383" i="10"/>
  <c r="P383" i="10"/>
  <c r="BI382" i="10"/>
  <c r="BH382" i="10"/>
  <c r="BG382" i="10"/>
  <c r="BF382" i="10"/>
  <c r="T382" i="10"/>
  <c r="R382" i="10"/>
  <c r="P382" i="10"/>
  <c r="BI381" i="10"/>
  <c r="BH381" i="10"/>
  <c r="BG381" i="10"/>
  <c r="BF381" i="10"/>
  <c r="T381" i="10"/>
  <c r="R381" i="10"/>
  <c r="P381" i="10"/>
  <c r="BI380" i="10"/>
  <c r="BH380" i="10"/>
  <c r="BG380" i="10"/>
  <c r="BF380" i="10"/>
  <c r="T380" i="10"/>
  <c r="R380" i="10"/>
  <c r="P380" i="10"/>
  <c r="BI379" i="10"/>
  <c r="BH379" i="10"/>
  <c r="BG379" i="10"/>
  <c r="BF379" i="10"/>
  <c r="T379" i="10"/>
  <c r="R379" i="10"/>
  <c r="P379" i="10"/>
  <c r="BI378" i="10"/>
  <c r="BH378" i="10"/>
  <c r="BG378" i="10"/>
  <c r="BF378" i="10"/>
  <c r="T378" i="10"/>
  <c r="R378" i="10"/>
  <c r="P378" i="10"/>
  <c r="BI377" i="10"/>
  <c r="BH377" i="10"/>
  <c r="BG377" i="10"/>
  <c r="BF377" i="10"/>
  <c r="T377" i="10"/>
  <c r="R377" i="10"/>
  <c r="P377" i="10"/>
  <c r="BI376" i="10"/>
  <c r="BH376" i="10"/>
  <c r="BG376" i="10"/>
  <c r="BF376" i="10"/>
  <c r="T376" i="10"/>
  <c r="R376" i="10"/>
  <c r="P376" i="10"/>
  <c r="BI375" i="10"/>
  <c r="BH375" i="10"/>
  <c r="BG375" i="10"/>
  <c r="BF375" i="10"/>
  <c r="T375" i="10"/>
  <c r="R375" i="10"/>
  <c r="P375" i="10"/>
  <c r="BI374" i="10"/>
  <c r="BH374" i="10"/>
  <c r="BG374" i="10"/>
  <c r="BF374" i="10"/>
  <c r="T374" i="10"/>
  <c r="R374" i="10"/>
  <c r="P374" i="10"/>
  <c r="BI373" i="10"/>
  <c r="BH373" i="10"/>
  <c r="BG373" i="10"/>
  <c r="BF373" i="10"/>
  <c r="T373" i="10"/>
  <c r="R373" i="10"/>
  <c r="P373" i="10"/>
  <c r="BI372" i="10"/>
  <c r="BH372" i="10"/>
  <c r="BG372" i="10"/>
  <c r="BF372" i="10"/>
  <c r="T372" i="10"/>
  <c r="R372" i="10"/>
  <c r="P372" i="10"/>
  <c r="BI371" i="10"/>
  <c r="BH371" i="10"/>
  <c r="BG371" i="10"/>
  <c r="BF371" i="10"/>
  <c r="T371" i="10"/>
  <c r="R371" i="10"/>
  <c r="P371" i="10"/>
  <c r="BI370" i="10"/>
  <c r="BH370" i="10"/>
  <c r="BG370" i="10"/>
  <c r="BF370" i="10"/>
  <c r="T370" i="10"/>
  <c r="R370" i="10"/>
  <c r="P370" i="10"/>
  <c r="BI369" i="10"/>
  <c r="BH369" i="10"/>
  <c r="BG369" i="10"/>
  <c r="BF369" i="10"/>
  <c r="T369" i="10"/>
  <c r="R369" i="10"/>
  <c r="P369" i="10"/>
  <c r="BI368" i="10"/>
  <c r="BH368" i="10"/>
  <c r="BG368" i="10"/>
  <c r="BF368" i="10"/>
  <c r="T368" i="10"/>
  <c r="R368" i="10"/>
  <c r="P368" i="10"/>
  <c r="BI367" i="10"/>
  <c r="BH367" i="10"/>
  <c r="BG367" i="10"/>
  <c r="BF367" i="10"/>
  <c r="T367" i="10"/>
  <c r="R367" i="10"/>
  <c r="P367" i="10"/>
  <c r="BI366" i="10"/>
  <c r="BH366" i="10"/>
  <c r="BG366" i="10"/>
  <c r="BF366" i="10"/>
  <c r="T366" i="10"/>
  <c r="R366" i="10"/>
  <c r="P366" i="10"/>
  <c r="BI365" i="10"/>
  <c r="BH365" i="10"/>
  <c r="BG365" i="10"/>
  <c r="BF365" i="10"/>
  <c r="T365" i="10"/>
  <c r="R365" i="10"/>
  <c r="P365" i="10"/>
  <c r="BI364" i="10"/>
  <c r="BH364" i="10"/>
  <c r="BG364" i="10"/>
  <c r="BF364" i="10"/>
  <c r="T364" i="10"/>
  <c r="R364" i="10"/>
  <c r="P364" i="10"/>
  <c r="BI363" i="10"/>
  <c r="BH363" i="10"/>
  <c r="BG363" i="10"/>
  <c r="BF363" i="10"/>
  <c r="T363" i="10"/>
  <c r="R363" i="10"/>
  <c r="P363" i="10"/>
  <c r="BI362" i="10"/>
  <c r="BH362" i="10"/>
  <c r="BG362" i="10"/>
  <c r="BF362" i="10"/>
  <c r="T362" i="10"/>
  <c r="R362" i="10"/>
  <c r="P362" i="10"/>
  <c r="BI361" i="10"/>
  <c r="BH361" i="10"/>
  <c r="BG361" i="10"/>
  <c r="BF361" i="10"/>
  <c r="T361" i="10"/>
  <c r="R361" i="10"/>
  <c r="P361" i="10"/>
  <c r="BI360" i="10"/>
  <c r="BH360" i="10"/>
  <c r="BG360" i="10"/>
  <c r="BF360" i="10"/>
  <c r="T360" i="10"/>
  <c r="R360" i="10"/>
  <c r="P360" i="10"/>
  <c r="BI359" i="10"/>
  <c r="BH359" i="10"/>
  <c r="BG359" i="10"/>
  <c r="BF359" i="10"/>
  <c r="T359" i="10"/>
  <c r="R359" i="10"/>
  <c r="P359" i="10"/>
  <c r="BI358" i="10"/>
  <c r="BH358" i="10"/>
  <c r="BG358" i="10"/>
  <c r="BF358" i="10"/>
  <c r="T358" i="10"/>
  <c r="R358" i="10"/>
  <c r="P358" i="10"/>
  <c r="BI357" i="10"/>
  <c r="BH357" i="10"/>
  <c r="BG357" i="10"/>
  <c r="BF357" i="10"/>
  <c r="T357" i="10"/>
  <c r="R357" i="10"/>
  <c r="P357" i="10"/>
  <c r="BI356" i="10"/>
  <c r="BH356" i="10"/>
  <c r="BG356" i="10"/>
  <c r="BF356" i="10"/>
  <c r="T356" i="10"/>
  <c r="R356" i="10"/>
  <c r="P356" i="10"/>
  <c r="BI355" i="10"/>
  <c r="BH355" i="10"/>
  <c r="BG355" i="10"/>
  <c r="BF355" i="10"/>
  <c r="T355" i="10"/>
  <c r="R355" i="10"/>
  <c r="P355" i="10"/>
  <c r="BI354" i="10"/>
  <c r="BH354" i="10"/>
  <c r="BG354" i="10"/>
  <c r="BF354" i="10"/>
  <c r="T354" i="10"/>
  <c r="R354" i="10"/>
  <c r="P354" i="10"/>
  <c r="BI353" i="10"/>
  <c r="BH353" i="10"/>
  <c r="BG353" i="10"/>
  <c r="BF353" i="10"/>
  <c r="T353" i="10"/>
  <c r="R353" i="10"/>
  <c r="P353" i="10"/>
  <c r="BI352" i="10"/>
  <c r="BH352" i="10"/>
  <c r="BG352" i="10"/>
  <c r="BF352" i="10"/>
  <c r="T352" i="10"/>
  <c r="R352" i="10"/>
  <c r="P352" i="10"/>
  <c r="BI351" i="10"/>
  <c r="BH351" i="10"/>
  <c r="BG351" i="10"/>
  <c r="BF351" i="10"/>
  <c r="T351" i="10"/>
  <c r="R351" i="10"/>
  <c r="P351" i="10"/>
  <c r="BI350" i="10"/>
  <c r="BH350" i="10"/>
  <c r="BG350" i="10"/>
  <c r="BF350" i="10"/>
  <c r="T350" i="10"/>
  <c r="R350" i="10"/>
  <c r="P350" i="10"/>
  <c r="BI349" i="10"/>
  <c r="BH349" i="10"/>
  <c r="BG349" i="10"/>
  <c r="BF349" i="10"/>
  <c r="T349" i="10"/>
  <c r="R349" i="10"/>
  <c r="P349" i="10"/>
  <c r="BI348" i="10"/>
  <c r="BH348" i="10"/>
  <c r="BG348" i="10"/>
  <c r="BF348" i="10"/>
  <c r="T348" i="10"/>
  <c r="R348" i="10"/>
  <c r="P348" i="10"/>
  <c r="BI347" i="10"/>
  <c r="BH347" i="10"/>
  <c r="BG347" i="10"/>
  <c r="BF347" i="10"/>
  <c r="T347" i="10"/>
  <c r="R347" i="10"/>
  <c r="P347" i="10"/>
  <c r="BI346" i="10"/>
  <c r="BH346" i="10"/>
  <c r="BG346" i="10"/>
  <c r="BF346" i="10"/>
  <c r="T346" i="10"/>
  <c r="R346" i="10"/>
  <c r="P346" i="10"/>
  <c r="BI345" i="10"/>
  <c r="BH345" i="10"/>
  <c r="BG345" i="10"/>
  <c r="BF345" i="10"/>
  <c r="T345" i="10"/>
  <c r="R345" i="10"/>
  <c r="P345" i="10"/>
  <c r="BI344" i="10"/>
  <c r="BH344" i="10"/>
  <c r="BG344" i="10"/>
  <c r="BF344" i="10"/>
  <c r="T344" i="10"/>
  <c r="R344" i="10"/>
  <c r="P344" i="10"/>
  <c r="BI343" i="10"/>
  <c r="BH343" i="10"/>
  <c r="BG343" i="10"/>
  <c r="BF343" i="10"/>
  <c r="T343" i="10"/>
  <c r="R343" i="10"/>
  <c r="P343" i="10"/>
  <c r="BI342" i="10"/>
  <c r="BH342" i="10"/>
  <c r="BG342" i="10"/>
  <c r="BF342" i="10"/>
  <c r="T342" i="10"/>
  <c r="R342" i="10"/>
  <c r="P342" i="10"/>
  <c r="BI341" i="10"/>
  <c r="BH341" i="10"/>
  <c r="BG341" i="10"/>
  <c r="BF341" i="10"/>
  <c r="T341" i="10"/>
  <c r="R341" i="10"/>
  <c r="P341" i="10"/>
  <c r="BI340" i="10"/>
  <c r="BH340" i="10"/>
  <c r="BG340" i="10"/>
  <c r="BF340" i="10"/>
  <c r="T340" i="10"/>
  <c r="R340" i="10"/>
  <c r="P340" i="10"/>
  <c r="BI339" i="10"/>
  <c r="BH339" i="10"/>
  <c r="BG339" i="10"/>
  <c r="BF339" i="10"/>
  <c r="T339" i="10"/>
  <c r="R339" i="10"/>
  <c r="P339" i="10"/>
  <c r="BI338" i="10"/>
  <c r="BH338" i="10"/>
  <c r="BG338" i="10"/>
  <c r="BF338" i="10"/>
  <c r="T338" i="10"/>
  <c r="R338" i="10"/>
  <c r="P338" i="10"/>
  <c r="BI337" i="10"/>
  <c r="BH337" i="10"/>
  <c r="BG337" i="10"/>
  <c r="BF337" i="10"/>
  <c r="T337" i="10"/>
  <c r="R337" i="10"/>
  <c r="P337" i="10"/>
  <c r="BI336" i="10"/>
  <c r="BH336" i="10"/>
  <c r="BG336" i="10"/>
  <c r="BF336" i="10"/>
  <c r="T336" i="10"/>
  <c r="R336" i="10"/>
  <c r="P336" i="10"/>
  <c r="BI335" i="10"/>
  <c r="BH335" i="10"/>
  <c r="BG335" i="10"/>
  <c r="BF335" i="10"/>
  <c r="T335" i="10"/>
  <c r="R335" i="10"/>
  <c r="P335" i="10"/>
  <c r="BI334" i="10"/>
  <c r="BH334" i="10"/>
  <c r="BG334" i="10"/>
  <c r="BF334" i="10"/>
  <c r="T334" i="10"/>
  <c r="R334" i="10"/>
  <c r="P334" i="10"/>
  <c r="BI333" i="10"/>
  <c r="BH333" i="10"/>
  <c r="BG333" i="10"/>
  <c r="BF333" i="10"/>
  <c r="T333" i="10"/>
  <c r="R333" i="10"/>
  <c r="P333" i="10"/>
  <c r="BI332" i="10"/>
  <c r="BH332" i="10"/>
  <c r="BG332" i="10"/>
  <c r="BF332" i="10"/>
  <c r="T332" i="10"/>
  <c r="R332" i="10"/>
  <c r="P332" i="10"/>
  <c r="BI331" i="10"/>
  <c r="BH331" i="10"/>
  <c r="BG331" i="10"/>
  <c r="BF331" i="10"/>
  <c r="T331" i="10"/>
  <c r="R331" i="10"/>
  <c r="P331" i="10"/>
  <c r="BI329" i="10"/>
  <c r="BH329" i="10"/>
  <c r="BG329" i="10"/>
  <c r="BF329" i="10"/>
  <c r="T329" i="10"/>
  <c r="R329" i="10"/>
  <c r="P329" i="10"/>
  <c r="BI328" i="10"/>
  <c r="BH328" i="10"/>
  <c r="BG328" i="10"/>
  <c r="BF328" i="10"/>
  <c r="T328" i="10"/>
  <c r="R328" i="10"/>
  <c r="P328" i="10"/>
  <c r="BI327" i="10"/>
  <c r="BH327" i="10"/>
  <c r="BG327" i="10"/>
  <c r="BF327" i="10"/>
  <c r="T327" i="10"/>
  <c r="R327" i="10"/>
  <c r="P327" i="10"/>
  <c r="BI326" i="10"/>
  <c r="BH326" i="10"/>
  <c r="BG326" i="10"/>
  <c r="BF326" i="10"/>
  <c r="T326" i="10"/>
  <c r="R326" i="10"/>
  <c r="P326" i="10"/>
  <c r="BI325" i="10"/>
  <c r="BH325" i="10"/>
  <c r="BG325" i="10"/>
  <c r="BF325" i="10"/>
  <c r="T325" i="10"/>
  <c r="R325" i="10"/>
  <c r="P325" i="10"/>
  <c r="BI324" i="10"/>
  <c r="BH324" i="10"/>
  <c r="BG324" i="10"/>
  <c r="BF324" i="10"/>
  <c r="T324" i="10"/>
  <c r="R324" i="10"/>
  <c r="P324" i="10"/>
  <c r="BI323" i="10"/>
  <c r="BH323" i="10"/>
  <c r="BG323" i="10"/>
  <c r="BF323" i="10"/>
  <c r="T323" i="10"/>
  <c r="R323" i="10"/>
  <c r="P323" i="10"/>
  <c r="BI322" i="10"/>
  <c r="BH322" i="10"/>
  <c r="BG322" i="10"/>
  <c r="BF322" i="10"/>
  <c r="T322" i="10"/>
  <c r="R322" i="10"/>
  <c r="P322" i="10"/>
  <c r="BI321" i="10"/>
  <c r="BH321" i="10"/>
  <c r="BG321" i="10"/>
  <c r="BF321" i="10"/>
  <c r="T321" i="10"/>
  <c r="R321" i="10"/>
  <c r="P321" i="10"/>
  <c r="BI320" i="10"/>
  <c r="BH320" i="10"/>
  <c r="BG320" i="10"/>
  <c r="BF320" i="10"/>
  <c r="T320" i="10"/>
  <c r="R320" i="10"/>
  <c r="P320" i="10"/>
  <c r="BI319" i="10"/>
  <c r="BH319" i="10"/>
  <c r="BG319" i="10"/>
  <c r="BF319" i="10"/>
  <c r="T319" i="10"/>
  <c r="R319" i="10"/>
  <c r="P319" i="10"/>
  <c r="BI318" i="10"/>
  <c r="BH318" i="10"/>
  <c r="BG318" i="10"/>
  <c r="BF318" i="10"/>
  <c r="T318" i="10"/>
  <c r="R318" i="10"/>
  <c r="P318" i="10"/>
  <c r="BI317" i="10"/>
  <c r="BH317" i="10"/>
  <c r="BG317" i="10"/>
  <c r="BF317" i="10"/>
  <c r="T317" i="10"/>
  <c r="R317" i="10"/>
  <c r="P317" i="10"/>
  <c r="BI316" i="10"/>
  <c r="BH316" i="10"/>
  <c r="BG316" i="10"/>
  <c r="BF316" i="10"/>
  <c r="T316" i="10"/>
  <c r="R316" i="10"/>
  <c r="P316" i="10"/>
  <c r="BI315" i="10"/>
  <c r="BH315" i="10"/>
  <c r="BG315" i="10"/>
  <c r="BF315" i="10"/>
  <c r="T315" i="10"/>
  <c r="R315" i="10"/>
  <c r="P315" i="10"/>
  <c r="BI314" i="10"/>
  <c r="BH314" i="10"/>
  <c r="BG314" i="10"/>
  <c r="BF314" i="10"/>
  <c r="T314" i="10"/>
  <c r="R314" i="10"/>
  <c r="P314" i="10"/>
  <c r="BI313" i="10"/>
  <c r="BH313" i="10"/>
  <c r="BG313" i="10"/>
  <c r="BF313" i="10"/>
  <c r="T313" i="10"/>
  <c r="R313" i="10"/>
  <c r="P313" i="10"/>
  <c r="BI311" i="10"/>
  <c r="BH311" i="10"/>
  <c r="BG311" i="10"/>
  <c r="BF311" i="10"/>
  <c r="T311" i="10"/>
  <c r="R311" i="10"/>
  <c r="P311" i="10"/>
  <c r="BI310" i="10"/>
  <c r="BH310" i="10"/>
  <c r="BG310" i="10"/>
  <c r="BF310" i="10"/>
  <c r="T310" i="10"/>
  <c r="R310" i="10"/>
  <c r="P310" i="10"/>
  <c r="BI309" i="10"/>
  <c r="BH309" i="10"/>
  <c r="BG309" i="10"/>
  <c r="BF309" i="10"/>
  <c r="T309" i="10"/>
  <c r="R309" i="10"/>
  <c r="P309" i="10"/>
  <c r="BI308" i="10"/>
  <c r="BH308" i="10"/>
  <c r="BG308" i="10"/>
  <c r="BF308" i="10"/>
  <c r="T308" i="10"/>
  <c r="R308" i="10"/>
  <c r="P308" i="10"/>
  <c r="BI307" i="10"/>
  <c r="BH307" i="10"/>
  <c r="BG307" i="10"/>
  <c r="BF307" i="10"/>
  <c r="T307" i="10"/>
  <c r="R307" i="10"/>
  <c r="P307" i="10"/>
  <c r="BI306" i="10"/>
  <c r="BH306" i="10"/>
  <c r="BG306" i="10"/>
  <c r="BF306" i="10"/>
  <c r="T306" i="10"/>
  <c r="R306" i="10"/>
  <c r="P306" i="10"/>
  <c r="BI305" i="10"/>
  <c r="BH305" i="10"/>
  <c r="BG305" i="10"/>
  <c r="BF305" i="10"/>
  <c r="T305" i="10"/>
  <c r="R305" i="10"/>
  <c r="P305" i="10"/>
  <c r="BI304" i="10"/>
  <c r="BH304" i="10"/>
  <c r="BG304" i="10"/>
  <c r="BF304" i="10"/>
  <c r="T304" i="10"/>
  <c r="R304" i="10"/>
  <c r="P304" i="10"/>
  <c r="BI303" i="10"/>
  <c r="BH303" i="10"/>
  <c r="BG303" i="10"/>
  <c r="BF303" i="10"/>
  <c r="T303" i="10"/>
  <c r="R303" i="10"/>
  <c r="P303" i="10"/>
  <c r="BI301" i="10"/>
  <c r="BH301" i="10"/>
  <c r="BG301" i="10"/>
  <c r="BF301" i="10"/>
  <c r="T301" i="10"/>
  <c r="R301" i="10"/>
  <c r="P301" i="10"/>
  <c r="BI300" i="10"/>
  <c r="BH300" i="10"/>
  <c r="BG300" i="10"/>
  <c r="BF300" i="10"/>
  <c r="T300" i="10"/>
  <c r="R300" i="10"/>
  <c r="P300" i="10"/>
  <c r="BI299" i="10"/>
  <c r="BH299" i="10"/>
  <c r="BG299" i="10"/>
  <c r="BF299" i="10"/>
  <c r="T299" i="10"/>
  <c r="R299" i="10"/>
  <c r="P299" i="10"/>
  <c r="BI298" i="10"/>
  <c r="BH298" i="10"/>
  <c r="BG298" i="10"/>
  <c r="BF298" i="10"/>
  <c r="T298" i="10"/>
  <c r="R298" i="10"/>
  <c r="P298" i="10"/>
  <c r="BI297" i="10"/>
  <c r="BH297" i="10"/>
  <c r="BG297" i="10"/>
  <c r="BF297" i="10"/>
  <c r="T297" i="10"/>
  <c r="R297" i="10"/>
  <c r="P297" i="10"/>
  <c r="BI296" i="10"/>
  <c r="BH296" i="10"/>
  <c r="BG296" i="10"/>
  <c r="BF296" i="10"/>
  <c r="T296" i="10"/>
  <c r="R296" i="10"/>
  <c r="P296" i="10"/>
  <c r="BI295" i="10"/>
  <c r="BH295" i="10"/>
  <c r="BG295" i="10"/>
  <c r="BF295" i="10"/>
  <c r="T295" i="10"/>
  <c r="R295" i="10"/>
  <c r="P295" i="10"/>
  <c r="BI294" i="10"/>
  <c r="BH294" i="10"/>
  <c r="BG294" i="10"/>
  <c r="BF294" i="10"/>
  <c r="T294" i="10"/>
  <c r="R294" i="10"/>
  <c r="P294" i="10"/>
  <c r="BI293" i="10"/>
  <c r="BH293" i="10"/>
  <c r="BG293" i="10"/>
  <c r="BF293" i="10"/>
  <c r="T293" i="10"/>
  <c r="R293" i="10"/>
  <c r="P293" i="10"/>
  <c r="BI291" i="10"/>
  <c r="BH291" i="10"/>
  <c r="BG291" i="10"/>
  <c r="BF291" i="10"/>
  <c r="T291" i="10"/>
  <c r="R291" i="10"/>
  <c r="P291" i="10"/>
  <c r="BI290" i="10"/>
  <c r="BH290" i="10"/>
  <c r="BG290" i="10"/>
  <c r="BF290" i="10"/>
  <c r="T290" i="10"/>
  <c r="R290" i="10"/>
  <c r="P290" i="10"/>
  <c r="BI289" i="10"/>
  <c r="BH289" i="10"/>
  <c r="BG289" i="10"/>
  <c r="BF289" i="10"/>
  <c r="T289" i="10"/>
  <c r="R289" i="10"/>
  <c r="P289" i="10"/>
  <c r="BI288" i="10"/>
  <c r="BH288" i="10"/>
  <c r="BG288" i="10"/>
  <c r="BF288" i="10"/>
  <c r="T288" i="10"/>
  <c r="R288" i="10"/>
  <c r="P288" i="10"/>
  <c r="BI287" i="10"/>
  <c r="BH287" i="10"/>
  <c r="BG287" i="10"/>
  <c r="BF287" i="10"/>
  <c r="T287" i="10"/>
  <c r="R287" i="10"/>
  <c r="P287" i="10"/>
  <c r="BI286" i="10"/>
  <c r="BH286" i="10"/>
  <c r="BG286" i="10"/>
  <c r="BF286" i="10"/>
  <c r="T286" i="10"/>
  <c r="R286" i="10"/>
  <c r="P286" i="10"/>
  <c r="BI285" i="10"/>
  <c r="BH285" i="10"/>
  <c r="BG285" i="10"/>
  <c r="BF285" i="10"/>
  <c r="T285" i="10"/>
  <c r="R285" i="10"/>
  <c r="P285" i="10"/>
  <c r="BI284" i="10"/>
  <c r="BH284" i="10"/>
  <c r="BG284" i="10"/>
  <c r="BF284" i="10"/>
  <c r="T284" i="10"/>
  <c r="R284" i="10"/>
  <c r="P284" i="10"/>
  <c r="BI283" i="10"/>
  <c r="BH283" i="10"/>
  <c r="BG283" i="10"/>
  <c r="BF283" i="10"/>
  <c r="T283" i="10"/>
  <c r="R283" i="10"/>
  <c r="P283" i="10"/>
  <c r="BI282" i="10"/>
  <c r="BH282" i="10"/>
  <c r="BG282" i="10"/>
  <c r="BF282" i="10"/>
  <c r="T282" i="10"/>
  <c r="R282" i="10"/>
  <c r="P282" i="10"/>
  <c r="BI281" i="10"/>
  <c r="BH281" i="10"/>
  <c r="BG281" i="10"/>
  <c r="BF281" i="10"/>
  <c r="T281" i="10"/>
  <c r="R281" i="10"/>
  <c r="P281" i="10"/>
  <c r="BI280" i="10"/>
  <c r="BH280" i="10"/>
  <c r="BG280" i="10"/>
  <c r="BF280" i="10"/>
  <c r="T280" i="10"/>
  <c r="R280" i="10"/>
  <c r="P280" i="10"/>
  <c r="BI279" i="10"/>
  <c r="BH279" i="10"/>
  <c r="BG279" i="10"/>
  <c r="BF279" i="10"/>
  <c r="T279" i="10"/>
  <c r="R279" i="10"/>
  <c r="P279" i="10"/>
  <c r="BI278" i="10"/>
  <c r="BH278" i="10"/>
  <c r="BG278" i="10"/>
  <c r="BF278" i="10"/>
  <c r="T278" i="10"/>
  <c r="R278" i="10"/>
  <c r="P278" i="10"/>
  <c r="BI277" i="10"/>
  <c r="BH277" i="10"/>
  <c r="BG277" i="10"/>
  <c r="BF277" i="10"/>
  <c r="T277" i="10"/>
  <c r="R277" i="10"/>
  <c r="P277" i="10"/>
  <c r="BI276" i="10"/>
  <c r="BH276" i="10"/>
  <c r="BG276" i="10"/>
  <c r="BF276" i="10"/>
  <c r="T276" i="10"/>
  <c r="R276" i="10"/>
  <c r="P276" i="10"/>
  <c r="BI275" i="10"/>
  <c r="BH275" i="10"/>
  <c r="BG275" i="10"/>
  <c r="BF275" i="10"/>
  <c r="T275" i="10"/>
  <c r="R275" i="10"/>
  <c r="P275" i="10"/>
  <c r="BI273" i="10"/>
  <c r="BH273" i="10"/>
  <c r="BG273" i="10"/>
  <c r="BF273" i="10"/>
  <c r="T273" i="10"/>
  <c r="R273" i="10"/>
  <c r="P273" i="10"/>
  <c r="BI272" i="10"/>
  <c r="BH272" i="10"/>
  <c r="BG272" i="10"/>
  <c r="BF272" i="10"/>
  <c r="T272" i="10"/>
  <c r="R272" i="10"/>
  <c r="P272" i="10"/>
  <c r="BI271" i="10"/>
  <c r="BH271" i="10"/>
  <c r="BG271" i="10"/>
  <c r="BF271" i="10"/>
  <c r="T271" i="10"/>
  <c r="R271" i="10"/>
  <c r="P271" i="10"/>
  <c r="BI270" i="10"/>
  <c r="BH270" i="10"/>
  <c r="BG270" i="10"/>
  <c r="BF270" i="10"/>
  <c r="T270" i="10"/>
  <c r="R270" i="10"/>
  <c r="P270" i="10"/>
  <c r="BI269" i="10"/>
  <c r="BH269" i="10"/>
  <c r="BG269" i="10"/>
  <c r="BF269" i="10"/>
  <c r="T269" i="10"/>
  <c r="R269" i="10"/>
  <c r="P269" i="10"/>
  <c r="BI268" i="10"/>
  <c r="BH268" i="10"/>
  <c r="BG268" i="10"/>
  <c r="BF268" i="10"/>
  <c r="T268" i="10"/>
  <c r="R268" i="10"/>
  <c r="P268" i="10"/>
  <c r="BI267" i="10"/>
  <c r="BH267" i="10"/>
  <c r="BG267" i="10"/>
  <c r="BF267" i="10"/>
  <c r="T267" i="10"/>
  <c r="R267" i="10"/>
  <c r="P267" i="10"/>
  <c r="BI266" i="10"/>
  <c r="BH266" i="10"/>
  <c r="BG266" i="10"/>
  <c r="BF266" i="10"/>
  <c r="T266" i="10"/>
  <c r="R266" i="10"/>
  <c r="P266" i="10"/>
  <c r="BI265" i="10"/>
  <c r="BH265" i="10"/>
  <c r="BG265" i="10"/>
  <c r="BF265" i="10"/>
  <c r="T265" i="10"/>
  <c r="R265" i="10"/>
  <c r="P265" i="10"/>
  <c r="BI264" i="10"/>
  <c r="BH264" i="10"/>
  <c r="BG264" i="10"/>
  <c r="BF264" i="10"/>
  <c r="T264" i="10"/>
  <c r="R264" i="10"/>
  <c r="P264" i="10"/>
  <c r="BI263" i="10"/>
  <c r="BH263" i="10"/>
  <c r="BG263" i="10"/>
  <c r="BF263" i="10"/>
  <c r="T263" i="10"/>
  <c r="R263" i="10"/>
  <c r="P263" i="10"/>
  <c r="BI262" i="10"/>
  <c r="BH262" i="10"/>
  <c r="BG262" i="10"/>
  <c r="BF262" i="10"/>
  <c r="T262" i="10"/>
  <c r="R262" i="10"/>
  <c r="P262" i="10"/>
  <c r="BI261" i="10"/>
  <c r="BH261" i="10"/>
  <c r="BG261" i="10"/>
  <c r="BF261" i="10"/>
  <c r="T261" i="10"/>
  <c r="R261" i="10"/>
  <c r="P261" i="10"/>
  <c r="BI260" i="10"/>
  <c r="BH260" i="10"/>
  <c r="BG260" i="10"/>
  <c r="BF260" i="10"/>
  <c r="T260" i="10"/>
  <c r="R260" i="10"/>
  <c r="P260" i="10"/>
  <c r="BI259" i="10"/>
  <c r="BH259" i="10"/>
  <c r="BG259" i="10"/>
  <c r="BF259" i="10"/>
  <c r="T259" i="10"/>
  <c r="R259" i="10"/>
  <c r="P259" i="10"/>
  <c r="BI258" i="10"/>
  <c r="BH258" i="10"/>
  <c r="BG258" i="10"/>
  <c r="BF258" i="10"/>
  <c r="T258" i="10"/>
  <c r="R258" i="10"/>
  <c r="P258" i="10"/>
  <c r="BI257" i="10"/>
  <c r="BH257" i="10"/>
  <c r="BG257" i="10"/>
  <c r="BF257" i="10"/>
  <c r="T257" i="10"/>
  <c r="R257" i="10"/>
  <c r="P257" i="10"/>
  <c r="BI256" i="10"/>
  <c r="BH256" i="10"/>
  <c r="BG256" i="10"/>
  <c r="BF256" i="10"/>
  <c r="T256" i="10"/>
  <c r="R256" i="10"/>
  <c r="P256" i="10"/>
  <c r="BI255" i="10"/>
  <c r="BH255" i="10"/>
  <c r="BG255" i="10"/>
  <c r="BF255" i="10"/>
  <c r="T255" i="10"/>
  <c r="R255" i="10"/>
  <c r="P255" i="10"/>
  <c r="BI254" i="10"/>
  <c r="BH254" i="10"/>
  <c r="BG254" i="10"/>
  <c r="BF254" i="10"/>
  <c r="T254" i="10"/>
  <c r="R254" i="10"/>
  <c r="P254" i="10"/>
  <c r="BI253" i="10"/>
  <c r="BH253" i="10"/>
  <c r="BG253" i="10"/>
  <c r="BF253" i="10"/>
  <c r="T253" i="10"/>
  <c r="R253" i="10"/>
  <c r="P253" i="10"/>
  <c r="BI252" i="10"/>
  <c r="BH252" i="10"/>
  <c r="BG252" i="10"/>
  <c r="BF252" i="10"/>
  <c r="T252" i="10"/>
  <c r="R252" i="10"/>
  <c r="P252" i="10"/>
  <c r="BI251" i="10"/>
  <c r="BH251" i="10"/>
  <c r="BG251" i="10"/>
  <c r="BF251" i="10"/>
  <c r="T251" i="10"/>
  <c r="R251" i="10"/>
  <c r="P251" i="10"/>
  <c r="BI250" i="10"/>
  <c r="BH250" i="10"/>
  <c r="BG250" i="10"/>
  <c r="BF250" i="10"/>
  <c r="T250" i="10"/>
  <c r="R250" i="10"/>
  <c r="P250" i="10"/>
  <c r="BI248" i="10"/>
  <c r="BH248" i="10"/>
  <c r="BG248" i="10"/>
  <c r="BF248" i="10"/>
  <c r="T248" i="10"/>
  <c r="R248" i="10"/>
  <c r="P248" i="10"/>
  <c r="BI247" i="10"/>
  <c r="BH247" i="10"/>
  <c r="BG247" i="10"/>
  <c r="BF247" i="10"/>
  <c r="T247" i="10"/>
  <c r="R247" i="10"/>
  <c r="P247" i="10"/>
  <c r="BI246" i="10"/>
  <c r="BH246" i="10"/>
  <c r="BG246" i="10"/>
  <c r="BF246" i="10"/>
  <c r="T246" i="10"/>
  <c r="R246" i="10"/>
  <c r="P246" i="10"/>
  <c r="BI244" i="10"/>
  <c r="BH244" i="10"/>
  <c r="BG244" i="10"/>
  <c r="BF244" i="10"/>
  <c r="T244" i="10"/>
  <c r="R244" i="10"/>
  <c r="P244" i="10"/>
  <c r="BI243" i="10"/>
  <c r="BH243" i="10"/>
  <c r="BG243" i="10"/>
  <c r="BF243" i="10"/>
  <c r="T243" i="10"/>
  <c r="R243" i="10"/>
  <c r="P243" i="10"/>
  <c r="BI242" i="10"/>
  <c r="BH242" i="10"/>
  <c r="BG242" i="10"/>
  <c r="BF242" i="10"/>
  <c r="T242" i="10"/>
  <c r="R242" i="10"/>
  <c r="P242" i="10"/>
  <c r="BI241" i="10"/>
  <c r="BH241" i="10"/>
  <c r="BG241" i="10"/>
  <c r="BF241" i="10"/>
  <c r="T241" i="10"/>
  <c r="R241" i="10"/>
  <c r="P241" i="10"/>
  <c r="BI240" i="10"/>
  <c r="BH240" i="10"/>
  <c r="BG240" i="10"/>
  <c r="BF240" i="10"/>
  <c r="T240" i="10"/>
  <c r="R240" i="10"/>
  <c r="P240" i="10"/>
  <c r="BI239" i="10"/>
  <c r="BH239" i="10"/>
  <c r="BG239" i="10"/>
  <c r="BF239" i="10"/>
  <c r="T239" i="10"/>
  <c r="R239" i="10"/>
  <c r="P239" i="10"/>
  <c r="BI238" i="10"/>
  <c r="BH238" i="10"/>
  <c r="BG238" i="10"/>
  <c r="BF238" i="10"/>
  <c r="T238" i="10"/>
  <c r="R238" i="10"/>
  <c r="P238" i="10"/>
  <c r="BI237" i="10"/>
  <c r="BH237" i="10"/>
  <c r="BG237" i="10"/>
  <c r="BF237" i="10"/>
  <c r="T237" i="10"/>
  <c r="R237" i="10"/>
  <c r="P237" i="10"/>
  <c r="BI236" i="10"/>
  <c r="BH236" i="10"/>
  <c r="BG236" i="10"/>
  <c r="BF236" i="10"/>
  <c r="T236" i="10"/>
  <c r="R236" i="10"/>
  <c r="P236" i="10"/>
  <c r="BI235" i="10"/>
  <c r="BH235" i="10"/>
  <c r="BG235" i="10"/>
  <c r="BF235" i="10"/>
  <c r="T235" i="10"/>
  <c r="R235" i="10"/>
  <c r="P235" i="10"/>
  <c r="BI234" i="10"/>
  <c r="BH234" i="10"/>
  <c r="BG234" i="10"/>
  <c r="BF234" i="10"/>
  <c r="T234" i="10"/>
  <c r="R234" i="10"/>
  <c r="P234" i="10"/>
  <c r="BI233" i="10"/>
  <c r="BH233" i="10"/>
  <c r="BG233" i="10"/>
  <c r="BF233" i="10"/>
  <c r="T233" i="10"/>
  <c r="R233" i="10"/>
  <c r="P233" i="10"/>
  <c r="BI232" i="10"/>
  <c r="BH232" i="10"/>
  <c r="BG232" i="10"/>
  <c r="BF232" i="10"/>
  <c r="T232" i="10"/>
  <c r="R232" i="10"/>
  <c r="P232" i="10"/>
  <c r="BI231" i="10"/>
  <c r="BH231" i="10"/>
  <c r="BG231" i="10"/>
  <c r="BF231" i="10"/>
  <c r="T231" i="10"/>
  <c r="R231" i="10"/>
  <c r="P231" i="10"/>
  <c r="BI230" i="10"/>
  <c r="BH230" i="10"/>
  <c r="BG230" i="10"/>
  <c r="BF230" i="10"/>
  <c r="T230" i="10"/>
  <c r="R230" i="10"/>
  <c r="P230" i="10"/>
  <c r="BI229" i="10"/>
  <c r="BH229" i="10"/>
  <c r="BG229" i="10"/>
  <c r="BF229" i="10"/>
  <c r="T229" i="10"/>
  <c r="R229" i="10"/>
  <c r="P229" i="10"/>
  <c r="BI228" i="10"/>
  <c r="BH228" i="10"/>
  <c r="BG228" i="10"/>
  <c r="BF228" i="10"/>
  <c r="T228" i="10"/>
  <c r="R228" i="10"/>
  <c r="P228" i="10"/>
  <c r="BI227" i="10"/>
  <c r="BH227" i="10"/>
  <c r="BG227" i="10"/>
  <c r="BF227" i="10"/>
  <c r="T227" i="10"/>
  <c r="R227" i="10"/>
  <c r="P227" i="10"/>
  <c r="BI226" i="10"/>
  <c r="BH226" i="10"/>
  <c r="BG226" i="10"/>
  <c r="BF226" i="10"/>
  <c r="T226" i="10"/>
  <c r="R226" i="10"/>
  <c r="P226" i="10"/>
  <c r="BI225" i="10"/>
  <c r="BH225" i="10"/>
  <c r="BG225" i="10"/>
  <c r="BF225" i="10"/>
  <c r="T225" i="10"/>
  <c r="R225" i="10"/>
  <c r="P225" i="10"/>
  <c r="BI224" i="10"/>
  <c r="BH224" i="10"/>
  <c r="BG224" i="10"/>
  <c r="BF224" i="10"/>
  <c r="T224" i="10"/>
  <c r="R224" i="10"/>
  <c r="P224" i="10"/>
  <c r="BI223" i="10"/>
  <c r="BH223" i="10"/>
  <c r="BG223" i="10"/>
  <c r="BF223" i="10"/>
  <c r="T223" i="10"/>
  <c r="R223" i="10"/>
  <c r="P223" i="10"/>
  <c r="BI222" i="10"/>
  <c r="BH222" i="10"/>
  <c r="BG222" i="10"/>
  <c r="BF222" i="10"/>
  <c r="T222" i="10"/>
  <c r="R222" i="10"/>
  <c r="P222" i="10"/>
  <c r="BI221" i="10"/>
  <c r="BH221" i="10"/>
  <c r="BG221" i="10"/>
  <c r="BF221" i="10"/>
  <c r="T221" i="10"/>
  <c r="R221" i="10"/>
  <c r="P221" i="10"/>
  <c r="BI220" i="10"/>
  <c r="BH220" i="10"/>
  <c r="BG220" i="10"/>
  <c r="BF220" i="10"/>
  <c r="T220" i="10"/>
  <c r="R220" i="10"/>
  <c r="P220" i="10"/>
  <c r="BI219" i="10"/>
  <c r="BH219" i="10"/>
  <c r="BG219" i="10"/>
  <c r="BF219" i="10"/>
  <c r="T219" i="10"/>
  <c r="R219" i="10"/>
  <c r="P219" i="10"/>
  <c r="BI218" i="10"/>
  <c r="BH218" i="10"/>
  <c r="BG218" i="10"/>
  <c r="BF218" i="10"/>
  <c r="T218" i="10"/>
  <c r="R218" i="10"/>
  <c r="P218" i="10"/>
  <c r="BI217" i="10"/>
  <c r="BH217" i="10"/>
  <c r="BG217" i="10"/>
  <c r="BF217" i="10"/>
  <c r="T217" i="10"/>
  <c r="R217" i="10"/>
  <c r="P217" i="10"/>
  <c r="BI216" i="10"/>
  <c r="BH216" i="10"/>
  <c r="BG216" i="10"/>
  <c r="BF216" i="10"/>
  <c r="T216" i="10"/>
  <c r="R216" i="10"/>
  <c r="P216" i="10"/>
  <c r="BI215" i="10"/>
  <c r="BH215" i="10"/>
  <c r="BG215" i="10"/>
  <c r="BF215" i="10"/>
  <c r="T215" i="10"/>
  <c r="R215" i="10"/>
  <c r="P215" i="10"/>
  <c r="BI214" i="10"/>
  <c r="BH214" i="10"/>
  <c r="BG214" i="10"/>
  <c r="BF214" i="10"/>
  <c r="T214" i="10"/>
  <c r="R214" i="10"/>
  <c r="P214" i="10"/>
  <c r="BI213" i="10"/>
  <c r="BH213" i="10"/>
  <c r="BG213" i="10"/>
  <c r="BF213" i="10"/>
  <c r="T213" i="10"/>
  <c r="R213" i="10"/>
  <c r="P213" i="10"/>
  <c r="BI212" i="10"/>
  <c r="BH212" i="10"/>
  <c r="BG212" i="10"/>
  <c r="BF212" i="10"/>
  <c r="T212" i="10"/>
  <c r="R212" i="10"/>
  <c r="P212" i="10"/>
  <c r="BI211" i="10"/>
  <c r="BH211" i="10"/>
  <c r="BG211" i="10"/>
  <c r="BF211" i="10"/>
  <c r="T211" i="10"/>
  <c r="R211" i="10"/>
  <c r="P211" i="10"/>
  <c r="BI210" i="10"/>
  <c r="BH210" i="10"/>
  <c r="BG210" i="10"/>
  <c r="BF210" i="10"/>
  <c r="T210" i="10"/>
  <c r="R210" i="10"/>
  <c r="P210" i="10"/>
  <c r="BI209" i="10"/>
  <c r="BH209" i="10"/>
  <c r="BG209" i="10"/>
  <c r="BF209" i="10"/>
  <c r="T209" i="10"/>
  <c r="R209" i="10"/>
  <c r="P209" i="10"/>
  <c r="BI208" i="10"/>
  <c r="BH208" i="10"/>
  <c r="BG208" i="10"/>
  <c r="BF208" i="10"/>
  <c r="T208" i="10"/>
  <c r="R208" i="10"/>
  <c r="P208" i="10"/>
  <c r="BI207" i="10"/>
  <c r="BH207" i="10"/>
  <c r="BG207" i="10"/>
  <c r="BF207" i="10"/>
  <c r="T207" i="10"/>
  <c r="R207" i="10"/>
  <c r="P207" i="10"/>
  <c r="BI206" i="10"/>
  <c r="BH206" i="10"/>
  <c r="BG206" i="10"/>
  <c r="BF206" i="10"/>
  <c r="T206" i="10"/>
  <c r="R206" i="10"/>
  <c r="P206" i="10"/>
  <c r="BI205" i="10"/>
  <c r="BH205" i="10"/>
  <c r="BG205" i="10"/>
  <c r="BF205" i="10"/>
  <c r="T205" i="10"/>
  <c r="R205" i="10"/>
  <c r="P205" i="10"/>
  <c r="BI204" i="10"/>
  <c r="BH204" i="10"/>
  <c r="BG204" i="10"/>
  <c r="BF204" i="10"/>
  <c r="T204" i="10"/>
  <c r="R204" i="10"/>
  <c r="P204" i="10"/>
  <c r="BI203" i="10"/>
  <c r="BH203" i="10"/>
  <c r="BG203" i="10"/>
  <c r="BF203" i="10"/>
  <c r="T203" i="10"/>
  <c r="R203" i="10"/>
  <c r="P203" i="10"/>
  <c r="BI202" i="10"/>
  <c r="BH202" i="10"/>
  <c r="BG202" i="10"/>
  <c r="BF202" i="10"/>
  <c r="T202" i="10"/>
  <c r="R202" i="10"/>
  <c r="P202" i="10"/>
  <c r="BI201" i="10"/>
  <c r="BH201" i="10"/>
  <c r="BG201" i="10"/>
  <c r="BF201" i="10"/>
  <c r="T201" i="10"/>
  <c r="R201" i="10"/>
  <c r="P201" i="10"/>
  <c r="BI200" i="10"/>
  <c r="BH200" i="10"/>
  <c r="BG200" i="10"/>
  <c r="BF200" i="10"/>
  <c r="T200" i="10"/>
  <c r="R200" i="10"/>
  <c r="P200" i="10"/>
  <c r="BI199" i="10"/>
  <c r="BH199" i="10"/>
  <c r="BG199" i="10"/>
  <c r="BF199" i="10"/>
  <c r="T199" i="10"/>
  <c r="R199" i="10"/>
  <c r="P199" i="10"/>
  <c r="BI198" i="10"/>
  <c r="BH198" i="10"/>
  <c r="BG198" i="10"/>
  <c r="BF198" i="10"/>
  <c r="T198" i="10"/>
  <c r="R198" i="10"/>
  <c r="P198" i="10"/>
  <c r="BI197" i="10"/>
  <c r="BH197" i="10"/>
  <c r="BG197" i="10"/>
  <c r="BF197" i="10"/>
  <c r="T197" i="10"/>
  <c r="R197" i="10"/>
  <c r="P197" i="10"/>
  <c r="BI196" i="10"/>
  <c r="BH196" i="10"/>
  <c r="BG196" i="10"/>
  <c r="BF196" i="10"/>
  <c r="T196" i="10"/>
  <c r="R196" i="10"/>
  <c r="P196" i="10"/>
  <c r="BI195" i="10"/>
  <c r="BH195" i="10"/>
  <c r="BG195" i="10"/>
  <c r="BF195" i="10"/>
  <c r="T195" i="10"/>
  <c r="R195" i="10"/>
  <c r="P195" i="10"/>
  <c r="BI194" i="10"/>
  <c r="BH194" i="10"/>
  <c r="BG194" i="10"/>
  <c r="BF194" i="10"/>
  <c r="T194" i="10"/>
  <c r="R194" i="10"/>
  <c r="P194" i="10"/>
  <c r="BI193" i="10"/>
  <c r="BH193" i="10"/>
  <c r="BG193" i="10"/>
  <c r="BF193" i="10"/>
  <c r="T193" i="10"/>
  <c r="R193" i="10"/>
  <c r="P193" i="10"/>
  <c r="BI192" i="10"/>
  <c r="BH192" i="10"/>
  <c r="BG192" i="10"/>
  <c r="BF192" i="10"/>
  <c r="T192" i="10"/>
  <c r="R192" i="10"/>
  <c r="P192" i="10"/>
  <c r="BI191" i="10"/>
  <c r="BH191" i="10"/>
  <c r="BG191" i="10"/>
  <c r="BF191" i="10"/>
  <c r="T191" i="10"/>
  <c r="R191" i="10"/>
  <c r="P191" i="10"/>
  <c r="BI190" i="10"/>
  <c r="BH190" i="10"/>
  <c r="BG190" i="10"/>
  <c r="BF190" i="10"/>
  <c r="T190" i="10"/>
  <c r="R190" i="10"/>
  <c r="P190" i="10"/>
  <c r="BI189" i="10"/>
  <c r="BH189" i="10"/>
  <c r="BG189" i="10"/>
  <c r="BF189" i="10"/>
  <c r="T189" i="10"/>
  <c r="R189" i="10"/>
  <c r="P189" i="10"/>
  <c r="BI188" i="10"/>
  <c r="BH188" i="10"/>
  <c r="BG188" i="10"/>
  <c r="BF188" i="10"/>
  <c r="T188" i="10"/>
  <c r="R188" i="10"/>
  <c r="P188" i="10"/>
  <c r="BI187" i="10"/>
  <c r="BH187" i="10"/>
  <c r="BG187" i="10"/>
  <c r="BF187" i="10"/>
  <c r="T187" i="10"/>
  <c r="R187" i="10"/>
  <c r="P187" i="10"/>
  <c r="BI186" i="10"/>
  <c r="BH186" i="10"/>
  <c r="BG186" i="10"/>
  <c r="BF186" i="10"/>
  <c r="T186" i="10"/>
  <c r="R186" i="10"/>
  <c r="P186" i="10"/>
  <c r="BI185" i="10"/>
  <c r="BH185" i="10"/>
  <c r="BG185" i="10"/>
  <c r="BF185" i="10"/>
  <c r="T185" i="10"/>
  <c r="R185" i="10"/>
  <c r="P185" i="10"/>
  <c r="BI184" i="10"/>
  <c r="BH184" i="10"/>
  <c r="BG184" i="10"/>
  <c r="BF184" i="10"/>
  <c r="T184" i="10"/>
  <c r="R184" i="10"/>
  <c r="P184" i="10"/>
  <c r="BI183" i="10"/>
  <c r="BH183" i="10"/>
  <c r="BG183" i="10"/>
  <c r="BF183" i="10"/>
  <c r="T183" i="10"/>
  <c r="R183" i="10"/>
  <c r="P183" i="10"/>
  <c r="BI182" i="10"/>
  <c r="BH182" i="10"/>
  <c r="BG182" i="10"/>
  <c r="BF182" i="10"/>
  <c r="T182" i="10"/>
  <c r="R182" i="10"/>
  <c r="P182" i="10"/>
  <c r="BI181" i="10"/>
  <c r="BH181" i="10"/>
  <c r="BG181" i="10"/>
  <c r="BF181" i="10"/>
  <c r="T181" i="10"/>
  <c r="R181" i="10"/>
  <c r="P181" i="10"/>
  <c r="BI180" i="10"/>
  <c r="BH180" i="10"/>
  <c r="BG180" i="10"/>
  <c r="BF180" i="10"/>
  <c r="T180" i="10"/>
  <c r="R180" i="10"/>
  <c r="P180" i="10"/>
  <c r="BI179" i="10"/>
  <c r="BH179" i="10"/>
  <c r="BG179" i="10"/>
  <c r="BF179" i="10"/>
  <c r="T179" i="10"/>
  <c r="R179" i="10"/>
  <c r="P179" i="10"/>
  <c r="BI178" i="10"/>
  <c r="BH178" i="10"/>
  <c r="BG178" i="10"/>
  <c r="BF178" i="10"/>
  <c r="T178" i="10"/>
  <c r="R178" i="10"/>
  <c r="P178" i="10"/>
  <c r="BI177" i="10"/>
  <c r="BH177" i="10"/>
  <c r="BG177" i="10"/>
  <c r="BF177" i="10"/>
  <c r="T177" i="10"/>
  <c r="R177" i="10"/>
  <c r="P177" i="10"/>
  <c r="BI176" i="10"/>
  <c r="BH176" i="10"/>
  <c r="BG176" i="10"/>
  <c r="BF176" i="10"/>
  <c r="T176" i="10"/>
  <c r="R176" i="10"/>
  <c r="P176" i="10"/>
  <c r="BI175" i="10"/>
  <c r="BH175" i="10"/>
  <c r="BG175" i="10"/>
  <c r="BF175" i="10"/>
  <c r="T175" i="10"/>
  <c r="R175" i="10"/>
  <c r="P175" i="10"/>
  <c r="BI174" i="10"/>
  <c r="BH174" i="10"/>
  <c r="BG174" i="10"/>
  <c r="BF174" i="10"/>
  <c r="T174" i="10"/>
  <c r="R174" i="10"/>
  <c r="P174" i="10"/>
  <c r="BI173" i="10"/>
  <c r="BH173" i="10"/>
  <c r="BG173" i="10"/>
  <c r="BF173" i="10"/>
  <c r="T173" i="10"/>
  <c r="R173" i="10"/>
  <c r="P173" i="10"/>
  <c r="BI172" i="10"/>
  <c r="BH172" i="10"/>
  <c r="BG172" i="10"/>
  <c r="BF172" i="10"/>
  <c r="T172" i="10"/>
  <c r="R172" i="10"/>
  <c r="P172" i="10"/>
  <c r="BI171" i="10"/>
  <c r="BH171" i="10"/>
  <c r="BG171" i="10"/>
  <c r="BF171" i="10"/>
  <c r="T171" i="10"/>
  <c r="R171" i="10"/>
  <c r="P171" i="10"/>
  <c r="BI170" i="10"/>
  <c r="BH170" i="10"/>
  <c r="BG170" i="10"/>
  <c r="BF170" i="10"/>
  <c r="T170" i="10"/>
  <c r="R170" i="10"/>
  <c r="P170" i="10"/>
  <c r="BI169" i="10"/>
  <c r="BH169" i="10"/>
  <c r="BG169" i="10"/>
  <c r="BF169" i="10"/>
  <c r="T169" i="10"/>
  <c r="R169" i="10"/>
  <c r="P169" i="10"/>
  <c r="BI168" i="10"/>
  <c r="BH168" i="10"/>
  <c r="BG168" i="10"/>
  <c r="BF168" i="10"/>
  <c r="T168" i="10"/>
  <c r="R168" i="10"/>
  <c r="P168" i="10"/>
  <c r="BI167" i="10"/>
  <c r="BH167" i="10"/>
  <c r="BG167" i="10"/>
  <c r="BF167" i="10"/>
  <c r="T167" i="10"/>
  <c r="R167" i="10"/>
  <c r="P167" i="10"/>
  <c r="BI166" i="10"/>
  <c r="BH166" i="10"/>
  <c r="BG166" i="10"/>
  <c r="BF166" i="10"/>
  <c r="T166" i="10"/>
  <c r="R166" i="10"/>
  <c r="P166" i="10"/>
  <c r="BI165" i="10"/>
  <c r="BH165" i="10"/>
  <c r="BG165" i="10"/>
  <c r="BF165" i="10"/>
  <c r="T165" i="10"/>
  <c r="R165" i="10"/>
  <c r="P165" i="10"/>
  <c r="BI164" i="10"/>
  <c r="BH164" i="10"/>
  <c r="BG164" i="10"/>
  <c r="BF164" i="10"/>
  <c r="T164" i="10"/>
  <c r="R164" i="10"/>
  <c r="P164" i="10"/>
  <c r="BI163" i="10"/>
  <c r="BH163" i="10"/>
  <c r="BG163" i="10"/>
  <c r="BF163" i="10"/>
  <c r="T163" i="10"/>
  <c r="R163" i="10"/>
  <c r="P163" i="10"/>
  <c r="BI162" i="10"/>
  <c r="BH162" i="10"/>
  <c r="BG162" i="10"/>
  <c r="BF162" i="10"/>
  <c r="T162" i="10"/>
  <c r="R162" i="10"/>
  <c r="P162" i="10"/>
  <c r="BI161" i="10"/>
  <c r="BH161" i="10"/>
  <c r="BG161" i="10"/>
  <c r="BF161" i="10"/>
  <c r="T161" i="10"/>
  <c r="R161" i="10"/>
  <c r="P161" i="10"/>
  <c r="BI160" i="10"/>
  <c r="BH160" i="10"/>
  <c r="BG160" i="10"/>
  <c r="BF160" i="10"/>
  <c r="T160" i="10"/>
  <c r="R160" i="10"/>
  <c r="P160" i="10"/>
  <c r="BI159" i="10"/>
  <c r="BH159" i="10"/>
  <c r="BG159" i="10"/>
  <c r="BF159" i="10"/>
  <c r="T159" i="10"/>
  <c r="R159" i="10"/>
  <c r="P159" i="10"/>
  <c r="BI158" i="10"/>
  <c r="BH158" i="10"/>
  <c r="BG158" i="10"/>
  <c r="BF158" i="10"/>
  <c r="T158" i="10"/>
  <c r="R158" i="10"/>
  <c r="P158" i="10"/>
  <c r="BI157" i="10"/>
  <c r="BH157" i="10"/>
  <c r="BG157" i="10"/>
  <c r="BF157" i="10"/>
  <c r="T157" i="10"/>
  <c r="R157" i="10"/>
  <c r="P157" i="10"/>
  <c r="BI156" i="10"/>
  <c r="BH156" i="10"/>
  <c r="BG156" i="10"/>
  <c r="BF156" i="10"/>
  <c r="T156" i="10"/>
  <c r="R156" i="10"/>
  <c r="P156" i="10"/>
  <c r="BI155" i="10"/>
  <c r="BH155" i="10"/>
  <c r="BG155" i="10"/>
  <c r="BF155" i="10"/>
  <c r="T155" i="10"/>
  <c r="R155" i="10"/>
  <c r="P155" i="10"/>
  <c r="BI154" i="10"/>
  <c r="BH154" i="10"/>
  <c r="BG154" i="10"/>
  <c r="BF154" i="10"/>
  <c r="T154" i="10"/>
  <c r="R154" i="10"/>
  <c r="P154" i="10"/>
  <c r="BI153" i="10"/>
  <c r="BH153" i="10"/>
  <c r="BG153" i="10"/>
  <c r="BF153" i="10"/>
  <c r="T153" i="10"/>
  <c r="R153" i="10"/>
  <c r="P153" i="10"/>
  <c r="BI152" i="10"/>
  <c r="BH152" i="10"/>
  <c r="BG152" i="10"/>
  <c r="BF152" i="10"/>
  <c r="T152" i="10"/>
  <c r="R152" i="10"/>
  <c r="P152" i="10"/>
  <c r="BI151" i="10"/>
  <c r="BH151" i="10"/>
  <c r="BG151" i="10"/>
  <c r="BF151" i="10"/>
  <c r="T151" i="10"/>
  <c r="R151" i="10"/>
  <c r="P151" i="10"/>
  <c r="BI150" i="10"/>
  <c r="BH150" i="10"/>
  <c r="BG150" i="10"/>
  <c r="BF150" i="10"/>
  <c r="T150" i="10"/>
  <c r="R150" i="10"/>
  <c r="P150" i="10"/>
  <c r="BI149" i="10"/>
  <c r="BH149" i="10"/>
  <c r="BG149" i="10"/>
  <c r="BF149" i="10"/>
  <c r="T149" i="10"/>
  <c r="R149" i="10"/>
  <c r="P149" i="10"/>
  <c r="BI148" i="10"/>
  <c r="BH148" i="10"/>
  <c r="BG148" i="10"/>
  <c r="BF148" i="10"/>
  <c r="T148" i="10"/>
  <c r="R148" i="10"/>
  <c r="P148" i="10"/>
  <c r="BI147" i="10"/>
  <c r="BH147" i="10"/>
  <c r="BG147" i="10"/>
  <c r="BF147" i="10"/>
  <c r="T147" i="10"/>
  <c r="R147" i="10"/>
  <c r="P147" i="10"/>
  <c r="BI146" i="10"/>
  <c r="BH146" i="10"/>
  <c r="BG146" i="10"/>
  <c r="BF146" i="10"/>
  <c r="T146" i="10"/>
  <c r="R146" i="10"/>
  <c r="P146" i="10"/>
  <c r="BI145" i="10"/>
  <c r="BH145" i="10"/>
  <c r="BG145" i="10"/>
  <c r="BF145" i="10"/>
  <c r="T145" i="10"/>
  <c r="R145" i="10"/>
  <c r="P145" i="10"/>
  <c r="BI144" i="10"/>
  <c r="BH144" i="10"/>
  <c r="BG144" i="10"/>
  <c r="BF144" i="10"/>
  <c r="T144" i="10"/>
  <c r="R144" i="10"/>
  <c r="P144" i="10"/>
  <c r="BI143" i="10"/>
  <c r="BH143" i="10"/>
  <c r="BG143" i="10"/>
  <c r="BF143" i="10"/>
  <c r="T143" i="10"/>
  <c r="R143" i="10"/>
  <c r="P143" i="10"/>
  <c r="BI142" i="10"/>
  <c r="BH142" i="10"/>
  <c r="BG142" i="10"/>
  <c r="BF142" i="10"/>
  <c r="T142" i="10"/>
  <c r="R142" i="10"/>
  <c r="P142" i="10"/>
  <c r="BI141" i="10"/>
  <c r="BH141" i="10"/>
  <c r="BG141" i="10"/>
  <c r="BF141" i="10"/>
  <c r="T141" i="10"/>
  <c r="R141" i="10"/>
  <c r="P141" i="10"/>
  <c r="BI140" i="10"/>
  <c r="BH140" i="10"/>
  <c r="BG140" i="10"/>
  <c r="BF140" i="10"/>
  <c r="T140" i="10"/>
  <c r="R140" i="10"/>
  <c r="P140" i="10"/>
  <c r="BI139" i="10"/>
  <c r="BH139" i="10"/>
  <c r="BG139" i="10"/>
  <c r="BF139" i="10"/>
  <c r="T139" i="10"/>
  <c r="R139" i="10"/>
  <c r="P139" i="10"/>
  <c r="BI138" i="10"/>
  <c r="BH138" i="10"/>
  <c r="BG138" i="10"/>
  <c r="BF138" i="10"/>
  <c r="T138" i="10"/>
  <c r="R138" i="10"/>
  <c r="P138" i="10"/>
  <c r="F130" i="10"/>
  <c r="E128" i="10"/>
  <c r="F93" i="10"/>
  <c r="E91" i="10"/>
  <c r="J28" i="10"/>
  <c r="E28" i="10"/>
  <c r="J133" i="10" s="1"/>
  <c r="J27" i="10"/>
  <c r="J25" i="10"/>
  <c r="E25" i="10"/>
  <c r="J95" i="10"/>
  <c r="J24" i="10"/>
  <c r="J22" i="10"/>
  <c r="E22" i="10"/>
  <c r="F133" i="10"/>
  <c r="J21" i="10"/>
  <c r="J19" i="10"/>
  <c r="E19" i="10"/>
  <c r="F132" i="10" s="1"/>
  <c r="J18" i="10"/>
  <c r="J16" i="10"/>
  <c r="J93" i="10" s="1"/>
  <c r="E7" i="10"/>
  <c r="E122" i="10" s="1"/>
  <c r="J172" i="9"/>
  <c r="J107" i="9" s="1"/>
  <c r="J41" i="9"/>
  <c r="J40" i="9"/>
  <c r="AY106" i="1"/>
  <c r="J39" i="9"/>
  <c r="AX106" i="1"/>
  <c r="BI384" i="9"/>
  <c r="BH384" i="9"/>
  <c r="BG384" i="9"/>
  <c r="BF384" i="9"/>
  <c r="T384" i="9"/>
  <c r="R384" i="9"/>
  <c r="P384" i="9"/>
  <c r="BI383" i="9"/>
  <c r="BH383" i="9"/>
  <c r="BG383" i="9"/>
  <c r="BF383" i="9"/>
  <c r="T383" i="9"/>
  <c r="R383" i="9"/>
  <c r="P383" i="9"/>
  <c r="BI382" i="9"/>
  <c r="BH382" i="9"/>
  <c r="BG382" i="9"/>
  <c r="BF382" i="9"/>
  <c r="T382" i="9"/>
  <c r="R382" i="9"/>
  <c r="P382" i="9"/>
  <c r="BI381" i="9"/>
  <c r="BH381" i="9"/>
  <c r="BG381" i="9"/>
  <c r="BF381" i="9"/>
  <c r="T381" i="9"/>
  <c r="R381" i="9"/>
  <c r="P381" i="9"/>
  <c r="BI380" i="9"/>
  <c r="BH380" i="9"/>
  <c r="BG380" i="9"/>
  <c r="BF380" i="9"/>
  <c r="T380" i="9"/>
  <c r="R380" i="9"/>
  <c r="P380" i="9"/>
  <c r="BI379" i="9"/>
  <c r="BH379" i="9"/>
  <c r="BG379" i="9"/>
  <c r="BF379" i="9"/>
  <c r="T379" i="9"/>
  <c r="R379" i="9"/>
  <c r="P379" i="9"/>
  <c r="BI378" i="9"/>
  <c r="BH378" i="9"/>
  <c r="BG378" i="9"/>
  <c r="BF378" i="9"/>
  <c r="T378" i="9"/>
  <c r="R378" i="9"/>
  <c r="P378" i="9"/>
  <c r="BI377" i="9"/>
  <c r="BH377" i="9"/>
  <c r="BG377" i="9"/>
  <c r="BF377" i="9"/>
  <c r="T377" i="9"/>
  <c r="R377" i="9"/>
  <c r="P377" i="9"/>
  <c r="BI376" i="9"/>
  <c r="BH376" i="9"/>
  <c r="BG376" i="9"/>
  <c r="BF376" i="9"/>
  <c r="T376" i="9"/>
  <c r="R376" i="9"/>
  <c r="P376" i="9"/>
  <c r="BI375" i="9"/>
  <c r="BH375" i="9"/>
  <c r="BG375" i="9"/>
  <c r="BF375" i="9"/>
  <c r="T375" i="9"/>
  <c r="R375" i="9"/>
  <c r="P375" i="9"/>
  <c r="BI374" i="9"/>
  <c r="BH374" i="9"/>
  <c r="BG374" i="9"/>
  <c r="BF374" i="9"/>
  <c r="T374" i="9"/>
  <c r="R374" i="9"/>
  <c r="P374" i="9"/>
  <c r="BI372" i="9"/>
  <c r="BH372" i="9"/>
  <c r="BG372" i="9"/>
  <c r="BF372" i="9"/>
  <c r="T372" i="9"/>
  <c r="R372" i="9"/>
  <c r="P372" i="9"/>
  <c r="BI371" i="9"/>
  <c r="BH371" i="9"/>
  <c r="BG371" i="9"/>
  <c r="BF371" i="9"/>
  <c r="T371" i="9"/>
  <c r="R371" i="9"/>
  <c r="P371" i="9"/>
  <c r="BI370" i="9"/>
  <c r="BH370" i="9"/>
  <c r="BG370" i="9"/>
  <c r="BF370" i="9"/>
  <c r="T370" i="9"/>
  <c r="R370" i="9"/>
  <c r="P370" i="9"/>
  <c r="BI369" i="9"/>
  <c r="BH369" i="9"/>
  <c r="BG369" i="9"/>
  <c r="BF369" i="9"/>
  <c r="T369" i="9"/>
  <c r="R369" i="9"/>
  <c r="P369" i="9"/>
  <c r="BI368" i="9"/>
  <c r="BH368" i="9"/>
  <c r="BG368" i="9"/>
  <c r="BF368" i="9"/>
  <c r="T368" i="9"/>
  <c r="R368" i="9"/>
  <c r="P368" i="9"/>
  <c r="BI367" i="9"/>
  <c r="BH367" i="9"/>
  <c r="BG367" i="9"/>
  <c r="BF367" i="9"/>
  <c r="T367" i="9"/>
  <c r="R367" i="9"/>
  <c r="P367" i="9"/>
  <c r="BI366" i="9"/>
  <c r="BH366" i="9"/>
  <c r="BG366" i="9"/>
  <c r="BF366" i="9"/>
  <c r="T366" i="9"/>
  <c r="R366" i="9"/>
  <c r="P366" i="9"/>
  <c r="BI365" i="9"/>
  <c r="BH365" i="9"/>
  <c r="BG365" i="9"/>
  <c r="BF365" i="9"/>
  <c r="T365" i="9"/>
  <c r="R365" i="9"/>
  <c r="P365" i="9"/>
  <c r="BI364" i="9"/>
  <c r="BH364" i="9"/>
  <c r="BG364" i="9"/>
  <c r="BF364" i="9"/>
  <c r="T364" i="9"/>
  <c r="R364" i="9"/>
  <c r="P364" i="9"/>
  <c r="BI363" i="9"/>
  <c r="BH363" i="9"/>
  <c r="BG363" i="9"/>
  <c r="BF363" i="9"/>
  <c r="T363" i="9"/>
  <c r="R363" i="9"/>
  <c r="P363" i="9"/>
  <c r="BI362" i="9"/>
  <c r="BH362" i="9"/>
  <c r="BG362" i="9"/>
  <c r="BF362" i="9"/>
  <c r="T362" i="9"/>
  <c r="R362" i="9"/>
  <c r="P362" i="9"/>
  <c r="BI361" i="9"/>
  <c r="BH361" i="9"/>
  <c r="BG361" i="9"/>
  <c r="BF361" i="9"/>
  <c r="T361" i="9"/>
  <c r="R361" i="9"/>
  <c r="P361" i="9"/>
  <c r="BI360" i="9"/>
  <c r="BH360" i="9"/>
  <c r="BG360" i="9"/>
  <c r="BF360" i="9"/>
  <c r="T360" i="9"/>
  <c r="R360" i="9"/>
  <c r="P360" i="9"/>
  <c r="BI359" i="9"/>
  <c r="BH359" i="9"/>
  <c r="BG359" i="9"/>
  <c r="BF359" i="9"/>
  <c r="T359" i="9"/>
  <c r="R359" i="9"/>
  <c r="P359" i="9"/>
  <c r="BI358" i="9"/>
  <c r="BH358" i="9"/>
  <c r="BG358" i="9"/>
  <c r="BF358" i="9"/>
  <c r="T358" i="9"/>
  <c r="R358" i="9"/>
  <c r="P358" i="9"/>
  <c r="BI357" i="9"/>
  <c r="BH357" i="9"/>
  <c r="BG357" i="9"/>
  <c r="BF357" i="9"/>
  <c r="T357" i="9"/>
  <c r="R357" i="9"/>
  <c r="P357" i="9"/>
  <c r="BI356" i="9"/>
  <c r="BH356" i="9"/>
  <c r="BG356" i="9"/>
  <c r="BF356" i="9"/>
  <c r="T356" i="9"/>
  <c r="R356" i="9"/>
  <c r="P356" i="9"/>
  <c r="BI355" i="9"/>
  <c r="BH355" i="9"/>
  <c r="BG355" i="9"/>
  <c r="BF355" i="9"/>
  <c r="T355" i="9"/>
  <c r="R355" i="9"/>
  <c r="P355" i="9"/>
  <c r="BI354" i="9"/>
  <c r="BH354" i="9"/>
  <c r="BG354" i="9"/>
  <c r="BF354" i="9"/>
  <c r="T354" i="9"/>
  <c r="R354" i="9"/>
  <c r="P354" i="9"/>
  <c r="BI353" i="9"/>
  <c r="BH353" i="9"/>
  <c r="BG353" i="9"/>
  <c r="BF353" i="9"/>
  <c r="T353" i="9"/>
  <c r="R353" i="9"/>
  <c r="P353" i="9"/>
  <c r="BI352" i="9"/>
  <c r="BH352" i="9"/>
  <c r="BG352" i="9"/>
  <c r="BF352" i="9"/>
  <c r="T352" i="9"/>
  <c r="R352" i="9"/>
  <c r="P352" i="9"/>
  <c r="BI351" i="9"/>
  <c r="BH351" i="9"/>
  <c r="BG351" i="9"/>
  <c r="BF351" i="9"/>
  <c r="T351" i="9"/>
  <c r="R351" i="9"/>
  <c r="P351" i="9"/>
  <c r="BI350" i="9"/>
  <c r="BH350" i="9"/>
  <c r="BG350" i="9"/>
  <c r="BF350" i="9"/>
  <c r="T350" i="9"/>
  <c r="R350" i="9"/>
  <c r="P350" i="9"/>
  <c r="BI349" i="9"/>
  <c r="BH349" i="9"/>
  <c r="BG349" i="9"/>
  <c r="BF349" i="9"/>
  <c r="T349" i="9"/>
  <c r="R349" i="9"/>
  <c r="P349" i="9"/>
  <c r="BI348" i="9"/>
  <c r="BH348" i="9"/>
  <c r="BG348" i="9"/>
  <c r="BF348" i="9"/>
  <c r="T348" i="9"/>
  <c r="R348" i="9"/>
  <c r="P348" i="9"/>
  <c r="BI347" i="9"/>
  <c r="BH347" i="9"/>
  <c r="BG347" i="9"/>
  <c r="BF347" i="9"/>
  <c r="T347" i="9"/>
  <c r="R347" i="9"/>
  <c r="P347" i="9"/>
  <c r="BI346" i="9"/>
  <c r="BH346" i="9"/>
  <c r="BG346" i="9"/>
  <c r="BF346" i="9"/>
  <c r="T346" i="9"/>
  <c r="R346" i="9"/>
  <c r="P346" i="9"/>
  <c r="BI345" i="9"/>
  <c r="BH345" i="9"/>
  <c r="BG345" i="9"/>
  <c r="BF345" i="9"/>
  <c r="T345" i="9"/>
  <c r="R345" i="9"/>
  <c r="P345" i="9"/>
  <c r="BI344" i="9"/>
  <c r="BH344" i="9"/>
  <c r="BG344" i="9"/>
  <c r="BF344" i="9"/>
  <c r="T344" i="9"/>
  <c r="R344" i="9"/>
  <c r="P344" i="9"/>
  <c r="BI343" i="9"/>
  <c r="BH343" i="9"/>
  <c r="BG343" i="9"/>
  <c r="BF343" i="9"/>
  <c r="T343" i="9"/>
  <c r="R343" i="9"/>
  <c r="P343" i="9"/>
  <c r="BI342" i="9"/>
  <c r="BH342" i="9"/>
  <c r="BG342" i="9"/>
  <c r="BF342" i="9"/>
  <c r="T342" i="9"/>
  <c r="R342" i="9"/>
  <c r="P342" i="9"/>
  <c r="BI341" i="9"/>
  <c r="BH341" i="9"/>
  <c r="BG341" i="9"/>
  <c r="BF341" i="9"/>
  <c r="T341" i="9"/>
  <c r="R341" i="9"/>
  <c r="P341" i="9"/>
  <c r="BI340" i="9"/>
  <c r="BH340" i="9"/>
  <c r="BG340" i="9"/>
  <c r="BF340" i="9"/>
  <c r="T340" i="9"/>
  <c r="R340" i="9"/>
  <c r="P340" i="9"/>
  <c r="BI339" i="9"/>
  <c r="BH339" i="9"/>
  <c r="BG339" i="9"/>
  <c r="BF339" i="9"/>
  <c r="T339" i="9"/>
  <c r="R339" i="9"/>
  <c r="P339" i="9"/>
  <c r="BI338" i="9"/>
  <c r="BH338" i="9"/>
  <c r="BG338" i="9"/>
  <c r="BF338" i="9"/>
  <c r="T338" i="9"/>
  <c r="R338" i="9"/>
  <c r="P338" i="9"/>
  <c r="BI337" i="9"/>
  <c r="BH337" i="9"/>
  <c r="BG337" i="9"/>
  <c r="BF337" i="9"/>
  <c r="T337" i="9"/>
  <c r="R337" i="9"/>
  <c r="P337" i="9"/>
  <c r="BI336" i="9"/>
  <c r="BH336" i="9"/>
  <c r="BG336" i="9"/>
  <c r="BF336" i="9"/>
  <c r="T336" i="9"/>
  <c r="R336" i="9"/>
  <c r="P336" i="9"/>
  <c r="BI335" i="9"/>
  <c r="BH335" i="9"/>
  <c r="BG335" i="9"/>
  <c r="BF335" i="9"/>
  <c r="T335" i="9"/>
  <c r="R335" i="9"/>
  <c r="P335" i="9"/>
  <c r="BI334" i="9"/>
  <c r="BH334" i="9"/>
  <c r="BG334" i="9"/>
  <c r="BF334" i="9"/>
  <c r="T334" i="9"/>
  <c r="R334" i="9"/>
  <c r="P334" i="9"/>
  <c r="BI333" i="9"/>
  <c r="BH333" i="9"/>
  <c r="BG333" i="9"/>
  <c r="BF333" i="9"/>
  <c r="T333" i="9"/>
  <c r="R333" i="9"/>
  <c r="P333" i="9"/>
  <c r="BI332" i="9"/>
  <c r="BH332" i="9"/>
  <c r="BG332" i="9"/>
  <c r="BF332" i="9"/>
  <c r="T332" i="9"/>
  <c r="R332" i="9"/>
  <c r="P332" i="9"/>
  <c r="BI331" i="9"/>
  <c r="BH331" i="9"/>
  <c r="BG331" i="9"/>
  <c r="BF331" i="9"/>
  <c r="T331" i="9"/>
  <c r="R331" i="9"/>
  <c r="P331" i="9"/>
  <c r="BI330" i="9"/>
  <c r="BH330" i="9"/>
  <c r="BG330" i="9"/>
  <c r="BF330" i="9"/>
  <c r="T330" i="9"/>
  <c r="R330" i="9"/>
  <c r="P330" i="9"/>
  <c r="BI329" i="9"/>
  <c r="BH329" i="9"/>
  <c r="BG329" i="9"/>
  <c r="BF329" i="9"/>
  <c r="T329" i="9"/>
  <c r="R329" i="9"/>
  <c r="P329" i="9"/>
  <c r="BI328" i="9"/>
  <c r="BH328" i="9"/>
  <c r="BG328" i="9"/>
  <c r="BF328" i="9"/>
  <c r="T328" i="9"/>
  <c r="R328" i="9"/>
  <c r="P328" i="9"/>
  <c r="BI327" i="9"/>
  <c r="BH327" i="9"/>
  <c r="BG327" i="9"/>
  <c r="BF327" i="9"/>
  <c r="T327" i="9"/>
  <c r="R327" i="9"/>
  <c r="P327" i="9"/>
  <c r="BI326" i="9"/>
  <c r="BH326" i="9"/>
  <c r="BG326" i="9"/>
  <c r="BF326" i="9"/>
  <c r="T326" i="9"/>
  <c r="R326" i="9"/>
  <c r="P326" i="9"/>
  <c r="BI325" i="9"/>
  <c r="BH325" i="9"/>
  <c r="BG325" i="9"/>
  <c r="BF325" i="9"/>
  <c r="T325" i="9"/>
  <c r="R325" i="9"/>
  <c r="P325" i="9"/>
  <c r="BI324" i="9"/>
  <c r="BH324" i="9"/>
  <c r="BG324" i="9"/>
  <c r="BF324" i="9"/>
  <c r="T324" i="9"/>
  <c r="R324" i="9"/>
  <c r="P324" i="9"/>
  <c r="BI323" i="9"/>
  <c r="BH323" i="9"/>
  <c r="BG323" i="9"/>
  <c r="BF323" i="9"/>
  <c r="T323" i="9"/>
  <c r="R323" i="9"/>
  <c r="P323" i="9"/>
  <c r="BI322" i="9"/>
  <c r="BH322" i="9"/>
  <c r="BG322" i="9"/>
  <c r="BF322" i="9"/>
  <c r="T322" i="9"/>
  <c r="R322" i="9"/>
  <c r="P322" i="9"/>
  <c r="BI321" i="9"/>
  <c r="BH321" i="9"/>
  <c r="BG321" i="9"/>
  <c r="BF321" i="9"/>
  <c r="T321" i="9"/>
  <c r="R321" i="9"/>
  <c r="P321" i="9"/>
  <c r="BI320" i="9"/>
  <c r="BH320" i="9"/>
  <c r="BG320" i="9"/>
  <c r="BF320" i="9"/>
  <c r="T320" i="9"/>
  <c r="R320" i="9"/>
  <c r="P320" i="9"/>
  <c r="BI319" i="9"/>
  <c r="BH319" i="9"/>
  <c r="BG319" i="9"/>
  <c r="BF319" i="9"/>
  <c r="T319" i="9"/>
  <c r="R319" i="9"/>
  <c r="P319" i="9"/>
  <c r="BI318" i="9"/>
  <c r="BH318" i="9"/>
  <c r="BG318" i="9"/>
  <c r="BF318" i="9"/>
  <c r="T318" i="9"/>
  <c r="R318" i="9"/>
  <c r="P318" i="9"/>
  <c r="BI317" i="9"/>
  <c r="BH317" i="9"/>
  <c r="BG317" i="9"/>
  <c r="BF317" i="9"/>
  <c r="T317" i="9"/>
  <c r="R317" i="9"/>
  <c r="P317" i="9"/>
  <c r="BI316" i="9"/>
  <c r="BH316" i="9"/>
  <c r="BG316" i="9"/>
  <c r="BF316" i="9"/>
  <c r="T316" i="9"/>
  <c r="R316" i="9"/>
  <c r="P316" i="9"/>
  <c r="BI315" i="9"/>
  <c r="BH315" i="9"/>
  <c r="BG315" i="9"/>
  <c r="BF315" i="9"/>
  <c r="T315" i="9"/>
  <c r="R315" i="9"/>
  <c r="P315" i="9"/>
  <c r="BI314" i="9"/>
  <c r="BH314" i="9"/>
  <c r="BG314" i="9"/>
  <c r="BF314" i="9"/>
  <c r="T314" i="9"/>
  <c r="R314" i="9"/>
  <c r="P314" i="9"/>
  <c r="BI313" i="9"/>
  <c r="BH313" i="9"/>
  <c r="BG313" i="9"/>
  <c r="BF313" i="9"/>
  <c r="T313" i="9"/>
  <c r="R313" i="9"/>
  <c r="P313" i="9"/>
  <c r="BI312" i="9"/>
  <c r="BH312" i="9"/>
  <c r="BG312" i="9"/>
  <c r="BF312" i="9"/>
  <c r="T312" i="9"/>
  <c r="R312" i="9"/>
  <c r="P312" i="9"/>
  <c r="BI311" i="9"/>
  <c r="BH311" i="9"/>
  <c r="BG311" i="9"/>
  <c r="BF311" i="9"/>
  <c r="T311" i="9"/>
  <c r="R311" i="9"/>
  <c r="P311" i="9"/>
  <c r="BI310" i="9"/>
  <c r="BH310" i="9"/>
  <c r="BG310" i="9"/>
  <c r="BF310" i="9"/>
  <c r="T310" i="9"/>
  <c r="R310" i="9"/>
  <c r="P310" i="9"/>
  <c r="BI309" i="9"/>
  <c r="BH309" i="9"/>
  <c r="BG309" i="9"/>
  <c r="BF309" i="9"/>
  <c r="T309" i="9"/>
  <c r="R309" i="9"/>
  <c r="P309" i="9"/>
  <c r="BI308" i="9"/>
  <c r="BH308" i="9"/>
  <c r="BG308" i="9"/>
  <c r="BF308" i="9"/>
  <c r="T308" i="9"/>
  <c r="R308" i="9"/>
  <c r="P308" i="9"/>
  <c r="BI307" i="9"/>
  <c r="BH307" i="9"/>
  <c r="BG307" i="9"/>
  <c r="BF307" i="9"/>
  <c r="T307" i="9"/>
  <c r="R307" i="9"/>
  <c r="P307" i="9"/>
  <c r="BI306" i="9"/>
  <c r="BH306" i="9"/>
  <c r="BG306" i="9"/>
  <c r="BF306" i="9"/>
  <c r="T306" i="9"/>
  <c r="R306" i="9"/>
  <c r="P306" i="9"/>
  <c r="BI305" i="9"/>
  <c r="BH305" i="9"/>
  <c r="BG305" i="9"/>
  <c r="BF305" i="9"/>
  <c r="T305" i="9"/>
  <c r="R305" i="9"/>
  <c r="P305" i="9"/>
  <c r="BI304" i="9"/>
  <c r="BH304" i="9"/>
  <c r="BG304" i="9"/>
  <c r="BF304" i="9"/>
  <c r="T304" i="9"/>
  <c r="R304" i="9"/>
  <c r="P304" i="9"/>
  <c r="BI303" i="9"/>
  <c r="BH303" i="9"/>
  <c r="BG303" i="9"/>
  <c r="BF303" i="9"/>
  <c r="T303" i="9"/>
  <c r="R303" i="9"/>
  <c r="P303" i="9"/>
  <c r="BI302" i="9"/>
  <c r="BH302" i="9"/>
  <c r="BG302" i="9"/>
  <c r="BF302" i="9"/>
  <c r="T302" i="9"/>
  <c r="R302" i="9"/>
  <c r="P302" i="9"/>
  <c r="BI301" i="9"/>
  <c r="BH301" i="9"/>
  <c r="BG301" i="9"/>
  <c r="BF301" i="9"/>
  <c r="T301" i="9"/>
  <c r="R301" i="9"/>
  <c r="P301" i="9"/>
  <c r="BI300" i="9"/>
  <c r="BH300" i="9"/>
  <c r="BG300" i="9"/>
  <c r="BF300" i="9"/>
  <c r="T300" i="9"/>
  <c r="R300" i="9"/>
  <c r="P300" i="9"/>
  <c r="BI299" i="9"/>
  <c r="BH299" i="9"/>
  <c r="BG299" i="9"/>
  <c r="BF299" i="9"/>
  <c r="T299" i="9"/>
  <c r="R299" i="9"/>
  <c r="P299" i="9"/>
  <c r="BI298" i="9"/>
  <c r="BH298" i="9"/>
  <c r="BG298" i="9"/>
  <c r="BF298" i="9"/>
  <c r="T298" i="9"/>
  <c r="R298" i="9"/>
  <c r="P298" i="9"/>
  <c r="BI297" i="9"/>
  <c r="BH297" i="9"/>
  <c r="BG297" i="9"/>
  <c r="BF297" i="9"/>
  <c r="T297" i="9"/>
  <c r="R297" i="9"/>
  <c r="P297" i="9"/>
  <c r="BI296" i="9"/>
  <c r="BH296" i="9"/>
  <c r="BG296" i="9"/>
  <c r="BF296" i="9"/>
  <c r="T296" i="9"/>
  <c r="R296" i="9"/>
  <c r="P296" i="9"/>
  <c r="BI295" i="9"/>
  <c r="BH295" i="9"/>
  <c r="BG295" i="9"/>
  <c r="BF295" i="9"/>
  <c r="T295" i="9"/>
  <c r="R295" i="9"/>
  <c r="P295" i="9"/>
  <c r="BI294" i="9"/>
  <c r="BH294" i="9"/>
  <c r="BG294" i="9"/>
  <c r="BF294" i="9"/>
  <c r="T294" i="9"/>
  <c r="R294" i="9"/>
  <c r="P294" i="9"/>
  <c r="BI293" i="9"/>
  <c r="BH293" i="9"/>
  <c r="BG293" i="9"/>
  <c r="BF293" i="9"/>
  <c r="T293" i="9"/>
  <c r="R293" i="9"/>
  <c r="P293" i="9"/>
  <c r="BI292" i="9"/>
  <c r="BH292" i="9"/>
  <c r="BG292" i="9"/>
  <c r="BF292" i="9"/>
  <c r="T292" i="9"/>
  <c r="R292" i="9"/>
  <c r="P292" i="9"/>
  <c r="BI291" i="9"/>
  <c r="BH291" i="9"/>
  <c r="BG291" i="9"/>
  <c r="BF291" i="9"/>
  <c r="T291" i="9"/>
  <c r="R291" i="9"/>
  <c r="P291" i="9"/>
  <c r="BI289" i="9"/>
  <c r="BH289" i="9"/>
  <c r="BG289" i="9"/>
  <c r="BF289" i="9"/>
  <c r="T289" i="9"/>
  <c r="R289" i="9"/>
  <c r="P289" i="9"/>
  <c r="BI288" i="9"/>
  <c r="BH288" i="9"/>
  <c r="BG288" i="9"/>
  <c r="BF288" i="9"/>
  <c r="T288" i="9"/>
  <c r="R288" i="9"/>
  <c r="P288" i="9"/>
  <c r="BI287" i="9"/>
  <c r="BH287" i="9"/>
  <c r="BG287" i="9"/>
  <c r="BF287" i="9"/>
  <c r="T287" i="9"/>
  <c r="R287" i="9"/>
  <c r="P287" i="9"/>
  <c r="BI286" i="9"/>
  <c r="BH286" i="9"/>
  <c r="BG286" i="9"/>
  <c r="BF286" i="9"/>
  <c r="T286" i="9"/>
  <c r="R286" i="9"/>
  <c r="P286" i="9"/>
  <c r="BI285" i="9"/>
  <c r="BH285" i="9"/>
  <c r="BG285" i="9"/>
  <c r="BF285" i="9"/>
  <c r="T285" i="9"/>
  <c r="R285" i="9"/>
  <c r="P285" i="9"/>
  <c r="BI284" i="9"/>
  <c r="BH284" i="9"/>
  <c r="BG284" i="9"/>
  <c r="BF284" i="9"/>
  <c r="T284" i="9"/>
  <c r="R284" i="9"/>
  <c r="P284" i="9"/>
  <c r="BI283" i="9"/>
  <c r="BH283" i="9"/>
  <c r="BG283" i="9"/>
  <c r="BF283" i="9"/>
  <c r="T283" i="9"/>
  <c r="R283" i="9"/>
  <c r="P283" i="9"/>
  <c r="BI282" i="9"/>
  <c r="BH282" i="9"/>
  <c r="BG282" i="9"/>
  <c r="BF282" i="9"/>
  <c r="T282" i="9"/>
  <c r="R282" i="9"/>
  <c r="P282" i="9"/>
  <c r="BI281" i="9"/>
  <c r="BH281" i="9"/>
  <c r="BG281" i="9"/>
  <c r="BF281" i="9"/>
  <c r="T281" i="9"/>
  <c r="R281" i="9"/>
  <c r="P281" i="9"/>
  <c r="BI280" i="9"/>
  <c r="BH280" i="9"/>
  <c r="BG280" i="9"/>
  <c r="BF280" i="9"/>
  <c r="T280" i="9"/>
  <c r="R280" i="9"/>
  <c r="P280" i="9"/>
  <c r="BI279" i="9"/>
  <c r="BH279" i="9"/>
  <c r="BG279" i="9"/>
  <c r="BF279" i="9"/>
  <c r="T279" i="9"/>
  <c r="R279" i="9"/>
  <c r="P279" i="9"/>
  <c r="BI278" i="9"/>
  <c r="BH278" i="9"/>
  <c r="BG278" i="9"/>
  <c r="BF278" i="9"/>
  <c r="T278" i="9"/>
  <c r="R278" i="9"/>
  <c r="P278" i="9"/>
  <c r="BI277" i="9"/>
  <c r="BH277" i="9"/>
  <c r="BG277" i="9"/>
  <c r="BF277" i="9"/>
  <c r="T277" i="9"/>
  <c r="R277" i="9"/>
  <c r="P277" i="9"/>
  <c r="BI276" i="9"/>
  <c r="BH276" i="9"/>
  <c r="BG276" i="9"/>
  <c r="BF276" i="9"/>
  <c r="T276" i="9"/>
  <c r="R276" i="9"/>
  <c r="P276" i="9"/>
  <c r="BI275" i="9"/>
  <c r="BH275" i="9"/>
  <c r="BG275" i="9"/>
  <c r="BF275" i="9"/>
  <c r="T275" i="9"/>
  <c r="R275" i="9"/>
  <c r="P275" i="9"/>
  <c r="BI274" i="9"/>
  <c r="BH274" i="9"/>
  <c r="BG274" i="9"/>
  <c r="BF274" i="9"/>
  <c r="T274" i="9"/>
  <c r="R274" i="9"/>
  <c r="P274" i="9"/>
  <c r="BI273" i="9"/>
  <c r="BH273" i="9"/>
  <c r="BG273" i="9"/>
  <c r="BF273" i="9"/>
  <c r="T273" i="9"/>
  <c r="R273" i="9"/>
  <c r="P273" i="9"/>
  <c r="BI272" i="9"/>
  <c r="BH272" i="9"/>
  <c r="BG272" i="9"/>
  <c r="BF272" i="9"/>
  <c r="T272" i="9"/>
  <c r="R272" i="9"/>
  <c r="P272" i="9"/>
  <c r="BI271" i="9"/>
  <c r="BH271" i="9"/>
  <c r="BG271" i="9"/>
  <c r="BF271" i="9"/>
  <c r="T271" i="9"/>
  <c r="R271" i="9"/>
  <c r="P271" i="9"/>
  <c r="BI270" i="9"/>
  <c r="BH270" i="9"/>
  <c r="BG270" i="9"/>
  <c r="BF270" i="9"/>
  <c r="T270" i="9"/>
  <c r="R270" i="9"/>
  <c r="P270" i="9"/>
  <c r="BI269" i="9"/>
  <c r="BH269" i="9"/>
  <c r="BG269" i="9"/>
  <c r="BF269" i="9"/>
  <c r="T269" i="9"/>
  <c r="R269" i="9"/>
  <c r="P269" i="9"/>
  <c r="BI268" i="9"/>
  <c r="BH268" i="9"/>
  <c r="BG268" i="9"/>
  <c r="BF268" i="9"/>
  <c r="T268" i="9"/>
  <c r="R268" i="9"/>
  <c r="P268" i="9"/>
  <c r="BI267" i="9"/>
  <c r="BH267" i="9"/>
  <c r="BG267" i="9"/>
  <c r="BF267" i="9"/>
  <c r="T267" i="9"/>
  <c r="R267" i="9"/>
  <c r="P267" i="9"/>
  <c r="BI266" i="9"/>
  <c r="BH266" i="9"/>
  <c r="BG266" i="9"/>
  <c r="BF266" i="9"/>
  <c r="T266" i="9"/>
  <c r="R266" i="9"/>
  <c r="P266" i="9"/>
  <c r="BI265" i="9"/>
  <c r="BH265" i="9"/>
  <c r="BG265" i="9"/>
  <c r="BF265" i="9"/>
  <c r="T265" i="9"/>
  <c r="R265" i="9"/>
  <c r="P265" i="9"/>
  <c r="BI264" i="9"/>
  <c r="BH264" i="9"/>
  <c r="BG264" i="9"/>
  <c r="BF264" i="9"/>
  <c r="T264" i="9"/>
  <c r="R264" i="9"/>
  <c r="P264" i="9"/>
  <c r="BI263" i="9"/>
  <c r="BH263" i="9"/>
  <c r="BG263" i="9"/>
  <c r="BF263" i="9"/>
  <c r="T263" i="9"/>
  <c r="R263" i="9"/>
  <c r="P263" i="9"/>
  <c r="BI262" i="9"/>
  <c r="BH262" i="9"/>
  <c r="BG262" i="9"/>
  <c r="BF262" i="9"/>
  <c r="T262" i="9"/>
  <c r="R262" i="9"/>
  <c r="P262" i="9"/>
  <c r="BI261" i="9"/>
  <c r="BH261" i="9"/>
  <c r="BG261" i="9"/>
  <c r="BF261" i="9"/>
  <c r="T261" i="9"/>
  <c r="R261" i="9"/>
  <c r="P261" i="9"/>
  <c r="BI260" i="9"/>
  <c r="BH260" i="9"/>
  <c r="BG260" i="9"/>
  <c r="BF260" i="9"/>
  <c r="T260" i="9"/>
  <c r="R260" i="9"/>
  <c r="P260" i="9"/>
  <c r="BI259" i="9"/>
  <c r="BH259" i="9"/>
  <c r="BG259" i="9"/>
  <c r="BF259" i="9"/>
  <c r="T259" i="9"/>
  <c r="R259" i="9"/>
  <c r="P259" i="9"/>
  <c r="BI258" i="9"/>
  <c r="BH258" i="9"/>
  <c r="BG258" i="9"/>
  <c r="BF258" i="9"/>
  <c r="T258" i="9"/>
  <c r="R258" i="9"/>
  <c r="P258" i="9"/>
  <c r="BI257" i="9"/>
  <c r="BH257" i="9"/>
  <c r="BG257" i="9"/>
  <c r="BF257" i="9"/>
  <c r="T257" i="9"/>
  <c r="R257" i="9"/>
  <c r="P257" i="9"/>
  <c r="BI256" i="9"/>
  <c r="BH256" i="9"/>
  <c r="BG256" i="9"/>
  <c r="BF256" i="9"/>
  <c r="T256" i="9"/>
  <c r="R256" i="9"/>
  <c r="P256" i="9"/>
  <c r="BI255" i="9"/>
  <c r="BH255" i="9"/>
  <c r="BG255" i="9"/>
  <c r="BF255" i="9"/>
  <c r="T255" i="9"/>
  <c r="R255" i="9"/>
  <c r="P255" i="9"/>
  <c r="BI254" i="9"/>
  <c r="BH254" i="9"/>
  <c r="BG254" i="9"/>
  <c r="BF254" i="9"/>
  <c r="T254" i="9"/>
  <c r="R254" i="9"/>
  <c r="P254" i="9"/>
  <c r="BI253" i="9"/>
  <c r="BH253" i="9"/>
  <c r="BG253" i="9"/>
  <c r="BF253" i="9"/>
  <c r="T253" i="9"/>
  <c r="R253" i="9"/>
  <c r="P253" i="9"/>
  <c r="BI252" i="9"/>
  <c r="BH252" i="9"/>
  <c r="BG252" i="9"/>
  <c r="BF252" i="9"/>
  <c r="T252" i="9"/>
  <c r="R252" i="9"/>
  <c r="P252" i="9"/>
  <c r="BI251" i="9"/>
  <c r="BH251" i="9"/>
  <c r="BG251" i="9"/>
  <c r="BF251" i="9"/>
  <c r="T251" i="9"/>
  <c r="R251" i="9"/>
  <c r="P251" i="9"/>
  <c r="BI250" i="9"/>
  <c r="BH250" i="9"/>
  <c r="BG250" i="9"/>
  <c r="BF250" i="9"/>
  <c r="T250" i="9"/>
  <c r="R250" i="9"/>
  <c r="P250" i="9"/>
  <c r="BI249" i="9"/>
  <c r="BH249" i="9"/>
  <c r="BG249" i="9"/>
  <c r="BF249" i="9"/>
  <c r="T249" i="9"/>
  <c r="R249" i="9"/>
  <c r="P249" i="9"/>
  <c r="BI248" i="9"/>
  <c r="BH248" i="9"/>
  <c r="BG248" i="9"/>
  <c r="BF248" i="9"/>
  <c r="T248" i="9"/>
  <c r="R248" i="9"/>
  <c r="P248" i="9"/>
  <c r="BI247" i="9"/>
  <c r="BH247" i="9"/>
  <c r="BG247" i="9"/>
  <c r="BF247" i="9"/>
  <c r="T247" i="9"/>
  <c r="R247" i="9"/>
  <c r="P247" i="9"/>
  <c r="BI246" i="9"/>
  <c r="BH246" i="9"/>
  <c r="BG246" i="9"/>
  <c r="BF246" i="9"/>
  <c r="T246" i="9"/>
  <c r="R246" i="9"/>
  <c r="P246" i="9"/>
  <c r="BI245" i="9"/>
  <c r="BH245" i="9"/>
  <c r="BG245" i="9"/>
  <c r="BF245" i="9"/>
  <c r="T245" i="9"/>
  <c r="R245" i="9"/>
  <c r="P245" i="9"/>
  <c r="BI244" i="9"/>
  <c r="BH244" i="9"/>
  <c r="BG244" i="9"/>
  <c r="BF244" i="9"/>
  <c r="T244" i="9"/>
  <c r="R244" i="9"/>
  <c r="P244" i="9"/>
  <c r="BI243" i="9"/>
  <c r="BH243" i="9"/>
  <c r="BG243" i="9"/>
  <c r="BF243" i="9"/>
  <c r="T243" i="9"/>
  <c r="R243" i="9"/>
  <c r="P243" i="9"/>
  <c r="BI242" i="9"/>
  <c r="BH242" i="9"/>
  <c r="BG242" i="9"/>
  <c r="BF242" i="9"/>
  <c r="T242" i="9"/>
  <c r="R242" i="9"/>
  <c r="P242" i="9"/>
  <c r="BI241" i="9"/>
  <c r="BH241" i="9"/>
  <c r="BG241" i="9"/>
  <c r="BF241" i="9"/>
  <c r="T241" i="9"/>
  <c r="R241" i="9"/>
  <c r="P241" i="9"/>
  <c r="BI240" i="9"/>
  <c r="BH240" i="9"/>
  <c r="BG240" i="9"/>
  <c r="BF240" i="9"/>
  <c r="T240" i="9"/>
  <c r="R240" i="9"/>
  <c r="P240" i="9"/>
  <c r="BI239" i="9"/>
  <c r="BH239" i="9"/>
  <c r="BG239" i="9"/>
  <c r="BF239" i="9"/>
  <c r="T239" i="9"/>
  <c r="R239" i="9"/>
  <c r="P239" i="9"/>
  <c r="BI238" i="9"/>
  <c r="BH238" i="9"/>
  <c r="BG238" i="9"/>
  <c r="BF238" i="9"/>
  <c r="T238" i="9"/>
  <c r="R238" i="9"/>
  <c r="P238" i="9"/>
  <c r="BI236" i="9"/>
  <c r="BH236" i="9"/>
  <c r="BG236" i="9"/>
  <c r="BF236" i="9"/>
  <c r="T236" i="9"/>
  <c r="R236" i="9"/>
  <c r="P236" i="9"/>
  <c r="BI235" i="9"/>
  <c r="BH235" i="9"/>
  <c r="BG235" i="9"/>
  <c r="BF235" i="9"/>
  <c r="T235" i="9"/>
  <c r="R235" i="9"/>
  <c r="P235" i="9"/>
  <c r="BI234" i="9"/>
  <c r="BH234" i="9"/>
  <c r="BG234" i="9"/>
  <c r="BF234" i="9"/>
  <c r="T234" i="9"/>
  <c r="R234" i="9"/>
  <c r="P234" i="9"/>
  <c r="BI233" i="9"/>
  <c r="BH233" i="9"/>
  <c r="BG233" i="9"/>
  <c r="BF233" i="9"/>
  <c r="T233" i="9"/>
  <c r="R233" i="9"/>
  <c r="P233" i="9"/>
  <c r="BI232" i="9"/>
  <c r="BH232" i="9"/>
  <c r="BG232" i="9"/>
  <c r="BF232" i="9"/>
  <c r="T232" i="9"/>
  <c r="R232" i="9"/>
  <c r="P232" i="9"/>
  <c r="BI231" i="9"/>
  <c r="BH231" i="9"/>
  <c r="BG231" i="9"/>
  <c r="BF231" i="9"/>
  <c r="T231" i="9"/>
  <c r="R231" i="9"/>
  <c r="P231" i="9"/>
  <c r="BI230" i="9"/>
  <c r="BH230" i="9"/>
  <c r="BG230" i="9"/>
  <c r="BF230" i="9"/>
  <c r="T230" i="9"/>
  <c r="R230" i="9"/>
  <c r="P230" i="9"/>
  <c r="BI229" i="9"/>
  <c r="BH229" i="9"/>
  <c r="BG229" i="9"/>
  <c r="BF229" i="9"/>
  <c r="T229" i="9"/>
  <c r="R229" i="9"/>
  <c r="P229" i="9"/>
  <c r="BI228" i="9"/>
  <c r="BH228" i="9"/>
  <c r="BG228" i="9"/>
  <c r="BF228" i="9"/>
  <c r="T228" i="9"/>
  <c r="R228" i="9"/>
  <c r="P228" i="9"/>
  <c r="BI227" i="9"/>
  <c r="BH227" i="9"/>
  <c r="BG227" i="9"/>
  <c r="BF227" i="9"/>
  <c r="T227" i="9"/>
  <c r="R227" i="9"/>
  <c r="P227" i="9"/>
  <c r="BI226" i="9"/>
  <c r="BH226" i="9"/>
  <c r="BG226" i="9"/>
  <c r="BF226" i="9"/>
  <c r="T226" i="9"/>
  <c r="R226" i="9"/>
  <c r="P226" i="9"/>
  <c r="BI225" i="9"/>
  <c r="BH225" i="9"/>
  <c r="BG225" i="9"/>
  <c r="BF225" i="9"/>
  <c r="T225" i="9"/>
  <c r="R225" i="9"/>
  <c r="P225" i="9"/>
  <c r="BI224" i="9"/>
  <c r="BH224" i="9"/>
  <c r="BG224" i="9"/>
  <c r="BF224" i="9"/>
  <c r="T224" i="9"/>
  <c r="R224" i="9"/>
  <c r="P224" i="9"/>
  <c r="BI223" i="9"/>
  <c r="BH223" i="9"/>
  <c r="BG223" i="9"/>
  <c r="BF223" i="9"/>
  <c r="T223" i="9"/>
  <c r="R223" i="9"/>
  <c r="P223" i="9"/>
  <c r="BI222" i="9"/>
  <c r="BH222" i="9"/>
  <c r="BG222" i="9"/>
  <c r="BF222" i="9"/>
  <c r="T222" i="9"/>
  <c r="R222" i="9"/>
  <c r="P222" i="9"/>
  <c r="BI221" i="9"/>
  <c r="BH221" i="9"/>
  <c r="BG221" i="9"/>
  <c r="BF221" i="9"/>
  <c r="T221" i="9"/>
  <c r="R221" i="9"/>
  <c r="P221" i="9"/>
  <c r="BI220" i="9"/>
  <c r="BH220" i="9"/>
  <c r="BG220" i="9"/>
  <c r="BF220" i="9"/>
  <c r="T220" i="9"/>
  <c r="R220" i="9"/>
  <c r="P220" i="9"/>
  <c r="BI219" i="9"/>
  <c r="BH219" i="9"/>
  <c r="BG219" i="9"/>
  <c r="BF219" i="9"/>
  <c r="T219" i="9"/>
  <c r="R219" i="9"/>
  <c r="P219" i="9"/>
  <c r="BI218" i="9"/>
  <c r="BH218" i="9"/>
  <c r="BG218" i="9"/>
  <c r="BF218" i="9"/>
  <c r="T218" i="9"/>
  <c r="R218" i="9"/>
  <c r="P218" i="9"/>
  <c r="BI217" i="9"/>
  <c r="BH217" i="9"/>
  <c r="BG217" i="9"/>
  <c r="BF217" i="9"/>
  <c r="T217" i="9"/>
  <c r="R217" i="9"/>
  <c r="P217" i="9"/>
  <c r="BI216" i="9"/>
  <c r="BH216" i="9"/>
  <c r="BG216" i="9"/>
  <c r="BF216" i="9"/>
  <c r="T216" i="9"/>
  <c r="R216" i="9"/>
  <c r="P216" i="9"/>
  <c r="BI215" i="9"/>
  <c r="BH215" i="9"/>
  <c r="BG215" i="9"/>
  <c r="BF215" i="9"/>
  <c r="T215" i="9"/>
  <c r="R215" i="9"/>
  <c r="P215" i="9"/>
  <c r="BI214" i="9"/>
  <c r="BH214" i="9"/>
  <c r="BG214" i="9"/>
  <c r="BF214" i="9"/>
  <c r="T214" i="9"/>
  <c r="R214" i="9"/>
  <c r="P214" i="9"/>
  <c r="BI213" i="9"/>
  <c r="BH213" i="9"/>
  <c r="BG213" i="9"/>
  <c r="BF213" i="9"/>
  <c r="T213" i="9"/>
  <c r="R213" i="9"/>
  <c r="P213" i="9"/>
  <c r="BI212" i="9"/>
  <c r="BH212" i="9"/>
  <c r="BG212" i="9"/>
  <c r="BF212" i="9"/>
  <c r="T212" i="9"/>
  <c r="R212" i="9"/>
  <c r="P212" i="9"/>
  <c r="BI211" i="9"/>
  <c r="BH211" i="9"/>
  <c r="BG211" i="9"/>
  <c r="BF211" i="9"/>
  <c r="T211" i="9"/>
  <c r="R211" i="9"/>
  <c r="P211" i="9"/>
  <c r="BI210" i="9"/>
  <c r="BH210" i="9"/>
  <c r="BG210" i="9"/>
  <c r="BF210" i="9"/>
  <c r="T210" i="9"/>
  <c r="R210" i="9"/>
  <c r="P210" i="9"/>
  <c r="BI209" i="9"/>
  <c r="BH209" i="9"/>
  <c r="BG209" i="9"/>
  <c r="BF209" i="9"/>
  <c r="T209" i="9"/>
  <c r="R209" i="9"/>
  <c r="P209" i="9"/>
  <c r="BI208" i="9"/>
  <c r="BH208" i="9"/>
  <c r="BG208" i="9"/>
  <c r="BF208" i="9"/>
  <c r="T208" i="9"/>
  <c r="R208" i="9"/>
  <c r="P208" i="9"/>
  <c r="BI207" i="9"/>
  <c r="BH207" i="9"/>
  <c r="BG207" i="9"/>
  <c r="BF207" i="9"/>
  <c r="T207" i="9"/>
  <c r="R207" i="9"/>
  <c r="P207" i="9"/>
  <c r="BI206" i="9"/>
  <c r="BH206" i="9"/>
  <c r="BG206" i="9"/>
  <c r="BF206" i="9"/>
  <c r="T206" i="9"/>
  <c r="R206" i="9"/>
  <c r="P206" i="9"/>
  <c r="BI205" i="9"/>
  <c r="BH205" i="9"/>
  <c r="BG205" i="9"/>
  <c r="BF205" i="9"/>
  <c r="T205" i="9"/>
  <c r="R205" i="9"/>
  <c r="P205" i="9"/>
  <c r="BI204" i="9"/>
  <c r="BH204" i="9"/>
  <c r="BG204" i="9"/>
  <c r="BF204" i="9"/>
  <c r="T204" i="9"/>
  <c r="R204" i="9"/>
  <c r="P204" i="9"/>
  <c r="BI203" i="9"/>
  <c r="BH203" i="9"/>
  <c r="BG203" i="9"/>
  <c r="BF203" i="9"/>
  <c r="T203" i="9"/>
  <c r="R203" i="9"/>
  <c r="P203" i="9"/>
  <c r="BI202" i="9"/>
  <c r="BH202" i="9"/>
  <c r="BG202" i="9"/>
  <c r="BF202" i="9"/>
  <c r="T202" i="9"/>
  <c r="R202" i="9"/>
  <c r="P202" i="9"/>
  <c r="BI201" i="9"/>
  <c r="BH201" i="9"/>
  <c r="BG201" i="9"/>
  <c r="BF201" i="9"/>
  <c r="T201" i="9"/>
  <c r="R201" i="9"/>
  <c r="P201" i="9"/>
  <c r="BI200" i="9"/>
  <c r="BH200" i="9"/>
  <c r="BG200" i="9"/>
  <c r="BF200" i="9"/>
  <c r="T200" i="9"/>
  <c r="R200" i="9"/>
  <c r="P200" i="9"/>
  <c r="BI199" i="9"/>
  <c r="BH199" i="9"/>
  <c r="BG199" i="9"/>
  <c r="BF199" i="9"/>
  <c r="T199" i="9"/>
  <c r="R199" i="9"/>
  <c r="P199" i="9"/>
  <c r="BI198" i="9"/>
  <c r="BH198" i="9"/>
  <c r="BG198" i="9"/>
  <c r="BF198" i="9"/>
  <c r="T198" i="9"/>
  <c r="R198" i="9"/>
  <c r="P198" i="9"/>
  <c r="BI197" i="9"/>
  <c r="BH197" i="9"/>
  <c r="BG197" i="9"/>
  <c r="BF197" i="9"/>
  <c r="T197" i="9"/>
  <c r="R197" i="9"/>
  <c r="P197" i="9"/>
  <c r="BI196" i="9"/>
  <c r="BH196" i="9"/>
  <c r="BG196" i="9"/>
  <c r="BF196" i="9"/>
  <c r="T196" i="9"/>
  <c r="R196" i="9"/>
  <c r="P196" i="9"/>
  <c r="BI195" i="9"/>
  <c r="BH195" i="9"/>
  <c r="BG195" i="9"/>
  <c r="BF195" i="9"/>
  <c r="T195" i="9"/>
  <c r="R195" i="9"/>
  <c r="P195" i="9"/>
  <c r="BI194" i="9"/>
  <c r="BH194" i="9"/>
  <c r="BG194" i="9"/>
  <c r="BF194" i="9"/>
  <c r="T194" i="9"/>
  <c r="R194" i="9"/>
  <c r="P194" i="9"/>
  <c r="BI193" i="9"/>
  <c r="BH193" i="9"/>
  <c r="BG193" i="9"/>
  <c r="BF193" i="9"/>
  <c r="T193" i="9"/>
  <c r="R193" i="9"/>
  <c r="P193" i="9"/>
  <c r="BI191" i="9"/>
  <c r="BH191" i="9"/>
  <c r="BG191" i="9"/>
  <c r="BF191" i="9"/>
  <c r="T191" i="9"/>
  <c r="R191" i="9"/>
  <c r="P191" i="9"/>
  <c r="BI190" i="9"/>
  <c r="BH190" i="9"/>
  <c r="BG190" i="9"/>
  <c r="BF190" i="9"/>
  <c r="T190" i="9"/>
  <c r="R190" i="9"/>
  <c r="P190" i="9"/>
  <c r="BI189" i="9"/>
  <c r="BH189" i="9"/>
  <c r="BG189" i="9"/>
  <c r="BF189" i="9"/>
  <c r="T189" i="9"/>
  <c r="R189" i="9"/>
  <c r="P189" i="9"/>
  <c r="BI188" i="9"/>
  <c r="BH188" i="9"/>
  <c r="BG188" i="9"/>
  <c r="BF188" i="9"/>
  <c r="T188" i="9"/>
  <c r="R188" i="9"/>
  <c r="P188" i="9"/>
  <c r="BI187" i="9"/>
  <c r="BH187" i="9"/>
  <c r="BG187" i="9"/>
  <c r="BF187" i="9"/>
  <c r="T187" i="9"/>
  <c r="R187" i="9"/>
  <c r="P187" i="9"/>
  <c r="BI186" i="9"/>
  <c r="BH186" i="9"/>
  <c r="BG186" i="9"/>
  <c r="BF186" i="9"/>
  <c r="T186" i="9"/>
  <c r="R186" i="9"/>
  <c r="P186" i="9"/>
  <c r="BI185" i="9"/>
  <c r="BH185" i="9"/>
  <c r="BG185" i="9"/>
  <c r="BF185" i="9"/>
  <c r="T185" i="9"/>
  <c r="R185" i="9"/>
  <c r="P185" i="9"/>
  <c r="BI184" i="9"/>
  <c r="BH184" i="9"/>
  <c r="BG184" i="9"/>
  <c r="BF184" i="9"/>
  <c r="T184" i="9"/>
  <c r="R184" i="9"/>
  <c r="P184" i="9"/>
  <c r="BI183" i="9"/>
  <c r="BH183" i="9"/>
  <c r="BG183" i="9"/>
  <c r="BF183" i="9"/>
  <c r="T183" i="9"/>
  <c r="R183" i="9"/>
  <c r="P183" i="9"/>
  <c r="BI182" i="9"/>
  <c r="BH182" i="9"/>
  <c r="BG182" i="9"/>
  <c r="BF182" i="9"/>
  <c r="T182" i="9"/>
  <c r="R182" i="9"/>
  <c r="P182" i="9"/>
  <c r="BI181" i="9"/>
  <c r="BH181" i="9"/>
  <c r="BG181" i="9"/>
  <c r="BF181" i="9"/>
  <c r="T181" i="9"/>
  <c r="R181" i="9"/>
  <c r="P181" i="9"/>
  <c r="BI180" i="9"/>
  <c r="BH180" i="9"/>
  <c r="BG180" i="9"/>
  <c r="BF180" i="9"/>
  <c r="T180" i="9"/>
  <c r="R180" i="9"/>
  <c r="P180" i="9"/>
  <c r="BI179" i="9"/>
  <c r="BH179" i="9"/>
  <c r="BG179" i="9"/>
  <c r="BF179" i="9"/>
  <c r="T179" i="9"/>
  <c r="R179" i="9"/>
  <c r="P179" i="9"/>
  <c r="BI177" i="9"/>
  <c r="BH177" i="9"/>
  <c r="BG177" i="9"/>
  <c r="BF177" i="9"/>
  <c r="T177" i="9"/>
  <c r="R177" i="9"/>
  <c r="P177" i="9"/>
  <c r="BI176" i="9"/>
  <c r="BH176" i="9"/>
  <c r="BG176" i="9"/>
  <c r="BF176" i="9"/>
  <c r="T176" i="9"/>
  <c r="R176" i="9"/>
  <c r="P176" i="9"/>
  <c r="BI175" i="9"/>
  <c r="BH175" i="9"/>
  <c r="BG175" i="9"/>
  <c r="BF175" i="9"/>
  <c r="T175" i="9"/>
  <c r="R175" i="9"/>
  <c r="P175" i="9"/>
  <c r="BI174" i="9"/>
  <c r="BH174" i="9"/>
  <c r="BG174" i="9"/>
  <c r="BF174" i="9"/>
  <c r="T174" i="9"/>
  <c r="R174" i="9"/>
  <c r="P174" i="9"/>
  <c r="BI171" i="9"/>
  <c r="BH171" i="9"/>
  <c r="BG171" i="9"/>
  <c r="BF171" i="9"/>
  <c r="T171" i="9"/>
  <c r="R171" i="9"/>
  <c r="P171" i="9"/>
  <c r="BI170" i="9"/>
  <c r="BH170" i="9"/>
  <c r="BG170" i="9"/>
  <c r="BF170" i="9"/>
  <c r="T170" i="9"/>
  <c r="R170" i="9"/>
  <c r="P170" i="9"/>
  <c r="BI169" i="9"/>
  <c r="BH169" i="9"/>
  <c r="BG169" i="9"/>
  <c r="BF169" i="9"/>
  <c r="T169" i="9"/>
  <c r="R169" i="9"/>
  <c r="P169" i="9"/>
  <c r="BI168" i="9"/>
  <c r="BH168" i="9"/>
  <c r="BG168" i="9"/>
  <c r="BF168" i="9"/>
  <c r="T168" i="9"/>
  <c r="R168" i="9"/>
  <c r="P168" i="9"/>
  <c r="BI166" i="9"/>
  <c r="BH166" i="9"/>
  <c r="BG166" i="9"/>
  <c r="BF166" i="9"/>
  <c r="T166" i="9"/>
  <c r="R166" i="9"/>
  <c r="P166" i="9"/>
  <c r="BI165" i="9"/>
  <c r="BH165" i="9"/>
  <c r="BG165" i="9"/>
  <c r="BF165" i="9"/>
  <c r="T165" i="9"/>
  <c r="R165" i="9"/>
  <c r="P165" i="9"/>
  <c r="BI163" i="9"/>
  <c r="BH163" i="9"/>
  <c r="BG163" i="9"/>
  <c r="BF163" i="9"/>
  <c r="T163" i="9"/>
  <c r="R163" i="9"/>
  <c r="P163" i="9"/>
  <c r="BI162" i="9"/>
  <c r="BH162" i="9"/>
  <c r="BG162" i="9"/>
  <c r="BF162" i="9"/>
  <c r="T162" i="9"/>
  <c r="R162" i="9"/>
  <c r="P162" i="9"/>
  <c r="BI161" i="9"/>
  <c r="BH161" i="9"/>
  <c r="BG161" i="9"/>
  <c r="BF161" i="9"/>
  <c r="T161" i="9"/>
  <c r="R161" i="9"/>
  <c r="P161" i="9"/>
  <c r="BI160" i="9"/>
  <c r="BH160" i="9"/>
  <c r="BG160" i="9"/>
  <c r="BF160" i="9"/>
  <c r="T160" i="9"/>
  <c r="R160" i="9"/>
  <c r="P160" i="9"/>
  <c r="BI159" i="9"/>
  <c r="BH159" i="9"/>
  <c r="BG159" i="9"/>
  <c r="BF159" i="9"/>
  <c r="T159" i="9"/>
  <c r="R159" i="9"/>
  <c r="P159" i="9"/>
  <c r="BI158" i="9"/>
  <c r="BH158" i="9"/>
  <c r="BG158" i="9"/>
  <c r="BF158" i="9"/>
  <c r="T158" i="9"/>
  <c r="R158" i="9"/>
  <c r="P158" i="9"/>
  <c r="BI157" i="9"/>
  <c r="BH157" i="9"/>
  <c r="BG157" i="9"/>
  <c r="BF157" i="9"/>
  <c r="T157" i="9"/>
  <c r="R157" i="9"/>
  <c r="P157" i="9"/>
  <c r="BI156" i="9"/>
  <c r="BH156" i="9"/>
  <c r="BG156" i="9"/>
  <c r="BF156" i="9"/>
  <c r="T156" i="9"/>
  <c r="R156" i="9"/>
  <c r="P156" i="9"/>
  <c r="BI155" i="9"/>
  <c r="BH155" i="9"/>
  <c r="BG155" i="9"/>
  <c r="BF155" i="9"/>
  <c r="T155" i="9"/>
  <c r="R155" i="9"/>
  <c r="P155" i="9"/>
  <c r="BI154" i="9"/>
  <c r="BH154" i="9"/>
  <c r="BG154" i="9"/>
  <c r="BF154" i="9"/>
  <c r="T154" i="9"/>
  <c r="R154" i="9"/>
  <c r="P154" i="9"/>
  <c r="BI153" i="9"/>
  <c r="BH153" i="9"/>
  <c r="BG153" i="9"/>
  <c r="BF153" i="9"/>
  <c r="T153" i="9"/>
  <c r="R153" i="9"/>
  <c r="P153" i="9"/>
  <c r="BI152" i="9"/>
  <c r="BH152" i="9"/>
  <c r="BG152" i="9"/>
  <c r="BF152" i="9"/>
  <c r="T152" i="9"/>
  <c r="R152" i="9"/>
  <c r="P152" i="9"/>
  <c r="BI151" i="9"/>
  <c r="BH151" i="9"/>
  <c r="BG151" i="9"/>
  <c r="BF151" i="9"/>
  <c r="T151" i="9"/>
  <c r="R151" i="9"/>
  <c r="P151" i="9"/>
  <c r="BI150" i="9"/>
  <c r="BH150" i="9"/>
  <c r="BG150" i="9"/>
  <c r="BF150" i="9"/>
  <c r="T150" i="9"/>
  <c r="R150" i="9"/>
  <c r="P150" i="9"/>
  <c r="BI149" i="9"/>
  <c r="BH149" i="9"/>
  <c r="BG149" i="9"/>
  <c r="BF149" i="9"/>
  <c r="T149" i="9"/>
  <c r="R149" i="9"/>
  <c r="P149" i="9"/>
  <c r="BI148" i="9"/>
  <c r="BH148" i="9"/>
  <c r="BG148" i="9"/>
  <c r="BF148" i="9"/>
  <c r="T148" i="9"/>
  <c r="R148" i="9"/>
  <c r="P148" i="9"/>
  <c r="BI147" i="9"/>
  <c r="BH147" i="9"/>
  <c r="BG147" i="9"/>
  <c r="BF147" i="9"/>
  <c r="T147" i="9"/>
  <c r="R147" i="9"/>
  <c r="P147" i="9"/>
  <c r="BI146" i="9"/>
  <c r="BH146" i="9"/>
  <c r="BG146" i="9"/>
  <c r="BF146" i="9"/>
  <c r="T146" i="9"/>
  <c r="R146" i="9"/>
  <c r="P146" i="9"/>
  <c r="BI145" i="9"/>
  <c r="BH145" i="9"/>
  <c r="BG145" i="9"/>
  <c r="BF145" i="9"/>
  <c r="T145" i="9"/>
  <c r="R145" i="9"/>
  <c r="P145" i="9"/>
  <c r="BI142" i="9"/>
  <c r="BH142" i="9"/>
  <c r="BG142" i="9"/>
  <c r="BF142" i="9"/>
  <c r="T142" i="9"/>
  <c r="R142" i="9"/>
  <c r="P142" i="9"/>
  <c r="BI141" i="9"/>
  <c r="BH141" i="9"/>
  <c r="BG141" i="9"/>
  <c r="BF141" i="9"/>
  <c r="T141" i="9"/>
  <c r="R141" i="9"/>
  <c r="P141" i="9"/>
  <c r="BI140" i="9"/>
  <c r="BH140" i="9"/>
  <c r="BG140" i="9"/>
  <c r="BF140" i="9"/>
  <c r="T140" i="9"/>
  <c r="R140" i="9"/>
  <c r="P140" i="9"/>
  <c r="F131" i="9"/>
  <c r="E129" i="9"/>
  <c r="F93" i="9"/>
  <c r="E91" i="9"/>
  <c r="J28" i="9"/>
  <c r="E28" i="9"/>
  <c r="J134" i="9"/>
  <c r="J27" i="9"/>
  <c r="J25" i="9"/>
  <c r="E25" i="9"/>
  <c r="J133" i="9" s="1"/>
  <c r="J24" i="9"/>
  <c r="J22" i="9"/>
  <c r="E22" i="9"/>
  <c r="F134" i="9"/>
  <c r="J21" i="9"/>
  <c r="J19" i="9"/>
  <c r="E19" i="9"/>
  <c r="F95" i="9"/>
  <c r="J18" i="9"/>
  <c r="J16" i="9"/>
  <c r="J131" i="9" s="1"/>
  <c r="E7" i="9"/>
  <c r="E123" i="9"/>
  <c r="J41" i="8"/>
  <c r="J40" i="8"/>
  <c r="AY105" i="1"/>
  <c r="J39" i="8"/>
  <c r="AX105" i="1"/>
  <c r="BI323" i="8"/>
  <c r="BH323" i="8"/>
  <c r="BG323" i="8"/>
  <c r="BF323" i="8"/>
  <c r="T323" i="8"/>
  <c r="R323" i="8"/>
  <c r="P323" i="8"/>
  <c r="BI322" i="8"/>
  <c r="BH322" i="8"/>
  <c r="BG322" i="8"/>
  <c r="BF322" i="8"/>
  <c r="T322" i="8"/>
  <c r="R322" i="8"/>
  <c r="P322" i="8"/>
  <c r="BI320" i="8"/>
  <c r="BH320" i="8"/>
  <c r="BG320" i="8"/>
  <c r="BF320" i="8"/>
  <c r="T320" i="8"/>
  <c r="R320" i="8"/>
  <c r="P320" i="8"/>
  <c r="BI319" i="8"/>
  <c r="BH319" i="8"/>
  <c r="BG319" i="8"/>
  <c r="BF319" i="8"/>
  <c r="T319" i="8"/>
  <c r="R319" i="8"/>
  <c r="P319" i="8"/>
  <c r="BI318" i="8"/>
  <c r="BH318" i="8"/>
  <c r="BG318" i="8"/>
  <c r="BF318" i="8"/>
  <c r="T318" i="8"/>
  <c r="R318" i="8"/>
  <c r="P318" i="8"/>
  <c r="BI316" i="8"/>
  <c r="BH316" i="8"/>
  <c r="BG316" i="8"/>
  <c r="BF316" i="8"/>
  <c r="T316" i="8"/>
  <c r="R316" i="8"/>
  <c r="P316" i="8"/>
  <c r="BI315" i="8"/>
  <c r="BH315" i="8"/>
  <c r="BG315" i="8"/>
  <c r="BF315" i="8"/>
  <c r="T315" i="8"/>
  <c r="R315" i="8"/>
  <c r="P315" i="8"/>
  <c r="BI314" i="8"/>
  <c r="BH314" i="8"/>
  <c r="BG314" i="8"/>
  <c r="BF314" i="8"/>
  <c r="T314" i="8"/>
  <c r="R314" i="8"/>
  <c r="P314" i="8"/>
  <c r="BI313" i="8"/>
  <c r="BH313" i="8"/>
  <c r="BG313" i="8"/>
  <c r="BF313" i="8"/>
  <c r="T313" i="8"/>
  <c r="R313" i="8"/>
  <c r="P313" i="8"/>
  <c r="BI312" i="8"/>
  <c r="BH312" i="8"/>
  <c r="BG312" i="8"/>
  <c r="BF312" i="8"/>
  <c r="T312" i="8"/>
  <c r="R312" i="8"/>
  <c r="P312" i="8"/>
  <c r="BI311" i="8"/>
  <c r="BH311" i="8"/>
  <c r="BG311" i="8"/>
  <c r="BF311" i="8"/>
  <c r="T311" i="8"/>
  <c r="R311" i="8"/>
  <c r="P311" i="8"/>
  <c r="BI308" i="8"/>
  <c r="BH308" i="8"/>
  <c r="BG308" i="8"/>
  <c r="BF308" i="8"/>
  <c r="T308" i="8"/>
  <c r="R308" i="8"/>
  <c r="P308" i="8"/>
  <c r="BI306" i="8"/>
  <c r="BH306" i="8"/>
  <c r="BG306" i="8"/>
  <c r="BF306" i="8"/>
  <c r="T306" i="8"/>
  <c r="R306" i="8"/>
  <c r="P306" i="8"/>
  <c r="BI304" i="8"/>
  <c r="BH304" i="8"/>
  <c r="BG304" i="8"/>
  <c r="BF304" i="8"/>
  <c r="T304" i="8"/>
  <c r="R304" i="8"/>
  <c r="P304" i="8"/>
  <c r="BI302" i="8"/>
  <c r="BH302" i="8"/>
  <c r="BG302" i="8"/>
  <c r="BF302" i="8"/>
  <c r="T302" i="8"/>
  <c r="R302" i="8"/>
  <c r="P302" i="8"/>
  <c r="BI300" i="8"/>
  <c r="BH300" i="8"/>
  <c r="BG300" i="8"/>
  <c r="BF300" i="8"/>
  <c r="T300" i="8"/>
  <c r="R300" i="8"/>
  <c r="P300" i="8"/>
  <c r="BI298" i="8"/>
  <c r="BH298" i="8"/>
  <c r="BG298" i="8"/>
  <c r="BF298" i="8"/>
  <c r="T298" i="8"/>
  <c r="R298" i="8"/>
  <c r="P298" i="8"/>
  <c r="BI296" i="8"/>
  <c r="BH296" i="8"/>
  <c r="BG296" i="8"/>
  <c r="BF296" i="8"/>
  <c r="T296" i="8"/>
  <c r="R296" i="8"/>
  <c r="P296" i="8"/>
  <c r="BI294" i="8"/>
  <c r="BH294" i="8"/>
  <c r="BG294" i="8"/>
  <c r="BF294" i="8"/>
  <c r="T294" i="8"/>
  <c r="R294" i="8"/>
  <c r="P294" i="8"/>
  <c r="BI292" i="8"/>
  <c r="BH292" i="8"/>
  <c r="BG292" i="8"/>
  <c r="BF292" i="8"/>
  <c r="T292" i="8"/>
  <c r="R292" i="8"/>
  <c r="P292" i="8"/>
  <c r="BI290" i="8"/>
  <c r="BH290" i="8"/>
  <c r="BG290" i="8"/>
  <c r="BF290" i="8"/>
  <c r="T290" i="8"/>
  <c r="R290" i="8"/>
  <c r="P290" i="8"/>
  <c r="BI289" i="8"/>
  <c r="BH289" i="8"/>
  <c r="BG289" i="8"/>
  <c r="BF289" i="8"/>
  <c r="T289" i="8"/>
  <c r="R289" i="8"/>
  <c r="P289" i="8"/>
  <c r="BI288" i="8"/>
  <c r="BH288" i="8"/>
  <c r="BG288" i="8"/>
  <c r="BF288" i="8"/>
  <c r="T288" i="8"/>
  <c r="R288" i="8"/>
  <c r="P288" i="8"/>
  <c r="BI286" i="8"/>
  <c r="BH286" i="8"/>
  <c r="BG286" i="8"/>
  <c r="BF286" i="8"/>
  <c r="T286" i="8"/>
  <c r="R286" i="8"/>
  <c r="P286" i="8"/>
  <c r="BI285" i="8"/>
  <c r="BH285" i="8"/>
  <c r="BG285" i="8"/>
  <c r="BF285" i="8"/>
  <c r="T285" i="8"/>
  <c r="R285" i="8"/>
  <c r="P285" i="8"/>
  <c r="BI283" i="8"/>
  <c r="BH283" i="8"/>
  <c r="BG283" i="8"/>
  <c r="BF283" i="8"/>
  <c r="T283" i="8"/>
  <c r="R283" i="8"/>
  <c r="P283" i="8"/>
  <c r="BI281" i="8"/>
  <c r="BH281" i="8"/>
  <c r="BG281" i="8"/>
  <c r="BF281" i="8"/>
  <c r="T281" i="8"/>
  <c r="R281" i="8"/>
  <c r="P281" i="8"/>
  <c r="BI279" i="8"/>
  <c r="BH279" i="8"/>
  <c r="BG279" i="8"/>
  <c r="BF279" i="8"/>
  <c r="T279" i="8"/>
  <c r="R279" i="8"/>
  <c r="P279" i="8"/>
  <c r="BI277" i="8"/>
  <c r="BH277" i="8"/>
  <c r="BG277" i="8"/>
  <c r="BF277" i="8"/>
  <c r="T277" i="8"/>
  <c r="R277" i="8"/>
  <c r="P277" i="8"/>
  <c r="BI275" i="8"/>
  <c r="BH275" i="8"/>
  <c r="BG275" i="8"/>
  <c r="BF275" i="8"/>
  <c r="T275" i="8"/>
  <c r="R275" i="8"/>
  <c r="P275" i="8"/>
  <c r="BI273" i="8"/>
  <c r="BH273" i="8"/>
  <c r="BG273" i="8"/>
  <c r="BF273" i="8"/>
  <c r="T273" i="8"/>
  <c r="R273" i="8"/>
  <c r="P273" i="8"/>
  <c r="BI271" i="8"/>
  <c r="BH271" i="8"/>
  <c r="BG271" i="8"/>
  <c r="BF271" i="8"/>
  <c r="T271" i="8"/>
  <c r="R271" i="8"/>
  <c r="P271" i="8"/>
  <c r="BI269" i="8"/>
  <c r="BH269" i="8"/>
  <c r="BG269" i="8"/>
  <c r="BF269" i="8"/>
  <c r="T269" i="8"/>
  <c r="R269" i="8"/>
  <c r="P269" i="8"/>
  <c r="BI268" i="8"/>
  <c r="BH268" i="8"/>
  <c r="BG268" i="8"/>
  <c r="BF268" i="8"/>
  <c r="T268" i="8"/>
  <c r="R268" i="8"/>
  <c r="P268" i="8"/>
  <c r="BI267" i="8"/>
  <c r="BH267" i="8"/>
  <c r="BG267" i="8"/>
  <c r="BF267" i="8"/>
  <c r="T267" i="8"/>
  <c r="R267" i="8"/>
  <c r="P267" i="8"/>
  <c r="BI266" i="8"/>
  <c r="BH266" i="8"/>
  <c r="BG266" i="8"/>
  <c r="BF266" i="8"/>
  <c r="T266" i="8"/>
  <c r="R266" i="8"/>
  <c r="P266" i="8"/>
  <c r="BI265" i="8"/>
  <c r="BH265" i="8"/>
  <c r="BG265" i="8"/>
  <c r="BF265" i="8"/>
  <c r="T265" i="8"/>
  <c r="R265" i="8"/>
  <c r="P265" i="8"/>
  <c r="BI264" i="8"/>
  <c r="BH264" i="8"/>
  <c r="BG264" i="8"/>
  <c r="BF264" i="8"/>
  <c r="T264" i="8"/>
  <c r="R264" i="8"/>
  <c r="P264" i="8"/>
  <c r="BI263" i="8"/>
  <c r="BH263" i="8"/>
  <c r="BG263" i="8"/>
  <c r="BF263" i="8"/>
  <c r="T263" i="8"/>
  <c r="R263" i="8"/>
  <c r="P263" i="8"/>
  <c r="BI262" i="8"/>
  <c r="BH262" i="8"/>
  <c r="BG262" i="8"/>
  <c r="BF262" i="8"/>
  <c r="T262" i="8"/>
  <c r="R262" i="8"/>
  <c r="P262" i="8"/>
  <c r="BI261" i="8"/>
  <c r="BH261" i="8"/>
  <c r="BG261" i="8"/>
  <c r="BF261" i="8"/>
  <c r="T261" i="8"/>
  <c r="R261" i="8"/>
  <c r="P261" i="8"/>
  <c r="BI260" i="8"/>
  <c r="BH260" i="8"/>
  <c r="BG260" i="8"/>
  <c r="BF260" i="8"/>
  <c r="T260" i="8"/>
  <c r="R260" i="8"/>
  <c r="P260" i="8"/>
  <c r="BI259" i="8"/>
  <c r="BH259" i="8"/>
  <c r="BG259" i="8"/>
  <c r="BF259" i="8"/>
  <c r="T259" i="8"/>
  <c r="R259" i="8"/>
  <c r="P259" i="8"/>
  <c r="BI258" i="8"/>
  <c r="BH258" i="8"/>
  <c r="BG258" i="8"/>
  <c r="BF258" i="8"/>
  <c r="T258" i="8"/>
  <c r="R258" i="8"/>
  <c r="P258" i="8"/>
  <c r="BI257" i="8"/>
  <c r="BH257" i="8"/>
  <c r="BG257" i="8"/>
  <c r="BF257" i="8"/>
  <c r="T257" i="8"/>
  <c r="R257" i="8"/>
  <c r="P257" i="8"/>
  <c r="BI256" i="8"/>
  <c r="BH256" i="8"/>
  <c r="BG256" i="8"/>
  <c r="BF256" i="8"/>
  <c r="T256" i="8"/>
  <c r="R256" i="8"/>
  <c r="P256" i="8"/>
  <c r="BI255" i="8"/>
  <c r="BH255" i="8"/>
  <c r="BG255" i="8"/>
  <c r="BF255" i="8"/>
  <c r="T255" i="8"/>
  <c r="R255" i="8"/>
  <c r="P255" i="8"/>
  <c r="BI254" i="8"/>
  <c r="BH254" i="8"/>
  <c r="BG254" i="8"/>
  <c r="BF254" i="8"/>
  <c r="T254" i="8"/>
  <c r="R254" i="8"/>
  <c r="P254" i="8"/>
  <c r="BI253" i="8"/>
  <c r="BH253" i="8"/>
  <c r="BG253" i="8"/>
  <c r="BF253" i="8"/>
  <c r="T253" i="8"/>
  <c r="R253" i="8"/>
  <c r="P253" i="8"/>
  <c r="BI252" i="8"/>
  <c r="BH252" i="8"/>
  <c r="BG252" i="8"/>
  <c r="BF252" i="8"/>
  <c r="T252" i="8"/>
  <c r="R252" i="8"/>
  <c r="P252" i="8"/>
  <c r="BI251" i="8"/>
  <c r="BH251" i="8"/>
  <c r="BG251" i="8"/>
  <c r="BF251" i="8"/>
  <c r="T251" i="8"/>
  <c r="R251" i="8"/>
  <c r="P251" i="8"/>
  <c r="BI250" i="8"/>
  <c r="BH250" i="8"/>
  <c r="BG250" i="8"/>
  <c r="BF250" i="8"/>
  <c r="T250" i="8"/>
  <c r="R250" i="8"/>
  <c r="P250" i="8"/>
  <c r="BI249" i="8"/>
  <c r="BH249" i="8"/>
  <c r="BG249" i="8"/>
  <c r="BF249" i="8"/>
  <c r="T249" i="8"/>
  <c r="R249" i="8"/>
  <c r="P249" i="8"/>
  <c r="BI248" i="8"/>
  <c r="BH248" i="8"/>
  <c r="BG248" i="8"/>
  <c r="BF248" i="8"/>
  <c r="T248" i="8"/>
  <c r="R248" i="8"/>
  <c r="P248" i="8"/>
  <c r="BI247" i="8"/>
  <c r="BH247" i="8"/>
  <c r="BG247" i="8"/>
  <c r="BF247" i="8"/>
  <c r="T247" i="8"/>
  <c r="R247" i="8"/>
  <c r="P247" i="8"/>
  <c r="BI246" i="8"/>
  <c r="BH246" i="8"/>
  <c r="BG246" i="8"/>
  <c r="BF246" i="8"/>
  <c r="T246" i="8"/>
  <c r="R246" i="8"/>
  <c r="P246" i="8"/>
  <c r="BI245" i="8"/>
  <c r="BH245" i="8"/>
  <c r="BG245" i="8"/>
  <c r="BF245" i="8"/>
  <c r="T245" i="8"/>
  <c r="R245" i="8"/>
  <c r="P245" i="8"/>
  <c r="BI244" i="8"/>
  <c r="BH244" i="8"/>
  <c r="BG244" i="8"/>
  <c r="BF244" i="8"/>
  <c r="T244" i="8"/>
  <c r="R244" i="8"/>
  <c r="P244" i="8"/>
  <c r="BI243" i="8"/>
  <c r="BH243" i="8"/>
  <c r="BG243" i="8"/>
  <c r="BF243" i="8"/>
  <c r="T243" i="8"/>
  <c r="R243" i="8"/>
  <c r="P243" i="8"/>
  <c r="BI242" i="8"/>
  <c r="BH242" i="8"/>
  <c r="BG242" i="8"/>
  <c r="BF242" i="8"/>
  <c r="T242" i="8"/>
  <c r="R242" i="8"/>
  <c r="P242" i="8"/>
  <c r="BI241" i="8"/>
  <c r="BH241" i="8"/>
  <c r="BG241" i="8"/>
  <c r="BF241" i="8"/>
  <c r="T241" i="8"/>
  <c r="R241" i="8"/>
  <c r="P241" i="8"/>
  <c r="BI240" i="8"/>
  <c r="BH240" i="8"/>
  <c r="BG240" i="8"/>
  <c r="BF240" i="8"/>
  <c r="T240" i="8"/>
  <c r="R240" i="8"/>
  <c r="P240" i="8"/>
  <c r="BI239" i="8"/>
  <c r="BH239" i="8"/>
  <c r="BG239" i="8"/>
  <c r="BF239" i="8"/>
  <c r="T239" i="8"/>
  <c r="R239" i="8"/>
  <c r="P239" i="8"/>
  <c r="BI238" i="8"/>
  <c r="BH238" i="8"/>
  <c r="BG238" i="8"/>
  <c r="BF238" i="8"/>
  <c r="T238" i="8"/>
  <c r="R238" i="8"/>
  <c r="P238" i="8"/>
  <c r="BI237" i="8"/>
  <c r="BH237" i="8"/>
  <c r="BG237" i="8"/>
  <c r="BF237" i="8"/>
  <c r="T237" i="8"/>
  <c r="R237" i="8"/>
  <c r="P237" i="8"/>
  <c r="BI236" i="8"/>
  <c r="BH236" i="8"/>
  <c r="BG236" i="8"/>
  <c r="BF236" i="8"/>
  <c r="T236" i="8"/>
  <c r="R236" i="8"/>
  <c r="P236" i="8"/>
  <c r="BI235" i="8"/>
  <c r="BH235" i="8"/>
  <c r="BG235" i="8"/>
  <c r="BF235" i="8"/>
  <c r="T235" i="8"/>
  <c r="R235" i="8"/>
  <c r="P235" i="8"/>
  <c r="BI234" i="8"/>
  <c r="BH234" i="8"/>
  <c r="BG234" i="8"/>
  <c r="BF234" i="8"/>
  <c r="T234" i="8"/>
  <c r="R234" i="8"/>
  <c r="P234" i="8"/>
  <c r="BI233" i="8"/>
  <c r="BH233" i="8"/>
  <c r="BG233" i="8"/>
  <c r="BF233" i="8"/>
  <c r="T233" i="8"/>
  <c r="R233" i="8"/>
  <c r="P233" i="8"/>
  <c r="BI232" i="8"/>
  <c r="BH232" i="8"/>
  <c r="BG232" i="8"/>
  <c r="BF232" i="8"/>
  <c r="T232" i="8"/>
  <c r="R232" i="8"/>
  <c r="P232" i="8"/>
  <c r="BI230" i="8"/>
  <c r="BH230" i="8"/>
  <c r="BG230" i="8"/>
  <c r="BF230" i="8"/>
  <c r="T230" i="8"/>
  <c r="R230" i="8"/>
  <c r="P230" i="8"/>
  <c r="BI228" i="8"/>
  <c r="BH228" i="8"/>
  <c r="BG228" i="8"/>
  <c r="BF228" i="8"/>
  <c r="T228" i="8"/>
  <c r="R228" i="8"/>
  <c r="P228" i="8"/>
  <c r="BI227" i="8"/>
  <c r="BH227" i="8"/>
  <c r="BG227" i="8"/>
  <c r="BF227" i="8"/>
  <c r="T227" i="8"/>
  <c r="R227" i="8"/>
  <c r="P227" i="8"/>
  <c r="BI225" i="8"/>
  <c r="BH225" i="8"/>
  <c r="BG225" i="8"/>
  <c r="BF225" i="8"/>
  <c r="T225" i="8"/>
  <c r="R225" i="8"/>
  <c r="P225" i="8"/>
  <c r="BI223" i="8"/>
  <c r="BH223" i="8"/>
  <c r="BG223" i="8"/>
  <c r="BF223" i="8"/>
  <c r="T223" i="8"/>
  <c r="R223" i="8"/>
  <c r="P223" i="8"/>
  <c r="BI221" i="8"/>
  <c r="BH221" i="8"/>
  <c r="BG221" i="8"/>
  <c r="BF221" i="8"/>
  <c r="T221" i="8"/>
  <c r="R221" i="8"/>
  <c r="P221" i="8"/>
  <c r="BI219" i="8"/>
  <c r="BH219" i="8"/>
  <c r="BG219" i="8"/>
  <c r="BF219" i="8"/>
  <c r="T219" i="8"/>
  <c r="R219" i="8"/>
  <c r="P219" i="8"/>
  <c r="BI217" i="8"/>
  <c r="BH217" i="8"/>
  <c r="BG217" i="8"/>
  <c r="BF217" i="8"/>
  <c r="T217" i="8"/>
  <c r="R217" i="8"/>
  <c r="P217" i="8"/>
  <c r="BI215" i="8"/>
  <c r="BH215" i="8"/>
  <c r="BG215" i="8"/>
  <c r="BF215" i="8"/>
  <c r="T215" i="8"/>
  <c r="R215" i="8"/>
  <c r="P215" i="8"/>
  <c r="BI213" i="8"/>
  <c r="BH213" i="8"/>
  <c r="BG213" i="8"/>
  <c r="BF213" i="8"/>
  <c r="T213" i="8"/>
  <c r="R213" i="8"/>
  <c r="P213" i="8"/>
  <c r="BI211" i="8"/>
  <c r="BH211" i="8"/>
  <c r="BG211" i="8"/>
  <c r="BF211" i="8"/>
  <c r="T211" i="8"/>
  <c r="R211" i="8"/>
  <c r="P211" i="8"/>
  <c r="BI209" i="8"/>
  <c r="BH209" i="8"/>
  <c r="BG209" i="8"/>
  <c r="BF209" i="8"/>
  <c r="T209" i="8"/>
  <c r="R209" i="8"/>
  <c r="P209" i="8"/>
  <c r="BI208" i="8"/>
  <c r="BH208" i="8"/>
  <c r="BG208" i="8"/>
  <c r="BF208" i="8"/>
  <c r="T208" i="8"/>
  <c r="R208" i="8"/>
  <c r="P208" i="8"/>
  <c r="BI207" i="8"/>
  <c r="BH207" i="8"/>
  <c r="BG207" i="8"/>
  <c r="BF207" i="8"/>
  <c r="T207" i="8"/>
  <c r="R207" i="8"/>
  <c r="P207" i="8"/>
  <c r="BI206" i="8"/>
  <c r="BH206" i="8"/>
  <c r="BG206" i="8"/>
  <c r="BF206" i="8"/>
  <c r="T206" i="8"/>
  <c r="R206" i="8"/>
  <c r="P206" i="8"/>
  <c r="BI205" i="8"/>
  <c r="BH205" i="8"/>
  <c r="BG205" i="8"/>
  <c r="BF205" i="8"/>
  <c r="T205" i="8"/>
  <c r="R205" i="8"/>
  <c r="P205" i="8"/>
  <c r="BI204" i="8"/>
  <c r="BH204" i="8"/>
  <c r="BG204" i="8"/>
  <c r="BF204" i="8"/>
  <c r="T204" i="8"/>
  <c r="R204" i="8"/>
  <c r="P204" i="8"/>
  <c r="BI203" i="8"/>
  <c r="BH203" i="8"/>
  <c r="BG203" i="8"/>
  <c r="BF203" i="8"/>
  <c r="T203" i="8"/>
  <c r="R203" i="8"/>
  <c r="P203" i="8"/>
  <c r="BI202" i="8"/>
  <c r="BH202" i="8"/>
  <c r="BG202" i="8"/>
  <c r="BF202" i="8"/>
  <c r="T202" i="8"/>
  <c r="R202" i="8"/>
  <c r="P202" i="8"/>
  <c r="BI201" i="8"/>
  <c r="BH201" i="8"/>
  <c r="BG201" i="8"/>
  <c r="BF201" i="8"/>
  <c r="T201" i="8"/>
  <c r="R201" i="8"/>
  <c r="P201" i="8"/>
  <c r="BI200" i="8"/>
  <c r="BH200" i="8"/>
  <c r="BG200" i="8"/>
  <c r="BF200" i="8"/>
  <c r="T200" i="8"/>
  <c r="R200" i="8"/>
  <c r="P200" i="8"/>
  <c r="BI199" i="8"/>
  <c r="BH199" i="8"/>
  <c r="BG199" i="8"/>
  <c r="BF199" i="8"/>
  <c r="T199" i="8"/>
  <c r="R199" i="8"/>
  <c r="P199" i="8"/>
  <c r="BI198" i="8"/>
  <c r="BH198" i="8"/>
  <c r="BG198" i="8"/>
  <c r="BF198" i="8"/>
  <c r="T198" i="8"/>
  <c r="R198" i="8"/>
  <c r="P198" i="8"/>
  <c r="BI197" i="8"/>
  <c r="BH197" i="8"/>
  <c r="BG197" i="8"/>
  <c r="BF197" i="8"/>
  <c r="T197" i="8"/>
  <c r="R197" i="8"/>
  <c r="P197" i="8"/>
  <c r="BI196" i="8"/>
  <c r="BH196" i="8"/>
  <c r="BG196" i="8"/>
  <c r="BF196" i="8"/>
  <c r="T196" i="8"/>
  <c r="R196" i="8"/>
  <c r="P196" i="8"/>
  <c r="BI195" i="8"/>
  <c r="BH195" i="8"/>
  <c r="BG195" i="8"/>
  <c r="BF195" i="8"/>
  <c r="T195" i="8"/>
  <c r="R195" i="8"/>
  <c r="P195" i="8"/>
  <c r="BI194" i="8"/>
  <c r="BH194" i="8"/>
  <c r="BG194" i="8"/>
  <c r="BF194" i="8"/>
  <c r="T194" i="8"/>
  <c r="R194" i="8"/>
  <c r="P194" i="8"/>
  <c r="BI193" i="8"/>
  <c r="BH193" i="8"/>
  <c r="BG193" i="8"/>
  <c r="BF193" i="8"/>
  <c r="T193" i="8"/>
  <c r="R193" i="8"/>
  <c r="P193" i="8"/>
  <c r="BI192" i="8"/>
  <c r="BH192" i="8"/>
  <c r="BG192" i="8"/>
  <c r="BF192" i="8"/>
  <c r="T192" i="8"/>
  <c r="R192" i="8"/>
  <c r="P192" i="8"/>
  <c r="BI191" i="8"/>
  <c r="BH191" i="8"/>
  <c r="BG191" i="8"/>
  <c r="BF191" i="8"/>
  <c r="T191" i="8"/>
  <c r="R191" i="8"/>
  <c r="P191" i="8"/>
  <c r="BI190" i="8"/>
  <c r="BH190" i="8"/>
  <c r="BG190" i="8"/>
  <c r="BF190" i="8"/>
  <c r="T190" i="8"/>
  <c r="R190" i="8"/>
  <c r="P190" i="8"/>
  <c r="BI189" i="8"/>
  <c r="BH189" i="8"/>
  <c r="BG189" i="8"/>
  <c r="BF189" i="8"/>
  <c r="T189" i="8"/>
  <c r="R189" i="8"/>
  <c r="P189" i="8"/>
  <c r="BI188" i="8"/>
  <c r="BH188" i="8"/>
  <c r="BG188" i="8"/>
  <c r="BF188" i="8"/>
  <c r="T188" i="8"/>
  <c r="R188" i="8"/>
  <c r="P188" i="8"/>
  <c r="BI186" i="8"/>
  <c r="BH186" i="8"/>
  <c r="BG186" i="8"/>
  <c r="BF186" i="8"/>
  <c r="T186" i="8"/>
  <c r="R186" i="8"/>
  <c r="P186" i="8"/>
  <c r="BI184" i="8"/>
  <c r="BH184" i="8"/>
  <c r="BG184" i="8"/>
  <c r="BF184" i="8"/>
  <c r="T184" i="8"/>
  <c r="R184" i="8"/>
  <c r="P184" i="8"/>
  <c r="BI182" i="8"/>
  <c r="BH182" i="8"/>
  <c r="BG182" i="8"/>
  <c r="BF182" i="8"/>
  <c r="T182" i="8"/>
  <c r="R182" i="8"/>
  <c r="P182" i="8"/>
  <c r="BI180" i="8"/>
  <c r="BH180" i="8"/>
  <c r="BG180" i="8"/>
  <c r="BF180" i="8"/>
  <c r="T180" i="8"/>
  <c r="R180" i="8"/>
  <c r="P180" i="8"/>
  <c r="BI179" i="8"/>
  <c r="BH179" i="8"/>
  <c r="BG179" i="8"/>
  <c r="BF179" i="8"/>
  <c r="T179" i="8"/>
  <c r="R179" i="8"/>
  <c r="P179" i="8"/>
  <c r="BI178" i="8"/>
  <c r="BH178" i="8"/>
  <c r="BG178" i="8"/>
  <c r="BF178" i="8"/>
  <c r="T178" i="8"/>
  <c r="R178" i="8"/>
  <c r="P178" i="8"/>
  <c r="BI176" i="8"/>
  <c r="BH176" i="8"/>
  <c r="BG176" i="8"/>
  <c r="BF176" i="8"/>
  <c r="T176" i="8"/>
  <c r="R176" i="8"/>
  <c r="P176" i="8"/>
  <c r="BI174" i="8"/>
  <c r="BH174" i="8"/>
  <c r="BG174" i="8"/>
  <c r="BF174" i="8"/>
  <c r="T174" i="8"/>
  <c r="R174" i="8"/>
  <c r="P174" i="8"/>
  <c r="BI172" i="8"/>
  <c r="BH172" i="8"/>
  <c r="BG172" i="8"/>
  <c r="BF172" i="8"/>
  <c r="T172" i="8"/>
  <c r="R172" i="8"/>
  <c r="P172" i="8"/>
  <c r="BI170" i="8"/>
  <c r="BH170" i="8"/>
  <c r="BG170" i="8"/>
  <c r="BF170" i="8"/>
  <c r="T170" i="8"/>
  <c r="R170" i="8"/>
  <c r="P170" i="8"/>
  <c r="BI168" i="8"/>
  <c r="BH168" i="8"/>
  <c r="BG168" i="8"/>
  <c r="BF168" i="8"/>
  <c r="T168" i="8"/>
  <c r="R168" i="8"/>
  <c r="P168" i="8"/>
  <c r="BI166" i="8"/>
  <c r="BH166" i="8"/>
  <c r="BG166" i="8"/>
  <c r="BF166" i="8"/>
  <c r="T166" i="8"/>
  <c r="R166" i="8"/>
  <c r="P166" i="8"/>
  <c r="BI164" i="8"/>
  <c r="BH164" i="8"/>
  <c r="BG164" i="8"/>
  <c r="BF164" i="8"/>
  <c r="T164" i="8"/>
  <c r="R164" i="8"/>
  <c r="P164" i="8"/>
  <c r="BI162" i="8"/>
  <c r="BH162" i="8"/>
  <c r="BG162" i="8"/>
  <c r="BF162" i="8"/>
  <c r="T162" i="8"/>
  <c r="R162" i="8"/>
  <c r="P162" i="8"/>
  <c r="BI160" i="8"/>
  <c r="BH160" i="8"/>
  <c r="BG160" i="8"/>
  <c r="BF160" i="8"/>
  <c r="T160" i="8"/>
  <c r="R160" i="8"/>
  <c r="P160" i="8"/>
  <c r="BI158" i="8"/>
  <c r="BH158" i="8"/>
  <c r="BG158" i="8"/>
  <c r="BF158" i="8"/>
  <c r="T158" i="8"/>
  <c r="R158" i="8"/>
  <c r="P158" i="8"/>
  <c r="BI156" i="8"/>
  <c r="BH156" i="8"/>
  <c r="BG156" i="8"/>
  <c r="BF156" i="8"/>
  <c r="T156" i="8"/>
  <c r="R156" i="8"/>
  <c r="P156" i="8"/>
  <c r="BI155" i="8"/>
  <c r="BH155" i="8"/>
  <c r="BG155" i="8"/>
  <c r="BF155" i="8"/>
  <c r="T155" i="8"/>
  <c r="R155" i="8"/>
  <c r="P155" i="8"/>
  <c r="BI154" i="8"/>
  <c r="BH154" i="8"/>
  <c r="BG154" i="8"/>
  <c r="BF154" i="8"/>
  <c r="T154" i="8"/>
  <c r="R154" i="8"/>
  <c r="P154" i="8"/>
  <c r="BI153" i="8"/>
  <c r="BH153" i="8"/>
  <c r="BG153" i="8"/>
  <c r="BF153" i="8"/>
  <c r="T153" i="8"/>
  <c r="R153" i="8"/>
  <c r="P153" i="8"/>
  <c r="BI152" i="8"/>
  <c r="BH152" i="8"/>
  <c r="BG152" i="8"/>
  <c r="BF152" i="8"/>
  <c r="T152" i="8"/>
  <c r="R152" i="8"/>
  <c r="P152" i="8"/>
  <c r="BI151" i="8"/>
  <c r="BH151" i="8"/>
  <c r="BG151" i="8"/>
  <c r="BF151" i="8"/>
  <c r="T151" i="8"/>
  <c r="R151" i="8"/>
  <c r="P151" i="8"/>
  <c r="BI150" i="8"/>
  <c r="BH150" i="8"/>
  <c r="BG150" i="8"/>
  <c r="BF150" i="8"/>
  <c r="T150" i="8"/>
  <c r="R150" i="8"/>
  <c r="P150" i="8"/>
  <c r="BI149" i="8"/>
  <c r="BH149" i="8"/>
  <c r="BG149" i="8"/>
  <c r="BF149" i="8"/>
  <c r="T149" i="8"/>
  <c r="R149" i="8"/>
  <c r="P149" i="8"/>
  <c r="BI148" i="8"/>
  <c r="BH148" i="8"/>
  <c r="BG148" i="8"/>
  <c r="BF148" i="8"/>
  <c r="T148" i="8"/>
  <c r="R148" i="8"/>
  <c r="P148" i="8"/>
  <c r="BI147" i="8"/>
  <c r="BH147" i="8"/>
  <c r="BG147" i="8"/>
  <c r="BF147" i="8"/>
  <c r="T147" i="8"/>
  <c r="R147" i="8"/>
  <c r="P147" i="8"/>
  <c r="BI146" i="8"/>
  <c r="BH146" i="8"/>
  <c r="BG146" i="8"/>
  <c r="BF146" i="8"/>
  <c r="T146" i="8"/>
  <c r="R146" i="8"/>
  <c r="P146" i="8"/>
  <c r="BI145" i="8"/>
  <c r="BH145" i="8"/>
  <c r="BG145" i="8"/>
  <c r="BF145" i="8"/>
  <c r="T145" i="8"/>
  <c r="R145" i="8"/>
  <c r="P145" i="8"/>
  <c r="BI144" i="8"/>
  <c r="BH144" i="8"/>
  <c r="BG144" i="8"/>
  <c r="BF144" i="8"/>
  <c r="T144" i="8"/>
  <c r="R144" i="8"/>
  <c r="P144" i="8"/>
  <c r="BI142" i="8"/>
  <c r="BH142" i="8"/>
  <c r="BG142" i="8"/>
  <c r="BF142" i="8"/>
  <c r="T142" i="8"/>
  <c r="R142" i="8"/>
  <c r="P142" i="8"/>
  <c r="BI140" i="8"/>
  <c r="BH140" i="8"/>
  <c r="BG140" i="8"/>
  <c r="BF140" i="8"/>
  <c r="T140" i="8"/>
  <c r="R140" i="8"/>
  <c r="P140" i="8"/>
  <c r="BI138" i="8"/>
  <c r="BH138" i="8"/>
  <c r="BG138" i="8"/>
  <c r="BF138" i="8"/>
  <c r="T138" i="8"/>
  <c r="R138" i="8"/>
  <c r="P138" i="8"/>
  <c r="BI137" i="8"/>
  <c r="BH137" i="8"/>
  <c r="BG137" i="8"/>
  <c r="BF137" i="8"/>
  <c r="T137" i="8"/>
  <c r="R137" i="8"/>
  <c r="P137" i="8"/>
  <c r="BI135" i="8"/>
  <c r="BH135" i="8"/>
  <c r="BG135" i="8"/>
  <c r="BF135" i="8"/>
  <c r="T135" i="8"/>
  <c r="R135" i="8"/>
  <c r="P135" i="8"/>
  <c r="BI134" i="8"/>
  <c r="BH134" i="8"/>
  <c r="BG134" i="8"/>
  <c r="BF134" i="8"/>
  <c r="T134" i="8"/>
  <c r="R134" i="8"/>
  <c r="P134" i="8"/>
  <c r="BI133" i="8"/>
  <c r="BH133" i="8"/>
  <c r="BG133" i="8"/>
  <c r="BF133" i="8"/>
  <c r="T133" i="8"/>
  <c r="R133" i="8"/>
  <c r="P133" i="8"/>
  <c r="BI131" i="8"/>
  <c r="BH131" i="8"/>
  <c r="BG131" i="8"/>
  <c r="BF131" i="8"/>
  <c r="T131" i="8"/>
  <c r="R131" i="8"/>
  <c r="P131" i="8"/>
  <c r="F123" i="8"/>
  <c r="E121" i="8"/>
  <c r="F93" i="8"/>
  <c r="E91" i="8"/>
  <c r="J28" i="8"/>
  <c r="E28" i="8"/>
  <c r="J96" i="8"/>
  <c r="J27" i="8"/>
  <c r="J25" i="8"/>
  <c r="E25" i="8"/>
  <c r="J95" i="8"/>
  <c r="J24" i="8"/>
  <c r="J22" i="8"/>
  <c r="E22" i="8"/>
  <c r="F126" i="8" s="1"/>
  <c r="J21" i="8"/>
  <c r="J19" i="8"/>
  <c r="E19" i="8"/>
  <c r="F95" i="8"/>
  <c r="J18" i="8"/>
  <c r="J16" i="8"/>
  <c r="J123" i="8" s="1"/>
  <c r="E7" i="8"/>
  <c r="E85" i="8" s="1"/>
  <c r="J41" i="7"/>
  <c r="J40" i="7"/>
  <c r="AY104" i="1" s="1"/>
  <c r="J39" i="7"/>
  <c r="AX104" i="1"/>
  <c r="BI683" i="7"/>
  <c r="BH683" i="7"/>
  <c r="BG683" i="7"/>
  <c r="BF683" i="7"/>
  <c r="T683" i="7"/>
  <c r="R683" i="7"/>
  <c r="P683" i="7"/>
  <c r="BI682" i="7"/>
  <c r="BH682" i="7"/>
  <c r="BG682" i="7"/>
  <c r="BF682" i="7"/>
  <c r="T682" i="7"/>
  <c r="R682" i="7"/>
  <c r="P682" i="7"/>
  <c r="BI681" i="7"/>
  <c r="BH681" i="7"/>
  <c r="BG681" i="7"/>
  <c r="BF681" i="7"/>
  <c r="T681" i="7"/>
  <c r="R681" i="7"/>
  <c r="P681" i="7"/>
  <c r="BI680" i="7"/>
  <c r="BH680" i="7"/>
  <c r="BG680" i="7"/>
  <c r="BF680" i="7"/>
  <c r="T680" i="7"/>
  <c r="R680" i="7"/>
  <c r="P680" i="7"/>
  <c r="BI679" i="7"/>
  <c r="BH679" i="7"/>
  <c r="BG679" i="7"/>
  <c r="BF679" i="7"/>
  <c r="T679" i="7"/>
  <c r="R679" i="7"/>
  <c r="P679" i="7"/>
  <c r="BI677" i="7"/>
  <c r="BH677" i="7"/>
  <c r="BG677" i="7"/>
  <c r="BF677" i="7"/>
  <c r="T677" i="7"/>
  <c r="R677" i="7"/>
  <c r="P677" i="7"/>
  <c r="BI676" i="7"/>
  <c r="BH676" i="7"/>
  <c r="BG676" i="7"/>
  <c r="BF676" i="7"/>
  <c r="T676" i="7"/>
  <c r="R676" i="7"/>
  <c r="P676" i="7"/>
  <c r="BI675" i="7"/>
  <c r="BH675" i="7"/>
  <c r="BG675" i="7"/>
  <c r="BF675" i="7"/>
  <c r="T675" i="7"/>
  <c r="R675" i="7"/>
  <c r="P675" i="7"/>
  <c r="BI674" i="7"/>
  <c r="BH674" i="7"/>
  <c r="BG674" i="7"/>
  <c r="BF674" i="7"/>
  <c r="T674" i="7"/>
  <c r="R674" i="7"/>
  <c r="P674" i="7"/>
  <c r="BI672" i="7"/>
  <c r="BH672" i="7"/>
  <c r="BG672" i="7"/>
  <c r="BF672" i="7"/>
  <c r="T672" i="7"/>
  <c r="R672" i="7"/>
  <c r="P672" i="7"/>
  <c r="BI671" i="7"/>
  <c r="BH671" i="7"/>
  <c r="BG671" i="7"/>
  <c r="BF671" i="7"/>
  <c r="T671" i="7"/>
  <c r="R671" i="7"/>
  <c r="P671" i="7"/>
  <c r="BI670" i="7"/>
  <c r="BH670" i="7"/>
  <c r="BG670" i="7"/>
  <c r="BF670" i="7"/>
  <c r="T670" i="7"/>
  <c r="R670" i="7"/>
  <c r="P670" i="7"/>
  <c r="BI669" i="7"/>
  <c r="BH669" i="7"/>
  <c r="BG669" i="7"/>
  <c r="BF669" i="7"/>
  <c r="T669" i="7"/>
  <c r="R669" i="7"/>
  <c r="P669" i="7"/>
  <c r="BI668" i="7"/>
  <c r="BH668" i="7"/>
  <c r="BG668" i="7"/>
  <c r="BF668" i="7"/>
  <c r="T668" i="7"/>
  <c r="R668" i="7"/>
  <c r="P668" i="7"/>
  <c r="BI667" i="7"/>
  <c r="BH667" i="7"/>
  <c r="BG667" i="7"/>
  <c r="BF667" i="7"/>
  <c r="T667" i="7"/>
  <c r="R667" i="7"/>
  <c r="P667" i="7"/>
  <c r="BI666" i="7"/>
  <c r="BH666" i="7"/>
  <c r="BG666" i="7"/>
  <c r="BF666" i="7"/>
  <c r="T666" i="7"/>
  <c r="R666" i="7"/>
  <c r="P666" i="7"/>
  <c r="BI665" i="7"/>
  <c r="BH665" i="7"/>
  <c r="BG665" i="7"/>
  <c r="BF665" i="7"/>
  <c r="T665" i="7"/>
  <c r="R665" i="7"/>
  <c r="P665" i="7"/>
  <c r="BI664" i="7"/>
  <c r="BH664" i="7"/>
  <c r="BG664" i="7"/>
  <c r="BF664" i="7"/>
  <c r="T664" i="7"/>
  <c r="R664" i="7"/>
  <c r="P664" i="7"/>
  <c r="BI663" i="7"/>
  <c r="BH663" i="7"/>
  <c r="BG663" i="7"/>
  <c r="BF663" i="7"/>
  <c r="T663" i="7"/>
  <c r="R663" i="7"/>
  <c r="P663" i="7"/>
  <c r="BI662" i="7"/>
  <c r="BH662" i="7"/>
  <c r="BG662" i="7"/>
  <c r="BF662" i="7"/>
  <c r="T662" i="7"/>
  <c r="R662" i="7"/>
  <c r="P662" i="7"/>
  <c r="BI661" i="7"/>
  <c r="BH661" i="7"/>
  <c r="BG661" i="7"/>
  <c r="BF661" i="7"/>
  <c r="T661" i="7"/>
  <c r="R661" i="7"/>
  <c r="P661" i="7"/>
  <c r="BI660" i="7"/>
  <c r="BH660" i="7"/>
  <c r="BG660" i="7"/>
  <c r="BF660" i="7"/>
  <c r="T660" i="7"/>
  <c r="R660" i="7"/>
  <c r="P660" i="7"/>
  <c r="BI659" i="7"/>
  <c r="BH659" i="7"/>
  <c r="BG659" i="7"/>
  <c r="BF659" i="7"/>
  <c r="T659" i="7"/>
  <c r="R659" i="7"/>
  <c r="P659" i="7"/>
  <c r="BI658" i="7"/>
  <c r="BH658" i="7"/>
  <c r="BG658" i="7"/>
  <c r="BF658" i="7"/>
  <c r="T658" i="7"/>
  <c r="R658" i="7"/>
  <c r="P658" i="7"/>
  <c r="BI657" i="7"/>
  <c r="BH657" i="7"/>
  <c r="BG657" i="7"/>
  <c r="BF657" i="7"/>
  <c r="T657" i="7"/>
  <c r="R657" i="7"/>
  <c r="P657" i="7"/>
  <c r="BI656" i="7"/>
  <c r="BH656" i="7"/>
  <c r="BG656" i="7"/>
  <c r="BF656" i="7"/>
  <c r="T656" i="7"/>
  <c r="R656" i="7"/>
  <c r="P656" i="7"/>
  <c r="BI655" i="7"/>
  <c r="BH655" i="7"/>
  <c r="BG655" i="7"/>
  <c r="BF655" i="7"/>
  <c r="T655" i="7"/>
  <c r="R655" i="7"/>
  <c r="P655" i="7"/>
  <c r="BI654" i="7"/>
  <c r="BH654" i="7"/>
  <c r="BG654" i="7"/>
  <c r="BF654" i="7"/>
  <c r="T654" i="7"/>
  <c r="R654" i="7"/>
  <c r="P654" i="7"/>
  <c r="BI653" i="7"/>
  <c r="BH653" i="7"/>
  <c r="BG653" i="7"/>
  <c r="BF653" i="7"/>
  <c r="T653" i="7"/>
  <c r="R653" i="7"/>
  <c r="P653" i="7"/>
  <c r="BI652" i="7"/>
  <c r="BH652" i="7"/>
  <c r="BG652" i="7"/>
  <c r="BF652" i="7"/>
  <c r="T652" i="7"/>
  <c r="R652" i="7"/>
  <c r="P652" i="7"/>
  <c r="BI651" i="7"/>
  <c r="BH651" i="7"/>
  <c r="BG651" i="7"/>
  <c r="BF651" i="7"/>
  <c r="T651" i="7"/>
  <c r="R651" i="7"/>
  <c r="P651" i="7"/>
  <c r="BI650" i="7"/>
  <c r="BH650" i="7"/>
  <c r="BG650" i="7"/>
  <c r="BF650" i="7"/>
  <c r="T650" i="7"/>
  <c r="R650" i="7"/>
  <c r="P650" i="7"/>
  <c r="BI649" i="7"/>
  <c r="BH649" i="7"/>
  <c r="BG649" i="7"/>
  <c r="BF649" i="7"/>
  <c r="T649" i="7"/>
  <c r="R649" i="7"/>
  <c r="P649" i="7"/>
  <c r="BI648" i="7"/>
  <c r="BH648" i="7"/>
  <c r="BG648" i="7"/>
  <c r="BF648" i="7"/>
  <c r="T648" i="7"/>
  <c r="R648" i="7"/>
  <c r="P648" i="7"/>
  <c r="BI647" i="7"/>
  <c r="BH647" i="7"/>
  <c r="BG647" i="7"/>
  <c r="BF647" i="7"/>
  <c r="T647" i="7"/>
  <c r="R647" i="7"/>
  <c r="P647" i="7"/>
  <c r="BI646" i="7"/>
  <c r="BH646" i="7"/>
  <c r="BG646" i="7"/>
  <c r="BF646" i="7"/>
  <c r="T646" i="7"/>
  <c r="R646" i="7"/>
  <c r="P646" i="7"/>
  <c r="BI645" i="7"/>
  <c r="BH645" i="7"/>
  <c r="BG645" i="7"/>
  <c r="BF645" i="7"/>
  <c r="T645" i="7"/>
  <c r="R645" i="7"/>
  <c r="P645" i="7"/>
  <c r="BI644" i="7"/>
  <c r="BH644" i="7"/>
  <c r="BG644" i="7"/>
  <c r="BF644" i="7"/>
  <c r="T644" i="7"/>
  <c r="R644" i="7"/>
  <c r="P644" i="7"/>
  <c r="BI643" i="7"/>
  <c r="BH643" i="7"/>
  <c r="BG643" i="7"/>
  <c r="BF643" i="7"/>
  <c r="T643" i="7"/>
  <c r="R643" i="7"/>
  <c r="P643" i="7"/>
  <c r="BI642" i="7"/>
  <c r="BH642" i="7"/>
  <c r="BG642" i="7"/>
  <c r="BF642" i="7"/>
  <c r="T642" i="7"/>
  <c r="R642" i="7"/>
  <c r="P642" i="7"/>
  <c r="BI641" i="7"/>
  <c r="BH641" i="7"/>
  <c r="BG641" i="7"/>
  <c r="BF641" i="7"/>
  <c r="T641" i="7"/>
  <c r="R641" i="7"/>
  <c r="P641" i="7"/>
  <c r="BI640" i="7"/>
  <c r="BH640" i="7"/>
  <c r="BG640" i="7"/>
  <c r="BF640" i="7"/>
  <c r="T640" i="7"/>
  <c r="R640" i="7"/>
  <c r="P640" i="7"/>
  <c r="BI639" i="7"/>
  <c r="BH639" i="7"/>
  <c r="BG639" i="7"/>
  <c r="BF639" i="7"/>
  <c r="T639" i="7"/>
  <c r="R639" i="7"/>
  <c r="P639" i="7"/>
  <c r="BI638" i="7"/>
  <c r="BH638" i="7"/>
  <c r="BG638" i="7"/>
  <c r="BF638" i="7"/>
  <c r="T638" i="7"/>
  <c r="R638" i="7"/>
  <c r="P638" i="7"/>
  <c r="BI637" i="7"/>
  <c r="BH637" i="7"/>
  <c r="BG637" i="7"/>
  <c r="BF637" i="7"/>
  <c r="T637" i="7"/>
  <c r="R637" i="7"/>
  <c r="P637" i="7"/>
  <c r="BI636" i="7"/>
  <c r="BH636" i="7"/>
  <c r="BG636" i="7"/>
  <c r="BF636" i="7"/>
  <c r="T636" i="7"/>
  <c r="R636" i="7"/>
  <c r="P636" i="7"/>
  <c r="BI635" i="7"/>
  <c r="BH635" i="7"/>
  <c r="BG635" i="7"/>
  <c r="BF635" i="7"/>
  <c r="T635" i="7"/>
  <c r="R635" i="7"/>
  <c r="P635" i="7"/>
  <c r="BI634" i="7"/>
  <c r="BH634" i="7"/>
  <c r="BG634" i="7"/>
  <c r="BF634" i="7"/>
  <c r="T634" i="7"/>
  <c r="R634" i="7"/>
  <c r="P634" i="7"/>
  <c r="BI633" i="7"/>
  <c r="BH633" i="7"/>
  <c r="BG633" i="7"/>
  <c r="BF633" i="7"/>
  <c r="T633" i="7"/>
  <c r="R633" i="7"/>
  <c r="P633" i="7"/>
  <c r="BI632" i="7"/>
  <c r="BH632" i="7"/>
  <c r="BG632" i="7"/>
  <c r="BF632" i="7"/>
  <c r="T632" i="7"/>
  <c r="R632" i="7"/>
  <c r="P632" i="7"/>
  <c r="BI631" i="7"/>
  <c r="BH631" i="7"/>
  <c r="BG631" i="7"/>
  <c r="BF631" i="7"/>
  <c r="T631" i="7"/>
  <c r="R631" i="7"/>
  <c r="P631" i="7"/>
  <c r="BI630" i="7"/>
  <c r="BH630" i="7"/>
  <c r="BG630" i="7"/>
  <c r="BF630" i="7"/>
  <c r="T630" i="7"/>
  <c r="R630" i="7"/>
  <c r="P630" i="7"/>
  <c r="BI629" i="7"/>
  <c r="BH629" i="7"/>
  <c r="BG629" i="7"/>
  <c r="BF629" i="7"/>
  <c r="T629" i="7"/>
  <c r="R629" i="7"/>
  <c r="P629" i="7"/>
  <c r="BI628" i="7"/>
  <c r="BH628" i="7"/>
  <c r="BG628" i="7"/>
  <c r="BF628" i="7"/>
  <c r="T628" i="7"/>
  <c r="R628" i="7"/>
  <c r="P628" i="7"/>
  <c r="BI627" i="7"/>
  <c r="BH627" i="7"/>
  <c r="BG627" i="7"/>
  <c r="BF627" i="7"/>
  <c r="T627" i="7"/>
  <c r="R627" i="7"/>
  <c r="P627" i="7"/>
  <c r="BI626" i="7"/>
  <c r="BH626" i="7"/>
  <c r="BG626" i="7"/>
  <c r="BF626" i="7"/>
  <c r="T626" i="7"/>
  <c r="R626" i="7"/>
  <c r="P626" i="7"/>
  <c r="BI625" i="7"/>
  <c r="BH625" i="7"/>
  <c r="BG625" i="7"/>
  <c r="BF625" i="7"/>
  <c r="T625" i="7"/>
  <c r="R625" i="7"/>
  <c r="P625" i="7"/>
  <c r="BI624" i="7"/>
  <c r="BH624" i="7"/>
  <c r="BG624" i="7"/>
  <c r="BF624" i="7"/>
  <c r="T624" i="7"/>
  <c r="R624" i="7"/>
  <c r="P624" i="7"/>
  <c r="BI623" i="7"/>
  <c r="BH623" i="7"/>
  <c r="BG623" i="7"/>
  <c r="BF623" i="7"/>
  <c r="T623" i="7"/>
  <c r="R623" i="7"/>
  <c r="P623" i="7"/>
  <c r="BI622" i="7"/>
  <c r="BH622" i="7"/>
  <c r="BG622" i="7"/>
  <c r="BF622" i="7"/>
  <c r="T622" i="7"/>
  <c r="R622" i="7"/>
  <c r="P622" i="7"/>
  <c r="BI621" i="7"/>
  <c r="BH621" i="7"/>
  <c r="BG621" i="7"/>
  <c r="BF621" i="7"/>
  <c r="T621" i="7"/>
  <c r="R621" i="7"/>
  <c r="P621" i="7"/>
  <c r="BI620" i="7"/>
  <c r="BH620" i="7"/>
  <c r="BG620" i="7"/>
  <c r="BF620" i="7"/>
  <c r="T620" i="7"/>
  <c r="R620" i="7"/>
  <c r="P620" i="7"/>
  <c r="BI619" i="7"/>
  <c r="BH619" i="7"/>
  <c r="BG619" i="7"/>
  <c r="BF619" i="7"/>
  <c r="T619" i="7"/>
  <c r="R619" i="7"/>
  <c r="P619" i="7"/>
  <c r="BI618" i="7"/>
  <c r="BH618" i="7"/>
  <c r="BG618" i="7"/>
  <c r="BF618" i="7"/>
  <c r="T618" i="7"/>
  <c r="R618" i="7"/>
  <c r="P618" i="7"/>
  <c r="BI616" i="7"/>
  <c r="BH616" i="7"/>
  <c r="BG616" i="7"/>
  <c r="BF616" i="7"/>
  <c r="T616" i="7"/>
  <c r="R616" i="7"/>
  <c r="P616" i="7"/>
  <c r="BI615" i="7"/>
  <c r="BH615" i="7"/>
  <c r="BG615" i="7"/>
  <c r="BF615" i="7"/>
  <c r="T615" i="7"/>
  <c r="R615" i="7"/>
  <c r="P615" i="7"/>
  <c r="BI614" i="7"/>
  <c r="BH614" i="7"/>
  <c r="BG614" i="7"/>
  <c r="BF614" i="7"/>
  <c r="T614" i="7"/>
  <c r="R614" i="7"/>
  <c r="P614" i="7"/>
  <c r="BI613" i="7"/>
  <c r="BH613" i="7"/>
  <c r="BG613" i="7"/>
  <c r="BF613" i="7"/>
  <c r="T613" i="7"/>
  <c r="R613" i="7"/>
  <c r="P613" i="7"/>
  <c r="BI612" i="7"/>
  <c r="BH612" i="7"/>
  <c r="BG612" i="7"/>
  <c r="BF612" i="7"/>
  <c r="T612" i="7"/>
  <c r="R612" i="7"/>
  <c r="P612" i="7"/>
  <c r="BI611" i="7"/>
  <c r="BH611" i="7"/>
  <c r="BG611" i="7"/>
  <c r="BF611" i="7"/>
  <c r="T611" i="7"/>
  <c r="R611" i="7"/>
  <c r="P611" i="7"/>
  <c r="BI610" i="7"/>
  <c r="BH610" i="7"/>
  <c r="BG610" i="7"/>
  <c r="BF610" i="7"/>
  <c r="T610" i="7"/>
  <c r="R610" i="7"/>
  <c r="P610" i="7"/>
  <c r="BI609" i="7"/>
  <c r="BH609" i="7"/>
  <c r="BG609" i="7"/>
  <c r="BF609" i="7"/>
  <c r="T609" i="7"/>
  <c r="R609" i="7"/>
  <c r="P609" i="7"/>
  <c r="BI608" i="7"/>
  <c r="BH608" i="7"/>
  <c r="BG608" i="7"/>
  <c r="BF608" i="7"/>
  <c r="T608" i="7"/>
  <c r="R608" i="7"/>
  <c r="P608" i="7"/>
  <c r="BI607" i="7"/>
  <c r="BH607" i="7"/>
  <c r="BG607" i="7"/>
  <c r="BF607" i="7"/>
  <c r="T607" i="7"/>
  <c r="R607" i="7"/>
  <c r="P607" i="7"/>
  <c r="BI606" i="7"/>
  <c r="BH606" i="7"/>
  <c r="BG606" i="7"/>
  <c r="BF606" i="7"/>
  <c r="T606" i="7"/>
  <c r="R606" i="7"/>
  <c r="P606" i="7"/>
  <c r="BI605" i="7"/>
  <c r="BH605" i="7"/>
  <c r="BG605" i="7"/>
  <c r="BF605" i="7"/>
  <c r="T605" i="7"/>
  <c r="R605" i="7"/>
  <c r="P605" i="7"/>
  <c r="BI604" i="7"/>
  <c r="BH604" i="7"/>
  <c r="BG604" i="7"/>
  <c r="BF604" i="7"/>
  <c r="T604" i="7"/>
  <c r="R604" i="7"/>
  <c r="P604" i="7"/>
  <c r="BI603" i="7"/>
  <c r="BH603" i="7"/>
  <c r="BG603" i="7"/>
  <c r="BF603" i="7"/>
  <c r="T603" i="7"/>
  <c r="R603" i="7"/>
  <c r="P603" i="7"/>
  <c r="BI602" i="7"/>
  <c r="BH602" i="7"/>
  <c r="BG602" i="7"/>
  <c r="BF602" i="7"/>
  <c r="T602" i="7"/>
  <c r="R602" i="7"/>
  <c r="P602" i="7"/>
  <c r="BI601" i="7"/>
  <c r="BH601" i="7"/>
  <c r="BG601" i="7"/>
  <c r="BF601" i="7"/>
  <c r="T601" i="7"/>
  <c r="R601" i="7"/>
  <c r="P601" i="7"/>
  <c r="BI600" i="7"/>
  <c r="BH600" i="7"/>
  <c r="BG600" i="7"/>
  <c r="BF600" i="7"/>
  <c r="T600" i="7"/>
  <c r="R600" i="7"/>
  <c r="P600" i="7"/>
  <c r="BI599" i="7"/>
  <c r="BH599" i="7"/>
  <c r="BG599" i="7"/>
  <c r="BF599" i="7"/>
  <c r="T599" i="7"/>
  <c r="R599" i="7"/>
  <c r="P599" i="7"/>
  <c r="BI598" i="7"/>
  <c r="BH598" i="7"/>
  <c r="BG598" i="7"/>
  <c r="BF598" i="7"/>
  <c r="T598" i="7"/>
  <c r="R598" i="7"/>
  <c r="P598" i="7"/>
  <c r="BI597" i="7"/>
  <c r="BH597" i="7"/>
  <c r="BG597" i="7"/>
  <c r="BF597" i="7"/>
  <c r="T597" i="7"/>
  <c r="R597" i="7"/>
  <c r="P597" i="7"/>
  <c r="BI596" i="7"/>
  <c r="BH596" i="7"/>
  <c r="BG596" i="7"/>
  <c r="BF596" i="7"/>
  <c r="T596" i="7"/>
  <c r="R596" i="7"/>
  <c r="P596" i="7"/>
  <c r="BI595" i="7"/>
  <c r="BH595" i="7"/>
  <c r="BG595" i="7"/>
  <c r="BF595" i="7"/>
  <c r="T595" i="7"/>
  <c r="R595" i="7"/>
  <c r="P595" i="7"/>
  <c r="BI593" i="7"/>
  <c r="BH593" i="7"/>
  <c r="BG593" i="7"/>
  <c r="BF593" i="7"/>
  <c r="T593" i="7"/>
  <c r="R593" i="7"/>
  <c r="P593" i="7"/>
  <c r="BI592" i="7"/>
  <c r="BH592" i="7"/>
  <c r="BG592" i="7"/>
  <c r="BF592" i="7"/>
  <c r="T592" i="7"/>
  <c r="R592" i="7"/>
  <c r="P592" i="7"/>
  <c r="BI591" i="7"/>
  <c r="BH591" i="7"/>
  <c r="BG591" i="7"/>
  <c r="BF591" i="7"/>
  <c r="T591" i="7"/>
  <c r="R591" i="7"/>
  <c r="P591" i="7"/>
  <c r="BI589" i="7"/>
  <c r="BH589" i="7"/>
  <c r="BG589" i="7"/>
  <c r="BF589" i="7"/>
  <c r="T589" i="7"/>
  <c r="R589" i="7"/>
  <c r="P589" i="7"/>
  <c r="BI588" i="7"/>
  <c r="BH588" i="7"/>
  <c r="BG588" i="7"/>
  <c r="BF588" i="7"/>
  <c r="T588" i="7"/>
  <c r="R588" i="7"/>
  <c r="P588" i="7"/>
  <c r="BI586" i="7"/>
  <c r="BH586" i="7"/>
  <c r="BG586" i="7"/>
  <c r="BF586" i="7"/>
  <c r="T586" i="7"/>
  <c r="R586" i="7"/>
  <c r="P586" i="7"/>
  <c r="BI584" i="7"/>
  <c r="BH584" i="7"/>
  <c r="BG584" i="7"/>
  <c r="BF584" i="7"/>
  <c r="T584" i="7"/>
  <c r="R584" i="7"/>
  <c r="P584" i="7"/>
  <c r="BI582" i="7"/>
  <c r="BH582" i="7"/>
  <c r="BG582" i="7"/>
  <c r="BF582" i="7"/>
  <c r="T582" i="7"/>
  <c r="R582" i="7"/>
  <c r="P582" i="7"/>
  <c r="BI581" i="7"/>
  <c r="BH581" i="7"/>
  <c r="BG581" i="7"/>
  <c r="BF581" i="7"/>
  <c r="T581" i="7"/>
  <c r="R581" i="7"/>
  <c r="P581" i="7"/>
  <c r="BI580" i="7"/>
  <c r="BH580" i="7"/>
  <c r="BG580" i="7"/>
  <c r="BF580" i="7"/>
  <c r="T580" i="7"/>
  <c r="R580" i="7"/>
  <c r="P580" i="7"/>
  <c r="BI579" i="7"/>
  <c r="BH579" i="7"/>
  <c r="BG579" i="7"/>
  <c r="BF579" i="7"/>
  <c r="T579" i="7"/>
  <c r="R579" i="7"/>
  <c r="P579" i="7"/>
  <c r="BI578" i="7"/>
  <c r="BH578" i="7"/>
  <c r="BG578" i="7"/>
  <c r="BF578" i="7"/>
  <c r="T578" i="7"/>
  <c r="R578" i="7"/>
  <c r="P578" i="7"/>
  <c r="BI576" i="7"/>
  <c r="BH576" i="7"/>
  <c r="BG576" i="7"/>
  <c r="BF576" i="7"/>
  <c r="T576" i="7"/>
  <c r="R576" i="7"/>
  <c r="P576" i="7"/>
  <c r="BI575" i="7"/>
  <c r="BH575" i="7"/>
  <c r="BG575" i="7"/>
  <c r="BF575" i="7"/>
  <c r="T575" i="7"/>
  <c r="R575" i="7"/>
  <c r="P575" i="7"/>
  <c r="BI574" i="7"/>
  <c r="BH574" i="7"/>
  <c r="BG574" i="7"/>
  <c r="BF574" i="7"/>
  <c r="T574" i="7"/>
  <c r="R574" i="7"/>
  <c r="P574" i="7"/>
  <c r="BI573" i="7"/>
  <c r="BH573" i="7"/>
  <c r="BG573" i="7"/>
  <c r="BF573" i="7"/>
  <c r="T573" i="7"/>
  <c r="R573" i="7"/>
  <c r="P573" i="7"/>
  <c r="BI572" i="7"/>
  <c r="BH572" i="7"/>
  <c r="BG572" i="7"/>
  <c r="BF572" i="7"/>
  <c r="T572" i="7"/>
  <c r="R572" i="7"/>
  <c r="P572" i="7"/>
  <c r="BI571" i="7"/>
  <c r="BH571" i="7"/>
  <c r="BG571" i="7"/>
  <c r="BF571" i="7"/>
  <c r="T571" i="7"/>
  <c r="R571" i="7"/>
  <c r="P571" i="7"/>
  <c r="BI570" i="7"/>
  <c r="BH570" i="7"/>
  <c r="BG570" i="7"/>
  <c r="BF570" i="7"/>
  <c r="T570" i="7"/>
  <c r="R570" i="7"/>
  <c r="P570" i="7"/>
  <c r="BI569" i="7"/>
  <c r="BH569" i="7"/>
  <c r="BG569" i="7"/>
  <c r="BF569" i="7"/>
  <c r="T569" i="7"/>
  <c r="R569" i="7"/>
  <c r="P569" i="7"/>
  <c r="BI568" i="7"/>
  <c r="BH568" i="7"/>
  <c r="BG568" i="7"/>
  <c r="BF568" i="7"/>
  <c r="T568" i="7"/>
  <c r="R568" i="7"/>
  <c r="P568" i="7"/>
  <c r="BI566" i="7"/>
  <c r="BH566" i="7"/>
  <c r="BG566" i="7"/>
  <c r="BF566" i="7"/>
  <c r="T566" i="7"/>
  <c r="R566" i="7"/>
  <c r="P566" i="7"/>
  <c r="BI564" i="7"/>
  <c r="BH564" i="7"/>
  <c r="BG564" i="7"/>
  <c r="BF564" i="7"/>
  <c r="T564" i="7"/>
  <c r="R564" i="7"/>
  <c r="P564" i="7"/>
  <c r="BI563" i="7"/>
  <c r="BH563" i="7"/>
  <c r="BG563" i="7"/>
  <c r="BF563" i="7"/>
  <c r="T563" i="7"/>
  <c r="R563" i="7"/>
  <c r="P563" i="7"/>
  <c r="BI562" i="7"/>
  <c r="BH562" i="7"/>
  <c r="BG562" i="7"/>
  <c r="BF562" i="7"/>
  <c r="T562" i="7"/>
  <c r="R562" i="7"/>
  <c r="P562" i="7"/>
  <c r="BI561" i="7"/>
  <c r="BH561" i="7"/>
  <c r="BG561" i="7"/>
  <c r="BF561" i="7"/>
  <c r="T561" i="7"/>
  <c r="R561" i="7"/>
  <c r="P561" i="7"/>
  <c r="BI560" i="7"/>
  <c r="BH560" i="7"/>
  <c r="BG560" i="7"/>
  <c r="BF560" i="7"/>
  <c r="T560" i="7"/>
  <c r="R560" i="7"/>
  <c r="P560" i="7"/>
  <c r="BI558" i="7"/>
  <c r="BH558" i="7"/>
  <c r="BG558" i="7"/>
  <c r="BF558" i="7"/>
  <c r="T558" i="7"/>
  <c r="R558" i="7"/>
  <c r="P558" i="7"/>
  <c r="BI556" i="7"/>
  <c r="BH556" i="7"/>
  <c r="BG556" i="7"/>
  <c r="BF556" i="7"/>
  <c r="T556" i="7"/>
  <c r="R556" i="7"/>
  <c r="P556" i="7"/>
  <c r="BI554" i="7"/>
  <c r="BH554" i="7"/>
  <c r="BG554" i="7"/>
  <c r="BF554" i="7"/>
  <c r="T554" i="7"/>
  <c r="R554" i="7"/>
  <c r="P554" i="7"/>
  <c r="BI552" i="7"/>
  <c r="BH552" i="7"/>
  <c r="BG552" i="7"/>
  <c r="BF552" i="7"/>
  <c r="T552" i="7"/>
  <c r="R552" i="7"/>
  <c r="P552" i="7"/>
  <c r="BI551" i="7"/>
  <c r="BH551" i="7"/>
  <c r="BG551" i="7"/>
  <c r="BF551" i="7"/>
  <c r="T551" i="7"/>
  <c r="R551" i="7"/>
  <c r="P551" i="7"/>
  <c r="BI550" i="7"/>
  <c r="BH550" i="7"/>
  <c r="BG550" i="7"/>
  <c r="BF550" i="7"/>
  <c r="T550" i="7"/>
  <c r="R550" i="7"/>
  <c r="P550" i="7"/>
  <c r="BI549" i="7"/>
  <c r="BH549" i="7"/>
  <c r="BG549" i="7"/>
  <c r="BF549" i="7"/>
  <c r="T549" i="7"/>
  <c r="R549" i="7"/>
  <c r="P549" i="7"/>
  <c r="BI548" i="7"/>
  <c r="BH548" i="7"/>
  <c r="BG548" i="7"/>
  <c r="BF548" i="7"/>
  <c r="T548" i="7"/>
  <c r="R548" i="7"/>
  <c r="P548" i="7"/>
  <c r="BI547" i="7"/>
  <c r="BH547" i="7"/>
  <c r="BG547" i="7"/>
  <c r="BF547" i="7"/>
  <c r="T547" i="7"/>
  <c r="R547" i="7"/>
  <c r="P547" i="7"/>
  <c r="BI546" i="7"/>
  <c r="BH546" i="7"/>
  <c r="BG546" i="7"/>
  <c r="BF546" i="7"/>
  <c r="T546" i="7"/>
  <c r="R546" i="7"/>
  <c r="P546" i="7"/>
  <c r="BI545" i="7"/>
  <c r="BH545" i="7"/>
  <c r="BG545" i="7"/>
  <c r="BF545" i="7"/>
  <c r="T545" i="7"/>
  <c r="R545" i="7"/>
  <c r="P545" i="7"/>
  <c r="BI543" i="7"/>
  <c r="BH543" i="7"/>
  <c r="BG543" i="7"/>
  <c r="BF543" i="7"/>
  <c r="T543" i="7"/>
  <c r="R543" i="7"/>
  <c r="P543" i="7"/>
  <c r="BI542" i="7"/>
  <c r="BH542" i="7"/>
  <c r="BG542" i="7"/>
  <c r="BF542" i="7"/>
  <c r="T542" i="7"/>
  <c r="R542" i="7"/>
  <c r="P542" i="7"/>
  <c r="BI541" i="7"/>
  <c r="BH541" i="7"/>
  <c r="BG541" i="7"/>
  <c r="BF541" i="7"/>
  <c r="T541" i="7"/>
  <c r="R541" i="7"/>
  <c r="P541" i="7"/>
  <c r="BI540" i="7"/>
  <c r="BH540" i="7"/>
  <c r="BG540" i="7"/>
  <c r="BF540" i="7"/>
  <c r="T540" i="7"/>
  <c r="R540" i="7"/>
  <c r="P540" i="7"/>
  <c r="BI539" i="7"/>
  <c r="BH539" i="7"/>
  <c r="BG539" i="7"/>
  <c r="BF539" i="7"/>
  <c r="T539" i="7"/>
  <c r="R539" i="7"/>
  <c r="P539" i="7"/>
  <c r="BI538" i="7"/>
  <c r="BH538" i="7"/>
  <c r="BG538" i="7"/>
  <c r="BF538" i="7"/>
  <c r="T538" i="7"/>
  <c r="R538" i="7"/>
  <c r="P538" i="7"/>
  <c r="BI537" i="7"/>
  <c r="BH537" i="7"/>
  <c r="BG537" i="7"/>
  <c r="BF537" i="7"/>
  <c r="T537" i="7"/>
  <c r="R537" i="7"/>
  <c r="P537" i="7"/>
  <c r="BI536" i="7"/>
  <c r="BH536" i="7"/>
  <c r="BG536" i="7"/>
  <c r="BF536" i="7"/>
  <c r="T536" i="7"/>
  <c r="R536" i="7"/>
  <c r="P536" i="7"/>
  <c r="BI535" i="7"/>
  <c r="BH535" i="7"/>
  <c r="BG535" i="7"/>
  <c r="BF535" i="7"/>
  <c r="T535" i="7"/>
  <c r="R535" i="7"/>
  <c r="P535" i="7"/>
  <c r="BI534" i="7"/>
  <c r="BH534" i="7"/>
  <c r="BG534" i="7"/>
  <c r="BF534" i="7"/>
  <c r="T534" i="7"/>
  <c r="R534" i="7"/>
  <c r="P534" i="7"/>
  <c r="BI533" i="7"/>
  <c r="BH533" i="7"/>
  <c r="BG533" i="7"/>
  <c r="BF533" i="7"/>
  <c r="T533" i="7"/>
  <c r="R533" i="7"/>
  <c r="P533" i="7"/>
  <c r="BI532" i="7"/>
  <c r="BH532" i="7"/>
  <c r="BG532" i="7"/>
  <c r="BF532" i="7"/>
  <c r="T532" i="7"/>
  <c r="R532" i="7"/>
  <c r="P532" i="7"/>
  <c r="BI531" i="7"/>
  <c r="BH531" i="7"/>
  <c r="BG531" i="7"/>
  <c r="BF531" i="7"/>
  <c r="T531" i="7"/>
  <c r="R531" i="7"/>
  <c r="P531" i="7"/>
  <c r="BI530" i="7"/>
  <c r="BH530" i="7"/>
  <c r="BG530" i="7"/>
  <c r="BF530" i="7"/>
  <c r="T530" i="7"/>
  <c r="R530" i="7"/>
  <c r="P530" i="7"/>
  <c r="BI529" i="7"/>
  <c r="BH529" i="7"/>
  <c r="BG529" i="7"/>
  <c r="BF529" i="7"/>
  <c r="T529" i="7"/>
  <c r="R529" i="7"/>
  <c r="P529" i="7"/>
  <c r="BI528" i="7"/>
  <c r="BH528" i="7"/>
  <c r="BG528" i="7"/>
  <c r="BF528" i="7"/>
  <c r="T528" i="7"/>
  <c r="R528" i="7"/>
  <c r="P528" i="7"/>
  <c r="BI526" i="7"/>
  <c r="BH526" i="7"/>
  <c r="BG526" i="7"/>
  <c r="BF526" i="7"/>
  <c r="T526" i="7"/>
  <c r="R526" i="7"/>
  <c r="P526" i="7"/>
  <c r="BI524" i="7"/>
  <c r="BH524" i="7"/>
  <c r="BG524" i="7"/>
  <c r="BF524" i="7"/>
  <c r="T524" i="7"/>
  <c r="R524" i="7"/>
  <c r="P524" i="7"/>
  <c r="BI522" i="7"/>
  <c r="BH522" i="7"/>
  <c r="BG522" i="7"/>
  <c r="BF522" i="7"/>
  <c r="T522" i="7"/>
  <c r="R522" i="7"/>
  <c r="P522" i="7"/>
  <c r="BI520" i="7"/>
  <c r="BH520" i="7"/>
  <c r="BG520" i="7"/>
  <c r="BF520" i="7"/>
  <c r="T520" i="7"/>
  <c r="R520" i="7"/>
  <c r="P520" i="7"/>
  <c r="BI518" i="7"/>
  <c r="BH518" i="7"/>
  <c r="BG518" i="7"/>
  <c r="BF518" i="7"/>
  <c r="T518" i="7"/>
  <c r="R518" i="7"/>
  <c r="P518" i="7"/>
  <c r="BI516" i="7"/>
  <c r="BH516" i="7"/>
  <c r="BG516" i="7"/>
  <c r="BF516" i="7"/>
  <c r="T516" i="7"/>
  <c r="R516" i="7"/>
  <c r="P516" i="7"/>
  <c r="BI515" i="7"/>
  <c r="BH515" i="7"/>
  <c r="BG515" i="7"/>
  <c r="BF515" i="7"/>
  <c r="T515" i="7"/>
  <c r="R515" i="7"/>
  <c r="P515" i="7"/>
  <c r="BI514" i="7"/>
  <c r="BH514" i="7"/>
  <c r="BG514" i="7"/>
  <c r="BF514" i="7"/>
  <c r="T514" i="7"/>
  <c r="R514" i="7"/>
  <c r="P514" i="7"/>
  <c r="BI513" i="7"/>
  <c r="BH513" i="7"/>
  <c r="BG513" i="7"/>
  <c r="BF513" i="7"/>
  <c r="T513" i="7"/>
  <c r="R513" i="7"/>
  <c r="P513" i="7"/>
  <c r="BI512" i="7"/>
  <c r="BH512" i="7"/>
  <c r="BG512" i="7"/>
  <c r="BF512" i="7"/>
  <c r="T512" i="7"/>
  <c r="R512" i="7"/>
  <c r="P512" i="7"/>
  <c r="BI511" i="7"/>
  <c r="BH511" i="7"/>
  <c r="BG511" i="7"/>
  <c r="BF511" i="7"/>
  <c r="T511" i="7"/>
  <c r="R511" i="7"/>
  <c r="P511" i="7"/>
  <c r="BI510" i="7"/>
  <c r="BH510" i="7"/>
  <c r="BG510" i="7"/>
  <c r="BF510" i="7"/>
  <c r="T510" i="7"/>
  <c r="R510" i="7"/>
  <c r="P510" i="7"/>
  <c r="BI509" i="7"/>
  <c r="BH509" i="7"/>
  <c r="BG509" i="7"/>
  <c r="BF509" i="7"/>
  <c r="T509" i="7"/>
  <c r="R509" i="7"/>
  <c r="P509" i="7"/>
  <c r="BI508" i="7"/>
  <c r="BH508" i="7"/>
  <c r="BG508" i="7"/>
  <c r="BF508" i="7"/>
  <c r="T508" i="7"/>
  <c r="R508" i="7"/>
  <c r="P508" i="7"/>
  <c r="BI507" i="7"/>
  <c r="BH507" i="7"/>
  <c r="BG507" i="7"/>
  <c r="BF507" i="7"/>
  <c r="T507" i="7"/>
  <c r="R507" i="7"/>
  <c r="P507" i="7"/>
  <c r="BI506" i="7"/>
  <c r="BH506" i="7"/>
  <c r="BG506" i="7"/>
  <c r="BF506" i="7"/>
  <c r="T506" i="7"/>
  <c r="R506" i="7"/>
  <c r="P506" i="7"/>
  <c r="BI505" i="7"/>
  <c r="BH505" i="7"/>
  <c r="BG505" i="7"/>
  <c r="BF505" i="7"/>
  <c r="T505" i="7"/>
  <c r="R505" i="7"/>
  <c r="P505" i="7"/>
  <c r="BI504" i="7"/>
  <c r="BH504" i="7"/>
  <c r="BG504" i="7"/>
  <c r="BF504" i="7"/>
  <c r="T504" i="7"/>
  <c r="R504" i="7"/>
  <c r="P504" i="7"/>
  <c r="BI503" i="7"/>
  <c r="BH503" i="7"/>
  <c r="BG503" i="7"/>
  <c r="BF503" i="7"/>
  <c r="T503" i="7"/>
  <c r="R503" i="7"/>
  <c r="P503" i="7"/>
  <c r="BI502" i="7"/>
  <c r="BH502" i="7"/>
  <c r="BG502" i="7"/>
  <c r="BF502" i="7"/>
  <c r="T502" i="7"/>
  <c r="R502" i="7"/>
  <c r="P502" i="7"/>
  <c r="BI501" i="7"/>
  <c r="BH501" i="7"/>
  <c r="BG501" i="7"/>
  <c r="BF501" i="7"/>
  <c r="T501" i="7"/>
  <c r="R501" i="7"/>
  <c r="P501" i="7"/>
  <c r="BI500" i="7"/>
  <c r="BH500" i="7"/>
  <c r="BG500" i="7"/>
  <c r="BF500" i="7"/>
  <c r="T500" i="7"/>
  <c r="R500" i="7"/>
  <c r="P500" i="7"/>
  <c r="BI499" i="7"/>
  <c r="BH499" i="7"/>
  <c r="BG499" i="7"/>
  <c r="BF499" i="7"/>
  <c r="T499" i="7"/>
  <c r="R499" i="7"/>
  <c r="P499" i="7"/>
  <c r="BI498" i="7"/>
  <c r="BH498" i="7"/>
  <c r="BG498" i="7"/>
  <c r="BF498" i="7"/>
  <c r="T498" i="7"/>
  <c r="R498" i="7"/>
  <c r="P498" i="7"/>
  <c r="BI497" i="7"/>
  <c r="BH497" i="7"/>
  <c r="BG497" i="7"/>
  <c r="BF497" i="7"/>
  <c r="T497" i="7"/>
  <c r="R497" i="7"/>
  <c r="P497" i="7"/>
  <c r="BI496" i="7"/>
  <c r="BH496" i="7"/>
  <c r="BG496" i="7"/>
  <c r="BF496" i="7"/>
  <c r="T496" i="7"/>
  <c r="R496" i="7"/>
  <c r="P496" i="7"/>
  <c r="BI495" i="7"/>
  <c r="BH495" i="7"/>
  <c r="BG495" i="7"/>
  <c r="BF495" i="7"/>
  <c r="T495" i="7"/>
  <c r="R495" i="7"/>
  <c r="P495" i="7"/>
  <c r="BI494" i="7"/>
  <c r="BH494" i="7"/>
  <c r="BG494" i="7"/>
  <c r="BF494" i="7"/>
  <c r="T494" i="7"/>
  <c r="R494" i="7"/>
  <c r="P494" i="7"/>
  <c r="BI493" i="7"/>
  <c r="BH493" i="7"/>
  <c r="BG493" i="7"/>
  <c r="BF493" i="7"/>
  <c r="T493" i="7"/>
  <c r="R493" i="7"/>
  <c r="P493" i="7"/>
  <c r="BI491" i="7"/>
  <c r="BH491" i="7"/>
  <c r="BG491" i="7"/>
  <c r="BF491" i="7"/>
  <c r="T491" i="7"/>
  <c r="R491" i="7"/>
  <c r="P491" i="7"/>
  <c r="BI489" i="7"/>
  <c r="BH489" i="7"/>
  <c r="BG489" i="7"/>
  <c r="BF489" i="7"/>
  <c r="T489" i="7"/>
  <c r="R489" i="7"/>
  <c r="P489" i="7"/>
  <c r="BI487" i="7"/>
  <c r="BH487" i="7"/>
  <c r="BG487" i="7"/>
  <c r="BF487" i="7"/>
  <c r="T487" i="7"/>
  <c r="R487" i="7"/>
  <c r="P487" i="7"/>
  <c r="BI486" i="7"/>
  <c r="BH486" i="7"/>
  <c r="BG486" i="7"/>
  <c r="BF486" i="7"/>
  <c r="T486" i="7"/>
  <c r="R486" i="7"/>
  <c r="P486" i="7"/>
  <c r="BI485" i="7"/>
  <c r="BH485" i="7"/>
  <c r="BG485" i="7"/>
  <c r="BF485" i="7"/>
  <c r="T485" i="7"/>
  <c r="R485" i="7"/>
  <c r="P485" i="7"/>
  <c r="BI484" i="7"/>
  <c r="BH484" i="7"/>
  <c r="BG484" i="7"/>
  <c r="BF484" i="7"/>
  <c r="T484" i="7"/>
  <c r="R484" i="7"/>
  <c r="P484" i="7"/>
  <c r="BI483" i="7"/>
  <c r="BH483" i="7"/>
  <c r="BG483" i="7"/>
  <c r="BF483" i="7"/>
  <c r="T483" i="7"/>
  <c r="R483" i="7"/>
  <c r="P483" i="7"/>
  <c r="BI482" i="7"/>
  <c r="BH482" i="7"/>
  <c r="BG482" i="7"/>
  <c r="BF482" i="7"/>
  <c r="T482" i="7"/>
  <c r="R482" i="7"/>
  <c r="P482" i="7"/>
  <c r="BI481" i="7"/>
  <c r="BH481" i="7"/>
  <c r="BG481" i="7"/>
  <c r="BF481" i="7"/>
  <c r="T481" i="7"/>
  <c r="R481" i="7"/>
  <c r="P481" i="7"/>
  <c r="BI480" i="7"/>
  <c r="BH480" i="7"/>
  <c r="BG480" i="7"/>
  <c r="BF480" i="7"/>
  <c r="T480" i="7"/>
  <c r="R480" i="7"/>
  <c r="P480" i="7"/>
  <c r="BI478" i="7"/>
  <c r="BH478" i="7"/>
  <c r="BG478" i="7"/>
  <c r="BF478" i="7"/>
  <c r="T478" i="7"/>
  <c r="R478" i="7"/>
  <c r="P478" i="7"/>
  <c r="BI476" i="7"/>
  <c r="BH476" i="7"/>
  <c r="BG476" i="7"/>
  <c r="BF476" i="7"/>
  <c r="T476" i="7"/>
  <c r="R476" i="7"/>
  <c r="P476" i="7"/>
  <c r="BI474" i="7"/>
  <c r="BH474" i="7"/>
  <c r="BG474" i="7"/>
  <c r="BF474" i="7"/>
  <c r="T474" i="7"/>
  <c r="R474" i="7"/>
  <c r="P474" i="7"/>
  <c r="BI472" i="7"/>
  <c r="BH472" i="7"/>
  <c r="BG472" i="7"/>
  <c r="BF472" i="7"/>
  <c r="T472" i="7"/>
  <c r="R472" i="7"/>
  <c r="P472" i="7"/>
  <c r="BI470" i="7"/>
  <c r="BH470" i="7"/>
  <c r="BG470" i="7"/>
  <c r="BF470" i="7"/>
  <c r="T470" i="7"/>
  <c r="R470" i="7"/>
  <c r="P470" i="7"/>
  <c r="BI468" i="7"/>
  <c r="BH468" i="7"/>
  <c r="BG468" i="7"/>
  <c r="BF468" i="7"/>
  <c r="T468" i="7"/>
  <c r="R468" i="7"/>
  <c r="P468" i="7"/>
  <c r="BI466" i="7"/>
  <c r="BH466" i="7"/>
  <c r="BG466" i="7"/>
  <c r="BF466" i="7"/>
  <c r="T466" i="7"/>
  <c r="R466" i="7"/>
  <c r="P466" i="7"/>
  <c r="BI464" i="7"/>
  <c r="BH464" i="7"/>
  <c r="BG464" i="7"/>
  <c r="BF464" i="7"/>
  <c r="T464" i="7"/>
  <c r="R464" i="7"/>
  <c r="P464" i="7"/>
  <c r="BI462" i="7"/>
  <c r="BH462" i="7"/>
  <c r="BG462" i="7"/>
  <c r="BF462" i="7"/>
  <c r="T462" i="7"/>
  <c r="R462" i="7"/>
  <c r="P462" i="7"/>
  <c r="BI460" i="7"/>
  <c r="BH460" i="7"/>
  <c r="BG460" i="7"/>
  <c r="BF460" i="7"/>
  <c r="T460" i="7"/>
  <c r="R460" i="7"/>
  <c r="P460" i="7"/>
  <c r="BI458" i="7"/>
  <c r="BH458" i="7"/>
  <c r="BG458" i="7"/>
  <c r="BF458" i="7"/>
  <c r="T458" i="7"/>
  <c r="R458" i="7"/>
  <c r="P458" i="7"/>
  <c r="BI456" i="7"/>
  <c r="BH456" i="7"/>
  <c r="BG456" i="7"/>
  <c r="BF456" i="7"/>
  <c r="T456" i="7"/>
  <c r="R456" i="7"/>
  <c r="P456" i="7"/>
  <c r="BI454" i="7"/>
  <c r="BH454" i="7"/>
  <c r="BG454" i="7"/>
  <c r="BF454" i="7"/>
  <c r="T454" i="7"/>
  <c r="R454" i="7"/>
  <c r="P454" i="7"/>
  <c r="BI452" i="7"/>
  <c r="BH452" i="7"/>
  <c r="BG452" i="7"/>
  <c r="BF452" i="7"/>
  <c r="T452" i="7"/>
  <c r="R452" i="7"/>
  <c r="P452" i="7"/>
  <c r="BI450" i="7"/>
  <c r="BH450" i="7"/>
  <c r="BG450" i="7"/>
  <c r="BF450" i="7"/>
  <c r="T450" i="7"/>
  <c r="R450" i="7"/>
  <c r="P450" i="7"/>
  <c r="BI448" i="7"/>
  <c r="BH448" i="7"/>
  <c r="BG448" i="7"/>
  <c r="BF448" i="7"/>
  <c r="T448" i="7"/>
  <c r="R448" i="7"/>
  <c r="P448" i="7"/>
  <c r="BI446" i="7"/>
  <c r="BH446" i="7"/>
  <c r="BG446" i="7"/>
  <c r="BF446" i="7"/>
  <c r="T446" i="7"/>
  <c r="R446" i="7"/>
  <c r="P446" i="7"/>
  <c r="BI444" i="7"/>
  <c r="BH444" i="7"/>
  <c r="BG444" i="7"/>
  <c r="BF444" i="7"/>
  <c r="T444" i="7"/>
  <c r="R444" i="7"/>
  <c r="P444" i="7"/>
  <c r="BI442" i="7"/>
  <c r="BH442" i="7"/>
  <c r="BG442" i="7"/>
  <c r="BF442" i="7"/>
  <c r="T442" i="7"/>
  <c r="R442" i="7"/>
  <c r="P442" i="7"/>
  <c r="BI440" i="7"/>
  <c r="BH440" i="7"/>
  <c r="BG440" i="7"/>
  <c r="BF440" i="7"/>
  <c r="T440" i="7"/>
  <c r="R440" i="7"/>
  <c r="P440" i="7"/>
  <c r="BI438" i="7"/>
  <c r="BH438" i="7"/>
  <c r="BG438" i="7"/>
  <c r="BF438" i="7"/>
  <c r="T438" i="7"/>
  <c r="R438" i="7"/>
  <c r="P438" i="7"/>
  <c r="BI436" i="7"/>
  <c r="BH436" i="7"/>
  <c r="BG436" i="7"/>
  <c r="BF436" i="7"/>
  <c r="T436" i="7"/>
  <c r="R436" i="7"/>
  <c r="P436" i="7"/>
  <c r="BI434" i="7"/>
  <c r="BH434" i="7"/>
  <c r="BG434" i="7"/>
  <c r="BF434" i="7"/>
  <c r="T434" i="7"/>
  <c r="R434" i="7"/>
  <c r="P434" i="7"/>
  <c r="BI432" i="7"/>
  <c r="BH432" i="7"/>
  <c r="BG432" i="7"/>
  <c r="BF432" i="7"/>
  <c r="T432" i="7"/>
  <c r="R432" i="7"/>
  <c r="P432" i="7"/>
  <c r="BI430" i="7"/>
  <c r="BH430" i="7"/>
  <c r="BG430" i="7"/>
  <c r="BF430" i="7"/>
  <c r="T430" i="7"/>
  <c r="R430" i="7"/>
  <c r="P430" i="7"/>
  <c r="BI428" i="7"/>
  <c r="BH428" i="7"/>
  <c r="BG428" i="7"/>
  <c r="BF428" i="7"/>
  <c r="T428" i="7"/>
  <c r="R428" i="7"/>
  <c r="P428" i="7"/>
  <c r="BI426" i="7"/>
  <c r="BH426" i="7"/>
  <c r="BG426" i="7"/>
  <c r="BF426" i="7"/>
  <c r="T426" i="7"/>
  <c r="R426" i="7"/>
  <c r="P426" i="7"/>
  <c r="BI424" i="7"/>
  <c r="BH424" i="7"/>
  <c r="BG424" i="7"/>
  <c r="BF424" i="7"/>
  <c r="T424" i="7"/>
  <c r="R424" i="7"/>
  <c r="P424" i="7"/>
  <c r="BI422" i="7"/>
  <c r="BH422" i="7"/>
  <c r="BG422" i="7"/>
  <c r="BF422" i="7"/>
  <c r="T422" i="7"/>
  <c r="R422" i="7"/>
  <c r="P422" i="7"/>
  <c r="BI420" i="7"/>
  <c r="BH420" i="7"/>
  <c r="BG420" i="7"/>
  <c r="BF420" i="7"/>
  <c r="T420" i="7"/>
  <c r="R420" i="7"/>
  <c r="P420" i="7"/>
  <c r="BI418" i="7"/>
  <c r="BH418" i="7"/>
  <c r="BG418" i="7"/>
  <c r="BF418" i="7"/>
  <c r="T418" i="7"/>
  <c r="R418" i="7"/>
  <c r="P418" i="7"/>
  <c r="BI416" i="7"/>
  <c r="BH416" i="7"/>
  <c r="BG416" i="7"/>
  <c r="BF416" i="7"/>
  <c r="T416" i="7"/>
  <c r="R416" i="7"/>
  <c r="P416" i="7"/>
  <c r="BI415" i="7"/>
  <c r="BH415" i="7"/>
  <c r="BG415" i="7"/>
  <c r="BF415" i="7"/>
  <c r="T415" i="7"/>
  <c r="R415" i="7"/>
  <c r="P415" i="7"/>
  <c r="BI414" i="7"/>
  <c r="BH414" i="7"/>
  <c r="BG414" i="7"/>
  <c r="BF414" i="7"/>
  <c r="T414" i="7"/>
  <c r="R414" i="7"/>
  <c r="P414" i="7"/>
  <c r="BI413" i="7"/>
  <c r="BH413" i="7"/>
  <c r="BG413" i="7"/>
  <c r="BF413" i="7"/>
  <c r="T413" i="7"/>
  <c r="R413" i="7"/>
  <c r="P413" i="7"/>
  <c r="BI412" i="7"/>
  <c r="BH412" i="7"/>
  <c r="BG412" i="7"/>
  <c r="BF412" i="7"/>
  <c r="T412" i="7"/>
  <c r="R412" i="7"/>
  <c r="P412" i="7"/>
  <c r="BI411" i="7"/>
  <c r="BH411" i="7"/>
  <c r="BG411" i="7"/>
  <c r="BF411" i="7"/>
  <c r="T411" i="7"/>
  <c r="R411" i="7"/>
  <c r="P411" i="7"/>
  <c r="BI410" i="7"/>
  <c r="BH410" i="7"/>
  <c r="BG410" i="7"/>
  <c r="BF410" i="7"/>
  <c r="T410" i="7"/>
  <c r="R410" i="7"/>
  <c r="P410" i="7"/>
  <c r="BI409" i="7"/>
  <c r="BH409" i="7"/>
  <c r="BG409" i="7"/>
  <c r="BF409" i="7"/>
  <c r="T409" i="7"/>
  <c r="R409" i="7"/>
  <c r="P409" i="7"/>
  <c r="BI408" i="7"/>
  <c r="BH408" i="7"/>
  <c r="BG408" i="7"/>
  <c r="BF408" i="7"/>
  <c r="T408" i="7"/>
  <c r="R408" i="7"/>
  <c r="P408" i="7"/>
  <c r="BI406" i="7"/>
  <c r="BH406" i="7"/>
  <c r="BG406" i="7"/>
  <c r="BF406" i="7"/>
  <c r="T406" i="7"/>
  <c r="R406" i="7"/>
  <c r="P406" i="7"/>
  <c r="BI404" i="7"/>
  <c r="BH404" i="7"/>
  <c r="BG404" i="7"/>
  <c r="BF404" i="7"/>
  <c r="T404" i="7"/>
  <c r="R404" i="7"/>
  <c r="P404" i="7"/>
  <c r="BI402" i="7"/>
  <c r="BH402" i="7"/>
  <c r="BG402" i="7"/>
  <c r="BF402" i="7"/>
  <c r="T402" i="7"/>
  <c r="R402" i="7"/>
  <c r="P402" i="7"/>
  <c r="BI400" i="7"/>
  <c r="BH400" i="7"/>
  <c r="BG400" i="7"/>
  <c r="BF400" i="7"/>
  <c r="T400" i="7"/>
  <c r="R400" i="7"/>
  <c r="P400" i="7"/>
  <c r="BI399" i="7"/>
  <c r="BH399" i="7"/>
  <c r="BG399" i="7"/>
  <c r="BF399" i="7"/>
  <c r="T399" i="7"/>
  <c r="R399" i="7"/>
  <c r="P399" i="7"/>
  <c r="BI398" i="7"/>
  <c r="BH398" i="7"/>
  <c r="BG398" i="7"/>
  <c r="BF398" i="7"/>
  <c r="T398" i="7"/>
  <c r="R398" i="7"/>
  <c r="P398" i="7"/>
  <c r="BI397" i="7"/>
  <c r="BH397" i="7"/>
  <c r="BG397" i="7"/>
  <c r="BF397" i="7"/>
  <c r="T397" i="7"/>
  <c r="R397" i="7"/>
  <c r="P397" i="7"/>
  <c r="BI395" i="7"/>
  <c r="BH395" i="7"/>
  <c r="BG395" i="7"/>
  <c r="BF395" i="7"/>
  <c r="T395" i="7"/>
  <c r="R395" i="7"/>
  <c r="P395" i="7"/>
  <c r="BI393" i="7"/>
  <c r="BH393" i="7"/>
  <c r="BG393" i="7"/>
  <c r="BF393" i="7"/>
  <c r="T393" i="7"/>
  <c r="R393" i="7"/>
  <c r="P393" i="7"/>
  <c r="BI391" i="7"/>
  <c r="BH391" i="7"/>
  <c r="BG391" i="7"/>
  <c r="BF391" i="7"/>
  <c r="T391" i="7"/>
  <c r="R391" i="7"/>
  <c r="P391" i="7"/>
  <c r="BI389" i="7"/>
  <c r="BH389" i="7"/>
  <c r="BG389" i="7"/>
  <c r="BF389" i="7"/>
  <c r="T389" i="7"/>
  <c r="R389" i="7"/>
  <c r="P389" i="7"/>
  <c r="BI387" i="7"/>
  <c r="BH387" i="7"/>
  <c r="BG387" i="7"/>
  <c r="BF387" i="7"/>
  <c r="T387" i="7"/>
  <c r="R387" i="7"/>
  <c r="P387" i="7"/>
  <c r="BI385" i="7"/>
  <c r="BH385" i="7"/>
  <c r="BG385" i="7"/>
  <c r="BF385" i="7"/>
  <c r="T385" i="7"/>
  <c r="R385" i="7"/>
  <c r="P385" i="7"/>
  <c r="BI384" i="7"/>
  <c r="BH384" i="7"/>
  <c r="BG384" i="7"/>
  <c r="BF384" i="7"/>
  <c r="T384" i="7"/>
  <c r="R384" i="7"/>
  <c r="P384" i="7"/>
  <c r="BI383" i="7"/>
  <c r="BH383" i="7"/>
  <c r="BG383" i="7"/>
  <c r="BF383" i="7"/>
  <c r="T383" i="7"/>
  <c r="R383" i="7"/>
  <c r="P383" i="7"/>
  <c r="BI381" i="7"/>
  <c r="BH381" i="7"/>
  <c r="BG381" i="7"/>
  <c r="BF381" i="7"/>
  <c r="T381" i="7"/>
  <c r="R381" i="7"/>
  <c r="P381" i="7"/>
  <c r="BI379" i="7"/>
  <c r="BH379" i="7"/>
  <c r="BG379" i="7"/>
  <c r="BF379" i="7"/>
  <c r="T379" i="7"/>
  <c r="R379" i="7"/>
  <c r="P379" i="7"/>
  <c r="BI377" i="7"/>
  <c r="BH377" i="7"/>
  <c r="BG377" i="7"/>
  <c r="BF377" i="7"/>
  <c r="T377" i="7"/>
  <c r="R377" i="7"/>
  <c r="P377" i="7"/>
  <c r="BI376" i="7"/>
  <c r="BH376" i="7"/>
  <c r="BG376" i="7"/>
  <c r="BF376" i="7"/>
  <c r="T376" i="7"/>
  <c r="R376" i="7"/>
  <c r="P376" i="7"/>
  <c r="BI375" i="7"/>
  <c r="BH375" i="7"/>
  <c r="BG375" i="7"/>
  <c r="BF375" i="7"/>
  <c r="T375" i="7"/>
  <c r="R375" i="7"/>
  <c r="P375" i="7"/>
  <c r="BI374" i="7"/>
  <c r="BH374" i="7"/>
  <c r="BG374" i="7"/>
  <c r="BF374" i="7"/>
  <c r="T374" i="7"/>
  <c r="R374" i="7"/>
  <c r="P374" i="7"/>
  <c r="BI373" i="7"/>
  <c r="BH373" i="7"/>
  <c r="BG373" i="7"/>
  <c r="BF373" i="7"/>
  <c r="T373" i="7"/>
  <c r="R373" i="7"/>
  <c r="P373" i="7"/>
  <c r="BI372" i="7"/>
  <c r="BH372" i="7"/>
  <c r="BG372" i="7"/>
  <c r="BF372" i="7"/>
  <c r="T372" i="7"/>
  <c r="R372" i="7"/>
  <c r="P372" i="7"/>
  <c r="BI371" i="7"/>
  <c r="BH371" i="7"/>
  <c r="BG371" i="7"/>
  <c r="BF371" i="7"/>
  <c r="T371" i="7"/>
  <c r="R371" i="7"/>
  <c r="P371" i="7"/>
  <c r="BI370" i="7"/>
  <c r="BH370" i="7"/>
  <c r="BG370" i="7"/>
  <c r="BF370" i="7"/>
  <c r="T370" i="7"/>
  <c r="R370" i="7"/>
  <c r="P370" i="7"/>
  <c r="BI369" i="7"/>
  <c r="BH369" i="7"/>
  <c r="BG369" i="7"/>
  <c r="BF369" i="7"/>
  <c r="T369" i="7"/>
  <c r="R369" i="7"/>
  <c r="P369" i="7"/>
  <c r="BI368" i="7"/>
  <c r="BH368" i="7"/>
  <c r="BG368" i="7"/>
  <c r="BF368" i="7"/>
  <c r="T368" i="7"/>
  <c r="R368" i="7"/>
  <c r="P368" i="7"/>
  <c r="BI367" i="7"/>
  <c r="BH367" i="7"/>
  <c r="BG367" i="7"/>
  <c r="BF367" i="7"/>
  <c r="T367" i="7"/>
  <c r="R367" i="7"/>
  <c r="P367" i="7"/>
  <c r="BI366" i="7"/>
  <c r="BH366" i="7"/>
  <c r="BG366" i="7"/>
  <c r="BF366" i="7"/>
  <c r="T366" i="7"/>
  <c r="R366" i="7"/>
  <c r="P366" i="7"/>
  <c r="BI365" i="7"/>
  <c r="BH365" i="7"/>
  <c r="BG365" i="7"/>
  <c r="BF365" i="7"/>
  <c r="T365" i="7"/>
  <c r="R365" i="7"/>
  <c r="P365" i="7"/>
  <c r="BI364" i="7"/>
  <c r="BH364" i="7"/>
  <c r="BG364" i="7"/>
  <c r="BF364" i="7"/>
  <c r="T364" i="7"/>
  <c r="R364" i="7"/>
  <c r="P364" i="7"/>
  <c r="BI363" i="7"/>
  <c r="BH363" i="7"/>
  <c r="BG363" i="7"/>
  <c r="BF363" i="7"/>
  <c r="T363" i="7"/>
  <c r="R363" i="7"/>
  <c r="P363" i="7"/>
  <c r="BI361" i="7"/>
  <c r="BH361" i="7"/>
  <c r="BG361" i="7"/>
  <c r="BF361" i="7"/>
  <c r="T361" i="7"/>
  <c r="R361" i="7"/>
  <c r="P361" i="7"/>
  <c r="BI359" i="7"/>
  <c r="BH359" i="7"/>
  <c r="BG359" i="7"/>
  <c r="BF359" i="7"/>
  <c r="T359" i="7"/>
  <c r="R359" i="7"/>
  <c r="P359" i="7"/>
  <c r="BI357" i="7"/>
  <c r="BH357" i="7"/>
  <c r="BG357" i="7"/>
  <c r="BF357" i="7"/>
  <c r="T357" i="7"/>
  <c r="R357" i="7"/>
  <c r="P357" i="7"/>
  <c r="BI356" i="7"/>
  <c r="BH356" i="7"/>
  <c r="BG356" i="7"/>
  <c r="BF356" i="7"/>
  <c r="T356" i="7"/>
  <c r="R356" i="7"/>
  <c r="P356" i="7"/>
  <c r="BI355" i="7"/>
  <c r="BH355" i="7"/>
  <c r="BG355" i="7"/>
  <c r="BF355" i="7"/>
  <c r="T355" i="7"/>
  <c r="R355" i="7"/>
  <c r="P355" i="7"/>
  <c r="BI354" i="7"/>
  <c r="BH354" i="7"/>
  <c r="BG354" i="7"/>
  <c r="BF354" i="7"/>
  <c r="T354" i="7"/>
  <c r="R354" i="7"/>
  <c r="P354" i="7"/>
  <c r="BI353" i="7"/>
  <c r="BH353" i="7"/>
  <c r="BG353" i="7"/>
  <c r="BF353" i="7"/>
  <c r="T353" i="7"/>
  <c r="R353" i="7"/>
  <c r="P353" i="7"/>
  <c r="BI352" i="7"/>
  <c r="BH352" i="7"/>
  <c r="BG352" i="7"/>
  <c r="BF352" i="7"/>
  <c r="T352" i="7"/>
  <c r="R352" i="7"/>
  <c r="P352" i="7"/>
  <c r="BI351" i="7"/>
  <c r="BH351" i="7"/>
  <c r="BG351" i="7"/>
  <c r="BF351" i="7"/>
  <c r="T351" i="7"/>
  <c r="R351" i="7"/>
  <c r="P351" i="7"/>
  <c r="BI350" i="7"/>
  <c r="BH350" i="7"/>
  <c r="BG350" i="7"/>
  <c r="BF350" i="7"/>
  <c r="T350" i="7"/>
  <c r="R350" i="7"/>
  <c r="P350" i="7"/>
  <c r="BI349" i="7"/>
  <c r="BH349" i="7"/>
  <c r="BG349" i="7"/>
  <c r="BF349" i="7"/>
  <c r="T349" i="7"/>
  <c r="R349" i="7"/>
  <c r="P349" i="7"/>
  <c r="BI348" i="7"/>
  <c r="BH348" i="7"/>
  <c r="BG348" i="7"/>
  <c r="BF348" i="7"/>
  <c r="T348" i="7"/>
  <c r="R348" i="7"/>
  <c r="P348" i="7"/>
  <c r="BI347" i="7"/>
  <c r="BH347" i="7"/>
  <c r="BG347" i="7"/>
  <c r="BF347" i="7"/>
  <c r="T347" i="7"/>
  <c r="R347" i="7"/>
  <c r="P347" i="7"/>
  <c r="BI346" i="7"/>
  <c r="BH346" i="7"/>
  <c r="BG346" i="7"/>
  <c r="BF346" i="7"/>
  <c r="T346" i="7"/>
  <c r="R346" i="7"/>
  <c r="P346" i="7"/>
  <c r="BI345" i="7"/>
  <c r="BH345" i="7"/>
  <c r="BG345" i="7"/>
  <c r="BF345" i="7"/>
  <c r="T345" i="7"/>
  <c r="R345" i="7"/>
  <c r="P345" i="7"/>
  <c r="BI344" i="7"/>
  <c r="BH344" i="7"/>
  <c r="BG344" i="7"/>
  <c r="BF344" i="7"/>
  <c r="T344" i="7"/>
  <c r="R344" i="7"/>
  <c r="P344" i="7"/>
  <c r="BI343" i="7"/>
  <c r="BH343" i="7"/>
  <c r="BG343" i="7"/>
  <c r="BF343" i="7"/>
  <c r="T343" i="7"/>
  <c r="R343" i="7"/>
  <c r="P343" i="7"/>
  <c r="BI342" i="7"/>
  <c r="BH342" i="7"/>
  <c r="BG342" i="7"/>
  <c r="BF342" i="7"/>
  <c r="T342" i="7"/>
  <c r="R342" i="7"/>
  <c r="P342" i="7"/>
  <c r="BI341" i="7"/>
  <c r="BH341" i="7"/>
  <c r="BG341" i="7"/>
  <c r="BF341" i="7"/>
  <c r="T341" i="7"/>
  <c r="R341" i="7"/>
  <c r="P341" i="7"/>
  <c r="BI339" i="7"/>
  <c r="BH339" i="7"/>
  <c r="BG339" i="7"/>
  <c r="BF339" i="7"/>
  <c r="T339" i="7"/>
  <c r="R339" i="7"/>
  <c r="P339" i="7"/>
  <c r="BI337" i="7"/>
  <c r="BH337" i="7"/>
  <c r="BG337" i="7"/>
  <c r="BF337" i="7"/>
  <c r="T337" i="7"/>
  <c r="R337" i="7"/>
  <c r="P337" i="7"/>
  <c r="BI335" i="7"/>
  <c r="BH335" i="7"/>
  <c r="BG335" i="7"/>
  <c r="BF335" i="7"/>
  <c r="T335" i="7"/>
  <c r="R335" i="7"/>
  <c r="P335" i="7"/>
  <c r="BI333" i="7"/>
  <c r="BH333" i="7"/>
  <c r="BG333" i="7"/>
  <c r="BF333" i="7"/>
  <c r="T333" i="7"/>
  <c r="R333" i="7"/>
  <c r="P333" i="7"/>
  <c r="BI331" i="7"/>
  <c r="BH331" i="7"/>
  <c r="BG331" i="7"/>
  <c r="BF331" i="7"/>
  <c r="T331" i="7"/>
  <c r="R331" i="7"/>
  <c r="P331" i="7"/>
  <c r="BI329" i="7"/>
  <c r="BH329" i="7"/>
  <c r="BG329" i="7"/>
  <c r="BF329" i="7"/>
  <c r="T329" i="7"/>
  <c r="R329" i="7"/>
  <c r="P329" i="7"/>
  <c r="BI328" i="7"/>
  <c r="BH328" i="7"/>
  <c r="BG328" i="7"/>
  <c r="BF328" i="7"/>
  <c r="T328" i="7"/>
  <c r="R328" i="7"/>
  <c r="P328" i="7"/>
  <c r="BI327" i="7"/>
  <c r="BH327" i="7"/>
  <c r="BG327" i="7"/>
  <c r="BF327" i="7"/>
  <c r="T327" i="7"/>
  <c r="R327" i="7"/>
  <c r="P327" i="7"/>
  <c r="BI326" i="7"/>
  <c r="BH326" i="7"/>
  <c r="BG326" i="7"/>
  <c r="BF326" i="7"/>
  <c r="T326" i="7"/>
  <c r="R326" i="7"/>
  <c r="P326" i="7"/>
  <c r="BI325" i="7"/>
  <c r="BH325" i="7"/>
  <c r="BG325" i="7"/>
  <c r="BF325" i="7"/>
  <c r="T325" i="7"/>
  <c r="R325" i="7"/>
  <c r="P325" i="7"/>
  <c r="BI324" i="7"/>
  <c r="BH324" i="7"/>
  <c r="BG324" i="7"/>
  <c r="BF324" i="7"/>
  <c r="T324" i="7"/>
  <c r="R324" i="7"/>
  <c r="P324" i="7"/>
  <c r="BI323" i="7"/>
  <c r="BH323" i="7"/>
  <c r="BG323" i="7"/>
  <c r="BF323" i="7"/>
  <c r="T323" i="7"/>
  <c r="R323" i="7"/>
  <c r="P323" i="7"/>
  <c r="BI322" i="7"/>
  <c r="BH322" i="7"/>
  <c r="BG322" i="7"/>
  <c r="BF322" i="7"/>
  <c r="T322" i="7"/>
  <c r="R322" i="7"/>
  <c r="P322" i="7"/>
  <c r="BI321" i="7"/>
  <c r="BH321" i="7"/>
  <c r="BG321" i="7"/>
  <c r="BF321" i="7"/>
  <c r="T321" i="7"/>
  <c r="R321" i="7"/>
  <c r="P321" i="7"/>
  <c r="BI319" i="7"/>
  <c r="BH319" i="7"/>
  <c r="BG319" i="7"/>
  <c r="BF319" i="7"/>
  <c r="T319" i="7"/>
  <c r="R319" i="7"/>
  <c r="P319" i="7"/>
  <c r="BI317" i="7"/>
  <c r="BH317" i="7"/>
  <c r="BG317" i="7"/>
  <c r="BF317" i="7"/>
  <c r="T317" i="7"/>
  <c r="R317" i="7"/>
  <c r="P317" i="7"/>
  <c r="BI315" i="7"/>
  <c r="BH315" i="7"/>
  <c r="BG315" i="7"/>
  <c r="BF315" i="7"/>
  <c r="T315" i="7"/>
  <c r="R315" i="7"/>
  <c r="P315" i="7"/>
  <c r="BI313" i="7"/>
  <c r="BH313" i="7"/>
  <c r="BG313" i="7"/>
  <c r="BF313" i="7"/>
  <c r="T313" i="7"/>
  <c r="R313" i="7"/>
  <c r="P313" i="7"/>
  <c r="BI311" i="7"/>
  <c r="BH311" i="7"/>
  <c r="BG311" i="7"/>
  <c r="BF311" i="7"/>
  <c r="T311" i="7"/>
  <c r="R311" i="7"/>
  <c r="P311" i="7"/>
  <c r="BI309" i="7"/>
  <c r="BH309" i="7"/>
  <c r="BG309" i="7"/>
  <c r="BF309" i="7"/>
  <c r="T309" i="7"/>
  <c r="R309" i="7"/>
  <c r="P309" i="7"/>
  <c r="BI307" i="7"/>
  <c r="BH307" i="7"/>
  <c r="BG307" i="7"/>
  <c r="BF307" i="7"/>
  <c r="T307" i="7"/>
  <c r="R307" i="7"/>
  <c r="P307" i="7"/>
  <c r="BI305" i="7"/>
  <c r="BH305" i="7"/>
  <c r="BG305" i="7"/>
  <c r="BF305" i="7"/>
  <c r="T305" i="7"/>
  <c r="R305" i="7"/>
  <c r="P305" i="7"/>
  <c r="BI303" i="7"/>
  <c r="BH303" i="7"/>
  <c r="BG303" i="7"/>
  <c r="BF303" i="7"/>
  <c r="T303" i="7"/>
  <c r="R303" i="7"/>
  <c r="P303" i="7"/>
  <c r="BI301" i="7"/>
  <c r="BH301" i="7"/>
  <c r="BG301" i="7"/>
  <c r="BF301" i="7"/>
  <c r="T301" i="7"/>
  <c r="R301" i="7"/>
  <c r="P301" i="7"/>
  <c r="BI299" i="7"/>
  <c r="BH299" i="7"/>
  <c r="BG299" i="7"/>
  <c r="BF299" i="7"/>
  <c r="T299" i="7"/>
  <c r="R299" i="7"/>
  <c r="P299" i="7"/>
  <c r="BI297" i="7"/>
  <c r="BH297" i="7"/>
  <c r="BG297" i="7"/>
  <c r="BF297" i="7"/>
  <c r="T297" i="7"/>
  <c r="R297" i="7"/>
  <c r="P297" i="7"/>
  <c r="BI295" i="7"/>
  <c r="BH295" i="7"/>
  <c r="BG295" i="7"/>
  <c r="BF295" i="7"/>
  <c r="T295" i="7"/>
  <c r="R295" i="7"/>
  <c r="P295" i="7"/>
  <c r="BI292" i="7"/>
  <c r="BH292" i="7"/>
  <c r="BG292" i="7"/>
  <c r="BF292" i="7"/>
  <c r="T292" i="7"/>
  <c r="R292" i="7"/>
  <c r="P292" i="7"/>
  <c r="BI291" i="7"/>
  <c r="BH291" i="7"/>
  <c r="BG291" i="7"/>
  <c r="BF291" i="7"/>
  <c r="T291" i="7"/>
  <c r="R291" i="7"/>
  <c r="P291" i="7"/>
  <c r="BI290" i="7"/>
  <c r="BH290" i="7"/>
  <c r="BG290" i="7"/>
  <c r="BF290" i="7"/>
  <c r="T290" i="7"/>
  <c r="R290" i="7"/>
  <c r="P290" i="7"/>
  <c r="BI289" i="7"/>
  <c r="BH289" i="7"/>
  <c r="BG289" i="7"/>
  <c r="BF289" i="7"/>
  <c r="T289" i="7"/>
  <c r="R289" i="7"/>
  <c r="P289" i="7"/>
  <c r="BI288" i="7"/>
  <c r="BH288" i="7"/>
  <c r="BG288" i="7"/>
  <c r="BF288" i="7"/>
  <c r="T288" i="7"/>
  <c r="R288" i="7"/>
  <c r="P288" i="7"/>
  <c r="BI287" i="7"/>
  <c r="BH287" i="7"/>
  <c r="BG287" i="7"/>
  <c r="BF287" i="7"/>
  <c r="T287" i="7"/>
  <c r="R287" i="7"/>
  <c r="P287" i="7"/>
  <c r="BI286" i="7"/>
  <c r="BH286" i="7"/>
  <c r="BG286" i="7"/>
  <c r="BF286" i="7"/>
  <c r="T286" i="7"/>
  <c r="R286" i="7"/>
  <c r="P286" i="7"/>
  <c r="BI285" i="7"/>
  <c r="BH285" i="7"/>
  <c r="BG285" i="7"/>
  <c r="BF285" i="7"/>
  <c r="T285" i="7"/>
  <c r="R285" i="7"/>
  <c r="P285" i="7"/>
  <c r="BI284" i="7"/>
  <c r="BH284" i="7"/>
  <c r="BG284" i="7"/>
  <c r="BF284" i="7"/>
  <c r="T284" i="7"/>
  <c r="R284" i="7"/>
  <c r="P284" i="7"/>
  <c r="BI283" i="7"/>
  <c r="BH283" i="7"/>
  <c r="BG283" i="7"/>
  <c r="BF283" i="7"/>
  <c r="T283" i="7"/>
  <c r="R283" i="7"/>
  <c r="P283" i="7"/>
  <c r="BI282" i="7"/>
  <c r="BH282" i="7"/>
  <c r="BG282" i="7"/>
  <c r="BF282" i="7"/>
  <c r="T282" i="7"/>
  <c r="R282" i="7"/>
  <c r="P282" i="7"/>
  <c r="BI281" i="7"/>
  <c r="BH281" i="7"/>
  <c r="BG281" i="7"/>
  <c r="BF281" i="7"/>
  <c r="T281" i="7"/>
  <c r="R281" i="7"/>
  <c r="P281" i="7"/>
  <c r="BI279" i="7"/>
  <c r="BH279" i="7"/>
  <c r="BG279" i="7"/>
  <c r="BF279" i="7"/>
  <c r="T279" i="7"/>
  <c r="R279" i="7"/>
  <c r="P279" i="7"/>
  <c r="BI277" i="7"/>
  <c r="BH277" i="7"/>
  <c r="BG277" i="7"/>
  <c r="BF277" i="7"/>
  <c r="T277" i="7"/>
  <c r="R277" i="7"/>
  <c r="P277" i="7"/>
  <c r="BI275" i="7"/>
  <c r="BH275" i="7"/>
  <c r="BG275" i="7"/>
  <c r="BF275" i="7"/>
  <c r="T275" i="7"/>
  <c r="R275" i="7"/>
  <c r="P275" i="7"/>
  <c r="BI273" i="7"/>
  <c r="BH273" i="7"/>
  <c r="BG273" i="7"/>
  <c r="BF273" i="7"/>
  <c r="T273" i="7"/>
  <c r="R273" i="7"/>
  <c r="P273" i="7"/>
  <c r="BI272" i="7"/>
  <c r="BH272" i="7"/>
  <c r="BG272" i="7"/>
  <c r="BF272" i="7"/>
  <c r="T272" i="7"/>
  <c r="R272" i="7"/>
  <c r="P272" i="7"/>
  <c r="BI271" i="7"/>
  <c r="BH271" i="7"/>
  <c r="BG271" i="7"/>
  <c r="BF271" i="7"/>
  <c r="T271" i="7"/>
  <c r="R271" i="7"/>
  <c r="P271" i="7"/>
  <c r="BI270" i="7"/>
  <c r="BH270" i="7"/>
  <c r="BG270" i="7"/>
  <c r="BF270" i="7"/>
  <c r="T270" i="7"/>
  <c r="R270" i="7"/>
  <c r="P270" i="7"/>
  <c r="BI268" i="7"/>
  <c r="BH268" i="7"/>
  <c r="BG268" i="7"/>
  <c r="BF268" i="7"/>
  <c r="T268" i="7"/>
  <c r="R268" i="7"/>
  <c r="P268" i="7"/>
  <c r="BI266" i="7"/>
  <c r="BH266" i="7"/>
  <c r="BG266" i="7"/>
  <c r="BF266" i="7"/>
  <c r="T266" i="7"/>
  <c r="R266" i="7"/>
  <c r="P266" i="7"/>
  <c r="BI264" i="7"/>
  <c r="BH264" i="7"/>
  <c r="BG264" i="7"/>
  <c r="BF264" i="7"/>
  <c r="T264" i="7"/>
  <c r="R264" i="7"/>
  <c r="P264" i="7"/>
  <c r="BI262" i="7"/>
  <c r="BH262" i="7"/>
  <c r="BG262" i="7"/>
  <c r="BF262" i="7"/>
  <c r="T262" i="7"/>
  <c r="R262" i="7"/>
  <c r="P262" i="7"/>
  <c r="BI261" i="7"/>
  <c r="BH261" i="7"/>
  <c r="BG261" i="7"/>
  <c r="BF261" i="7"/>
  <c r="T261" i="7"/>
  <c r="R261" i="7"/>
  <c r="P261" i="7"/>
  <c r="BI260" i="7"/>
  <c r="BH260" i="7"/>
  <c r="BG260" i="7"/>
  <c r="BF260" i="7"/>
  <c r="T260" i="7"/>
  <c r="R260" i="7"/>
  <c r="P260" i="7"/>
  <c r="BI259" i="7"/>
  <c r="BH259" i="7"/>
  <c r="BG259" i="7"/>
  <c r="BF259" i="7"/>
  <c r="T259" i="7"/>
  <c r="R259" i="7"/>
  <c r="P259" i="7"/>
  <c r="BI257" i="7"/>
  <c r="BH257" i="7"/>
  <c r="BG257" i="7"/>
  <c r="BF257" i="7"/>
  <c r="T257" i="7"/>
  <c r="R257" i="7"/>
  <c r="P257" i="7"/>
  <c r="BI255" i="7"/>
  <c r="BH255" i="7"/>
  <c r="BG255" i="7"/>
  <c r="BF255" i="7"/>
  <c r="T255" i="7"/>
  <c r="R255" i="7"/>
  <c r="P255" i="7"/>
  <c r="BI253" i="7"/>
  <c r="BH253" i="7"/>
  <c r="BG253" i="7"/>
  <c r="BF253" i="7"/>
  <c r="T253" i="7"/>
  <c r="R253" i="7"/>
  <c r="P253" i="7"/>
  <c r="BI251" i="7"/>
  <c r="BH251" i="7"/>
  <c r="BG251" i="7"/>
  <c r="BF251" i="7"/>
  <c r="T251" i="7"/>
  <c r="R251" i="7"/>
  <c r="P251" i="7"/>
  <c r="BI249" i="7"/>
  <c r="BH249" i="7"/>
  <c r="BG249" i="7"/>
  <c r="BF249" i="7"/>
  <c r="T249" i="7"/>
  <c r="R249" i="7"/>
  <c r="P249" i="7"/>
  <c r="BI247" i="7"/>
  <c r="BH247" i="7"/>
  <c r="BG247" i="7"/>
  <c r="BF247" i="7"/>
  <c r="T247" i="7"/>
  <c r="R247" i="7"/>
  <c r="P247" i="7"/>
  <c r="BI245" i="7"/>
  <c r="BH245" i="7"/>
  <c r="BG245" i="7"/>
  <c r="BF245" i="7"/>
  <c r="T245" i="7"/>
  <c r="R245" i="7"/>
  <c r="P245" i="7"/>
  <c r="BI244" i="7"/>
  <c r="BH244" i="7"/>
  <c r="BG244" i="7"/>
  <c r="BF244" i="7"/>
  <c r="T244" i="7"/>
  <c r="R244" i="7"/>
  <c r="P244" i="7"/>
  <c r="BI243" i="7"/>
  <c r="BH243" i="7"/>
  <c r="BG243" i="7"/>
  <c r="BF243" i="7"/>
  <c r="T243" i="7"/>
  <c r="R243" i="7"/>
  <c r="P243" i="7"/>
  <c r="BI242" i="7"/>
  <c r="BH242" i="7"/>
  <c r="BG242" i="7"/>
  <c r="BF242" i="7"/>
  <c r="T242" i="7"/>
  <c r="R242" i="7"/>
  <c r="P242" i="7"/>
  <c r="BI241" i="7"/>
  <c r="BH241" i="7"/>
  <c r="BG241" i="7"/>
  <c r="BF241" i="7"/>
  <c r="T241" i="7"/>
  <c r="R241" i="7"/>
  <c r="P241" i="7"/>
  <c r="BI240" i="7"/>
  <c r="BH240" i="7"/>
  <c r="BG240" i="7"/>
  <c r="BF240" i="7"/>
  <c r="T240" i="7"/>
  <c r="R240" i="7"/>
  <c r="P240" i="7"/>
  <c r="BI239" i="7"/>
  <c r="BH239" i="7"/>
  <c r="BG239" i="7"/>
  <c r="BF239" i="7"/>
  <c r="T239" i="7"/>
  <c r="R239" i="7"/>
  <c r="P239" i="7"/>
  <c r="BI238" i="7"/>
  <c r="BH238" i="7"/>
  <c r="BG238" i="7"/>
  <c r="BF238" i="7"/>
  <c r="T238" i="7"/>
  <c r="R238" i="7"/>
  <c r="P238" i="7"/>
  <c r="BI237" i="7"/>
  <c r="BH237" i="7"/>
  <c r="BG237" i="7"/>
  <c r="BF237" i="7"/>
  <c r="T237" i="7"/>
  <c r="R237" i="7"/>
  <c r="P237" i="7"/>
  <c r="BI236" i="7"/>
  <c r="BH236" i="7"/>
  <c r="BG236" i="7"/>
  <c r="BF236" i="7"/>
  <c r="T236" i="7"/>
  <c r="R236" i="7"/>
  <c r="P236" i="7"/>
  <c r="BI235" i="7"/>
  <c r="BH235" i="7"/>
  <c r="BG235" i="7"/>
  <c r="BF235" i="7"/>
  <c r="T235" i="7"/>
  <c r="R235" i="7"/>
  <c r="P235" i="7"/>
  <c r="BI234" i="7"/>
  <c r="BH234" i="7"/>
  <c r="BG234" i="7"/>
  <c r="BF234" i="7"/>
  <c r="T234" i="7"/>
  <c r="R234" i="7"/>
  <c r="P234" i="7"/>
  <c r="BI232" i="7"/>
  <c r="BH232" i="7"/>
  <c r="BG232" i="7"/>
  <c r="BF232" i="7"/>
  <c r="T232" i="7"/>
  <c r="R232" i="7"/>
  <c r="P232" i="7"/>
  <c r="BI230" i="7"/>
  <c r="BH230" i="7"/>
  <c r="BG230" i="7"/>
  <c r="BF230" i="7"/>
  <c r="T230" i="7"/>
  <c r="R230" i="7"/>
  <c r="P230" i="7"/>
  <c r="BI228" i="7"/>
  <c r="BH228" i="7"/>
  <c r="BG228" i="7"/>
  <c r="BF228" i="7"/>
  <c r="T228" i="7"/>
  <c r="R228" i="7"/>
  <c r="P228" i="7"/>
  <c r="BI226" i="7"/>
  <c r="BH226" i="7"/>
  <c r="BG226" i="7"/>
  <c r="BF226" i="7"/>
  <c r="T226" i="7"/>
  <c r="R226" i="7"/>
  <c r="P226" i="7"/>
  <c r="BI225" i="7"/>
  <c r="BH225" i="7"/>
  <c r="BG225" i="7"/>
  <c r="BF225" i="7"/>
  <c r="T225" i="7"/>
  <c r="R225" i="7"/>
  <c r="P225" i="7"/>
  <c r="BI224" i="7"/>
  <c r="BH224" i="7"/>
  <c r="BG224" i="7"/>
  <c r="BF224" i="7"/>
  <c r="T224" i="7"/>
  <c r="R224" i="7"/>
  <c r="P224" i="7"/>
  <c r="BI223" i="7"/>
  <c r="BH223" i="7"/>
  <c r="BG223" i="7"/>
  <c r="BF223" i="7"/>
  <c r="T223" i="7"/>
  <c r="R223" i="7"/>
  <c r="P223" i="7"/>
  <c r="BI222" i="7"/>
  <c r="BH222" i="7"/>
  <c r="BG222" i="7"/>
  <c r="BF222" i="7"/>
  <c r="T222" i="7"/>
  <c r="R222" i="7"/>
  <c r="P222" i="7"/>
  <c r="BI221" i="7"/>
  <c r="BH221" i="7"/>
  <c r="BG221" i="7"/>
  <c r="BF221" i="7"/>
  <c r="T221" i="7"/>
  <c r="R221" i="7"/>
  <c r="P221" i="7"/>
  <c r="BI220" i="7"/>
  <c r="BH220" i="7"/>
  <c r="BG220" i="7"/>
  <c r="BF220" i="7"/>
  <c r="T220" i="7"/>
  <c r="R220" i="7"/>
  <c r="P220" i="7"/>
  <c r="BI219" i="7"/>
  <c r="BH219" i="7"/>
  <c r="BG219" i="7"/>
  <c r="BF219" i="7"/>
  <c r="T219" i="7"/>
  <c r="R219" i="7"/>
  <c r="P219" i="7"/>
  <c r="BI218" i="7"/>
  <c r="BH218" i="7"/>
  <c r="BG218" i="7"/>
  <c r="BF218" i="7"/>
  <c r="T218" i="7"/>
  <c r="R218" i="7"/>
  <c r="P218" i="7"/>
  <c r="BI216" i="7"/>
  <c r="BH216" i="7"/>
  <c r="BG216" i="7"/>
  <c r="BF216" i="7"/>
  <c r="T216" i="7"/>
  <c r="R216" i="7"/>
  <c r="P216" i="7"/>
  <c r="BI214" i="7"/>
  <c r="BH214" i="7"/>
  <c r="BG214" i="7"/>
  <c r="BF214" i="7"/>
  <c r="T214" i="7"/>
  <c r="R214" i="7"/>
  <c r="P214" i="7"/>
  <c r="BI213" i="7"/>
  <c r="BH213" i="7"/>
  <c r="BG213" i="7"/>
  <c r="BF213" i="7"/>
  <c r="T213" i="7"/>
  <c r="R213" i="7"/>
  <c r="P213" i="7"/>
  <c r="BI212" i="7"/>
  <c r="BH212" i="7"/>
  <c r="BG212" i="7"/>
  <c r="BF212" i="7"/>
  <c r="T212" i="7"/>
  <c r="R212" i="7"/>
  <c r="P212" i="7"/>
  <c r="BI211" i="7"/>
  <c r="BH211" i="7"/>
  <c r="BG211" i="7"/>
  <c r="BF211" i="7"/>
  <c r="T211" i="7"/>
  <c r="R211" i="7"/>
  <c r="P211" i="7"/>
  <c r="BI210" i="7"/>
  <c r="BH210" i="7"/>
  <c r="BG210" i="7"/>
  <c r="BF210" i="7"/>
  <c r="T210" i="7"/>
  <c r="R210" i="7"/>
  <c r="P210" i="7"/>
  <c r="BI209" i="7"/>
  <c r="BH209" i="7"/>
  <c r="BG209" i="7"/>
  <c r="BF209" i="7"/>
  <c r="T209" i="7"/>
  <c r="R209" i="7"/>
  <c r="P209" i="7"/>
  <c r="BI207" i="7"/>
  <c r="BH207" i="7"/>
  <c r="BG207" i="7"/>
  <c r="BF207" i="7"/>
  <c r="T207" i="7"/>
  <c r="R207" i="7"/>
  <c r="P207" i="7"/>
  <c r="BI205" i="7"/>
  <c r="BH205" i="7"/>
  <c r="BG205" i="7"/>
  <c r="BF205" i="7"/>
  <c r="T205" i="7"/>
  <c r="R205" i="7"/>
  <c r="P205" i="7"/>
  <c r="BI203" i="7"/>
  <c r="BH203" i="7"/>
  <c r="BG203" i="7"/>
  <c r="BF203" i="7"/>
  <c r="T203" i="7"/>
  <c r="R203" i="7"/>
  <c r="P203" i="7"/>
  <c r="BI202" i="7"/>
  <c r="BH202" i="7"/>
  <c r="BG202" i="7"/>
  <c r="BF202" i="7"/>
  <c r="T202" i="7"/>
  <c r="R202" i="7"/>
  <c r="P202" i="7"/>
  <c r="BI200" i="7"/>
  <c r="BH200" i="7"/>
  <c r="BG200" i="7"/>
  <c r="BF200" i="7"/>
  <c r="T200" i="7"/>
  <c r="R200" i="7"/>
  <c r="P200" i="7"/>
  <c r="BI198" i="7"/>
  <c r="BH198" i="7"/>
  <c r="BG198" i="7"/>
  <c r="BF198" i="7"/>
  <c r="T198" i="7"/>
  <c r="R198" i="7"/>
  <c r="P198" i="7"/>
  <c r="BI197" i="7"/>
  <c r="BH197" i="7"/>
  <c r="BG197" i="7"/>
  <c r="BF197" i="7"/>
  <c r="T197" i="7"/>
  <c r="R197" i="7"/>
  <c r="P197" i="7"/>
  <c r="BI196" i="7"/>
  <c r="BH196" i="7"/>
  <c r="BG196" i="7"/>
  <c r="BF196" i="7"/>
  <c r="T196" i="7"/>
  <c r="R196" i="7"/>
  <c r="P196" i="7"/>
  <c r="BI195" i="7"/>
  <c r="BH195" i="7"/>
  <c r="BG195" i="7"/>
  <c r="BF195" i="7"/>
  <c r="T195" i="7"/>
  <c r="R195" i="7"/>
  <c r="P195" i="7"/>
  <c r="BI194" i="7"/>
  <c r="BH194" i="7"/>
  <c r="BG194" i="7"/>
  <c r="BF194" i="7"/>
  <c r="T194" i="7"/>
  <c r="R194" i="7"/>
  <c r="P194" i="7"/>
  <c r="BI193" i="7"/>
  <c r="BH193" i="7"/>
  <c r="BG193" i="7"/>
  <c r="BF193" i="7"/>
  <c r="T193" i="7"/>
  <c r="R193" i="7"/>
  <c r="P193" i="7"/>
  <c r="BI192" i="7"/>
  <c r="BH192" i="7"/>
  <c r="BG192" i="7"/>
  <c r="BF192" i="7"/>
  <c r="T192" i="7"/>
  <c r="R192" i="7"/>
  <c r="P192" i="7"/>
  <c r="BI191" i="7"/>
  <c r="BH191" i="7"/>
  <c r="BG191" i="7"/>
  <c r="BF191" i="7"/>
  <c r="T191" i="7"/>
  <c r="R191" i="7"/>
  <c r="P191" i="7"/>
  <c r="BI189" i="7"/>
  <c r="BH189" i="7"/>
  <c r="BG189" i="7"/>
  <c r="BF189" i="7"/>
  <c r="T189" i="7"/>
  <c r="R189" i="7"/>
  <c r="P189" i="7"/>
  <c r="BI187" i="7"/>
  <c r="BH187" i="7"/>
  <c r="BG187" i="7"/>
  <c r="BF187" i="7"/>
  <c r="T187" i="7"/>
  <c r="R187" i="7"/>
  <c r="P187" i="7"/>
  <c r="BI185" i="7"/>
  <c r="BH185" i="7"/>
  <c r="BG185" i="7"/>
  <c r="BF185" i="7"/>
  <c r="T185" i="7"/>
  <c r="R185" i="7"/>
  <c r="P185" i="7"/>
  <c r="BI183" i="7"/>
  <c r="BH183" i="7"/>
  <c r="BG183" i="7"/>
  <c r="BF183" i="7"/>
  <c r="T183" i="7"/>
  <c r="R183" i="7"/>
  <c r="P183" i="7"/>
  <c r="BI181" i="7"/>
  <c r="BH181" i="7"/>
  <c r="BG181" i="7"/>
  <c r="BF181" i="7"/>
  <c r="T181" i="7"/>
  <c r="R181" i="7"/>
  <c r="P181" i="7"/>
  <c r="BI179" i="7"/>
  <c r="BH179" i="7"/>
  <c r="BG179" i="7"/>
  <c r="BF179" i="7"/>
  <c r="T179" i="7"/>
  <c r="R179" i="7"/>
  <c r="P179" i="7"/>
  <c r="BI178" i="7"/>
  <c r="BH178" i="7"/>
  <c r="BG178" i="7"/>
  <c r="BF178" i="7"/>
  <c r="T178" i="7"/>
  <c r="R178" i="7"/>
  <c r="P178" i="7"/>
  <c r="BI177" i="7"/>
  <c r="BH177" i="7"/>
  <c r="BG177" i="7"/>
  <c r="BF177" i="7"/>
  <c r="T177" i="7"/>
  <c r="R177" i="7"/>
  <c r="P177" i="7"/>
  <c r="BI176" i="7"/>
  <c r="BH176" i="7"/>
  <c r="BG176" i="7"/>
  <c r="BF176" i="7"/>
  <c r="T176" i="7"/>
  <c r="R176" i="7"/>
  <c r="P176" i="7"/>
  <c r="BI175" i="7"/>
  <c r="BH175" i="7"/>
  <c r="BG175" i="7"/>
  <c r="BF175" i="7"/>
  <c r="T175" i="7"/>
  <c r="R175" i="7"/>
  <c r="P175" i="7"/>
  <c r="BI174" i="7"/>
  <c r="BH174" i="7"/>
  <c r="BG174" i="7"/>
  <c r="BF174" i="7"/>
  <c r="T174" i="7"/>
  <c r="R174" i="7"/>
  <c r="P174" i="7"/>
  <c r="BI173" i="7"/>
  <c r="BH173" i="7"/>
  <c r="BG173" i="7"/>
  <c r="BF173" i="7"/>
  <c r="T173" i="7"/>
  <c r="R173" i="7"/>
  <c r="P173" i="7"/>
  <c r="BI172" i="7"/>
  <c r="BH172" i="7"/>
  <c r="BG172" i="7"/>
  <c r="BF172" i="7"/>
  <c r="T172" i="7"/>
  <c r="R172" i="7"/>
  <c r="P172" i="7"/>
  <c r="BI171" i="7"/>
  <c r="BH171" i="7"/>
  <c r="BG171" i="7"/>
  <c r="BF171" i="7"/>
  <c r="T171" i="7"/>
  <c r="R171" i="7"/>
  <c r="P171" i="7"/>
  <c r="BI170" i="7"/>
  <c r="BH170" i="7"/>
  <c r="BG170" i="7"/>
  <c r="BF170" i="7"/>
  <c r="T170" i="7"/>
  <c r="R170" i="7"/>
  <c r="P170" i="7"/>
  <c r="BI169" i="7"/>
  <c r="BH169" i="7"/>
  <c r="BG169" i="7"/>
  <c r="BF169" i="7"/>
  <c r="T169" i="7"/>
  <c r="R169" i="7"/>
  <c r="P169" i="7"/>
  <c r="BI167" i="7"/>
  <c r="BH167" i="7"/>
  <c r="BG167" i="7"/>
  <c r="BF167" i="7"/>
  <c r="T167" i="7"/>
  <c r="R167" i="7"/>
  <c r="P167" i="7"/>
  <c r="BI165" i="7"/>
  <c r="BH165" i="7"/>
  <c r="BG165" i="7"/>
  <c r="BF165" i="7"/>
  <c r="T165" i="7"/>
  <c r="R165" i="7"/>
  <c r="P165" i="7"/>
  <c r="BI162" i="7"/>
  <c r="BH162" i="7"/>
  <c r="BG162" i="7"/>
  <c r="BF162" i="7"/>
  <c r="T162" i="7"/>
  <c r="R162" i="7"/>
  <c r="P162" i="7"/>
  <c r="BI161" i="7"/>
  <c r="BH161" i="7"/>
  <c r="BG161" i="7"/>
  <c r="BF161" i="7"/>
  <c r="T161" i="7"/>
  <c r="R161" i="7"/>
  <c r="P161" i="7"/>
  <c r="BI160" i="7"/>
  <c r="BH160" i="7"/>
  <c r="BG160" i="7"/>
  <c r="BF160" i="7"/>
  <c r="T160" i="7"/>
  <c r="R160" i="7"/>
  <c r="P160" i="7"/>
  <c r="BI159" i="7"/>
  <c r="BH159" i="7"/>
  <c r="BG159" i="7"/>
  <c r="BF159" i="7"/>
  <c r="T159" i="7"/>
  <c r="R159" i="7"/>
  <c r="P159" i="7"/>
  <c r="BI158" i="7"/>
  <c r="BH158" i="7"/>
  <c r="BG158" i="7"/>
  <c r="BF158" i="7"/>
  <c r="T158" i="7"/>
  <c r="R158" i="7"/>
  <c r="P158" i="7"/>
  <c r="BI157" i="7"/>
  <c r="BH157" i="7"/>
  <c r="BG157" i="7"/>
  <c r="BF157" i="7"/>
  <c r="T157" i="7"/>
  <c r="R157" i="7"/>
  <c r="P157" i="7"/>
  <c r="BI156" i="7"/>
  <c r="BH156" i="7"/>
  <c r="BG156" i="7"/>
  <c r="BF156" i="7"/>
  <c r="T156" i="7"/>
  <c r="R156" i="7"/>
  <c r="P156" i="7"/>
  <c r="BI155" i="7"/>
  <c r="BH155" i="7"/>
  <c r="BG155" i="7"/>
  <c r="BF155" i="7"/>
  <c r="T155" i="7"/>
  <c r="R155" i="7"/>
  <c r="P155" i="7"/>
  <c r="BI153" i="7"/>
  <c r="BH153" i="7"/>
  <c r="BG153" i="7"/>
  <c r="BF153" i="7"/>
  <c r="T153" i="7"/>
  <c r="R153" i="7"/>
  <c r="P153" i="7"/>
  <c r="BI151" i="7"/>
  <c r="BH151" i="7"/>
  <c r="BG151" i="7"/>
  <c r="BF151" i="7"/>
  <c r="T151" i="7"/>
  <c r="R151" i="7"/>
  <c r="P151" i="7"/>
  <c r="BI149" i="7"/>
  <c r="BH149" i="7"/>
  <c r="BG149" i="7"/>
  <c r="BF149" i="7"/>
  <c r="T149" i="7"/>
  <c r="R149" i="7"/>
  <c r="P149" i="7"/>
  <c r="BI147" i="7"/>
  <c r="BH147" i="7"/>
  <c r="BG147" i="7"/>
  <c r="BF147" i="7"/>
  <c r="T147" i="7"/>
  <c r="R147" i="7"/>
  <c r="P147" i="7"/>
  <c r="BI146" i="7"/>
  <c r="BH146" i="7"/>
  <c r="BG146" i="7"/>
  <c r="BF146" i="7"/>
  <c r="T146" i="7"/>
  <c r="R146" i="7"/>
  <c r="P146" i="7"/>
  <c r="BI145" i="7"/>
  <c r="BH145" i="7"/>
  <c r="BG145" i="7"/>
  <c r="BF145" i="7"/>
  <c r="T145" i="7"/>
  <c r="R145" i="7"/>
  <c r="P145" i="7"/>
  <c r="BI143" i="7"/>
  <c r="BH143" i="7"/>
  <c r="BG143" i="7"/>
  <c r="BF143" i="7"/>
  <c r="T143" i="7"/>
  <c r="R143" i="7"/>
  <c r="P143" i="7"/>
  <c r="BI142" i="7"/>
  <c r="BH142" i="7"/>
  <c r="BG142" i="7"/>
  <c r="BF142" i="7"/>
  <c r="T142" i="7"/>
  <c r="R142" i="7"/>
  <c r="P142" i="7"/>
  <c r="BI140" i="7"/>
  <c r="BH140" i="7"/>
  <c r="BG140" i="7"/>
  <c r="BF140" i="7"/>
  <c r="T140" i="7"/>
  <c r="R140" i="7"/>
  <c r="P140" i="7"/>
  <c r="BI138" i="7"/>
  <c r="BH138" i="7"/>
  <c r="BG138" i="7"/>
  <c r="BF138" i="7"/>
  <c r="T138" i="7"/>
  <c r="R138" i="7"/>
  <c r="P138" i="7"/>
  <c r="F130" i="7"/>
  <c r="E128" i="7"/>
  <c r="F93" i="7"/>
  <c r="E91" i="7"/>
  <c r="J28" i="7"/>
  <c r="E28" i="7"/>
  <c r="J133" i="7"/>
  <c r="J27" i="7"/>
  <c r="J25" i="7"/>
  <c r="E25" i="7"/>
  <c r="J132" i="7"/>
  <c r="J24" i="7"/>
  <c r="J22" i="7"/>
  <c r="E22" i="7"/>
  <c r="F133" i="7" s="1"/>
  <c r="J21" i="7"/>
  <c r="J19" i="7"/>
  <c r="E19" i="7"/>
  <c r="F95" i="7"/>
  <c r="J18" i="7"/>
  <c r="J16" i="7"/>
  <c r="J93" i="7" s="1"/>
  <c r="E7" i="7"/>
  <c r="E122" i="7" s="1"/>
  <c r="J41" i="6"/>
  <c r="J40" i="6"/>
  <c r="AY102" i="1" s="1"/>
  <c r="J39" i="6"/>
  <c r="AX102" i="1"/>
  <c r="BI614" i="6"/>
  <c r="BH614" i="6"/>
  <c r="BG614" i="6"/>
  <c r="BF614" i="6"/>
  <c r="T614" i="6"/>
  <c r="T613" i="6"/>
  <c r="R614" i="6"/>
  <c r="R613" i="6" s="1"/>
  <c r="P614" i="6"/>
  <c r="P613" i="6" s="1"/>
  <c r="BI611" i="6"/>
  <c r="BH611" i="6"/>
  <c r="BG611" i="6"/>
  <c r="BF611" i="6"/>
  <c r="T611" i="6"/>
  <c r="R611" i="6"/>
  <c r="P611" i="6"/>
  <c r="BI610" i="6"/>
  <c r="BH610" i="6"/>
  <c r="BG610" i="6"/>
  <c r="BF610" i="6"/>
  <c r="T610" i="6"/>
  <c r="R610" i="6"/>
  <c r="P610" i="6"/>
  <c r="BI608" i="6"/>
  <c r="BH608" i="6"/>
  <c r="BG608" i="6"/>
  <c r="BF608" i="6"/>
  <c r="T608" i="6"/>
  <c r="R608" i="6"/>
  <c r="P608" i="6"/>
  <c r="BI606" i="6"/>
  <c r="BH606" i="6"/>
  <c r="BG606" i="6"/>
  <c r="BF606" i="6"/>
  <c r="T606" i="6"/>
  <c r="R606" i="6"/>
  <c r="P606" i="6"/>
  <c r="BI604" i="6"/>
  <c r="BH604" i="6"/>
  <c r="BG604" i="6"/>
  <c r="BF604" i="6"/>
  <c r="T604" i="6"/>
  <c r="R604" i="6"/>
  <c r="P604" i="6"/>
  <c r="BI602" i="6"/>
  <c r="BH602" i="6"/>
  <c r="BG602" i="6"/>
  <c r="BF602" i="6"/>
  <c r="T602" i="6"/>
  <c r="R602" i="6"/>
  <c r="P602" i="6"/>
  <c r="BI600" i="6"/>
  <c r="BH600" i="6"/>
  <c r="BG600" i="6"/>
  <c r="BF600" i="6"/>
  <c r="T600" i="6"/>
  <c r="R600" i="6"/>
  <c r="P600" i="6"/>
  <c r="BI598" i="6"/>
  <c r="BH598" i="6"/>
  <c r="BG598" i="6"/>
  <c r="BF598" i="6"/>
  <c r="T598" i="6"/>
  <c r="R598" i="6"/>
  <c r="P598" i="6"/>
  <c r="BI596" i="6"/>
  <c r="BH596" i="6"/>
  <c r="BG596" i="6"/>
  <c r="BF596" i="6"/>
  <c r="T596" i="6"/>
  <c r="R596" i="6"/>
  <c r="P596" i="6"/>
  <c r="BI594" i="6"/>
  <c r="BH594" i="6"/>
  <c r="BG594" i="6"/>
  <c r="BF594" i="6"/>
  <c r="T594" i="6"/>
  <c r="R594" i="6"/>
  <c r="P594" i="6"/>
  <c r="BI591" i="6"/>
  <c r="BH591" i="6"/>
  <c r="BG591" i="6"/>
  <c r="BF591" i="6"/>
  <c r="T591" i="6"/>
  <c r="R591" i="6"/>
  <c r="P591" i="6"/>
  <c r="BI589" i="6"/>
  <c r="BH589" i="6"/>
  <c r="BG589" i="6"/>
  <c r="BF589" i="6"/>
  <c r="T589" i="6"/>
  <c r="R589" i="6"/>
  <c r="P589" i="6"/>
  <c r="BI587" i="6"/>
  <c r="BH587" i="6"/>
  <c r="BG587" i="6"/>
  <c r="BF587" i="6"/>
  <c r="T587" i="6"/>
  <c r="R587" i="6"/>
  <c r="P587" i="6"/>
  <c r="BI586" i="6"/>
  <c r="BH586" i="6"/>
  <c r="BG586" i="6"/>
  <c r="BF586" i="6"/>
  <c r="T586" i="6"/>
  <c r="R586" i="6"/>
  <c r="P586" i="6"/>
  <c r="BI584" i="6"/>
  <c r="BH584" i="6"/>
  <c r="BG584" i="6"/>
  <c r="BF584" i="6"/>
  <c r="T584" i="6"/>
  <c r="R584" i="6"/>
  <c r="P584" i="6"/>
  <c r="BI582" i="6"/>
  <c r="BH582" i="6"/>
  <c r="BG582" i="6"/>
  <c r="BF582" i="6"/>
  <c r="T582" i="6"/>
  <c r="R582" i="6"/>
  <c r="P582" i="6"/>
  <c r="BI580" i="6"/>
  <c r="BH580" i="6"/>
  <c r="BG580" i="6"/>
  <c r="BF580" i="6"/>
  <c r="T580" i="6"/>
  <c r="R580" i="6"/>
  <c r="P580" i="6"/>
  <c r="BI578" i="6"/>
  <c r="BH578" i="6"/>
  <c r="BG578" i="6"/>
  <c r="BF578" i="6"/>
  <c r="T578" i="6"/>
  <c r="R578" i="6"/>
  <c r="P578" i="6"/>
  <c r="BI576" i="6"/>
  <c r="BH576" i="6"/>
  <c r="BG576" i="6"/>
  <c r="BF576" i="6"/>
  <c r="T576" i="6"/>
  <c r="R576" i="6"/>
  <c r="P576" i="6"/>
  <c r="BI574" i="6"/>
  <c r="BH574" i="6"/>
  <c r="BG574" i="6"/>
  <c r="BF574" i="6"/>
  <c r="T574" i="6"/>
  <c r="R574" i="6"/>
  <c r="P574" i="6"/>
  <c r="BI571" i="6"/>
  <c r="BH571" i="6"/>
  <c r="BG571" i="6"/>
  <c r="BF571" i="6"/>
  <c r="T571" i="6"/>
  <c r="R571" i="6"/>
  <c r="P571" i="6"/>
  <c r="BI569" i="6"/>
  <c r="BH569" i="6"/>
  <c r="BG569" i="6"/>
  <c r="BF569" i="6"/>
  <c r="T569" i="6"/>
  <c r="R569" i="6"/>
  <c r="P569" i="6"/>
  <c r="BI567" i="6"/>
  <c r="BH567" i="6"/>
  <c r="BG567" i="6"/>
  <c r="BF567" i="6"/>
  <c r="T567" i="6"/>
  <c r="R567" i="6"/>
  <c r="P567" i="6"/>
  <c r="BI565" i="6"/>
  <c r="BH565" i="6"/>
  <c r="BG565" i="6"/>
  <c r="BF565" i="6"/>
  <c r="T565" i="6"/>
  <c r="R565" i="6"/>
  <c r="P565" i="6"/>
  <c r="BI563" i="6"/>
  <c r="BH563" i="6"/>
  <c r="BG563" i="6"/>
  <c r="BF563" i="6"/>
  <c r="T563" i="6"/>
  <c r="R563" i="6"/>
  <c r="P563" i="6"/>
  <c r="BI561" i="6"/>
  <c r="BH561" i="6"/>
  <c r="BG561" i="6"/>
  <c r="BF561" i="6"/>
  <c r="T561" i="6"/>
  <c r="R561" i="6"/>
  <c r="P561" i="6"/>
  <c r="BI559" i="6"/>
  <c r="BH559" i="6"/>
  <c r="BG559" i="6"/>
  <c r="BF559" i="6"/>
  <c r="T559" i="6"/>
  <c r="R559" i="6"/>
  <c r="P559" i="6"/>
  <c r="BI557" i="6"/>
  <c r="BH557" i="6"/>
  <c r="BG557" i="6"/>
  <c r="BF557" i="6"/>
  <c r="T557" i="6"/>
  <c r="R557" i="6"/>
  <c r="P557" i="6"/>
  <c r="BI555" i="6"/>
  <c r="BH555" i="6"/>
  <c r="BG555" i="6"/>
  <c r="BF555" i="6"/>
  <c r="T555" i="6"/>
  <c r="R555" i="6"/>
  <c r="P555" i="6"/>
  <c r="BI553" i="6"/>
  <c r="BH553" i="6"/>
  <c r="BG553" i="6"/>
  <c r="BF553" i="6"/>
  <c r="T553" i="6"/>
  <c r="R553" i="6"/>
  <c r="P553" i="6"/>
  <c r="BI551" i="6"/>
  <c r="BH551" i="6"/>
  <c r="BG551" i="6"/>
  <c r="BF551" i="6"/>
  <c r="T551" i="6"/>
  <c r="R551" i="6"/>
  <c r="P551" i="6"/>
  <c r="BI549" i="6"/>
  <c r="BH549" i="6"/>
  <c r="BG549" i="6"/>
  <c r="BF549" i="6"/>
  <c r="T549" i="6"/>
  <c r="R549" i="6"/>
  <c r="P549" i="6"/>
  <c r="BI547" i="6"/>
  <c r="BH547" i="6"/>
  <c r="BG547" i="6"/>
  <c r="BF547" i="6"/>
  <c r="T547" i="6"/>
  <c r="R547" i="6"/>
  <c r="P547" i="6"/>
  <c r="BI545" i="6"/>
  <c r="BH545" i="6"/>
  <c r="BG545" i="6"/>
  <c r="BF545" i="6"/>
  <c r="T545" i="6"/>
  <c r="R545" i="6"/>
  <c r="P545" i="6"/>
  <c r="BI544" i="6"/>
  <c r="BH544" i="6"/>
  <c r="BG544" i="6"/>
  <c r="BF544" i="6"/>
  <c r="T544" i="6"/>
  <c r="R544" i="6"/>
  <c r="P544" i="6"/>
  <c r="BI542" i="6"/>
  <c r="BH542" i="6"/>
  <c r="BG542" i="6"/>
  <c r="BF542" i="6"/>
  <c r="T542" i="6"/>
  <c r="R542" i="6"/>
  <c r="P542" i="6"/>
  <c r="BI541" i="6"/>
  <c r="BH541" i="6"/>
  <c r="BG541" i="6"/>
  <c r="BF541" i="6"/>
  <c r="T541" i="6"/>
  <c r="R541" i="6"/>
  <c r="P541" i="6"/>
  <c r="BI539" i="6"/>
  <c r="BH539" i="6"/>
  <c r="BG539" i="6"/>
  <c r="BF539" i="6"/>
  <c r="T539" i="6"/>
  <c r="R539" i="6"/>
  <c r="P539" i="6"/>
  <c r="BI538" i="6"/>
  <c r="BH538" i="6"/>
  <c r="BG538" i="6"/>
  <c r="BF538" i="6"/>
  <c r="T538" i="6"/>
  <c r="R538" i="6"/>
  <c r="P538" i="6"/>
  <c r="BI537" i="6"/>
  <c r="BH537" i="6"/>
  <c r="BG537" i="6"/>
  <c r="BF537" i="6"/>
  <c r="T537" i="6"/>
  <c r="R537" i="6"/>
  <c r="P537" i="6"/>
  <c r="BI535" i="6"/>
  <c r="BH535" i="6"/>
  <c r="BG535" i="6"/>
  <c r="BF535" i="6"/>
  <c r="T535" i="6"/>
  <c r="R535" i="6"/>
  <c r="P535" i="6"/>
  <c r="BI533" i="6"/>
  <c r="BH533" i="6"/>
  <c r="BG533" i="6"/>
  <c r="BF533" i="6"/>
  <c r="T533" i="6"/>
  <c r="R533" i="6"/>
  <c r="P533" i="6"/>
  <c r="BI531" i="6"/>
  <c r="BH531" i="6"/>
  <c r="BG531" i="6"/>
  <c r="BF531" i="6"/>
  <c r="T531" i="6"/>
  <c r="R531" i="6"/>
  <c r="P531" i="6"/>
  <c r="BI529" i="6"/>
  <c r="BH529" i="6"/>
  <c r="BG529" i="6"/>
  <c r="BF529" i="6"/>
  <c r="T529" i="6"/>
  <c r="R529" i="6"/>
  <c r="P529" i="6"/>
  <c r="BI527" i="6"/>
  <c r="BH527" i="6"/>
  <c r="BG527" i="6"/>
  <c r="BF527" i="6"/>
  <c r="T527" i="6"/>
  <c r="R527" i="6"/>
  <c r="P527" i="6"/>
  <c r="BI525" i="6"/>
  <c r="BH525" i="6"/>
  <c r="BG525" i="6"/>
  <c r="BF525" i="6"/>
  <c r="T525" i="6"/>
  <c r="R525" i="6"/>
  <c r="P525" i="6"/>
  <c r="BI523" i="6"/>
  <c r="BH523" i="6"/>
  <c r="BG523" i="6"/>
  <c r="BF523" i="6"/>
  <c r="T523" i="6"/>
  <c r="R523" i="6"/>
  <c r="P523" i="6"/>
  <c r="BI521" i="6"/>
  <c r="BH521" i="6"/>
  <c r="BG521" i="6"/>
  <c r="BF521" i="6"/>
  <c r="T521" i="6"/>
  <c r="R521" i="6"/>
  <c r="P521" i="6"/>
  <c r="BI519" i="6"/>
  <c r="BH519" i="6"/>
  <c r="BG519" i="6"/>
  <c r="BF519" i="6"/>
  <c r="T519" i="6"/>
  <c r="R519" i="6"/>
  <c r="P519" i="6"/>
  <c r="BI518" i="6"/>
  <c r="BH518" i="6"/>
  <c r="BG518" i="6"/>
  <c r="BF518" i="6"/>
  <c r="T518" i="6"/>
  <c r="R518" i="6"/>
  <c r="P518" i="6"/>
  <c r="BI517" i="6"/>
  <c r="BH517" i="6"/>
  <c r="BG517" i="6"/>
  <c r="BF517" i="6"/>
  <c r="T517" i="6"/>
  <c r="R517" i="6"/>
  <c r="P517" i="6"/>
  <c r="BI515" i="6"/>
  <c r="BH515" i="6"/>
  <c r="BG515" i="6"/>
  <c r="BF515" i="6"/>
  <c r="T515" i="6"/>
  <c r="R515" i="6"/>
  <c r="P515" i="6"/>
  <c r="BI514" i="6"/>
  <c r="BH514" i="6"/>
  <c r="BG514" i="6"/>
  <c r="BF514" i="6"/>
  <c r="T514" i="6"/>
  <c r="R514" i="6"/>
  <c r="P514" i="6"/>
  <c r="BI512" i="6"/>
  <c r="BH512" i="6"/>
  <c r="BG512" i="6"/>
  <c r="BF512" i="6"/>
  <c r="T512" i="6"/>
  <c r="R512" i="6"/>
  <c r="P512" i="6"/>
  <c r="BI510" i="6"/>
  <c r="BH510" i="6"/>
  <c r="BG510" i="6"/>
  <c r="BF510" i="6"/>
  <c r="T510" i="6"/>
  <c r="R510" i="6"/>
  <c r="P510" i="6"/>
  <c r="BI508" i="6"/>
  <c r="BH508" i="6"/>
  <c r="BG508" i="6"/>
  <c r="BF508" i="6"/>
  <c r="T508" i="6"/>
  <c r="R508" i="6"/>
  <c r="P508" i="6"/>
  <c r="BI506" i="6"/>
  <c r="BH506" i="6"/>
  <c r="BG506" i="6"/>
  <c r="BF506" i="6"/>
  <c r="T506" i="6"/>
  <c r="R506" i="6"/>
  <c r="P506" i="6"/>
  <c r="BI504" i="6"/>
  <c r="BH504" i="6"/>
  <c r="BG504" i="6"/>
  <c r="BF504" i="6"/>
  <c r="T504" i="6"/>
  <c r="R504" i="6"/>
  <c r="P504" i="6"/>
  <c r="BI502" i="6"/>
  <c r="BH502" i="6"/>
  <c r="BG502" i="6"/>
  <c r="BF502" i="6"/>
  <c r="T502" i="6"/>
  <c r="R502" i="6"/>
  <c r="P502" i="6"/>
  <c r="BI500" i="6"/>
  <c r="BH500" i="6"/>
  <c r="BG500" i="6"/>
  <c r="BF500" i="6"/>
  <c r="T500" i="6"/>
  <c r="R500" i="6"/>
  <c r="P500" i="6"/>
  <c r="BI498" i="6"/>
  <c r="BH498" i="6"/>
  <c r="BG498" i="6"/>
  <c r="BF498" i="6"/>
  <c r="T498" i="6"/>
  <c r="R498" i="6"/>
  <c r="P498" i="6"/>
  <c r="BI497" i="6"/>
  <c r="BH497" i="6"/>
  <c r="BG497" i="6"/>
  <c r="BF497" i="6"/>
  <c r="T497" i="6"/>
  <c r="R497" i="6"/>
  <c r="P497" i="6"/>
  <c r="BI495" i="6"/>
  <c r="BH495" i="6"/>
  <c r="BG495" i="6"/>
  <c r="BF495" i="6"/>
  <c r="T495" i="6"/>
  <c r="R495" i="6"/>
  <c r="P495" i="6"/>
  <c r="BI492" i="6"/>
  <c r="BH492" i="6"/>
  <c r="BG492" i="6"/>
  <c r="BF492" i="6"/>
  <c r="T492" i="6"/>
  <c r="R492" i="6"/>
  <c r="P492" i="6"/>
  <c r="BI491" i="6"/>
  <c r="BH491" i="6"/>
  <c r="BG491" i="6"/>
  <c r="BF491" i="6"/>
  <c r="T491" i="6"/>
  <c r="R491" i="6"/>
  <c r="P491" i="6"/>
  <c r="BI490" i="6"/>
  <c r="BH490" i="6"/>
  <c r="BG490" i="6"/>
  <c r="BF490" i="6"/>
  <c r="T490" i="6"/>
  <c r="R490" i="6"/>
  <c r="P490" i="6"/>
  <c r="BI488" i="6"/>
  <c r="BH488" i="6"/>
  <c r="BG488" i="6"/>
  <c r="BF488" i="6"/>
  <c r="T488" i="6"/>
  <c r="R488" i="6"/>
  <c r="P488" i="6"/>
  <c r="BI486" i="6"/>
  <c r="BH486" i="6"/>
  <c r="BG486" i="6"/>
  <c r="BF486" i="6"/>
  <c r="T486" i="6"/>
  <c r="R486" i="6"/>
  <c r="P486" i="6"/>
  <c r="BI485" i="6"/>
  <c r="BH485" i="6"/>
  <c r="BG485" i="6"/>
  <c r="BF485" i="6"/>
  <c r="T485" i="6"/>
  <c r="R485" i="6"/>
  <c r="P485" i="6"/>
  <c r="BI484" i="6"/>
  <c r="BH484" i="6"/>
  <c r="BG484" i="6"/>
  <c r="BF484" i="6"/>
  <c r="T484" i="6"/>
  <c r="R484" i="6"/>
  <c r="P484" i="6"/>
  <c r="BI483" i="6"/>
  <c r="BH483" i="6"/>
  <c r="BG483" i="6"/>
  <c r="BF483" i="6"/>
  <c r="T483" i="6"/>
  <c r="R483" i="6"/>
  <c r="P483" i="6"/>
  <c r="BI482" i="6"/>
  <c r="BH482" i="6"/>
  <c r="BG482" i="6"/>
  <c r="BF482" i="6"/>
  <c r="T482" i="6"/>
  <c r="R482" i="6"/>
  <c r="P482" i="6"/>
  <c r="BI481" i="6"/>
  <c r="BH481" i="6"/>
  <c r="BG481" i="6"/>
  <c r="BF481" i="6"/>
  <c r="T481" i="6"/>
  <c r="R481" i="6"/>
  <c r="P481" i="6"/>
  <c r="BI480" i="6"/>
  <c r="BH480" i="6"/>
  <c r="BG480" i="6"/>
  <c r="BF480" i="6"/>
  <c r="T480" i="6"/>
  <c r="R480" i="6"/>
  <c r="P480" i="6"/>
  <c r="BI477" i="6"/>
  <c r="BH477" i="6"/>
  <c r="BG477" i="6"/>
  <c r="BF477" i="6"/>
  <c r="T477" i="6"/>
  <c r="R477" i="6"/>
  <c r="P477" i="6"/>
  <c r="BI476" i="6"/>
  <c r="BH476" i="6"/>
  <c r="BG476" i="6"/>
  <c r="BF476" i="6"/>
  <c r="T476" i="6"/>
  <c r="R476" i="6"/>
  <c r="P476" i="6"/>
  <c r="BI475" i="6"/>
  <c r="BH475" i="6"/>
  <c r="BG475" i="6"/>
  <c r="BF475" i="6"/>
  <c r="T475" i="6"/>
  <c r="R475" i="6"/>
  <c r="P475" i="6"/>
  <c r="BI474" i="6"/>
  <c r="BH474" i="6"/>
  <c r="BG474" i="6"/>
  <c r="BF474" i="6"/>
  <c r="T474" i="6"/>
  <c r="R474" i="6"/>
  <c r="P474" i="6"/>
  <c r="BI473" i="6"/>
  <c r="BH473" i="6"/>
  <c r="BG473" i="6"/>
  <c r="BF473" i="6"/>
  <c r="T473" i="6"/>
  <c r="R473" i="6"/>
  <c r="P473" i="6"/>
  <c r="BI472" i="6"/>
  <c r="BH472" i="6"/>
  <c r="BG472" i="6"/>
  <c r="BF472" i="6"/>
  <c r="T472" i="6"/>
  <c r="R472" i="6"/>
  <c r="P472" i="6"/>
  <c r="BI470" i="6"/>
  <c r="BH470" i="6"/>
  <c r="BG470" i="6"/>
  <c r="BF470" i="6"/>
  <c r="T470" i="6"/>
  <c r="R470" i="6"/>
  <c r="P470" i="6"/>
  <c r="BI468" i="6"/>
  <c r="BH468" i="6"/>
  <c r="BG468" i="6"/>
  <c r="BF468" i="6"/>
  <c r="T468" i="6"/>
  <c r="R468" i="6"/>
  <c r="P468" i="6"/>
  <c r="BI465" i="6"/>
  <c r="BH465" i="6"/>
  <c r="BG465" i="6"/>
  <c r="BF465" i="6"/>
  <c r="T465" i="6"/>
  <c r="R465" i="6"/>
  <c r="P465" i="6"/>
  <c r="BI464" i="6"/>
  <c r="BH464" i="6"/>
  <c r="BG464" i="6"/>
  <c r="BF464" i="6"/>
  <c r="T464" i="6"/>
  <c r="R464" i="6"/>
  <c r="P464" i="6"/>
  <c r="BI463" i="6"/>
  <c r="BH463" i="6"/>
  <c r="BG463" i="6"/>
  <c r="BF463" i="6"/>
  <c r="T463" i="6"/>
  <c r="R463" i="6"/>
  <c r="P463" i="6"/>
  <c r="BI462" i="6"/>
  <c r="BH462" i="6"/>
  <c r="BG462" i="6"/>
  <c r="BF462" i="6"/>
  <c r="T462" i="6"/>
  <c r="R462" i="6"/>
  <c r="P462" i="6"/>
  <c r="BI461" i="6"/>
  <c r="BH461" i="6"/>
  <c r="BG461" i="6"/>
  <c r="BF461" i="6"/>
  <c r="T461" i="6"/>
  <c r="R461" i="6"/>
  <c r="P461" i="6"/>
  <c r="BI460" i="6"/>
  <c r="BH460" i="6"/>
  <c r="BG460" i="6"/>
  <c r="BF460" i="6"/>
  <c r="T460" i="6"/>
  <c r="R460" i="6"/>
  <c r="P460" i="6"/>
  <c r="BI459" i="6"/>
  <c r="BH459" i="6"/>
  <c r="BG459" i="6"/>
  <c r="BF459" i="6"/>
  <c r="T459" i="6"/>
  <c r="R459" i="6"/>
  <c r="P459" i="6"/>
  <c r="BI458" i="6"/>
  <c r="BH458" i="6"/>
  <c r="BG458" i="6"/>
  <c r="BF458" i="6"/>
  <c r="T458" i="6"/>
  <c r="R458" i="6"/>
  <c r="P458" i="6"/>
  <c r="BI455" i="6"/>
  <c r="BH455" i="6"/>
  <c r="BG455" i="6"/>
  <c r="BF455" i="6"/>
  <c r="T455" i="6"/>
  <c r="R455" i="6"/>
  <c r="P455" i="6"/>
  <c r="BI454" i="6"/>
  <c r="BH454" i="6"/>
  <c r="BG454" i="6"/>
  <c r="BF454" i="6"/>
  <c r="T454" i="6"/>
  <c r="R454" i="6"/>
  <c r="P454" i="6"/>
  <c r="BI453" i="6"/>
  <c r="BH453" i="6"/>
  <c r="BG453" i="6"/>
  <c r="BF453" i="6"/>
  <c r="T453" i="6"/>
  <c r="R453" i="6"/>
  <c r="P453" i="6"/>
  <c r="BI452" i="6"/>
  <c r="BH452" i="6"/>
  <c r="BG452" i="6"/>
  <c r="BF452" i="6"/>
  <c r="T452" i="6"/>
  <c r="R452" i="6"/>
  <c r="P452" i="6"/>
  <c r="BI451" i="6"/>
  <c r="BH451" i="6"/>
  <c r="BG451" i="6"/>
  <c r="BF451" i="6"/>
  <c r="T451" i="6"/>
  <c r="R451" i="6"/>
  <c r="P451" i="6"/>
  <c r="BI450" i="6"/>
  <c r="BH450" i="6"/>
  <c r="BG450" i="6"/>
  <c r="BF450" i="6"/>
  <c r="T450" i="6"/>
  <c r="R450" i="6"/>
  <c r="P450" i="6"/>
  <c r="BI449" i="6"/>
  <c r="BH449" i="6"/>
  <c r="BG449" i="6"/>
  <c r="BF449" i="6"/>
  <c r="T449" i="6"/>
  <c r="R449" i="6"/>
  <c r="P449" i="6"/>
  <c r="BI448" i="6"/>
  <c r="BH448" i="6"/>
  <c r="BG448" i="6"/>
  <c r="BF448" i="6"/>
  <c r="T448" i="6"/>
  <c r="R448" i="6"/>
  <c r="P448" i="6"/>
  <c r="BI447" i="6"/>
  <c r="BH447" i="6"/>
  <c r="BG447" i="6"/>
  <c r="BF447" i="6"/>
  <c r="T447" i="6"/>
  <c r="R447" i="6"/>
  <c r="P447" i="6"/>
  <c r="BI446" i="6"/>
  <c r="BH446" i="6"/>
  <c r="BG446" i="6"/>
  <c r="BF446" i="6"/>
  <c r="T446" i="6"/>
  <c r="R446" i="6"/>
  <c r="P446" i="6"/>
  <c r="BI445" i="6"/>
  <c r="BH445" i="6"/>
  <c r="BG445" i="6"/>
  <c r="BF445" i="6"/>
  <c r="T445" i="6"/>
  <c r="R445" i="6"/>
  <c r="P445" i="6"/>
  <c r="BI444" i="6"/>
  <c r="BH444" i="6"/>
  <c r="BG444" i="6"/>
  <c r="BF444" i="6"/>
  <c r="T444" i="6"/>
  <c r="R444" i="6"/>
  <c r="P444" i="6"/>
  <c r="BI443" i="6"/>
  <c r="BH443" i="6"/>
  <c r="BG443" i="6"/>
  <c r="BF443" i="6"/>
  <c r="T443" i="6"/>
  <c r="R443" i="6"/>
  <c r="P443" i="6"/>
  <c r="BI442" i="6"/>
  <c r="BH442" i="6"/>
  <c r="BG442" i="6"/>
  <c r="BF442" i="6"/>
  <c r="T442" i="6"/>
  <c r="R442" i="6"/>
  <c r="P442" i="6"/>
  <c r="BI441" i="6"/>
  <c r="BH441" i="6"/>
  <c r="BG441" i="6"/>
  <c r="BF441" i="6"/>
  <c r="T441" i="6"/>
  <c r="R441" i="6"/>
  <c r="P441" i="6"/>
  <c r="BI440" i="6"/>
  <c r="BH440" i="6"/>
  <c r="BG440" i="6"/>
  <c r="BF440" i="6"/>
  <c r="T440" i="6"/>
  <c r="R440" i="6"/>
  <c r="P440" i="6"/>
  <c r="BI439" i="6"/>
  <c r="BH439" i="6"/>
  <c r="BG439" i="6"/>
  <c r="BF439" i="6"/>
  <c r="T439" i="6"/>
  <c r="R439" i="6"/>
  <c r="P439" i="6"/>
  <c r="BI438" i="6"/>
  <c r="BH438" i="6"/>
  <c r="BG438" i="6"/>
  <c r="BF438" i="6"/>
  <c r="T438" i="6"/>
  <c r="R438" i="6"/>
  <c r="P438" i="6"/>
  <c r="BI437" i="6"/>
  <c r="BH437" i="6"/>
  <c r="BG437" i="6"/>
  <c r="BF437" i="6"/>
  <c r="T437" i="6"/>
  <c r="R437" i="6"/>
  <c r="P437" i="6"/>
  <c r="BI436" i="6"/>
  <c r="BH436" i="6"/>
  <c r="BG436" i="6"/>
  <c r="BF436" i="6"/>
  <c r="T436" i="6"/>
  <c r="R436" i="6"/>
  <c r="P436" i="6"/>
  <c r="BI435" i="6"/>
  <c r="BH435" i="6"/>
  <c r="BG435" i="6"/>
  <c r="BF435" i="6"/>
  <c r="T435" i="6"/>
  <c r="R435" i="6"/>
  <c r="P435" i="6"/>
  <c r="BI434" i="6"/>
  <c r="BH434" i="6"/>
  <c r="BG434" i="6"/>
  <c r="BF434" i="6"/>
  <c r="T434" i="6"/>
  <c r="R434" i="6"/>
  <c r="P434" i="6"/>
  <c r="BI433" i="6"/>
  <c r="BH433" i="6"/>
  <c r="BG433" i="6"/>
  <c r="BF433" i="6"/>
  <c r="T433" i="6"/>
  <c r="R433" i="6"/>
  <c r="P433" i="6"/>
  <c r="BI432" i="6"/>
  <c r="BH432" i="6"/>
  <c r="BG432" i="6"/>
  <c r="BF432" i="6"/>
  <c r="T432" i="6"/>
  <c r="R432" i="6"/>
  <c r="P432" i="6"/>
  <c r="BI430" i="6"/>
  <c r="BH430" i="6"/>
  <c r="BG430" i="6"/>
  <c r="BF430" i="6"/>
  <c r="T430" i="6"/>
  <c r="R430" i="6"/>
  <c r="P430" i="6"/>
  <c r="BI428" i="6"/>
  <c r="BH428" i="6"/>
  <c r="BG428" i="6"/>
  <c r="BF428" i="6"/>
  <c r="T428" i="6"/>
  <c r="R428" i="6"/>
  <c r="P428" i="6"/>
  <c r="BI426" i="6"/>
  <c r="BH426" i="6"/>
  <c r="BG426" i="6"/>
  <c r="BF426" i="6"/>
  <c r="T426" i="6"/>
  <c r="R426" i="6"/>
  <c r="P426" i="6"/>
  <c r="BI424" i="6"/>
  <c r="BH424" i="6"/>
  <c r="BG424" i="6"/>
  <c r="BF424" i="6"/>
  <c r="T424" i="6"/>
  <c r="R424" i="6"/>
  <c r="P424" i="6"/>
  <c r="BI422" i="6"/>
  <c r="BH422" i="6"/>
  <c r="BG422" i="6"/>
  <c r="BF422" i="6"/>
  <c r="T422" i="6"/>
  <c r="R422" i="6"/>
  <c r="P422" i="6"/>
  <c r="BI420" i="6"/>
  <c r="BH420" i="6"/>
  <c r="BG420" i="6"/>
  <c r="BF420" i="6"/>
  <c r="T420" i="6"/>
  <c r="R420" i="6"/>
  <c r="P420" i="6"/>
  <c r="BI418" i="6"/>
  <c r="BH418" i="6"/>
  <c r="BG418" i="6"/>
  <c r="BF418" i="6"/>
  <c r="T418" i="6"/>
  <c r="R418" i="6"/>
  <c r="P418" i="6"/>
  <c r="BI416" i="6"/>
  <c r="BH416" i="6"/>
  <c r="BG416" i="6"/>
  <c r="BF416" i="6"/>
  <c r="T416" i="6"/>
  <c r="R416" i="6"/>
  <c r="P416" i="6"/>
  <c r="BI414" i="6"/>
  <c r="BH414" i="6"/>
  <c r="BG414" i="6"/>
  <c r="BF414" i="6"/>
  <c r="T414" i="6"/>
  <c r="R414" i="6"/>
  <c r="P414" i="6"/>
  <c r="BI413" i="6"/>
  <c r="BH413" i="6"/>
  <c r="BG413" i="6"/>
  <c r="BF413" i="6"/>
  <c r="T413" i="6"/>
  <c r="R413" i="6"/>
  <c r="P413" i="6"/>
  <c r="BI412" i="6"/>
  <c r="BH412" i="6"/>
  <c r="BG412" i="6"/>
  <c r="BF412" i="6"/>
  <c r="T412" i="6"/>
  <c r="R412" i="6"/>
  <c r="P412" i="6"/>
  <c r="BI409" i="6"/>
  <c r="BH409" i="6"/>
  <c r="BG409" i="6"/>
  <c r="BF409" i="6"/>
  <c r="T409" i="6"/>
  <c r="R409" i="6"/>
  <c r="P409" i="6"/>
  <c r="BI408" i="6"/>
  <c r="BH408" i="6"/>
  <c r="BG408" i="6"/>
  <c r="BF408" i="6"/>
  <c r="T408" i="6"/>
  <c r="R408" i="6"/>
  <c r="P408" i="6"/>
  <c r="BI407" i="6"/>
  <c r="BH407" i="6"/>
  <c r="BG407" i="6"/>
  <c r="BF407" i="6"/>
  <c r="T407" i="6"/>
  <c r="R407" i="6"/>
  <c r="P407" i="6"/>
  <c r="BI405" i="6"/>
  <c r="BH405" i="6"/>
  <c r="BG405" i="6"/>
  <c r="BF405" i="6"/>
  <c r="T405" i="6"/>
  <c r="R405" i="6"/>
  <c r="P405" i="6"/>
  <c r="BI403" i="6"/>
  <c r="BH403" i="6"/>
  <c r="BG403" i="6"/>
  <c r="BF403" i="6"/>
  <c r="T403" i="6"/>
  <c r="R403" i="6"/>
  <c r="P403" i="6"/>
  <c r="BI401" i="6"/>
  <c r="BH401" i="6"/>
  <c r="BG401" i="6"/>
  <c r="BF401" i="6"/>
  <c r="T401" i="6"/>
  <c r="R401" i="6"/>
  <c r="P401" i="6"/>
  <c r="BI399" i="6"/>
  <c r="BH399" i="6"/>
  <c r="BG399" i="6"/>
  <c r="BF399" i="6"/>
  <c r="T399" i="6"/>
  <c r="R399" i="6"/>
  <c r="P399" i="6"/>
  <c r="BI397" i="6"/>
  <c r="BH397" i="6"/>
  <c r="BG397" i="6"/>
  <c r="BF397" i="6"/>
  <c r="T397" i="6"/>
  <c r="R397" i="6"/>
  <c r="P397" i="6"/>
  <c r="BI395" i="6"/>
  <c r="BH395" i="6"/>
  <c r="BG395" i="6"/>
  <c r="BF395" i="6"/>
  <c r="T395" i="6"/>
  <c r="R395" i="6"/>
  <c r="P395" i="6"/>
  <c r="BI393" i="6"/>
  <c r="BH393" i="6"/>
  <c r="BG393" i="6"/>
  <c r="BF393" i="6"/>
  <c r="T393" i="6"/>
  <c r="R393" i="6"/>
  <c r="P393" i="6"/>
  <c r="BI391" i="6"/>
  <c r="BH391" i="6"/>
  <c r="BG391" i="6"/>
  <c r="BF391" i="6"/>
  <c r="T391" i="6"/>
  <c r="R391" i="6"/>
  <c r="P391" i="6"/>
  <c r="BI389" i="6"/>
  <c r="BH389" i="6"/>
  <c r="BG389" i="6"/>
  <c r="BF389" i="6"/>
  <c r="T389" i="6"/>
  <c r="R389" i="6"/>
  <c r="P389" i="6"/>
  <c r="BI387" i="6"/>
  <c r="BH387" i="6"/>
  <c r="BG387" i="6"/>
  <c r="BF387" i="6"/>
  <c r="T387" i="6"/>
  <c r="R387" i="6"/>
  <c r="P387" i="6"/>
  <c r="BI385" i="6"/>
  <c r="BH385" i="6"/>
  <c r="BG385" i="6"/>
  <c r="BF385" i="6"/>
  <c r="T385" i="6"/>
  <c r="R385" i="6"/>
  <c r="P385" i="6"/>
  <c r="BI383" i="6"/>
  <c r="BH383" i="6"/>
  <c r="BG383" i="6"/>
  <c r="BF383" i="6"/>
  <c r="T383" i="6"/>
  <c r="R383" i="6"/>
  <c r="P383" i="6"/>
  <c r="BI381" i="6"/>
  <c r="BH381" i="6"/>
  <c r="BG381" i="6"/>
  <c r="BF381" i="6"/>
  <c r="T381" i="6"/>
  <c r="R381" i="6"/>
  <c r="P381" i="6"/>
  <c r="BI379" i="6"/>
  <c r="BH379" i="6"/>
  <c r="BG379" i="6"/>
  <c r="BF379" i="6"/>
  <c r="T379" i="6"/>
  <c r="R379" i="6"/>
  <c r="P379" i="6"/>
  <c r="BI377" i="6"/>
  <c r="BH377" i="6"/>
  <c r="BG377" i="6"/>
  <c r="BF377" i="6"/>
  <c r="T377" i="6"/>
  <c r="R377" i="6"/>
  <c r="P377" i="6"/>
  <c r="BI375" i="6"/>
  <c r="BH375" i="6"/>
  <c r="BG375" i="6"/>
  <c r="BF375" i="6"/>
  <c r="T375" i="6"/>
  <c r="R375" i="6"/>
  <c r="P375" i="6"/>
  <c r="BI373" i="6"/>
  <c r="BH373" i="6"/>
  <c r="BG373" i="6"/>
  <c r="BF373" i="6"/>
  <c r="T373" i="6"/>
  <c r="R373" i="6"/>
  <c r="P373" i="6"/>
  <c r="BI370" i="6"/>
  <c r="BH370" i="6"/>
  <c r="BG370" i="6"/>
  <c r="BF370" i="6"/>
  <c r="T370" i="6"/>
  <c r="R370" i="6"/>
  <c r="P370" i="6"/>
  <c r="BI369" i="6"/>
  <c r="BH369" i="6"/>
  <c r="BG369" i="6"/>
  <c r="BF369" i="6"/>
  <c r="T369" i="6"/>
  <c r="R369" i="6"/>
  <c r="P369" i="6"/>
  <c r="BI368" i="6"/>
  <c r="BH368" i="6"/>
  <c r="BG368" i="6"/>
  <c r="BF368" i="6"/>
  <c r="T368" i="6"/>
  <c r="R368" i="6"/>
  <c r="P368" i="6"/>
  <c r="BI367" i="6"/>
  <c r="BH367" i="6"/>
  <c r="BG367" i="6"/>
  <c r="BF367" i="6"/>
  <c r="T367" i="6"/>
  <c r="R367" i="6"/>
  <c r="P367" i="6"/>
  <c r="BI366" i="6"/>
  <c r="BH366" i="6"/>
  <c r="BG366" i="6"/>
  <c r="BF366" i="6"/>
  <c r="T366" i="6"/>
  <c r="R366" i="6"/>
  <c r="P366" i="6"/>
  <c r="BI364" i="6"/>
  <c r="BH364" i="6"/>
  <c r="BG364" i="6"/>
  <c r="BF364" i="6"/>
  <c r="T364" i="6"/>
  <c r="R364" i="6"/>
  <c r="P364" i="6"/>
  <c r="BI363" i="6"/>
  <c r="BH363" i="6"/>
  <c r="BG363" i="6"/>
  <c r="BF363" i="6"/>
  <c r="T363" i="6"/>
  <c r="R363" i="6"/>
  <c r="P363" i="6"/>
  <c r="BI361" i="6"/>
  <c r="BH361" i="6"/>
  <c r="BG361" i="6"/>
  <c r="BF361" i="6"/>
  <c r="T361" i="6"/>
  <c r="R361" i="6"/>
  <c r="P361" i="6"/>
  <c r="BI360" i="6"/>
  <c r="BH360" i="6"/>
  <c r="BG360" i="6"/>
  <c r="BF360" i="6"/>
  <c r="T360" i="6"/>
  <c r="R360" i="6"/>
  <c r="P360" i="6"/>
  <c r="BI358" i="6"/>
  <c r="BH358" i="6"/>
  <c r="BG358" i="6"/>
  <c r="BF358" i="6"/>
  <c r="T358" i="6"/>
  <c r="R358" i="6"/>
  <c r="P358" i="6"/>
  <c r="BI357" i="6"/>
  <c r="BH357" i="6"/>
  <c r="BG357" i="6"/>
  <c r="BF357" i="6"/>
  <c r="T357" i="6"/>
  <c r="R357" i="6"/>
  <c r="P357" i="6"/>
  <c r="BI356" i="6"/>
  <c r="BH356" i="6"/>
  <c r="BG356" i="6"/>
  <c r="BF356" i="6"/>
  <c r="T356" i="6"/>
  <c r="R356" i="6"/>
  <c r="P356" i="6"/>
  <c r="BI353" i="6"/>
  <c r="BH353" i="6"/>
  <c r="BG353" i="6"/>
  <c r="BF353" i="6"/>
  <c r="T353" i="6"/>
  <c r="R353" i="6"/>
  <c r="P353" i="6"/>
  <c r="BI352" i="6"/>
  <c r="BH352" i="6"/>
  <c r="BG352" i="6"/>
  <c r="BF352" i="6"/>
  <c r="T352" i="6"/>
  <c r="R352" i="6"/>
  <c r="P352" i="6"/>
  <c r="BI351" i="6"/>
  <c r="BH351" i="6"/>
  <c r="BG351" i="6"/>
  <c r="BF351" i="6"/>
  <c r="T351" i="6"/>
  <c r="R351" i="6"/>
  <c r="P351" i="6"/>
  <c r="BI349" i="6"/>
  <c r="BH349" i="6"/>
  <c r="BG349" i="6"/>
  <c r="BF349" i="6"/>
  <c r="T349" i="6"/>
  <c r="R349" i="6"/>
  <c r="P349" i="6"/>
  <c r="BI347" i="6"/>
  <c r="BH347" i="6"/>
  <c r="BG347" i="6"/>
  <c r="BF347" i="6"/>
  <c r="T347" i="6"/>
  <c r="R347" i="6"/>
  <c r="P347" i="6"/>
  <c r="BI345" i="6"/>
  <c r="BH345" i="6"/>
  <c r="BG345" i="6"/>
  <c r="BF345" i="6"/>
  <c r="T345" i="6"/>
  <c r="R345" i="6"/>
  <c r="P345" i="6"/>
  <c r="BI343" i="6"/>
  <c r="BH343" i="6"/>
  <c r="BG343" i="6"/>
  <c r="BF343" i="6"/>
  <c r="T343" i="6"/>
  <c r="R343" i="6"/>
  <c r="P343" i="6"/>
  <c r="BI342" i="6"/>
  <c r="BH342" i="6"/>
  <c r="BG342" i="6"/>
  <c r="BF342" i="6"/>
  <c r="T342" i="6"/>
  <c r="R342" i="6"/>
  <c r="P342" i="6"/>
  <c r="BI341" i="6"/>
  <c r="BH341" i="6"/>
  <c r="BG341" i="6"/>
  <c r="BF341" i="6"/>
  <c r="T341" i="6"/>
  <c r="R341" i="6"/>
  <c r="P341" i="6"/>
  <c r="BI339" i="6"/>
  <c r="BH339" i="6"/>
  <c r="BG339" i="6"/>
  <c r="BF339" i="6"/>
  <c r="T339" i="6"/>
  <c r="R339" i="6"/>
  <c r="P339" i="6"/>
  <c r="BI337" i="6"/>
  <c r="BH337" i="6"/>
  <c r="BG337" i="6"/>
  <c r="BF337" i="6"/>
  <c r="T337" i="6"/>
  <c r="R337" i="6"/>
  <c r="P337" i="6"/>
  <c r="BI335" i="6"/>
  <c r="BH335" i="6"/>
  <c r="BG335" i="6"/>
  <c r="BF335" i="6"/>
  <c r="T335" i="6"/>
  <c r="R335" i="6"/>
  <c r="P335" i="6"/>
  <c r="BI333" i="6"/>
  <c r="BH333" i="6"/>
  <c r="BG333" i="6"/>
  <c r="BF333" i="6"/>
  <c r="T333" i="6"/>
  <c r="R333" i="6"/>
  <c r="P333" i="6"/>
  <c r="BI331" i="6"/>
  <c r="BH331" i="6"/>
  <c r="BG331" i="6"/>
  <c r="BF331" i="6"/>
  <c r="T331" i="6"/>
  <c r="R331" i="6"/>
  <c r="P331" i="6"/>
  <c r="BI329" i="6"/>
  <c r="BH329" i="6"/>
  <c r="BG329" i="6"/>
  <c r="BF329" i="6"/>
  <c r="T329" i="6"/>
  <c r="R329" i="6"/>
  <c r="P329" i="6"/>
  <c r="BI327" i="6"/>
  <c r="BH327" i="6"/>
  <c r="BG327" i="6"/>
  <c r="BF327" i="6"/>
  <c r="T327" i="6"/>
  <c r="R327" i="6"/>
  <c r="P327" i="6"/>
  <c r="BI326" i="6"/>
  <c r="BH326" i="6"/>
  <c r="BG326" i="6"/>
  <c r="BF326" i="6"/>
  <c r="T326" i="6"/>
  <c r="R326" i="6"/>
  <c r="P326" i="6"/>
  <c r="BI325" i="6"/>
  <c r="BH325" i="6"/>
  <c r="BG325" i="6"/>
  <c r="BF325" i="6"/>
  <c r="T325" i="6"/>
  <c r="R325" i="6"/>
  <c r="P325" i="6"/>
  <c r="BI323" i="6"/>
  <c r="BH323" i="6"/>
  <c r="BG323" i="6"/>
  <c r="BF323" i="6"/>
  <c r="T323" i="6"/>
  <c r="R323" i="6"/>
  <c r="P323" i="6"/>
  <c r="BI321" i="6"/>
  <c r="BH321" i="6"/>
  <c r="BG321" i="6"/>
  <c r="BF321" i="6"/>
  <c r="T321" i="6"/>
  <c r="R321" i="6"/>
  <c r="P321" i="6"/>
  <c r="BI319" i="6"/>
  <c r="BH319" i="6"/>
  <c r="BG319" i="6"/>
  <c r="BF319" i="6"/>
  <c r="T319" i="6"/>
  <c r="R319" i="6"/>
  <c r="P319" i="6"/>
  <c r="BI317" i="6"/>
  <c r="BH317" i="6"/>
  <c r="BG317" i="6"/>
  <c r="BF317" i="6"/>
  <c r="T317" i="6"/>
  <c r="R317" i="6"/>
  <c r="P317" i="6"/>
  <c r="BI315" i="6"/>
  <c r="BH315" i="6"/>
  <c r="BG315" i="6"/>
  <c r="BF315" i="6"/>
  <c r="T315" i="6"/>
  <c r="R315" i="6"/>
  <c r="P315" i="6"/>
  <c r="BI313" i="6"/>
  <c r="BH313" i="6"/>
  <c r="BG313" i="6"/>
  <c r="BF313" i="6"/>
  <c r="T313" i="6"/>
  <c r="R313" i="6"/>
  <c r="P313" i="6"/>
  <c r="BI311" i="6"/>
  <c r="BH311" i="6"/>
  <c r="BG311" i="6"/>
  <c r="BF311" i="6"/>
  <c r="T311" i="6"/>
  <c r="R311" i="6"/>
  <c r="P311" i="6"/>
  <c r="BI309" i="6"/>
  <c r="BH309" i="6"/>
  <c r="BG309" i="6"/>
  <c r="BF309" i="6"/>
  <c r="T309" i="6"/>
  <c r="R309" i="6"/>
  <c r="P309" i="6"/>
  <c r="BI307" i="6"/>
  <c r="BH307" i="6"/>
  <c r="BG307" i="6"/>
  <c r="BF307" i="6"/>
  <c r="T307" i="6"/>
  <c r="R307" i="6"/>
  <c r="P307" i="6"/>
  <c r="BI305" i="6"/>
  <c r="BH305" i="6"/>
  <c r="BG305" i="6"/>
  <c r="BF305" i="6"/>
  <c r="T305" i="6"/>
  <c r="R305" i="6"/>
  <c r="P305" i="6"/>
  <c r="BI303" i="6"/>
  <c r="BH303" i="6"/>
  <c r="BG303" i="6"/>
  <c r="BF303" i="6"/>
  <c r="T303" i="6"/>
  <c r="R303" i="6"/>
  <c r="P303" i="6"/>
  <c r="BI301" i="6"/>
  <c r="BH301" i="6"/>
  <c r="BG301" i="6"/>
  <c r="BF301" i="6"/>
  <c r="T301" i="6"/>
  <c r="R301" i="6"/>
  <c r="P301" i="6"/>
  <c r="BI299" i="6"/>
  <c r="BH299" i="6"/>
  <c r="BG299" i="6"/>
  <c r="BF299" i="6"/>
  <c r="T299" i="6"/>
  <c r="R299" i="6"/>
  <c r="P299" i="6"/>
  <c r="BI297" i="6"/>
  <c r="BH297" i="6"/>
  <c r="BG297" i="6"/>
  <c r="BF297" i="6"/>
  <c r="T297" i="6"/>
  <c r="R297" i="6"/>
  <c r="P297" i="6"/>
  <c r="BI294" i="6"/>
  <c r="BH294" i="6"/>
  <c r="BG294" i="6"/>
  <c r="BF294" i="6"/>
  <c r="T294" i="6"/>
  <c r="R294" i="6"/>
  <c r="P294" i="6"/>
  <c r="BI292" i="6"/>
  <c r="BH292" i="6"/>
  <c r="BG292" i="6"/>
  <c r="BF292" i="6"/>
  <c r="T292" i="6"/>
  <c r="R292" i="6"/>
  <c r="P292" i="6"/>
  <c r="BI290" i="6"/>
  <c r="BH290" i="6"/>
  <c r="BG290" i="6"/>
  <c r="BF290" i="6"/>
  <c r="T290" i="6"/>
  <c r="R290" i="6"/>
  <c r="P290" i="6"/>
  <c r="BI287" i="6"/>
  <c r="BH287" i="6"/>
  <c r="BG287" i="6"/>
  <c r="BF287" i="6"/>
  <c r="T287" i="6"/>
  <c r="R287" i="6"/>
  <c r="P287" i="6"/>
  <c r="BI285" i="6"/>
  <c r="BH285" i="6"/>
  <c r="BG285" i="6"/>
  <c r="BF285" i="6"/>
  <c r="T285" i="6"/>
  <c r="R285" i="6"/>
  <c r="P285" i="6"/>
  <c r="BI283" i="6"/>
  <c r="BH283" i="6"/>
  <c r="BG283" i="6"/>
  <c r="BF283" i="6"/>
  <c r="T283" i="6"/>
  <c r="R283" i="6"/>
  <c r="P283" i="6"/>
  <c r="BI281" i="6"/>
  <c r="BH281" i="6"/>
  <c r="BG281" i="6"/>
  <c r="BF281" i="6"/>
  <c r="T281" i="6"/>
  <c r="R281" i="6"/>
  <c r="P281" i="6"/>
  <c r="BI279" i="6"/>
  <c r="BH279" i="6"/>
  <c r="BG279" i="6"/>
  <c r="BF279" i="6"/>
  <c r="T279" i="6"/>
  <c r="R279" i="6"/>
  <c r="P279" i="6"/>
  <c r="BI277" i="6"/>
  <c r="BH277" i="6"/>
  <c r="BG277" i="6"/>
  <c r="BF277" i="6"/>
  <c r="T277" i="6"/>
  <c r="R277" i="6"/>
  <c r="P277" i="6"/>
  <c r="BI274" i="6"/>
  <c r="BH274" i="6"/>
  <c r="BG274" i="6"/>
  <c r="BF274" i="6"/>
  <c r="T274" i="6"/>
  <c r="R274" i="6"/>
  <c r="P274" i="6"/>
  <c r="BI273" i="6"/>
  <c r="BH273" i="6"/>
  <c r="BG273" i="6"/>
  <c r="BF273" i="6"/>
  <c r="T273" i="6"/>
  <c r="R273" i="6"/>
  <c r="P273" i="6"/>
  <c r="BI272" i="6"/>
  <c r="BH272" i="6"/>
  <c r="BG272" i="6"/>
  <c r="BF272" i="6"/>
  <c r="T272" i="6"/>
  <c r="R272" i="6"/>
  <c r="P272" i="6"/>
  <c r="BI271" i="6"/>
  <c r="BH271" i="6"/>
  <c r="BG271" i="6"/>
  <c r="BF271" i="6"/>
  <c r="T271" i="6"/>
  <c r="R271" i="6"/>
  <c r="P271" i="6"/>
  <c r="BI270" i="6"/>
  <c r="BH270" i="6"/>
  <c r="BG270" i="6"/>
  <c r="BF270" i="6"/>
  <c r="T270" i="6"/>
  <c r="R270" i="6"/>
  <c r="P270" i="6"/>
  <c r="BI269" i="6"/>
  <c r="BH269" i="6"/>
  <c r="BG269" i="6"/>
  <c r="BF269" i="6"/>
  <c r="T269" i="6"/>
  <c r="R269" i="6"/>
  <c r="P269" i="6"/>
  <c r="BI268" i="6"/>
  <c r="BH268" i="6"/>
  <c r="BG268" i="6"/>
  <c r="BF268" i="6"/>
  <c r="T268" i="6"/>
  <c r="R268" i="6"/>
  <c r="P268" i="6"/>
  <c r="BI267" i="6"/>
  <c r="BH267" i="6"/>
  <c r="BG267" i="6"/>
  <c r="BF267" i="6"/>
  <c r="T267" i="6"/>
  <c r="R267" i="6"/>
  <c r="P267" i="6"/>
  <c r="BI266" i="6"/>
  <c r="BH266" i="6"/>
  <c r="BG266" i="6"/>
  <c r="BF266" i="6"/>
  <c r="T266" i="6"/>
  <c r="R266" i="6"/>
  <c r="P266" i="6"/>
  <c r="BI265" i="6"/>
  <c r="BH265" i="6"/>
  <c r="BG265" i="6"/>
  <c r="BF265" i="6"/>
  <c r="T265" i="6"/>
  <c r="R265" i="6"/>
  <c r="P265" i="6"/>
  <c r="BI264" i="6"/>
  <c r="BH264" i="6"/>
  <c r="BG264" i="6"/>
  <c r="BF264" i="6"/>
  <c r="T264" i="6"/>
  <c r="R264" i="6"/>
  <c r="P264" i="6"/>
  <c r="BI263" i="6"/>
  <c r="BH263" i="6"/>
  <c r="BG263" i="6"/>
  <c r="BF263" i="6"/>
  <c r="T263" i="6"/>
  <c r="R263" i="6"/>
  <c r="P263" i="6"/>
  <c r="BI262" i="6"/>
  <c r="BH262" i="6"/>
  <c r="BG262" i="6"/>
  <c r="BF262" i="6"/>
  <c r="T262" i="6"/>
  <c r="R262" i="6"/>
  <c r="P262" i="6"/>
  <c r="BI261" i="6"/>
  <c r="BH261" i="6"/>
  <c r="BG261" i="6"/>
  <c r="BF261" i="6"/>
  <c r="T261" i="6"/>
  <c r="R261" i="6"/>
  <c r="P261" i="6"/>
  <c r="BI260" i="6"/>
  <c r="BH260" i="6"/>
  <c r="BG260" i="6"/>
  <c r="BF260" i="6"/>
  <c r="T260" i="6"/>
  <c r="R260" i="6"/>
  <c r="P260" i="6"/>
  <c r="BI259" i="6"/>
  <c r="BH259" i="6"/>
  <c r="BG259" i="6"/>
  <c r="BF259" i="6"/>
  <c r="T259" i="6"/>
  <c r="R259" i="6"/>
  <c r="P259" i="6"/>
  <c r="BI258" i="6"/>
  <c r="BH258" i="6"/>
  <c r="BG258" i="6"/>
  <c r="BF258" i="6"/>
  <c r="T258" i="6"/>
  <c r="R258" i="6"/>
  <c r="P258" i="6"/>
  <c r="BI257" i="6"/>
  <c r="BH257" i="6"/>
  <c r="BG257" i="6"/>
  <c r="BF257" i="6"/>
  <c r="T257" i="6"/>
  <c r="R257" i="6"/>
  <c r="P257" i="6"/>
  <c r="BI256" i="6"/>
  <c r="BH256" i="6"/>
  <c r="BG256" i="6"/>
  <c r="BF256" i="6"/>
  <c r="T256" i="6"/>
  <c r="R256" i="6"/>
  <c r="P256" i="6"/>
  <c r="BI255" i="6"/>
  <c r="BH255" i="6"/>
  <c r="BG255" i="6"/>
  <c r="BF255" i="6"/>
  <c r="T255" i="6"/>
  <c r="R255" i="6"/>
  <c r="P255" i="6"/>
  <c r="BI254" i="6"/>
  <c r="BH254" i="6"/>
  <c r="BG254" i="6"/>
  <c r="BF254" i="6"/>
  <c r="T254" i="6"/>
  <c r="R254" i="6"/>
  <c r="P254" i="6"/>
  <c r="BI253" i="6"/>
  <c r="BH253" i="6"/>
  <c r="BG253" i="6"/>
  <c r="BF253" i="6"/>
  <c r="T253" i="6"/>
  <c r="R253" i="6"/>
  <c r="P253" i="6"/>
  <c r="BI252" i="6"/>
  <c r="BH252" i="6"/>
  <c r="BG252" i="6"/>
  <c r="BF252" i="6"/>
  <c r="T252" i="6"/>
  <c r="R252" i="6"/>
  <c r="P252" i="6"/>
  <c r="BI251" i="6"/>
  <c r="BH251" i="6"/>
  <c r="BG251" i="6"/>
  <c r="BF251" i="6"/>
  <c r="T251" i="6"/>
  <c r="R251" i="6"/>
  <c r="P251" i="6"/>
  <c r="BI250" i="6"/>
  <c r="BH250" i="6"/>
  <c r="BG250" i="6"/>
  <c r="BF250" i="6"/>
  <c r="T250" i="6"/>
  <c r="R250" i="6"/>
  <c r="P250" i="6"/>
  <c r="BI249" i="6"/>
  <c r="BH249" i="6"/>
  <c r="BG249" i="6"/>
  <c r="BF249" i="6"/>
  <c r="T249" i="6"/>
  <c r="R249" i="6"/>
  <c r="P249" i="6"/>
  <c r="BI248" i="6"/>
  <c r="BH248" i="6"/>
  <c r="BG248" i="6"/>
  <c r="BF248" i="6"/>
  <c r="T248" i="6"/>
  <c r="R248" i="6"/>
  <c r="P248" i="6"/>
  <c r="BI247" i="6"/>
  <c r="BH247" i="6"/>
  <c r="BG247" i="6"/>
  <c r="BF247" i="6"/>
  <c r="T247" i="6"/>
  <c r="R247" i="6"/>
  <c r="P247" i="6"/>
  <c r="BI246" i="6"/>
  <c r="BH246" i="6"/>
  <c r="BG246" i="6"/>
  <c r="BF246" i="6"/>
  <c r="T246" i="6"/>
  <c r="R246" i="6"/>
  <c r="P246" i="6"/>
  <c r="BI245" i="6"/>
  <c r="BH245" i="6"/>
  <c r="BG245" i="6"/>
  <c r="BF245" i="6"/>
  <c r="T245" i="6"/>
  <c r="R245" i="6"/>
  <c r="P245" i="6"/>
  <c r="BI244" i="6"/>
  <c r="BH244" i="6"/>
  <c r="BG244" i="6"/>
  <c r="BF244" i="6"/>
  <c r="T244" i="6"/>
  <c r="R244" i="6"/>
  <c r="P244" i="6"/>
  <c r="BI243" i="6"/>
  <c r="BH243" i="6"/>
  <c r="BG243" i="6"/>
  <c r="BF243" i="6"/>
  <c r="T243" i="6"/>
  <c r="R243" i="6"/>
  <c r="P243" i="6"/>
  <c r="BI242" i="6"/>
  <c r="BH242" i="6"/>
  <c r="BG242" i="6"/>
  <c r="BF242" i="6"/>
  <c r="T242" i="6"/>
  <c r="R242" i="6"/>
  <c r="P242" i="6"/>
  <c r="BI241" i="6"/>
  <c r="BH241" i="6"/>
  <c r="BG241" i="6"/>
  <c r="BF241" i="6"/>
  <c r="T241" i="6"/>
  <c r="R241" i="6"/>
  <c r="P241" i="6"/>
  <c r="BI240" i="6"/>
  <c r="BH240" i="6"/>
  <c r="BG240" i="6"/>
  <c r="BF240" i="6"/>
  <c r="T240" i="6"/>
  <c r="R240" i="6"/>
  <c r="P240" i="6"/>
  <c r="BI239" i="6"/>
  <c r="BH239" i="6"/>
  <c r="BG239" i="6"/>
  <c r="BF239" i="6"/>
  <c r="T239" i="6"/>
  <c r="R239" i="6"/>
  <c r="P239" i="6"/>
  <c r="BI237" i="6"/>
  <c r="BH237" i="6"/>
  <c r="BG237" i="6"/>
  <c r="BF237" i="6"/>
  <c r="T237" i="6"/>
  <c r="R237" i="6"/>
  <c r="P237" i="6"/>
  <c r="BI235" i="6"/>
  <c r="BH235" i="6"/>
  <c r="BG235" i="6"/>
  <c r="BF235" i="6"/>
  <c r="T235" i="6"/>
  <c r="R235" i="6"/>
  <c r="P235" i="6"/>
  <c r="BI233" i="6"/>
  <c r="BH233" i="6"/>
  <c r="BG233" i="6"/>
  <c r="BF233" i="6"/>
  <c r="T233" i="6"/>
  <c r="R233" i="6"/>
  <c r="P233" i="6"/>
  <c r="BI231" i="6"/>
  <c r="BH231" i="6"/>
  <c r="BG231" i="6"/>
  <c r="BF231" i="6"/>
  <c r="T231" i="6"/>
  <c r="R231" i="6"/>
  <c r="P231" i="6"/>
  <c r="BI229" i="6"/>
  <c r="BH229" i="6"/>
  <c r="BG229" i="6"/>
  <c r="BF229" i="6"/>
  <c r="T229" i="6"/>
  <c r="R229" i="6"/>
  <c r="P229" i="6"/>
  <c r="BI227" i="6"/>
  <c r="BH227" i="6"/>
  <c r="BG227" i="6"/>
  <c r="BF227" i="6"/>
  <c r="T227" i="6"/>
  <c r="R227" i="6"/>
  <c r="P227" i="6"/>
  <c r="BI225" i="6"/>
  <c r="BH225" i="6"/>
  <c r="BG225" i="6"/>
  <c r="BF225" i="6"/>
  <c r="T225" i="6"/>
  <c r="R225" i="6"/>
  <c r="P225" i="6"/>
  <c r="BI223" i="6"/>
  <c r="BH223" i="6"/>
  <c r="BG223" i="6"/>
  <c r="BF223" i="6"/>
  <c r="T223" i="6"/>
  <c r="R223" i="6"/>
  <c r="P223" i="6"/>
  <c r="BI221" i="6"/>
  <c r="BH221" i="6"/>
  <c r="BG221" i="6"/>
  <c r="BF221" i="6"/>
  <c r="T221" i="6"/>
  <c r="R221" i="6"/>
  <c r="P221" i="6"/>
  <c r="BI218" i="6"/>
  <c r="BH218" i="6"/>
  <c r="BG218" i="6"/>
  <c r="BF218" i="6"/>
  <c r="T218" i="6"/>
  <c r="R218" i="6"/>
  <c r="P218" i="6"/>
  <c r="BI217" i="6"/>
  <c r="BH217" i="6"/>
  <c r="BG217" i="6"/>
  <c r="BF217" i="6"/>
  <c r="T217" i="6"/>
  <c r="R217" i="6"/>
  <c r="P217" i="6"/>
  <c r="BI216" i="6"/>
  <c r="BH216" i="6"/>
  <c r="BG216" i="6"/>
  <c r="BF216" i="6"/>
  <c r="T216" i="6"/>
  <c r="R216" i="6"/>
  <c r="P216" i="6"/>
  <c r="BI215" i="6"/>
  <c r="BH215" i="6"/>
  <c r="BG215" i="6"/>
  <c r="BF215" i="6"/>
  <c r="T215" i="6"/>
  <c r="R215" i="6"/>
  <c r="P215" i="6"/>
  <c r="BI214" i="6"/>
  <c r="BH214" i="6"/>
  <c r="BG214" i="6"/>
  <c r="BF214" i="6"/>
  <c r="T214" i="6"/>
  <c r="R214" i="6"/>
  <c r="P214" i="6"/>
  <c r="BI213" i="6"/>
  <c r="BH213" i="6"/>
  <c r="BG213" i="6"/>
  <c r="BF213" i="6"/>
  <c r="T213" i="6"/>
  <c r="R213" i="6"/>
  <c r="P213" i="6"/>
  <c r="BI212" i="6"/>
  <c r="BH212" i="6"/>
  <c r="BG212" i="6"/>
  <c r="BF212" i="6"/>
  <c r="T212" i="6"/>
  <c r="R212" i="6"/>
  <c r="P212" i="6"/>
  <c r="BI211" i="6"/>
  <c r="BH211" i="6"/>
  <c r="BG211" i="6"/>
  <c r="BF211" i="6"/>
  <c r="T211" i="6"/>
  <c r="R211" i="6"/>
  <c r="P211" i="6"/>
  <c r="BI210" i="6"/>
  <c r="BH210" i="6"/>
  <c r="BG210" i="6"/>
  <c r="BF210" i="6"/>
  <c r="T210" i="6"/>
  <c r="R210" i="6"/>
  <c r="P210" i="6"/>
  <c r="BI209" i="6"/>
  <c r="BH209" i="6"/>
  <c r="BG209" i="6"/>
  <c r="BF209" i="6"/>
  <c r="T209" i="6"/>
  <c r="R209" i="6"/>
  <c r="P209" i="6"/>
  <c r="BI208" i="6"/>
  <c r="BH208" i="6"/>
  <c r="BG208" i="6"/>
  <c r="BF208" i="6"/>
  <c r="T208" i="6"/>
  <c r="R208" i="6"/>
  <c r="P208" i="6"/>
  <c r="BI207" i="6"/>
  <c r="BH207" i="6"/>
  <c r="BG207" i="6"/>
  <c r="BF207" i="6"/>
  <c r="T207" i="6"/>
  <c r="R207" i="6"/>
  <c r="P207" i="6"/>
  <c r="BI205" i="6"/>
  <c r="BH205" i="6"/>
  <c r="BG205" i="6"/>
  <c r="BF205" i="6"/>
  <c r="T205" i="6"/>
  <c r="R205" i="6"/>
  <c r="P205" i="6"/>
  <c r="BI204" i="6"/>
  <c r="BH204" i="6"/>
  <c r="BG204" i="6"/>
  <c r="BF204" i="6"/>
  <c r="T204" i="6"/>
  <c r="R204" i="6"/>
  <c r="P204" i="6"/>
  <c r="BI203" i="6"/>
  <c r="BH203" i="6"/>
  <c r="BG203" i="6"/>
  <c r="BF203" i="6"/>
  <c r="T203" i="6"/>
  <c r="R203" i="6"/>
  <c r="P203" i="6"/>
  <c r="BI202" i="6"/>
  <c r="BH202" i="6"/>
  <c r="BG202" i="6"/>
  <c r="BF202" i="6"/>
  <c r="T202" i="6"/>
  <c r="R202" i="6"/>
  <c r="P202" i="6"/>
  <c r="BI201" i="6"/>
  <c r="BH201" i="6"/>
  <c r="BG201" i="6"/>
  <c r="BF201" i="6"/>
  <c r="T201" i="6"/>
  <c r="R201" i="6"/>
  <c r="P201" i="6"/>
  <c r="BI200" i="6"/>
  <c r="BH200" i="6"/>
  <c r="BG200" i="6"/>
  <c r="BF200" i="6"/>
  <c r="T200" i="6"/>
  <c r="R200" i="6"/>
  <c r="P200" i="6"/>
  <c r="BI197" i="6"/>
  <c r="BH197" i="6"/>
  <c r="BG197" i="6"/>
  <c r="BF197" i="6"/>
  <c r="T197" i="6"/>
  <c r="R197" i="6"/>
  <c r="P197" i="6"/>
  <c r="BI195" i="6"/>
  <c r="BH195" i="6"/>
  <c r="BG195" i="6"/>
  <c r="BF195" i="6"/>
  <c r="T195" i="6"/>
  <c r="R195" i="6"/>
  <c r="P195" i="6"/>
  <c r="BI193" i="6"/>
  <c r="BH193" i="6"/>
  <c r="BG193" i="6"/>
  <c r="BF193" i="6"/>
  <c r="T193" i="6"/>
  <c r="R193" i="6"/>
  <c r="P193" i="6"/>
  <c r="BI191" i="6"/>
  <c r="BH191" i="6"/>
  <c r="BG191" i="6"/>
  <c r="BF191" i="6"/>
  <c r="T191" i="6"/>
  <c r="R191" i="6"/>
  <c r="P191" i="6"/>
  <c r="BI189" i="6"/>
  <c r="BH189" i="6"/>
  <c r="BG189" i="6"/>
  <c r="BF189" i="6"/>
  <c r="T189" i="6"/>
  <c r="R189" i="6"/>
  <c r="P189" i="6"/>
  <c r="BI187" i="6"/>
  <c r="BH187" i="6"/>
  <c r="BG187" i="6"/>
  <c r="BF187" i="6"/>
  <c r="T187" i="6"/>
  <c r="R187" i="6"/>
  <c r="P187" i="6"/>
  <c r="BI184" i="6"/>
  <c r="BH184" i="6"/>
  <c r="BG184" i="6"/>
  <c r="BF184" i="6"/>
  <c r="T184" i="6"/>
  <c r="T183" i="6"/>
  <c r="R184" i="6"/>
  <c r="R183" i="6" s="1"/>
  <c r="P184" i="6"/>
  <c r="P183" i="6" s="1"/>
  <c r="BI182" i="6"/>
  <c r="BH182" i="6"/>
  <c r="BG182" i="6"/>
  <c r="BF182" i="6"/>
  <c r="T182" i="6"/>
  <c r="R182" i="6"/>
  <c r="P182" i="6"/>
  <c r="BI180" i="6"/>
  <c r="BH180" i="6"/>
  <c r="BG180" i="6"/>
  <c r="BF180" i="6"/>
  <c r="T180" i="6"/>
  <c r="R180" i="6"/>
  <c r="P180" i="6"/>
  <c r="BI178" i="6"/>
  <c r="BH178" i="6"/>
  <c r="BG178" i="6"/>
  <c r="BF178" i="6"/>
  <c r="T178" i="6"/>
  <c r="R178" i="6"/>
  <c r="P178" i="6"/>
  <c r="BI177" i="6"/>
  <c r="BH177" i="6"/>
  <c r="BG177" i="6"/>
  <c r="BF177" i="6"/>
  <c r="T177" i="6"/>
  <c r="R177" i="6"/>
  <c r="P177" i="6"/>
  <c r="BI176" i="6"/>
  <c r="BH176" i="6"/>
  <c r="BG176" i="6"/>
  <c r="BF176" i="6"/>
  <c r="T176" i="6"/>
  <c r="R176" i="6"/>
  <c r="P176" i="6"/>
  <c r="BI174" i="6"/>
  <c r="BH174" i="6"/>
  <c r="BG174" i="6"/>
  <c r="BF174" i="6"/>
  <c r="T174" i="6"/>
  <c r="R174" i="6"/>
  <c r="P174" i="6"/>
  <c r="BI171" i="6"/>
  <c r="BH171" i="6"/>
  <c r="BG171" i="6"/>
  <c r="BF171" i="6"/>
  <c r="T171" i="6"/>
  <c r="R171" i="6"/>
  <c r="P171" i="6"/>
  <c r="BI170" i="6"/>
  <c r="BH170" i="6"/>
  <c r="BG170" i="6"/>
  <c r="BF170" i="6"/>
  <c r="T170" i="6"/>
  <c r="R170" i="6"/>
  <c r="P170" i="6"/>
  <c r="BI168" i="6"/>
  <c r="BH168" i="6"/>
  <c r="BG168" i="6"/>
  <c r="BF168" i="6"/>
  <c r="T168" i="6"/>
  <c r="R168" i="6"/>
  <c r="P168" i="6"/>
  <c r="BI166" i="6"/>
  <c r="BH166" i="6"/>
  <c r="BG166" i="6"/>
  <c r="BF166" i="6"/>
  <c r="T166" i="6"/>
  <c r="R166" i="6"/>
  <c r="P166" i="6"/>
  <c r="BI164" i="6"/>
  <c r="BH164" i="6"/>
  <c r="BG164" i="6"/>
  <c r="BF164" i="6"/>
  <c r="T164" i="6"/>
  <c r="R164" i="6"/>
  <c r="P164" i="6"/>
  <c r="BI162" i="6"/>
  <c r="BH162" i="6"/>
  <c r="BG162" i="6"/>
  <c r="BF162" i="6"/>
  <c r="T162" i="6"/>
  <c r="R162" i="6"/>
  <c r="P162" i="6"/>
  <c r="BI160" i="6"/>
  <c r="BH160" i="6"/>
  <c r="BG160" i="6"/>
  <c r="BF160" i="6"/>
  <c r="T160" i="6"/>
  <c r="R160" i="6"/>
  <c r="P160" i="6"/>
  <c r="BI158" i="6"/>
  <c r="BH158" i="6"/>
  <c r="BG158" i="6"/>
  <c r="BF158" i="6"/>
  <c r="T158" i="6"/>
  <c r="R158" i="6"/>
  <c r="P158" i="6"/>
  <c r="BI156" i="6"/>
  <c r="BH156" i="6"/>
  <c r="BG156" i="6"/>
  <c r="BF156" i="6"/>
  <c r="T156" i="6"/>
  <c r="R156" i="6"/>
  <c r="P156" i="6"/>
  <c r="BI154" i="6"/>
  <c r="BH154" i="6"/>
  <c r="BG154" i="6"/>
  <c r="BF154" i="6"/>
  <c r="T154" i="6"/>
  <c r="R154" i="6"/>
  <c r="P154" i="6"/>
  <c r="BI152" i="6"/>
  <c r="BH152" i="6"/>
  <c r="BG152" i="6"/>
  <c r="BF152" i="6"/>
  <c r="T152" i="6"/>
  <c r="R152" i="6"/>
  <c r="P152" i="6"/>
  <c r="BI150" i="6"/>
  <c r="BH150" i="6"/>
  <c r="BG150" i="6"/>
  <c r="BF150" i="6"/>
  <c r="T150" i="6"/>
  <c r="R150" i="6"/>
  <c r="P150" i="6"/>
  <c r="BI148" i="6"/>
  <c r="BH148" i="6"/>
  <c r="BG148" i="6"/>
  <c r="BF148" i="6"/>
  <c r="T148" i="6"/>
  <c r="R148" i="6"/>
  <c r="P148" i="6"/>
  <c r="BI146" i="6"/>
  <c r="BH146" i="6"/>
  <c r="BG146" i="6"/>
  <c r="BF146" i="6"/>
  <c r="T146" i="6"/>
  <c r="R146" i="6"/>
  <c r="P146" i="6"/>
  <c r="F138" i="6"/>
  <c r="E136" i="6"/>
  <c r="F93" i="6"/>
  <c r="E91" i="6"/>
  <c r="J28" i="6"/>
  <c r="E28" i="6"/>
  <c r="J96" i="6" s="1"/>
  <c r="J27" i="6"/>
  <c r="J25" i="6"/>
  <c r="E25" i="6"/>
  <c r="J140" i="6"/>
  <c r="J24" i="6"/>
  <c r="J22" i="6"/>
  <c r="E22" i="6"/>
  <c r="F96" i="6" s="1"/>
  <c r="J21" i="6"/>
  <c r="J19" i="6"/>
  <c r="E19" i="6"/>
  <c r="F140" i="6" s="1"/>
  <c r="J18" i="6"/>
  <c r="J16" i="6"/>
  <c r="J138" i="6" s="1"/>
  <c r="E7" i="6"/>
  <c r="E85" i="6"/>
  <c r="J39" i="5"/>
  <c r="J38" i="5"/>
  <c r="AY100" i="1"/>
  <c r="J37" i="5"/>
  <c r="AX100" i="1"/>
  <c r="BI133" i="5"/>
  <c r="BH133" i="5"/>
  <c r="BG133" i="5"/>
  <c r="BF133" i="5"/>
  <c r="T133" i="5"/>
  <c r="R133" i="5"/>
  <c r="P133" i="5"/>
  <c r="BI131" i="5"/>
  <c r="BH131" i="5"/>
  <c r="BG131" i="5"/>
  <c r="BF131" i="5"/>
  <c r="T131" i="5"/>
  <c r="R131" i="5"/>
  <c r="P131" i="5"/>
  <c r="BI129" i="5"/>
  <c r="BH129" i="5"/>
  <c r="BG129" i="5"/>
  <c r="BF129" i="5"/>
  <c r="T129" i="5"/>
  <c r="R129" i="5"/>
  <c r="P129" i="5"/>
  <c r="BI127" i="5"/>
  <c r="BH127" i="5"/>
  <c r="BG127" i="5"/>
  <c r="BF127" i="5"/>
  <c r="T127" i="5"/>
  <c r="R127" i="5"/>
  <c r="P127" i="5"/>
  <c r="BI125" i="5"/>
  <c r="BH125" i="5"/>
  <c r="BG125" i="5"/>
  <c r="BF125" i="5"/>
  <c r="T125" i="5"/>
  <c r="R125" i="5"/>
  <c r="P125" i="5"/>
  <c r="F116" i="5"/>
  <c r="E114" i="5"/>
  <c r="F91" i="5"/>
  <c r="E89" i="5"/>
  <c r="J26" i="5"/>
  <c r="E26" i="5"/>
  <c r="J94" i="5"/>
  <c r="J25" i="5"/>
  <c r="J23" i="5"/>
  <c r="E23" i="5"/>
  <c r="J118" i="5"/>
  <c r="J22" i="5"/>
  <c r="J20" i="5"/>
  <c r="E20" i="5"/>
  <c r="F119" i="5" s="1"/>
  <c r="J19" i="5"/>
  <c r="J17" i="5"/>
  <c r="E17" i="5"/>
  <c r="F118" i="5"/>
  <c r="J16" i="5"/>
  <c r="J14" i="5"/>
  <c r="J91" i="5" s="1"/>
  <c r="E7" i="5"/>
  <c r="E85" i="5" s="1"/>
  <c r="J41" i="4"/>
  <c r="J40" i="4"/>
  <c r="AY99" i="1" s="1"/>
  <c r="J39" i="4"/>
  <c r="AX99" i="1" s="1"/>
  <c r="BI2065" i="4"/>
  <c r="BH2065" i="4"/>
  <c r="BG2065" i="4"/>
  <c r="BF2065" i="4"/>
  <c r="T2065" i="4"/>
  <c r="R2065" i="4"/>
  <c r="P2065" i="4"/>
  <c r="BI2063" i="4"/>
  <c r="BH2063" i="4"/>
  <c r="BG2063" i="4"/>
  <c r="BF2063" i="4"/>
  <c r="T2063" i="4"/>
  <c r="R2063" i="4"/>
  <c r="P2063" i="4"/>
  <c r="BI2061" i="4"/>
  <c r="BH2061" i="4"/>
  <c r="BG2061" i="4"/>
  <c r="BF2061" i="4"/>
  <c r="T2061" i="4"/>
  <c r="R2061" i="4"/>
  <c r="P2061" i="4"/>
  <c r="BI2059" i="4"/>
  <c r="BH2059" i="4"/>
  <c r="BG2059" i="4"/>
  <c r="BF2059" i="4"/>
  <c r="T2059" i="4"/>
  <c r="R2059" i="4"/>
  <c r="P2059" i="4"/>
  <c r="BI2057" i="4"/>
  <c r="BH2057" i="4"/>
  <c r="BG2057" i="4"/>
  <c r="BF2057" i="4"/>
  <c r="T2057" i="4"/>
  <c r="R2057" i="4"/>
  <c r="P2057" i="4"/>
  <c r="BI2055" i="4"/>
  <c r="BH2055" i="4"/>
  <c r="BG2055" i="4"/>
  <c r="BF2055" i="4"/>
  <c r="T2055" i="4"/>
  <c r="R2055" i="4"/>
  <c r="P2055" i="4"/>
  <c r="BI2053" i="4"/>
  <c r="BH2053" i="4"/>
  <c r="BG2053" i="4"/>
  <c r="BF2053" i="4"/>
  <c r="T2053" i="4"/>
  <c r="R2053" i="4"/>
  <c r="P2053" i="4"/>
  <c r="BI2049" i="4"/>
  <c r="BH2049" i="4"/>
  <c r="BG2049" i="4"/>
  <c r="BF2049" i="4"/>
  <c r="T2049" i="4"/>
  <c r="R2049" i="4"/>
  <c r="P2049" i="4"/>
  <c r="BI2047" i="4"/>
  <c r="BH2047" i="4"/>
  <c r="BG2047" i="4"/>
  <c r="BF2047" i="4"/>
  <c r="T2047" i="4"/>
  <c r="R2047" i="4"/>
  <c r="P2047" i="4"/>
  <c r="BI2045" i="4"/>
  <c r="BH2045" i="4"/>
  <c r="BG2045" i="4"/>
  <c r="BF2045" i="4"/>
  <c r="T2045" i="4"/>
  <c r="R2045" i="4"/>
  <c r="P2045" i="4"/>
  <c r="BI2043" i="4"/>
  <c r="BH2043" i="4"/>
  <c r="BG2043" i="4"/>
  <c r="BF2043" i="4"/>
  <c r="T2043" i="4"/>
  <c r="R2043" i="4"/>
  <c r="P2043" i="4"/>
  <c r="BI2041" i="4"/>
  <c r="BH2041" i="4"/>
  <c r="BG2041" i="4"/>
  <c r="BF2041" i="4"/>
  <c r="T2041" i="4"/>
  <c r="R2041" i="4"/>
  <c r="P2041" i="4"/>
  <c r="BI2039" i="4"/>
  <c r="BH2039" i="4"/>
  <c r="BG2039" i="4"/>
  <c r="BF2039" i="4"/>
  <c r="T2039" i="4"/>
  <c r="R2039" i="4"/>
  <c r="P2039" i="4"/>
  <c r="BI2037" i="4"/>
  <c r="BH2037" i="4"/>
  <c r="BG2037" i="4"/>
  <c r="BF2037" i="4"/>
  <c r="T2037" i="4"/>
  <c r="R2037" i="4"/>
  <c r="P2037" i="4"/>
  <c r="BI2035" i="4"/>
  <c r="BH2035" i="4"/>
  <c r="BG2035" i="4"/>
  <c r="BF2035" i="4"/>
  <c r="T2035" i="4"/>
  <c r="R2035" i="4"/>
  <c r="P2035" i="4"/>
  <c r="BI2033" i="4"/>
  <c r="BH2033" i="4"/>
  <c r="BG2033" i="4"/>
  <c r="BF2033" i="4"/>
  <c r="T2033" i="4"/>
  <c r="R2033" i="4"/>
  <c r="P2033" i="4"/>
  <c r="BI2031" i="4"/>
  <c r="BH2031" i="4"/>
  <c r="BG2031" i="4"/>
  <c r="BF2031" i="4"/>
  <c r="T2031" i="4"/>
  <c r="R2031" i="4"/>
  <c r="P2031" i="4"/>
  <c r="BI2029" i="4"/>
  <c r="BH2029" i="4"/>
  <c r="BG2029" i="4"/>
  <c r="BF2029" i="4"/>
  <c r="T2029" i="4"/>
  <c r="R2029" i="4"/>
  <c r="P2029" i="4"/>
  <c r="BI2027" i="4"/>
  <c r="BH2027" i="4"/>
  <c r="BG2027" i="4"/>
  <c r="BF2027" i="4"/>
  <c r="T2027" i="4"/>
  <c r="R2027" i="4"/>
  <c r="P2027" i="4"/>
  <c r="BI2025" i="4"/>
  <c r="BH2025" i="4"/>
  <c r="BG2025" i="4"/>
  <c r="BF2025" i="4"/>
  <c r="T2025" i="4"/>
  <c r="R2025" i="4"/>
  <c r="P2025" i="4"/>
  <c r="BI2023" i="4"/>
  <c r="BH2023" i="4"/>
  <c r="BG2023" i="4"/>
  <c r="BF2023" i="4"/>
  <c r="T2023" i="4"/>
  <c r="R2023" i="4"/>
  <c r="P2023" i="4"/>
  <c r="BI2021" i="4"/>
  <c r="BH2021" i="4"/>
  <c r="BG2021" i="4"/>
  <c r="BF2021" i="4"/>
  <c r="T2021" i="4"/>
  <c r="R2021" i="4"/>
  <c r="P2021" i="4"/>
  <c r="BI2019" i="4"/>
  <c r="BH2019" i="4"/>
  <c r="BG2019" i="4"/>
  <c r="BF2019" i="4"/>
  <c r="T2019" i="4"/>
  <c r="R2019" i="4"/>
  <c r="P2019" i="4"/>
  <c r="BI2017" i="4"/>
  <c r="BH2017" i="4"/>
  <c r="BG2017" i="4"/>
  <c r="BF2017" i="4"/>
  <c r="T2017" i="4"/>
  <c r="R2017" i="4"/>
  <c r="P2017" i="4"/>
  <c r="BI2015" i="4"/>
  <c r="BH2015" i="4"/>
  <c r="BG2015" i="4"/>
  <c r="BF2015" i="4"/>
  <c r="T2015" i="4"/>
  <c r="R2015" i="4"/>
  <c r="P2015" i="4"/>
  <c r="BI2013" i="4"/>
  <c r="BH2013" i="4"/>
  <c r="BG2013" i="4"/>
  <c r="BF2013" i="4"/>
  <c r="T2013" i="4"/>
  <c r="R2013" i="4"/>
  <c r="P2013" i="4"/>
  <c r="BI2011" i="4"/>
  <c r="BH2011" i="4"/>
  <c r="BG2011" i="4"/>
  <c r="BF2011" i="4"/>
  <c r="T2011" i="4"/>
  <c r="R2011" i="4"/>
  <c r="P2011" i="4"/>
  <c r="BI2009" i="4"/>
  <c r="BH2009" i="4"/>
  <c r="BG2009" i="4"/>
  <c r="BF2009" i="4"/>
  <c r="T2009" i="4"/>
  <c r="R2009" i="4"/>
  <c r="P2009" i="4"/>
  <c r="BI2007" i="4"/>
  <c r="BH2007" i="4"/>
  <c r="BG2007" i="4"/>
  <c r="BF2007" i="4"/>
  <c r="T2007" i="4"/>
  <c r="R2007" i="4"/>
  <c r="P2007" i="4"/>
  <c r="BI2005" i="4"/>
  <c r="BH2005" i="4"/>
  <c r="BG2005" i="4"/>
  <c r="BF2005" i="4"/>
  <c r="T2005" i="4"/>
  <c r="R2005" i="4"/>
  <c r="P2005" i="4"/>
  <c r="BI2003" i="4"/>
  <c r="BH2003" i="4"/>
  <c r="BG2003" i="4"/>
  <c r="BF2003" i="4"/>
  <c r="T2003" i="4"/>
  <c r="R2003" i="4"/>
  <c r="P2003" i="4"/>
  <c r="BI2001" i="4"/>
  <c r="BH2001" i="4"/>
  <c r="BG2001" i="4"/>
  <c r="BF2001" i="4"/>
  <c r="T2001" i="4"/>
  <c r="R2001" i="4"/>
  <c r="P2001" i="4"/>
  <c r="BI1999" i="4"/>
  <c r="BH1999" i="4"/>
  <c r="BG1999" i="4"/>
  <c r="BF1999" i="4"/>
  <c r="T1999" i="4"/>
  <c r="R1999" i="4"/>
  <c r="P1999" i="4"/>
  <c r="BI1997" i="4"/>
  <c r="BH1997" i="4"/>
  <c r="BG1997" i="4"/>
  <c r="BF1997" i="4"/>
  <c r="T1997" i="4"/>
  <c r="R1997" i="4"/>
  <c r="P1997" i="4"/>
  <c r="BI1995" i="4"/>
  <c r="BH1995" i="4"/>
  <c r="BG1995" i="4"/>
  <c r="BF1995" i="4"/>
  <c r="T1995" i="4"/>
  <c r="R1995" i="4"/>
  <c r="P1995" i="4"/>
  <c r="BI1993" i="4"/>
  <c r="BH1993" i="4"/>
  <c r="BG1993" i="4"/>
  <c r="BF1993" i="4"/>
  <c r="T1993" i="4"/>
  <c r="R1993" i="4"/>
  <c r="P1993" i="4"/>
  <c r="BI1991" i="4"/>
  <c r="BH1991" i="4"/>
  <c r="BG1991" i="4"/>
  <c r="BF1991" i="4"/>
  <c r="T1991" i="4"/>
  <c r="R1991" i="4"/>
  <c r="P1991" i="4"/>
  <c r="BI1989" i="4"/>
  <c r="BH1989" i="4"/>
  <c r="BG1989" i="4"/>
  <c r="BF1989" i="4"/>
  <c r="T1989" i="4"/>
  <c r="R1989" i="4"/>
  <c r="P1989" i="4"/>
  <c r="BI1987" i="4"/>
  <c r="BH1987" i="4"/>
  <c r="BG1987" i="4"/>
  <c r="BF1987" i="4"/>
  <c r="T1987" i="4"/>
  <c r="R1987" i="4"/>
  <c r="P1987" i="4"/>
  <c r="BI1985" i="4"/>
  <c r="BH1985" i="4"/>
  <c r="BG1985" i="4"/>
  <c r="BF1985" i="4"/>
  <c r="T1985" i="4"/>
  <c r="R1985" i="4"/>
  <c r="P1985" i="4"/>
  <c r="BI1983" i="4"/>
  <c r="BH1983" i="4"/>
  <c r="BG1983" i="4"/>
  <c r="BF1983" i="4"/>
  <c r="T1983" i="4"/>
  <c r="R1983" i="4"/>
  <c r="P1983" i="4"/>
  <c r="BI1981" i="4"/>
  <c r="BH1981" i="4"/>
  <c r="BG1981" i="4"/>
  <c r="BF1981" i="4"/>
  <c r="T1981" i="4"/>
  <c r="R1981" i="4"/>
  <c r="P1981" i="4"/>
  <c r="BI1979" i="4"/>
  <c r="BH1979" i="4"/>
  <c r="BG1979" i="4"/>
  <c r="BF1979" i="4"/>
  <c r="T1979" i="4"/>
  <c r="R1979" i="4"/>
  <c r="P1979" i="4"/>
  <c r="BI1977" i="4"/>
  <c r="BH1977" i="4"/>
  <c r="BG1977" i="4"/>
  <c r="BF1977" i="4"/>
  <c r="T1977" i="4"/>
  <c r="R1977" i="4"/>
  <c r="P1977" i="4"/>
  <c r="BI1975" i="4"/>
  <c r="BH1975" i="4"/>
  <c r="BG1975" i="4"/>
  <c r="BF1975" i="4"/>
  <c r="T1975" i="4"/>
  <c r="R1975" i="4"/>
  <c r="P1975" i="4"/>
  <c r="BI1973" i="4"/>
  <c r="BH1973" i="4"/>
  <c r="BG1973" i="4"/>
  <c r="BF1973" i="4"/>
  <c r="T1973" i="4"/>
  <c r="R1973" i="4"/>
  <c r="P1973" i="4"/>
  <c r="BI1971" i="4"/>
  <c r="BH1971" i="4"/>
  <c r="BG1971" i="4"/>
  <c r="BF1971" i="4"/>
  <c r="T1971" i="4"/>
  <c r="R1971" i="4"/>
  <c r="P1971" i="4"/>
  <c r="BI1969" i="4"/>
  <c r="BH1969" i="4"/>
  <c r="BG1969" i="4"/>
  <c r="BF1969" i="4"/>
  <c r="T1969" i="4"/>
  <c r="R1969" i="4"/>
  <c r="P1969" i="4"/>
  <c r="BI1967" i="4"/>
  <c r="BH1967" i="4"/>
  <c r="BG1967" i="4"/>
  <c r="BF1967" i="4"/>
  <c r="T1967" i="4"/>
  <c r="R1967" i="4"/>
  <c r="P1967" i="4"/>
  <c r="BI1965" i="4"/>
  <c r="BH1965" i="4"/>
  <c r="BG1965" i="4"/>
  <c r="BF1965" i="4"/>
  <c r="T1965" i="4"/>
  <c r="R1965" i="4"/>
  <c r="P1965" i="4"/>
  <c r="BI1963" i="4"/>
  <c r="BH1963" i="4"/>
  <c r="BG1963" i="4"/>
  <c r="BF1963" i="4"/>
  <c r="T1963" i="4"/>
  <c r="R1963" i="4"/>
  <c r="P1963" i="4"/>
  <c r="BI1961" i="4"/>
  <c r="BH1961" i="4"/>
  <c r="BG1961" i="4"/>
  <c r="BF1961" i="4"/>
  <c r="T1961" i="4"/>
  <c r="R1961" i="4"/>
  <c r="P1961" i="4"/>
  <c r="BI1959" i="4"/>
  <c r="BH1959" i="4"/>
  <c r="BG1959" i="4"/>
  <c r="BF1959" i="4"/>
  <c r="T1959" i="4"/>
  <c r="R1959" i="4"/>
  <c r="P1959" i="4"/>
  <c r="BI1957" i="4"/>
  <c r="BH1957" i="4"/>
  <c r="BG1957" i="4"/>
  <c r="BF1957" i="4"/>
  <c r="T1957" i="4"/>
  <c r="R1957" i="4"/>
  <c r="P1957" i="4"/>
  <c r="BI1955" i="4"/>
  <c r="BH1955" i="4"/>
  <c r="BG1955" i="4"/>
  <c r="BF1955" i="4"/>
  <c r="T1955" i="4"/>
  <c r="R1955" i="4"/>
  <c r="P1955" i="4"/>
  <c r="BI1953" i="4"/>
  <c r="BH1953" i="4"/>
  <c r="BG1953" i="4"/>
  <c r="BF1953" i="4"/>
  <c r="T1953" i="4"/>
  <c r="R1953" i="4"/>
  <c r="P1953" i="4"/>
  <c r="BI1951" i="4"/>
  <c r="BH1951" i="4"/>
  <c r="BG1951" i="4"/>
  <c r="BF1951" i="4"/>
  <c r="T1951" i="4"/>
  <c r="R1951" i="4"/>
  <c r="P1951" i="4"/>
  <c r="BI1949" i="4"/>
  <c r="BH1949" i="4"/>
  <c r="BG1949" i="4"/>
  <c r="BF1949" i="4"/>
  <c r="T1949" i="4"/>
  <c r="R1949" i="4"/>
  <c r="P1949" i="4"/>
  <c r="BI1947" i="4"/>
  <c r="BH1947" i="4"/>
  <c r="BG1947" i="4"/>
  <c r="BF1947" i="4"/>
  <c r="T1947" i="4"/>
  <c r="R1947" i="4"/>
  <c r="P1947" i="4"/>
  <c r="BI1945" i="4"/>
  <c r="BH1945" i="4"/>
  <c r="BG1945" i="4"/>
  <c r="BF1945" i="4"/>
  <c r="T1945" i="4"/>
  <c r="R1945" i="4"/>
  <c r="P1945" i="4"/>
  <c r="BI1943" i="4"/>
  <c r="BH1943" i="4"/>
  <c r="BG1943" i="4"/>
  <c r="BF1943" i="4"/>
  <c r="T1943" i="4"/>
  <c r="R1943" i="4"/>
  <c r="P1943" i="4"/>
  <c r="BI1941" i="4"/>
  <c r="BH1941" i="4"/>
  <c r="BG1941" i="4"/>
  <c r="BF1941" i="4"/>
  <c r="T1941" i="4"/>
  <c r="R1941" i="4"/>
  <c r="P1941" i="4"/>
  <c r="BI1939" i="4"/>
  <c r="BH1939" i="4"/>
  <c r="BG1939" i="4"/>
  <c r="BF1939" i="4"/>
  <c r="T1939" i="4"/>
  <c r="R1939" i="4"/>
  <c r="P1939" i="4"/>
  <c r="BI1937" i="4"/>
  <c r="BH1937" i="4"/>
  <c r="BG1937" i="4"/>
  <c r="BF1937" i="4"/>
  <c r="T1937" i="4"/>
  <c r="R1937" i="4"/>
  <c r="P1937" i="4"/>
  <c r="BI1935" i="4"/>
  <c r="BH1935" i="4"/>
  <c r="BG1935" i="4"/>
  <c r="BF1935" i="4"/>
  <c r="T1935" i="4"/>
  <c r="R1935" i="4"/>
  <c r="P1935" i="4"/>
  <c r="BI1933" i="4"/>
  <c r="BH1933" i="4"/>
  <c r="BG1933" i="4"/>
  <c r="BF1933" i="4"/>
  <c r="T1933" i="4"/>
  <c r="R1933" i="4"/>
  <c r="P1933" i="4"/>
  <c r="BI1931" i="4"/>
  <c r="BH1931" i="4"/>
  <c r="BG1931" i="4"/>
  <c r="BF1931" i="4"/>
  <c r="T1931" i="4"/>
  <c r="R1931" i="4"/>
  <c r="P1931" i="4"/>
  <c r="BI1929" i="4"/>
  <c r="BH1929" i="4"/>
  <c r="BG1929" i="4"/>
  <c r="BF1929" i="4"/>
  <c r="T1929" i="4"/>
  <c r="R1929" i="4"/>
  <c r="P1929" i="4"/>
  <c r="BI1927" i="4"/>
  <c r="BH1927" i="4"/>
  <c r="BG1927" i="4"/>
  <c r="BF1927" i="4"/>
  <c r="T1927" i="4"/>
  <c r="R1927" i="4"/>
  <c r="P1927" i="4"/>
  <c r="BI1925" i="4"/>
  <c r="BH1925" i="4"/>
  <c r="BG1925" i="4"/>
  <c r="BF1925" i="4"/>
  <c r="T1925" i="4"/>
  <c r="R1925" i="4"/>
  <c r="P1925" i="4"/>
  <c r="BI1923" i="4"/>
  <c r="BH1923" i="4"/>
  <c r="BG1923" i="4"/>
  <c r="BF1923" i="4"/>
  <c r="T1923" i="4"/>
  <c r="R1923" i="4"/>
  <c r="P1923" i="4"/>
  <c r="BI1921" i="4"/>
  <c r="BH1921" i="4"/>
  <c r="BG1921" i="4"/>
  <c r="BF1921" i="4"/>
  <c r="T1921" i="4"/>
  <c r="R1921" i="4"/>
  <c r="P1921" i="4"/>
  <c r="BI1919" i="4"/>
  <c r="BH1919" i="4"/>
  <c r="BG1919" i="4"/>
  <c r="BF1919" i="4"/>
  <c r="T1919" i="4"/>
  <c r="R1919" i="4"/>
  <c r="P1919" i="4"/>
  <c r="BI1917" i="4"/>
  <c r="BH1917" i="4"/>
  <c r="BG1917" i="4"/>
  <c r="BF1917" i="4"/>
  <c r="T1917" i="4"/>
  <c r="R1917" i="4"/>
  <c r="P1917" i="4"/>
  <c r="BI1915" i="4"/>
  <c r="BH1915" i="4"/>
  <c r="BG1915" i="4"/>
  <c r="BF1915" i="4"/>
  <c r="T1915" i="4"/>
  <c r="R1915" i="4"/>
  <c r="P1915" i="4"/>
  <c r="BI1913" i="4"/>
  <c r="BH1913" i="4"/>
  <c r="BG1913" i="4"/>
  <c r="BF1913" i="4"/>
  <c r="T1913" i="4"/>
  <c r="R1913" i="4"/>
  <c r="P1913" i="4"/>
  <c r="BI1911" i="4"/>
  <c r="BH1911" i="4"/>
  <c r="BG1911" i="4"/>
  <c r="BF1911" i="4"/>
  <c r="T1911" i="4"/>
  <c r="R1911" i="4"/>
  <c r="P1911" i="4"/>
  <c r="BI1909" i="4"/>
  <c r="BH1909" i="4"/>
  <c r="BG1909" i="4"/>
  <c r="BF1909" i="4"/>
  <c r="T1909" i="4"/>
  <c r="R1909" i="4"/>
  <c r="P1909" i="4"/>
  <c r="BI1907" i="4"/>
  <c r="BH1907" i="4"/>
  <c r="BG1907" i="4"/>
  <c r="BF1907" i="4"/>
  <c r="T1907" i="4"/>
  <c r="R1907" i="4"/>
  <c r="P1907" i="4"/>
  <c r="BI1905" i="4"/>
  <c r="BH1905" i="4"/>
  <c r="BG1905" i="4"/>
  <c r="BF1905" i="4"/>
  <c r="T1905" i="4"/>
  <c r="R1905" i="4"/>
  <c r="P1905" i="4"/>
  <c r="BI1903" i="4"/>
  <c r="BH1903" i="4"/>
  <c r="BG1903" i="4"/>
  <c r="BF1903" i="4"/>
  <c r="T1903" i="4"/>
  <c r="R1903" i="4"/>
  <c r="P1903" i="4"/>
  <c r="BI1901" i="4"/>
  <c r="BH1901" i="4"/>
  <c r="BG1901" i="4"/>
  <c r="BF1901" i="4"/>
  <c r="T1901" i="4"/>
  <c r="R1901" i="4"/>
  <c r="P1901" i="4"/>
  <c r="BI1899" i="4"/>
  <c r="BH1899" i="4"/>
  <c r="BG1899" i="4"/>
  <c r="BF1899" i="4"/>
  <c r="T1899" i="4"/>
  <c r="R1899" i="4"/>
  <c r="P1899" i="4"/>
  <c r="BI1897" i="4"/>
  <c r="BH1897" i="4"/>
  <c r="BG1897" i="4"/>
  <c r="BF1897" i="4"/>
  <c r="T1897" i="4"/>
  <c r="R1897" i="4"/>
  <c r="P1897" i="4"/>
  <c r="BI1895" i="4"/>
  <c r="BH1895" i="4"/>
  <c r="BG1895" i="4"/>
  <c r="BF1895" i="4"/>
  <c r="T1895" i="4"/>
  <c r="R1895" i="4"/>
  <c r="P1895" i="4"/>
  <c r="BI1893" i="4"/>
  <c r="BH1893" i="4"/>
  <c r="BG1893" i="4"/>
  <c r="BF1893" i="4"/>
  <c r="T1893" i="4"/>
  <c r="R1893" i="4"/>
  <c r="P1893" i="4"/>
  <c r="BI1891" i="4"/>
  <c r="BH1891" i="4"/>
  <c r="BG1891" i="4"/>
  <c r="BF1891" i="4"/>
  <c r="T1891" i="4"/>
  <c r="R1891" i="4"/>
  <c r="P1891" i="4"/>
  <c r="BI1889" i="4"/>
  <c r="BH1889" i="4"/>
  <c r="BG1889" i="4"/>
  <c r="BF1889" i="4"/>
  <c r="T1889" i="4"/>
  <c r="R1889" i="4"/>
  <c r="P1889" i="4"/>
  <c r="BI1887" i="4"/>
  <c r="BH1887" i="4"/>
  <c r="BG1887" i="4"/>
  <c r="BF1887" i="4"/>
  <c r="T1887" i="4"/>
  <c r="R1887" i="4"/>
  <c r="P1887" i="4"/>
  <c r="BI1885" i="4"/>
  <c r="BH1885" i="4"/>
  <c r="BG1885" i="4"/>
  <c r="BF1885" i="4"/>
  <c r="T1885" i="4"/>
  <c r="R1885" i="4"/>
  <c r="P1885" i="4"/>
  <c r="BI1883" i="4"/>
  <c r="BH1883" i="4"/>
  <c r="BG1883" i="4"/>
  <c r="BF1883" i="4"/>
  <c r="T1883" i="4"/>
  <c r="R1883" i="4"/>
  <c r="P1883" i="4"/>
  <c r="BI1881" i="4"/>
  <c r="BH1881" i="4"/>
  <c r="BG1881" i="4"/>
  <c r="BF1881" i="4"/>
  <c r="T1881" i="4"/>
  <c r="R1881" i="4"/>
  <c r="P1881" i="4"/>
  <c r="BI1879" i="4"/>
  <c r="BH1879" i="4"/>
  <c r="BG1879" i="4"/>
  <c r="BF1879" i="4"/>
  <c r="T1879" i="4"/>
  <c r="R1879" i="4"/>
  <c r="P1879" i="4"/>
  <c r="BI1877" i="4"/>
  <c r="BH1877" i="4"/>
  <c r="BG1877" i="4"/>
  <c r="BF1877" i="4"/>
  <c r="T1877" i="4"/>
  <c r="R1877" i="4"/>
  <c r="P1877" i="4"/>
  <c r="BI1875" i="4"/>
  <c r="BH1875" i="4"/>
  <c r="BG1875" i="4"/>
  <c r="BF1875" i="4"/>
  <c r="T1875" i="4"/>
  <c r="R1875" i="4"/>
  <c r="P1875" i="4"/>
  <c r="BI1873" i="4"/>
  <c r="BH1873" i="4"/>
  <c r="BG1873" i="4"/>
  <c r="BF1873" i="4"/>
  <c r="T1873" i="4"/>
  <c r="R1873" i="4"/>
  <c r="P1873" i="4"/>
  <c r="BI1871" i="4"/>
  <c r="BH1871" i="4"/>
  <c r="BG1871" i="4"/>
  <c r="BF1871" i="4"/>
  <c r="T1871" i="4"/>
  <c r="R1871" i="4"/>
  <c r="P1871" i="4"/>
  <c r="BI1869" i="4"/>
  <c r="BH1869" i="4"/>
  <c r="BG1869" i="4"/>
  <c r="BF1869" i="4"/>
  <c r="T1869" i="4"/>
  <c r="R1869" i="4"/>
  <c r="P1869" i="4"/>
  <c r="BI1867" i="4"/>
  <c r="BH1867" i="4"/>
  <c r="BG1867" i="4"/>
  <c r="BF1867" i="4"/>
  <c r="T1867" i="4"/>
  <c r="R1867" i="4"/>
  <c r="P1867" i="4"/>
  <c r="BI1865" i="4"/>
  <c r="BH1865" i="4"/>
  <c r="BG1865" i="4"/>
  <c r="BF1865" i="4"/>
  <c r="T1865" i="4"/>
  <c r="R1865" i="4"/>
  <c r="P1865" i="4"/>
  <c r="BI1860" i="4"/>
  <c r="BH1860" i="4"/>
  <c r="BG1860" i="4"/>
  <c r="BF1860" i="4"/>
  <c r="T1860" i="4"/>
  <c r="R1860" i="4"/>
  <c r="P1860" i="4"/>
  <c r="BI1858" i="4"/>
  <c r="BH1858" i="4"/>
  <c r="BG1858" i="4"/>
  <c r="BF1858" i="4"/>
  <c r="T1858" i="4"/>
  <c r="R1858" i="4"/>
  <c r="P1858" i="4"/>
  <c r="BI1854" i="4"/>
  <c r="BH1854" i="4"/>
  <c r="BG1854" i="4"/>
  <c r="BF1854" i="4"/>
  <c r="T1854" i="4"/>
  <c r="R1854" i="4"/>
  <c r="P1854" i="4"/>
  <c r="BI1849" i="4"/>
  <c r="BH1849" i="4"/>
  <c r="BG1849" i="4"/>
  <c r="BF1849" i="4"/>
  <c r="T1849" i="4"/>
  <c r="R1849" i="4"/>
  <c r="P1849" i="4"/>
  <c r="BI1847" i="4"/>
  <c r="BH1847" i="4"/>
  <c r="BG1847" i="4"/>
  <c r="BF1847" i="4"/>
  <c r="T1847" i="4"/>
  <c r="R1847" i="4"/>
  <c r="P1847" i="4"/>
  <c r="BI1845" i="4"/>
  <c r="BH1845" i="4"/>
  <c r="BG1845" i="4"/>
  <c r="BF1845" i="4"/>
  <c r="T1845" i="4"/>
  <c r="R1845" i="4"/>
  <c r="P1845" i="4"/>
  <c r="BI1842" i="4"/>
  <c r="BH1842" i="4"/>
  <c r="BG1842" i="4"/>
  <c r="BF1842" i="4"/>
  <c r="T1842" i="4"/>
  <c r="R1842" i="4"/>
  <c r="P1842" i="4"/>
  <c r="BI1840" i="4"/>
  <c r="BH1840" i="4"/>
  <c r="BG1840" i="4"/>
  <c r="BF1840" i="4"/>
  <c r="T1840" i="4"/>
  <c r="R1840" i="4"/>
  <c r="P1840" i="4"/>
  <c r="BI1833" i="4"/>
  <c r="BH1833" i="4"/>
  <c r="BG1833" i="4"/>
  <c r="BF1833" i="4"/>
  <c r="T1833" i="4"/>
  <c r="R1833" i="4"/>
  <c r="P1833" i="4"/>
  <c r="BI1829" i="4"/>
  <c r="BH1829" i="4"/>
  <c r="BG1829" i="4"/>
  <c r="BF1829" i="4"/>
  <c r="T1829" i="4"/>
  <c r="R1829" i="4"/>
  <c r="P1829" i="4"/>
  <c r="BI1826" i="4"/>
  <c r="BH1826" i="4"/>
  <c r="BG1826" i="4"/>
  <c r="BF1826" i="4"/>
  <c r="T1826" i="4"/>
  <c r="R1826" i="4"/>
  <c r="P1826" i="4"/>
  <c r="BI1820" i="4"/>
  <c r="BH1820" i="4"/>
  <c r="BG1820" i="4"/>
  <c r="BF1820" i="4"/>
  <c r="T1820" i="4"/>
  <c r="R1820" i="4"/>
  <c r="P1820" i="4"/>
  <c r="BI1817" i="4"/>
  <c r="BH1817" i="4"/>
  <c r="BG1817" i="4"/>
  <c r="BF1817" i="4"/>
  <c r="T1817" i="4"/>
  <c r="R1817" i="4"/>
  <c r="P1817" i="4"/>
  <c r="BI1812" i="4"/>
  <c r="BH1812" i="4"/>
  <c r="BG1812" i="4"/>
  <c r="BF1812" i="4"/>
  <c r="T1812" i="4"/>
  <c r="R1812" i="4"/>
  <c r="P1812" i="4"/>
  <c r="BI1809" i="4"/>
  <c r="BH1809" i="4"/>
  <c r="BG1809" i="4"/>
  <c r="BF1809" i="4"/>
  <c r="T1809" i="4"/>
  <c r="R1809" i="4"/>
  <c r="P1809" i="4"/>
  <c r="BI1803" i="4"/>
  <c r="BH1803" i="4"/>
  <c r="BG1803" i="4"/>
  <c r="BF1803" i="4"/>
  <c r="T1803" i="4"/>
  <c r="R1803" i="4"/>
  <c r="P1803" i="4"/>
  <c r="BI1801" i="4"/>
  <c r="BH1801" i="4"/>
  <c r="BG1801" i="4"/>
  <c r="BF1801" i="4"/>
  <c r="T1801" i="4"/>
  <c r="R1801" i="4"/>
  <c r="P1801" i="4"/>
  <c r="BI1796" i="4"/>
  <c r="BH1796" i="4"/>
  <c r="BG1796" i="4"/>
  <c r="BF1796" i="4"/>
  <c r="T1796" i="4"/>
  <c r="R1796" i="4"/>
  <c r="P1796" i="4"/>
  <c r="BI1793" i="4"/>
  <c r="BH1793" i="4"/>
  <c r="BG1793" i="4"/>
  <c r="BF1793" i="4"/>
  <c r="T1793" i="4"/>
  <c r="R1793" i="4"/>
  <c r="P1793" i="4"/>
  <c r="BI1787" i="4"/>
  <c r="BH1787" i="4"/>
  <c r="BG1787" i="4"/>
  <c r="BF1787" i="4"/>
  <c r="T1787" i="4"/>
  <c r="R1787" i="4"/>
  <c r="P1787" i="4"/>
  <c r="BI1781" i="4"/>
  <c r="BH1781" i="4"/>
  <c r="BG1781" i="4"/>
  <c r="BF1781" i="4"/>
  <c r="T1781" i="4"/>
  <c r="R1781" i="4"/>
  <c r="P1781" i="4"/>
  <c r="BI1778" i="4"/>
  <c r="BH1778" i="4"/>
  <c r="BG1778" i="4"/>
  <c r="BF1778" i="4"/>
  <c r="T1778" i="4"/>
  <c r="R1778" i="4"/>
  <c r="P1778" i="4"/>
  <c r="BI1771" i="4"/>
  <c r="BH1771" i="4"/>
  <c r="BG1771" i="4"/>
  <c r="BF1771" i="4"/>
  <c r="T1771" i="4"/>
  <c r="R1771" i="4"/>
  <c r="P1771" i="4"/>
  <c r="BI1765" i="4"/>
  <c r="BH1765" i="4"/>
  <c r="BG1765" i="4"/>
  <c r="BF1765" i="4"/>
  <c r="T1765" i="4"/>
  <c r="R1765" i="4"/>
  <c r="P1765" i="4"/>
  <c r="BI1755" i="4"/>
  <c r="BH1755" i="4"/>
  <c r="BG1755" i="4"/>
  <c r="BF1755" i="4"/>
  <c r="T1755" i="4"/>
  <c r="R1755" i="4"/>
  <c r="P1755" i="4"/>
  <c r="BI1752" i="4"/>
  <c r="BH1752" i="4"/>
  <c r="BG1752" i="4"/>
  <c r="BF1752" i="4"/>
  <c r="T1752" i="4"/>
  <c r="R1752" i="4"/>
  <c r="P1752" i="4"/>
  <c r="BI1744" i="4"/>
  <c r="BH1744" i="4"/>
  <c r="BG1744" i="4"/>
  <c r="BF1744" i="4"/>
  <c r="T1744" i="4"/>
  <c r="R1744" i="4"/>
  <c r="P1744" i="4"/>
  <c r="BI1742" i="4"/>
  <c r="BH1742" i="4"/>
  <c r="BG1742" i="4"/>
  <c r="BF1742" i="4"/>
  <c r="T1742" i="4"/>
  <c r="R1742" i="4"/>
  <c r="P1742" i="4"/>
  <c r="BI1740" i="4"/>
  <c r="BH1740" i="4"/>
  <c r="BG1740" i="4"/>
  <c r="BF1740" i="4"/>
  <c r="T1740" i="4"/>
  <c r="R1740" i="4"/>
  <c r="P1740" i="4"/>
  <c r="BI1736" i="4"/>
  <c r="BH1736" i="4"/>
  <c r="BG1736" i="4"/>
  <c r="BF1736" i="4"/>
  <c r="T1736" i="4"/>
  <c r="R1736" i="4"/>
  <c r="P1736" i="4"/>
  <c r="BI1733" i="4"/>
  <c r="BH1733" i="4"/>
  <c r="BG1733" i="4"/>
  <c r="BF1733" i="4"/>
  <c r="T1733" i="4"/>
  <c r="R1733" i="4"/>
  <c r="P1733" i="4"/>
  <c r="BI1728" i="4"/>
  <c r="BH1728" i="4"/>
  <c r="BG1728" i="4"/>
  <c r="BF1728" i="4"/>
  <c r="T1728" i="4"/>
  <c r="R1728" i="4"/>
  <c r="P1728" i="4"/>
  <c r="BI1726" i="4"/>
  <c r="BH1726" i="4"/>
  <c r="BG1726" i="4"/>
  <c r="BF1726" i="4"/>
  <c r="T1726" i="4"/>
  <c r="R1726" i="4"/>
  <c r="P1726" i="4"/>
  <c r="BI1724" i="4"/>
  <c r="BH1724" i="4"/>
  <c r="BG1724" i="4"/>
  <c r="BF1724" i="4"/>
  <c r="T1724" i="4"/>
  <c r="R1724" i="4"/>
  <c r="P1724" i="4"/>
  <c r="BI1721" i="4"/>
  <c r="BH1721" i="4"/>
  <c r="BG1721" i="4"/>
  <c r="BF1721" i="4"/>
  <c r="T1721" i="4"/>
  <c r="R1721" i="4"/>
  <c r="P1721" i="4"/>
  <c r="BI1715" i="4"/>
  <c r="BH1715" i="4"/>
  <c r="BG1715" i="4"/>
  <c r="BF1715" i="4"/>
  <c r="T1715" i="4"/>
  <c r="R1715" i="4"/>
  <c r="P1715" i="4"/>
  <c r="BI1712" i="4"/>
  <c r="BH1712" i="4"/>
  <c r="BG1712" i="4"/>
  <c r="BF1712" i="4"/>
  <c r="T1712" i="4"/>
  <c r="R1712" i="4"/>
  <c r="P1712" i="4"/>
  <c r="BI1706" i="4"/>
  <c r="BH1706" i="4"/>
  <c r="BG1706" i="4"/>
  <c r="BF1706" i="4"/>
  <c r="T1706" i="4"/>
  <c r="R1706" i="4"/>
  <c r="P1706" i="4"/>
  <c r="BI1703" i="4"/>
  <c r="BH1703" i="4"/>
  <c r="BG1703" i="4"/>
  <c r="BF1703" i="4"/>
  <c r="T1703" i="4"/>
  <c r="R1703" i="4"/>
  <c r="P1703" i="4"/>
  <c r="BI1698" i="4"/>
  <c r="BH1698" i="4"/>
  <c r="BG1698" i="4"/>
  <c r="BF1698" i="4"/>
  <c r="T1698" i="4"/>
  <c r="R1698" i="4"/>
  <c r="P1698" i="4"/>
  <c r="BI1695" i="4"/>
  <c r="BH1695" i="4"/>
  <c r="BG1695" i="4"/>
  <c r="BF1695" i="4"/>
  <c r="T1695" i="4"/>
  <c r="R1695" i="4"/>
  <c r="P1695" i="4"/>
  <c r="BI1691" i="4"/>
  <c r="BH1691" i="4"/>
  <c r="BG1691" i="4"/>
  <c r="BF1691" i="4"/>
  <c r="T1691" i="4"/>
  <c r="R1691" i="4"/>
  <c r="P1691" i="4"/>
  <c r="BI1688" i="4"/>
  <c r="BH1688" i="4"/>
  <c r="BG1688" i="4"/>
  <c r="BF1688" i="4"/>
  <c r="T1688" i="4"/>
  <c r="R1688" i="4"/>
  <c r="P1688" i="4"/>
  <c r="BI1684" i="4"/>
  <c r="BH1684" i="4"/>
  <c r="BG1684" i="4"/>
  <c r="BF1684" i="4"/>
  <c r="T1684" i="4"/>
  <c r="R1684" i="4"/>
  <c r="P1684" i="4"/>
  <c r="BI1681" i="4"/>
  <c r="BH1681" i="4"/>
  <c r="BG1681" i="4"/>
  <c r="BF1681" i="4"/>
  <c r="T1681" i="4"/>
  <c r="R1681" i="4"/>
  <c r="P1681" i="4"/>
  <c r="BI1677" i="4"/>
  <c r="BH1677" i="4"/>
  <c r="BG1677" i="4"/>
  <c r="BF1677" i="4"/>
  <c r="T1677" i="4"/>
  <c r="R1677" i="4"/>
  <c r="P1677" i="4"/>
  <c r="BI1673" i="4"/>
  <c r="BH1673" i="4"/>
  <c r="BG1673" i="4"/>
  <c r="BF1673" i="4"/>
  <c r="T1673" i="4"/>
  <c r="R1673" i="4"/>
  <c r="P1673" i="4"/>
  <c r="BI1669" i="4"/>
  <c r="BH1669" i="4"/>
  <c r="BG1669" i="4"/>
  <c r="BF1669" i="4"/>
  <c r="T1669" i="4"/>
  <c r="R1669" i="4"/>
  <c r="P1669" i="4"/>
  <c r="BI1666" i="4"/>
  <c r="BH1666" i="4"/>
  <c r="BG1666" i="4"/>
  <c r="BF1666" i="4"/>
  <c r="T1666" i="4"/>
  <c r="R1666" i="4"/>
  <c r="P1666" i="4"/>
  <c r="BI1664" i="4"/>
  <c r="BH1664" i="4"/>
  <c r="BG1664" i="4"/>
  <c r="BF1664" i="4"/>
  <c r="T1664" i="4"/>
  <c r="R1664" i="4"/>
  <c r="P1664" i="4"/>
  <c r="BI1662" i="4"/>
  <c r="BH1662" i="4"/>
  <c r="BG1662" i="4"/>
  <c r="BF1662" i="4"/>
  <c r="T1662" i="4"/>
  <c r="R1662" i="4"/>
  <c r="P1662" i="4"/>
  <c r="BI1660" i="4"/>
  <c r="BH1660" i="4"/>
  <c r="BG1660" i="4"/>
  <c r="BF1660" i="4"/>
  <c r="T1660" i="4"/>
  <c r="R1660" i="4"/>
  <c r="P1660" i="4"/>
  <c r="BI1658" i="4"/>
  <c r="BH1658" i="4"/>
  <c r="BG1658" i="4"/>
  <c r="BF1658" i="4"/>
  <c r="T1658" i="4"/>
  <c r="R1658" i="4"/>
  <c r="P1658" i="4"/>
  <c r="BI1656" i="4"/>
  <c r="BH1656" i="4"/>
  <c r="BG1656" i="4"/>
  <c r="BF1656" i="4"/>
  <c r="T1656" i="4"/>
  <c r="R1656" i="4"/>
  <c r="P1656" i="4"/>
  <c r="BI1654" i="4"/>
  <c r="BH1654" i="4"/>
  <c r="BG1654" i="4"/>
  <c r="BF1654" i="4"/>
  <c r="T1654" i="4"/>
  <c r="R1654" i="4"/>
  <c r="P1654" i="4"/>
  <c r="BI1652" i="4"/>
  <c r="BH1652" i="4"/>
  <c r="BG1652" i="4"/>
  <c r="BF1652" i="4"/>
  <c r="T1652" i="4"/>
  <c r="R1652" i="4"/>
  <c r="P1652" i="4"/>
  <c r="BI1650" i="4"/>
  <c r="BH1650" i="4"/>
  <c r="BG1650" i="4"/>
  <c r="BF1650" i="4"/>
  <c r="T1650" i="4"/>
  <c r="R1650" i="4"/>
  <c r="P1650" i="4"/>
  <c r="BI1648" i="4"/>
  <c r="BH1648" i="4"/>
  <c r="BG1648" i="4"/>
  <c r="BF1648" i="4"/>
  <c r="T1648" i="4"/>
  <c r="R1648" i="4"/>
  <c r="P1648" i="4"/>
  <c r="BI1646" i="4"/>
  <c r="BH1646" i="4"/>
  <c r="BG1646" i="4"/>
  <c r="BF1646" i="4"/>
  <c r="T1646" i="4"/>
  <c r="R1646" i="4"/>
  <c r="P1646" i="4"/>
  <c r="BI1644" i="4"/>
  <c r="BH1644" i="4"/>
  <c r="BG1644" i="4"/>
  <c r="BF1644" i="4"/>
  <c r="T1644" i="4"/>
  <c r="R1644" i="4"/>
  <c r="P1644" i="4"/>
  <c r="BI1642" i="4"/>
  <c r="BH1642" i="4"/>
  <c r="BG1642" i="4"/>
  <c r="BF1642" i="4"/>
  <c r="T1642" i="4"/>
  <c r="R1642" i="4"/>
  <c r="P1642" i="4"/>
  <c r="BI1640" i="4"/>
  <c r="BH1640" i="4"/>
  <c r="BG1640" i="4"/>
  <c r="BF1640" i="4"/>
  <c r="T1640" i="4"/>
  <c r="R1640" i="4"/>
  <c r="P1640" i="4"/>
  <c r="BI1638" i="4"/>
  <c r="BH1638" i="4"/>
  <c r="BG1638" i="4"/>
  <c r="BF1638" i="4"/>
  <c r="T1638" i="4"/>
  <c r="R1638" i="4"/>
  <c r="P1638" i="4"/>
  <c r="BI1636" i="4"/>
  <c r="BH1636" i="4"/>
  <c r="BG1636" i="4"/>
  <c r="BF1636" i="4"/>
  <c r="T1636" i="4"/>
  <c r="R1636" i="4"/>
  <c r="P1636" i="4"/>
  <c r="BI1634" i="4"/>
  <c r="BH1634" i="4"/>
  <c r="BG1634" i="4"/>
  <c r="BF1634" i="4"/>
  <c r="T1634" i="4"/>
  <c r="R1634" i="4"/>
  <c r="P1634" i="4"/>
  <c r="BI1632" i="4"/>
  <c r="BH1632" i="4"/>
  <c r="BG1632" i="4"/>
  <c r="BF1632" i="4"/>
  <c r="T1632" i="4"/>
  <c r="R1632" i="4"/>
  <c r="P1632" i="4"/>
  <c r="BI1630" i="4"/>
  <c r="BH1630" i="4"/>
  <c r="BG1630" i="4"/>
  <c r="BF1630" i="4"/>
  <c r="T1630" i="4"/>
  <c r="R1630" i="4"/>
  <c r="P1630" i="4"/>
  <c r="BI1628" i="4"/>
  <c r="BH1628" i="4"/>
  <c r="BG1628" i="4"/>
  <c r="BF1628" i="4"/>
  <c r="T1628" i="4"/>
  <c r="R1628" i="4"/>
  <c r="P1628" i="4"/>
  <c r="BI1626" i="4"/>
  <c r="BH1626" i="4"/>
  <c r="BG1626" i="4"/>
  <c r="BF1626" i="4"/>
  <c r="T1626" i="4"/>
  <c r="R1626" i="4"/>
  <c r="P1626" i="4"/>
  <c r="BI1624" i="4"/>
  <c r="BH1624" i="4"/>
  <c r="BG1624" i="4"/>
  <c r="BF1624" i="4"/>
  <c r="T1624" i="4"/>
  <c r="R1624" i="4"/>
  <c r="P1624" i="4"/>
  <c r="BI1622" i="4"/>
  <c r="BH1622" i="4"/>
  <c r="BG1622" i="4"/>
  <c r="BF1622" i="4"/>
  <c r="T1622" i="4"/>
  <c r="R1622" i="4"/>
  <c r="P1622" i="4"/>
  <c r="BI1620" i="4"/>
  <c r="BH1620" i="4"/>
  <c r="BG1620" i="4"/>
  <c r="BF1620" i="4"/>
  <c r="T1620" i="4"/>
  <c r="R1620" i="4"/>
  <c r="P1620" i="4"/>
  <c r="BI1618" i="4"/>
  <c r="BH1618" i="4"/>
  <c r="BG1618" i="4"/>
  <c r="BF1618" i="4"/>
  <c r="T1618" i="4"/>
  <c r="R1618" i="4"/>
  <c r="P1618" i="4"/>
  <c r="BI1616" i="4"/>
  <c r="BH1616" i="4"/>
  <c r="BG1616" i="4"/>
  <c r="BF1616" i="4"/>
  <c r="T1616" i="4"/>
  <c r="R1616" i="4"/>
  <c r="P1616" i="4"/>
  <c r="BI1614" i="4"/>
  <c r="BH1614" i="4"/>
  <c r="BG1614" i="4"/>
  <c r="BF1614" i="4"/>
  <c r="T1614" i="4"/>
  <c r="R1614" i="4"/>
  <c r="P1614" i="4"/>
  <c r="BI1612" i="4"/>
  <c r="BH1612" i="4"/>
  <c r="BG1612" i="4"/>
  <c r="BF1612" i="4"/>
  <c r="T1612" i="4"/>
  <c r="R1612" i="4"/>
  <c r="P1612" i="4"/>
  <c r="BI1610" i="4"/>
  <c r="BH1610" i="4"/>
  <c r="BG1610" i="4"/>
  <c r="BF1610" i="4"/>
  <c r="T1610" i="4"/>
  <c r="R1610" i="4"/>
  <c r="P1610" i="4"/>
  <c r="BI1608" i="4"/>
  <c r="BH1608" i="4"/>
  <c r="BG1608" i="4"/>
  <c r="BF1608" i="4"/>
  <c r="T1608" i="4"/>
  <c r="R1608" i="4"/>
  <c r="P1608" i="4"/>
  <c r="BI1606" i="4"/>
  <c r="BH1606" i="4"/>
  <c r="BG1606" i="4"/>
  <c r="BF1606" i="4"/>
  <c r="T1606" i="4"/>
  <c r="R1606" i="4"/>
  <c r="P1606" i="4"/>
  <c r="BI1604" i="4"/>
  <c r="BH1604" i="4"/>
  <c r="BG1604" i="4"/>
  <c r="BF1604" i="4"/>
  <c r="T1604" i="4"/>
  <c r="R1604" i="4"/>
  <c r="P1604" i="4"/>
  <c r="BI1602" i="4"/>
  <c r="BH1602" i="4"/>
  <c r="BG1602" i="4"/>
  <c r="BF1602" i="4"/>
  <c r="T1602" i="4"/>
  <c r="R1602" i="4"/>
  <c r="P1602" i="4"/>
  <c r="BI1600" i="4"/>
  <c r="BH1600" i="4"/>
  <c r="BG1600" i="4"/>
  <c r="BF1600" i="4"/>
  <c r="T1600" i="4"/>
  <c r="R1600" i="4"/>
  <c r="P1600" i="4"/>
  <c r="BI1598" i="4"/>
  <c r="BH1598" i="4"/>
  <c r="BG1598" i="4"/>
  <c r="BF1598" i="4"/>
  <c r="T1598" i="4"/>
  <c r="R1598" i="4"/>
  <c r="P1598" i="4"/>
  <c r="BI1596" i="4"/>
  <c r="BH1596" i="4"/>
  <c r="BG1596" i="4"/>
  <c r="BF1596" i="4"/>
  <c r="T1596" i="4"/>
  <c r="R1596" i="4"/>
  <c r="P1596" i="4"/>
  <c r="BI1594" i="4"/>
  <c r="BH1594" i="4"/>
  <c r="BG1594" i="4"/>
  <c r="BF1594" i="4"/>
  <c r="T1594" i="4"/>
  <c r="R1594" i="4"/>
  <c r="P1594" i="4"/>
  <c r="BI1592" i="4"/>
  <c r="BH1592" i="4"/>
  <c r="BG1592" i="4"/>
  <c r="BF1592" i="4"/>
  <c r="T1592" i="4"/>
  <c r="R1592" i="4"/>
  <c r="P1592" i="4"/>
  <c r="BI1590" i="4"/>
  <c r="BH1590" i="4"/>
  <c r="BG1590" i="4"/>
  <c r="BF1590" i="4"/>
  <c r="T1590" i="4"/>
  <c r="R1590" i="4"/>
  <c r="P1590" i="4"/>
  <c r="BI1588" i="4"/>
  <c r="BH1588" i="4"/>
  <c r="BG1588" i="4"/>
  <c r="BF1588" i="4"/>
  <c r="T1588" i="4"/>
  <c r="R1588" i="4"/>
  <c r="P1588" i="4"/>
  <c r="BI1586" i="4"/>
  <c r="BH1586" i="4"/>
  <c r="BG1586" i="4"/>
  <c r="BF1586" i="4"/>
  <c r="T1586" i="4"/>
  <c r="R1586" i="4"/>
  <c r="P1586" i="4"/>
  <c r="BI1584" i="4"/>
  <c r="BH1584" i="4"/>
  <c r="BG1584" i="4"/>
  <c r="BF1584" i="4"/>
  <c r="T1584" i="4"/>
  <c r="R1584" i="4"/>
  <c r="P1584" i="4"/>
  <c r="BI1582" i="4"/>
  <c r="BH1582" i="4"/>
  <c r="BG1582" i="4"/>
  <c r="BF1582" i="4"/>
  <c r="T1582" i="4"/>
  <c r="R1582" i="4"/>
  <c r="P1582" i="4"/>
  <c r="BI1580" i="4"/>
  <c r="BH1580" i="4"/>
  <c r="BG1580" i="4"/>
  <c r="BF1580" i="4"/>
  <c r="T1580" i="4"/>
  <c r="R1580" i="4"/>
  <c r="P1580" i="4"/>
  <c r="BI1578" i="4"/>
  <c r="BH1578" i="4"/>
  <c r="BG1578" i="4"/>
  <c r="BF1578" i="4"/>
  <c r="T1578" i="4"/>
  <c r="R1578" i="4"/>
  <c r="P1578" i="4"/>
  <c r="BI1576" i="4"/>
  <c r="BH1576" i="4"/>
  <c r="BG1576" i="4"/>
  <c r="BF1576" i="4"/>
  <c r="T1576" i="4"/>
  <c r="R1576" i="4"/>
  <c r="P1576" i="4"/>
  <c r="BI1574" i="4"/>
  <c r="BH1574" i="4"/>
  <c r="BG1574" i="4"/>
  <c r="BF1574" i="4"/>
  <c r="T1574" i="4"/>
  <c r="R1574" i="4"/>
  <c r="P1574" i="4"/>
  <c r="BI1572" i="4"/>
  <c r="BH1572" i="4"/>
  <c r="BG1572" i="4"/>
  <c r="BF1572" i="4"/>
  <c r="T1572" i="4"/>
  <c r="R1572" i="4"/>
  <c r="P1572" i="4"/>
  <c r="BI1570" i="4"/>
  <c r="BH1570" i="4"/>
  <c r="BG1570" i="4"/>
  <c r="BF1570" i="4"/>
  <c r="T1570" i="4"/>
  <c r="R1570" i="4"/>
  <c r="P1570" i="4"/>
  <c r="BI1568" i="4"/>
  <c r="BH1568" i="4"/>
  <c r="BG1568" i="4"/>
  <c r="BF1568" i="4"/>
  <c r="T1568" i="4"/>
  <c r="R1568" i="4"/>
  <c r="P1568" i="4"/>
  <c r="BI1566" i="4"/>
  <c r="BH1566" i="4"/>
  <c r="BG1566" i="4"/>
  <c r="BF1566" i="4"/>
  <c r="T1566" i="4"/>
  <c r="R1566" i="4"/>
  <c r="P1566" i="4"/>
  <c r="BI1564" i="4"/>
  <c r="BH1564" i="4"/>
  <c r="BG1564" i="4"/>
  <c r="BF1564" i="4"/>
  <c r="T1564" i="4"/>
  <c r="R1564" i="4"/>
  <c r="P1564" i="4"/>
  <c r="BI1562" i="4"/>
  <c r="BH1562" i="4"/>
  <c r="BG1562" i="4"/>
  <c r="BF1562" i="4"/>
  <c r="T1562" i="4"/>
  <c r="R1562" i="4"/>
  <c r="P1562" i="4"/>
  <c r="BI1560" i="4"/>
  <c r="BH1560" i="4"/>
  <c r="BG1560" i="4"/>
  <c r="BF1560" i="4"/>
  <c r="T1560" i="4"/>
  <c r="R1560" i="4"/>
  <c r="P1560" i="4"/>
  <c r="BI1558" i="4"/>
  <c r="BH1558" i="4"/>
  <c r="BG1558" i="4"/>
  <c r="BF1558" i="4"/>
  <c r="T1558" i="4"/>
  <c r="R1558" i="4"/>
  <c r="P1558" i="4"/>
  <c r="BI1556" i="4"/>
  <c r="BH1556" i="4"/>
  <c r="BG1556" i="4"/>
  <c r="BF1556" i="4"/>
  <c r="T1556" i="4"/>
  <c r="R1556" i="4"/>
  <c r="P1556" i="4"/>
  <c r="BI1554" i="4"/>
  <c r="BH1554" i="4"/>
  <c r="BG1554" i="4"/>
  <c r="BF1554" i="4"/>
  <c r="T1554" i="4"/>
  <c r="R1554" i="4"/>
  <c r="P1554" i="4"/>
  <c r="BI1552" i="4"/>
  <c r="BH1552" i="4"/>
  <c r="BG1552" i="4"/>
  <c r="BF1552" i="4"/>
  <c r="T1552" i="4"/>
  <c r="R1552" i="4"/>
  <c r="P1552" i="4"/>
  <c r="BI1550" i="4"/>
  <c r="BH1550" i="4"/>
  <c r="BG1550" i="4"/>
  <c r="BF1550" i="4"/>
  <c r="T1550" i="4"/>
  <c r="R1550" i="4"/>
  <c r="P1550" i="4"/>
  <c r="BI1548" i="4"/>
  <c r="BH1548" i="4"/>
  <c r="BG1548" i="4"/>
  <c r="BF1548" i="4"/>
  <c r="T1548" i="4"/>
  <c r="R1548" i="4"/>
  <c r="P1548" i="4"/>
  <c r="BI1546" i="4"/>
  <c r="BH1546" i="4"/>
  <c r="BG1546" i="4"/>
  <c r="BF1546" i="4"/>
  <c r="T1546" i="4"/>
  <c r="R1546" i="4"/>
  <c r="P1546" i="4"/>
  <c r="BI1544" i="4"/>
  <c r="BH1544" i="4"/>
  <c r="BG1544" i="4"/>
  <c r="BF1544" i="4"/>
  <c r="T1544" i="4"/>
  <c r="R1544" i="4"/>
  <c r="P1544" i="4"/>
  <c r="BI1542" i="4"/>
  <c r="BH1542" i="4"/>
  <c r="BG1542" i="4"/>
  <c r="BF1542" i="4"/>
  <c r="T1542" i="4"/>
  <c r="R1542" i="4"/>
  <c r="P1542" i="4"/>
  <c r="BI1540" i="4"/>
  <c r="BH1540" i="4"/>
  <c r="BG1540" i="4"/>
  <c r="BF1540" i="4"/>
  <c r="T1540" i="4"/>
  <c r="R1540" i="4"/>
  <c r="P1540" i="4"/>
  <c r="BI1538" i="4"/>
  <c r="BH1538" i="4"/>
  <c r="BG1538" i="4"/>
  <c r="BF1538" i="4"/>
  <c r="T1538" i="4"/>
  <c r="R1538" i="4"/>
  <c r="P1538" i="4"/>
  <c r="BI1536" i="4"/>
  <c r="BH1536" i="4"/>
  <c r="BG1536" i="4"/>
  <c r="BF1536" i="4"/>
  <c r="T1536" i="4"/>
  <c r="R1536" i="4"/>
  <c r="P1536" i="4"/>
  <c r="BI1534" i="4"/>
  <c r="BH1534" i="4"/>
  <c r="BG1534" i="4"/>
  <c r="BF1534" i="4"/>
  <c r="T1534" i="4"/>
  <c r="R1534" i="4"/>
  <c r="P1534" i="4"/>
  <c r="BI1532" i="4"/>
  <c r="BH1532" i="4"/>
  <c r="BG1532" i="4"/>
  <c r="BF1532" i="4"/>
  <c r="T1532" i="4"/>
  <c r="R1532" i="4"/>
  <c r="P1532" i="4"/>
  <c r="BI1530" i="4"/>
  <c r="BH1530" i="4"/>
  <c r="BG1530" i="4"/>
  <c r="BF1530" i="4"/>
  <c r="T1530" i="4"/>
  <c r="R1530" i="4"/>
  <c r="P1530" i="4"/>
  <c r="BI1528" i="4"/>
  <c r="BH1528" i="4"/>
  <c r="BG1528" i="4"/>
  <c r="BF1528" i="4"/>
  <c r="T1528" i="4"/>
  <c r="R1528" i="4"/>
  <c r="P1528" i="4"/>
  <c r="BI1526" i="4"/>
  <c r="BH1526" i="4"/>
  <c r="BG1526" i="4"/>
  <c r="BF1526" i="4"/>
  <c r="T1526" i="4"/>
  <c r="R1526" i="4"/>
  <c r="P1526" i="4"/>
  <c r="BI1524" i="4"/>
  <c r="BH1524" i="4"/>
  <c r="BG1524" i="4"/>
  <c r="BF1524" i="4"/>
  <c r="T1524" i="4"/>
  <c r="R1524" i="4"/>
  <c r="P1524" i="4"/>
  <c r="BI1522" i="4"/>
  <c r="BH1522" i="4"/>
  <c r="BG1522" i="4"/>
  <c r="BF1522" i="4"/>
  <c r="T1522" i="4"/>
  <c r="R1522" i="4"/>
  <c r="P1522" i="4"/>
  <c r="BI1520" i="4"/>
  <c r="BH1520" i="4"/>
  <c r="BG1520" i="4"/>
  <c r="BF1520" i="4"/>
  <c r="T1520" i="4"/>
  <c r="R1520" i="4"/>
  <c r="P1520" i="4"/>
  <c r="BI1518" i="4"/>
  <c r="BH1518" i="4"/>
  <c r="BG1518" i="4"/>
  <c r="BF1518" i="4"/>
  <c r="T1518" i="4"/>
  <c r="R1518" i="4"/>
  <c r="P1518" i="4"/>
  <c r="BI1516" i="4"/>
  <c r="BH1516" i="4"/>
  <c r="BG1516" i="4"/>
  <c r="BF1516" i="4"/>
  <c r="T1516" i="4"/>
  <c r="R1516" i="4"/>
  <c r="P1516" i="4"/>
  <c r="BI1514" i="4"/>
  <c r="BH1514" i="4"/>
  <c r="BG1514" i="4"/>
  <c r="BF1514" i="4"/>
  <c r="T1514" i="4"/>
  <c r="R1514" i="4"/>
  <c r="P1514" i="4"/>
  <c r="BI1512" i="4"/>
  <c r="BH1512" i="4"/>
  <c r="BG1512" i="4"/>
  <c r="BF1512" i="4"/>
  <c r="T1512" i="4"/>
  <c r="R1512" i="4"/>
  <c r="P1512" i="4"/>
  <c r="BI1510" i="4"/>
  <c r="BH1510" i="4"/>
  <c r="BG1510" i="4"/>
  <c r="BF1510" i="4"/>
  <c r="T1510" i="4"/>
  <c r="R1510" i="4"/>
  <c r="P1510" i="4"/>
  <c r="BI1508" i="4"/>
  <c r="BH1508" i="4"/>
  <c r="BG1508" i="4"/>
  <c r="BF1508" i="4"/>
  <c r="T1508" i="4"/>
  <c r="R1508" i="4"/>
  <c r="P1508" i="4"/>
  <c r="BI1506" i="4"/>
  <c r="BH1506" i="4"/>
  <c r="BG1506" i="4"/>
  <c r="BF1506" i="4"/>
  <c r="T1506" i="4"/>
  <c r="R1506" i="4"/>
  <c r="P1506" i="4"/>
  <c r="BI1504" i="4"/>
  <c r="BH1504" i="4"/>
  <c r="BG1504" i="4"/>
  <c r="BF1504" i="4"/>
  <c r="T1504" i="4"/>
  <c r="R1504" i="4"/>
  <c r="P1504" i="4"/>
  <c r="BI1502" i="4"/>
  <c r="BH1502" i="4"/>
  <c r="BG1502" i="4"/>
  <c r="BF1502" i="4"/>
  <c r="T1502" i="4"/>
  <c r="R1502" i="4"/>
  <c r="P1502" i="4"/>
  <c r="BI1500" i="4"/>
  <c r="BH1500" i="4"/>
  <c r="BG1500" i="4"/>
  <c r="BF1500" i="4"/>
  <c r="T1500" i="4"/>
  <c r="R1500" i="4"/>
  <c r="P1500" i="4"/>
  <c r="BI1498" i="4"/>
  <c r="BH1498" i="4"/>
  <c r="BG1498" i="4"/>
  <c r="BF1498" i="4"/>
  <c r="T1498" i="4"/>
  <c r="R1498" i="4"/>
  <c r="P1498" i="4"/>
  <c r="BI1496" i="4"/>
  <c r="BH1496" i="4"/>
  <c r="BG1496" i="4"/>
  <c r="BF1496" i="4"/>
  <c r="T1496" i="4"/>
  <c r="R1496" i="4"/>
  <c r="P1496" i="4"/>
  <c r="BI1494" i="4"/>
  <c r="BH1494" i="4"/>
  <c r="BG1494" i="4"/>
  <c r="BF1494" i="4"/>
  <c r="T1494" i="4"/>
  <c r="R1494" i="4"/>
  <c r="P1494" i="4"/>
  <c r="BI1492" i="4"/>
  <c r="BH1492" i="4"/>
  <c r="BG1492" i="4"/>
  <c r="BF1492" i="4"/>
  <c r="T1492" i="4"/>
  <c r="R1492" i="4"/>
  <c r="P1492" i="4"/>
  <c r="BI1490" i="4"/>
  <c r="BH1490" i="4"/>
  <c r="BG1490" i="4"/>
  <c r="BF1490" i="4"/>
  <c r="T1490" i="4"/>
  <c r="R1490" i="4"/>
  <c r="P1490" i="4"/>
  <c r="BI1488" i="4"/>
  <c r="BH1488" i="4"/>
  <c r="BG1488" i="4"/>
  <c r="BF1488" i="4"/>
  <c r="T1488" i="4"/>
  <c r="R1488" i="4"/>
  <c r="P1488" i="4"/>
  <c r="BI1486" i="4"/>
  <c r="BH1486" i="4"/>
  <c r="BG1486" i="4"/>
  <c r="BF1486" i="4"/>
  <c r="T1486" i="4"/>
  <c r="R1486" i="4"/>
  <c r="P1486" i="4"/>
  <c r="BI1484" i="4"/>
  <c r="BH1484" i="4"/>
  <c r="BG1484" i="4"/>
  <c r="BF1484" i="4"/>
  <c r="T1484" i="4"/>
  <c r="R1484" i="4"/>
  <c r="P1484" i="4"/>
  <c r="BI1482" i="4"/>
  <c r="BH1482" i="4"/>
  <c r="BG1482" i="4"/>
  <c r="BF1482" i="4"/>
  <c r="T1482" i="4"/>
  <c r="R1482" i="4"/>
  <c r="P1482" i="4"/>
  <c r="BI1480" i="4"/>
  <c r="BH1480" i="4"/>
  <c r="BG1480" i="4"/>
  <c r="BF1480" i="4"/>
  <c r="T1480" i="4"/>
  <c r="R1480" i="4"/>
  <c r="P1480" i="4"/>
  <c r="BI1478" i="4"/>
  <c r="BH1478" i="4"/>
  <c r="BG1478" i="4"/>
  <c r="BF1478" i="4"/>
  <c r="T1478" i="4"/>
  <c r="R1478" i="4"/>
  <c r="P1478" i="4"/>
  <c r="BI1476" i="4"/>
  <c r="BH1476" i="4"/>
  <c r="BG1476" i="4"/>
  <c r="BF1476" i="4"/>
  <c r="T1476" i="4"/>
  <c r="R1476" i="4"/>
  <c r="P1476" i="4"/>
  <c r="BI1474" i="4"/>
  <c r="BH1474" i="4"/>
  <c r="BG1474" i="4"/>
  <c r="BF1474" i="4"/>
  <c r="T1474" i="4"/>
  <c r="R1474" i="4"/>
  <c r="P1474" i="4"/>
  <c r="BI1472" i="4"/>
  <c r="BH1472" i="4"/>
  <c r="BG1472" i="4"/>
  <c r="BF1472" i="4"/>
  <c r="T1472" i="4"/>
  <c r="R1472" i="4"/>
  <c r="P1472" i="4"/>
  <c r="BI1470" i="4"/>
  <c r="BH1470" i="4"/>
  <c r="BG1470" i="4"/>
  <c r="BF1470" i="4"/>
  <c r="T1470" i="4"/>
  <c r="R1470" i="4"/>
  <c r="P1470" i="4"/>
  <c r="BI1468" i="4"/>
  <c r="BH1468" i="4"/>
  <c r="BG1468" i="4"/>
  <c r="BF1468" i="4"/>
  <c r="T1468" i="4"/>
  <c r="R1468" i="4"/>
  <c r="P1468" i="4"/>
  <c r="BI1466" i="4"/>
  <c r="BH1466" i="4"/>
  <c r="BG1466" i="4"/>
  <c r="BF1466" i="4"/>
  <c r="T1466" i="4"/>
  <c r="R1466" i="4"/>
  <c r="P1466" i="4"/>
  <c r="BI1464" i="4"/>
  <c r="BH1464" i="4"/>
  <c r="BG1464" i="4"/>
  <c r="BF1464" i="4"/>
  <c r="T1464" i="4"/>
  <c r="R1464" i="4"/>
  <c r="P1464" i="4"/>
  <c r="BI1462" i="4"/>
  <c r="BH1462" i="4"/>
  <c r="BG1462" i="4"/>
  <c r="BF1462" i="4"/>
  <c r="T1462" i="4"/>
  <c r="R1462" i="4"/>
  <c r="P1462" i="4"/>
  <c r="BI1460" i="4"/>
  <c r="BH1460" i="4"/>
  <c r="BG1460" i="4"/>
  <c r="BF1460" i="4"/>
  <c r="T1460" i="4"/>
  <c r="R1460" i="4"/>
  <c r="P1460" i="4"/>
  <c r="BI1458" i="4"/>
  <c r="BH1458" i="4"/>
  <c r="BG1458" i="4"/>
  <c r="BF1458" i="4"/>
  <c r="T1458" i="4"/>
  <c r="R1458" i="4"/>
  <c r="P1458" i="4"/>
  <c r="BI1456" i="4"/>
  <c r="BH1456" i="4"/>
  <c r="BG1456" i="4"/>
  <c r="BF1456" i="4"/>
  <c r="T1456" i="4"/>
  <c r="R1456" i="4"/>
  <c r="P1456" i="4"/>
  <c r="BI1454" i="4"/>
  <c r="BH1454" i="4"/>
  <c r="BG1454" i="4"/>
  <c r="BF1454" i="4"/>
  <c r="T1454" i="4"/>
  <c r="R1454" i="4"/>
  <c r="P1454" i="4"/>
  <c r="BI1452" i="4"/>
  <c r="BH1452" i="4"/>
  <c r="BG1452" i="4"/>
  <c r="BF1452" i="4"/>
  <c r="T1452" i="4"/>
  <c r="R1452" i="4"/>
  <c r="P1452" i="4"/>
  <c r="BI1450" i="4"/>
  <c r="BH1450" i="4"/>
  <c r="BG1450" i="4"/>
  <c r="BF1450" i="4"/>
  <c r="T1450" i="4"/>
  <c r="R1450" i="4"/>
  <c r="P1450" i="4"/>
  <c r="BI1448" i="4"/>
  <c r="BH1448" i="4"/>
  <c r="BG1448" i="4"/>
  <c r="BF1448" i="4"/>
  <c r="T1448" i="4"/>
  <c r="R1448" i="4"/>
  <c r="P1448" i="4"/>
  <c r="BI1446" i="4"/>
  <c r="BH1446" i="4"/>
  <c r="BG1446" i="4"/>
  <c r="BF1446" i="4"/>
  <c r="T1446" i="4"/>
  <c r="R1446" i="4"/>
  <c r="P1446" i="4"/>
  <c r="BI1444" i="4"/>
  <c r="BH1444" i="4"/>
  <c r="BG1444" i="4"/>
  <c r="BF1444" i="4"/>
  <c r="T1444" i="4"/>
  <c r="R1444" i="4"/>
  <c r="P1444" i="4"/>
  <c r="BI1442" i="4"/>
  <c r="BH1442" i="4"/>
  <c r="BG1442" i="4"/>
  <c r="BF1442" i="4"/>
  <c r="T1442" i="4"/>
  <c r="R1442" i="4"/>
  <c r="P1442" i="4"/>
  <c r="BI1440" i="4"/>
  <c r="BH1440" i="4"/>
  <c r="BG1440" i="4"/>
  <c r="BF1440" i="4"/>
  <c r="T1440" i="4"/>
  <c r="R1440" i="4"/>
  <c r="P1440" i="4"/>
  <c r="BI1438" i="4"/>
  <c r="BH1438" i="4"/>
  <c r="BG1438" i="4"/>
  <c r="BF1438" i="4"/>
  <c r="T1438" i="4"/>
  <c r="R1438" i="4"/>
  <c r="P1438" i="4"/>
  <c r="BI1436" i="4"/>
  <c r="BH1436" i="4"/>
  <c r="BG1436" i="4"/>
  <c r="BF1436" i="4"/>
  <c r="T1436" i="4"/>
  <c r="R1436" i="4"/>
  <c r="P1436" i="4"/>
  <c r="BI1434" i="4"/>
  <c r="BH1434" i="4"/>
  <c r="BG1434" i="4"/>
  <c r="BF1434" i="4"/>
  <c r="T1434" i="4"/>
  <c r="R1434" i="4"/>
  <c r="P1434" i="4"/>
  <c r="BI1432" i="4"/>
  <c r="BH1432" i="4"/>
  <c r="BG1432" i="4"/>
  <c r="BF1432" i="4"/>
  <c r="T1432" i="4"/>
  <c r="R1432" i="4"/>
  <c r="P1432" i="4"/>
  <c r="BI1430" i="4"/>
  <c r="BH1430" i="4"/>
  <c r="BG1430" i="4"/>
  <c r="BF1430" i="4"/>
  <c r="T1430" i="4"/>
  <c r="R1430" i="4"/>
  <c r="P1430" i="4"/>
  <c r="BI1428" i="4"/>
  <c r="BH1428" i="4"/>
  <c r="BG1428" i="4"/>
  <c r="BF1428" i="4"/>
  <c r="T1428" i="4"/>
  <c r="R1428" i="4"/>
  <c r="P1428" i="4"/>
  <c r="BI1426" i="4"/>
  <c r="BH1426" i="4"/>
  <c r="BG1426" i="4"/>
  <c r="BF1426" i="4"/>
  <c r="T1426" i="4"/>
  <c r="R1426" i="4"/>
  <c r="P1426" i="4"/>
  <c r="BI1424" i="4"/>
  <c r="BH1424" i="4"/>
  <c r="BG1424" i="4"/>
  <c r="BF1424" i="4"/>
  <c r="T1424" i="4"/>
  <c r="R1424" i="4"/>
  <c r="P1424" i="4"/>
  <c r="BI1422" i="4"/>
  <c r="BH1422" i="4"/>
  <c r="BG1422" i="4"/>
  <c r="BF1422" i="4"/>
  <c r="T1422" i="4"/>
  <c r="R1422" i="4"/>
  <c r="P1422" i="4"/>
  <c r="BI1420" i="4"/>
  <c r="BH1420" i="4"/>
  <c r="BG1420" i="4"/>
  <c r="BF1420" i="4"/>
  <c r="T1420" i="4"/>
  <c r="R1420" i="4"/>
  <c r="P1420" i="4"/>
  <c r="BI1418" i="4"/>
  <c r="BH1418" i="4"/>
  <c r="BG1418" i="4"/>
  <c r="BF1418" i="4"/>
  <c r="T1418" i="4"/>
  <c r="R1418" i="4"/>
  <c r="P1418" i="4"/>
  <c r="BI1416" i="4"/>
  <c r="BH1416" i="4"/>
  <c r="BG1416" i="4"/>
  <c r="BF1416" i="4"/>
  <c r="T1416" i="4"/>
  <c r="R1416" i="4"/>
  <c r="P1416" i="4"/>
  <c r="BI1414" i="4"/>
  <c r="BH1414" i="4"/>
  <c r="BG1414" i="4"/>
  <c r="BF1414" i="4"/>
  <c r="T1414" i="4"/>
  <c r="R1414" i="4"/>
  <c r="P1414" i="4"/>
  <c r="BI1412" i="4"/>
  <c r="BH1412" i="4"/>
  <c r="BG1412" i="4"/>
  <c r="BF1412" i="4"/>
  <c r="T1412" i="4"/>
  <c r="R1412" i="4"/>
  <c r="P1412" i="4"/>
  <c r="BI1410" i="4"/>
  <c r="BH1410" i="4"/>
  <c r="BG1410" i="4"/>
  <c r="BF1410" i="4"/>
  <c r="T1410" i="4"/>
  <c r="R1410" i="4"/>
  <c r="P1410" i="4"/>
  <c r="BI1408" i="4"/>
  <c r="BH1408" i="4"/>
  <c r="BG1408" i="4"/>
  <c r="BF1408" i="4"/>
  <c r="T1408" i="4"/>
  <c r="R1408" i="4"/>
  <c r="P1408" i="4"/>
  <c r="BI1406" i="4"/>
  <c r="BH1406" i="4"/>
  <c r="BG1406" i="4"/>
  <c r="BF1406" i="4"/>
  <c r="T1406" i="4"/>
  <c r="R1406" i="4"/>
  <c r="P1406" i="4"/>
  <c r="BI1404" i="4"/>
  <c r="BH1404" i="4"/>
  <c r="BG1404" i="4"/>
  <c r="BF1404" i="4"/>
  <c r="T1404" i="4"/>
  <c r="R1404" i="4"/>
  <c r="P1404" i="4"/>
  <c r="BI1402" i="4"/>
  <c r="BH1402" i="4"/>
  <c r="BG1402" i="4"/>
  <c r="BF1402" i="4"/>
  <c r="T1402" i="4"/>
  <c r="R1402" i="4"/>
  <c r="P1402" i="4"/>
  <c r="BI1400" i="4"/>
  <c r="BH1400" i="4"/>
  <c r="BG1400" i="4"/>
  <c r="BF1400" i="4"/>
  <c r="T1400" i="4"/>
  <c r="R1400" i="4"/>
  <c r="P1400" i="4"/>
  <c r="BI1398" i="4"/>
  <c r="BH1398" i="4"/>
  <c r="BG1398" i="4"/>
  <c r="BF1398" i="4"/>
  <c r="T1398" i="4"/>
  <c r="R1398" i="4"/>
  <c r="P1398" i="4"/>
  <c r="BI1396" i="4"/>
  <c r="BH1396" i="4"/>
  <c r="BG1396" i="4"/>
  <c r="BF1396" i="4"/>
  <c r="T1396" i="4"/>
  <c r="R1396" i="4"/>
  <c r="P1396" i="4"/>
  <c r="BI1394" i="4"/>
  <c r="BH1394" i="4"/>
  <c r="BG1394" i="4"/>
  <c r="BF1394" i="4"/>
  <c r="T1394" i="4"/>
  <c r="R1394" i="4"/>
  <c r="P1394" i="4"/>
  <c r="BI1392" i="4"/>
  <c r="BH1392" i="4"/>
  <c r="BG1392" i="4"/>
  <c r="BF1392" i="4"/>
  <c r="T1392" i="4"/>
  <c r="R1392" i="4"/>
  <c r="P1392" i="4"/>
  <c r="BI1390" i="4"/>
  <c r="BH1390" i="4"/>
  <c r="BG1390" i="4"/>
  <c r="BF1390" i="4"/>
  <c r="T1390" i="4"/>
  <c r="R1390" i="4"/>
  <c r="P1390" i="4"/>
  <c r="BI1388" i="4"/>
  <c r="BH1388" i="4"/>
  <c r="BG1388" i="4"/>
  <c r="BF1388" i="4"/>
  <c r="T1388" i="4"/>
  <c r="R1388" i="4"/>
  <c r="P1388" i="4"/>
  <c r="BI1386" i="4"/>
  <c r="BH1386" i="4"/>
  <c r="BG1386" i="4"/>
  <c r="BF1386" i="4"/>
  <c r="T1386" i="4"/>
  <c r="R1386" i="4"/>
  <c r="P1386" i="4"/>
  <c r="BI1384" i="4"/>
  <c r="BH1384" i="4"/>
  <c r="BG1384" i="4"/>
  <c r="BF1384" i="4"/>
  <c r="T1384" i="4"/>
  <c r="R1384" i="4"/>
  <c r="P1384" i="4"/>
  <c r="BI1382" i="4"/>
  <c r="BH1382" i="4"/>
  <c r="BG1382" i="4"/>
  <c r="BF1382" i="4"/>
  <c r="T1382" i="4"/>
  <c r="R1382" i="4"/>
  <c r="P1382" i="4"/>
  <c r="BI1380" i="4"/>
  <c r="BH1380" i="4"/>
  <c r="BG1380" i="4"/>
  <c r="BF1380" i="4"/>
  <c r="T1380" i="4"/>
  <c r="R1380" i="4"/>
  <c r="P1380" i="4"/>
  <c r="BI1378" i="4"/>
  <c r="BH1378" i="4"/>
  <c r="BG1378" i="4"/>
  <c r="BF1378" i="4"/>
  <c r="T1378" i="4"/>
  <c r="R1378" i="4"/>
  <c r="P1378" i="4"/>
  <c r="BI1376" i="4"/>
  <c r="BH1376" i="4"/>
  <c r="BG1376" i="4"/>
  <c r="BF1376" i="4"/>
  <c r="T1376" i="4"/>
  <c r="R1376" i="4"/>
  <c r="P1376" i="4"/>
  <c r="BI1374" i="4"/>
  <c r="BH1374" i="4"/>
  <c r="BG1374" i="4"/>
  <c r="BF1374" i="4"/>
  <c r="T1374" i="4"/>
  <c r="R1374" i="4"/>
  <c r="P1374" i="4"/>
  <c r="BI1372" i="4"/>
  <c r="BH1372" i="4"/>
  <c r="BG1372" i="4"/>
  <c r="BF1372" i="4"/>
  <c r="T1372" i="4"/>
  <c r="R1372" i="4"/>
  <c r="P1372" i="4"/>
  <c r="BI1370" i="4"/>
  <c r="BH1370" i="4"/>
  <c r="BG1370" i="4"/>
  <c r="BF1370" i="4"/>
  <c r="T1370" i="4"/>
  <c r="R1370" i="4"/>
  <c r="P1370" i="4"/>
  <c r="BI1368" i="4"/>
  <c r="BH1368" i="4"/>
  <c r="BG1368" i="4"/>
  <c r="BF1368" i="4"/>
  <c r="T1368" i="4"/>
  <c r="R1368" i="4"/>
  <c r="P1368" i="4"/>
  <c r="BI1366" i="4"/>
  <c r="BH1366" i="4"/>
  <c r="BG1366" i="4"/>
  <c r="BF1366" i="4"/>
  <c r="T1366" i="4"/>
  <c r="R1366" i="4"/>
  <c r="P1366" i="4"/>
  <c r="BI1364" i="4"/>
  <c r="BH1364" i="4"/>
  <c r="BG1364" i="4"/>
  <c r="BF1364" i="4"/>
  <c r="T1364" i="4"/>
  <c r="R1364" i="4"/>
  <c r="P1364" i="4"/>
  <c r="BI1362" i="4"/>
  <c r="BH1362" i="4"/>
  <c r="BG1362" i="4"/>
  <c r="BF1362" i="4"/>
  <c r="T1362" i="4"/>
  <c r="R1362" i="4"/>
  <c r="P1362" i="4"/>
  <c r="BI1360" i="4"/>
  <c r="BH1360" i="4"/>
  <c r="BG1360" i="4"/>
  <c r="BF1360" i="4"/>
  <c r="T1360" i="4"/>
  <c r="R1360" i="4"/>
  <c r="P1360" i="4"/>
  <c r="BI1358" i="4"/>
  <c r="BH1358" i="4"/>
  <c r="BG1358" i="4"/>
  <c r="BF1358" i="4"/>
  <c r="T1358" i="4"/>
  <c r="R1358" i="4"/>
  <c r="P1358" i="4"/>
  <c r="BI1356" i="4"/>
  <c r="BH1356" i="4"/>
  <c r="BG1356" i="4"/>
  <c r="BF1356" i="4"/>
  <c r="T1356" i="4"/>
  <c r="R1356" i="4"/>
  <c r="P1356" i="4"/>
  <c r="BI1354" i="4"/>
  <c r="BH1354" i="4"/>
  <c r="BG1354" i="4"/>
  <c r="BF1354" i="4"/>
  <c r="T1354" i="4"/>
  <c r="R1354" i="4"/>
  <c r="P1354" i="4"/>
  <c r="BI1352" i="4"/>
  <c r="BH1352" i="4"/>
  <c r="BG1352" i="4"/>
  <c r="BF1352" i="4"/>
  <c r="T1352" i="4"/>
  <c r="R1352" i="4"/>
  <c r="P1352" i="4"/>
  <c r="BI1350" i="4"/>
  <c r="BH1350" i="4"/>
  <c r="BG1350" i="4"/>
  <c r="BF1350" i="4"/>
  <c r="T1350" i="4"/>
  <c r="R1350" i="4"/>
  <c r="P1350" i="4"/>
  <c r="BI1348" i="4"/>
  <c r="BH1348" i="4"/>
  <c r="BG1348" i="4"/>
  <c r="BF1348" i="4"/>
  <c r="T1348" i="4"/>
  <c r="R1348" i="4"/>
  <c r="P1348" i="4"/>
  <c r="BI1346" i="4"/>
  <c r="BH1346" i="4"/>
  <c r="BG1346" i="4"/>
  <c r="BF1346" i="4"/>
  <c r="T1346" i="4"/>
  <c r="R1346" i="4"/>
  <c r="P1346" i="4"/>
  <c r="BI1344" i="4"/>
  <c r="BH1344" i="4"/>
  <c r="BG1344" i="4"/>
  <c r="BF1344" i="4"/>
  <c r="T1344" i="4"/>
  <c r="R1344" i="4"/>
  <c r="P1344" i="4"/>
  <c r="BI1342" i="4"/>
  <c r="BH1342" i="4"/>
  <c r="BG1342" i="4"/>
  <c r="BF1342" i="4"/>
  <c r="T1342" i="4"/>
  <c r="R1342" i="4"/>
  <c r="P1342" i="4"/>
  <c r="BI1340" i="4"/>
  <c r="BH1340" i="4"/>
  <c r="BG1340" i="4"/>
  <c r="BF1340" i="4"/>
  <c r="T1340" i="4"/>
  <c r="R1340" i="4"/>
  <c r="P1340" i="4"/>
  <c r="BI1338" i="4"/>
  <c r="BH1338" i="4"/>
  <c r="BG1338" i="4"/>
  <c r="BF1338" i="4"/>
  <c r="T1338" i="4"/>
  <c r="R1338" i="4"/>
  <c r="P1338" i="4"/>
  <c r="BI1336" i="4"/>
  <c r="BH1336" i="4"/>
  <c r="BG1336" i="4"/>
  <c r="BF1336" i="4"/>
  <c r="T1336" i="4"/>
  <c r="R1336" i="4"/>
  <c r="P1336" i="4"/>
  <c r="BI1334" i="4"/>
  <c r="BH1334" i="4"/>
  <c r="BG1334" i="4"/>
  <c r="BF1334" i="4"/>
  <c r="T1334" i="4"/>
  <c r="R1334" i="4"/>
  <c r="P1334" i="4"/>
  <c r="BI1332" i="4"/>
  <c r="BH1332" i="4"/>
  <c r="BG1332" i="4"/>
  <c r="BF1332" i="4"/>
  <c r="T1332" i="4"/>
  <c r="R1332" i="4"/>
  <c r="P1332" i="4"/>
  <c r="BI1330" i="4"/>
  <c r="BH1330" i="4"/>
  <c r="BG1330" i="4"/>
  <c r="BF1330" i="4"/>
  <c r="T1330" i="4"/>
  <c r="R1330" i="4"/>
  <c r="P1330" i="4"/>
  <c r="BI1328" i="4"/>
  <c r="BH1328" i="4"/>
  <c r="BG1328" i="4"/>
  <c r="BF1328" i="4"/>
  <c r="T1328" i="4"/>
  <c r="R1328" i="4"/>
  <c r="P1328" i="4"/>
  <c r="BI1326" i="4"/>
  <c r="BH1326" i="4"/>
  <c r="BG1326" i="4"/>
  <c r="BF1326" i="4"/>
  <c r="T1326" i="4"/>
  <c r="R1326" i="4"/>
  <c r="P1326" i="4"/>
  <c r="BI1324" i="4"/>
  <c r="BH1324" i="4"/>
  <c r="BG1324" i="4"/>
  <c r="BF1324" i="4"/>
  <c r="T1324" i="4"/>
  <c r="R1324" i="4"/>
  <c r="P1324" i="4"/>
  <c r="BI1322" i="4"/>
  <c r="BH1322" i="4"/>
  <c r="BG1322" i="4"/>
  <c r="BF1322" i="4"/>
  <c r="T1322" i="4"/>
  <c r="R1322" i="4"/>
  <c r="P1322" i="4"/>
  <c r="BI1320" i="4"/>
  <c r="BH1320" i="4"/>
  <c r="BG1320" i="4"/>
  <c r="BF1320" i="4"/>
  <c r="T1320" i="4"/>
  <c r="R1320" i="4"/>
  <c r="P1320" i="4"/>
  <c r="BI1318" i="4"/>
  <c r="BH1318" i="4"/>
  <c r="BG1318" i="4"/>
  <c r="BF1318" i="4"/>
  <c r="T1318" i="4"/>
  <c r="R1318" i="4"/>
  <c r="P1318" i="4"/>
  <c r="BI1316" i="4"/>
  <c r="BH1316" i="4"/>
  <c r="BG1316" i="4"/>
  <c r="BF1316" i="4"/>
  <c r="T1316" i="4"/>
  <c r="R1316" i="4"/>
  <c r="P1316" i="4"/>
  <c r="BI1314" i="4"/>
  <c r="BH1314" i="4"/>
  <c r="BG1314" i="4"/>
  <c r="BF1314" i="4"/>
  <c r="T1314" i="4"/>
  <c r="R1314" i="4"/>
  <c r="P1314" i="4"/>
  <c r="BI1312" i="4"/>
  <c r="BH1312" i="4"/>
  <c r="BG1312" i="4"/>
  <c r="BF1312" i="4"/>
  <c r="T1312" i="4"/>
  <c r="R1312" i="4"/>
  <c r="P1312" i="4"/>
  <c r="BI1310" i="4"/>
  <c r="BH1310" i="4"/>
  <c r="BG1310" i="4"/>
  <c r="BF1310" i="4"/>
  <c r="T1310" i="4"/>
  <c r="R1310" i="4"/>
  <c r="P1310" i="4"/>
  <c r="BI1308" i="4"/>
  <c r="BH1308" i="4"/>
  <c r="BG1308" i="4"/>
  <c r="BF1308" i="4"/>
  <c r="T1308" i="4"/>
  <c r="R1308" i="4"/>
  <c r="P1308" i="4"/>
  <c r="BI1306" i="4"/>
  <c r="BH1306" i="4"/>
  <c r="BG1306" i="4"/>
  <c r="BF1306" i="4"/>
  <c r="T1306" i="4"/>
  <c r="R1306" i="4"/>
  <c r="P1306" i="4"/>
  <c r="BI1304" i="4"/>
  <c r="BH1304" i="4"/>
  <c r="BG1304" i="4"/>
  <c r="BF1304" i="4"/>
  <c r="T1304" i="4"/>
  <c r="R1304" i="4"/>
  <c r="P1304" i="4"/>
  <c r="BI1302" i="4"/>
  <c r="BH1302" i="4"/>
  <c r="BG1302" i="4"/>
  <c r="BF1302" i="4"/>
  <c r="T1302" i="4"/>
  <c r="R1302" i="4"/>
  <c r="P1302" i="4"/>
  <c r="BI1300" i="4"/>
  <c r="BH1300" i="4"/>
  <c r="BG1300" i="4"/>
  <c r="BF1300" i="4"/>
  <c r="T1300" i="4"/>
  <c r="R1300" i="4"/>
  <c r="P1300" i="4"/>
  <c r="BI1298" i="4"/>
  <c r="BH1298" i="4"/>
  <c r="BG1298" i="4"/>
  <c r="BF1298" i="4"/>
  <c r="T1298" i="4"/>
  <c r="R1298" i="4"/>
  <c r="P1298" i="4"/>
  <c r="BI1296" i="4"/>
  <c r="BH1296" i="4"/>
  <c r="BG1296" i="4"/>
  <c r="BF1296" i="4"/>
  <c r="T1296" i="4"/>
  <c r="R1296" i="4"/>
  <c r="P1296" i="4"/>
  <c r="BI1294" i="4"/>
  <c r="BH1294" i="4"/>
  <c r="BG1294" i="4"/>
  <c r="BF1294" i="4"/>
  <c r="T1294" i="4"/>
  <c r="R1294" i="4"/>
  <c r="P1294" i="4"/>
  <c r="BI1292" i="4"/>
  <c r="BH1292" i="4"/>
  <c r="BG1292" i="4"/>
  <c r="BF1292" i="4"/>
  <c r="T1292" i="4"/>
  <c r="R1292" i="4"/>
  <c r="P1292" i="4"/>
  <c r="BI1290" i="4"/>
  <c r="BH1290" i="4"/>
  <c r="BG1290" i="4"/>
  <c r="BF1290" i="4"/>
  <c r="T1290" i="4"/>
  <c r="R1290" i="4"/>
  <c r="P1290" i="4"/>
  <c r="BI1288" i="4"/>
  <c r="BH1288" i="4"/>
  <c r="BG1288" i="4"/>
  <c r="BF1288" i="4"/>
  <c r="T1288" i="4"/>
  <c r="R1288" i="4"/>
  <c r="P1288" i="4"/>
  <c r="BI1286" i="4"/>
  <c r="BH1286" i="4"/>
  <c r="BG1286" i="4"/>
  <c r="BF1286" i="4"/>
  <c r="T1286" i="4"/>
  <c r="R1286" i="4"/>
  <c r="P1286" i="4"/>
  <c r="BI1284" i="4"/>
  <c r="BH1284" i="4"/>
  <c r="BG1284" i="4"/>
  <c r="BF1284" i="4"/>
  <c r="T1284" i="4"/>
  <c r="R1284" i="4"/>
  <c r="P1284" i="4"/>
  <c r="BI1282" i="4"/>
  <c r="BH1282" i="4"/>
  <c r="BG1282" i="4"/>
  <c r="BF1282" i="4"/>
  <c r="T1282" i="4"/>
  <c r="R1282" i="4"/>
  <c r="P1282" i="4"/>
  <c r="BI1280" i="4"/>
  <c r="BH1280" i="4"/>
  <c r="BG1280" i="4"/>
  <c r="BF1280" i="4"/>
  <c r="T1280" i="4"/>
  <c r="R1280" i="4"/>
  <c r="P1280" i="4"/>
  <c r="BI1278" i="4"/>
  <c r="BH1278" i="4"/>
  <c r="BG1278" i="4"/>
  <c r="BF1278" i="4"/>
  <c r="T1278" i="4"/>
  <c r="R1278" i="4"/>
  <c r="P1278" i="4"/>
  <c r="BI1276" i="4"/>
  <c r="BH1276" i="4"/>
  <c r="BG1276" i="4"/>
  <c r="BF1276" i="4"/>
  <c r="T1276" i="4"/>
  <c r="R1276" i="4"/>
  <c r="P1276" i="4"/>
  <c r="BI1274" i="4"/>
  <c r="BH1274" i="4"/>
  <c r="BG1274" i="4"/>
  <c r="BF1274" i="4"/>
  <c r="T1274" i="4"/>
  <c r="R1274" i="4"/>
  <c r="P1274" i="4"/>
  <c r="BI1271" i="4"/>
  <c r="BH1271" i="4"/>
  <c r="BG1271" i="4"/>
  <c r="BF1271" i="4"/>
  <c r="T1271" i="4"/>
  <c r="R1271" i="4"/>
  <c r="P1271" i="4"/>
  <c r="BI1269" i="4"/>
  <c r="BH1269" i="4"/>
  <c r="BG1269" i="4"/>
  <c r="BF1269" i="4"/>
  <c r="T1269" i="4"/>
  <c r="R1269" i="4"/>
  <c r="P1269" i="4"/>
  <c r="BI1267" i="4"/>
  <c r="BH1267" i="4"/>
  <c r="BG1267" i="4"/>
  <c r="BF1267" i="4"/>
  <c r="T1267" i="4"/>
  <c r="R1267" i="4"/>
  <c r="P1267" i="4"/>
  <c r="BI1265" i="4"/>
  <c r="BH1265" i="4"/>
  <c r="BG1265" i="4"/>
  <c r="BF1265" i="4"/>
  <c r="T1265" i="4"/>
  <c r="R1265" i="4"/>
  <c r="P1265" i="4"/>
  <c r="BI1263" i="4"/>
  <c r="BH1263" i="4"/>
  <c r="BG1263" i="4"/>
  <c r="BF1263" i="4"/>
  <c r="T1263" i="4"/>
  <c r="R1263" i="4"/>
  <c r="P1263" i="4"/>
  <c r="BI1261" i="4"/>
  <c r="BH1261" i="4"/>
  <c r="BG1261" i="4"/>
  <c r="BF1261" i="4"/>
  <c r="T1261" i="4"/>
  <c r="R1261" i="4"/>
  <c r="P1261" i="4"/>
  <c r="BI1259" i="4"/>
  <c r="BH1259" i="4"/>
  <c r="BG1259" i="4"/>
  <c r="BF1259" i="4"/>
  <c r="T1259" i="4"/>
  <c r="R1259" i="4"/>
  <c r="P1259" i="4"/>
  <c r="BI1257" i="4"/>
  <c r="BH1257" i="4"/>
  <c r="BG1257" i="4"/>
  <c r="BF1257" i="4"/>
  <c r="T1257" i="4"/>
  <c r="R1257" i="4"/>
  <c r="P1257" i="4"/>
  <c r="BI1255" i="4"/>
  <c r="BH1255" i="4"/>
  <c r="BG1255" i="4"/>
  <c r="BF1255" i="4"/>
  <c r="T1255" i="4"/>
  <c r="R1255" i="4"/>
  <c r="P1255" i="4"/>
  <c r="BI1253" i="4"/>
  <c r="BH1253" i="4"/>
  <c r="BG1253" i="4"/>
  <c r="BF1253" i="4"/>
  <c r="T1253" i="4"/>
  <c r="R1253" i="4"/>
  <c r="P1253" i="4"/>
  <c r="BI1251" i="4"/>
  <c r="BH1251" i="4"/>
  <c r="BG1251" i="4"/>
  <c r="BF1251" i="4"/>
  <c r="T1251" i="4"/>
  <c r="R1251" i="4"/>
  <c r="P1251" i="4"/>
  <c r="BI1249" i="4"/>
  <c r="BH1249" i="4"/>
  <c r="BG1249" i="4"/>
  <c r="BF1249" i="4"/>
  <c r="T1249" i="4"/>
  <c r="R1249" i="4"/>
  <c r="P1249" i="4"/>
  <c r="BI1247" i="4"/>
  <c r="BH1247" i="4"/>
  <c r="BG1247" i="4"/>
  <c r="BF1247" i="4"/>
  <c r="T1247" i="4"/>
  <c r="R1247" i="4"/>
  <c r="P1247" i="4"/>
  <c r="BI1245" i="4"/>
  <c r="BH1245" i="4"/>
  <c r="BG1245" i="4"/>
  <c r="BF1245" i="4"/>
  <c r="T1245" i="4"/>
  <c r="R1245" i="4"/>
  <c r="P1245" i="4"/>
  <c r="BI1243" i="4"/>
  <c r="BH1243" i="4"/>
  <c r="BG1243" i="4"/>
  <c r="BF1243" i="4"/>
  <c r="T1243" i="4"/>
  <c r="R1243" i="4"/>
  <c r="P1243" i="4"/>
  <c r="BI1241" i="4"/>
  <c r="BH1241" i="4"/>
  <c r="BG1241" i="4"/>
  <c r="BF1241" i="4"/>
  <c r="T1241" i="4"/>
  <c r="R1241" i="4"/>
  <c r="P1241" i="4"/>
  <c r="BI1239" i="4"/>
  <c r="BH1239" i="4"/>
  <c r="BG1239" i="4"/>
  <c r="BF1239" i="4"/>
  <c r="T1239" i="4"/>
  <c r="R1239" i="4"/>
  <c r="P1239" i="4"/>
  <c r="BI1237" i="4"/>
  <c r="BH1237" i="4"/>
  <c r="BG1237" i="4"/>
  <c r="BF1237" i="4"/>
  <c r="T1237" i="4"/>
  <c r="R1237" i="4"/>
  <c r="P1237" i="4"/>
  <c r="BI1235" i="4"/>
  <c r="BH1235" i="4"/>
  <c r="BG1235" i="4"/>
  <c r="BF1235" i="4"/>
  <c r="T1235" i="4"/>
  <c r="R1235" i="4"/>
  <c r="P1235" i="4"/>
  <c r="BI1233" i="4"/>
  <c r="BH1233" i="4"/>
  <c r="BG1233" i="4"/>
  <c r="BF1233" i="4"/>
  <c r="T1233" i="4"/>
  <c r="R1233" i="4"/>
  <c r="P1233" i="4"/>
  <c r="BI1231" i="4"/>
  <c r="BH1231" i="4"/>
  <c r="BG1231" i="4"/>
  <c r="BF1231" i="4"/>
  <c r="T1231" i="4"/>
  <c r="R1231" i="4"/>
  <c r="P1231" i="4"/>
  <c r="BI1229" i="4"/>
  <c r="BH1229" i="4"/>
  <c r="BG1229" i="4"/>
  <c r="BF1229" i="4"/>
  <c r="T1229" i="4"/>
  <c r="R1229" i="4"/>
  <c r="P1229" i="4"/>
  <c r="BI1227" i="4"/>
  <c r="BH1227" i="4"/>
  <c r="BG1227" i="4"/>
  <c r="BF1227" i="4"/>
  <c r="T1227" i="4"/>
  <c r="R1227" i="4"/>
  <c r="P1227" i="4"/>
  <c r="BI1225" i="4"/>
  <c r="BH1225" i="4"/>
  <c r="BG1225" i="4"/>
  <c r="BF1225" i="4"/>
  <c r="T1225" i="4"/>
  <c r="R1225" i="4"/>
  <c r="P1225" i="4"/>
  <c r="BI1223" i="4"/>
  <c r="BH1223" i="4"/>
  <c r="BG1223" i="4"/>
  <c r="BF1223" i="4"/>
  <c r="T1223" i="4"/>
  <c r="R1223" i="4"/>
  <c r="P1223" i="4"/>
  <c r="BI1221" i="4"/>
  <c r="BH1221" i="4"/>
  <c r="BG1221" i="4"/>
  <c r="BF1221" i="4"/>
  <c r="T1221" i="4"/>
  <c r="R1221" i="4"/>
  <c r="P1221" i="4"/>
  <c r="BI1219" i="4"/>
  <c r="BH1219" i="4"/>
  <c r="BG1219" i="4"/>
  <c r="BF1219" i="4"/>
  <c r="T1219" i="4"/>
  <c r="R1219" i="4"/>
  <c r="P1219" i="4"/>
  <c r="BI1217" i="4"/>
  <c r="BH1217" i="4"/>
  <c r="BG1217" i="4"/>
  <c r="BF1217" i="4"/>
  <c r="T1217" i="4"/>
  <c r="R1217" i="4"/>
  <c r="P1217" i="4"/>
  <c r="BI1215" i="4"/>
  <c r="BH1215" i="4"/>
  <c r="BG1215" i="4"/>
  <c r="BF1215" i="4"/>
  <c r="T1215" i="4"/>
  <c r="R1215" i="4"/>
  <c r="P1215" i="4"/>
  <c r="BI1213" i="4"/>
  <c r="BH1213" i="4"/>
  <c r="BG1213" i="4"/>
  <c r="BF1213" i="4"/>
  <c r="T1213" i="4"/>
  <c r="R1213" i="4"/>
  <c r="P1213" i="4"/>
  <c r="BI1211" i="4"/>
  <c r="BH1211" i="4"/>
  <c r="BG1211" i="4"/>
  <c r="BF1211" i="4"/>
  <c r="T1211" i="4"/>
  <c r="R1211" i="4"/>
  <c r="P1211" i="4"/>
  <c r="BI1209" i="4"/>
  <c r="BH1209" i="4"/>
  <c r="BG1209" i="4"/>
  <c r="BF1209" i="4"/>
  <c r="T1209" i="4"/>
  <c r="R1209" i="4"/>
  <c r="P1209" i="4"/>
  <c r="BI1207" i="4"/>
  <c r="BH1207" i="4"/>
  <c r="BG1207" i="4"/>
  <c r="BF1207" i="4"/>
  <c r="T1207" i="4"/>
  <c r="R1207" i="4"/>
  <c r="P1207" i="4"/>
  <c r="BI1205" i="4"/>
  <c r="BH1205" i="4"/>
  <c r="BG1205" i="4"/>
  <c r="BF1205" i="4"/>
  <c r="T1205" i="4"/>
  <c r="R1205" i="4"/>
  <c r="P1205" i="4"/>
  <c r="BI1203" i="4"/>
  <c r="BH1203" i="4"/>
  <c r="BG1203" i="4"/>
  <c r="BF1203" i="4"/>
  <c r="T1203" i="4"/>
  <c r="R1203" i="4"/>
  <c r="P1203" i="4"/>
  <c r="BI1201" i="4"/>
  <c r="BH1201" i="4"/>
  <c r="BG1201" i="4"/>
  <c r="BF1201" i="4"/>
  <c r="T1201" i="4"/>
  <c r="R1201" i="4"/>
  <c r="P1201" i="4"/>
  <c r="BI1199" i="4"/>
  <c r="BH1199" i="4"/>
  <c r="BG1199" i="4"/>
  <c r="BF1199" i="4"/>
  <c r="T1199" i="4"/>
  <c r="R1199" i="4"/>
  <c r="P1199" i="4"/>
  <c r="BI1197" i="4"/>
  <c r="BH1197" i="4"/>
  <c r="BG1197" i="4"/>
  <c r="BF1197" i="4"/>
  <c r="T1197" i="4"/>
  <c r="R1197" i="4"/>
  <c r="P1197" i="4"/>
  <c r="BI1195" i="4"/>
  <c r="BH1195" i="4"/>
  <c r="BG1195" i="4"/>
  <c r="BF1195" i="4"/>
  <c r="T1195" i="4"/>
  <c r="R1195" i="4"/>
  <c r="P1195" i="4"/>
  <c r="BI1193" i="4"/>
  <c r="BH1193" i="4"/>
  <c r="BG1193" i="4"/>
  <c r="BF1193" i="4"/>
  <c r="T1193" i="4"/>
  <c r="R1193" i="4"/>
  <c r="P1193" i="4"/>
  <c r="BI1191" i="4"/>
  <c r="BH1191" i="4"/>
  <c r="BG1191" i="4"/>
  <c r="BF1191" i="4"/>
  <c r="T1191" i="4"/>
  <c r="R1191" i="4"/>
  <c r="P1191" i="4"/>
  <c r="BI1189" i="4"/>
  <c r="BH1189" i="4"/>
  <c r="BG1189" i="4"/>
  <c r="BF1189" i="4"/>
  <c r="T1189" i="4"/>
  <c r="R1189" i="4"/>
  <c r="P1189" i="4"/>
  <c r="BI1187" i="4"/>
  <c r="BH1187" i="4"/>
  <c r="BG1187" i="4"/>
  <c r="BF1187" i="4"/>
  <c r="T1187" i="4"/>
  <c r="R1187" i="4"/>
  <c r="P1187" i="4"/>
  <c r="BI1185" i="4"/>
  <c r="BH1185" i="4"/>
  <c r="BG1185" i="4"/>
  <c r="BF1185" i="4"/>
  <c r="T1185" i="4"/>
  <c r="R1185" i="4"/>
  <c r="P1185" i="4"/>
  <c r="BI1183" i="4"/>
  <c r="BH1183" i="4"/>
  <c r="BG1183" i="4"/>
  <c r="BF1183" i="4"/>
  <c r="T1183" i="4"/>
  <c r="R1183" i="4"/>
  <c r="P1183" i="4"/>
  <c r="BI1181" i="4"/>
  <c r="BH1181" i="4"/>
  <c r="BG1181" i="4"/>
  <c r="BF1181" i="4"/>
  <c r="T1181" i="4"/>
  <c r="R1181" i="4"/>
  <c r="P1181" i="4"/>
  <c r="BI1179" i="4"/>
  <c r="BH1179" i="4"/>
  <c r="BG1179" i="4"/>
  <c r="BF1179" i="4"/>
  <c r="T1179" i="4"/>
  <c r="R1179" i="4"/>
  <c r="P1179" i="4"/>
  <c r="BI1177" i="4"/>
  <c r="BH1177" i="4"/>
  <c r="BG1177" i="4"/>
  <c r="BF1177" i="4"/>
  <c r="T1177" i="4"/>
  <c r="R1177" i="4"/>
  <c r="P1177" i="4"/>
  <c r="BI1174" i="4"/>
  <c r="BH1174" i="4"/>
  <c r="BG1174" i="4"/>
  <c r="BF1174" i="4"/>
  <c r="T1174" i="4"/>
  <c r="R1174" i="4"/>
  <c r="P1174" i="4"/>
  <c r="BI1171" i="4"/>
  <c r="BH1171" i="4"/>
  <c r="BG1171" i="4"/>
  <c r="BF1171" i="4"/>
  <c r="T1171" i="4"/>
  <c r="R1171" i="4"/>
  <c r="P1171" i="4"/>
  <c r="BI1169" i="4"/>
  <c r="BH1169" i="4"/>
  <c r="BG1169" i="4"/>
  <c r="BF1169" i="4"/>
  <c r="T1169" i="4"/>
  <c r="R1169" i="4"/>
  <c r="P1169" i="4"/>
  <c r="BI1167" i="4"/>
  <c r="BH1167" i="4"/>
  <c r="BG1167" i="4"/>
  <c r="BF1167" i="4"/>
  <c r="T1167" i="4"/>
  <c r="R1167" i="4"/>
  <c r="P1167" i="4"/>
  <c r="BI1165" i="4"/>
  <c r="BH1165" i="4"/>
  <c r="BG1165" i="4"/>
  <c r="BF1165" i="4"/>
  <c r="T1165" i="4"/>
  <c r="R1165" i="4"/>
  <c r="P1165" i="4"/>
  <c r="BI1163" i="4"/>
  <c r="BH1163" i="4"/>
  <c r="BG1163" i="4"/>
  <c r="BF1163" i="4"/>
  <c r="T1163" i="4"/>
  <c r="R1163" i="4"/>
  <c r="P1163" i="4"/>
  <c r="BI1161" i="4"/>
  <c r="BH1161" i="4"/>
  <c r="BG1161" i="4"/>
  <c r="BF1161" i="4"/>
  <c r="T1161" i="4"/>
  <c r="R1161" i="4"/>
  <c r="P1161" i="4"/>
  <c r="BI1159" i="4"/>
  <c r="BH1159" i="4"/>
  <c r="BG1159" i="4"/>
  <c r="BF1159" i="4"/>
  <c r="T1159" i="4"/>
  <c r="R1159" i="4"/>
  <c r="P1159" i="4"/>
  <c r="BI1157" i="4"/>
  <c r="BH1157" i="4"/>
  <c r="BG1157" i="4"/>
  <c r="BF1157" i="4"/>
  <c r="T1157" i="4"/>
  <c r="R1157" i="4"/>
  <c r="P1157" i="4"/>
  <c r="BI1155" i="4"/>
  <c r="BH1155" i="4"/>
  <c r="BG1155" i="4"/>
  <c r="BF1155" i="4"/>
  <c r="T1155" i="4"/>
  <c r="R1155" i="4"/>
  <c r="P1155" i="4"/>
  <c r="BI1153" i="4"/>
  <c r="BH1153" i="4"/>
  <c r="BG1153" i="4"/>
  <c r="BF1153" i="4"/>
  <c r="T1153" i="4"/>
  <c r="R1153" i="4"/>
  <c r="P1153" i="4"/>
  <c r="BI1151" i="4"/>
  <c r="BH1151" i="4"/>
  <c r="BG1151" i="4"/>
  <c r="BF1151" i="4"/>
  <c r="T1151" i="4"/>
  <c r="R1151" i="4"/>
  <c r="P1151" i="4"/>
  <c r="BI1149" i="4"/>
  <c r="BH1149" i="4"/>
  <c r="BG1149" i="4"/>
  <c r="BF1149" i="4"/>
  <c r="T1149" i="4"/>
  <c r="R1149" i="4"/>
  <c r="P1149" i="4"/>
  <c r="BI1147" i="4"/>
  <c r="BH1147" i="4"/>
  <c r="BG1147" i="4"/>
  <c r="BF1147" i="4"/>
  <c r="T1147" i="4"/>
  <c r="R1147" i="4"/>
  <c r="P1147" i="4"/>
  <c r="BI1145" i="4"/>
  <c r="BH1145" i="4"/>
  <c r="BG1145" i="4"/>
  <c r="BF1145" i="4"/>
  <c r="T1145" i="4"/>
  <c r="R1145" i="4"/>
  <c r="P1145" i="4"/>
  <c r="BI1143" i="4"/>
  <c r="BH1143" i="4"/>
  <c r="BG1143" i="4"/>
  <c r="BF1143" i="4"/>
  <c r="T1143" i="4"/>
  <c r="R1143" i="4"/>
  <c r="P1143" i="4"/>
  <c r="BI1141" i="4"/>
  <c r="BH1141" i="4"/>
  <c r="BG1141" i="4"/>
  <c r="BF1141" i="4"/>
  <c r="T1141" i="4"/>
  <c r="R1141" i="4"/>
  <c r="P1141" i="4"/>
  <c r="BI1139" i="4"/>
  <c r="BH1139" i="4"/>
  <c r="BG1139" i="4"/>
  <c r="BF1139" i="4"/>
  <c r="T1139" i="4"/>
  <c r="R1139" i="4"/>
  <c r="P1139" i="4"/>
  <c r="BI1137" i="4"/>
  <c r="BH1137" i="4"/>
  <c r="BG1137" i="4"/>
  <c r="BF1137" i="4"/>
  <c r="T1137" i="4"/>
  <c r="R1137" i="4"/>
  <c r="P1137" i="4"/>
  <c r="BI1135" i="4"/>
  <c r="BH1135" i="4"/>
  <c r="BG1135" i="4"/>
  <c r="BF1135" i="4"/>
  <c r="T1135" i="4"/>
  <c r="R1135" i="4"/>
  <c r="P1135" i="4"/>
  <c r="BI1133" i="4"/>
  <c r="BH1133" i="4"/>
  <c r="BG1133" i="4"/>
  <c r="BF1133" i="4"/>
  <c r="T1133" i="4"/>
  <c r="R1133" i="4"/>
  <c r="P1133" i="4"/>
  <c r="BI1131" i="4"/>
  <c r="BH1131" i="4"/>
  <c r="BG1131" i="4"/>
  <c r="BF1131" i="4"/>
  <c r="T1131" i="4"/>
  <c r="R1131" i="4"/>
  <c r="P1131" i="4"/>
  <c r="BI1129" i="4"/>
  <c r="BH1129" i="4"/>
  <c r="BG1129" i="4"/>
  <c r="BF1129" i="4"/>
  <c r="T1129" i="4"/>
  <c r="R1129" i="4"/>
  <c r="P1129" i="4"/>
  <c r="BI1127" i="4"/>
  <c r="BH1127" i="4"/>
  <c r="BG1127" i="4"/>
  <c r="BF1127" i="4"/>
  <c r="T1127" i="4"/>
  <c r="R1127" i="4"/>
  <c r="P1127" i="4"/>
  <c r="BI1125" i="4"/>
  <c r="BH1125" i="4"/>
  <c r="BG1125" i="4"/>
  <c r="BF1125" i="4"/>
  <c r="T1125" i="4"/>
  <c r="R1125" i="4"/>
  <c r="P1125" i="4"/>
  <c r="BI1123" i="4"/>
  <c r="BH1123" i="4"/>
  <c r="BG1123" i="4"/>
  <c r="BF1123" i="4"/>
  <c r="T1123" i="4"/>
  <c r="R1123" i="4"/>
  <c r="P1123" i="4"/>
  <c r="BI1121" i="4"/>
  <c r="BH1121" i="4"/>
  <c r="BG1121" i="4"/>
  <c r="BF1121" i="4"/>
  <c r="T1121" i="4"/>
  <c r="R1121" i="4"/>
  <c r="P1121" i="4"/>
  <c r="BI1119" i="4"/>
  <c r="BH1119" i="4"/>
  <c r="BG1119" i="4"/>
  <c r="BF1119" i="4"/>
  <c r="T1119" i="4"/>
  <c r="R1119" i="4"/>
  <c r="P1119" i="4"/>
  <c r="BI1117" i="4"/>
  <c r="BH1117" i="4"/>
  <c r="BG1117" i="4"/>
  <c r="BF1117" i="4"/>
  <c r="T1117" i="4"/>
  <c r="R1117" i="4"/>
  <c r="P1117" i="4"/>
  <c r="BI1115" i="4"/>
  <c r="BH1115" i="4"/>
  <c r="BG1115" i="4"/>
  <c r="BF1115" i="4"/>
  <c r="T1115" i="4"/>
  <c r="R1115" i="4"/>
  <c r="P1115" i="4"/>
  <c r="BI1113" i="4"/>
  <c r="BH1113" i="4"/>
  <c r="BG1113" i="4"/>
  <c r="BF1113" i="4"/>
  <c r="T1113" i="4"/>
  <c r="R1113" i="4"/>
  <c r="P1113" i="4"/>
  <c r="BI1111" i="4"/>
  <c r="BH1111" i="4"/>
  <c r="BG1111" i="4"/>
  <c r="BF1111" i="4"/>
  <c r="T1111" i="4"/>
  <c r="R1111" i="4"/>
  <c r="P1111" i="4"/>
  <c r="BI1109" i="4"/>
  <c r="BH1109" i="4"/>
  <c r="BG1109" i="4"/>
  <c r="BF1109" i="4"/>
  <c r="T1109" i="4"/>
  <c r="R1109" i="4"/>
  <c r="P1109" i="4"/>
  <c r="BI1107" i="4"/>
  <c r="BH1107" i="4"/>
  <c r="BG1107" i="4"/>
  <c r="BF1107" i="4"/>
  <c r="T1107" i="4"/>
  <c r="R1107" i="4"/>
  <c r="P1107" i="4"/>
  <c r="BI1105" i="4"/>
  <c r="BH1105" i="4"/>
  <c r="BG1105" i="4"/>
  <c r="BF1105" i="4"/>
  <c r="T1105" i="4"/>
  <c r="R1105" i="4"/>
  <c r="P1105" i="4"/>
  <c r="BI1103" i="4"/>
  <c r="BH1103" i="4"/>
  <c r="BG1103" i="4"/>
  <c r="BF1103" i="4"/>
  <c r="T1103" i="4"/>
  <c r="R1103" i="4"/>
  <c r="P1103" i="4"/>
  <c r="BI1101" i="4"/>
  <c r="BH1101" i="4"/>
  <c r="BG1101" i="4"/>
  <c r="BF1101" i="4"/>
  <c r="T1101" i="4"/>
  <c r="R1101" i="4"/>
  <c r="P1101" i="4"/>
  <c r="BI1099" i="4"/>
  <c r="BH1099" i="4"/>
  <c r="BG1099" i="4"/>
  <c r="BF1099" i="4"/>
  <c r="T1099" i="4"/>
  <c r="R1099" i="4"/>
  <c r="P1099" i="4"/>
  <c r="BI1094" i="4"/>
  <c r="BH1094" i="4"/>
  <c r="BG1094" i="4"/>
  <c r="BF1094" i="4"/>
  <c r="T1094" i="4"/>
  <c r="R1094" i="4"/>
  <c r="P1094" i="4"/>
  <c r="BI1091" i="4"/>
  <c r="BH1091" i="4"/>
  <c r="BG1091" i="4"/>
  <c r="BF1091" i="4"/>
  <c r="T1091" i="4"/>
  <c r="R1091" i="4"/>
  <c r="P1091" i="4"/>
  <c r="BI1089" i="4"/>
  <c r="BH1089" i="4"/>
  <c r="BG1089" i="4"/>
  <c r="BF1089" i="4"/>
  <c r="T1089" i="4"/>
  <c r="R1089" i="4"/>
  <c r="P1089" i="4"/>
  <c r="BI1085" i="4"/>
  <c r="BH1085" i="4"/>
  <c r="BG1085" i="4"/>
  <c r="BF1085" i="4"/>
  <c r="T1085" i="4"/>
  <c r="R1085" i="4"/>
  <c r="P1085" i="4"/>
  <c r="BI1083" i="4"/>
  <c r="BH1083" i="4"/>
  <c r="BG1083" i="4"/>
  <c r="BF1083" i="4"/>
  <c r="T1083" i="4"/>
  <c r="R1083" i="4"/>
  <c r="P1083" i="4"/>
  <c r="BI1081" i="4"/>
  <c r="BH1081" i="4"/>
  <c r="BG1081" i="4"/>
  <c r="BF1081" i="4"/>
  <c r="T1081" i="4"/>
  <c r="R1081" i="4"/>
  <c r="P1081" i="4"/>
  <c r="BI1079" i="4"/>
  <c r="BH1079" i="4"/>
  <c r="BG1079" i="4"/>
  <c r="BF1079" i="4"/>
  <c r="T1079" i="4"/>
  <c r="R1079" i="4"/>
  <c r="P1079" i="4"/>
  <c r="BI1077" i="4"/>
  <c r="BH1077" i="4"/>
  <c r="BG1077" i="4"/>
  <c r="BF1077" i="4"/>
  <c r="T1077" i="4"/>
  <c r="R1077" i="4"/>
  <c r="P1077" i="4"/>
  <c r="BI1068" i="4"/>
  <c r="BH1068" i="4"/>
  <c r="BG1068" i="4"/>
  <c r="BF1068" i="4"/>
  <c r="T1068" i="4"/>
  <c r="R1068" i="4"/>
  <c r="P1068" i="4"/>
  <c r="BI1061" i="4"/>
  <c r="BH1061" i="4"/>
  <c r="BG1061" i="4"/>
  <c r="BF1061" i="4"/>
  <c r="T1061" i="4"/>
  <c r="R1061" i="4"/>
  <c r="P1061" i="4"/>
  <c r="BI1059" i="4"/>
  <c r="BH1059" i="4"/>
  <c r="BG1059" i="4"/>
  <c r="BF1059" i="4"/>
  <c r="T1059" i="4"/>
  <c r="R1059" i="4"/>
  <c r="P1059" i="4"/>
  <c r="BI1055" i="4"/>
  <c r="BH1055" i="4"/>
  <c r="BG1055" i="4"/>
  <c r="BF1055" i="4"/>
  <c r="T1055" i="4"/>
  <c r="R1055" i="4"/>
  <c r="P1055" i="4"/>
  <c r="BI1048" i="4"/>
  <c r="BH1048" i="4"/>
  <c r="BG1048" i="4"/>
  <c r="BF1048" i="4"/>
  <c r="T1048" i="4"/>
  <c r="R1048" i="4"/>
  <c r="P1048" i="4"/>
  <c r="BI1041" i="4"/>
  <c r="BH1041" i="4"/>
  <c r="BG1041" i="4"/>
  <c r="BF1041" i="4"/>
  <c r="T1041" i="4"/>
  <c r="R1041" i="4"/>
  <c r="P1041" i="4"/>
  <c r="BI1036" i="4"/>
  <c r="BH1036" i="4"/>
  <c r="BG1036" i="4"/>
  <c r="BF1036" i="4"/>
  <c r="T1036" i="4"/>
  <c r="R1036" i="4"/>
  <c r="P1036" i="4"/>
  <c r="BI1032" i="4"/>
  <c r="BH1032" i="4"/>
  <c r="BG1032" i="4"/>
  <c r="BF1032" i="4"/>
  <c r="T1032" i="4"/>
  <c r="R1032" i="4"/>
  <c r="P1032" i="4"/>
  <c r="BI1027" i="4"/>
  <c r="BH1027" i="4"/>
  <c r="BG1027" i="4"/>
  <c r="BF1027" i="4"/>
  <c r="T1027" i="4"/>
  <c r="R1027" i="4"/>
  <c r="P1027" i="4"/>
  <c r="BI1022" i="4"/>
  <c r="BH1022" i="4"/>
  <c r="BG1022" i="4"/>
  <c r="BF1022" i="4"/>
  <c r="T1022" i="4"/>
  <c r="R1022" i="4"/>
  <c r="P1022" i="4"/>
  <c r="BI1020" i="4"/>
  <c r="BH1020" i="4"/>
  <c r="BG1020" i="4"/>
  <c r="BF1020" i="4"/>
  <c r="T1020" i="4"/>
  <c r="R1020" i="4"/>
  <c r="P1020" i="4"/>
  <c r="BI1018" i="4"/>
  <c r="BH1018" i="4"/>
  <c r="BG1018" i="4"/>
  <c r="BF1018" i="4"/>
  <c r="T1018" i="4"/>
  <c r="R1018" i="4"/>
  <c r="P1018" i="4"/>
  <c r="BI1014" i="4"/>
  <c r="BH1014" i="4"/>
  <c r="BG1014" i="4"/>
  <c r="BF1014" i="4"/>
  <c r="T1014" i="4"/>
  <c r="R1014" i="4"/>
  <c r="P1014" i="4"/>
  <c r="BI1010" i="4"/>
  <c r="BH1010" i="4"/>
  <c r="BG1010" i="4"/>
  <c r="BF1010" i="4"/>
  <c r="T1010" i="4"/>
  <c r="R1010" i="4"/>
  <c r="P1010" i="4"/>
  <c r="BI1006" i="4"/>
  <c r="BH1006" i="4"/>
  <c r="BG1006" i="4"/>
  <c r="BF1006" i="4"/>
  <c r="T1006" i="4"/>
  <c r="R1006" i="4"/>
  <c r="P1006" i="4"/>
  <c r="BI1003" i="4"/>
  <c r="BH1003" i="4"/>
  <c r="BG1003" i="4"/>
  <c r="BF1003" i="4"/>
  <c r="T1003" i="4"/>
  <c r="R1003" i="4"/>
  <c r="P1003" i="4"/>
  <c r="BI1001" i="4"/>
  <c r="BH1001" i="4"/>
  <c r="BG1001" i="4"/>
  <c r="BF1001" i="4"/>
  <c r="T1001" i="4"/>
  <c r="R1001" i="4"/>
  <c r="P1001" i="4"/>
  <c r="BI999" i="4"/>
  <c r="BH999" i="4"/>
  <c r="BG999" i="4"/>
  <c r="BF999" i="4"/>
  <c r="T999" i="4"/>
  <c r="R999" i="4"/>
  <c r="P999" i="4"/>
  <c r="BI997" i="4"/>
  <c r="BH997" i="4"/>
  <c r="BG997" i="4"/>
  <c r="BF997" i="4"/>
  <c r="T997" i="4"/>
  <c r="R997" i="4"/>
  <c r="P997" i="4"/>
  <c r="BI991" i="4"/>
  <c r="BH991" i="4"/>
  <c r="BG991" i="4"/>
  <c r="BF991" i="4"/>
  <c r="T991" i="4"/>
  <c r="R991" i="4"/>
  <c r="P991" i="4"/>
  <c r="BI985" i="4"/>
  <c r="BH985" i="4"/>
  <c r="BG985" i="4"/>
  <c r="BF985" i="4"/>
  <c r="T985" i="4"/>
  <c r="R985" i="4"/>
  <c r="P985" i="4"/>
  <c r="BI984" i="4"/>
  <c r="BH984" i="4"/>
  <c r="BG984" i="4"/>
  <c r="BF984" i="4"/>
  <c r="T984" i="4"/>
  <c r="R984" i="4"/>
  <c r="P984" i="4"/>
  <c r="BI981" i="4"/>
  <c r="BH981" i="4"/>
  <c r="BG981" i="4"/>
  <c r="BF981" i="4"/>
  <c r="T981" i="4"/>
  <c r="R981" i="4"/>
  <c r="P981" i="4"/>
  <c r="BI979" i="4"/>
  <c r="BH979" i="4"/>
  <c r="BG979" i="4"/>
  <c r="BF979" i="4"/>
  <c r="T979" i="4"/>
  <c r="R979" i="4"/>
  <c r="P979" i="4"/>
  <c r="BI976" i="4"/>
  <c r="BH976" i="4"/>
  <c r="BG976" i="4"/>
  <c r="BF976" i="4"/>
  <c r="T976" i="4"/>
  <c r="R976" i="4"/>
  <c r="P976" i="4"/>
  <c r="BI974" i="4"/>
  <c r="BH974" i="4"/>
  <c r="BG974" i="4"/>
  <c r="BF974" i="4"/>
  <c r="T974" i="4"/>
  <c r="R974" i="4"/>
  <c r="P974" i="4"/>
  <c r="BI971" i="4"/>
  <c r="BH971" i="4"/>
  <c r="BG971" i="4"/>
  <c r="BF971" i="4"/>
  <c r="T971" i="4"/>
  <c r="R971" i="4"/>
  <c r="P971" i="4"/>
  <c r="BI968" i="4"/>
  <c r="BH968" i="4"/>
  <c r="BG968" i="4"/>
  <c r="BF968" i="4"/>
  <c r="T968" i="4"/>
  <c r="R968" i="4"/>
  <c r="P968" i="4"/>
  <c r="BI962" i="4"/>
  <c r="BH962" i="4"/>
  <c r="BG962" i="4"/>
  <c r="BF962" i="4"/>
  <c r="T962" i="4"/>
  <c r="R962" i="4"/>
  <c r="P962" i="4"/>
  <c r="BI959" i="4"/>
  <c r="BH959" i="4"/>
  <c r="BG959" i="4"/>
  <c r="BF959" i="4"/>
  <c r="T959" i="4"/>
  <c r="R959" i="4"/>
  <c r="P959" i="4"/>
  <c r="BI955" i="4"/>
  <c r="BH955" i="4"/>
  <c r="BG955" i="4"/>
  <c r="BF955" i="4"/>
  <c r="T955" i="4"/>
  <c r="R955" i="4"/>
  <c r="P955" i="4"/>
  <c r="BI953" i="4"/>
  <c r="BH953" i="4"/>
  <c r="BG953" i="4"/>
  <c r="BF953" i="4"/>
  <c r="T953" i="4"/>
  <c r="R953" i="4"/>
  <c r="P953" i="4"/>
  <c r="BI951" i="4"/>
  <c r="BH951" i="4"/>
  <c r="BG951" i="4"/>
  <c r="BF951" i="4"/>
  <c r="T951" i="4"/>
  <c r="R951" i="4"/>
  <c r="P951" i="4"/>
  <c r="BI948" i="4"/>
  <c r="BH948" i="4"/>
  <c r="BG948" i="4"/>
  <c r="BF948" i="4"/>
  <c r="T948" i="4"/>
  <c r="R948" i="4"/>
  <c r="P948" i="4"/>
  <c r="BI942" i="4"/>
  <c r="BH942" i="4"/>
  <c r="BG942" i="4"/>
  <c r="BF942" i="4"/>
  <c r="T942" i="4"/>
  <c r="R942" i="4"/>
  <c r="P942" i="4"/>
  <c r="BI939" i="4"/>
  <c r="BH939" i="4"/>
  <c r="BG939" i="4"/>
  <c r="BF939" i="4"/>
  <c r="T939" i="4"/>
  <c r="R939" i="4"/>
  <c r="P939" i="4"/>
  <c r="BI933" i="4"/>
  <c r="BH933" i="4"/>
  <c r="BG933" i="4"/>
  <c r="BF933" i="4"/>
  <c r="T933" i="4"/>
  <c r="R933" i="4"/>
  <c r="P933" i="4"/>
  <c r="BI926" i="4"/>
  <c r="BH926" i="4"/>
  <c r="BG926" i="4"/>
  <c r="BF926" i="4"/>
  <c r="T926" i="4"/>
  <c r="R926" i="4"/>
  <c r="P926" i="4"/>
  <c r="BI923" i="4"/>
  <c r="BH923" i="4"/>
  <c r="BG923" i="4"/>
  <c r="BF923" i="4"/>
  <c r="T923" i="4"/>
  <c r="R923" i="4"/>
  <c r="P923" i="4"/>
  <c r="BI917" i="4"/>
  <c r="BH917" i="4"/>
  <c r="BG917" i="4"/>
  <c r="BF917" i="4"/>
  <c r="T917" i="4"/>
  <c r="R917" i="4"/>
  <c r="P917" i="4"/>
  <c r="BI914" i="4"/>
  <c r="BH914" i="4"/>
  <c r="BG914" i="4"/>
  <c r="BF914" i="4"/>
  <c r="T914" i="4"/>
  <c r="R914" i="4"/>
  <c r="P914" i="4"/>
  <c r="BI906" i="4"/>
  <c r="BH906" i="4"/>
  <c r="BG906" i="4"/>
  <c r="BF906" i="4"/>
  <c r="T906" i="4"/>
  <c r="R906" i="4"/>
  <c r="P906" i="4"/>
  <c r="BI903" i="4"/>
  <c r="BH903" i="4"/>
  <c r="BG903" i="4"/>
  <c r="BF903" i="4"/>
  <c r="T903" i="4"/>
  <c r="R903" i="4"/>
  <c r="P903" i="4"/>
  <c r="BI897" i="4"/>
  <c r="BH897" i="4"/>
  <c r="BG897" i="4"/>
  <c r="BF897" i="4"/>
  <c r="T897" i="4"/>
  <c r="R897" i="4"/>
  <c r="P897" i="4"/>
  <c r="BI895" i="4"/>
  <c r="BH895" i="4"/>
  <c r="BG895" i="4"/>
  <c r="BF895" i="4"/>
  <c r="T895" i="4"/>
  <c r="R895" i="4"/>
  <c r="P895" i="4"/>
  <c r="BI891" i="4"/>
  <c r="BH891" i="4"/>
  <c r="BG891" i="4"/>
  <c r="BF891" i="4"/>
  <c r="T891" i="4"/>
  <c r="R891" i="4"/>
  <c r="P891" i="4"/>
  <c r="BI889" i="4"/>
  <c r="BH889" i="4"/>
  <c r="BG889" i="4"/>
  <c r="BF889" i="4"/>
  <c r="T889" i="4"/>
  <c r="R889" i="4"/>
  <c r="P889" i="4"/>
  <c r="BI885" i="4"/>
  <c r="BH885" i="4"/>
  <c r="BG885" i="4"/>
  <c r="BF885" i="4"/>
  <c r="T885" i="4"/>
  <c r="R885" i="4"/>
  <c r="P885" i="4"/>
  <c r="BI883" i="4"/>
  <c r="BH883" i="4"/>
  <c r="BG883" i="4"/>
  <c r="BF883" i="4"/>
  <c r="T883" i="4"/>
  <c r="R883" i="4"/>
  <c r="P883" i="4"/>
  <c r="BI878" i="4"/>
  <c r="BH878" i="4"/>
  <c r="BG878" i="4"/>
  <c r="BF878" i="4"/>
  <c r="T878" i="4"/>
  <c r="R878" i="4"/>
  <c r="P878" i="4"/>
  <c r="BI876" i="4"/>
  <c r="BH876" i="4"/>
  <c r="BG876" i="4"/>
  <c r="BF876" i="4"/>
  <c r="T876" i="4"/>
  <c r="R876" i="4"/>
  <c r="P876" i="4"/>
  <c r="BI871" i="4"/>
  <c r="BH871" i="4"/>
  <c r="BG871" i="4"/>
  <c r="BF871" i="4"/>
  <c r="T871" i="4"/>
  <c r="R871" i="4"/>
  <c r="P871" i="4"/>
  <c r="BI868" i="4"/>
  <c r="BH868" i="4"/>
  <c r="BG868" i="4"/>
  <c r="BF868" i="4"/>
  <c r="T868" i="4"/>
  <c r="R868" i="4"/>
  <c r="P868" i="4"/>
  <c r="BI865" i="4"/>
  <c r="BH865" i="4"/>
  <c r="BG865" i="4"/>
  <c r="BF865" i="4"/>
  <c r="T865" i="4"/>
  <c r="R865" i="4"/>
  <c r="P865" i="4"/>
  <c r="BI861" i="4"/>
  <c r="BH861" i="4"/>
  <c r="BG861" i="4"/>
  <c r="BF861" i="4"/>
  <c r="T861" i="4"/>
  <c r="R861" i="4"/>
  <c r="P861" i="4"/>
  <c r="BI858" i="4"/>
  <c r="BH858" i="4"/>
  <c r="BG858" i="4"/>
  <c r="BF858" i="4"/>
  <c r="T858" i="4"/>
  <c r="R858" i="4"/>
  <c r="P858" i="4"/>
  <c r="BI854" i="4"/>
  <c r="BH854" i="4"/>
  <c r="BG854" i="4"/>
  <c r="BF854" i="4"/>
  <c r="T854" i="4"/>
  <c r="R854" i="4"/>
  <c r="P854" i="4"/>
  <c r="BI852" i="4"/>
  <c r="BH852" i="4"/>
  <c r="BG852" i="4"/>
  <c r="BF852" i="4"/>
  <c r="T852" i="4"/>
  <c r="R852" i="4"/>
  <c r="P852" i="4"/>
  <c r="BI848" i="4"/>
  <c r="BH848" i="4"/>
  <c r="BG848" i="4"/>
  <c r="BF848" i="4"/>
  <c r="T848" i="4"/>
  <c r="R848" i="4"/>
  <c r="P848" i="4"/>
  <c r="BI845" i="4"/>
  <c r="BH845" i="4"/>
  <c r="BG845" i="4"/>
  <c r="BF845" i="4"/>
  <c r="T845" i="4"/>
  <c r="R845" i="4"/>
  <c r="P845" i="4"/>
  <c r="BI838" i="4"/>
  <c r="BH838" i="4"/>
  <c r="BG838" i="4"/>
  <c r="BF838" i="4"/>
  <c r="T838" i="4"/>
  <c r="R838" i="4"/>
  <c r="P838" i="4"/>
  <c r="BI836" i="4"/>
  <c r="BH836" i="4"/>
  <c r="BG836" i="4"/>
  <c r="BF836" i="4"/>
  <c r="T836" i="4"/>
  <c r="R836" i="4"/>
  <c r="P836" i="4"/>
  <c r="BI828" i="4"/>
  <c r="BH828" i="4"/>
  <c r="BG828" i="4"/>
  <c r="BF828" i="4"/>
  <c r="T828" i="4"/>
  <c r="R828" i="4"/>
  <c r="P828" i="4"/>
  <c r="BI822" i="4"/>
  <c r="BH822" i="4"/>
  <c r="BG822" i="4"/>
  <c r="BF822" i="4"/>
  <c r="T822" i="4"/>
  <c r="R822" i="4"/>
  <c r="P822" i="4"/>
  <c r="BI819" i="4"/>
  <c r="BH819" i="4"/>
  <c r="BG819" i="4"/>
  <c r="BF819" i="4"/>
  <c r="T819" i="4"/>
  <c r="R819" i="4"/>
  <c r="P819" i="4"/>
  <c r="BI813" i="4"/>
  <c r="BH813" i="4"/>
  <c r="BG813" i="4"/>
  <c r="BF813" i="4"/>
  <c r="T813" i="4"/>
  <c r="R813" i="4"/>
  <c r="P813" i="4"/>
  <c r="BI809" i="4"/>
  <c r="BH809" i="4"/>
  <c r="BG809" i="4"/>
  <c r="BF809" i="4"/>
  <c r="T809" i="4"/>
  <c r="R809" i="4"/>
  <c r="P809" i="4"/>
  <c r="BI807" i="4"/>
  <c r="BH807" i="4"/>
  <c r="BG807" i="4"/>
  <c r="BF807" i="4"/>
  <c r="T807" i="4"/>
  <c r="R807" i="4"/>
  <c r="P807" i="4"/>
  <c r="BI802" i="4"/>
  <c r="BH802" i="4"/>
  <c r="BG802" i="4"/>
  <c r="BF802" i="4"/>
  <c r="T802" i="4"/>
  <c r="R802" i="4"/>
  <c r="P802" i="4"/>
  <c r="BI794" i="4"/>
  <c r="BH794" i="4"/>
  <c r="BG794" i="4"/>
  <c r="BF794" i="4"/>
  <c r="T794" i="4"/>
  <c r="R794" i="4"/>
  <c r="P794" i="4"/>
  <c r="BI786" i="4"/>
  <c r="BH786" i="4"/>
  <c r="BG786" i="4"/>
  <c r="BF786" i="4"/>
  <c r="T786" i="4"/>
  <c r="R786" i="4"/>
  <c r="P786" i="4"/>
  <c r="BI779" i="4"/>
  <c r="BH779" i="4"/>
  <c r="BG779" i="4"/>
  <c r="BF779" i="4"/>
  <c r="T779" i="4"/>
  <c r="R779" i="4"/>
  <c r="P779" i="4"/>
  <c r="BI777" i="4"/>
  <c r="BH777" i="4"/>
  <c r="BG777" i="4"/>
  <c r="BF777" i="4"/>
  <c r="T777" i="4"/>
  <c r="R777" i="4"/>
  <c r="P777" i="4"/>
  <c r="BI772" i="4"/>
  <c r="BH772" i="4"/>
  <c r="BG772" i="4"/>
  <c r="BF772" i="4"/>
  <c r="T772" i="4"/>
  <c r="R772" i="4"/>
  <c r="P772" i="4"/>
  <c r="BI770" i="4"/>
  <c r="BH770" i="4"/>
  <c r="BG770" i="4"/>
  <c r="BF770" i="4"/>
  <c r="T770" i="4"/>
  <c r="R770" i="4"/>
  <c r="P770" i="4"/>
  <c r="BI762" i="4"/>
  <c r="BH762" i="4"/>
  <c r="BG762" i="4"/>
  <c r="BF762" i="4"/>
  <c r="T762" i="4"/>
  <c r="R762" i="4"/>
  <c r="P762" i="4"/>
  <c r="BI760" i="4"/>
  <c r="BH760" i="4"/>
  <c r="BG760" i="4"/>
  <c r="BF760" i="4"/>
  <c r="T760" i="4"/>
  <c r="R760" i="4"/>
  <c r="P760" i="4"/>
  <c r="BI750" i="4"/>
  <c r="BH750" i="4"/>
  <c r="BG750" i="4"/>
  <c r="BF750" i="4"/>
  <c r="T750" i="4"/>
  <c r="R750" i="4"/>
  <c r="P750" i="4"/>
  <c r="BI747" i="4"/>
  <c r="BH747" i="4"/>
  <c r="BG747" i="4"/>
  <c r="BF747" i="4"/>
  <c r="T747" i="4"/>
  <c r="R747" i="4"/>
  <c r="P747" i="4"/>
  <c r="BI739" i="4"/>
  <c r="BH739" i="4"/>
  <c r="BG739" i="4"/>
  <c r="BF739" i="4"/>
  <c r="T739" i="4"/>
  <c r="R739" i="4"/>
  <c r="P739" i="4"/>
  <c r="BI736" i="4"/>
  <c r="BH736" i="4"/>
  <c r="BG736" i="4"/>
  <c r="BF736" i="4"/>
  <c r="T736" i="4"/>
  <c r="R736" i="4"/>
  <c r="P736" i="4"/>
  <c r="BI728" i="4"/>
  <c r="BH728" i="4"/>
  <c r="BG728" i="4"/>
  <c r="BF728" i="4"/>
  <c r="T728" i="4"/>
  <c r="R728" i="4"/>
  <c r="P728" i="4"/>
  <c r="BI725" i="4"/>
  <c r="BH725" i="4"/>
  <c r="BG725" i="4"/>
  <c r="BF725" i="4"/>
  <c r="T725" i="4"/>
  <c r="R725" i="4"/>
  <c r="P725" i="4"/>
  <c r="BI714" i="4"/>
  <c r="BH714" i="4"/>
  <c r="BG714" i="4"/>
  <c r="BF714" i="4"/>
  <c r="T714" i="4"/>
  <c r="R714" i="4"/>
  <c r="P714" i="4"/>
  <c r="BI711" i="4"/>
  <c r="BH711" i="4"/>
  <c r="BG711" i="4"/>
  <c r="BF711" i="4"/>
  <c r="T711" i="4"/>
  <c r="R711" i="4"/>
  <c r="P711" i="4"/>
  <c r="BI701" i="4"/>
  <c r="BH701" i="4"/>
  <c r="BG701" i="4"/>
  <c r="BF701" i="4"/>
  <c r="T701" i="4"/>
  <c r="R701" i="4"/>
  <c r="P701" i="4"/>
  <c r="BI699" i="4"/>
  <c r="BH699" i="4"/>
  <c r="BG699" i="4"/>
  <c r="BF699" i="4"/>
  <c r="T699" i="4"/>
  <c r="R699" i="4"/>
  <c r="P699" i="4"/>
  <c r="BI688" i="4"/>
  <c r="BH688" i="4"/>
  <c r="BG688" i="4"/>
  <c r="BF688" i="4"/>
  <c r="T688" i="4"/>
  <c r="R688" i="4"/>
  <c r="P688" i="4"/>
  <c r="BI685" i="4"/>
  <c r="BH685" i="4"/>
  <c r="BG685" i="4"/>
  <c r="BF685" i="4"/>
  <c r="T685" i="4"/>
  <c r="R685" i="4"/>
  <c r="P685" i="4"/>
  <c r="BI683" i="4"/>
  <c r="BH683" i="4"/>
  <c r="BG683" i="4"/>
  <c r="BF683" i="4"/>
  <c r="T683" i="4"/>
  <c r="R683" i="4"/>
  <c r="P683" i="4"/>
  <c r="BI677" i="4"/>
  <c r="BH677" i="4"/>
  <c r="BG677" i="4"/>
  <c r="BF677" i="4"/>
  <c r="T677" i="4"/>
  <c r="R677" i="4"/>
  <c r="P677" i="4"/>
  <c r="BI675" i="4"/>
  <c r="BH675" i="4"/>
  <c r="BG675" i="4"/>
  <c r="BF675" i="4"/>
  <c r="T675" i="4"/>
  <c r="R675" i="4"/>
  <c r="P675" i="4"/>
  <c r="BI669" i="4"/>
  <c r="BH669" i="4"/>
  <c r="BG669" i="4"/>
  <c r="BF669" i="4"/>
  <c r="T669" i="4"/>
  <c r="R669" i="4"/>
  <c r="P669" i="4"/>
  <c r="BI665" i="4"/>
  <c r="BH665" i="4"/>
  <c r="BG665" i="4"/>
  <c r="BF665" i="4"/>
  <c r="T665" i="4"/>
  <c r="T664" i="4" s="1"/>
  <c r="R665" i="4"/>
  <c r="R664" i="4" s="1"/>
  <c r="P665" i="4"/>
  <c r="P664" i="4"/>
  <c r="BI662" i="4"/>
  <c r="BH662" i="4"/>
  <c r="BG662" i="4"/>
  <c r="BF662" i="4"/>
  <c r="T662" i="4"/>
  <c r="R662" i="4"/>
  <c r="P662" i="4"/>
  <c r="BI660" i="4"/>
  <c r="BH660" i="4"/>
  <c r="BG660" i="4"/>
  <c r="BF660" i="4"/>
  <c r="T660" i="4"/>
  <c r="R660" i="4"/>
  <c r="P660" i="4"/>
  <c r="BI658" i="4"/>
  <c r="BH658" i="4"/>
  <c r="BG658" i="4"/>
  <c r="BF658" i="4"/>
  <c r="T658" i="4"/>
  <c r="R658" i="4"/>
  <c r="P658" i="4"/>
  <c r="BI656" i="4"/>
  <c r="BH656" i="4"/>
  <c r="BG656" i="4"/>
  <c r="BF656" i="4"/>
  <c r="T656" i="4"/>
  <c r="R656" i="4"/>
  <c r="P656" i="4"/>
  <c r="BI654" i="4"/>
  <c r="BH654" i="4"/>
  <c r="BG654" i="4"/>
  <c r="BF654" i="4"/>
  <c r="T654" i="4"/>
  <c r="R654" i="4"/>
  <c r="P654" i="4"/>
  <c r="BI652" i="4"/>
  <c r="BH652" i="4"/>
  <c r="BG652" i="4"/>
  <c r="BF652" i="4"/>
  <c r="T652" i="4"/>
  <c r="R652" i="4"/>
  <c r="P652" i="4"/>
  <c r="BI650" i="4"/>
  <c r="BH650" i="4"/>
  <c r="BG650" i="4"/>
  <c r="BF650" i="4"/>
  <c r="T650" i="4"/>
  <c r="R650" i="4"/>
  <c r="P650" i="4"/>
  <c r="BI648" i="4"/>
  <c r="BH648" i="4"/>
  <c r="BG648" i="4"/>
  <c r="BF648" i="4"/>
  <c r="T648" i="4"/>
  <c r="R648" i="4"/>
  <c r="P648" i="4"/>
  <c r="BI646" i="4"/>
  <c r="BH646" i="4"/>
  <c r="BG646" i="4"/>
  <c r="BF646" i="4"/>
  <c r="T646" i="4"/>
  <c r="R646" i="4"/>
  <c r="P646" i="4"/>
  <c r="BI644" i="4"/>
  <c r="BH644" i="4"/>
  <c r="BG644" i="4"/>
  <c r="BF644" i="4"/>
  <c r="T644" i="4"/>
  <c r="R644" i="4"/>
  <c r="P644" i="4"/>
  <c r="BI642" i="4"/>
  <c r="BH642" i="4"/>
  <c r="BG642" i="4"/>
  <c r="BF642" i="4"/>
  <c r="T642" i="4"/>
  <c r="R642" i="4"/>
  <c r="P642" i="4"/>
  <c r="BI637" i="4"/>
  <c r="BH637" i="4"/>
  <c r="BG637" i="4"/>
  <c r="BF637" i="4"/>
  <c r="T637" i="4"/>
  <c r="R637" i="4"/>
  <c r="P637" i="4"/>
  <c r="BI633" i="4"/>
  <c r="BH633" i="4"/>
  <c r="BG633" i="4"/>
  <c r="BF633" i="4"/>
  <c r="T633" i="4"/>
  <c r="R633" i="4"/>
  <c r="P633" i="4"/>
  <c r="BI628" i="4"/>
  <c r="BH628" i="4"/>
  <c r="BG628" i="4"/>
  <c r="BF628" i="4"/>
  <c r="T628" i="4"/>
  <c r="R628" i="4"/>
  <c r="P628" i="4"/>
  <c r="BI626" i="4"/>
  <c r="BH626" i="4"/>
  <c r="BG626" i="4"/>
  <c r="BF626" i="4"/>
  <c r="T626" i="4"/>
  <c r="R626" i="4"/>
  <c r="P626" i="4"/>
  <c r="BI624" i="4"/>
  <c r="BH624" i="4"/>
  <c r="BG624" i="4"/>
  <c r="BF624" i="4"/>
  <c r="T624" i="4"/>
  <c r="R624" i="4"/>
  <c r="P624" i="4"/>
  <c r="BI620" i="4"/>
  <c r="BH620" i="4"/>
  <c r="BG620" i="4"/>
  <c r="BF620" i="4"/>
  <c r="T620" i="4"/>
  <c r="R620" i="4"/>
  <c r="P620" i="4"/>
  <c r="BI616" i="4"/>
  <c r="BH616" i="4"/>
  <c r="BG616" i="4"/>
  <c r="BF616" i="4"/>
  <c r="T616" i="4"/>
  <c r="R616" i="4"/>
  <c r="P616" i="4"/>
  <c r="BI608" i="4"/>
  <c r="BH608" i="4"/>
  <c r="BG608" i="4"/>
  <c r="BF608" i="4"/>
  <c r="T608" i="4"/>
  <c r="R608" i="4"/>
  <c r="P608" i="4"/>
  <c r="BI605" i="4"/>
  <c r="BH605" i="4"/>
  <c r="BG605" i="4"/>
  <c r="BF605" i="4"/>
  <c r="T605" i="4"/>
  <c r="R605" i="4"/>
  <c r="P605" i="4"/>
  <c r="BI597" i="4"/>
  <c r="BH597" i="4"/>
  <c r="BG597" i="4"/>
  <c r="BF597" i="4"/>
  <c r="T597" i="4"/>
  <c r="R597" i="4"/>
  <c r="P597" i="4"/>
  <c r="BI595" i="4"/>
  <c r="BH595" i="4"/>
  <c r="BG595" i="4"/>
  <c r="BF595" i="4"/>
  <c r="T595" i="4"/>
  <c r="R595" i="4"/>
  <c r="P595" i="4"/>
  <c r="BI592" i="4"/>
  <c r="BH592" i="4"/>
  <c r="BG592" i="4"/>
  <c r="BF592" i="4"/>
  <c r="T592" i="4"/>
  <c r="R592" i="4"/>
  <c r="P592" i="4"/>
  <c r="BI590" i="4"/>
  <c r="BH590" i="4"/>
  <c r="BG590" i="4"/>
  <c r="BF590" i="4"/>
  <c r="T590" i="4"/>
  <c r="R590" i="4"/>
  <c r="P590" i="4"/>
  <c r="BI582" i="4"/>
  <c r="BH582" i="4"/>
  <c r="BG582" i="4"/>
  <c r="BF582" i="4"/>
  <c r="T582" i="4"/>
  <c r="R582" i="4"/>
  <c r="P582" i="4"/>
  <c r="BI579" i="4"/>
  <c r="BH579" i="4"/>
  <c r="BG579" i="4"/>
  <c r="BF579" i="4"/>
  <c r="T579" i="4"/>
  <c r="R579" i="4"/>
  <c r="P579" i="4"/>
  <c r="BI571" i="4"/>
  <c r="BH571" i="4"/>
  <c r="BG571" i="4"/>
  <c r="BF571" i="4"/>
  <c r="T571" i="4"/>
  <c r="R571" i="4"/>
  <c r="P571" i="4"/>
  <c r="BI569" i="4"/>
  <c r="BH569" i="4"/>
  <c r="BG569" i="4"/>
  <c r="BF569" i="4"/>
  <c r="T569" i="4"/>
  <c r="R569" i="4"/>
  <c r="P569" i="4"/>
  <c r="BI568" i="4"/>
  <c r="BH568" i="4"/>
  <c r="BG568" i="4"/>
  <c r="BF568" i="4"/>
  <c r="T568" i="4"/>
  <c r="R568" i="4"/>
  <c r="P568" i="4"/>
  <c r="BI565" i="4"/>
  <c r="BH565" i="4"/>
  <c r="BG565" i="4"/>
  <c r="BF565" i="4"/>
  <c r="T565" i="4"/>
  <c r="R565" i="4"/>
  <c r="P565" i="4"/>
  <c r="BI560" i="4"/>
  <c r="BH560" i="4"/>
  <c r="BG560" i="4"/>
  <c r="BF560" i="4"/>
  <c r="T560" i="4"/>
  <c r="R560" i="4"/>
  <c r="P560" i="4"/>
  <c r="BI558" i="4"/>
  <c r="BH558" i="4"/>
  <c r="BG558" i="4"/>
  <c r="BF558" i="4"/>
  <c r="T558" i="4"/>
  <c r="R558" i="4"/>
  <c r="P558" i="4"/>
  <c r="BI549" i="4"/>
  <c r="BH549" i="4"/>
  <c r="BG549" i="4"/>
  <c r="BF549" i="4"/>
  <c r="T549" i="4"/>
  <c r="R549" i="4"/>
  <c r="P549" i="4"/>
  <c r="BI540" i="4"/>
  <c r="BH540" i="4"/>
  <c r="BG540" i="4"/>
  <c r="BF540" i="4"/>
  <c r="T540" i="4"/>
  <c r="R540" i="4"/>
  <c r="P540" i="4"/>
  <c r="BI532" i="4"/>
  <c r="BH532" i="4"/>
  <c r="BG532" i="4"/>
  <c r="BF532" i="4"/>
  <c r="T532" i="4"/>
  <c r="R532" i="4"/>
  <c r="P532" i="4"/>
  <c r="BI527" i="4"/>
  <c r="BH527" i="4"/>
  <c r="BG527" i="4"/>
  <c r="BF527" i="4"/>
  <c r="T527" i="4"/>
  <c r="R527" i="4"/>
  <c r="P527" i="4"/>
  <c r="BI521" i="4"/>
  <c r="BH521" i="4"/>
  <c r="BG521" i="4"/>
  <c r="BF521" i="4"/>
  <c r="T521" i="4"/>
  <c r="R521" i="4"/>
  <c r="P521" i="4"/>
  <c r="BI514" i="4"/>
  <c r="BH514" i="4"/>
  <c r="BG514" i="4"/>
  <c r="BF514" i="4"/>
  <c r="T514" i="4"/>
  <c r="R514" i="4"/>
  <c r="P514" i="4"/>
  <c r="BI512" i="4"/>
  <c r="BH512" i="4"/>
  <c r="BG512" i="4"/>
  <c r="BF512" i="4"/>
  <c r="T512" i="4"/>
  <c r="R512" i="4"/>
  <c r="P512" i="4"/>
  <c r="BI507" i="4"/>
  <c r="BH507" i="4"/>
  <c r="BG507" i="4"/>
  <c r="BF507" i="4"/>
  <c r="T507" i="4"/>
  <c r="R507" i="4"/>
  <c r="P507" i="4"/>
  <c r="BI505" i="4"/>
  <c r="BH505" i="4"/>
  <c r="BG505" i="4"/>
  <c r="BF505" i="4"/>
  <c r="T505" i="4"/>
  <c r="R505" i="4"/>
  <c r="P505" i="4"/>
  <c r="BI500" i="4"/>
  <c r="BH500" i="4"/>
  <c r="BG500" i="4"/>
  <c r="BF500" i="4"/>
  <c r="T500" i="4"/>
  <c r="R500" i="4"/>
  <c r="P500" i="4"/>
  <c r="BI495" i="4"/>
  <c r="BH495" i="4"/>
  <c r="BG495" i="4"/>
  <c r="BF495" i="4"/>
  <c r="T495" i="4"/>
  <c r="R495" i="4"/>
  <c r="P495" i="4"/>
  <c r="BI491" i="4"/>
  <c r="BH491" i="4"/>
  <c r="BG491" i="4"/>
  <c r="BF491" i="4"/>
  <c r="T491" i="4"/>
  <c r="R491" i="4"/>
  <c r="P491" i="4"/>
  <c r="BI487" i="4"/>
  <c r="BH487" i="4"/>
  <c r="BG487" i="4"/>
  <c r="BF487" i="4"/>
  <c r="T487" i="4"/>
  <c r="R487" i="4"/>
  <c r="P487" i="4"/>
  <c r="BI484" i="4"/>
  <c r="BH484" i="4"/>
  <c r="BG484" i="4"/>
  <c r="BF484" i="4"/>
  <c r="T484" i="4"/>
  <c r="R484" i="4"/>
  <c r="P484" i="4"/>
  <c r="BI480" i="4"/>
  <c r="BH480" i="4"/>
  <c r="BG480" i="4"/>
  <c r="BF480" i="4"/>
  <c r="T480" i="4"/>
  <c r="R480" i="4"/>
  <c r="P480" i="4"/>
  <c r="BI477" i="4"/>
  <c r="BH477" i="4"/>
  <c r="BG477" i="4"/>
  <c r="BF477" i="4"/>
  <c r="T477" i="4"/>
  <c r="R477" i="4"/>
  <c r="P477" i="4"/>
  <c r="BI473" i="4"/>
  <c r="BH473" i="4"/>
  <c r="BG473" i="4"/>
  <c r="BF473" i="4"/>
  <c r="T473" i="4"/>
  <c r="R473" i="4"/>
  <c r="P473" i="4"/>
  <c r="BI470" i="4"/>
  <c r="BH470" i="4"/>
  <c r="BG470" i="4"/>
  <c r="BF470" i="4"/>
  <c r="T470" i="4"/>
  <c r="R470" i="4"/>
  <c r="P470" i="4"/>
  <c r="BI463" i="4"/>
  <c r="BH463" i="4"/>
  <c r="BG463" i="4"/>
  <c r="BF463" i="4"/>
  <c r="T463" i="4"/>
  <c r="R463" i="4"/>
  <c r="P463" i="4"/>
  <c r="BI460" i="4"/>
  <c r="BH460" i="4"/>
  <c r="BG460" i="4"/>
  <c r="BF460" i="4"/>
  <c r="T460" i="4"/>
  <c r="R460" i="4"/>
  <c r="P460" i="4"/>
  <c r="BI456" i="4"/>
  <c r="BH456" i="4"/>
  <c r="BG456" i="4"/>
  <c r="BF456" i="4"/>
  <c r="T456" i="4"/>
  <c r="R456" i="4"/>
  <c r="P456" i="4"/>
  <c r="BI453" i="4"/>
  <c r="BH453" i="4"/>
  <c r="BG453" i="4"/>
  <c r="BF453" i="4"/>
  <c r="T453" i="4"/>
  <c r="R453" i="4"/>
  <c r="P453" i="4"/>
  <c r="BI449" i="4"/>
  <c r="BH449" i="4"/>
  <c r="BG449" i="4"/>
  <c r="BF449" i="4"/>
  <c r="T449" i="4"/>
  <c r="R449" i="4"/>
  <c r="P449" i="4"/>
  <c r="BI447" i="4"/>
  <c r="BH447" i="4"/>
  <c r="BG447" i="4"/>
  <c r="BF447" i="4"/>
  <c r="T447" i="4"/>
  <c r="R447" i="4"/>
  <c r="P447" i="4"/>
  <c r="BI445" i="4"/>
  <c r="BH445" i="4"/>
  <c r="BG445" i="4"/>
  <c r="BF445" i="4"/>
  <c r="T445" i="4"/>
  <c r="R445" i="4"/>
  <c r="P445" i="4"/>
  <c r="BI442" i="4"/>
  <c r="BH442" i="4"/>
  <c r="BG442" i="4"/>
  <c r="BF442" i="4"/>
  <c r="T442" i="4"/>
  <c r="R442" i="4"/>
  <c r="P442" i="4"/>
  <c r="BI438" i="4"/>
  <c r="BH438" i="4"/>
  <c r="BG438" i="4"/>
  <c r="BF438" i="4"/>
  <c r="T438" i="4"/>
  <c r="R438" i="4"/>
  <c r="P438" i="4"/>
  <c r="BI436" i="4"/>
  <c r="BH436" i="4"/>
  <c r="BG436" i="4"/>
  <c r="BF436" i="4"/>
  <c r="T436" i="4"/>
  <c r="R436" i="4"/>
  <c r="P436" i="4"/>
  <c r="BI434" i="4"/>
  <c r="BH434" i="4"/>
  <c r="BG434" i="4"/>
  <c r="BF434" i="4"/>
  <c r="T434" i="4"/>
  <c r="R434" i="4"/>
  <c r="P434" i="4"/>
  <c r="BI430" i="4"/>
  <c r="BH430" i="4"/>
  <c r="BG430" i="4"/>
  <c r="BF430" i="4"/>
  <c r="T430" i="4"/>
  <c r="R430" i="4"/>
  <c r="P430" i="4"/>
  <c r="BI420" i="4"/>
  <c r="BH420" i="4"/>
  <c r="BG420" i="4"/>
  <c r="BF420" i="4"/>
  <c r="T420" i="4"/>
  <c r="R420" i="4"/>
  <c r="P420" i="4"/>
  <c r="BI418" i="4"/>
  <c r="BH418" i="4"/>
  <c r="BG418" i="4"/>
  <c r="BF418" i="4"/>
  <c r="T418" i="4"/>
  <c r="R418" i="4"/>
  <c r="P418" i="4"/>
  <c r="BI416" i="4"/>
  <c r="BH416" i="4"/>
  <c r="BG416" i="4"/>
  <c r="BF416" i="4"/>
  <c r="T416" i="4"/>
  <c r="R416" i="4"/>
  <c r="P416" i="4"/>
  <c r="BI402" i="4"/>
  <c r="BH402" i="4"/>
  <c r="BG402" i="4"/>
  <c r="BF402" i="4"/>
  <c r="T402" i="4"/>
  <c r="R402" i="4"/>
  <c r="P402" i="4"/>
  <c r="BI400" i="4"/>
  <c r="BH400" i="4"/>
  <c r="BG400" i="4"/>
  <c r="BF400" i="4"/>
  <c r="T400" i="4"/>
  <c r="R400" i="4"/>
  <c r="P400" i="4"/>
  <c r="BI395" i="4"/>
  <c r="BH395" i="4"/>
  <c r="BG395" i="4"/>
  <c r="BF395" i="4"/>
  <c r="T395" i="4"/>
  <c r="R395" i="4"/>
  <c r="P395" i="4"/>
  <c r="BI383" i="4"/>
  <c r="BH383" i="4"/>
  <c r="BG383" i="4"/>
  <c r="BF383" i="4"/>
  <c r="T383" i="4"/>
  <c r="R383" i="4"/>
  <c r="P383" i="4"/>
  <c r="BI381" i="4"/>
  <c r="BH381" i="4"/>
  <c r="BG381" i="4"/>
  <c r="BF381" i="4"/>
  <c r="T381" i="4"/>
  <c r="R381" i="4"/>
  <c r="P381" i="4"/>
  <c r="BI374" i="4"/>
  <c r="BH374" i="4"/>
  <c r="BG374" i="4"/>
  <c r="BF374" i="4"/>
  <c r="T374" i="4"/>
  <c r="R374" i="4"/>
  <c r="P374" i="4"/>
  <c r="BI371" i="4"/>
  <c r="BH371" i="4"/>
  <c r="BG371" i="4"/>
  <c r="BF371" i="4"/>
  <c r="T371" i="4"/>
  <c r="R371" i="4"/>
  <c r="P371" i="4"/>
  <c r="BI369" i="4"/>
  <c r="BH369" i="4"/>
  <c r="BG369" i="4"/>
  <c r="BF369" i="4"/>
  <c r="T369" i="4"/>
  <c r="R369" i="4"/>
  <c r="P369" i="4"/>
  <c r="BI362" i="4"/>
  <c r="BH362" i="4"/>
  <c r="BG362" i="4"/>
  <c r="BF362" i="4"/>
  <c r="T362" i="4"/>
  <c r="R362" i="4"/>
  <c r="P362" i="4"/>
  <c r="BI359" i="4"/>
  <c r="BH359" i="4"/>
  <c r="BG359" i="4"/>
  <c r="BF359" i="4"/>
  <c r="T359" i="4"/>
  <c r="R359" i="4"/>
  <c r="P359" i="4"/>
  <c r="BI354" i="4"/>
  <c r="BH354" i="4"/>
  <c r="BG354" i="4"/>
  <c r="BF354" i="4"/>
  <c r="T354" i="4"/>
  <c r="R354" i="4"/>
  <c r="P354" i="4"/>
  <c r="BI352" i="4"/>
  <c r="BH352" i="4"/>
  <c r="BG352" i="4"/>
  <c r="BF352" i="4"/>
  <c r="T352" i="4"/>
  <c r="R352" i="4"/>
  <c r="P352" i="4"/>
  <c r="BI347" i="4"/>
  <c r="BH347" i="4"/>
  <c r="BG347" i="4"/>
  <c r="BF347" i="4"/>
  <c r="T347" i="4"/>
  <c r="R347" i="4"/>
  <c r="P347" i="4"/>
  <c r="BI345" i="4"/>
  <c r="BH345" i="4"/>
  <c r="BG345" i="4"/>
  <c r="BF345" i="4"/>
  <c r="T345" i="4"/>
  <c r="R345" i="4"/>
  <c r="P345" i="4"/>
  <c r="BI343" i="4"/>
  <c r="BH343" i="4"/>
  <c r="BG343" i="4"/>
  <c r="BF343" i="4"/>
  <c r="T343" i="4"/>
  <c r="R343" i="4"/>
  <c r="P343" i="4"/>
  <c r="BI341" i="4"/>
  <c r="BH341" i="4"/>
  <c r="BG341" i="4"/>
  <c r="BF341" i="4"/>
  <c r="T341" i="4"/>
  <c r="R341" i="4"/>
  <c r="P341" i="4"/>
  <c r="BI336" i="4"/>
  <c r="BH336" i="4"/>
  <c r="BG336" i="4"/>
  <c r="BF336" i="4"/>
  <c r="T336" i="4"/>
  <c r="R336" i="4"/>
  <c r="P336" i="4"/>
  <c r="BI332" i="4"/>
  <c r="BH332" i="4"/>
  <c r="BG332" i="4"/>
  <c r="BF332" i="4"/>
  <c r="T332" i="4"/>
  <c r="R332" i="4"/>
  <c r="P332" i="4"/>
  <c r="BI323" i="4"/>
  <c r="BH323" i="4"/>
  <c r="BG323" i="4"/>
  <c r="BF323" i="4"/>
  <c r="T323" i="4"/>
  <c r="R323" i="4"/>
  <c r="P323" i="4"/>
  <c r="BI318" i="4"/>
  <c r="BH318" i="4"/>
  <c r="BG318" i="4"/>
  <c r="BF318" i="4"/>
  <c r="T318" i="4"/>
  <c r="R318" i="4"/>
  <c r="P318" i="4"/>
  <c r="BI316" i="4"/>
  <c r="BH316" i="4"/>
  <c r="BG316" i="4"/>
  <c r="BF316" i="4"/>
  <c r="T316" i="4"/>
  <c r="R316" i="4"/>
  <c r="P316" i="4"/>
  <c r="BI314" i="4"/>
  <c r="BH314" i="4"/>
  <c r="BG314" i="4"/>
  <c r="BF314" i="4"/>
  <c r="T314" i="4"/>
  <c r="R314" i="4"/>
  <c r="P314" i="4"/>
  <c r="BI312" i="4"/>
  <c r="BH312" i="4"/>
  <c r="BG312" i="4"/>
  <c r="BF312" i="4"/>
  <c r="T312" i="4"/>
  <c r="R312" i="4"/>
  <c r="P312" i="4"/>
  <c r="BI307" i="4"/>
  <c r="BH307" i="4"/>
  <c r="BG307" i="4"/>
  <c r="BF307" i="4"/>
  <c r="T307" i="4"/>
  <c r="R307" i="4"/>
  <c r="P307" i="4"/>
  <c r="BI301" i="4"/>
  <c r="BH301" i="4"/>
  <c r="BG301" i="4"/>
  <c r="BF301" i="4"/>
  <c r="T301" i="4"/>
  <c r="R301" i="4"/>
  <c r="P301" i="4"/>
  <c r="BI297" i="4"/>
  <c r="BH297" i="4"/>
  <c r="BG297" i="4"/>
  <c r="BF297" i="4"/>
  <c r="T297" i="4"/>
  <c r="R297" i="4"/>
  <c r="P297" i="4"/>
  <c r="BI294" i="4"/>
  <c r="BH294" i="4"/>
  <c r="BG294" i="4"/>
  <c r="BF294" i="4"/>
  <c r="T294" i="4"/>
  <c r="R294" i="4"/>
  <c r="P294" i="4"/>
  <c r="BI292" i="4"/>
  <c r="BH292" i="4"/>
  <c r="BG292" i="4"/>
  <c r="BF292" i="4"/>
  <c r="T292" i="4"/>
  <c r="R292" i="4"/>
  <c r="P292" i="4"/>
  <c r="BI283" i="4"/>
  <c r="BH283" i="4"/>
  <c r="BG283" i="4"/>
  <c r="BF283" i="4"/>
  <c r="T283" i="4"/>
  <c r="R283" i="4"/>
  <c r="P283" i="4"/>
  <c r="BI274" i="4"/>
  <c r="BH274" i="4"/>
  <c r="BG274" i="4"/>
  <c r="BF274" i="4"/>
  <c r="T274" i="4"/>
  <c r="R274" i="4"/>
  <c r="P274" i="4"/>
  <c r="BI270" i="4"/>
  <c r="BH270" i="4"/>
  <c r="BG270" i="4"/>
  <c r="BF270" i="4"/>
  <c r="T270" i="4"/>
  <c r="R270" i="4"/>
  <c r="P270" i="4"/>
  <c r="BI266" i="4"/>
  <c r="BH266" i="4"/>
  <c r="BG266" i="4"/>
  <c r="BF266" i="4"/>
  <c r="T266" i="4"/>
  <c r="R266" i="4"/>
  <c r="P266" i="4"/>
  <c r="BI264" i="4"/>
  <c r="BH264" i="4"/>
  <c r="BG264" i="4"/>
  <c r="BF264" i="4"/>
  <c r="T264" i="4"/>
  <c r="R264" i="4"/>
  <c r="P264" i="4"/>
  <c r="BI257" i="4"/>
  <c r="BH257" i="4"/>
  <c r="BG257" i="4"/>
  <c r="BF257" i="4"/>
  <c r="T257" i="4"/>
  <c r="R257" i="4"/>
  <c r="P257" i="4"/>
  <c r="BI243" i="4"/>
  <c r="BH243" i="4"/>
  <c r="BG243" i="4"/>
  <c r="BF243" i="4"/>
  <c r="T243" i="4"/>
  <c r="R243" i="4"/>
  <c r="P243" i="4"/>
  <c r="BI237" i="4"/>
  <c r="BH237" i="4"/>
  <c r="BG237" i="4"/>
  <c r="BF237" i="4"/>
  <c r="T237" i="4"/>
  <c r="R237" i="4"/>
  <c r="P237" i="4"/>
  <c r="BI235" i="4"/>
  <c r="BH235" i="4"/>
  <c r="BG235" i="4"/>
  <c r="BF235" i="4"/>
  <c r="T235" i="4"/>
  <c r="R235" i="4"/>
  <c r="P235" i="4"/>
  <c r="BI229" i="4"/>
  <c r="BH229" i="4"/>
  <c r="BG229" i="4"/>
  <c r="BF229" i="4"/>
  <c r="T229" i="4"/>
  <c r="R229" i="4"/>
  <c r="P229" i="4"/>
  <c r="BI222" i="4"/>
  <c r="BH222" i="4"/>
  <c r="BG222" i="4"/>
  <c r="BF222" i="4"/>
  <c r="T222" i="4"/>
  <c r="R222" i="4"/>
  <c r="P222" i="4"/>
  <c r="BI220" i="4"/>
  <c r="BH220" i="4"/>
  <c r="BG220" i="4"/>
  <c r="BF220" i="4"/>
  <c r="T220" i="4"/>
  <c r="R220" i="4"/>
  <c r="P220" i="4"/>
  <c r="BI217" i="4"/>
  <c r="BH217" i="4"/>
  <c r="BG217" i="4"/>
  <c r="BF217" i="4"/>
  <c r="T217" i="4"/>
  <c r="R217" i="4"/>
  <c r="P217" i="4"/>
  <c r="BI214" i="4"/>
  <c r="BH214" i="4"/>
  <c r="BG214" i="4"/>
  <c r="BF214" i="4"/>
  <c r="T214" i="4"/>
  <c r="R214" i="4"/>
  <c r="P214" i="4"/>
  <c r="BI212" i="4"/>
  <c r="BH212" i="4"/>
  <c r="BG212" i="4"/>
  <c r="BF212" i="4"/>
  <c r="T212" i="4"/>
  <c r="R212" i="4"/>
  <c r="P212" i="4"/>
  <c r="BI210" i="4"/>
  <c r="BH210" i="4"/>
  <c r="BG210" i="4"/>
  <c r="BF210" i="4"/>
  <c r="T210" i="4"/>
  <c r="R210" i="4"/>
  <c r="P210" i="4"/>
  <c r="BI208" i="4"/>
  <c r="BH208" i="4"/>
  <c r="BG208" i="4"/>
  <c r="BF208" i="4"/>
  <c r="T208" i="4"/>
  <c r="R208" i="4"/>
  <c r="P208" i="4"/>
  <c r="BI206" i="4"/>
  <c r="BH206" i="4"/>
  <c r="BG206" i="4"/>
  <c r="BF206" i="4"/>
  <c r="T206" i="4"/>
  <c r="R206" i="4"/>
  <c r="P206" i="4"/>
  <c r="BI204" i="4"/>
  <c r="BH204" i="4"/>
  <c r="BG204" i="4"/>
  <c r="BF204" i="4"/>
  <c r="T204" i="4"/>
  <c r="R204" i="4"/>
  <c r="P204" i="4"/>
  <c r="BI202" i="4"/>
  <c r="BH202" i="4"/>
  <c r="BG202" i="4"/>
  <c r="BF202" i="4"/>
  <c r="T202" i="4"/>
  <c r="R202" i="4"/>
  <c r="P202" i="4"/>
  <c r="BI200" i="4"/>
  <c r="BH200" i="4"/>
  <c r="BG200" i="4"/>
  <c r="BF200" i="4"/>
  <c r="T200" i="4"/>
  <c r="R200" i="4"/>
  <c r="P200" i="4"/>
  <c r="BI198" i="4"/>
  <c r="BH198" i="4"/>
  <c r="BG198" i="4"/>
  <c r="BF198" i="4"/>
  <c r="T198" i="4"/>
  <c r="R198" i="4"/>
  <c r="P198" i="4"/>
  <c r="BI196" i="4"/>
  <c r="BH196" i="4"/>
  <c r="BG196" i="4"/>
  <c r="BF196" i="4"/>
  <c r="T196" i="4"/>
  <c r="R196" i="4"/>
  <c r="P196" i="4"/>
  <c r="BI194" i="4"/>
  <c r="BH194" i="4"/>
  <c r="BG194" i="4"/>
  <c r="BF194" i="4"/>
  <c r="T194" i="4"/>
  <c r="R194" i="4"/>
  <c r="P194" i="4"/>
  <c r="BI192" i="4"/>
  <c r="BH192" i="4"/>
  <c r="BG192" i="4"/>
  <c r="BF192" i="4"/>
  <c r="T192" i="4"/>
  <c r="R192" i="4"/>
  <c r="P192" i="4"/>
  <c r="BI190" i="4"/>
  <c r="BH190" i="4"/>
  <c r="BG190" i="4"/>
  <c r="BF190" i="4"/>
  <c r="T190" i="4"/>
  <c r="R190" i="4"/>
  <c r="P190" i="4"/>
  <c r="BI188" i="4"/>
  <c r="BH188" i="4"/>
  <c r="BG188" i="4"/>
  <c r="BF188" i="4"/>
  <c r="T188" i="4"/>
  <c r="R188" i="4"/>
  <c r="P188" i="4"/>
  <c r="BI186" i="4"/>
  <c r="BH186" i="4"/>
  <c r="BG186" i="4"/>
  <c r="BF186" i="4"/>
  <c r="T186" i="4"/>
  <c r="R186" i="4"/>
  <c r="P186" i="4"/>
  <c r="BI184" i="4"/>
  <c r="BH184" i="4"/>
  <c r="BG184" i="4"/>
  <c r="BF184" i="4"/>
  <c r="T184" i="4"/>
  <c r="R184" i="4"/>
  <c r="P184" i="4"/>
  <c r="BI182" i="4"/>
  <c r="BH182" i="4"/>
  <c r="BG182" i="4"/>
  <c r="BF182" i="4"/>
  <c r="T182" i="4"/>
  <c r="R182" i="4"/>
  <c r="P182" i="4"/>
  <c r="BI180" i="4"/>
  <c r="BH180" i="4"/>
  <c r="BG180" i="4"/>
  <c r="BF180" i="4"/>
  <c r="T180" i="4"/>
  <c r="R180" i="4"/>
  <c r="P180" i="4"/>
  <c r="BI178" i="4"/>
  <c r="BH178" i="4"/>
  <c r="BG178" i="4"/>
  <c r="BF178" i="4"/>
  <c r="T178" i="4"/>
  <c r="R178" i="4"/>
  <c r="P178" i="4"/>
  <c r="BI171" i="4"/>
  <c r="BH171" i="4"/>
  <c r="BG171" i="4"/>
  <c r="BF171" i="4"/>
  <c r="T171" i="4"/>
  <c r="R171" i="4"/>
  <c r="P171" i="4"/>
  <c r="BI165" i="4"/>
  <c r="BH165" i="4"/>
  <c r="BG165" i="4"/>
  <c r="BF165" i="4"/>
  <c r="T165" i="4"/>
  <c r="R165" i="4"/>
  <c r="P165" i="4"/>
  <c r="BI158" i="4"/>
  <c r="BH158" i="4"/>
  <c r="BG158" i="4"/>
  <c r="BF158" i="4"/>
  <c r="T158" i="4"/>
  <c r="R158" i="4"/>
  <c r="P158" i="4"/>
  <c r="BI154" i="4"/>
  <c r="BH154" i="4"/>
  <c r="BG154" i="4"/>
  <c r="BF154" i="4"/>
  <c r="T154" i="4"/>
  <c r="R154" i="4"/>
  <c r="P154" i="4"/>
  <c r="J147" i="4"/>
  <c r="F147" i="4"/>
  <c r="F145" i="4"/>
  <c r="E143" i="4"/>
  <c r="J95" i="4"/>
  <c r="F95" i="4"/>
  <c r="F93" i="4"/>
  <c r="E91" i="4"/>
  <c r="J28" i="4"/>
  <c r="E28" i="4"/>
  <c r="J148" i="4"/>
  <c r="J27" i="4"/>
  <c r="J22" i="4"/>
  <c r="E22" i="4"/>
  <c r="F148" i="4"/>
  <c r="J21" i="4"/>
  <c r="J16" i="4"/>
  <c r="J145" i="4"/>
  <c r="E7" i="4"/>
  <c r="E137" i="4" s="1"/>
  <c r="J41" i="3"/>
  <c r="J40" i="3"/>
  <c r="AY98" i="1"/>
  <c r="J39" i="3"/>
  <c r="AX98" i="1"/>
  <c r="BI943" i="3"/>
  <c r="BH943" i="3"/>
  <c r="BG943" i="3"/>
  <c r="BF943" i="3"/>
  <c r="T943" i="3"/>
  <c r="R943" i="3"/>
  <c r="P943" i="3"/>
  <c r="BI939" i="3"/>
  <c r="BH939" i="3"/>
  <c r="BG939" i="3"/>
  <c r="BF939" i="3"/>
  <c r="T939" i="3"/>
  <c r="R939" i="3"/>
  <c r="P939" i="3"/>
  <c r="BI927" i="3"/>
  <c r="BH927" i="3"/>
  <c r="BG927" i="3"/>
  <c r="BF927" i="3"/>
  <c r="T927" i="3"/>
  <c r="R927" i="3"/>
  <c r="P927" i="3"/>
  <c r="BI925" i="3"/>
  <c r="BH925" i="3"/>
  <c r="BG925" i="3"/>
  <c r="BF925" i="3"/>
  <c r="T925" i="3"/>
  <c r="R925" i="3"/>
  <c r="P925" i="3"/>
  <c r="BI923" i="3"/>
  <c r="BH923" i="3"/>
  <c r="BG923" i="3"/>
  <c r="BF923" i="3"/>
  <c r="T923" i="3"/>
  <c r="R923" i="3"/>
  <c r="P923" i="3"/>
  <c r="BI919" i="3"/>
  <c r="BH919" i="3"/>
  <c r="BG919" i="3"/>
  <c r="BF919" i="3"/>
  <c r="T919" i="3"/>
  <c r="R919" i="3"/>
  <c r="P919" i="3"/>
  <c r="BI915" i="3"/>
  <c r="BH915" i="3"/>
  <c r="BG915" i="3"/>
  <c r="BF915" i="3"/>
  <c r="T915" i="3"/>
  <c r="R915" i="3"/>
  <c r="P915" i="3"/>
  <c r="BI910" i="3"/>
  <c r="BH910" i="3"/>
  <c r="BG910" i="3"/>
  <c r="BF910" i="3"/>
  <c r="T910" i="3"/>
  <c r="R910" i="3"/>
  <c r="P910" i="3"/>
  <c r="BI907" i="3"/>
  <c r="BH907" i="3"/>
  <c r="BG907" i="3"/>
  <c r="BF907" i="3"/>
  <c r="T907" i="3"/>
  <c r="R907" i="3"/>
  <c r="P907" i="3"/>
  <c r="BI902" i="3"/>
  <c r="BH902" i="3"/>
  <c r="BG902" i="3"/>
  <c r="BF902" i="3"/>
  <c r="T902" i="3"/>
  <c r="R902" i="3"/>
  <c r="P902" i="3"/>
  <c r="BI898" i="3"/>
  <c r="BH898" i="3"/>
  <c r="BG898" i="3"/>
  <c r="BF898" i="3"/>
  <c r="T898" i="3"/>
  <c r="R898" i="3"/>
  <c r="P898" i="3"/>
  <c r="BI893" i="3"/>
  <c r="BH893" i="3"/>
  <c r="BG893" i="3"/>
  <c r="BF893" i="3"/>
  <c r="T893" i="3"/>
  <c r="R893" i="3"/>
  <c r="P893" i="3"/>
  <c r="BI890" i="3"/>
  <c r="BH890" i="3"/>
  <c r="BG890" i="3"/>
  <c r="BF890" i="3"/>
  <c r="T890" i="3"/>
  <c r="R890" i="3"/>
  <c r="P890" i="3"/>
  <c r="BI888" i="3"/>
  <c r="BH888" i="3"/>
  <c r="BG888" i="3"/>
  <c r="BF888" i="3"/>
  <c r="T888" i="3"/>
  <c r="R888" i="3"/>
  <c r="P888" i="3"/>
  <c r="BI884" i="3"/>
  <c r="BH884" i="3"/>
  <c r="BG884" i="3"/>
  <c r="BF884" i="3"/>
  <c r="T884" i="3"/>
  <c r="R884" i="3"/>
  <c r="P884" i="3"/>
  <c r="BI881" i="3"/>
  <c r="BH881" i="3"/>
  <c r="BG881" i="3"/>
  <c r="BF881" i="3"/>
  <c r="T881" i="3"/>
  <c r="R881" i="3"/>
  <c r="P881" i="3"/>
  <c r="BI875" i="3"/>
  <c r="BH875" i="3"/>
  <c r="BG875" i="3"/>
  <c r="BF875" i="3"/>
  <c r="T875" i="3"/>
  <c r="R875" i="3"/>
  <c r="P875" i="3"/>
  <c r="BI872" i="3"/>
  <c r="BH872" i="3"/>
  <c r="BG872" i="3"/>
  <c r="BF872" i="3"/>
  <c r="T872" i="3"/>
  <c r="R872" i="3"/>
  <c r="P872" i="3"/>
  <c r="BI868" i="3"/>
  <c r="BH868" i="3"/>
  <c r="BG868" i="3"/>
  <c r="BF868" i="3"/>
  <c r="T868" i="3"/>
  <c r="R868" i="3"/>
  <c r="P868" i="3"/>
  <c r="BI865" i="3"/>
  <c r="BH865" i="3"/>
  <c r="BG865" i="3"/>
  <c r="BF865" i="3"/>
  <c r="T865" i="3"/>
  <c r="R865" i="3"/>
  <c r="P865" i="3"/>
  <c r="BI861" i="3"/>
  <c r="BH861" i="3"/>
  <c r="BG861" i="3"/>
  <c r="BF861" i="3"/>
  <c r="T861" i="3"/>
  <c r="R861" i="3"/>
  <c r="P861" i="3"/>
  <c r="BI858" i="3"/>
  <c r="BH858" i="3"/>
  <c r="BG858" i="3"/>
  <c r="BF858" i="3"/>
  <c r="T858" i="3"/>
  <c r="R858" i="3"/>
  <c r="P858" i="3"/>
  <c r="BI854" i="3"/>
  <c r="BH854" i="3"/>
  <c r="BG854" i="3"/>
  <c r="BF854" i="3"/>
  <c r="T854" i="3"/>
  <c r="R854" i="3"/>
  <c r="P854" i="3"/>
  <c r="BI850" i="3"/>
  <c r="BH850" i="3"/>
  <c r="BG850" i="3"/>
  <c r="BF850" i="3"/>
  <c r="T850" i="3"/>
  <c r="R850" i="3"/>
  <c r="P850" i="3"/>
  <c r="BI846" i="3"/>
  <c r="BH846" i="3"/>
  <c r="BG846" i="3"/>
  <c r="BF846" i="3"/>
  <c r="T846" i="3"/>
  <c r="R846" i="3"/>
  <c r="P846" i="3"/>
  <c r="BI841" i="3"/>
  <c r="BH841" i="3"/>
  <c r="BG841" i="3"/>
  <c r="BF841" i="3"/>
  <c r="T841" i="3"/>
  <c r="T840" i="3" s="1"/>
  <c r="R841" i="3"/>
  <c r="R840" i="3" s="1"/>
  <c r="P841" i="3"/>
  <c r="P840" i="3"/>
  <c r="BI838" i="3"/>
  <c r="BH838" i="3"/>
  <c r="BG838" i="3"/>
  <c r="BF838" i="3"/>
  <c r="T838" i="3"/>
  <c r="R838" i="3"/>
  <c r="P838" i="3"/>
  <c r="BI835" i="3"/>
  <c r="BH835" i="3"/>
  <c r="BG835" i="3"/>
  <c r="BF835" i="3"/>
  <c r="T835" i="3"/>
  <c r="R835" i="3"/>
  <c r="P835" i="3"/>
  <c r="BI831" i="3"/>
  <c r="BH831" i="3"/>
  <c r="BG831" i="3"/>
  <c r="BF831" i="3"/>
  <c r="T831" i="3"/>
  <c r="R831" i="3"/>
  <c r="P831" i="3"/>
  <c r="BI828" i="3"/>
  <c r="BH828" i="3"/>
  <c r="BG828" i="3"/>
  <c r="BF828" i="3"/>
  <c r="T828" i="3"/>
  <c r="R828" i="3"/>
  <c r="P828" i="3"/>
  <c r="BI824" i="3"/>
  <c r="BH824" i="3"/>
  <c r="BG824" i="3"/>
  <c r="BF824" i="3"/>
  <c r="T824" i="3"/>
  <c r="R824" i="3"/>
  <c r="P824" i="3"/>
  <c r="BI821" i="3"/>
  <c r="BH821" i="3"/>
  <c r="BG821" i="3"/>
  <c r="BF821" i="3"/>
  <c r="T821" i="3"/>
  <c r="R821" i="3"/>
  <c r="P821" i="3"/>
  <c r="BI818" i="3"/>
  <c r="BH818" i="3"/>
  <c r="BG818" i="3"/>
  <c r="BF818" i="3"/>
  <c r="T818" i="3"/>
  <c r="R818" i="3"/>
  <c r="P818" i="3"/>
  <c r="BI815" i="3"/>
  <c r="BH815" i="3"/>
  <c r="BG815" i="3"/>
  <c r="BF815" i="3"/>
  <c r="T815" i="3"/>
  <c r="R815" i="3"/>
  <c r="P815" i="3"/>
  <c r="BI811" i="3"/>
  <c r="BH811" i="3"/>
  <c r="BG811" i="3"/>
  <c r="BF811" i="3"/>
  <c r="T811" i="3"/>
  <c r="R811" i="3"/>
  <c r="P811" i="3"/>
  <c r="BI808" i="3"/>
  <c r="BH808" i="3"/>
  <c r="BG808" i="3"/>
  <c r="BF808" i="3"/>
  <c r="T808" i="3"/>
  <c r="R808" i="3"/>
  <c r="P808" i="3"/>
  <c r="BI807" i="3"/>
  <c r="BH807" i="3"/>
  <c r="BG807" i="3"/>
  <c r="BF807" i="3"/>
  <c r="T807" i="3"/>
  <c r="R807" i="3"/>
  <c r="P807" i="3"/>
  <c r="BI805" i="3"/>
  <c r="BH805" i="3"/>
  <c r="BG805" i="3"/>
  <c r="BF805" i="3"/>
  <c r="T805" i="3"/>
  <c r="R805" i="3"/>
  <c r="P805" i="3"/>
  <c r="BI800" i="3"/>
  <c r="BH800" i="3"/>
  <c r="BG800" i="3"/>
  <c r="BF800" i="3"/>
  <c r="T800" i="3"/>
  <c r="R800" i="3"/>
  <c r="P800" i="3"/>
  <c r="BI798" i="3"/>
  <c r="BH798" i="3"/>
  <c r="BG798" i="3"/>
  <c r="BF798" i="3"/>
  <c r="T798" i="3"/>
  <c r="R798" i="3"/>
  <c r="P798" i="3"/>
  <c r="BI793" i="3"/>
  <c r="BH793" i="3"/>
  <c r="BG793" i="3"/>
  <c r="BF793" i="3"/>
  <c r="T793" i="3"/>
  <c r="R793" i="3"/>
  <c r="P793" i="3"/>
  <c r="BI791" i="3"/>
  <c r="BH791" i="3"/>
  <c r="BG791" i="3"/>
  <c r="BF791" i="3"/>
  <c r="T791" i="3"/>
  <c r="R791" i="3"/>
  <c r="P791" i="3"/>
  <c r="BI787" i="3"/>
  <c r="BH787" i="3"/>
  <c r="BG787" i="3"/>
  <c r="BF787" i="3"/>
  <c r="T787" i="3"/>
  <c r="R787" i="3"/>
  <c r="P787" i="3"/>
  <c r="BI785" i="3"/>
  <c r="BH785" i="3"/>
  <c r="BG785" i="3"/>
  <c r="BF785" i="3"/>
  <c r="T785" i="3"/>
  <c r="R785" i="3"/>
  <c r="P785" i="3"/>
  <c r="BI781" i="3"/>
  <c r="BH781" i="3"/>
  <c r="BG781" i="3"/>
  <c r="BF781" i="3"/>
  <c r="T781" i="3"/>
  <c r="R781" i="3"/>
  <c r="P781" i="3"/>
  <c r="BI779" i="3"/>
  <c r="BH779" i="3"/>
  <c r="BG779" i="3"/>
  <c r="BF779" i="3"/>
  <c r="T779" i="3"/>
  <c r="R779" i="3"/>
  <c r="P779" i="3"/>
  <c r="BI774" i="3"/>
  <c r="BH774" i="3"/>
  <c r="BG774" i="3"/>
  <c r="BF774" i="3"/>
  <c r="T774" i="3"/>
  <c r="R774" i="3"/>
  <c r="P774" i="3"/>
  <c r="BI772" i="3"/>
  <c r="BH772" i="3"/>
  <c r="BG772" i="3"/>
  <c r="BF772" i="3"/>
  <c r="T772" i="3"/>
  <c r="R772" i="3"/>
  <c r="P772" i="3"/>
  <c r="BI767" i="3"/>
  <c r="BH767" i="3"/>
  <c r="BG767" i="3"/>
  <c r="BF767" i="3"/>
  <c r="T767" i="3"/>
  <c r="R767" i="3"/>
  <c r="P767" i="3"/>
  <c r="BI765" i="3"/>
  <c r="BH765" i="3"/>
  <c r="BG765" i="3"/>
  <c r="BF765" i="3"/>
  <c r="T765" i="3"/>
  <c r="R765" i="3"/>
  <c r="P765" i="3"/>
  <c r="BI760" i="3"/>
  <c r="BH760" i="3"/>
  <c r="BG760" i="3"/>
  <c r="BF760" i="3"/>
  <c r="T760" i="3"/>
  <c r="R760" i="3"/>
  <c r="P760" i="3"/>
  <c r="BI758" i="3"/>
  <c r="BH758" i="3"/>
  <c r="BG758" i="3"/>
  <c r="BF758" i="3"/>
  <c r="T758" i="3"/>
  <c r="R758" i="3"/>
  <c r="P758" i="3"/>
  <c r="BI754" i="3"/>
  <c r="BH754" i="3"/>
  <c r="BG754" i="3"/>
  <c r="BF754" i="3"/>
  <c r="T754" i="3"/>
  <c r="R754" i="3"/>
  <c r="P754" i="3"/>
  <c r="BI752" i="3"/>
  <c r="BH752" i="3"/>
  <c r="BG752" i="3"/>
  <c r="BF752" i="3"/>
  <c r="T752" i="3"/>
  <c r="R752" i="3"/>
  <c r="P752" i="3"/>
  <c r="BI747" i="3"/>
  <c r="BH747" i="3"/>
  <c r="BG747" i="3"/>
  <c r="BF747" i="3"/>
  <c r="T747" i="3"/>
  <c r="R747" i="3"/>
  <c r="P747" i="3"/>
  <c r="BI745" i="3"/>
  <c r="BH745" i="3"/>
  <c r="BG745" i="3"/>
  <c r="BF745" i="3"/>
  <c r="T745" i="3"/>
  <c r="R745" i="3"/>
  <c r="P745" i="3"/>
  <c r="BI743" i="3"/>
  <c r="BH743" i="3"/>
  <c r="BG743" i="3"/>
  <c r="BF743" i="3"/>
  <c r="T743" i="3"/>
  <c r="R743" i="3"/>
  <c r="P743" i="3"/>
  <c r="BI741" i="3"/>
  <c r="BH741" i="3"/>
  <c r="BG741" i="3"/>
  <c r="BF741" i="3"/>
  <c r="T741" i="3"/>
  <c r="R741" i="3"/>
  <c r="P741" i="3"/>
  <c r="BI740" i="3"/>
  <c r="BH740" i="3"/>
  <c r="BG740" i="3"/>
  <c r="BF740" i="3"/>
  <c r="T740" i="3"/>
  <c r="R740" i="3"/>
  <c r="P740" i="3"/>
  <c r="BI736" i="3"/>
  <c r="BH736" i="3"/>
  <c r="BG736" i="3"/>
  <c r="BF736" i="3"/>
  <c r="T736" i="3"/>
  <c r="T735" i="3"/>
  <c r="R736" i="3"/>
  <c r="R735" i="3" s="1"/>
  <c r="P736" i="3"/>
  <c r="P735" i="3" s="1"/>
  <c r="BI733" i="3"/>
  <c r="BH733" i="3"/>
  <c r="BG733" i="3"/>
  <c r="BF733" i="3"/>
  <c r="T733" i="3"/>
  <c r="R733" i="3"/>
  <c r="P733" i="3"/>
  <c r="BI730" i="3"/>
  <c r="BH730" i="3"/>
  <c r="BG730" i="3"/>
  <c r="BF730" i="3"/>
  <c r="T730" i="3"/>
  <c r="R730" i="3"/>
  <c r="P730" i="3"/>
  <c r="BI728" i="3"/>
  <c r="BH728" i="3"/>
  <c r="BG728" i="3"/>
  <c r="BF728" i="3"/>
  <c r="T728" i="3"/>
  <c r="R728" i="3"/>
  <c r="P728" i="3"/>
  <c r="BI726" i="3"/>
  <c r="BH726" i="3"/>
  <c r="BG726" i="3"/>
  <c r="BF726" i="3"/>
  <c r="T726" i="3"/>
  <c r="R726" i="3"/>
  <c r="P726" i="3"/>
  <c r="BI724" i="3"/>
  <c r="BH724" i="3"/>
  <c r="BG724" i="3"/>
  <c r="BF724" i="3"/>
  <c r="T724" i="3"/>
  <c r="R724" i="3"/>
  <c r="P724" i="3"/>
  <c r="BI721" i="3"/>
  <c r="BH721" i="3"/>
  <c r="BG721" i="3"/>
  <c r="BF721" i="3"/>
  <c r="T721" i="3"/>
  <c r="R721" i="3"/>
  <c r="P721" i="3"/>
  <c r="BI713" i="3"/>
  <c r="BH713" i="3"/>
  <c r="BG713" i="3"/>
  <c r="BF713" i="3"/>
  <c r="T713" i="3"/>
  <c r="R713" i="3"/>
  <c r="P713" i="3"/>
  <c r="BI709" i="3"/>
  <c r="BH709" i="3"/>
  <c r="BG709" i="3"/>
  <c r="BF709" i="3"/>
  <c r="T709" i="3"/>
  <c r="R709" i="3"/>
  <c r="P709" i="3"/>
  <c r="BI705" i="3"/>
  <c r="BH705" i="3"/>
  <c r="BG705" i="3"/>
  <c r="BF705" i="3"/>
  <c r="T705" i="3"/>
  <c r="R705" i="3"/>
  <c r="P705" i="3"/>
  <c r="BI700" i="3"/>
  <c r="BH700" i="3"/>
  <c r="BG700" i="3"/>
  <c r="BF700" i="3"/>
  <c r="T700" i="3"/>
  <c r="R700" i="3"/>
  <c r="P700" i="3"/>
  <c r="BI696" i="3"/>
  <c r="BH696" i="3"/>
  <c r="BG696" i="3"/>
  <c r="BF696" i="3"/>
  <c r="T696" i="3"/>
  <c r="R696" i="3"/>
  <c r="P696" i="3"/>
  <c r="BI694" i="3"/>
  <c r="BH694" i="3"/>
  <c r="BG694" i="3"/>
  <c r="BF694" i="3"/>
  <c r="T694" i="3"/>
  <c r="R694" i="3"/>
  <c r="P694" i="3"/>
  <c r="BI689" i="3"/>
  <c r="BH689" i="3"/>
  <c r="BG689" i="3"/>
  <c r="BF689" i="3"/>
  <c r="T689" i="3"/>
  <c r="R689" i="3"/>
  <c r="P689" i="3"/>
  <c r="BI686" i="3"/>
  <c r="BH686" i="3"/>
  <c r="BG686" i="3"/>
  <c r="BF686" i="3"/>
  <c r="T686" i="3"/>
  <c r="R686" i="3"/>
  <c r="P686" i="3"/>
  <c r="BI680" i="3"/>
  <c r="BH680" i="3"/>
  <c r="BG680" i="3"/>
  <c r="BF680" i="3"/>
  <c r="T680" i="3"/>
  <c r="R680" i="3"/>
  <c r="P680" i="3"/>
  <c r="BI674" i="3"/>
  <c r="BH674" i="3"/>
  <c r="BG674" i="3"/>
  <c r="BF674" i="3"/>
  <c r="T674" i="3"/>
  <c r="R674" i="3"/>
  <c r="P674" i="3"/>
  <c r="BI664" i="3"/>
  <c r="BH664" i="3"/>
  <c r="BG664" i="3"/>
  <c r="BF664" i="3"/>
  <c r="T664" i="3"/>
  <c r="R664" i="3"/>
  <c r="P664" i="3"/>
  <c r="BI651" i="3"/>
  <c r="BH651" i="3"/>
  <c r="BG651" i="3"/>
  <c r="BF651" i="3"/>
  <c r="T651" i="3"/>
  <c r="R651" i="3"/>
  <c r="P651" i="3"/>
  <c r="BI646" i="3"/>
  <c r="BH646" i="3"/>
  <c r="BG646" i="3"/>
  <c r="BF646" i="3"/>
  <c r="T646" i="3"/>
  <c r="R646" i="3"/>
  <c r="P646" i="3"/>
  <c r="BI638" i="3"/>
  <c r="BH638" i="3"/>
  <c r="BG638" i="3"/>
  <c r="BF638" i="3"/>
  <c r="T638" i="3"/>
  <c r="R638" i="3"/>
  <c r="P638" i="3"/>
  <c r="BI633" i="3"/>
  <c r="BH633" i="3"/>
  <c r="BG633" i="3"/>
  <c r="BF633" i="3"/>
  <c r="T633" i="3"/>
  <c r="R633" i="3"/>
  <c r="P633" i="3"/>
  <c r="BI628" i="3"/>
  <c r="BH628" i="3"/>
  <c r="BG628" i="3"/>
  <c r="BF628" i="3"/>
  <c r="T628" i="3"/>
  <c r="R628" i="3"/>
  <c r="P628" i="3"/>
  <c r="BI624" i="3"/>
  <c r="BH624" i="3"/>
  <c r="BG624" i="3"/>
  <c r="BF624" i="3"/>
  <c r="T624" i="3"/>
  <c r="R624" i="3"/>
  <c r="P624" i="3"/>
  <c r="BI622" i="3"/>
  <c r="BH622" i="3"/>
  <c r="BG622" i="3"/>
  <c r="BF622" i="3"/>
  <c r="T622" i="3"/>
  <c r="R622" i="3"/>
  <c r="P622" i="3"/>
  <c r="BI620" i="3"/>
  <c r="BH620" i="3"/>
  <c r="BG620" i="3"/>
  <c r="BF620" i="3"/>
  <c r="T620" i="3"/>
  <c r="R620" i="3"/>
  <c r="P620" i="3"/>
  <c r="BI616" i="3"/>
  <c r="BH616" i="3"/>
  <c r="BG616" i="3"/>
  <c r="BF616" i="3"/>
  <c r="T616" i="3"/>
  <c r="R616" i="3"/>
  <c r="P616" i="3"/>
  <c r="BI614" i="3"/>
  <c r="BH614" i="3"/>
  <c r="BG614" i="3"/>
  <c r="BF614" i="3"/>
  <c r="T614" i="3"/>
  <c r="R614" i="3"/>
  <c r="P614" i="3"/>
  <c r="BI608" i="3"/>
  <c r="BH608" i="3"/>
  <c r="BG608" i="3"/>
  <c r="BF608" i="3"/>
  <c r="T608" i="3"/>
  <c r="R608" i="3"/>
  <c r="P608" i="3"/>
  <c r="BI605" i="3"/>
  <c r="BH605" i="3"/>
  <c r="BG605" i="3"/>
  <c r="BF605" i="3"/>
  <c r="T605" i="3"/>
  <c r="R605" i="3"/>
  <c r="P605" i="3"/>
  <c r="BI599" i="3"/>
  <c r="BH599" i="3"/>
  <c r="BG599" i="3"/>
  <c r="BF599" i="3"/>
  <c r="T599" i="3"/>
  <c r="R599" i="3"/>
  <c r="P599" i="3"/>
  <c r="BI595" i="3"/>
  <c r="BH595" i="3"/>
  <c r="BG595" i="3"/>
  <c r="BF595" i="3"/>
  <c r="T595" i="3"/>
  <c r="R595" i="3"/>
  <c r="P595" i="3"/>
  <c r="BI593" i="3"/>
  <c r="BH593" i="3"/>
  <c r="BG593" i="3"/>
  <c r="BF593" i="3"/>
  <c r="T593" i="3"/>
  <c r="R593" i="3"/>
  <c r="P593" i="3"/>
  <c r="BI589" i="3"/>
  <c r="BH589" i="3"/>
  <c r="BG589" i="3"/>
  <c r="BF589" i="3"/>
  <c r="T589" i="3"/>
  <c r="R589" i="3"/>
  <c r="P589" i="3"/>
  <c r="BI585" i="3"/>
  <c r="BH585" i="3"/>
  <c r="BG585" i="3"/>
  <c r="BF585" i="3"/>
  <c r="T585" i="3"/>
  <c r="R585" i="3"/>
  <c r="P585" i="3"/>
  <c r="BI581" i="3"/>
  <c r="BH581" i="3"/>
  <c r="BG581" i="3"/>
  <c r="BF581" i="3"/>
  <c r="T581" i="3"/>
  <c r="R581" i="3"/>
  <c r="P581" i="3"/>
  <c r="BI576" i="3"/>
  <c r="BH576" i="3"/>
  <c r="BG576" i="3"/>
  <c r="BF576" i="3"/>
  <c r="T576" i="3"/>
  <c r="R576" i="3"/>
  <c r="P576" i="3"/>
  <c r="BI572" i="3"/>
  <c r="BH572" i="3"/>
  <c r="BG572" i="3"/>
  <c r="BF572" i="3"/>
  <c r="T572" i="3"/>
  <c r="R572" i="3"/>
  <c r="P572" i="3"/>
  <c r="BI567" i="3"/>
  <c r="BH567" i="3"/>
  <c r="BG567" i="3"/>
  <c r="BF567" i="3"/>
  <c r="T567" i="3"/>
  <c r="R567" i="3"/>
  <c r="P567" i="3"/>
  <c r="BI565" i="3"/>
  <c r="BH565" i="3"/>
  <c r="BG565" i="3"/>
  <c r="BF565" i="3"/>
  <c r="T565" i="3"/>
  <c r="R565" i="3"/>
  <c r="P565" i="3"/>
  <c r="BI560" i="3"/>
  <c r="BH560" i="3"/>
  <c r="BG560" i="3"/>
  <c r="BF560" i="3"/>
  <c r="T560" i="3"/>
  <c r="R560" i="3"/>
  <c r="P560" i="3"/>
  <c r="BI558" i="3"/>
  <c r="BH558" i="3"/>
  <c r="BG558" i="3"/>
  <c r="BF558" i="3"/>
  <c r="T558" i="3"/>
  <c r="R558" i="3"/>
  <c r="P558" i="3"/>
  <c r="BI553" i="3"/>
  <c r="BH553" i="3"/>
  <c r="BG553" i="3"/>
  <c r="BF553" i="3"/>
  <c r="T553" i="3"/>
  <c r="R553" i="3"/>
  <c r="P553" i="3"/>
  <c r="BI551" i="3"/>
  <c r="BH551" i="3"/>
  <c r="BG551" i="3"/>
  <c r="BF551" i="3"/>
  <c r="T551" i="3"/>
  <c r="R551" i="3"/>
  <c r="P551" i="3"/>
  <c r="BI549" i="3"/>
  <c r="BH549" i="3"/>
  <c r="BG549" i="3"/>
  <c r="BF549" i="3"/>
  <c r="T549" i="3"/>
  <c r="R549" i="3"/>
  <c r="P549" i="3"/>
  <c r="BI547" i="3"/>
  <c r="BH547" i="3"/>
  <c r="BG547" i="3"/>
  <c r="BF547" i="3"/>
  <c r="T547" i="3"/>
  <c r="R547" i="3"/>
  <c r="P547" i="3"/>
  <c r="BI542" i="3"/>
  <c r="BH542" i="3"/>
  <c r="BG542" i="3"/>
  <c r="BF542" i="3"/>
  <c r="T542" i="3"/>
  <c r="R542" i="3"/>
  <c r="P542" i="3"/>
  <c r="BI538" i="3"/>
  <c r="BH538" i="3"/>
  <c r="BG538" i="3"/>
  <c r="BF538" i="3"/>
  <c r="T538" i="3"/>
  <c r="R538" i="3"/>
  <c r="P538" i="3"/>
  <c r="BI528" i="3"/>
  <c r="BH528" i="3"/>
  <c r="BG528" i="3"/>
  <c r="BF528" i="3"/>
  <c r="T528" i="3"/>
  <c r="R528" i="3"/>
  <c r="P528" i="3"/>
  <c r="BI523" i="3"/>
  <c r="BH523" i="3"/>
  <c r="BG523" i="3"/>
  <c r="BF523" i="3"/>
  <c r="T523" i="3"/>
  <c r="R523" i="3"/>
  <c r="P523" i="3"/>
  <c r="BI521" i="3"/>
  <c r="BH521" i="3"/>
  <c r="BG521" i="3"/>
  <c r="BF521" i="3"/>
  <c r="T521" i="3"/>
  <c r="R521" i="3"/>
  <c r="P521" i="3"/>
  <c r="BI519" i="3"/>
  <c r="BH519" i="3"/>
  <c r="BG519" i="3"/>
  <c r="BF519" i="3"/>
  <c r="T519" i="3"/>
  <c r="R519" i="3"/>
  <c r="P519" i="3"/>
  <c r="BI517" i="3"/>
  <c r="BH517" i="3"/>
  <c r="BG517" i="3"/>
  <c r="BF517" i="3"/>
  <c r="T517" i="3"/>
  <c r="R517" i="3"/>
  <c r="P517" i="3"/>
  <c r="BI512" i="3"/>
  <c r="BH512" i="3"/>
  <c r="BG512" i="3"/>
  <c r="BF512" i="3"/>
  <c r="T512" i="3"/>
  <c r="R512" i="3"/>
  <c r="P512" i="3"/>
  <c r="BI507" i="3"/>
  <c r="BH507" i="3"/>
  <c r="BG507" i="3"/>
  <c r="BF507" i="3"/>
  <c r="T507" i="3"/>
  <c r="R507" i="3"/>
  <c r="P507" i="3"/>
  <c r="BI503" i="3"/>
  <c r="BH503" i="3"/>
  <c r="BG503" i="3"/>
  <c r="BF503" i="3"/>
  <c r="T503" i="3"/>
  <c r="R503" i="3"/>
  <c r="P503" i="3"/>
  <c r="BI498" i="3"/>
  <c r="BH498" i="3"/>
  <c r="BG498" i="3"/>
  <c r="BF498" i="3"/>
  <c r="T498" i="3"/>
  <c r="R498" i="3"/>
  <c r="P498" i="3"/>
  <c r="BI493" i="3"/>
  <c r="BH493" i="3"/>
  <c r="BG493" i="3"/>
  <c r="BF493" i="3"/>
  <c r="T493" i="3"/>
  <c r="R493" i="3"/>
  <c r="P493" i="3"/>
  <c r="BI473" i="3"/>
  <c r="BH473" i="3"/>
  <c r="BG473" i="3"/>
  <c r="BF473" i="3"/>
  <c r="T473" i="3"/>
  <c r="R473" i="3"/>
  <c r="P473" i="3"/>
  <c r="BI471" i="3"/>
  <c r="BH471" i="3"/>
  <c r="BG471" i="3"/>
  <c r="BF471" i="3"/>
  <c r="T471" i="3"/>
  <c r="R471" i="3"/>
  <c r="P471" i="3"/>
  <c r="BI452" i="3"/>
  <c r="BH452" i="3"/>
  <c r="BG452" i="3"/>
  <c r="BF452" i="3"/>
  <c r="T452" i="3"/>
  <c r="R452" i="3"/>
  <c r="P452" i="3"/>
  <c r="BI431" i="3"/>
  <c r="BH431" i="3"/>
  <c r="BG431" i="3"/>
  <c r="BF431" i="3"/>
  <c r="T431" i="3"/>
  <c r="R431" i="3"/>
  <c r="P431" i="3"/>
  <c r="BI429" i="3"/>
  <c r="BH429" i="3"/>
  <c r="BG429" i="3"/>
  <c r="BF429" i="3"/>
  <c r="T429" i="3"/>
  <c r="R429" i="3"/>
  <c r="P429" i="3"/>
  <c r="BI424" i="3"/>
  <c r="BH424" i="3"/>
  <c r="BG424" i="3"/>
  <c r="BF424" i="3"/>
  <c r="T424" i="3"/>
  <c r="R424" i="3"/>
  <c r="P424" i="3"/>
  <c r="BI419" i="3"/>
  <c r="BH419" i="3"/>
  <c r="BG419" i="3"/>
  <c r="BF419" i="3"/>
  <c r="T419" i="3"/>
  <c r="R419" i="3"/>
  <c r="P419" i="3"/>
  <c r="BI417" i="3"/>
  <c r="BH417" i="3"/>
  <c r="BG417" i="3"/>
  <c r="BF417" i="3"/>
  <c r="T417" i="3"/>
  <c r="R417" i="3"/>
  <c r="P417" i="3"/>
  <c r="BI412" i="3"/>
  <c r="BH412" i="3"/>
  <c r="BG412" i="3"/>
  <c r="BF412" i="3"/>
  <c r="T412" i="3"/>
  <c r="R412" i="3"/>
  <c r="P412" i="3"/>
  <c r="BI406" i="3"/>
  <c r="BH406" i="3"/>
  <c r="BG406" i="3"/>
  <c r="BF406" i="3"/>
  <c r="T406" i="3"/>
  <c r="R406" i="3"/>
  <c r="P406" i="3"/>
  <c r="BI401" i="3"/>
  <c r="BH401" i="3"/>
  <c r="BG401" i="3"/>
  <c r="BF401" i="3"/>
  <c r="T401" i="3"/>
  <c r="R401" i="3"/>
  <c r="P401" i="3"/>
  <c r="BI396" i="3"/>
  <c r="BH396" i="3"/>
  <c r="BG396" i="3"/>
  <c r="BF396" i="3"/>
  <c r="T396" i="3"/>
  <c r="R396" i="3"/>
  <c r="P396" i="3"/>
  <c r="BI391" i="3"/>
  <c r="BH391" i="3"/>
  <c r="BG391" i="3"/>
  <c r="BF391" i="3"/>
  <c r="T391" i="3"/>
  <c r="R391" i="3"/>
  <c r="P391" i="3"/>
  <c r="BI386" i="3"/>
  <c r="BH386" i="3"/>
  <c r="BG386" i="3"/>
  <c r="BF386" i="3"/>
  <c r="T386" i="3"/>
  <c r="R386" i="3"/>
  <c r="P386" i="3"/>
  <c r="BI381" i="3"/>
  <c r="BH381" i="3"/>
  <c r="BG381" i="3"/>
  <c r="BF381" i="3"/>
  <c r="T381" i="3"/>
  <c r="R381" i="3"/>
  <c r="P381" i="3"/>
  <c r="BI376" i="3"/>
  <c r="BH376" i="3"/>
  <c r="BG376" i="3"/>
  <c r="BF376" i="3"/>
  <c r="T376" i="3"/>
  <c r="R376" i="3"/>
  <c r="P376" i="3"/>
  <c r="BI374" i="3"/>
  <c r="BH374" i="3"/>
  <c r="BG374" i="3"/>
  <c r="BF374" i="3"/>
  <c r="T374" i="3"/>
  <c r="R374" i="3"/>
  <c r="P374" i="3"/>
  <c r="BI369" i="3"/>
  <c r="BH369" i="3"/>
  <c r="BG369" i="3"/>
  <c r="BF369" i="3"/>
  <c r="T369" i="3"/>
  <c r="R369" i="3"/>
  <c r="P369" i="3"/>
  <c r="BI364" i="3"/>
  <c r="BH364" i="3"/>
  <c r="BG364" i="3"/>
  <c r="BF364" i="3"/>
  <c r="T364" i="3"/>
  <c r="R364" i="3"/>
  <c r="P364" i="3"/>
  <c r="BI357" i="3"/>
  <c r="BH357" i="3"/>
  <c r="BG357" i="3"/>
  <c r="BF357" i="3"/>
  <c r="T357" i="3"/>
  <c r="R357" i="3"/>
  <c r="P357" i="3"/>
  <c r="BI352" i="3"/>
  <c r="BH352" i="3"/>
  <c r="BG352" i="3"/>
  <c r="BF352" i="3"/>
  <c r="T352" i="3"/>
  <c r="R352" i="3"/>
  <c r="P352" i="3"/>
  <c r="BI350" i="3"/>
  <c r="BH350" i="3"/>
  <c r="BG350" i="3"/>
  <c r="BF350" i="3"/>
  <c r="T350" i="3"/>
  <c r="R350" i="3"/>
  <c r="P350" i="3"/>
  <c r="BI345" i="3"/>
  <c r="BH345" i="3"/>
  <c r="BG345" i="3"/>
  <c r="BF345" i="3"/>
  <c r="T345" i="3"/>
  <c r="R345" i="3"/>
  <c r="P345" i="3"/>
  <c r="BI340" i="3"/>
  <c r="BH340" i="3"/>
  <c r="BG340" i="3"/>
  <c r="BF340" i="3"/>
  <c r="T340" i="3"/>
  <c r="R340" i="3"/>
  <c r="P340" i="3"/>
  <c r="BI337" i="3"/>
  <c r="BH337" i="3"/>
  <c r="BG337" i="3"/>
  <c r="BF337" i="3"/>
  <c r="T337" i="3"/>
  <c r="R337" i="3"/>
  <c r="P337" i="3"/>
  <c r="BI336" i="3"/>
  <c r="BH336" i="3"/>
  <c r="BG336" i="3"/>
  <c r="BF336" i="3"/>
  <c r="T336" i="3"/>
  <c r="R336" i="3"/>
  <c r="P336" i="3"/>
  <c r="BI332" i="3"/>
  <c r="BH332" i="3"/>
  <c r="BG332" i="3"/>
  <c r="BF332" i="3"/>
  <c r="T332" i="3"/>
  <c r="R332" i="3"/>
  <c r="P332" i="3"/>
  <c r="BI325" i="3"/>
  <c r="BH325" i="3"/>
  <c r="BG325" i="3"/>
  <c r="BF325" i="3"/>
  <c r="T325" i="3"/>
  <c r="R325" i="3"/>
  <c r="P325" i="3"/>
  <c r="BI320" i="3"/>
  <c r="BH320" i="3"/>
  <c r="BG320" i="3"/>
  <c r="BF320" i="3"/>
  <c r="T320" i="3"/>
  <c r="R320" i="3"/>
  <c r="P320" i="3"/>
  <c r="BI315" i="3"/>
  <c r="BH315" i="3"/>
  <c r="BG315" i="3"/>
  <c r="BF315" i="3"/>
  <c r="T315" i="3"/>
  <c r="R315" i="3"/>
  <c r="P315" i="3"/>
  <c r="BI311" i="3"/>
  <c r="BH311" i="3"/>
  <c r="BG311" i="3"/>
  <c r="BF311" i="3"/>
  <c r="T311" i="3"/>
  <c r="R311" i="3"/>
  <c r="P311" i="3"/>
  <c r="BI301" i="3"/>
  <c r="BH301" i="3"/>
  <c r="BG301" i="3"/>
  <c r="BF301" i="3"/>
  <c r="T301" i="3"/>
  <c r="R301" i="3"/>
  <c r="P301" i="3"/>
  <c r="BI295" i="3"/>
  <c r="BH295" i="3"/>
  <c r="BG295" i="3"/>
  <c r="BF295" i="3"/>
  <c r="T295" i="3"/>
  <c r="R295" i="3"/>
  <c r="P295" i="3"/>
  <c r="BI290" i="3"/>
  <c r="BH290" i="3"/>
  <c r="BG290" i="3"/>
  <c r="BF290" i="3"/>
  <c r="T290" i="3"/>
  <c r="R290" i="3"/>
  <c r="P290" i="3"/>
  <c r="BI285" i="3"/>
  <c r="BH285" i="3"/>
  <c r="BG285" i="3"/>
  <c r="BF285" i="3"/>
  <c r="T285" i="3"/>
  <c r="R285" i="3"/>
  <c r="P285" i="3"/>
  <c r="BI280" i="3"/>
  <c r="BH280" i="3"/>
  <c r="BG280" i="3"/>
  <c r="BF280" i="3"/>
  <c r="T280" i="3"/>
  <c r="R280" i="3"/>
  <c r="P280" i="3"/>
  <c r="BI275" i="3"/>
  <c r="BH275" i="3"/>
  <c r="BG275" i="3"/>
  <c r="BF275" i="3"/>
  <c r="T275" i="3"/>
  <c r="R275" i="3"/>
  <c r="P275" i="3"/>
  <c r="BI270" i="3"/>
  <c r="BH270" i="3"/>
  <c r="BG270" i="3"/>
  <c r="BF270" i="3"/>
  <c r="T270" i="3"/>
  <c r="R270" i="3"/>
  <c r="P270" i="3"/>
  <c r="BI265" i="3"/>
  <c r="BH265" i="3"/>
  <c r="BG265" i="3"/>
  <c r="BF265" i="3"/>
  <c r="T265" i="3"/>
  <c r="R265" i="3"/>
  <c r="P265" i="3"/>
  <c r="BI262" i="3"/>
  <c r="BH262" i="3"/>
  <c r="BG262" i="3"/>
  <c r="BF262" i="3"/>
  <c r="T262" i="3"/>
  <c r="R262" i="3"/>
  <c r="P262" i="3"/>
  <c r="BI258" i="3"/>
  <c r="BH258" i="3"/>
  <c r="BG258" i="3"/>
  <c r="BF258" i="3"/>
  <c r="T258" i="3"/>
  <c r="R258" i="3"/>
  <c r="P258" i="3"/>
  <c r="BI253" i="3"/>
  <c r="BH253" i="3"/>
  <c r="BG253" i="3"/>
  <c r="BF253" i="3"/>
  <c r="T253" i="3"/>
  <c r="R253" i="3"/>
  <c r="P253" i="3"/>
  <c r="BI251" i="3"/>
  <c r="BH251" i="3"/>
  <c r="BG251" i="3"/>
  <c r="BF251" i="3"/>
  <c r="T251" i="3"/>
  <c r="R251" i="3"/>
  <c r="P251" i="3"/>
  <c r="BI246" i="3"/>
  <c r="BH246" i="3"/>
  <c r="BG246" i="3"/>
  <c r="BF246" i="3"/>
  <c r="T246" i="3"/>
  <c r="R246" i="3"/>
  <c r="P246" i="3"/>
  <c r="BI241" i="3"/>
  <c r="BH241" i="3"/>
  <c r="BG241" i="3"/>
  <c r="BF241" i="3"/>
  <c r="T241" i="3"/>
  <c r="R241" i="3"/>
  <c r="P241" i="3"/>
  <c r="BI235" i="3"/>
  <c r="BH235" i="3"/>
  <c r="BG235" i="3"/>
  <c r="BF235" i="3"/>
  <c r="T235" i="3"/>
  <c r="R235" i="3"/>
  <c r="P235" i="3"/>
  <c r="BI232" i="3"/>
  <c r="BH232" i="3"/>
  <c r="BG232" i="3"/>
  <c r="BF232" i="3"/>
  <c r="T232" i="3"/>
  <c r="R232" i="3"/>
  <c r="P232" i="3"/>
  <c r="BI230" i="3"/>
  <c r="BH230" i="3"/>
  <c r="BG230" i="3"/>
  <c r="BF230" i="3"/>
  <c r="T230" i="3"/>
  <c r="R230" i="3"/>
  <c r="P230" i="3"/>
  <c r="BI228" i="3"/>
  <c r="BH228" i="3"/>
  <c r="BG228" i="3"/>
  <c r="BF228" i="3"/>
  <c r="T228" i="3"/>
  <c r="R228" i="3"/>
  <c r="P228" i="3"/>
  <c r="BI226" i="3"/>
  <c r="BH226" i="3"/>
  <c r="BG226" i="3"/>
  <c r="BF226" i="3"/>
  <c r="T226" i="3"/>
  <c r="R226" i="3"/>
  <c r="P226" i="3"/>
  <c r="BI223" i="3"/>
  <c r="BH223" i="3"/>
  <c r="BG223" i="3"/>
  <c r="BF223" i="3"/>
  <c r="T223" i="3"/>
  <c r="R223" i="3"/>
  <c r="P223" i="3"/>
  <c r="BI218" i="3"/>
  <c r="BH218" i="3"/>
  <c r="BG218" i="3"/>
  <c r="BF218" i="3"/>
  <c r="T218" i="3"/>
  <c r="R218" i="3"/>
  <c r="P218" i="3"/>
  <c r="BI215" i="3"/>
  <c r="BH215" i="3"/>
  <c r="BG215" i="3"/>
  <c r="BF215" i="3"/>
  <c r="T215" i="3"/>
  <c r="R215" i="3"/>
  <c r="P215" i="3"/>
  <c r="BI209" i="3"/>
  <c r="BH209" i="3"/>
  <c r="BG209" i="3"/>
  <c r="BF209" i="3"/>
  <c r="T209" i="3"/>
  <c r="R209" i="3"/>
  <c r="P209" i="3"/>
  <c r="BI195" i="3"/>
  <c r="BH195" i="3"/>
  <c r="BG195" i="3"/>
  <c r="BF195" i="3"/>
  <c r="T195" i="3"/>
  <c r="R195" i="3"/>
  <c r="P195" i="3"/>
  <c r="BI191" i="3"/>
  <c r="BH191" i="3"/>
  <c r="BG191" i="3"/>
  <c r="BF191" i="3"/>
  <c r="T191" i="3"/>
  <c r="R191" i="3"/>
  <c r="P191" i="3"/>
  <c r="BI187" i="3"/>
  <c r="BH187" i="3"/>
  <c r="BG187" i="3"/>
  <c r="BF187" i="3"/>
  <c r="T187" i="3"/>
  <c r="R187" i="3"/>
  <c r="P187" i="3"/>
  <c r="BI184" i="3"/>
  <c r="BH184" i="3"/>
  <c r="BG184" i="3"/>
  <c r="BF184" i="3"/>
  <c r="T184" i="3"/>
  <c r="R184" i="3"/>
  <c r="P184" i="3"/>
  <c r="BI181" i="3"/>
  <c r="BH181" i="3"/>
  <c r="BG181" i="3"/>
  <c r="BF181" i="3"/>
  <c r="T181" i="3"/>
  <c r="R181" i="3"/>
  <c r="P181" i="3"/>
  <c r="BI178" i="3"/>
  <c r="BH178" i="3"/>
  <c r="BG178" i="3"/>
  <c r="BF178" i="3"/>
  <c r="T178" i="3"/>
  <c r="R178" i="3"/>
  <c r="P178" i="3"/>
  <c r="BI175" i="3"/>
  <c r="BH175" i="3"/>
  <c r="BG175" i="3"/>
  <c r="BF175" i="3"/>
  <c r="T175" i="3"/>
  <c r="R175" i="3"/>
  <c r="P175" i="3"/>
  <c r="BI169" i="3"/>
  <c r="BH169" i="3"/>
  <c r="BG169" i="3"/>
  <c r="BF169" i="3"/>
  <c r="T169" i="3"/>
  <c r="R169" i="3"/>
  <c r="P169" i="3"/>
  <c r="BI164" i="3"/>
  <c r="BH164" i="3"/>
  <c r="BG164" i="3"/>
  <c r="BF164" i="3"/>
  <c r="T164" i="3"/>
  <c r="R164" i="3"/>
  <c r="P164" i="3"/>
  <c r="BI159" i="3"/>
  <c r="BH159" i="3"/>
  <c r="BG159" i="3"/>
  <c r="BF159" i="3"/>
  <c r="T159" i="3"/>
  <c r="R159" i="3"/>
  <c r="P159" i="3"/>
  <c r="BI154" i="3"/>
  <c r="BH154" i="3"/>
  <c r="BG154" i="3"/>
  <c r="BF154" i="3"/>
  <c r="T154" i="3"/>
  <c r="R154" i="3"/>
  <c r="P154" i="3"/>
  <c r="BI150" i="3"/>
  <c r="BH150" i="3"/>
  <c r="BG150" i="3"/>
  <c r="BF150" i="3"/>
  <c r="T150" i="3"/>
  <c r="R150" i="3"/>
  <c r="P150" i="3"/>
  <c r="BI145" i="3"/>
  <c r="BH145" i="3"/>
  <c r="BG145" i="3"/>
  <c r="BF145" i="3"/>
  <c r="T145" i="3"/>
  <c r="R145" i="3"/>
  <c r="P145" i="3"/>
  <c r="J138" i="3"/>
  <c r="F138" i="3"/>
  <c r="F136" i="3"/>
  <c r="E134" i="3"/>
  <c r="J95" i="3"/>
  <c r="F95" i="3"/>
  <c r="F93" i="3"/>
  <c r="E91" i="3"/>
  <c r="J28" i="3"/>
  <c r="E28" i="3"/>
  <c r="J96" i="3"/>
  <c r="J27" i="3"/>
  <c r="J22" i="3"/>
  <c r="E22" i="3"/>
  <c r="F96" i="3" s="1"/>
  <c r="J21" i="3"/>
  <c r="J16" i="3"/>
  <c r="J136" i="3" s="1"/>
  <c r="E7" i="3"/>
  <c r="E128" i="3" s="1"/>
  <c r="J39" i="2"/>
  <c r="J38" i="2"/>
  <c r="AY96" i="1"/>
  <c r="J37" i="2"/>
  <c r="AX96" i="1" s="1"/>
  <c r="BI289" i="2"/>
  <c r="BH289" i="2"/>
  <c r="BG289" i="2"/>
  <c r="BF289" i="2"/>
  <c r="T289" i="2"/>
  <c r="R289" i="2"/>
  <c r="P289" i="2"/>
  <c r="BI287" i="2"/>
  <c r="BH287" i="2"/>
  <c r="BG287" i="2"/>
  <c r="BF287" i="2"/>
  <c r="T287" i="2"/>
  <c r="R287" i="2"/>
  <c r="P287" i="2"/>
  <c r="BI285" i="2"/>
  <c r="BH285" i="2"/>
  <c r="BG285" i="2"/>
  <c r="BF285" i="2"/>
  <c r="T285" i="2"/>
  <c r="R285" i="2"/>
  <c r="P285" i="2"/>
  <c r="BI281" i="2"/>
  <c r="BH281" i="2"/>
  <c r="BG281" i="2"/>
  <c r="BF281" i="2"/>
  <c r="T281" i="2"/>
  <c r="R281" i="2"/>
  <c r="P281" i="2"/>
  <c r="BI279" i="2"/>
  <c r="BH279" i="2"/>
  <c r="BG279" i="2"/>
  <c r="BF279" i="2"/>
  <c r="T279" i="2"/>
  <c r="R279" i="2"/>
  <c r="P279" i="2"/>
  <c r="BI277" i="2"/>
  <c r="BH277" i="2"/>
  <c r="BG277" i="2"/>
  <c r="BF277" i="2"/>
  <c r="T277" i="2"/>
  <c r="R277" i="2"/>
  <c r="P277" i="2"/>
  <c r="BI275" i="2"/>
  <c r="BH275" i="2"/>
  <c r="BG275" i="2"/>
  <c r="BF275" i="2"/>
  <c r="T275" i="2"/>
  <c r="R275" i="2"/>
  <c r="P275" i="2"/>
  <c r="BI273" i="2"/>
  <c r="BH273" i="2"/>
  <c r="BG273" i="2"/>
  <c r="BF273" i="2"/>
  <c r="T273" i="2"/>
  <c r="R273" i="2"/>
  <c r="P273" i="2"/>
  <c r="BI271" i="2"/>
  <c r="BH271" i="2"/>
  <c r="BG271" i="2"/>
  <c r="BF271" i="2"/>
  <c r="T271" i="2"/>
  <c r="R271" i="2"/>
  <c r="P271" i="2"/>
  <c r="BI269" i="2"/>
  <c r="BH269" i="2"/>
  <c r="BG269" i="2"/>
  <c r="BF269" i="2"/>
  <c r="T269" i="2"/>
  <c r="R269" i="2"/>
  <c r="P269" i="2"/>
  <c r="BI267" i="2"/>
  <c r="BH267" i="2"/>
  <c r="BG267" i="2"/>
  <c r="BF267" i="2"/>
  <c r="T267" i="2"/>
  <c r="R267" i="2"/>
  <c r="P267" i="2"/>
  <c r="BI265" i="2"/>
  <c r="BH265" i="2"/>
  <c r="BG265" i="2"/>
  <c r="BF265" i="2"/>
  <c r="T265" i="2"/>
  <c r="R265" i="2"/>
  <c r="P265" i="2"/>
  <c r="BI263" i="2"/>
  <c r="BH263" i="2"/>
  <c r="BG263" i="2"/>
  <c r="BF263" i="2"/>
  <c r="T263" i="2"/>
  <c r="R263" i="2"/>
  <c r="P263" i="2"/>
  <c r="BI261" i="2"/>
  <c r="BH261" i="2"/>
  <c r="BG261" i="2"/>
  <c r="BF261" i="2"/>
  <c r="T261" i="2"/>
  <c r="R261" i="2"/>
  <c r="P261" i="2"/>
  <c r="BI258" i="2"/>
  <c r="BH258" i="2"/>
  <c r="BG258" i="2"/>
  <c r="BF258" i="2"/>
  <c r="T258" i="2"/>
  <c r="R258" i="2"/>
  <c r="P258" i="2"/>
  <c r="BI256" i="2"/>
  <c r="BH256" i="2"/>
  <c r="BG256" i="2"/>
  <c r="BF256" i="2"/>
  <c r="T256" i="2"/>
  <c r="R256" i="2"/>
  <c r="P256" i="2"/>
  <c r="BI255" i="2"/>
  <c r="BH255" i="2"/>
  <c r="BG255" i="2"/>
  <c r="BF255" i="2"/>
  <c r="T255" i="2"/>
  <c r="R255" i="2"/>
  <c r="P255" i="2"/>
  <c r="BI252" i="2"/>
  <c r="BH252" i="2"/>
  <c r="BG252" i="2"/>
  <c r="BF252" i="2"/>
  <c r="T252" i="2"/>
  <c r="R252" i="2"/>
  <c r="P252" i="2"/>
  <c r="BI250" i="2"/>
  <c r="BH250" i="2"/>
  <c r="BG250" i="2"/>
  <c r="BF250" i="2"/>
  <c r="T250" i="2"/>
  <c r="R250" i="2"/>
  <c r="P250" i="2"/>
  <c r="BI247" i="2"/>
  <c r="BH247" i="2"/>
  <c r="BG247" i="2"/>
  <c r="BF247" i="2"/>
  <c r="T247" i="2"/>
  <c r="R247" i="2"/>
  <c r="P247" i="2"/>
  <c r="BI242" i="2"/>
  <c r="BH242" i="2"/>
  <c r="BG242" i="2"/>
  <c r="BF242" i="2"/>
  <c r="T242" i="2"/>
  <c r="R242" i="2"/>
  <c r="P242" i="2"/>
  <c r="BI240" i="2"/>
  <c r="BH240" i="2"/>
  <c r="BG240" i="2"/>
  <c r="BF240" i="2"/>
  <c r="T240" i="2"/>
  <c r="R240" i="2"/>
  <c r="P240" i="2"/>
  <c r="BI235" i="2"/>
  <c r="BH235" i="2"/>
  <c r="BG235" i="2"/>
  <c r="BF235" i="2"/>
  <c r="T235" i="2"/>
  <c r="R235" i="2"/>
  <c r="P235" i="2"/>
  <c r="BI230" i="2"/>
  <c r="BH230" i="2"/>
  <c r="BG230" i="2"/>
  <c r="BF230" i="2"/>
  <c r="T230" i="2"/>
  <c r="R230" i="2"/>
  <c r="P230" i="2"/>
  <c r="BI225" i="2"/>
  <c r="BH225" i="2"/>
  <c r="BG225" i="2"/>
  <c r="BF225" i="2"/>
  <c r="T225" i="2"/>
  <c r="R225" i="2"/>
  <c r="P225" i="2"/>
  <c r="BI222" i="2"/>
  <c r="BH222" i="2"/>
  <c r="BG222" i="2"/>
  <c r="BF222" i="2"/>
  <c r="T222" i="2"/>
  <c r="R222" i="2"/>
  <c r="P222" i="2"/>
  <c r="BI219" i="2"/>
  <c r="BH219" i="2"/>
  <c r="BG219" i="2"/>
  <c r="BF219" i="2"/>
  <c r="T219" i="2"/>
  <c r="R219" i="2"/>
  <c r="P219" i="2"/>
  <c r="BI216" i="2"/>
  <c r="BH216" i="2"/>
  <c r="BG216" i="2"/>
  <c r="BF216" i="2"/>
  <c r="T216" i="2"/>
  <c r="R216" i="2"/>
  <c r="P216" i="2"/>
  <c r="BI209" i="2"/>
  <c r="BH209" i="2"/>
  <c r="BG209" i="2"/>
  <c r="BF209" i="2"/>
  <c r="T209" i="2"/>
  <c r="R209" i="2"/>
  <c r="P209" i="2"/>
  <c r="BI204" i="2"/>
  <c r="BH204" i="2"/>
  <c r="BG204" i="2"/>
  <c r="BF204" i="2"/>
  <c r="T204" i="2"/>
  <c r="R204" i="2"/>
  <c r="P204" i="2"/>
  <c r="BI201" i="2"/>
  <c r="BH201" i="2"/>
  <c r="BG201" i="2"/>
  <c r="BF201" i="2"/>
  <c r="T201" i="2"/>
  <c r="R201" i="2"/>
  <c r="P201" i="2"/>
  <c r="BI199" i="2"/>
  <c r="BH199" i="2"/>
  <c r="BG199" i="2"/>
  <c r="BF199" i="2"/>
  <c r="T199" i="2"/>
  <c r="R199" i="2"/>
  <c r="P199" i="2"/>
  <c r="BI197" i="2"/>
  <c r="BH197" i="2"/>
  <c r="BG197" i="2"/>
  <c r="BF197" i="2"/>
  <c r="T197" i="2"/>
  <c r="R197" i="2"/>
  <c r="P197" i="2"/>
  <c r="BI195" i="2"/>
  <c r="BH195" i="2"/>
  <c r="BG195" i="2"/>
  <c r="BF195" i="2"/>
  <c r="T195" i="2"/>
  <c r="R195" i="2"/>
  <c r="P195" i="2"/>
  <c r="BI192" i="2"/>
  <c r="BH192" i="2"/>
  <c r="BG192" i="2"/>
  <c r="BF192" i="2"/>
  <c r="T192" i="2"/>
  <c r="R192" i="2"/>
  <c r="P192" i="2"/>
  <c r="BI190" i="2"/>
  <c r="BH190" i="2"/>
  <c r="BG190" i="2"/>
  <c r="BF190" i="2"/>
  <c r="T190" i="2"/>
  <c r="R190" i="2"/>
  <c r="P190" i="2"/>
  <c r="BI188" i="2"/>
  <c r="BH188" i="2"/>
  <c r="BG188" i="2"/>
  <c r="BF188" i="2"/>
  <c r="T188" i="2"/>
  <c r="R188" i="2"/>
  <c r="P188" i="2"/>
  <c r="BI186" i="2"/>
  <c r="BH186" i="2"/>
  <c r="BG186" i="2"/>
  <c r="BF186" i="2"/>
  <c r="T186" i="2"/>
  <c r="R186" i="2"/>
  <c r="P186" i="2"/>
  <c r="BI184" i="2"/>
  <c r="BH184" i="2"/>
  <c r="BG184" i="2"/>
  <c r="BF184" i="2"/>
  <c r="T184" i="2"/>
  <c r="R184" i="2"/>
  <c r="P184" i="2"/>
  <c r="BI182" i="2"/>
  <c r="BH182" i="2"/>
  <c r="BG182" i="2"/>
  <c r="BF182" i="2"/>
  <c r="T182" i="2"/>
  <c r="R182" i="2"/>
  <c r="P182" i="2"/>
  <c r="BI180" i="2"/>
  <c r="BH180" i="2"/>
  <c r="BG180" i="2"/>
  <c r="BF180" i="2"/>
  <c r="T180" i="2"/>
  <c r="R180" i="2"/>
  <c r="P180" i="2"/>
  <c r="BI179" i="2"/>
  <c r="BH179" i="2"/>
  <c r="BG179" i="2"/>
  <c r="BF179" i="2"/>
  <c r="T179" i="2"/>
  <c r="R179" i="2"/>
  <c r="P179" i="2"/>
  <c r="BI176" i="2"/>
  <c r="BH176" i="2"/>
  <c r="BG176" i="2"/>
  <c r="BF176" i="2"/>
  <c r="T176" i="2"/>
  <c r="R176" i="2"/>
  <c r="P176" i="2"/>
  <c r="BI173" i="2"/>
  <c r="BH173" i="2"/>
  <c r="BG173" i="2"/>
  <c r="BF173" i="2"/>
  <c r="T173" i="2"/>
  <c r="R173" i="2"/>
  <c r="P173" i="2"/>
  <c r="BI170" i="2"/>
  <c r="BH170" i="2"/>
  <c r="BG170" i="2"/>
  <c r="BF170" i="2"/>
  <c r="T170" i="2"/>
  <c r="R170" i="2"/>
  <c r="P170" i="2"/>
  <c r="BI167" i="2"/>
  <c r="BH167" i="2"/>
  <c r="BG167" i="2"/>
  <c r="BF167" i="2"/>
  <c r="T167" i="2"/>
  <c r="R167" i="2"/>
  <c r="P167" i="2"/>
  <c r="BI164" i="2"/>
  <c r="BH164" i="2"/>
  <c r="BG164" i="2"/>
  <c r="BF164" i="2"/>
  <c r="T164" i="2"/>
  <c r="R164" i="2"/>
  <c r="P164" i="2"/>
  <c r="BI163" i="2"/>
  <c r="BH163" i="2"/>
  <c r="BG163" i="2"/>
  <c r="BF163" i="2"/>
  <c r="T163" i="2"/>
  <c r="R163" i="2"/>
  <c r="P163" i="2"/>
  <c r="BI161" i="2"/>
  <c r="BH161" i="2"/>
  <c r="BG161" i="2"/>
  <c r="BF161" i="2"/>
  <c r="T161" i="2"/>
  <c r="R161" i="2"/>
  <c r="P161" i="2"/>
  <c r="BI158" i="2"/>
  <c r="BH158" i="2"/>
  <c r="BG158" i="2"/>
  <c r="BF158" i="2"/>
  <c r="T158" i="2"/>
  <c r="R158" i="2"/>
  <c r="P158" i="2"/>
  <c r="BI156" i="2"/>
  <c r="BH156" i="2"/>
  <c r="BG156" i="2"/>
  <c r="BF156" i="2"/>
  <c r="T156" i="2"/>
  <c r="R156" i="2"/>
  <c r="P156" i="2"/>
  <c r="BI153" i="2"/>
  <c r="BH153" i="2"/>
  <c r="BG153" i="2"/>
  <c r="BF153" i="2"/>
  <c r="T153" i="2"/>
  <c r="R153" i="2"/>
  <c r="P153" i="2"/>
  <c r="BI150" i="2"/>
  <c r="BH150" i="2"/>
  <c r="BG150" i="2"/>
  <c r="BF150" i="2"/>
  <c r="T150" i="2"/>
  <c r="R150" i="2"/>
  <c r="P150" i="2"/>
  <c r="BI147" i="2"/>
  <c r="BH147" i="2"/>
  <c r="BG147" i="2"/>
  <c r="BF147" i="2"/>
  <c r="T147" i="2"/>
  <c r="R147" i="2"/>
  <c r="P147" i="2"/>
  <c r="BI144" i="2"/>
  <c r="BH144" i="2"/>
  <c r="BG144" i="2"/>
  <c r="BF144" i="2"/>
  <c r="J36" i="2" s="1"/>
  <c r="T144" i="2"/>
  <c r="R144" i="2"/>
  <c r="P144" i="2"/>
  <c r="BI141" i="2"/>
  <c r="BH141" i="2"/>
  <c r="F38" i="2" s="1"/>
  <c r="BG141" i="2"/>
  <c r="BF141" i="2"/>
  <c r="T141" i="2"/>
  <c r="R141" i="2"/>
  <c r="P141" i="2"/>
  <c r="BI138" i="2"/>
  <c r="BH138" i="2"/>
  <c r="BG138" i="2"/>
  <c r="F37" i="2" s="1"/>
  <c r="BF138" i="2"/>
  <c r="T138" i="2"/>
  <c r="R138" i="2"/>
  <c r="P138" i="2"/>
  <c r="BI135" i="2"/>
  <c r="BH135" i="2"/>
  <c r="BG135" i="2"/>
  <c r="BF135" i="2"/>
  <c r="T135" i="2"/>
  <c r="R135" i="2"/>
  <c r="P135" i="2"/>
  <c r="BI132" i="2"/>
  <c r="F39" i="2" s="1"/>
  <c r="BH132" i="2"/>
  <c r="BG132" i="2"/>
  <c r="BF132" i="2"/>
  <c r="T132" i="2"/>
  <c r="R132" i="2"/>
  <c r="P132" i="2"/>
  <c r="F123" i="2"/>
  <c r="E121" i="2"/>
  <c r="F91" i="2"/>
  <c r="E89" i="2"/>
  <c r="J26" i="2"/>
  <c r="E26" i="2"/>
  <c r="J126" i="2" s="1"/>
  <c r="J25" i="2"/>
  <c r="J23" i="2"/>
  <c r="E23" i="2"/>
  <c r="J125" i="2" s="1"/>
  <c r="J22" i="2"/>
  <c r="J20" i="2"/>
  <c r="E20" i="2"/>
  <c r="F94" i="2" s="1"/>
  <c r="J19" i="2"/>
  <c r="J17" i="2"/>
  <c r="E17" i="2"/>
  <c r="F93" i="2" s="1"/>
  <c r="J16" i="2"/>
  <c r="J14" i="2"/>
  <c r="J123" i="2" s="1"/>
  <c r="E7" i="2"/>
  <c r="E117" i="2" s="1"/>
  <c r="L90" i="1"/>
  <c r="AM90" i="1"/>
  <c r="AM89" i="1"/>
  <c r="L89" i="1"/>
  <c r="AM87" i="1"/>
  <c r="L87" i="1"/>
  <c r="L85" i="1"/>
  <c r="L84" i="1"/>
  <c r="BK346" i="9"/>
  <c r="J342" i="9"/>
  <c r="J309" i="9"/>
  <c r="BK285" i="9"/>
  <c r="BK354" i="9"/>
  <c r="J228" i="9"/>
  <c r="J347" i="9"/>
  <c r="BK276" i="9"/>
  <c r="BK417" i="10"/>
  <c r="BK357" i="10"/>
  <c r="BK339" i="10"/>
  <c r="BK443" i="10"/>
  <c r="J367" i="10"/>
  <c r="BK388" i="10"/>
  <c r="BK301" i="10"/>
  <c r="J270" i="10"/>
  <c r="J242" i="10"/>
  <c r="BK441" i="10"/>
  <c r="BK324" i="10"/>
  <c r="BK437" i="10"/>
  <c r="BK416" i="10"/>
  <c r="BK363" i="10"/>
  <c r="BK322" i="10"/>
  <c r="J384" i="10"/>
  <c r="BK293" i="10"/>
  <c r="BK382" i="10"/>
  <c r="BK304" i="10"/>
  <c r="BK187" i="10"/>
  <c r="J140" i="11"/>
  <c r="J172" i="11"/>
  <c r="BK166" i="11"/>
  <c r="BK145" i="11"/>
  <c r="BK171" i="12"/>
  <c r="J183" i="12"/>
  <c r="J153" i="12"/>
  <c r="BK170" i="12"/>
  <c r="J173" i="12"/>
  <c r="J156" i="12"/>
  <c r="BK156" i="12"/>
  <c r="J132" i="12"/>
  <c r="BK132" i="12"/>
  <c r="BK147" i="12"/>
  <c r="BK168" i="13"/>
  <c r="BK148" i="13"/>
  <c r="BK158" i="13"/>
  <c r="BK146" i="13"/>
  <c r="J144" i="13"/>
  <c r="J132" i="13"/>
  <c r="BK150" i="14"/>
  <c r="BK152" i="14"/>
  <c r="J139" i="14"/>
  <c r="BK131" i="14"/>
  <c r="J129" i="14"/>
  <c r="BK143" i="15"/>
  <c r="BK159" i="15"/>
  <c r="J159" i="15"/>
  <c r="J145" i="15"/>
  <c r="BK139" i="15"/>
  <c r="J169" i="16"/>
  <c r="J180" i="16"/>
  <c r="BK178" i="16"/>
  <c r="BK144" i="16"/>
  <c r="BK166" i="16"/>
  <c r="J144" i="16"/>
  <c r="BK136" i="16"/>
  <c r="J155" i="16"/>
  <c r="BK145" i="16"/>
  <c r="J138" i="16"/>
  <c r="BK215" i="20"/>
  <c r="BK146" i="21"/>
  <c r="J138" i="21"/>
  <c r="BK128" i="21"/>
  <c r="BK253" i="23"/>
  <c r="BK146" i="23"/>
  <c r="J222" i="23"/>
  <c r="BK172" i="23"/>
  <c r="BK138" i="23"/>
  <c r="BK137" i="24"/>
  <c r="J144" i="24"/>
  <c r="J137" i="24"/>
  <c r="BK168" i="29"/>
  <c r="J180" i="29"/>
  <c r="J179" i="29"/>
  <c r="J137" i="29"/>
  <c r="J169" i="29"/>
  <c r="J155" i="29"/>
  <c r="BK175" i="29"/>
  <c r="BK150" i="29"/>
  <c r="BK324" i="30"/>
  <c r="BK310" i="30"/>
  <c r="BK364" i="30"/>
  <c r="J125" i="30"/>
  <c r="BK129" i="30"/>
  <c r="J368" i="30"/>
  <c r="J261" i="30"/>
  <c r="J215" i="30"/>
  <c r="J187" i="30"/>
  <c r="BK306" i="30"/>
  <c r="BK141" i="30"/>
  <c r="J147" i="31"/>
  <c r="BK141" i="31"/>
  <c r="BK137" i="31"/>
  <c r="BK184" i="32"/>
  <c r="J195" i="32"/>
  <c r="J212" i="32"/>
  <c r="J193" i="32"/>
  <c r="BK161" i="32"/>
  <c r="J180" i="32"/>
  <c r="BK163" i="32"/>
  <c r="BK154" i="32"/>
  <c r="BK133" i="32"/>
  <c r="J158" i="32"/>
  <c r="J139" i="32"/>
  <c r="J427" i="33"/>
  <c r="BK411" i="33"/>
  <c r="BK336" i="33"/>
  <c r="J302" i="33"/>
  <c r="BK230" i="33"/>
  <c r="J139" i="33"/>
  <c r="J234" i="33"/>
  <c r="J280" i="33"/>
  <c r="BK133" i="33"/>
  <c r="J292" i="33"/>
  <c r="J254" i="33"/>
  <c r="BK197" i="33"/>
  <c r="J362" i="33"/>
  <c r="BK352" i="33"/>
  <c r="J195" i="33"/>
  <c r="J297" i="33"/>
  <c r="J222" i="33"/>
  <c r="BK199" i="33"/>
  <c r="BK147" i="34"/>
  <c r="J143" i="34"/>
  <c r="J168" i="35"/>
  <c r="BK184" i="35"/>
  <c r="J170" i="35"/>
  <c r="BK186" i="35"/>
  <c r="J183" i="35"/>
  <c r="BK144" i="35"/>
  <c r="BK176" i="35"/>
  <c r="J158" i="35"/>
  <c r="BK149" i="35"/>
  <c r="J150" i="35"/>
  <c r="BK132" i="35"/>
  <c r="BK140" i="35"/>
  <c r="J136" i="35"/>
  <c r="J131" i="35"/>
  <c r="J176" i="36"/>
  <c r="BK157" i="36"/>
  <c r="J171" i="36"/>
  <c r="J159" i="38"/>
  <c r="J139" i="38"/>
  <c r="J155" i="38"/>
  <c r="J144" i="38"/>
  <c r="BK148" i="38"/>
  <c r="BK143" i="38"/>
  <c r="J134" i="38"/>
  <c r="J131" i="38"/>
  <c r="BK134" i="38"/>
  <c r="BK162" i="39"/>
  <c r="BK167" i="39"/>
  <c r="J145" i="39"/>
  <c r="BK161" i="39"/>
  <c r="J144" i="39"/>
  <c r="J160" i="39"/>
  <c r="BK144" i="39"/>
  <c r="J137" i="40"/>
  <c r="BK124" i="40"/>
  <c r="BK123" i="41"/>
  <c r="BK305" i="42"/>
  <c r="BK273" i="42"/>
  <c r="J211" i="42"/>
  <c r="J137" i="42"/>
  <c r="J242" i="42"/>
  <c r="J216" i="42"/>
  <c r="BK198" i="42"/>
  <c r="J158" i="42"/>
  <c r="BK287" i="42"/>
  <c r="BK181" i="42"/>
  <c r="BK256" i="42"/>
  <c r="BK236" i="42"/>
  <c r="J214" i="42"/>
  <c r="J227" i="42"/>
  <c r="BK204" i="42"/>
  <c r="J181" i="42"/>
  <c r="J160" i="42"/>
  <c r="BK162" i="42"/>
  <c r="J143" i="42"/>
  <c r="J152" i="42"/>
  <c r="J190" i="43"/>
  <c r="J184" i="43"/>
  <c r="BK143" i="43"/>
  <c r="BK147" i="43"/>
  <c r="J274" i="44"/>
  <c r="J255" i="44"/>
  <c r="BK274" i="44"/>
  <c r="J259" i="44"/>
  <c r="J217" i="44"/>
  <c r="J257" i="44"/>
  <c r="BK149" i="44"/>
  <c r="J272" i="44"/>
  <c r="BK163" i="44"/>
  <c r="BK142" i="44"/>
  <c r="J267" i="44"/>
  <c r="J247" i="44"/>
  <c r="J219" i="44"/>
  <c r="BK197" i="44"/>
  <c r="J144" i="44"/>
  <c r="BK251" i="44"/>
  <c r="J223" i="44"/>
  <c r="BK182" i="44"/>
  <c r="BK157" i="44"/>
  <c r="J126" i="44"/>
  <c r="BK220" i="44"/>
  <c r="J130" i="44"/>
  <c r="BK159" i="44"/>
  <c r="BK205" i="44"/>
  <c r="BK150" i="44"/>
  <c r="J136" i="44"/>
  <c r="BK214" i="44"/>
  <c r="BK199" i="44"/>
  <c r="BK181" i="44"/>
  <c r="J162" i="44"/>
  <c r="BK174" i="44"/>
  <c r="BK124" i="44"/>
  <c r="J262" i="45"/>
  <c r="BK243" i="45"/>
  <c r="J271" i="45"/>
  <c r="BK254" i="45"/>
  <c r="J265" i="45"/>
  <c r="J203" i="45"/>
  <c r="J276" i="45"/>
  <c r="BK246" i="45"/>
  <c r="BK218" i="45"/>
  <c r="J180" i="45"/>
  <c r="J139" i="45"/>
  <c r="BK237" i="45"/>
  <c r="BK212" i="45"/>
  <c r="BK242" i="45"/>
  <c r="BK209" i="45"/>
  <c r="BK147" i="45"/>
  <c r="J212" i="45"/>
  <c r="J197" i="45"/>
  <c r="BK182" i="45"/>
  <c r="BK131" i="45"/>
  <c r="BK166" i="45"/>
  <c r="J205" i="45"/>
  <c r="J185" i="45"/>
  <c r="BK139" i="45"/>
  <c r="J181" i="46"/>
  <c r="BK152" i="50"/>
  <c r="J185" i="50"/>
  <c r="J179" i="50"/>
  <c r="BK179" i="50"/>
  <c r="J162" i="50"/>
  <c r="J135" i="50"/>
  <c r="BK158" i="50"/>
  <c r="BK128" i="50"/>
  <c r="J156" i="50"/>
  <c r="J139" i="50"/>
  <c r="BK180" i="52"/>
  <c r="BK139" i="52"/>
  <c r="J188" i="52"/>
  <c r="BK160" i="52"/>
  <c r="BK164" i="52"/>
  <c r="J145" i="52"/>
  <c r="BK137" i="52"/>
  <c r="J159" i="52"/>
  <c r="BK159" i="52"/>
  <c r="BK156" i="52"/>
  <c r="J139" i="52"/>
  <c r="J187" i="53"/>
  <c r="BK134" i="53"/>
  <c r="BK168" i="53"/>
  <c r="BK171" i="53"/>
  <c r="J147" i="53"/>
  <c r="J134" i="53"/>
  <c r="BK177" i="53"/>
  <c r="BK145" i="9"/>
  <c r="BK223" i="9"/>
  <c r="BK188" i="9"/>
  <c r="J165" i="9"/>
  <c r="J157" i="9"/>
  <c r="J360" i="9"/>
  <c r="BK347" i="9"/>
  <c r="BK324" i="9"/>
  <c r="BK314" i="9"/>
  <c r="J295" i="9"/>
  <c r="J293" i="9"/>
  <c r="J243" i="9"/>
  <c r="J208" i="9"/>
  <c r="J203" i="9"/>
  <c r="BK349" i="10"/>
  <c r="J317" i="10"/>
  <c r="J287" i="10"/>
  <c r="J215" i="10"/>
  <c r="BK188" i="10"/>
  <c r="BK428" i="10"/>
  <c r="BK323" i="10"/>
  <c r="J304" i="10"/>
  <c r="J403" i="10"/>
  <c r="BK306" i="10"/>
  <c r="J281" i="10"/>
  <c r="BK328" i="10"/>
  <c r="BK287" i="10"/>
  <c r="BK240" i="10"/>
  <c r="J213" i="10"/>
  <c r="BK193" i="10"/>
  <c r="BK167" i="10"/>
  <c r="J155" i="10"/>
  <c r="J152" i="10"/>
  <c r="BK142" i="10"/>
  <c r="BK409" i="10"/>
  <c r="BK402" i="10"/>
  <c r="BK367" i="10"/>
  <c r="J347" i="10"/>
  <c r="J315" i="10"/>
  <c r="BK205" i="11"/>
  <c r="J198" i="11"/>
  <c r="J189" i="11"/>
  <c r="J209" i="11"/>
  <c r="BK209" i="11"/>
  <c r="J193" i="11"/>
  <c r="J181" i="11"/>
  <c r="J141" i="11"/>
  <c r="J156" i="11"/>
  <c r="J133" i="11"/>
  <c r="J169" i="11"/>
  <c r="J176" i="11"/>
  <c r="J158" i="11"/>
  <c r="BK184" i="12"/>
  <c r="BK175" i="12"/>
  <c r="J162" i="12"/>
  <c r="J184" i="12"/>
  <c r="BK182" i="12"/>
  <c r="BK161" i="12"/>
  <c r="J168" i="13"/>
  <c r="J164" i="13"/>
  <c r="J149" i="13"/>
  <c r="BK135" i="13"/>
  <c r="J162" i="13"/>
  <c r="J167" i="13"/>
  <c r="J141" i="13"/>
  <c r="BK155" i="13"/>
  <c r="BK141" i="13"/>
  <c r="BK134" i="13"/>
  <c r="J134" i="13"/>
  <c r="J149" i="14"/>
  <c r="BK138" i="14"/>
  <c r="J138" i="14"/>
  <c r="BK133" i="14"/>
  <c r="J134" i="14"/>
  <c r="BK149" i="14"/>
  <c r="J150" i="14"/>
  <c r="BK130" i="14"/>
  <c r="BK132" i="14"/>
  <c r="BK151" i="15"/>
  <c r="J140" i="15"/>
  <c r="BK157" i="15"/>
  <c r="J155" i="15"/>
  <c r="BK145" i="15"/>
  <c r="BK161" i="15"/>
  <c r="BK164" i="15"/>
  <c r="BK137" i="15"/>
  <c r="BK176" i="16"/>
  <c r="BK164" i="16"/>
  <c r="BK170" i="16"/>
  <c r="BK168" i="16"/>
  <c r="BK161" i="16"/>
  <c r="J136" i="16"/>
  <c r="BK159" i="16"/>
  <c r="J151" i="16"/>
  <c r="BK139" i="16"/>
  <c r="J133" i="16"/>
  <c r="J162" i="16"/>
  <c r="J152" i="16"/>
  <c r="BK148" i="16"/>
  <c r="BK141" i="16"/>
  <c r="J149" i="17"/>
  <c r="BK146" i="17"/>
  <c r="BK130" i="17"/>
  <c r="J141" i="17"/>
  <c r="BK135" i="19"/>
  <c r="J249" i="20"/>
  <c r="J237" i="20"/>
  <c r="BK191" i="20"/>
  <c r="BK157" i="20"/>
  <c r="BK143" i="20"/>
  <c r="J221" i="20"/>
  <c r="J191" i="20"/>
  <c r="BK147" i="20"/>
  <c r="BK137" i="20"/>
  <c r="BK130" i="21"/>
  <c r="J133" i="21"/>
  <c r="J140" i="21"/>
  <c r="J129" i="21"/>
  <c r="BK132" i="21"/>
  <c r="BK176" i="22"/>
  <c r="J175" i="22"/>
  <c r="J145" i="22"/>
  <c r="BK173" i="22"/>
  <c r="BK166" i="22"/>
  <c r="J159" i="22"/>
  <c r="BK145" i="22"/>
  <c r="J136" i="22"/>
  <c r="BK147" i="22"/>
  <c r="J138" i="22"/>
  <c r="J177" i="22"/>
  <c r="BK177" i="22"/>
  <c r="BK171" i="22"/>
  <c r="BK165" i="22"/>
  <c r="BK162" i="22"/>
  <c r="J154" i="22"/>
  <c r="BK151" i="22"/>
  <c r="J147" i="22"/>
  <c r="BK135" i="22"/>
  <c r="BK170" i="22"/>
  <c r="J160" i="22"/>
  <c r="J164" i="22"/>
  <c r="BK130" i="22"/>
  <c r="BK136" i="22"/>
  <c r="J171" i="22"/>
  <c r="J144" i="22"/>
  <c r="J146" i="22"/>
  <c r="BK158" i="22"/>
  <c r="J143" i="22"/>
  <c r="J130" i="22"/>
  <c r="BK150" i="22"/>
  <c r="J151" i="22"/>
  <c r="J131" i="22"/>
  <c r="J292" i="23"/>
  <c r="BK289" i="23"/>
  <c r="BK286" i="23"/>
  <c r="BK280" i="23"/>
  <c r="BK261" i="23"/>
  <c r="J241" i="23"/>
  <c r="BK226" i="23"/>
  <c r="BK219" i="23"/>
  <c r="J181" i="23"/>
  <c r="BK176" i="23"/>
  <c r="J155" i="23"/>
  <c r="BK278" i="23"/>
  <c r="J263" i="23"/>
  <c r="J253" i="23"/>
  <c r="J244" i="23"/>
  <c r="J236" i="23"/>
  <c r="J139" i="23"/>
  <c r="J282" i="23"/>
  <c r="BK268" i="23"/>
  <c r="J169" i="23"/>
  <c r="BK137" i="23"/>
  <c r="BK256" i="23"/>
  <c r="BK149" i="23"/>
  <c r="BK242" i="23"/>
  <c r="J220" i="23"/>
  <c r="J211" i="23"/>
  <c r="J259" i="23"/>
  <c r="J232" i="23"/>
  <c r="BK202" i="23"/>
  <c r="BK184" i="23"/>
  <c r="J158" i="23"/>
  <c r="J146" i="23"/>
  <c r="J242" i="23"/>
  <c r="BK198" i="23"/>
  <c r="BK178" i="23"/>
  <c r="BK222" i="23"/>
  <c r="BK155" i="23"/>
  <c r="BK145" i="24"/>
  <c r="J148" i="24"/>
  <c r="J152" i="24"/>
  <c r="BK143" i="24"/>
  <c r="BK135" i="24"/>
  <c r="J162" i="25"/>
  <c r="J147" i="25"/>
  <c r="BK149" i="25"/>
  <c r="J133" i="25"/>
  <c r="J143" i="25"/>
  <c r="J134" i="25"/>
  <c r="BK150" i="25"/>
  <c r="BK131" i="25"/>
  <c r="J138" i="25"/>
  <c r="J129" i="25"/>
  <c r="J129" i="26"/>
  <c r="BK135" i="26"/>
  <c r="BK127" i="26"/>
  <c r="J133" i="27"/>
  <c r="BK136" i="27"/>
  <c r="BK131" i="27"/>
  <c r="BK129" i="28"/>
  <c r="J174" i="29"/>
  <c r="BK176" i="29"/>
  <c r="J182" i="29"/>
  <c r="J139" i="29"/>
  <c r="BK153" i="29"/>
  <c r="BK170" i="29"/>
  <c r="J156" i="29"/>
  <c r="J176" i="29"/>
  <c r="BK130" i="29"/>
  <c r="BK127" i="29"/>
  <c r="BK135" i="29"/>
  <c r="J145" i="29"/>
  <c r="BK140" i="29"/>
  <c r="BK398" i="30"/>
  <c r="BK369" i="30"/>
  <c r="BK294" i="30"/>
  <c r="J253" i="30"/>
  <c r="J209" i="30"/>
  <c r="J149" i="30"/>
  <c r="J466" i="30"/>
  <c r="BK436" i="30"/>
  <c r="J338" i="30"/>
  <c r="BK326" i="30"/>
  <c r="BK279" i="30"/>
  <c r="BK446" i="30"/>
  <c r="BK432" i="30"/>
  <c r="BK358" i="30"/>
  <c r="BK344" i="30"/>
  <c r="J320" i="30"/>
  <c r="BK243" i="30"/>
  <c r="J412" i="30"/>
  <c r="J398" i="30"/>
  <c r="BK374" i="30"/>
  <c r="BK394" i="30"/>
  <c r="BK332" i="30"/>
  <c r="BK266" i="8"/>
  <c r="BK254" i="8"/>
  <c r="BK233" i="8"/>
  <c r="BK205" i="8"/>
  <c r="BK182" i="8"/>
  <c r="BK142" i="8"/>
  <c r="J150" i="8"/>
  <c r="J232" i="8"/>
  <c r="BK146" i="8"/>
  <c r="BK383" i="9"/>
  <c r="J379" i="9"/>
  <c r="J367" i="9"/>
  <c r="J324" i="9"/>
  <c r="J212" i="9"/>
  <c r="BK201" i="9"/>
  <c r="BK375" i="9"/>
  <c r="J363" i="9"/>
  <c r="BK291" i="9"/>
  <c r="J366" i="9"/>
  <c r="J328" i="9"/>
  <c r="BK305" i="9"/>
  <c r="J289" i="9"/>
  <c r="J265" i="9"/>
  <c r="J250" i="9"/>
  <c r="J246" i="9"/>
  <c r="J210" i="9"/>
  <c r="J204" i="9"/>
  <c r="J187" i="9"/>
  <c r="BK179" i="9"/>
  <c r="BK166" i="9"/>
  <c r="BK267" i="9"/>
  <c r="J359" i="9"/>
  <c r="J340" i="9"/>
  <c r="J271" i="9"/>
  <c r="BK263" i="9"/>
  <c r="BK240" i="9"/>
  <c r="J234" i="9"/>
  <c r="BK229" i="9"/>
  <c r="BK298" i="9"/>
  <c r="J182" i="9"/>
  <c r="J277" i="9"/>
  <c r="J352" i="9"/>
  <c r="BK338" i="9"/>
  <c r="J273" i="10"/>
  <c r="J207" i="10"/>
  <c r="J439" i="10"/>
  <c r="BK372" i="10"/>
  <c r="J307" i="10"/>
  <c r="BK442" i="10"/>
  <c r="J408" i="10"/>
  <c r="J308" i="10"/>
  <c r="J301" i="10"/>
  <c r="BK400" i="10"/>
  <c r="J389" i="10"/>
  <c r="J264" i="10"/>
  <c r="BK214" i="10"/>
  <c r="J194" i="10"/>
  <c r="BK183" i="10"/>
  <c r="J167" i="10"/>
  <c r="J157" i="10"/>
  <c r="J396" i="10"/>
  <c r="BK325" i="10"/>
  <c r="J269" i="10"/>
  <c r="BK239" i="10"/>
  <c r="J216" i="10"/>
  <c r="J204" i="10"/>
  <c r="BK194" i="10"/>
  <c r="BK182" i="10"/>
  <c r="BK171" i="10"/>
  <c r="BK165" i="10"/>
  <c r="BK147" i="10"/>
  <c r="BK412" i="10"/>
  <c r="BK403" i="10"/>
  <c r="J372" i="10"/>
  <c r="BK364" i="10"/>
  <c r="BK342" i="10"/>
  <c r="J255" i="10"/>
  <c r="J206" i="11"/>
  <c r="J199" i="11"/>
  <c r="J190" i="11"/>
  <c r="BK199" i="11"/>
  <c r="J183" i="11"/>
  <c r="J178" i="11"/>
  <c r="J175" i="12"/>
  <c r="J170" i="12"/>
  <c r="J161" i="13"/>
  <c r="BK161" i="13"/>
  <c r="BK150" i="13"/>
  <c r="J148" i="13"/>
  <c r="BK131" i="13"/>
  <c r="J133" i="13"/>
  <c r="J135" i="13"/>
  <c r="J150" i="13"/>
  <c r="BK154" i="14"/>
  <c r="J141" i="14"/>
  <c r="BK139" i="14"/>
  <c r="BK135" i="14"/>
  <c r="J136" i="14"/>
  <c r="BK143" i="14"/>
  <c r="J133" i="15"/>
  <c r="BK154" i="16"/>
  <c r="BK174" i="16"/>
  <c r="J161" i="16"/>
  <c r="BK173" i="16"/>
  <c r="BK142" i="16"/>
  <c r="J173" i="16"/>
  <c r="J153" i="16"/>
  <c r="J142" i="16"/>
  <c r="BK138" i="16"/>
  <c r="BK157" i="16"/>
  <c r="J159" i="16"/>
  <c r="J148" i="16"/>
  <c r="BK143" i="16"/>
  <c r="J134" i="16"/>
  <c r="BK151" i="17"/>
  <c r="BK148" i="17"/>
  <c r="J140" i="17"/>
  <c r="J151" i="17"/>
  <c r="J145" i="17"/>
  <c r="J131" i="17"/>
  <c r="BK129" i="19"/>
  <c r="BK251" i="20"/>
  <c r="BK239" i="20"/>
  <c r="BK189" i="20"/>
  <c r="J231" i="20"/>
  <c r="BK151" i="20"/>
  <c r="BK175" i="20"/>
  <c r="BK159" i="20"/>
  <c r="BK161" i="20"/>
  <c r="J205" i="20"/>
  <c r="J209" i="20"/>
  <c r="BK207" i="20"/>
  <c r="J175" i="20"/>
  <c r="J145" i="21"/>
  <c r="J132" i="21"/>
  <c r="J143" i="21"/>
  <c r="J128" i="21"/>
  <c r="BK139" i="21"/>
  <c r="BK134" i="21"/>
  <c r="J178" i="22"/>
  <c r="BK146" i="22"/>
  <c r="BK179" i="22"/>
  <c r="J165" i="22"/>
  <c r="BK160" i="22"/>
  <c r="J157" i="22"/>
  <c r="J139" i="22"/>
  <c r="J141" i="22"/>
  <c r="J134" i="22"/>
  <c r="J179" i="22"/>
  <c r="BK139" i="22"/>
  <c r="J173" i="22"/>
  <c r="J170" i="22"/>
  <c r="BK164" i="22"/>
  <c r="J158" i="22"/>
  <c r="J152" i="22"/>
  <c r="J150" i="22"/>
  <c r="J142" i="22"/>
  <c r="J137" i="22"/>
  <c r="J174" i="22"/>
  <c r="BK167" i="22"/>
  <c r="BK172" i="22"/>
  <c r="BK128" i="22"/>
  <c r="J162" i="22"/>
  <c r="J133" i="22"/>
  <c r="BK154" i="22"/>
  <c r="J156" i="22"/>
  <c r="J161" i="22"/>
  <c r="BK152" i="22"/>
  <c r="BK131" i="22"/>
  <c r="BK155" i="22"/>
  <c r="BK138" i="22"/>
  <c r="BK142" i="22"/>
  <c r="BK137" i="22"/>
  <c r="BK132" i="22"/>
  <c r="BK291" i="23"/>
  <c r="J287" i="23"/>
  <c r="J283" i="23"/>
  <c r="BK263" i="23"/>
  <c r="BK251" i="23"/>
  <c r="BK239" i="23"/>
  <c r="BK227" i="23"/>
  <c r="J221" i="23"/>
  <c r="BK182" i="23"/>
  <c r="J174" i="23"/>
  <c r="BK290" i="23"/>
  <c r="J286" i="23"/>
  <c r="J264" i="23"/>
  <c r="BK259" i="23"/>
  <c r="J252" i="23"/>
  <c r="BK248" i="23"/>
  <c r="J243" i="23"/>
  <c r="J160" i="23"/>
  <c r="J138" i="23"/>
  <c r="BK274" i="23"/>
  <c r="J178" i="23"/>
  <c r="J145" i="23"/>
  <c r="J272" i="23"/>
  <c r="BK254" i="23"/>
  <c r="J165" i="23"/>
  <c r="BK215" i="23"/>
  <c r="BK207" i="23"/>
  <c r="J142" i="23"/>
  <c r="J168" i="23"/>
  <c r="BK192" i="23"/>
  <c r="BK151" i="23"/>
  <c r="J231" i="23"/>
  <c r="J171" i="23"/>
  <c r="BK154" i="23"/>
  <c r="J250" i="23"/>
  <c r="J186" i="23"/>
  <c r="J227" i="23"/>
  <c r="J198" i="23"/>
  <c r="J184" i="23"/>
  <c r="J172" i="23"/>
  <c r="BK147" i="23"/>
  <c r="BK136" i="24"/>
  <c r="BK148" i="24"/>
  <c r="J134" i="24"/>
  <c r="BK131" i="26"/>
  <c r="BK129" i="27"/>
  <c r="J148" i="29"/>
  <c r="J166" i="29"/>
  <c r="BK136" i="29"/>
  <c r="BK156" i="29"/>
  <c r="J129" i="29"/>
  <c r="J154" i="29"/>
  <c r="BK128" i="29"/>
  <c r="J141" i="29"/>
  <c r="J388" i="30"/>
  <c r="J370" i="30"/>
  <c r="BK302" i="30"/>
  <c r="J283" i="30"/>
  <c r="J233" i="30"/>
  <c r="J155" i="30"/>
  <c r="J469" i="30"/>
  <c r="BK456" i="30"/>
  <c r="BK354" i="30"/>
  <c r="J334" i="30"/>
  <c r="BK316" i="30"/>
  <c r="BK469" i="30"/>
  <c r="J442" i="30"/>
  <c r="J426" i="30"/>
  <c r="BK356" i="30"/>
  <c r="J336" i="30"/>
  <c r="BK319" i="30"/>
  <c r="J414" i="30"/>
  <c r="BK400" i="30"/>
  <c r="J364" i="30"/>
  <c r="BK340" i="30"/>
  <c r="J294" i="30"/>
  <c r="BK283" i="30"/>
  <c r="J231" i="30"/>
  <c r="BK171" i="30"/>
  <c r="BK149" i="30"/>
  <c r="J420" i="30"/>
  <c r="J366" i="30"/>
  <c r="J243" i="30"/>
  <c r="J229" i="30"/>
  <c r="J163" i="30"/>
  <c r="BK384" i="30"/>
  <c r="BK418" i="30"/>
  <c r="BK378" i="30"/>
  <c r="J304" i="30"/>
  <c r="BK416" i="30"/>
  <c r="BK255" i="30"/>
  <c r="BK189" i="30"/>
  <c r="BK157" i="30"/>
  <c r="J369" i="30"/>
  <c r="J263" i="30"/>
  <c r="BK127" i="30"/>
  <c r="BK221" i="30"/>
  <c r="BK145" i="30"/>
  <c r="BK245" i="30"/>
  <c r="BK131" i="30"/>
  <c r="J143" i="30"/>
  <c r="BK430" i="30"/>
  <c r="BK315" i="30"/>
  <c r="J267" i="30"/>
  <c r="J217" i="30"/>
  <c r="BK201" i="30"/>
  <c r="BK185" i="30"/>
  <c r="BK177" i="30"/>
  <c r="BK318" i="30"/>
  <c r="BK147" i="31"/>
  <c r="BK129" i="31"/>
  <c r="BK139" i="31"/>
  <c r="J210" i="32"/>
  <c r="BK193" i="32"/>
  <c r="BK210" i="32"/>
  <c r="BK190" i="32"/>
  <c r="BK373" i="33"/>
  <c r="J324" i="33"/>
  <c r="BK295" i="33"/>
  <c r="BK143" i="33"/>
  <c r="J272" i="33"/>
  <c r="BK205" i="33"/>
  <c r="J183" i="33"/>
  <c r="BK306" i="33"/>
  <c r="BK288" i="33"/>
  <c r="J230" i="33"/>
  <c r="J213" i="33"/>
  <c r="BK173" i="33"/>
  <c r="BK139" i="33"/>
  <c r="BK356" i="33"/>
  <c r="BK298" i="33"/>
  <c r="BK240" i="33"/>
  <c r="BK211" i="33"/>
  <c r="J173" i="33"/>
  <c r="J149" i="33"/>
  <c r="BK395" i="33"/>
  <c r="BK375" i="33"/>
  <c r="BK332" i="33"/>
  <c r="BK338" i="33"/>
  <c r="BK165" i="33"/>
  <c r="J385" i="33"/>
  <c r="J397" i="33"/>
  <c r="J401" i="33"/>
  <c r="J328" i="33"/>
  <c r="BK312" i="33"/>
  <c r="BK222" i="33"/>
  <c r="J368" i="33"/>
  <c r="BK278" i="33"/>
  <c r="BK246" i="33"/>
  <c r="J377" i="33"/>
  <c r="BK354" i="33"/>
  <c r="BK294" i="33"/>
  <c r="BK282" i="33"/>
  <c r="BK224" i="33"/>
  <c r="J314" i="33"/>
  <c r="BK250" i="33"/>
  <c r="J201" i="33"/>
  <c r="BK153" i="34"/>
  <c r="BK136" i="34"/>
  <c r="BK140" i="34"/>
  <c r="J196" i="35"/>
  <c r="J189" i="35"/>
  <c r="J182" i="35"/>
  <c r="BK170" i="35"/>
  <c r="BK158" i="35"/>
  <c r="BK145" i="35"/>
  <c r="J177" i="35"/>
  <c r="BK179" i="35"/>
  <c r="BK192" i="35"/>
  <c r="J174" i="35"/>
  <c r="BK175" i="35"/>
  <c r="J161" i="35"/>
  <c r="BK131" i="35"/>
  <c r="J157" i="35"/>
  <c r="J163" i="35"/>
  <c r="J156" i="35"/>
  <c r="J147" i="35"/>
  <c r="BK138" i="35"/>
  <c r="J138" i="35"/>
  <c r="J141" i="35"/>
  <c r="BK134" i="35"/>
  <c r="BK165" i="36"/>
  <c r="J159" i="36"/>
  <c r="BK169" i="36"/>
  <c r="BK151" i="36"/>
  <c r="J130" i="36"/>
  <c r="BK182" i="36"/>
  <c r="J174" i="36"/>
  <c r="J179" i="36"/>
  <c r="BK166" i="36"/>
  <c r="J154" i="36"/>
  <c r="BK130" i="36"/>
  <c r="J157" i="36"/>
  <c r="BK148" i="36"/>
  <c r="BK137" i="36"/>
  <c r="BK142" i="36"/>
  <c r="J136" i="36"/>
  <c r="BK127" i="37"/>
  <c r="BK194" i="38"/>
  <c r="BK192" i="38"/>
  <c r="J186" i="38"/>
  <c r="BK182" i="38"/>
  <c r="J174" i="38"/>
  <c r="J195" i="38"/>
  <c r="BK188" i="38"/>
  <c r="J172" i="38"/>
  <c r="BK159" i="38"/>
  <c r="BK190" i="38"/>
  <c r="BK178" i="38"/>
  <c r="J188" i="38"/>
  <c r="J178" i="38"/>
  <c r="BK168" i="38"/>
  <c r="BK164" i="39"/>
  <c r="BK142" i="39"/>
  <c r="BK152" i="39"/>
  <c r="BK141" i="39"/>
  <c r="J164" i="39"/>
  <c r="BK135" i="39"/>
  <c r="J133" i="39"/>
  <c r="J131" i="40"/>
  <c r="BK141" i="40"/>
  <c r="J126" i="40"/>
  <c r="F39" i="41"/>
  <c r="BD143" i="1" s="1"/>
  <c r="J295" i="42"/>
  <c r="J301" i="42"/>
  <c r="J281" i="42"/>
  <c r="BK295" i="42"/>
  <c r="J275" i="42"/>
  <c r="BK233" i="42"/>
  <c r="J192" i="42"/>
  <c r="BK180" i="42"/>
  <c r="BK158" i="42"/>
  <c r="BK146" i="42"/>
  <c r="BK184" i="43"/>
  <c r="J180" i="43"/>
  <c r="J133" i="43"/>
  <c r="J168" i="43"/>
  <c r="J145" i="43"/>
  <c r="BK166" i="43"/>
  <c r="J278" i="44"/>
  <c r="BK217" i="44"/>
  <c r="BK187" i="44"/>
  <c r="J153" i="44"/>
  <c r="BK134" i="44"/>
  <c r="BK240" i="44"/>
  <c r="BK218" i="44"/>
  <c r="BK184" i="44"/>
  <c r="J170" i="44"/>
  <c r="J152" i="44"/>
  <c r="J222" i="44"/>
  <c r="BK238" i="44"/>
  <c r="J175" i="44"/>
  <c r="J142" i="44"/>
  <c r="J124" i="44"/>
  <c r="J225" i="44"/>
  <c r="BK170" i="44"/>
  <c r="BK192" i="44"/>
  <c r="BK164" i="44"/>
  <c r="BK161" i="44"/>
  <c r="J203" i="44"/>
  <c r="J186" i="44"/>
  <c r="BK168" i="44"/>
  <c r="J195" i="44"/>
  <c r="BK167" i="44"/>
  <c r="BK258" i="45"/>
  <c r="J237" i="45"/>
  <c r="J260" i="45"/>
  <c r="J252" i="45"/>
  <c r="J274" i="45"/>
  <c r="BK259" i="45"/>
  <c r="J277" i="45"/>
  <c r="J269" i="45"/>
  <c r="J258" i="45"/>
  <c r="BK201" i="45"/>
  <c r="J158" i="45"/>
  <c r="J145" i="45"/>
  <c r="J243" i="45"/>
  <c r="BK158" i="45"/>
  <c r="J214" i="45"/>
  <c r="J235" i="45"/>
  <c r="J149" i="45"/>
  <c r="BK233" i="45"/>
  <c r="J207" i="45"/>
  <c r="J151" i="45"/>
  <c r="J216" i="45"/>
  <c r="BK195" i="45"/>
  <c r="J160" i="45"/>
  <c r="J170" i="45"/>
  <c r="BK216" i="45"/>
  <c r="BK172" i="45"/>
  <c r="BK180" i="45"/>
  <c r="J143" i="45"/>
  <c r="J133" i="45"/>
  <c r="BK169" i="46"/>
  <c r="J144" i="46"/>
  <c r="J167" i="46"/>
  <c r="BK135" i="46"/>
  <c r="J172" i="46"/>
  <c r="J128" i="46"/>
  <c r="BK157" i="46"/>
  <c r="BK172" i="46"/>
  <c r="BK166" i="46"/>
  <c r="J155" i="46"/>
  <c r="BK165" i="46"/>
  <c r="J136" i="46"/>
  <c r="BK138" i="46"/>
  <c r="BK128" i="46"/>
  <c r="J131" i="47"/>
  <c r="J136" i="47"/>
  <c r="BK124" i="47"/>
  <c r="BK161" i="50"/>
  <c r="BK170" i="50"/>
  <c r="BK132" i="50"/>
  <c r="BK160" i="50"/>
  <c r="BK131" i="50"/>
  <c r="BK135" i="50"/>
  <c r="J154" i="50"/>
  <c r="BK149" i="50"/>
  <c r="J131" i="50"/>
  <c r="J137" i="50"/>
  <c r="BK119" i="51"/>
  <c r="F37" i="51"/>
  <c r="BD155" i="1" s="1"/>
  <c r="BK208" i="52"/>
  <c r="J178" i="52"/>
  <c r="J170" i="52"/>
  <c r="BK192" i="52"/>
  <c r="J208" i="52"/>
  <c r="BK190" i="52"/>
  <c r="J200" i="52"/>
  <c r="BK187" i="53"/>
  <c r="BK151" i="53"/>
  <c r="J157" i="53"/>
  <c r="J131" i="53"/>
  <c r="J254" i="9"/>
  <c r="BK242" i="9"/>
  <c r="J211" i="9"/>
  <c r="BK191" i="9"/>
  <c r="J244" i="9"/>
  <c r="BK210" i="9"/>
  <c r="J176" i="9"/>
  <c r="J344" i="9"/>
  <c r="BK311" i="9"/>
  <c r="J307" i="9"/>
  <c r="BK280" i="9"/>
  <c r="J223" i="9"/>
  <c r="BK216" i="9"/>
  <c r="BK152" i="9"/>
  <c r="J346" i="9"/>
  <c r="J378" i="10"/>
  <c r="J345" i="10"/>
  <c r="J250" i="10"/>
  <c r="J428" i="10"/>
  <c r="J359" i="10"/>
  <c r="J320" i="10"/>
  <c r="J297" i="10"/>
  <c r="J272" i="10"/>
  <c r="BK256" i="10"/>
  <c r="J193" i="10"/>
  <c r="BK438" i="10"/>
  <c r="BK370" i="10"/>
  <c r="J322" i="10"/>
  <c r="BK369" i="10"/>
  <c r="J366" i="10"/>
  <c r="BK352" i="10"/>
  <c r="J340" i="10"/>
  <c r="J331" i="10"/>
  <c r="BK327" i="10"/>
  <c r="BK309" i="10"/>
  <c r="BK296" i="10"/>
  <c r="BK235" i="10"/>
  <c r="J224" i="10"/>
  <c r="J209" i="10"/>
  <c r="J183" i="10"/>
  <c r="BK168" i="10"/>
  <c r="BK139" i="10"/>
  <c r="BK420" i="10"/>
  <c r="J411" i="10"/>
  <c r="J405" i="10"/>
  <c r="J374" i="10"/>
  <c r="BK353" i="10"/>
  <c r="BK348" i="10"/>
  <c r="BK336" i="10"/>
  <c r="BK331" i="10"/>
  <c r="BK310" i="10"/>
  <c r="BK294" i="10"/>
  <c r="BK279" i="10"/>
  <c r="J267" i="10"/>
  <c r="J248" i="10"/>
  <c r="J448" i="10"/>
  <c r="J440" i="10"/>
  <c r="J239" i="10"/>
  <c r="BK433" i="10"/>
  <c r="J423" i="10"/>
  <c r="BK419" i="10"/>
  <c r="BK365" i="10"/>
  <c r="J361" i="10"/>
  <c r="J339" i="10"/>
  <c r="J323" i="10"/>
  <c r="BK299" i="10"/>
  <c r="J445" i="10"/>
  <c r="BK177" i="10"/>
  <c r="BK448" i="10"/>
  <c r="J430" i="10"/>
  <c r="J223" i="10"/>
  <c r="BK217" i="10"/>
  <c r="BK375" i="10"/>
  <c r="J314" i="10"/>
  <c r="BK300" i="10"/>
  <c r="J217" i="10"/>
  <c r="BK186" i="10"/>
  <c r="J166" i="10"/>
  <c r="BK161" i="10"/>
  <c r="J142" i="10"/>
  <c r="BK291" i="10"/>
  <c r="BK281" i="10"/>
  <c r="BK273" i="10"/>
  <c r="BK250" i="10"/>
  <c r="BK221" i="10"/>
  <c r="J191" i="11"/>
  <c r="J207" i="11"/>
  <c r="J157" i="11"/>
  <c r="J149" i="11"/>
  <c r="J144" i="11"/>
  <c r="BK168" i="11"/>
  <c r="J153" i="11"/>
  <c r="J182" i="12"/>
  <c r="BK166" i="12"/>
  <c r="J149" i="12"/>
  <c r="BK154" i="12"/>
  <c r="BK155" i="12"/>
  <c r="BK141" i="12"/>
  <c r="BK136" i="12"/>
  <c r="J150" i="12"/>
  <c r="BK133" i="12"/>
  <c r="J146" i="12"/>
  <c r="J140" i="12"/>
  <c r="BK134" i="12"/>
  <c r="J157" i="13"/>
  <c r="J154" i="13"/>
  <c r="BK144" i="13"/>
  <c r="J159" i="13"/>
  <c r="BK162" i="13"/>
  <c r="BK149" i="13"/>
  <c r="BK130" i="13"/>
  <c r="BK132" i="13"/>
  <c r="BK138" i="13"/>
  <c r="J152" i="13"/>
  <c r="BK139" i="13"/>
  <c r="BK136" i="13"/>
  <c r="J155" i="14"/>
  <c r="J143" i="14"/>
  <c r="BK141" i="14"/>
  <c r="J130" i="14"/>
  <c r="BK137" i="14"/>
  <c r="BK146" i="14"/>
  <c r="BK136" i="14"/>
  <c r="BK129" i="14"/>
  <c r="BK160" i="15"/>
  <c r="J160" i="15"/>
  <c r="J166" i="15"/>
  <c r="BK148" i="15"/>
  <c r="J144" i="15"/>
  <c r="J154" i="15"/>
  <c r="BK136" i="15"/>
  <c r="BK155" i="15"/>
  <c r="J139" i="15"/>
  <c r="J132" i="15"/>
  <c r="J166" i="16"/>
  <c r="J175" i="16"/>
  <c r="J167" i="16"/>
  <c r="BK167" i="16"/>
  <c r="BK162" i="16"/>
  <c r="BK132" i="16"/>
  <c r="J273" i="2"/>
  <c r="J269" i="2"/>
  <c r="J265" i="2"/>
  <c r="J182" i="2"/>
  <c r="J156" i="2"/>
  <c r="AS122" i="1"/>
  <c r="J285" i="2"/>
  <c r="J258" i="2"/>
  <c r="J255" i="2"/>
  <c r="J184" i="2"/>
  <c r="J167" i="2"/>
  <c r="J144" i="2"/>
  <c r="AS150" i="1"/>
  <c r="J240" i="2"/>
  <c r="J161" i="2"/>
  <c r="BK275" i="2"/>
  <c r="BK153" i="2"/>
  <c r="BK915" i="3"/>
  <c r="J875" i="3"/>
  <c r="BK424" i="3"/>
  <c r="J325" i="3"/>
  <c r="J285" i="3"/>
  <c r="J907" i="3"/>
  <c r="J841" i="3"/>
  <c r="BK793" i="3"/>
  <c r="J730" i="3"/>
  <c r="J376" i="3"/>
  <c r="J357" i="3"/>
  <c r="J226" i="3"/>
  <c r="J898" i="3"/>
  <c r="J696" i="3"/>
  <c r="J902" i="3"/>
  <c r="J519" i="3"/>
  <c r="J332" i="3"/>
  <c r="BK868" i="3"/>
  <c r="BK838" i="3"/>
  <c r="BK791" i="3"/>
  <c r="BK760" i="3"/>
  <c r="J651" i="3"/>
  <c r="BK680" i="3"/>
  <c r="BK187" i="3"/>
  <c r="BK745" i="3"/>
  <c r="J517" i="3"/>
  <c r="BK473" i="3"/>
  <c r="J925" i="3"/>
  <c r="BK787" i="3"/>
  <c r="J595" i="3"/>
  <c r="J391" i="3"/>
  <c r="BK164" i="3"/>
  <c r="J850" i="3"/>
  <c r="BK700" i="3"/>
  <c r="BK230" i="3"/>
  <c r="J835" i="3"/>
  <c r="J576" i="3"/>
  <c r="J253" i="3"/>
  <c r="BK772" i="3"/>
  <c r="J865" i="3"/>
  <c r="BK528" i="3"/>
  <c r="BK846" i="3"/>
  <c r="BK821" i="3"/>
  <c r="J779" i="3"/>
  <c r="BK733" i="3"/>
  <c r="J628" i="3"/>
  <c r="BK512" i="3"/>
  <c r="J807" i="3"/>
  <c r="BK767" i="3"/>
  <c r="J740" i="3"/>
  <c r="BK651" i="3"/>
  <c r="BK624" i="3"/>
  <c r="BK605" i="3"/>
  <c r="BK519" i="3"/>
  <c r="J452" i="3"/>
  <c r="BK262" i="3"/>
  <c r="BK215" i="3"/>
  <c r="BK818" i="3"/>
  <c r="BK728" i="3"/>
  <c r="J605" i="3"/>
  <c r="J558" i="3"/>
  <c r="BK521" i="3"/>
  <c r="J1562" i="4"/>
  <c r="J1540" i="4"/>
  <c r="BK1498" i="4"/>
  <c r="J1444" i="4"/>
  <c r="J1424" i="4"/>
  <c r="J1400" i="4"/>
  <c r="BK1374" i="4"/>
  <c r="BK1326" i="4"/>
  <c r="J1286" i="4"/>
  <c r="J1274" i="4"/>
  <c r="J1235" i="4"/>
  <c r="J1191" i="4"/>
  <c r="BK1119" i="4"/>
  <c r="J1077" i="4"/>
  <c r="J1018" i="4"/>
  <c r="BK997" i="4"/>
  <c r="J976" i="4"/>
  <c r="BK953" i="4"/>
  <c r="BK794" i="4"/>
  <c r="J739" i="4"/>
  <c r="J597" i="4"/>
  <c r="J1999" i="4"/>
  <c r="J1546" i="4"/>
  <c r="BK1522" i="4"/>
  <c r="J1506" i="4"/>
  <c r="BK1488" i="4"/>
  <c r="BK1454" i="4"/>
  <c r="J1420" i="4"/>
  <c r="J1382" i="4"/>
  <c r="J1354" i="4"/>
  <c r="BK1334" i="4"/>
  <c r="BK1302" i="4"/>
  <c r="BK1280" i="4"/>
  <c r="BK1249" i="4"/>
  <c r="J1209" i="4"/>
  <c r="J1135" i="4"/>
  <c r="BK1032" i="4"/>
  <c r="J953" i="4"/>
  <c r="BK917" i="4"/>
  <c r="BK865" i="4"/>
  <c r="J813" i="4"/>
  <c r="BK699" i="4"/>
  <c r="BK624" i="4"/>
  <c r="BK582" i="4"/>
  <c r="J527" i="4"/>
  <c r="BK495" i="4"/>
  <c r="BK463" i="4"/>
  <c r="BK442" i="4"/>
  <c r="J345" i="4"/>
  <c r="BK307" i="4"/>
  <c r="BK283" i="4"/>
  <c r="J229" i="4"/>
  <c r="J180" i="4"/>
  <c r="BK1664" i="4"/>
  <c r="BK1526" i="4"/>
  <c r="BK1506" i="4"/>
  <c r="BK1482" i="4"/>
  <c r="BK1418" i="4"/>
  <c r="J1406" i="4"/>
  <c r="J1390" i="4"/>
  <c r="BK1358" i="4"/>
  <c r="J1320" i="4"/>
  <c r="BK1269" i="4"/>
  <c r="BK1253" i="4"/>
  <c r="J1217" i="4"/>
  <c r="J1203" i="4"/>
  <c r="BK1195" i="4"/>
  <c r="BK1167" i="4"/>
  <c r="BK1147" i="4"/>
  <c r="BK1123" i="4"/>
  <c r="J1101" i="4"/>
  <c r="J1059" i="4"/>
  <c r="J1022" i="4"/>
  <c r="BK889" i="4"/>
  <c r="BK807" i="4"/>
  <c r="J736" i="4"/>
  <c r="J656" i="4"/>
  <c r="J652" i="4"/>
  <c r="J628" i="4"/>
  <c r="BK579" i="4"/>
  <c r="J540" i="4"/>
  <c r="J487" i="4"/>
  <c r="BK369" i="4"/>
  <c r="BK341" i="4"/>
  <c r="BK292" i="4"/>
  <c r="J235" i="4"/>
  <c r="J178" i="4"/>
  <c r="BK1677" i="4"/>
  <c r="J1648" i="4"/>
  <c r="BK1628" i="4"/>
  <c r="BK1544" i="4"/>
  <c r="BK1528" i="4"/>
  <c r="J1448" i="4"/>
  <c r="J1418" i="4"/>
  <c r="J1372" i="4"/>
  <c r="J1348" i="4"/>
  <c r="J1239" i="4"/>
  <c r="BK1177" i="4"/>
  <c r="BK1163" i="4"/>
  <c r="J1055" i="4"/>
  <c r="J897" i="4"/>
  <c r="BK2061" i="4"/>
  <c r="BK2063" i="4"/>
  <c r="BK2015" i="4"/>
  <c r="J1989" i="4"/>
  <c r="J1883" i="4"/>
  <c r="BK2047" i="4"/>
  <c r="J2033" i="4"/>
  <c r="J1995" i="4"/>
  <c r="J1981" i="4"/>
  <c r="BK2059" i="4"/>
  <c r="J1923" i="4"/>
  <c r="BK1803" i="4"/>
  <c r="BK1594" i="4"/>
  <c r="J1502" i="4"/>
  <c r="BK1456" i="4"/>
  <c r="J1205" i="4"/>
  <c r="J1155" i="4"/>
  <c r="J1113" i="4"/>
  <c r="BK1105" i="4"/>
  <c r="BK1059" i="4"/>
  <c r="J895" i="4"/>
  <c r="J836" i="4"/>
  <c r="J802" i="4"/>
  <c r="BK739" i="4"/>
  <c r="BK701" i="4"/>
  <c r="J675" i="4"/>
  <c r="BK644" i="4"/>
  <c r="BK597" i="4"/>
  <c r="BK514" i="4"/>
  <c r="BK491" i="4"/>
  <c r="J463" i="4"/>
  <c r="BK402" i="4"/>
  <c r="BK362" i="4"/>
  <c r="BK314" i="4"/>
  <c r="J206" i="4"/>
  <c r="BK165" i="4"/>
  <c r="J2059" i="4"/>
  <c r="J2031" i="4"/>
  <c r="J1991" i="4"/>
  <c r="J1983" i="4"/>
  <c r="BK1959" i="4"/>
  <c r="BK1929" i="4"/>
  <c r="J1911" i="4"/>
  <c r="J1826" i="4"/>
  <c r="J1793" i="4"/>
  <c r="BK1706" i="4"/>
  <c r="BK1654" i="4"/>
  <c r="BK1618" i="4"/>
  <c r="J1566" i="4"/>
  <c r="J1530" i="4"/>
  <c r="BK540" i="4"/>
  <c r="BK430" i="4"/>
  <c r="J362" i="4"/>
  <c r="BK214" i="4"/>
  <c r="J186" i="4"/>
  <c r="J1957" i="4"/>
  <c r="J1929" i="4"/>
  <c r="J1879" i="4"/>
  <c r="J1869" i="4"/>
  <c r="J1849" i="4"/>
  <c r="BK1681" i="4"/>
  <c r="BK1624" i="4"/>
  <c r="J1604" i="4"/>
  <c r="J2027" i="4"/>
  <c r="J2011" i="4"/>
  <c r="BK1995" i="4"/>
  <c r="BK1941" i="4"/>
  <c r="J1887" i="4"/>
  <c r="BK1845" i="4"/>
  <c r="J1771" i="4"/>
  <c r="BK1726" i="4"/>
  <c r="J1654" i="4"/>
  <c r="J1582" i="4"/>
  <c r="J1570" i="4"/>
  <c r="BK1538" i="4"/>
  <c r="BK1508" i="4"/>
  <c r="BK1382" i="4"/>
  <c r="BK1356" i="4"/>
  <c r="BK1332" i="4"/>
  <c r="J1290" i="4"/>
  <c r="BK1267" i="4"/>
  <c r="BK1251" i="4"/>
  <c r="J1213" i="4"/>
  <c r="J1143" i="4"/>
  <c r="BK1131" i="4"/>
  <c r="J1123" i="4"/>
  <c r="BK1099" i="4"/>
  <c r="J1041" i="4"/>
  <c r="J1014" i="4"/>
  <c r="J933" i="4"/>
  <c r="BK897" i="4"/>
  <c r="BK885" i="4"/>
  <c r="J861" i="4"/>
  <c r="J819" i="4"/>
  <c r="J665" i="4"/>
  <c r="J650" i="4"/>
  <c r="BK626" i="4"/>
  <c r="J532" i="4"/>
  <c r="BK484" i="4"/>
  <c r="J470" i="4"/>
  <c r="J430" i="4"/>
  <c r="BK418" i="4"/>
  <c r="J371" i="4"/>
  <c r="BK316" i="4"/>
  <c r="J237" i="4"/>
  <c r="J214" i="4"/>
  <c r="BK1885" i="4"/>
  <c r="J1650" i="4"/>
  <c r="BK1636" i="4"/>
  <c r="J1935" i="4"/>
  <c r="J1897" i="4"/>
  <c r="BK1829" i="4"/>
  <c r="BK1771" i="4"/>
  <c r="J133" i="5"/>
  <c r="BK131" i="5"/>
  <c r="J614" i="6"/>
  <c r="BK602" i="6"/>
  <c r="BK598" i="6"/>
  <c r="BK538" i="6"/>
  <c r="J515" i="6"/>
  <c r="BK473" i="6"/>
  <c r="J452" i="6"/>
  <c r="BK407" i="6"/>
  <c r="BK395" i="6"/>
  <c r="BK317" i="6"/>
  <c r="BK283" i="6"/>
  <c r="BK261" i="6"/>
  <c r="J245" i="6"/>
  <c r="BK239" i="6"/>
  <c r="BK211" i="6"/>
  <c r="J193" i="6"/>
  <c r="J596" i="6"/>
  <c r="J587" i="6"/>
  <c r="BK565" i="6"/>
  <c r="BK545" i="6"/>
  <c r="J491" i="6"/>
  <c r="J442" i="6"/>
  <c r="J424" i="6"/>
  <c r="BK389" i="6"/>
  <c r="BK345" i="6"/>
  <c r="J327" i="6"/>
  <c r="J321" i="6"/>
  <c r="BK285" i="6"/>
  <c r="BK270" i="6"/>
  <c r="J254" i="6"/>
  <c r="J235" i="6"/>
  <c r="BK225" i="6"/>
  <c r="J212" i="6"/>
  <c r="BK191" i="6"/>
  <c r="J162" i="6"/>
  <c r="BK152" i="6"/>
  <c r="J604" i="6"/>
  <c r="J481" i="6"/>
  <c r="J250" i="6"/>
  <c r="BK531" i="6"/>
  <c r="J508" i="6"/>
  <c r="J476" i="6"/>
  <c r="J439" i="6"/>
  <c r="BK424" i="6"/>
  <c r="BK352" i="6"/>
  <c r="BK311" i="6"/>
  <c r="BK287" i="6"/>
  <c r="BK269" i="6"/>
  <c r="J266" i="6"/>
  <c r="J229" i="6"/>
  <c r="BK216" i="6"/>
  <c r="BK189" i="6"/>
  <c r="BK148" i="6"/>
  <c r="BK584" i="6"/>
  <c r="BK559" i="6"/>
  <c r="J519" i="6"/>
  <c r="J490" i="6"/>
  <c r="BK463" i="6"/>
  <c r="J459" i="6"/>
  <c r="BK435" i="6"/>
  <c r="J412" i="6"/>
  <c r="BK381" i="6"/>
  <c r="J339" i="6"/>
  <c r="J294" i="6"/>
  <c r="J261" i="6"/>
  <c r="BK252" i="6"/>
  <c r="BK221" i="6"/>
  <c r="J187" i="6"/>
  <c r="BK168" i="6"/>
  <c r="BK587" i="6"/>
  <c r="J474" i="6"/>
  <c r="BK452" i="6"/>
  <c r="BK442" i="6"/>
  <c r="J422" i="6"/>
  <c r="J407" i="6"/>
  <c r="BK399" i="6"/>
  <c r="J381" i="6"/>
  <c r="J369" i="6"/>
  <c r="BK373" i="6"/>
  <c r="BK215" i="6"/>
  <c r="J152" i="6"/>
  <c r="J504" i="6"/>
  <c r="BK342" i="6"/>
  <c r="J243" i="6"/>
  <c r="J480" i="6"/>
  <c r="J358" i="6"/>
  <c r="J465" i="6"/>
  <c r="BK448" i="6"/>
  <c r="BK412" i="6"/>
  <c r="BK370" i="6"/>
  <c r="J349" i="6"/>
  <c r="J326" i="6"/>
  <c r="J303" i="6"/>
  <c r="BK297" i="6"/>
  <c r="BK279" i="6"/>
  <c r="J271" i="6"/>
  <c r="J586" i="6"/>
  <c r="J557" i="6"/>
  <c r="J529" i="6"/>
  <c r="BK408" i="6"/>
  <c r="J210" i="6"/>
  <c r="J170" i="6"/>
  <c r="BK331" i="6"/>
  <c r="J227" i="6"/>
  <c r="BK174" i="6"/>
  <c r="J150" i="6"/>
  <c r="J475" i="6"/>
  <c r="BK422" i="6"/>
  <c r="BK333" i="6"/>
  <c r="BK248" i="6"/>
  <c r="J225" i="6"/>
  <c r="BK576" i="6"/>
  <c r="J565" i="6"/>
  <c r="BK555" i="6"/>
  <c r="BK541" i="6"/>
  <c r="J538" i="6"/>
  <c r="BK453" i="6"/>
  <c r="BK443" i="6"/>
  <c r="J361" i="6"/>
  <c r="J571" i="6"/>
  <c r="BK529" i="6"/>
  <c r="J512" i="6"/>
  <c r="BK497" i="6"/>
  <c r="BK490" i="6"/>
  <c r="J341" i="6"/>
  <c r="J674" i="7"/>
  <c r="J630" i="7"/>
  <c r="BK604" i="7"/>
  <c r="BK602" i="7"/>
  <c r="J642" i="7"/>
  <c r="J629" i="7"/>
  <c r="J624" i="7"/>
  <c r="BK614" i="7"/>
  <c r="J623" i="7"/>
  <c r="J618" i="7"/>
  <c r="BK612" i="7"/>
  <c r="J603" i="7"/>
  <c r="BK597" i="7"/>
  <c r="J580" i="7"/>
  <c r="BK573" i="7"/>
  <c r="J566" i="7"/>
  <c r="J562" i="7"/>
  <c r="BK543" i="7"/>
  <c r="BK542" i="7"/>
  <c r="J537" i="7"/>
  <c r="BK531" i="7"/>
  <c r="BK529" i="7"/>
  <c r="J516" i="7"/>
  <c r="J508" i="7"/>
  <c r="BK493" i="7"/>
  <c r="BK487" i="7"/>
  <c r="J484" i="7"/>
  <c r="BK452" i="7"/>
  <c r="J444" i="7"/>
  <c r="BK399" i="7"/>
  <c r="BK367" i="7"/>
  <c r="J351" i="7"/>
  <c r="BK283" i="7"/>
  <c r="BK270" i="7"/>
  <c r="BK262" i="7"/>
  <c r="J241" i="7"/>
  <c r="J236" i="7"/>
  <c r="J200" i="7"/>
  <c r="BK175" i="7"/>
  <c r="J145" i="7"/>
  <c r="J668" i="7"/>
  <c r="J654" i="7"/>
  <c r="J647" i="7"/>
  <c r="BK639" i="7"/>
  <c r="BK618" i="7"/>
  <c r="J610" i="7"/>
  <c r="BK593" i="7"/>
  <c r="J578" i="7"/>
  <c r="J550" i="7"/>
  <c r="BK540" i="7"/>
  <c r="J513" i="7"/>
  <c r="BK677" i="7"/>
  <c r="J619" i="7"/>
  <c r="J592" i="7"/>
  <c r="BK569" i="7"/>
  <c r="BK551" i="7"/>
  <c r="BK539" i="7"/>
  <c r="BK506" i="7"/>
  <c r="BK680" i="7"/>
  <c r="BK663" i="7"/>
  <c r="J677" i="7"/>
  <c r="J646" i="7"/>
  <c r="BK402" i="7"/>
  <c r="BK379" i="7"/>
  <c r="J372" i="7"/>
  <c r="J363" i="7"/>
  <c r="BK346" i="7"/>
  <c r="J315" i="7"/>
  <c r="BK232" i="7"/>
  <c r="BK674" i="7"/>
  <c r="J650" i="7"/>
  <c r="BK622" i="7"/>
  <c r="J573" i="7"/>
  <c r="J529" i="7"/>
  <c r="J424" i="7"/>
  <c r="BK365" i="7"/>
  <c r="BK319" i="7"/>
  <c r="BK249" i="7"/>
  <c r="BK235" i="7"/>
  <c r="BK223" i="7"/>
  <c r="J209" i="7"/>
  <c r="J183" i="7"/>
  <c r="BK162" i="7"/>
  <c r="BK143" i="7"/>
  <c r="BK670" i="7"/>
  <c r="J589" i="7"/>
  <c r="BK511" i="7"/>
  <c r="BK656" i="7"/>
  <c r="BK664" i="7"/>
  <c r="BK416" i="7"/>
  <c r="J411" i="7"/>
  <c r="J381" i="7"/>
  <c r="BK376" i="7"/>
  <c r="J359" i="7"/>
  <c r="J349" i="7"/>
  <c r="J345" i="7"/>
  <c r="J333" i="7"/>
  <c r="BK303" i="7"/>
  <c r="BK291" i="7"/>
  <c r="BK281" i="7"/>
  <c r="J270" i="7"/>
  <c r="BK228" i="7"/>
  <c r="J203" i="7"/>
  <c r="BK151" i="7"/>
  <c r="BK638" i="7"/>
  <c r="BK633" i="7"/>
  <c r="J476" i="7"/>
  <c r="J661" i="7"/>
  <c r="BK589" i="7"/>
  <c r="J387" i="7"/>
  <c r="J354" i="7"/>
  <c r="BK321" i="7"/>
  <c r="J281" i="7"/>
  <c r="J251" i="7"/>
  <c r="J213" i="7"/>
  <c r="J198" i="7"/>
  <c r="BK195" i="7"/>
  <c r="BK183" i="7"/>
  <c r="BK161" i="7"/>
  <c r="BK146" i="7"/>
  <c r="BK652" i="7"/>
  <c r="J609" i="7"/>
  <c r="J595" i="7"/>
  <c r="BK582" i="7"/>
  <c r="J570" i="7"/>
  <c r="J551" i="7"/>
  <c r="J541" i="7"/>
  <c r="BK522" i="7"/>
  <c r="J188" i="8"/>
  <c r="BK172" i="8"/>
  <c r="BK154" i="8"/>
  <c r="J302" i="8"/>
  <c r="BK252" i="8"/>
  <c r="J236" i="8"/>
  <c r="BK209" i="8"/>
  <c r="BK178" i="8"/>
  <c r="J323" i="8"/>
  <c r="BK311" i="8"/>
  <c r="J292" i="8"/>
  <c r="J145" i="8"/>
  <c r="BK296" i="8"/>
  <c r="BK283" i="8"/>
  <c r="J265" i="8"/>
  <c r="J256" i="8"/>
  <c r="BK241" i="8"/>
  <c r="BK217" i="8"/>
  <c r="BK203" i="8"/>
  <c r="BK184" i="8"/>
  <c r="BK179" i="8"/>
  <c r="J155" i="8"/>
  <c r="J304" i="8"/>
  <c r="BK273" i="8"/>
  <c r="J253" i="8"/>
  <c r="BK249" i="8"/>
  <c r="J263" i="8"/>
  <c r="BK248" i="8"/>
  <c r="BK236" i="8"/>
  <c r="J206" i="8"/>
  <c r="BK195" i="8"/>
  <c r="BK134" i="8"/>
  <c r="J261" i="8"/>
  <c r="BK245" i="8"/>
  <c r="BK193" i="8"/>
  <c r="J170" i="8"/>
  <c r="J238" i="8"/>
  <c r="BK294" i="8"/>
  <c r="J288" i="8"/>
  <c r="BK263" i="8"/>
  <c r="BK250" i="8"/>
  <c r="BK300" i="9"/>
  <c r="J259" i="9"/>
  <c r="J249" i="9"/>
  <c r="BK244" i="9"/>
  <c r="J233" i="9"/>
  <c r="J206" i="9"/>
  <c r="J199" i="9"/>
  <c r="BK184" i="9"/>
  <c r="BK168" i="9"/>
  <c r="J148" i="9"/>
  <c r="BK332" i="9"/>
  <c r="BK272" i="9"/>
  <c r="BK261" i="9"/>
  <c r="BK251" i="9"/>
  <c r="J194" i="9"/>
  <c r="BK158" i="9"/>
  <c r="J282" i="9"/>
  <c r="BK379" i="9"/>
  <c r="BK331" i="9"/>
  <c r="J189" i="9"/>
  <c r="J372" i="9"/>
  <c r="BK313" i="9"/>
  <c r="J273" i="9"/>
  <c r="J221" i="9"/>
  <c r="BK142" i="9"/>
  <c r="J240" i="9"/>
  <c r="BK195" i="9"/>
  <c r="BK361" i="9"/>
  <c r="BK177" i="9"/>
  <c r="J365" i="9"/>
  <c r="J300" i="9"/>
  <c r="J229" i="9"/>
  <c r="J227" i="9"/>
  <c r="BK219" i="9"/>
  <c r="BK175" i="9"/>
  <c r="BK160" i="9"/>
  <c r="BK146" i="9"/>
  <c r="BK352" i="9"/>
  <c r="BK395" i="10"/>
  <c r="BK379" i="10"/>
  <c r="J348" i="10"/>
  <c r="J341" i="10"/>
  <c r="J311" i="10"/>
  <c r="BK303" i="10"/>
  <c r="BK418" i="10"/>
  <c r="BK407" i="10"/>
  <c r="J305" i="10"/>
  <c r="BK290" i="10"/>
  <c r="BK396" i="10"/>
  <c r="BK387" i="10"/>
  <c r="J288" i="10"/>
  <c r="J227" i="10"/>
  <c r="BK222" i="10"/>
  <c r="BK211" i="10"/>
  <c r="BK191" i="10"/>
  <c r="BK178" i="10"/>
  <c r="BK170" i="10"/>
  <c r="BK163" i="10"/>
  <c r="BK146" i="10"/>
  <c r="J140" i="10"/>
  <c r="J377" i="10"/>
  <c r="J283" i="10"/>
  <c r="J278" i="10"/>
  <c r="J251" i="10"/>
  <c r="J222" i="10"/>
  <c r="BK213" i="10"/>
  <c r="BK203" i="10"/>
  <c r="BK146" i="11"/>
  <c r="BK197" i="11"/>
  <c r="BK180" i="11"/>
  <c r="BK135" i="11"/>
  <c r="J192" i="11"/>
  <c r="BK134" i="11"/>
  <c r="J168" i="11"/>
  <c r="BK133" i="11"/>
  <c r="BK161" i="11"/>
  <c r="BK150" i="11"/>
  <c r="BK132" i="11"/>
  <c r="BK177" i="12"/>
  <c r="BK165" i="12"/>
  <c r="J136" i="12"/>
  <c r="J181" i="12"/>
  <c r="J155" i="12"/>
  <c r="J176" i="12"/>
  <c r="J166" i="12"/>
  <c r="BK174" i="12"/>
  <c r="J168" i="12"/>
  <c r="BK157" i="12"/>
  <c r="J165" i="12"/>
  <c r="J160" i="12"/>
  <c r="BK152" i="12"/>
  <c r="BK137" i="12"/>
  <c r="J131" i="12"/>
  <c r="J147" i="12"/>
  <c r="BK151" i="12"/>
  <c r="J135" i="12"/>
  <c r="BK143" i="12"/>
  <c r="BK139" i="12"/>
  <c r="BK169" i="13"/>
  <c r="J160" i="13"/>
  <c r="BK147" i="13"/>
  <c r="BK133" i="13"/>
  <c r="BK140" i="14"/>
  <c r="J153" i="14"/>
  <c r="J137" i="14"/>
  <c r="J133" i="14"/>
  <c r="J147" i="15"/>
  <c r="J138" i="15"/>
  <c r="BK162" i="15"/>
  <c r="J161" i="15"/>
  <c r="J136" i="15"/>
  <c r="BK152" i="15"/>
  <c r="BK166" i="15"/>
  <c r="BK149" i="15"/>
  <c r="J137" i="15"/>
  <c r="J172" i="16"/>
  <c r="J157" i="16"/>
  <c r="J176" i="16"/>
  <c r="BK175" i="16"/>
  <c r="BK145" i="17"/>
  <c r="BK134" i="17"/>
  <c r="J143" i="17"/>
  <c r="BK131" i="17"/>
  <c r="BK151" i="18"/>
  <c r="J149" i="18"/>
  <c r="BK140" i="18"/>
  <c r="BK156" i="18"/>
  <c r="BK142" i="18"/>
  <c r="J133" i="18"/>
  <c r="J151" i="18"/>
  <c r="J150" i="18"/>
  <c r="BK131" i="18"/>
  <c r="J135" i="19"/>
  <c r="J138" i="19"/>
  <c r="J130" i="19"/>
  <c r="J215" i="20"/>
  <c r="J193" i="20"/>
  <c r="J167" i="20"/>
  <c r="BK141" i="20"/>
  <c r="J147" i="20"/>
  <c r="BK165" i="20"/>
  <c r="J225" i="20"/>
  <c r="BK171" i="20"/>
  <c r="BK153" i="20"/>
  <c r="BK213" i="20"/>
  <c r="J137" i="20"/>
  <c r="J201" i="20"/>
  <c r="BK199" i="20"/>
  <c r="J177" i="20"/>
  <c r="J146" i="21"/>
  <c r="BK245" i="23"/>
  <c r="J216" i="23"/>
  <c r="BK186" i="23"/>
  <c r="J149" i="23"/>
  <c r="J247" i="2"/>
  <c r="J132" i="2"/>
  <c r="BK247" i="2"/>
  <c r="BK235" i="2"/>
  <c r="BK147" i="2"/>
  <c r="AS108" i="1"/>
  <c r="BK216" i="2"/>
  <c r="BK204" i="2"/>
  <c r="J201" i="2"/>
  <c r="J199" i="2"/>
  <c r="BK195" i="2"/>
  <c r="J190" i="2"/>
  <c r="BK184" i="2"/>
  <c r="J176" i="2"/>
  <c r="BK167" i="2"/>
  <c r="BK161" i="2"/>
  <c r="BK138" i="2"/>
  <c r="AS130" i="1"/>
  <c r="J919" i="3"/>
  <c r="BK907" i="3"/>
  <c r="J890" i="3"/>
  <c r="J785" i="3"/>
  <c r="BK419" i="3"/>
  <c r="BK295" i="3"/>
  <c r="BK910" i="3"/>
  <c r="BK872" i="3"/>
  <c r="BK831" i="3"/>
  <c r="J798" i="3"/>
  <c r="BK741" i="3"/>
  <c r="BK721" i="3"/>
  <c r="BK633" i="3"/>
  <c r="J861" i="3"/>
  <c r="J374" i="3"/>
  <c r="BK241" i="3"/>
  <c r="BK553" i="3"/>
  <c r="J572" i="3"/>
  <c r="BK337" i="3"/>
  <c r="J241" i="3"/>
  <c r="BK865" i="3"/>
  <c r="J821" i="3"/>
  <c r="J765" i="3"/>
  <c r="J633" i="3"/>
  <c r="BK599" i="3"/>
  <c r="BK538" i="3"/>
  <c r="J150" i="3"/>
  <c r="J758" i="3"/>
  <c r="J507" i="3"/>
  <c r="J406" i="3"/>
  <c r="J230" i="3"/>
  <c r="BK893" i="3"/>
  <c r="J616" i="3"/>
  <c r="BK401" i="3"/>
  <c r="BK184" i="3"/>
  <c r="J154" i="3"/>
  <c r="BK726" i="3"/>
  <c r="BK593" i="3"/>
  <c r="J854" i="3"/>
  <c r="BK890" i="3"/>
  <c r="J417" i="3"/>
  <c r="BK191" i="3"/>
  <c r="BK301" i="3"/>
  <c r="BK246" i="3"/>
  <c r="J549" i="3"/>
  <c r="BK850" i="3"/>
  <c r="BK815" i="3"/>
  <c r="BK785" i="3"/>
  <c r="BK689" i="3"/>
  <c r="BK835" i="3"/>
  <c r="J386" i="3"/>
  <c r="J805" i="3"/>
  <c r="BK145" i="3"/>
  <c r="J542" i="3"/>
  <c r="J381" i="3"/>
  <c r="J337" i="3"/>
  <c r="BK290" i="3"/>
  <c r="BK251" i="3"/>
  <c r="BK175" i="3"/>
  <c r="BK1933" i="4"/>
  <c r="J1765" i="4"/>
  <c r="BK1695" i="4"/>
  <c r="BK1640" i="4"/>
  <c r="J1588" i="4"/>
  <c r="BK1566" i="4"/>
  <c r="BK1556" i="4"/>
  <c r="J1496" i="4"/>
  <c r="BK1442" i="4"/>
  <c r="BK1422" i="4"/>
  <c r="BK1404" i="4"/>
  <c r="J1392" i="4"/>
  <c r="J1330" i="4"/>
  <c r="BK1278" i="4"/>
  <c r="BK1257" i="4"/>
  <c r="BK1217" i="4"/>
  <c r="BK1193" i="4"/>
  <c r="BK1137" i="4"/>
  <c r="BK1083" i="4"/>
  <c r="BK1041" i="4"/>
  <c r="J1010" i="4"/>
  <c r="BK984" i="4"/>
  <c r="BK955" i="4"/>
  <c r="J914" i="4"/>
  <c r="J747" i="4"/>
  <c r="BK675" i="4"/>
  <c r="BK605" i="4"/>
  <c r="BK1548" i="4"/>
  <c r="BK906" i="4"/>
  <c r="J838" i="4"/>
  <c r="BK772" i="4"/>
  <c r="BK595" i="4"/>
  <c r="J558" i="4"/>
  <c r="J521" i="4"/>
  <c r="BK460" i="4"/>
  <c r="BK436" i="4"/>
  <c r="J323" i="4"/>
  <c r="BK301" i="4"/>
  <c r="BK270" i="4"/>
  <c r="J196" i="4"/>
  <c r="BK1883" i="4"/>
  <c r="J1642" i="4"/>
  <c r="BK1518" i="4"/>
  <c r="BK1502" i="4"/>
  <c r="BK1462" i="4"/>
  <c r="BK1414" i="4"/>
  <c r="J1404" i="4"/>
  <c r="J1388" i="4"/>
  <c r="J1326" i="4"/>
  <c r="BK336" i="4"/>
  <c r="J264" i="4"/>
  <c r="J210" i="4"/>
  <c r="J194" i="4"/>
  <c r="BK1596" i="4"/>
  <c r="J1472" i="4"/>
  <c r="BK1412" i="4"/>
  <c r="J1312" i="4"/>
  <c r="J1081" i="4"/>
  <c r="J985" i="4"/>
  <c r="J962" i="4"/>
  <c r="BK1947" i="4"/>
  <c r="J1901" i="4"/>
  <c r="J1858" i="4"/>
  <c r="J1979" i="4"/>
  <c r="BK1971" i="4"/>
  <c r="BK2039" i="4"/>
  <c r="J1921" i="4"/>
  <c r="J1873" i="4"/>
  <c r="BK1781" i="4"/>
  <c r="J1688" i="4"/>
  <c r="BK1656" i="4"/>
  <c r="BK1630" i="4"/>
  <c r="BK1602" i="4"/>
  <c r="J1572" i="4"/>
  <c r="J1538" i="4"/>
  <c r="BK1468" i="4"/>
  <c r="BK1432" i="4"/>
  <c r="BK1380" i="4"/>
  <c r="BK1368" i="4"/>
  <c r="BK1336" i="4"/>
  <c r="J1284" i="4"/>
  <c r="J1185" i="4"/>
  <c r="BK1174" i="4"/>
  <c r="J1119" i="4"/>
  <c r="J997" i="4"/>
  <c r="J951" i="4"/>
  <c r="J662" i="4"/>
  <c r="J1949" i="4"/>
  <c r="BK1833" i="4"/>
  <c r="J2025" i="4"/>
  <c r="J2007" i="4"/>
  <c r="BK1967" i="4"/>
  <c r="J2049" i="4"/>
  <c r="J2029" i="4"/>
  <c r="J2009" i="4"/>
  <c r="J1969" i="4"/>
  <c r="J1877" i="4"/>
  <c r="BK2053" i="4"/>
  <c r="BK1901" i="4"/>
  <c r="J1706" i="4"/>
  <c r="BK1582" i="4"/>
  <c r="J1460" i="4"/>
  <c r="BK1151" i="4"/>
  <c r="J1131" i="4"/>
  <c r="BK1107" i="4"/>
  <c r="J1083" i="4"/>
  <c r="J906" i="4"/>
  <c r="BK852" i="4"/>
  <c r="J779" i="4"/>
  <c r="J762" i="4"/>
  <c r="J711" i="4"/>
  <c r="J677" i="4"/>
  <c r="J616" i="4"/>
  <c r="J571" i="4"/>
  <c r="BK512" i="4"/>
  <c r="J418" i="4"/>
  <c r="BK383" i="4"/>
  <c r="J359" i="4"/>
  <c r="J341" i="4"/>
  <c r="J1500" i="4"/>
  <c r="J1474" i="4"/>
  <c r="BK1438" i="4"/>
  <c r="J1394" i="4"/>
  <c r="J1380" i="4"/>
  <c r="J1360" i="4"/>
  <c r="BK1348" i="4"/>
  <c r="J1278" i="4"/>
  <c r="BK1261" i="4"/>
  <c r="BK1243" i="4"/>
  <c r="BK1229" i="4"/>
  <c r="BK1223" i="4"/>
  <c r="J1183" i="4"/>
  <c r="J1165" i="4"/>
  <c r="BK1145" i="4"/>
  <c r="J1103" i="4"/>
  <c r="J871" i="4"/>
  <c r="BK714" i="4"/>
  <c r="J642" i="4"/>
  <c r="BK560" i="4"/>
  <c r="J500" i="4"/>
  <c r="BK400" i="4"/>
  <c r="BK266" i="4"/>
  <c r="BK235" i="4"/>
  <c r="BK210" i="4"/>
  <c r="BK184" i="4"/>
  <c r="BK2013" i="4"/>
  <c r="J1955" i="4"/>
  <c r="BK1951" i="4"/>
  <c r="BK1909" i="4"/>
  <c r="BK1873" i="4"/>
  <c r="BK1796" i="4"/>
  <c r="J1721" i="4"/>
  <c r="J1636" i="4"/>
  <c r="J1618" i="4"/>
  <c r="J2001" i="4"/>
  <c r="J1967" i="4"/>
  <c r="BK1943" i="4"/>
  <c r="BK1889" i="4"/>
  <c r="BK1793" i="4"/>
  <c r="BK1728" i="4"/>
  <c r="BK1684" i="4"/>
  <c r="J1669" i="4"/>
  <c r="J1646" i="4"/>
  <c r="BK1608" i="4"/>
  <c r="J1594" i="4"/>
  <c r="BK1576" i="4"/>
  <c r="BK1560" i="4"/>
  <c r="J1510" i="4"/>
  <c r="BK1448" i="4"/>
  <c r="BK1384" i="4"/>
  <c r="J1350" i="4"/>
  <c r="J1302" i="4"/>
  <c r="BK1282" i="4"/>
  <c r="J1265" i="4"/>
  <c r="J1179" i="4"/>
  <c r="J383" i="4"/>
  <c r="BK542" i="6"/>
  <c r="BK527" i="6"/>
  <c r="J502" i="6"/>
  <c r="BK480" i="6"/>
  <c r="J363" i="6"/>
  <c r="J329" i="6"/>
  <c r="BK313" i="6"/>
  <c r="J283" i="6"/>
  <c r="J269" i="6"/>
  <c r="BK244" i="6"/>
  <c r="J223" i="6"/>
  <c r="BK208" i="6"/>
  <c r="BK193" i="6"/>
  <c r="J178" i="6"/>
  <c r="BK156" i="6"/>
  <c r="J606" i="6"/>
  <c r="J366" i="6"/>
  <c r="J168" i="6"/>
  <c r="BK512" i="6"/>
  <c r="BK474" i="6"/>
  <c r="BK438" i="6"/>
  <c r="BK420" i="6"/>
  <c r="BK337" i="6"/>
  <c r="J309" i="6"/>
  <c r="J290" i="6"/>
  <c r="J277" i="6"/>
  <c r="BK267" i="6"/>
  <c r="BK227" i="6"/>
  <c r="BK205" i="6"/>
  <c r="BK176" i="6"/>
  <c r="BK589" i="6"/>
  <c r="J578" i="6"/>
  <c r="J555" i="6"/>
  <c r="J492" i="6"/>
  <c r="J484" i="6"/>
  <c r="BK461" i="6"/>
  <c r="BK451" i="6"/>
  <c r="BK433" i="6"/>
  <c r="BK401" i="6"/>
  <c r="J367" i="6"/>
  <c r="BK321" i="6"/>
  <c r="J301" i="6"/>
  <c r="BK290" i="6"/>
  <c r="J260" i="6"/>
  <c r="J253" i="6"/>
  <c r="J237" i="6"/>
  <c r="BK207" i="6"/>
  <c r="J203" i="6"/>
  <c r="BK180" i="6"/>
  <c r="BK160" i="6"/>
  <c r="J495" i="6"/>
  <c r="BK472" i="6"/>
  <c r="BK450" i="6"/>
  <c r="J436" i="6"/>
  <c r="BK426" i="6"/>
  <c r="BK385" i="6"/>
  <c r="J373" i="6"/>
  <c r="BK475" i="6"/>
  <c r="BK213" i="6"/>
  <c r="J608" i="6"/>
  <c r="BK449" i="6"/>
  <c r="BK250" i="6"/>
  <c r="J611" i="6"/>
  <c r="J351" i="6"/>
  <c r="J201" i="6"/>
  <c r="J460" i="6"/>
  <c r="J444" i="6"/>
  <c r="J408" i="6"/>
  <c r="BK368" i="6"/>
  <c r="BK353" i="6"/>
  <c r="BK335" i="6"/>
  <c r="J323" i="6"/>
  <c r="BK294" i="6"/>
  <c r="J272" i="6"/>
  <c r="J589" i="6"/>
  <c r="J567" i="6"/>
  <c r="BK525" i="6"/>
  <c r="BK307" i="6"/>
  <c r="J239" i="6"/>
  <c r="BK158" i="6"/>
  <c r="BK364" i="6"/>
  <c r="J534" i="7"/>
  <c r="J406" i="7"/>
  <c r="J249" i="7"/>
  <c r="J207" i="7"/>
  <c r="J162" i="7"/>
  <c r="BK661" i="7"/>
  <c r="BK651" i="7"/>
  <c r="BK644" i="7"/>
  <c r="J633" i="7"/>
  <c r="BK613" i="7"/>
  <c r="BK596" i="7"/>
  <c r="J576" i="7"/>
  <c r="BK548" i="7"/>
  <c r="BK516" i="7"/>
  <c r="J497" i="7"/>
  <c r="BK627" i="7"/>
  <c r="J597" i="7"/>
  <c r="J564" i="7"/>
  <c r="J554" i="7"/>
  <c r="J546" i="7"/>
  <c r="BK534" i="7"/>
  <c r="J520" i="7"/>
  <c r="BK503" i="7"/>
  <c r="BK485" i="7"/>
  <c r="J478" i="7"/>
  <c r="BK464" i="7"/>
  <c r="J438" i="7"/>
  <c r="BK432" i="7"/>
  <c r="J414" i="7"/>
  <c r="J373" i="7"/>
  <c r="J343" i="7"/>
  <c r="BK327" i="7"/>
  <c r="J319" i="7"/>
  <c r="J303" i="7"/>
  <c r="J289" i="7"/>
  <c r="J257" i="7"/>
  <c r="J191" i="7"/>
  <c r="BK176" i="7"/>
  <c r="J170" i="7"/>
  <c r="J147" i="7"/>
  <c r="BK600" i="7"/>
  <c r="J683" i="7"/>
  <c r="BK666" i="7"/>
  <c r="J470" i="7"/>
  <c r="J365" i="7"/>
  <c r="J350" i="7"/>
  <c r="BK341" i="7"/>
  <c r="J245" i="7"/>
  <c r="J663" i="7"/>
  <c r="J639" i="7"/>
  <c r="BK624" i="7"/>
  <c r="J604" i="7"/>
  <c r="BK570" i="7"/>
  <c r="J531" i="7"/>
  <c r="BK442" i="7"/>
  <c r="BK393" i="7"/>
  <c r="J321" i="7"/>
  <c r="J287" i="7"/>
  <c r="BK271" i="7"/>
  <c r="J253" i="7"/>
  <c r="BK240" i="7"/>
  <c r="BK234" i="7"/>
  <c r="J222" i="7"/>
  <c r="BK210" i="7"/>
  <c r="BK181" i="7"/>
  <c r="BK172" i="7"/>
  <c r="J159" i="7"/>
  <c r="BK641" i="7"/>
  <c r="J601" i="7"/>
  <c r="J499" i="7"/>
  <c r="J666" i="7"/>
  <c r="J415" i="7"/>
  <c r="BK412" i="7"/>
  <c r="J393" i="7"/>
  <c r="BK384" i="7"/>
  <c r="BK370" i="7"/>
  <c r="J357" i="7"/>
  <c r="BK347" i="7"/>
  <c r="BK335" i="7"/>
  <c r="BK315" i="7"/>
  <c r="BK297" i="7"/>
  <c r="BK287" i="7"/>
  <c r="J275" i="7"/>
  <c r="J223" i="7"/>
  <c r="J216" i="7"/>
  <c r="J161" i="7"/>
  <c r="BK637" i="7"/>
  <c r="BK628" i="7"/>
  <c r="BK507" i="7"/>
  <c r="BK456" i="7"/>
  <c r="BK635" i="7"/>
  <c r="J456" i="7"/>
  <c r="J366" i="7"/>
  <c r="J324" i="7"/>
  <c r="J305" i="7"/>
  <c r="BK285" i="7"/>
  <c r="J242" i="7"/>
  <c r="J221" i="7"/>
  <c r="J189" i="7"/>
  <c r="BK179" i="7"/>
  <c r="BK165" i="7"/>
  <c r="J402" i="7"/>
  <c r="BK320" i="8"/>
  <c r="BK319" i="8"/>
  <c r="J208" i="8"/>
  <c r="BK308" i="8"/>
  <c r="J235" i="8"/>
  <c r="BK312" i="8"/>
  <c r="BK318" i="8"/>
  <c r="BK256" i="8"/>
  <c r="J227" i="8"/>
  <c r="BK174" i="8"/>
  <c r="BK162" i="8"/>
  <c r="BK145" i="8"/>
  <c r="BK289" i="8"/>
  <c r="J247" i="8"/>
  <c r="BK238" i="8"/>
  <c r="J213" i="8"/>
  <c r="BK194" i="8"/>
  <c r="J149" i="8"/>
  <c r="BK316" i="8"/>
  <c r="BK201" i="8"/>
  <c r="J140" i="8"/>
  <c r="BK285" i="8"/>
  <c r="BK271" i="8"/>
  <c r="J266" i="8"/>
  <c r="BK247" i="8"/>
  <c r="BK240" i="8"/>
  <c r="BK219" i="8"/>
  <c r="J200" i="8"/>
  <c r="J182" i="8"/>
  <c r="BK152" i="8"/>
  <c r="J298" i="8"/>
  <c r="BK268" i="8"/>
  <c r="BK275" i="8"/>
  <c r="J242" i="8"/>
  <c r="BK208" i="8"/>
  <c r="J201" i="8"/>
  <c r="J151" i="8"/>
  <c r="BK264" i="8"/>
  <c r="BK253" i="8"/>
  <c r="J221" i="8"/>
  <c r="J172" i="8"/>
  <c r="BK135" i="8"/>
  <c r="J186" i="8"/>
  <c r="BK242" i="8"/>
  <c r="J156" i="8"/>
  <c r="BK234" i="8"/>
  <c r="J203" i="8"/>
  <c r="BK197" i="8"/>
  <c r="J152" i="8"/>
  <c r="BK144" i="8"/>
  <c r="BK273" i="9"/>
  <c r="BK255" i="9"/>
  <c r="BK444" i="10"/>
  <c r="BK142" i="17"/>
  <c r="BK232" i="23"/>
  <c r="J206" i="23"/>
  <c r="BK223" i="23"/>
  <c r="J196" i="23"/>
  <c r="BK149" i="24"/>
  <c r="BK152" i="24"/>
  <c r="J147" i="24"/>
  <c r="BK130" i="24"/>
  <c r="J167" i="29"/>
  <c r="BK131" i="29"/>
  <c r="BK158" i="29"/>
  <c r="J177" i="29"/>
  <c r="BK157" i="29"/>
  <c r="J168" i="29"/>
  <c r="J153" i="29"/>
  <c r="J164" i="29"/>
  <c r="BK147" i="29"/>
  <c r="J131" i="29"/>
  <c r="J150" i="29"/>
  <c r="BK146" i="29"/>
  <c r="J372" i="30"/>
  <c r="J251" i="30"/>
  <c r="J213" i="30"/>
  <c r="BK161" i="30"/>
  <c r="J424" i="30"/>
  <c r="J380" i="30"/>
  <c r="BK309" i="30"/>
  <c r="J446" i="30"/>
  <c r="J249" i="30"/>
  <c r="BK181" i="30"/>
  <c r="J131" i="30"/>
  <c r="BK265" i="30"/>
  <c r="BK233" i="30"/>
  <c r="BK225" i="30"/>
  <c r="BK151" i="30"/>
  <c r="BK372" i="30"/>
  <c r="BK420" i="30"/>
  <c r="J309" i="30"/>
  <c r="J434" i="30"/>
  <c r="J312" i="30"/>
  <c r="BK257" i="30"/>
  <c r="BK213" i="30"/>
  <c r="J199" i="30"/>
  <c r="BK330" i="30"/>
  <c r="BK175" i="30"/>
  <c r="J149" i="31"/>
  <c r="BK149" i="31"/>
  <c r="BK135" i="31"/>
  <c r="BK204" i="32"/>
  <c r="BK180" i="32"/>
  <c r="BK212" i="32"/>
  <c r="J208" i="32"/>
  <c r="J186" i="32"/>
  <c r="J147" i="32"/>
  <c r="J176" i="32"/>
  <c r="J172" i="32"/>
  <c r="BK165" i="32"/>
  <c r="BK135" i="32"/>
  <c r="BK139" i="32"/>
  <c r="J143" i="32"/>
  <c r="J423" i="33"/>
  <c r="BK391" i="33"/>
  <c r="J304" i="33"/>
  <c r="BK268" i="33"/>
  <c r="BK153" i="33"/>
  <c r="J409" i="33"/>
  <c r="BK348" i="33"/>
  <c r="BK421" i="33"/>
  <c r="J284" i="33"/>
  <c r="BK135" i="33"/>
  <c r="BK409" i="33"/>
  <c r="BK264" i="33"/>
  <c r="J199" i="33"/>
  <c r="J336" i="33"/>
  <c r="J298" i="33"/>
  <c r="J232" i="33"/>
  <c r="BK187" i="33"/>
  <c r="BK155" i="33"/>
  <c r="BK131" i="33"/>
  <c r="BK296" i="33"/>
  <c r="BK234" i="33"/>
  <c r="J203" i="33"/>
  <c r="J364" i="33"/>
  <c r="BK346" i="33"/>
  <c r="BK403" i="33"/>
  <c r="BK405" i="33"/>
  <c r="BK340" i="33"/>
  <c r="J154" i="35"/>
  <c r="J194" i="35"/>
  <c r="J169" i="35"/>
  <c r="J167" i="35"/>
  <c r="J185" i="35"/>
  <c r="BK171" i="35"/>
  <c r="BK153" i="35"/>
  <c r="J188" i="35"/>
  <c r="BK160" i="35"/>
  <c r="BK155" i="35"/>
  <c r="BK148" i="35"/>
  <c r="BK139" i="35"/>
  <c r="J149" i="35"/>
  <c r="BK141" i="35"/>
  <c r="BK137" i="35"/>
  <c r="J168" i="38"/>
  <c r="BK177" i="38"/>
  <c r="BK185" i="38"/>
  <c r="J160" i="38"/>
  <c r="J158" i="38"/>
  <c r="J152" i="38"/>
  <c r="BK141" i="38"/>
  <c r="BK154" i="38"/>
  <c r="BK140" i="38"/>
  <c r="BK132" i="38"/>
  <c r="J161" i="39"/>
  <c r="J166" i="39"/>
  <c r="BK166" i="39"/>
  <c r="J150" i="39"/>
  <c r="BK165" i="39"/>
  <c r="BK163" i="39"/>
  <c r="J143" i="40"/>
  <c r="BK126" i="40"/>
  <c r="BK125" i="40"/>
  <c r="F37" i="41"/>
  <c r="BB143" i="1" s="1"/>
  <c r="J256" i="42"/>
  <c r="J175" i="43"/>
  <c r="J147" i="43"/>
  <c r="BK170" i="43"/>
  <c r="J170" i="43"/>
  <c r="BK133" i="43"/>
  <c r="J277" i="44"/>
  <c r="BK268" i="44"/>
  <c r="J243" i="44"/>
  <c r="BK257" i="44"/>
  <c r="BK262" i="44"/>
  <c r="BK151" i="44"/>
  <c r="BK277" i="44"/>
  <c r="J269" i="44"/>
  <c r="J161" i="44"/>
  <c r="BK126" i="44"/>
  <c r="BK261" i="44"/>
  <c r="J230" i="44"/>
  <c r="BK216" i="44"/>
  <c r="J238" i="44"/>
  <c r="BK201" i="44"/>
  <c r="J187" i="44"/>
  <c r="J156" i="44"/>
  <c r="J235" i="44"/>
  <c r="J226" i="44"/>
  <c r="J165" i="44"/>
  <c r="J128" i="44"/>
  <c r="J176" i="44"/>
  <c r="J199" i="44"/>
  <c r="J151" i="44"/>
  <c r="BK130" i="44"/>
  <c r="J201" i="44"/>
  <c r="J179" i="44"/>
  <c r="J171" i="44"/>
  <c r="J197" i="44"/>
  <c r="BK239" i="45"/>
  <c r="J255" i="45"/>
  <c r="BK276" i="45"/>
  <c r="BK255" i="45"/>
  <c r="BK271" i="45"/>
  <c r="J236" i="45"/>
  <c r="J135" i="45"/>
  <c r="J248" i="45"/>
  <c r="J233" i="45"/>
  <c r="BK241" i="45"/>
  <c r="BK211" i="45"/>
  <c r="J162" i="45"/>
  <c r="BK231" i="45"/>
  <c r="J209" i="45"/>
  <c r="BK188" i="45"/>
  <c r="J172" i="45"/>
  <c r="J129" i="45"/>
  <c r="BK141" i="45"/>
  <c r="J195" i="45"/>
  <c r="J175" i="45"/>
  <c r="J184" i="46"/>
  <c r="BK187" i="46"/>
  <c r="BK139" i="46"/>
  <c r="BK127" i="46"/>
  <c r="J157" i="46"/>
  <c r="J166" i="46"/>
  <c r="BK178" i="46"/>
  <c r="J164" i="46"/>
  <c r="BK136" i="46"/>
  <c r="J131" i="46"/>
  <c r="J132" i="46"/>
  <c r="J137" i="47"/>
  <c r="BK134" i="47"/>
  <c r="J129" i="47"/>
  <c r="J145" i="48"/>
  <c r="J131" i="48"/>
  <c r="BK148" i="48"/>
  <c r="J128" i="48"/>
  <c r="J141" i="48"/>
  <c r="J126" i="48"/>
  <c r="BK149" i="49"/>
  <c r="J135" i="49"/>
  <c r="BK145" i="49"/>
  <c r="BK124" i="49"/>
  <c r="BK185" i="50"/>
  <c r="BK162" i="50"/>
  <c r="BK147" i="50"/>
  <c r="BK178" i="50"/>
  <c r="J174" i="50"/>
  <c r="J160" i="50"/>
  <c r="J126" i="50"/>
  <c r="BK129" i="50"/>
  <c r="J133" i="50"/>
  <c r="J152" i="50"/>
  <c r="BK134" i="50"/>
  <c r="J124" i="50"/>
  <c r="J203" i="52"/>
  <c r="J173" i="52"/>
  <c r="J190" i="52"/>
  <c r="BK193" i="52"/>
  <c r="BK198" i="52"/>
  <c r="J174" i="52"/>
  <c r="BK170" i="52"/>
  <c r="J157" i="52"/>
  <c r="J198" i="52"/>
  <c r="BK131" i="52"/>
  <c r="BK152" i="52"/>
  <c r="BK155" i="52"/>
  <c r="J236" i="9"/>
  <c r="BK202" i="9"/>
  <c r="J323" i="9"/>
  <c r="J200" i="9"/>
  <c r="BK150" i="9"/>
  <c r="J426" i="10"/>
  <c r="J402" i="10"/>
  <c r="J144" i="14"/>
  <c r="BK147" i="14"/>
  <c r="BK154" i="15"/>
  <c r="J167" i="15"/>
  <c r="J152" i="15"/>
  <c r="BK141" i="15"/>
  <c r="J148" i="15"/>
  <c r="BK132" i="15"/>
  <c r="J149" i="16"/>
  <c r="BK165" i="16"/>
  <c r="J164" i="16"/>
  <c r="BK156" i="16"/>
  <c r="J140" i="16"/>
  <c r="BK153" i="16"/>
  <c r="BK149" i="16"/>
  <c r="BK132" i="17"/>
  <c r="J136" i="17"/>
  <c r="J130" i="17"/>
  <c r="BK150" i="18"/>
  <c r="BK138" i="18"/>
  <c r="J134" i="18"/>
  <c r="J136" i="18"/>
  <c r="BK138" i="19"/>
  <c r="BK134" i="19"/>
  <c r="J247" i="20"/>
  <c r="BK245" i="20"/>
  <c r="J189" i="20"/>
  <c r="J251" i="23"/>
  <c r="BK272" i="23"/>
  <c r="J265" i="23"/>
  <c r="J157" i="23"/>
  <c r="BK196" i="23"/>
  <c r="J151" i="23"/>
  <c r="BK258" i="23"/>
  <c r="BK241" i="23"/>
  <c r="J228" i="23"/>
  <c r="BK213" i="23"/>
  <c r="BK200" i="23"/>
  <c r="J238" i="23"/>
  <c r="J142" i="24"/>
  <c r="J131" i="24"/>
  <c r="J138" i="24"/>
  <c r="J156" i="25"/>
  <c r="BK140" i="25"/>
  <c r="J157" i="25"/>
  <c r="BK147" i="25"/>
  <c r="J142" i="25"/>
  <c r="BK158" i="25"/>
  <c r="BK146" i="25"/>
  <c r="J137" i="25"/>
  <c r="J152" i="25"/>
  <c r="J136" i="25"/>
  <c r="BK144" i="25"/>
  <c r="BK133" i="25"/>
  <c r="J131" i="26"/>
  <c r="J127" i="26"/>
  <c r="J130" i="27"/>
  <c r="J129" i="27"/>
  <c r="BK135" i="27"/>
  <c r="BK128" i="28"/>
  <c r="J173" i="29"/>
  <c r="BK139" i="29"/>
  <c r="BK133" i="29"/>
  <c r="J142" i="29"/>
  <c r="J458" i="30"/>
  <c r="BK376" i="30"/>
  <c r="BK300" i="30"/>
  <c r="J255" i="30"/>
  <c r="J211" i="30"/>
  <c r="J141" i="30"/>
  <c r="BK452" i="30"/>
  <c r="BK408" i="30"/>
  <c r="J332" i="30"/>
  <c r="J317" i="30"/>
  <c r="J284" i="30"/>
  <c r="BK468" i="30"/>
  <c r="J444" i="30"/>
  <c r="BK428" i="30"/>
  <c r="BK410" i="30"/>
  <c r="BK350" i="30"/>
  <c r="BK317" i="30"/>
  <c r="BK227" i="30"/>
  <c r="J402" i="30"/>
  <c r="J384" i="30"/>
  <c r="J362" i="30"/>
  <c r="J348" i="30"/>
  <c r="J302" i="30"/>
  <c r="BK286" i="30"/>
  <c r="J241" i="30"/>
  <c r="BK169" i="30"/>
  <c r="J137" i="30"/>
  <c r="BK368" i="30"/>
  <c r="J275" i="30"/>
  <c r="J219" i="30"/>
  <c r="J165" i="30"/>
  <c r="J472" i="30"/>
  <c r="BK412" i="30"/>
  <c r="J394" i="30"/>
  <c r="BK471" i="30"/>
  <c r="BK460" i="30"/>
  <c r="J257" i="30"/>
  <c r="BK187" i="30"/>
  <c r="J145" i="30"/>
  <c r="J340" i="30"/>
  <c r="BK366" i="30"/>
  <c r="J296" i="30"/>
  <c r="J286" i="30"/>
  <c r="BK159" i="30"/>
  <c r="BK454" i="30"/>
  <c r="BK304" i="30"/>
  <c r="BK273" i="30"/>
  <c r="J153" i="30"/>
  <c r="BK292" i="30"/>
  <c r="BK442" i="30"/>
  <c r="BK370" i="30"/>
  <c r="J271" i="30"/>
  <c r="J259" i="30"/>
  <c r="BK170" i="32"/>
  <c r="BK186" i="32"/>
  <c r="J178" i="32"/>
  <c r="BK158" i="32"/>
  <c r="J145" i="32"/>
  <c r="J161" i="32"/>
  <c r="BK423" i="33"/>
  <c r="BK419" i="33"/>
  <c r="J387" i="33"/>
  <c r="BK307" i="33"/>
  <c r="J301" i="33"/>
  <c r="J250" i="33"/>
  <c r="J137" i="33"/>
  <c r="BK393" i="33"/>
  <c r="J161" i="33"/>
  <c r="J179" i="33"/>
  <c r="J415" i="33"/>
  <c r="J270" i="33"/>
  <c r="J413" i="33"/>
  <c r="BK407" i="33"/>
  <c r="J282" i="33"/>
  <c r="BK248" i="33"/>
  <c r="J330" i="33"/>
  <c r="BK302" i="33"/>
  <c r="J286" i="33"/>
  <c r="J238" i="33"/>
  <c r="BK189" i="33"/>
  <c r="J167" i="33"/>
  <c r="BK385" i="33"/>
  <c r="J308" i="33"/>
  <c r="J296" i="33"/>
  <c r="BK287" i="33"/>
  <c r="BK238" i="33"/>
  <c r="J181" i="33"/>
  <c r="J371" i="33"/>
  <c r="BK334" i="33"/>
  <c r="BK318" i="33"/>
  <c r="BK260" i="33"/>
  <c r="J320" i="33"/>
  <c r="BK285" i="2"/>
  <c r="BK269" i="2"/>
  <c r="BK263" i="2"/>
  <c r="BK179" i="2"/>
  <c r="J147" i="2"/>
  <c r="AS144" i="1"/>
  <c r="AS97" i="1"/>
  <c r="BK256" i="2"/>
  <c r="J252" i="2"/>
  <c r="J138" i="2"/>
  <c r="J279" i="2"/>
  <c r="J242" i="2"/>
  <c r="J230" i="2"/>
  <c r="BK132" i="2"/>
  <c r="BK158" i="2"/>
  <c r="BK144" i="2"/>
  <c r="BK141" i="2"/>
  <c r="BK230" i="2"/>
  <c r="BK222" i="2"/>
  <c r="J219" i="2"/>
  <c r="J216" i="2"/>
  <c r="J209" i="2"/>
  <c r="J204" i="2"/>
  <c r="BK199" i="2"/>
  <c r="J197" i="2"/>
  <c r="BK192" i="2"/>
  <c r="BK190" i="2"/>
  <c r="J186" i="2"/>
  <c r="J180" i="2"/>
  <c r="BK170" i="2"/>
  <c r="BK163" i="2"/>
  <c r="J153" i="2"/>
  <c r="J781" i="3"/>
  <c r="BK740" i="3"/>
  <c r="J709" i="3"/>
  <c r="J369" i="3"/>
  <c r="BK927" i="3"/>
  <c r="BK884" i="3"/>
  <c r="J743" i="3"/>
  <c r="J567" i="3"/>
  <c r="J431" i="3"/>
  <c r="J589" i="3"/>
  <c r="BK452" i="3"/>
  <c r="J235" i="3"/>
  <c r="J191" i="3"/>
  <c r="J846" i="3"/>
  <c r="BK805" i="3"/>
  <c r="BK779" i="3"/>
  <c r="BK664" i="3"/>
  <c r="BK943" i="3"/>
  <c r="J593" i="3"/>
  <c r="J943" i="3"/>
  <c r="BK614" i="3"/>
  <c r="J553" i="3"/>
  <c r="J396" i="3"/>
  <c r="BK919" i="3"/>
  <c r="J767" i="3"/>
  <c r="BK585" i="3"/>
  <c r="J215" i="3"/>
  <c r="J175" i="3"/>
  <c r="J888" i="3"/>
  <c r="BK694" i="3"/>
  <c r="J412" i="3"/>
  <c r="BK858" i="3"/>
  <c r="BK939" i="3"/>
  <c r="BK228" i="3"/>
  <c r="BK150" i="3"/>
  <c r="J295" i="3"/>
  <c r="BK808" i="3"/>
  <c r="BK429" i="3"/>
  <c r="BK824" i="3"/>
  <c r="J793" i="3"/>
  <c r="BK747" i="3"/>
  <c r="J680" i="3"/>
  <c r="BK743" i="3"/>
  <c r="BK258" i="3"/>
  <c r="J800" i="3"/>
  <c r="BK758" i="3"/>
  <c r="J705" i="3"/>
  <c r="J686" i="3"/>
  <c r="J620" i="3"/>
  <c r="BK542" i="3"/>
  <c r="J471" i="3"/>
  <c r="J315" i="3"/>
  <c r="J258" i="3"/>
  <c r="BK159" i="3"/>
  <c r="J741" i="3"/>
  <c r="BK620" i="3"/>
  <c r="BK572" i="3"/>
  <c r="J551" i="3"/>
  <c r="BK471" i="3"/>
  <c r="BK376" i="3"/>
  <c r="J364" i="3"/>
  <c r="J350" i="3"/>
  <c r="J232" i="3"/>
  <c r="BK223" i="3"/>
  <c r="BK551" i="3"/>
  <c r="J528" i="3"/>
  <c r="BK345" i="3"/>
  <c r="BK311" i="3"/>
  <c r="J262" i="3"/>
  <c r="J187" i="3"/>
  <c r="BK2007" i="4"/>
  <c r="J1829" i="4"/>
  <c r="BK1712" i="4"/>
  <c r="J1677" i="4"/>
  <c r="J1598" i="4"/>
  <c r="J1586" i="4"/>
  <c r="BK962" i="4"/>
  <c r="J858" i="4"/>
  <c r="BK760" i="4"/>
  <c r="BK683" i="4"/>
  <c r="J646" i="4"/>
  <c r="J582" i="4"/>
  <c r="BK2003" i="4"/>
  <c r="J1554" i="4"/>
  <c r="BK1510" i="4"/>
  <c r="BK1496" i="4"/>
  <c r="BK1460" i="4"/>
  <c r="J1422" i="4"/>
  <c r="BK1396" i="4"/>
  <c r="J1318" i="4"/>
  <c r="BK1298" i="4"/>
  <c r="J1251" i="4"/>
  <c r="J1237" i="4"/>
  <c r="J1231" i="4"/>
  <c r="J1215" i="4"/>
  <c r="BK1187" i="4"/>
  <c r="BK1111" i="4"/>
  <c r="J971" i="4"/>
  <c r="J955" i="4"/>
  <c r="BK948" i="4"/>
  <c r="J903" i="4"/>
  <c r="J1352" i="4"/>
  <c r="BK1263" i="4"/>
  <c r="J1229" i="4"/>
  <c r="J1219" i="4"/>
  <c r="J1207" i="4"/>
  <c r="J1187" i="4"/>
  <c r="J1163" i="4"/>
  <c r="J1137" i="4"/>
  <c r="BK1077" i="4"/>
  <c r="BK1048" i="4"/>
  <c r="BK1010" i="4"/>
  <c r="J845" i="4"/>
  <c r="J760" i="4"/>
  <c r="J660" i="4"/>
  <c r="BK650" i="4"/>
  <c r="BK616" i="4"/>
  <c r="BK568" i="4"/>
  <c r="J560" i="4"/>
  <c r="BK477" i="4"/>
  <c r="J347" i="4"/>
  <c r="BK323" i="4"/>
  <c r="J274" i="4"/>
  <c r="J222" i="4"/>
  <c r="BK200" i="4"/>
  <c r="BK180" i="4"/>
  <c r="J1612" i="4"/>
  <c r="BK1474" i="4"/>
  <c r="BK1424" i="4"/>
  <c r="BK1386" i="4"/>
  <c r="BK1310" i="4"/>
  <c r="J1294" i="4"/>
  <c r="J991" i="4"/>
  <c r="J959" i="4"/>
  <c r="BK1973" i="4"/>
  <c r="J1919" i="4"/>
  <c r="BK1879" i="4"/>
  <c r="J1803" i="4"/>
  <c r="J1963" i="4"/>
  <c r="J2023" i="4"/>
  <c r="BK1927" i="4"/>
  <c r="J1899" i="4"/>
  <c r="BK1867" i="4"/>
  <c r="J1744" i="4"/>
  <c r="J1728" i="4"/>
  <c r="J1658" i="4"/>
  <c r="J1640" i="4"/>
  <c r="J1608" i="4"/>
  <c r="BK1568" i="4"/>
  <c r="BK1476" i="4"/>
  <c r="BK1434" i="4"/>
  <c r="BK1400" i="4"/>
  <c r="J1356" i="4"/>
  <c r="J1304" i="4"/>
  <c r="BK1225" i="4"/>
  <c r="J1181" i="4"/>
  <c r="J1171" i="4"/>
  <c r="J1089" i="4"/>
  <c r="BK981" i="4"/>
  <c r="BK688" i="4"/>
  <c r="BK2029" i="4"/>
  <c r="J1840" i="4"/>
  <c r="BK2031" i="4"/>
  <c r="J2003" i="4"/>
  <c r="BK1662" i="4"/>
  <c r="BK1991" i="4"/>
  <c r="BK1893" i="4"/>
  <c r="BK1840" i="4"/>
  <c r="J2047" i="4"/>
  <c r="BK1907" i="4"/>
  <c r="J1891" i="4"/>
  <c r="BK1592" i="4"/>
  <c r="BK1484" i="4"/>
  <c r="J1454" i="4"/>
  <c r="BK1141" i="4"/>
  <c r="BK1089" i="4"/>
  <c r="BK903" i="4"/>
  <c r="J876" i="4"/>
  <c r="BK819" i="4"/>
  <c r="BK750" i="4"/>
  <c r="J728" i="4"/>
  <c r="BK660" i="4"/>
  <c r="J568" i="4"/>
  <c r="BK532" i="4"/>
  <c r="BK500" i="4"/>
  <c r="BK470" i="4"/>
  <c r="J416" i="4"/>
  <c r="BK354" i="4"/>
  <c r="J316" i="4"/>
  <c r="J292" i="4"/>
  <c r="BK274" i="4"/>
  <c r="BK178" i="4"/>
  <c r="BK2049" i="4"/>
  <c r="BK2055" i="4"/>
  <c r="J2035" i="4"/>
  <c r="BK2005" i="4"/>
  <c r="J1985" i="4"/>
  <c r="J1965" i="4"/>
  <c r="BK1955" i="4"/>
  <c r="BK1923" i="4"/>
  <c r="BK1869" i="4"/>
  <c r="J1715" i="4"/>
  <c r="J1622" i="4"/>
  <c r="J1614" i="4"/>
  <c r="J1558" i="4"/>
  <c r="J1548" i="4"/>
  <c r="BK1520" i="4"/>
  <c r="J1488" i="4"/>
  <c r="J1482" i="4"/>
  <c r="J1466" i="4"/>
  <c r="J1450" i="4"/>
  <c r="BK1408" i="4"/>
  <c r="J1386" i="4"/>
  <c r="J1358" i="4"/>
  <c r="BK1346" i="4"/>
  <c r="BK1340" i="4"/>
  <c r="BK1314" i="4"/>
  <c r="J1300" i="4"/>
  <c r="BK1290" i="4"/>
  <c r="J1280" i="4"/>
  <c r="J1263" i="4"/>
  <c r="BK1255" i="4"/>
  <c r="BK1191" i="4"/>
  <c r="BK1171" i="4"/>
  <c r="BK1149" i="4"/>
  <c r="BK1135" i="4"/>
  <c r="BK1094" i="4"/>
  <c r="BK876" i="4"/>
  <c r="BK802" i="4"/>
  <c r="J685" i="4"/>
  <c r="J505" i="4"/>
  <c r="J447" i="4"/>
  <c r="BK374" i="4"/>
  <c r="BK264" i="4"/>
  <c r="J220" i="4"/>
  <c r="BK194" i="4"/>
  <c r="BK158" i="4"/>
  <c r="BK2023" i="4"/>
  <c r="BK1953" i="4"/>
  <c r="BK1913" i="4"/>
  <c r="J1875" i="4"/>
  <c r="J1860" i="4"/>
  <c r="J1812" i="4"/>
  <c r="BK1744" i="4"/>
  <c r="J1638" i="4"/>
  <c r="J1368" i="4"/>
  <c r="J1336" i="4"/>
  <c r="J1288" i="4"/>
  <c r="BK222" i="4"/>
  <c r="J200" i="4"/>
  <c r="J182" i="4"/>
  <c r="J154" i="4"/>
  <c r="BK1698" i="4"/>
  <c r="J1666" i="4"/>
  <c r="BK1648" i="4"/>
  <c r="BK1620" i="4"/>
  <c r="J1927" i="4"/>
  <c r="BK1887" i="4"/>
  <c r="J1820" i="4"/>
  <c r="J129" i="5"/>
  <c r="BK127" i="5"/>
  <c r="BK614" i="6"/>
  <c r="J600" i="6"/>
  <c r="BK586" i="6"/>
  <c r="J541" i="6"/>
  <c r="BK519" i="6"/>
  <c r="J482" i="6"/>
  <c r="J454" i="6"/>
  <c r="BK441" i="6"/>
  <c r="BK387" i="6"/>
  <c r="BK309" i="6"/>
  <c r="J265" i="6"/>
  <c r="BK251" i="6"/>
  <c r="BK242" i="6"/>
  <c r="BK235" i="6"/>
  <c r="J208" i="6"/>
  <c r="BK182" i="6"/>
  <c r="BK600" i="6"/>
  <c r="J584" i="6"/>
  <c r="BK551" i="6"/>
  <c r="J497" i="6"/>
  <c r="J448" i="6"/>
  <c r="J438" i="6"/>
  <c r="BK393" i="6"/>
  <c r="BK347" i="6"/>
  <c r="J307" i="6"/>
  <c r="BK265" i="6"/>
  <c r="J218" i="6"/>
  <c r="J215" i="6"/>
  <c r="BK184" i="6"/>
  <c r="J166" i="6"/>
  <c r="BK571" i="6"/>
  <c r="BK557" i="6"/>
  <c r="J510" i="6"/>
  <c r="BK488" i="6"/>
  <c r="BK465" i="6"/>
  <c r="J447" i="6"/>
  <c r="J414" i="6"/>
  <c r="J409" i="6"/>
  <c r="BK369" i="6"/>
  <c r="J335" i="6"/>
  <c r="BK303" i="6"/>
  <c r="J281" i="6"/>
  <c r="J257" i="6"/>
  <c r="BK254" i="6"/>
  <c r="J213" i="6"/>
  <c r="J211" i="6"/>
  <c r="BK204" i="6"/>
  <c r="BK178" i="6"/>
  <c r="BK154" i="6"/>
  <c r="J486" i="6"/>
  <c r="J453" i="6"/>
  <c r="BK440" i="6"/>
  <c r="J430" i="6"/>
  <c r="BK409" i="6"/>
  <c r="J395" i="6"/>
  <c r="J379" i="6"/>
  <c r="BK357" i="6"/>
  <c r="J319" i="6"/>
  <c r="J195" i="6"/>
  <c r="BK459" i="6"/>
  <c r="BK246" i="6"/>
  <c r="BK470" i="6"/>
  <c r="BK383" i="6"/>
  <c r="J204" i="6"/>
  <c r="J463" i="6"/>
  <c r="BK428" i="6"/>
  <c r="J387" i="6"/>
  <c r="J383" i="6"/>
  <c r="BK339" i="6"/>
  <c r="BK272" i="6"/>
  <c r="BK259" i="6"/>
  <c r="BK257" i="6"/>
  <c r="J221" i="6"/>
  <c r="J164" i="6"/>
  <c r="BK533" i="6"/>
  <c r="BK430" i="6"/>
  <c r="BK366" i="6"/>
  <c r="J352" i="6"/>
  <c r="J313" i="6"/>
  <c r="BK245" i="6"/>
  <c r="BK171" i="6"/>
  <c r="BK574" i="6"/>
  <c r="J559" i="6"/>
  <c r="J545" i="6"/>
  <c r="J539" i="6"/>
  <c r="J500" i="6"/>
  <c r="BK447" i="6"/>
  <c r="J426" i="6"/>
  <c r="BK358" i="6"/>
  <c r="J521" i="6"/>
  <c r="BK514" i="6"/>
  <c r="BK506" i="6"/>
  <c r="BK495" i="6"/>
  <c r="J485" i="6"/>
  <c r="J449" i="6"/>
  <c r="BK391" i="6"/>
  <c r="BK675" i="7"/>
  <c r="J611" i="7"/>
  <c r="J607" i="7"/>
  <c r="BK603" i="7"/>
  <c r="J655" i="7"/>
  <c r="BK640" i="7"/>
  <c r="J631" i="7"/>
  <c r="J628" i="7"/>
  <c r="J622" i="7"/>
  <c r="J645" i="7"/>
  <c r="J620" i="7"/>
  <c r="J613" i="7"/>
  <c r="BK607" i="7"/>
  <c r="J605" i="7"/>
  <c r="J602" i="7"/>
  <c r="J586" i="7"/>
  <c r="BK579" i="7"/>
  <c r="J568" i="7"/>
  <c r="BK563" i="7"/>
  <c r="BK552" i="7"/>
  <c r="J540" i="7"/>
  <c r="J536" i="7"/>
  <c r="J530" i="7"/>
  <c r="J524" i="7"/>
  <c r="BK513" i="7"/>
  <c r="J507" i="7"/>
  <c r="BK498" i="7"/>
  <c r="J491" i="7"/>
  <c r="J486" i="7"/>
  <c r="BK483" i="7"/>
  <c r="BK446" i="7"/>
  <c r="J400" i="7"/>
  <c r="BK391" i="7"/>
  <c r="BK387" i="7"/>
  <c r="BK359" i="7"/>
  <c r="J341" i="7"/>
  <c r="J260" i="7"/>
  <c r="J238" i="7"/>
  <c r="J218" i="7"/>
  <c r="BK198" i="7"/>
  <c r="BK170" i="7"/>
  <c r="BK667" i="7"/>
  <c r="J648" i="7"/>
  <c r="BK642" i="7"/>
  <c r="BK623" i="7"/>
  <c r="BK615" i="7"/>
  <c r="J606" i="7"/>
  <c r="J584" i="7"/>
  <c r="BK575" i="7"/>
  <c r="BK547" i="7"/>
  <c r="J539" i="7"/>
  <c r="J515" i="7"/>
  <c r="J680" i="7"/>
  <c r="BK643" i="7"/>
  <c r="J593" i="7"/>
  <c r="BK571" i="7"/>
  <c r="J561" i="7"/>
  <c r="BK541" i="7"/>
  <c r="BK535" i="7"/>
  <c r="J510" i="7"/>
  <c r="J494" i="7"/>
  <c r="J472" i="7"/>
  <c r="BK458" i="7"/>
  <c r="BK434" i="7"/>
  <c r="J418" i="7"/>
  <c r="J412" i="7"/>
  <c r="J375" i="7"/>
  <c r="BK348" i="7"/>
  <c r="J331" i="7"/>
  <c r="BK324" i="7"/>
  <c r="J292" i="7"/>
  <c r="J282" i="7"/>
  <c r="BK194" i="7"/>
  <c r="J187" i="7"/>
  <c r="J165" i="7"/>
  <c r="J155" i="7"/>
  <c r="J140" i="7"/>
  <c r="BK668" i="7"/>
  <c r="BK676" i="7"/>
  <c r="BK476" i="7"/>
  <c r="BK448" i="7"/>
  <c r="J426" i="7"/>
  <c r="J384" i="7"/>
  <c r="J346" i="7"/>
  <c r="J327" i="7"/>
  <c r="BK311" i="7"/>
  <c r="BK292" i="7"/>
  <c r="BK273" i="7"/>
  <c r="J261" i="7"/>
  <c r="J247" i="7"/>
  <c r="BK241" i="7"/>
  <c r="BK225" i="7"/>
  <c r="BK196" i="7"/>
  <c r="J179" i="7"/>
  <c r="J173" i="7"/>
  <c r="BK159" i="7"/>
  <c r="J653" i="7"/>
  <c r="BK626" i="7"/>
  <c r="J558" i="7"/>
  <c r="BK377" i="7"/>
  <c r="BK373" i="7"/>
  <c r="BK364" i="7"/>
  <c r="BK349" i="7"/>
  <c r="BK333" i="7"/>
  <c r="J244" i="7"/>
  <c r="J675" i="7"/>
  <c r="BK657" i="7"/>
  <c r="J574" i="7"/>
  <c r="BK533" i="7"/>
  <c r="BK356" i="7"/>
  <c r="BK317" i="7"/>
  <c r="J283" i="7"/>
  <c r="J262" i="7"/>
  <c r="BK243" i="7"/>
  <c r="BK226" i="7"/>
  <c r="J214" i="7"/>
  <c r="BK197" i="7"/>
  <c r="J220" i="7"/>
  <c r="J169" i="7"/>
  <c r="J157" i="7"/>
  <c r="J143" i="7"/>
  <c r="BK611" i="7"/>
  <c r="BK586" i="7"/>
  <c r="J579" i="7"/>
  <c r="BK561" i="7"/>
  <c r="J549" i="7"/>
  <c r="BK538" i="7"/>
  <c r="BK520" i="7"/>
  <c r="J512" i="7"/>
  <c r="BK504" i="7"/>
  <c r="BK500" i="7"/>
  <c r="J493" i="7"/>
  <c r="J480" i="7"/>
  <c r="J464" i="7"/>
  <c r="J460" i="7"/>
  <c r="BK438" i="7"/>
  <c r="J432" i="7"/>
  <c r="J420" i="7"/>
  <c r="BK400" i="7"/>
  <c r="J197" i="8"/>
  <c r="BK314" i="8"/>
  <c r="J217" i="8"/>
  <c r="J318" i="8"/>
  <c r="J289" i="8"/>
  <c r="J228" i="8"/>
  <c r="J160" i="8"/>
  <c r="J264" i="8"/>
  <c r="J255" i="8"/>
  <c r="BK230" i="8"/>
  <c r="BK166" i="8"/>
  <c r="J158" i="8"/>
  <c r="BK306" i="8"/>
  <c r="BK286" i="8"/>
  <c r="BK243" i="8"/>
  <c r="J215" i="8"/>
  <c r="J205" i="8"/>
  <c r="J184" i="8"/>
  <c r="J147" i="8"/>
  <c r="J315" i="8"/>
  <c r="J296" i="8"/>
  <c r="BK155" i="8"/>
  <c r="BK313" i="8"/>
  <c r="J273" i="8"/>
  <c r="J281" i="8"/>
  <c r="BK259" i="8"/>
  <c r="J246" i="8"/>
  <c r="BK213" i="8"/>
  <c r="BK192" i="8"/>
  <c r="BK156" i="8"/>
  <c r="BK131" i="8"/>
  <c r="J277" i="8"/>
  <c r="BK265" i="8"/>
  <c r="J259" i="8"/>
  <c r="J245" i="8"/>
  <c r="BK267" i="8"/>
  <c r="BK257" i="8"/>
  <c r="J223" i="8"/>
  <c r="BK202" i="8"/>
  <c r="BK137" i="8"/>
  <c r="BK300" i="8"/>
  <c r="BK251" i="8"/>
  <c r="J196" i="8"/>
  <c r="BK189" i="8"/>
  <c r="J162" i="8"/>
  <c r="J194" i="8"/>
  <c r="J179" i="8"/>
  <c r="BK151" i="8"/>
  <c r="J258" i="8"/>
  <c r="BK246" i="8"/>
  <c r="BK228" i="8"/>
  <c r="J219" i="8"/>
  <c r="J198" i="8"/>
  <c r="BK164" i="8"/>
  <c r="J138" i="8"/>
  <c r="J237" i="8"/>
  <c r="J241" i="8"/>
  <c r="J189" i="8"/>
  <c r="J134" i="8"/>
  <c r="J380" i="9"/>
  <c r="BK377" i="9"/>
  <c r="J325" i="9"/>
  <c r="J281" i="9"/>
  <c r="J158" i="9"/>
  <c r="BK366" i="9"/>
  <c r="BK304" i="9"/>
  <c r="J257" i="9"/>
  <c r="J368" i="9"/>
  <c r="J310" i="9"/>
  <c r="J306" i="9"/>
  <c r="J299" i="9"/>
  <c r="BK268" i="9"/>
  <c r="J262" i="9"/>
  <c r="J256" i="9"/>
  <c r="J253" i="9"/>
  <c r="BK247" i="9"/>
  <c r="J239" i="9"/>
  <c r="BK224" i="9"/>
  <c r="BK207" i="9"/>
  <c r="J201" i="9"/>
  <c r="J185" i="9"/>
  <c r="J177" i="9"/>
  <c r="J151" i="9"/>
  <c r="BK364" i="9"/>
  <c r="BK275" i="9"/>
  <c r="BK248" i="9"/>
  <c r="BK154" i="9"/>
  <c r="BK381" i="9"/>
  <c r="J371" i="9"/>
  <c r="BK328" i="9"/>
  <c r="BK232" i="9"/>
  <c r="J196" i="9"/>
  <c r="J269" i="9"/>
  <c r="J180" i="9"/>
  <c r="BK147" i="9"/>
  <c r="J285" i="9"/>
  <c r="BK163" i="9"/>
  <c r="BK220" i="9"/>
  <c r="J297" i="9"/>
  <c r="J278" i="9"/>
  <c r="BK227" i="9"/>
  <c r="J191" i="9"/>
  <c r="J351" i="9"/>
  <c r="J339" i="9"/>
  <c r="BK292" i="9"/>
  <c r="J251" i="9"/>
  <c r="BK185" i="9"/>
  <c r="BK445" i="10"/>
  <c r="J381" i="10"/>
  <c r="J349" i="10"/>
  <c r="J344" i="10"/>
  <c r="J442" i="10"/>
  <c r="BK424" i="10"/>
  <c r="J318" i="10"/>
  <c r="J276" i="10"/>
  <c r="J257" i="10"/>
  <c r="J197" i="10"/>
  <c r="J429" i="10"/>
  <c r="J337" i="10"/>
  <c r="BK262" i="10"/>
  <c r="BK413" i="10"/>
  <c r="BK345" i="10"/>
  <c r="J296" i="10"/>
  <c r="J289" i="10"/>
  <c r="J205" i="10"/>
  <c r="BK198" i="10"/>
  <c r="J191" i="10"/>
  <c r="J176" i="10"/>
  <c r="BK164" i="10"/>
  <c r="BK156" i="10"/>
  <c r="J179" i="11"/>
  <c r="J164" i="11"/>
  <c r="J182" i="11"/>
  <c r="J167" i="11"/>
  <c r="BK187" i="11"/>
  <c r="J173" i="11"/>
  <c r="J165" i="11"/>
  <c r="J154" i="11"/>
  <c r="J147" i="11"/>
  <c r="BK155" i="11"/>
  <c r="BK173" i="11"/>
  <c r="BK147" i="11"/>
  <c r="BK163" i="11"/>
  <c r="J159" i="11"/>
  <c r="J148" i="11"/>
  <c r="BK181" i="12"/>
  <c r="J152" i="12"/>
  <c r="BK173" i="12"/>
  <c r="J157" i="12"/>
  <c r="J169" i="13"/>
  <c r="BK155" i="14"/>
  <c r="BK148" i="14"/>
  <c r="BK144" i="14"/>
  <c r="BK134" i="14"/>
  <c r="J162" i="15"/>
  <c r="J149" i="15"/>
  <c r="J178" i="16"/>
  <c r="J141" i="16"/>
  <c r="BK133" i="16"/>
  <c r="BK141" i="17"/>
  <c r="J156" i="18"/>
  <c r="J163" i="20"/>
  <c r="J187" i="20"/>
  <c r="BK167" i="20"/>
  <c r="J151" i="20"/>
  <c r="J127" i="20"/>
  <c r="BK219" i="20"/>
  <c r="BK185" i="20"/>
  <c r="J141" i="20"/>
  <c r="J219" i="20"/>
  <c r="BK235" i="20"/>
  <c r="BK195" i="20"/>
  <c r="J139" i="21"/>
  <c r="BK136" i="21"/>
  <c r="J258" i="23"/>
  <c r="BK141" i="23"/>
  <c r="BK276" i="23"/>
  <c r="J137" i="23"/>
  <c r="J140" i="24"/>
  <c r="BK147" i="24"/>
  <c r="BK151" i="24"/>
  <c r="BK134" i="26"/>
  <c r="J162" i="29"/>
  <c r="BK169" i="29"/>
  <c r="BK145" i="29"/>
  <c r="J172" i="29"/>
  <c r="J157" i="29"/>
  <c r="J160" i="29"/>
  <c r="J143" i="29"/>
  <c r="J157" i="30"/>
  <c r="J374" i="30"/>
  <c r="J277" i="30"/>
  <c r="J239" i="30"/>
  <c r="J183" i="30"/>
  <c r="J400" i="30"/>
  <c r="BK470" i="30"/>
  <c r="BK402" i="30"/>
  <c r="BK314" i="30"/>
  <c r="J307" i="30"/>
  <c r="BK472" i="30"/>
  <c r="BK259" i="30"/>
  <c r="BK191" i="30"/>
  <c r="J173" i="30"/>
  <c r="J464" i="30"/>
  <c r="J269" i="30"/>
  <c r="BK231" i="30"/>
  <c r="BK147" i="30"/>
  <c r="J129" i="31"/>
  <c r="J131" i="31"/>
  <c r="BK145" i="31"/>
  <c r="J202" i="32"/>
  <c r="J197" i="32"/>
  <c r="J204" i="32"/>
  <c r="J188" i="32"/>
  <c r="BK174" i="32"/>
  <c r="BK149" i="32"/>
  <c r="J174" i="32"/>
  <c r="J133" i="32"/>
  <c r="J154" i="32"/>
  <c r="J163" i="32"/>
  <c r="BK143" i="32"/>
  <c r="J135" i="32"/>
  <c r="BK145" i="32"/>
  <c r="J425" i="33"/>
  <c r="BK413" i="33"/>
  <c r="BK314" i="33"/>
  <c r="BK289" i="33"/>
  <c r="J242" i="33"/>
  <c r="BK163" i="33"/>
  <c r="J141" i="33"/>
  <c r="BK326" i="33"/>
  <c r="BK252" i="33"/>
  <c r="BK232" i="33"/>
  <c r="BK203" i="33"/>
  <c r="J147" i="33"/>
  <c r="J379" i="33"/>
  <c r="BK362" i="33"/>
  <c r="BK161" i="33"/>
  <c r="J157" i="33"/>
  <c r="J316" i="33"/>
  <c r="J383" i="33"/>
  <c r="J344" i="33"/>
  <c r="J303" i="33"/>
  <c r="J395" i="33"/>
  <c r="BK228" i="33"/>
  <c r="J197" i="33"/>
  <c r="BK150" i="34"/>
  <c r="J147" i="34"/>
  <c r="J132" i="34"/>
  <c r="J136" i="34"/>
  <c r="BK194" i="35"/>
  <c r="BK185" i="35"/>
  <c r="J172" i="35"/>
  <c r="BK161" i="35"/>
  <c r="J144" i="35"/>
  <c r="BK174" i="35"/>
  <c r="J177" i="36"/>
  <c r="J164" i="36"/>
  <c r="J181" i="36"/>
  <c r="J155" i="36"/>
  <c r="BK140" i="36"/>
  <c r="BK181" i="36"/>
  <c r="BK175" i="36"/>
  <c r="J175" i="36"/>
  <c r="BK171" i="36"/>
  <c r="J148" i="36"/>
  <c r="BK136" i="36"/>
  <c r="J163" i="36"/>
  <c r="J165" i="36"/>
  <c r="J137" i="36"/>
  <c r="BK141" i="36"/>
  <c r="J134" i="36"/>
  <c r="J139" i="36"/>
  <c r="BK133" i="36"/>
  <c r="F41" i="37"/>
  <c r="BD138" i="1"/>
  <c r="J179" i="38"/>
  <c r="BK160" i="38"/>
  <c r="J190" i="38"/>
  <c r="J171" i="38"/>
  <c r="J193" i="38"/>
  <c r="BK170" i="38"/>
  <c r="J181" i="38"/>
  <c r="BK174" i="38"/>
  <c r="BK186" i="38"/>
  <c r="J163" i="39"/>
  <c r="J151" i="39"/>
  <c r="BK136" i="39"/>
  <c r="BK151" i="39"/>
  <c r="J135" i="39"/>
  <c r="J141" i="40"/>
  <c r="BK143" i="40"/>
  <c r="J139" i="40"/>
  <c r="J299" i="42"/>
  <c r="J271" i="42"/>
  <c r="J314" i="42"/>
  <c r="J283" i="42"/>
  <c r="J285" i="42"/>
  <c r="BK244" i="42"/>
  <c r="J279" i="42"/>
  <c r="BK262" i="42"/>
  <c r="BK206" i="42"/>
  <c r="J273" i="42"/>
  <c r="BK139" i="42"/>
  <c r="BK248" i="42"/>
  <c r="BK211" i="42"/>
  <c r="J188" i="42"/>
  <c r="J171" i="42"/>
  <c r="BK145" i="42"/>
  <c r="BK269" i="42"/>
  <c r="J139" i="42"/>
  <c r="J248" i="42"/>
  <c r="J233" i="42"/>
  <c r="BK208" i="42"/>
  <c r="J246" i="42"/>
  <c r="J204" i="42"/>
  <c r="J206" i="42"/>
  <c r="J183" i="42"/>
  <c r="J186" i="42"/>
  <c r="BK171" i="42"/>
  <c r="BK156" i="42"/>
  <c r="BK137" i="42"/>
  <c r="BK164" i="42"/>
  <c r="J145" i="42"/>
  <c r="BK131" i="43"/>
  <c r="BK145" i="43"/>
  <c r="J194" i="43"/>
  <c r="BK161" i="43"/>
  <c r="BK168" i="43"/>
  <c r="BK135" i="43"/>
  <c r="J150" i="43"/>
  <c r="J282" i="44"/>
  <c r="J275" i="44"/>
  <c r="J251" i="44"/>
  <c r="J271" i="44"/>
  <c r="BK226" i="44"/>
  <c r="BK213" i="44"/>
  <c r="J261" i="44"/>
  <c r="J157" i="44"/>
  <c r="J283" i="44"/>
  <c r="BK270" i="44"/>
  <c r="J160" i="44"/>
  <c r="J166" i="44"/>
  <c r="BK152" i="44"/>
  <c r="BK249" i="44"/>
  <c r="BK225" i="44"/>
  <c r="J218" i="44"/>
  <c r="J181" i="44"/>
  <c r="BK140" i="44"/>
  <c r="J262" i="44"/>
  <c r="BK241" i="44"/>
  <c r="J209" i="44"/>
  <c r="BK179" i="44"/>
  <c r="J159" i="44"/>
  <c r="J266" i="45"/>
  <c r="J247" i="45"/>
  <c r="BK261" i="45"/>
  <c r="BK248" i="45"/>
  <c r="J264" i="45"/>
  <c r="BK264" i="45"/>
  <c r="BK265" i="45"/>
  <c r="J240" i="45"/>
  <c r="J221" i="45"/>
  <c r="J193" i="45"/>
  <c r="BK157" i="45"/>
  <c r="BK133" i="45"/>
  <c r="J242" i="45"/>
  <c r="J155" i="45"/>
  <c r="J177" i="46"/>
  <c r="BK155" i="46"/>
  <c r="J176" i="46"/>
  <c r="BK144" i="46"/>
  <c r="BK184" i="46"/>
  <c r="BK133" i="48"/>
  <c r="BK135" i="48"/>
  <c r="BK150" i="50"/>
  <c r="J147" i="50"/>
  <c r="BK125" i="50"/>
  <c r="J119" i="51"/>
  <c r="F36" i="51"/>
  <c r="BC155" i="1" s="1"/>
  <c r="BK175" i="52"/>
  <c r="BK234" i="9"/>
  <c r="BK368" i="9"/>
  <c r="BK316" i="9"/>
  <c r="J230" i="9"/>
  <c r="BK356" i="9"/>
  <c r="BK327" i="9"/>
  <c r="J226" i="9"/>
  <c r="J186" i="9"/>
  <c r="J345" i="9"/>
  <c r="J332" i="9"/>
  <c r="BK162" i="9"/>
  <c r="J383" i="10"/>
  <c r="BK347" i="10"/>
  <c r="BK251" i="10"/>
  <c r="BK314" i="10"/>
  <c r="BK374" i="10"/>
  <c r="BK362" i="10"/>
  <c r="BK333" i="10"/>
  <c r="BK308" i="10"/>
  <c r="J294" i="10"/>
  <c r="BK231" i="10"/>
  <c r="J192" i="10"/>
  <c r="BK169" i="10"/>
  <c r="BK439" i="10"/>
  <c r="BK415" i="10"/>
  <c r="J379" i="10"/>
  <c r="J351" i="10"/>
  <c r="J332" i="10"/>
  <c r="J298" i="10"/>
  <c r="J277" i="10"/>
  <c r="J252" i="10"/>
  <c r="BK447" i="10"/>
  <c r="J266" i="10"/>
  <c r="BK427" i="10"/>
  <c r="BK389" i="10"/>
  <c r="BK343" i="10"/>
  <c r="BK307" i="10"/>
  <c r="J385" i="10"/>
  <c r="J173" i="10"/>
  <c r="BK449" i="10"/>
  <c r="J427" i="10"/>
  <c r="BK219" i="10"/>
  <c r="BK283" i="10"/>
  <c r="J184" i="10"/>
  <c r="J153" i="10"/>
  <c r="J380" i="10"/>
  <c r="J282" i="10"/>
  <c r="J265" i="10"/>
  <c r="BK206" i="10"/>
  <c r="BK184" i="10"/>
  <c r="J169" i="10"/>
  <c r="BK151" i="10"/>
  <c r="BK383" i="10"/>
  <c r="J363" i="10"/>
  <c r="BK261" i="10"/>
  <c r="J194" i="11"/>
  <c r="BK201" i="11"/>
  <c r="BK138" i="11"/>
  <c r="BK193" i="11"/>
  <c r="J175" i="11"/>
  <c r="J150" i="11"/>
  <c r="J160" i="11"/>
  <c r="BK137" i="11"/>
  <c r="BK169" i="11"/>
  <c r="J146" i="11"/>
  <c r="BK165" i="11"/>
  <c r="J138" i="11"/>
  <c r="BK136" i="11"/>
  <c r="BK156" i="11"/>
  <c r="BK176" i="12"/>
  <c r="BK138" i="12"/>
  <c r="J154" i="12"/>
  <c r="J142" i="12"/>
  <c r="BK164" i="12"/>
  <c r="BK131" i="12"/>
  <c r="J143" i="12"/>
  <c r="BK150" i="12"/>
  <c r="BK146" i="12"/>
  <c r="J137" i="12"/>
  <c r="BK165" i="13"/>
  <c r="BK169" i="16"/>
  <c r="J154" i="16"/>
  <c r="J137" i="16"/>
  <c r="J156" i="16"/>
  <c r="J147" i="16"/>
  <c r="BK140" i="16"/>
  <c r="J139" i="17"/>
  <c r="J146" i="17"/>
  <c r="J129" i="17"/>
  <c r="J133" i="17"/>
  <c r="J146" i="18"/>
  <c r="J152" i="18"/>
  <c r="J137" i="18"/>
  <c r="J140" i="18"/>
  <c r="J133" i="19"/>
  <c r="J136" i="19"/>
  <c r="BK249" i="20"/>
  <c r="BK247" i="20"/>
  <c r="J179" i="20"/>
  <c r="J133" i="20"/>
  <c r="J195" i="20"/>
  <c r="J135" i="20"/>
  <c r="BK223" i="20"/>
  <c r="BK211" i="20"/>
  <c r="J165" i="20"/>
  <c r="J162" i="23"/>
  <c r="BK235" i="23"/>
  <c r="BK211" i="23"/>
  <c r="J285" i="23"/>
  <c r="BK240" i="23"/>
  <c r="BK170" i="23"/>
  <c r="J223" i="23"/>
  <c r="BK131" i="24"/>
  <c r="J170" i="29"/>
  <c r="BK173" i="29"/>
  <c r="BK178" i="29"/>
  <c r="J135" i="29"/>
  <c r="J165" i="29"/>
  <c r="BK149" i="29"/>
  <c r="J178" i="29"/>
  <c r="BK154" i="29"/>
  <c r="BK152" i="29"/>
  <c r="J159" i="29"/>
  <c r="J152" i="29"/>
  <c r="BK138" i="29"/>
  <c r="BK380" i="30"/>
  <c r="BK296" i="30"/>
  <c r="BK237" i="30"/>
  <c r="J171" i="30"/>
  <c r="J133" i="30"/>
  <c r="J438" i="30"/>
  <c r="BK342" i="30"/>
  <c r="J318" i="30"/>
  <c r="BK450" i="30"/>
  <c r="J430" i="30"/>
  <c r="BK352" i="30"/>
  <c r="J326" i="30"/>
  <c r="J315" i="30"/>
  <c r="J410" i="30"/>
  <c r="J390" i="30"/>
  <c r="J360" i="30"/>
  <c r="BK338" i="30"/>
  <c r="J290" i="30"/>
  <c r="J129" i="30"/>
  <c r="BK290" i="30"/>
  <c r="J436" i="30"/>
  <c r="J319" i="30"/>
  <c r="J273" i="30"/>
  <c r="BK219" i="30"/>
  <c r="J203" i="30"/>
  <c r="BK440" i="30"/>
  <c r="BK193" i="30"/>
  <c r="BK438" i="30"/>
  <c r="J145" i="31"/>
  <c r="BK200" i="32"/>
  <c r="BK284" i="33"/>
  <c r="BK258" i="33"/>
  <c r="BK195" i="33"/>
  <c r="J332" i="33"/>
  <c r="BK299" i="33"/>
  <c r="J274" i="33"/>
  <c r="J226" i="33"/>
  <c r="J185" i="33"/>
  <c r="BK141" i="33"/>
  <c r="BK301" i="33"/>
  <c r="J248" i="33"/>
  <c r="BK213" i="33"/>
  <c r="J171" i="33"/>
  <c r="BK377" i="33"/>
  <c r="J356" i="33"/>
  <c r="BK183" i="33"/>
  <c r="BK379" i="33"/>
  <c r="J352" i="33"/>
  <c r="J291" i="33"/>
  <c r="BK383" i="33"/>
  <c r="J346" i="33"/>
  <c r="J288" i="33"/>
  <c r="J268" i="33"/>
  <c r="BK217" i="33"/>
  <c r="J326" i="33"/>
  <c r="BK292" i="33"/>
  <c r="BK215" i="33"/>
  <c r="BK177" i="33"/>
  <c r="BK134" i="34"/>
  <c r="J153" i="34"/>
  <c r="BK132" i="34"/>
  <c r="BK193" i="35"/>
  <c r="BK177" i="35"/>
  <c r="BK159" i="35"/>
  <c r="BK147" i="35"/>
  <c r="BK189" i="35"/>
  <c r="J164" i="35"/>
  <c r="J175" i="35"/>
  <c r="J179" i="35"/>
  <c r="BK156" i="35"/>
  <c r="BK183" i="35"/>
  <c r="J153" i="35"/>
  <c r="J159" i="35"/>
  <c r="J145" i="35"/>
  <c r="J148" i="35"/>
  <c r="J140" i="35"/>
  <c r="J177" i="38"/>
  <c r="BK189" i="38"/>
  <c r="BK163" i="38"/>
  <c r="J269" i="42"/>
  <c r="J311" i="42"/>
  <c r="J307" i="42"/>
  <c r="BK260" i="42"/>
  <c r="BK293" i="42"/>
  <c r="BK281" i="42"/>
  <c r="BK225" i="42"/>
  <c r="BK299" i="42"/>
  <c r="BK285" i="42"/>
  <c r="J236" i="42"/>
  <c r="J177" i="42"/>
  <c r="J135" i="42"/>
  <c r="J260" i="42"/>
  <c r="BK132" i="42"/>
  <c r="BK240" i="42"/>
  <c r="BK219" i="42"/>
  <c r="J219" i="42"/>
  <c r="J162" i="42"/>
  <c r="J164" i="42"/>
  <c r="BK149" i="42"/>
  <c r="J149" i="42"/>
  <c r="BK194" i="43"/>
  <c r="J139" i="43"/>
  <c r="BK188" i="43"/>
  <c r="BK180" i="43"/>
  <c r="BK215" i="44"/>
  <c r="BK180" i="44"/>
  <c r="BK136" i="44"/>
  <c r="J180" i="44"/>
  <c r="BK138" i="44"/>
  <c r="BK209" i="44"/>
  <c r="J192" i="44"/>
  <c r="BK175" i="44"/>
  <c r="J205" i="44"/>
  <c r="J168" i="44"/>
  <c r="BK269" i="45"/>
  <c r="BK257" i="45"/>
  <c r="J157" i="45"/>
  <c r="BK279" i="45"/>
  <c r="BK262" i="45"/>
  <c r="J279" i="45"/>
  <c r="BK260" i="45"/>
  <c r="J250" i="45"/>
  <c r="J224" i="45"/>
  <c r="BK252" i="45"/>
  <c r="BK250" i="45"/>
  <c r="J182" i="45"/>
  <c r="BK240" i="45"/>
  <c r="BK229" i="45"/>
  <c r="BK170" i="45"/>
  <c r="BK222" i="45"/>
  <c r="BK207" i="45"/>
  <c r="BK190" i="45"/>
  <c r="BK173" i="45"/>
  <c r="J218" i="45"/>
  <c r="BK129" i="45"/>
  <c r="J173" i="45"/>
  <c r="BK177" i="45"/>
  <c r="BK135" i="45"/>
  <c r="J163" i="46"/>
  <c r="BK180" i="50"/>
  <c r="BK176" i="50"/>
  <c r="BK139" i="50"/>
  <c r="J166" i="50"/>
  <c r="BK143" i="50"/>
  <c r="J125" i="50"/>
  <c r="J150" i="50"/>
  <c r="J129" i="50"/>
  <c r="F34" i="51"/>
  <c r="BA155" i="1" s="1"/>
  <c r="BK203" i="52"/>
  <c r="BK188" i="52"/>
  <c r="BK178" i="52"/>
  <c r="BK166" i="52"/>
  <c r="J165" i="52"/>
  <c r="BK151" i="52"/>
  <c r="J184" i="52"/>
  <c r="J172" i="52"/>
  <c r="J143" i="52"/>
  <c r="J147" i="52"/>
  <c r="BK133" i="52"/>
  <c r="J129" i="52"/>
  <c r="BK174" i="53"/>
  <c r="J181" i="9"/>
  <c r="BK282" i="9"/>
  <c r="BK257" i="9"/>
  <c r="J217" i="9"/>
  <c r="BK157" i="9"/>
  <c r="BK330" i="9"/>
  <c r="BK372" i="9"/>
  <c r="BK231" i="9"/>
  <c r="BK371" i="9"/>
  <c r="J274" i="9"/>
  <c r="BK293" i="9"/>
  <c r="BK299" i="9"/>
  <c r="J214" i="9"/>
  <c r="BK358" i="9"/>
  <c r="BK343" i="9"/>
  <c r="J333" i="9"/>
  <c r="BK169" i="9"/>
  <c r="BK394" i="10"/>
  <c r="J375" i="10"/>
  <c r="J335" i="10"/>
  <c r="BK155" i="10"/>
  <c r="J388" i="10"/>
  <c r="BK315" i="10"/>
  <c r="J275" i="10"/>
  <c r="BK205" i="10"/>
  <c r="BK384" i="10"/>
  <c r="BK305" i="10"/>
  <c r="J412" i="10"/>
  <c r="J140" i="14"/>
  <c r="BK140" i="17"/>
  <c r="J137" i="17"/>
  <c r="BK148" i="18"/>
  <c r="J153" i="18"/>
  <c r="BK132" i="18"/>
  <c r="BK130" i="19"/>
  <c r="J243" i="20"/>
  <c r="BK233" i="20"/>
  <c r="J169" i="20"/>
  <c r="BK149" i="20"/>
  <c r="BK203" i="20"/>
  <c r="BK145" i="20"/>
  <c r="BK125" i="20"/>
  <c r="BK205" i="20"/>
  <c r="BK179" i="20"/>
  <c r="J223" i="20"/>
  <c r="BK129" i="20"/>
  <c r="BK138" i="21"/>
  <c r="BK140" i="21"/>
  <c r="J137" i="21"/>
  <c r="J131" i="21"/>
  <c r="J163" i="23"/>
  <c r="J240" i="23"/>
  <c r="J271" i="2"/>
  <c r="BK265" i="2"/>
  <c r="BK186" i="2"/>
  <c r="J163" i="2"/>
  <c r="J281" i="2"/>
  <c r="J287" i="2"/>
  <c r="BK289" i="2"/>
  <c r="J261" i="2"/>
  <c r="BK252" i="2"/>
  <c r="BK180" i="2"/>
  <c r="J158" i="2"/>
  <c r="J135" i="2"/>
  <c r="BK279" i="2"/>
  <c r="BK240" i="2"/>
  <c r="J225" i="2"/>
  <c r="J275" i="2"/>
  <c r="BK150" i="2"/>
  <c r="BK135" i="2"/>
  <c r="BK225" i="2"/>
  <c r="J222" i="2"/>
  <c r="BK219" i="2"/>
  <c r="BK209" i="2"/>
  <c r="BK201" i="2"/>
  <c r="BK197" i="2"/>
  <c r="J195" i="2"/>
  <c r="J192" i="2"/>
  <c r="BK188" i="2"/>
  <c r="BK182" i="2"/>
  <c r="J179" i="2"/>
  <c r="J164" i="2"/>
  <c r="BK156" i="2"/>
  <c r="AS141" i="1"/>
  <c r="J872" i="3"/>
  <c r="BK493" i="3"/>
  <c r="J320" i="3"/>
  <c r="BK923" i="3"/>
  <c r="BK861" i="3"/>
  <c r="J815" i="3"/>
  <c r="BK754" i="3"/>
  <c r="J664" i="3"/>
  <c r="BK875" i="3"/>
  <c r="J560" i="3"/>
  <c r="J275" i="3"/>
  <c r="J195" i="3"/>
  <c r="BK417" i="3"/>
  <c r="J694" i="3"/>
  <c r="J915" i="3"/>
  <c r="J638" i="3"/>
  <c r="BK406" i="3"/>
  <c r="BK315" i="3"/>
  <c r="BK232" i="3"/>
  <c r="J824" i="3"/>
  <c r="BK798" i="3"/>
  <c r="BK713" i="3"/>
  <c r="BK628" i="3"/>
  <c r="J674" i="3"/>
  <c r="J939" i="3"/>
  <c r="J581" i="3"/>
  <c r="BK503" i="3"/>
  <c r="BK902" i="3"/>
  <c r="BK765" i="3"/>
  <c r="BK558" i="3"/>
  <c r="BK181" i="3"/>
  <c r="J923" i="3"/>
  <c r="J754" i="3"/>
  <c r="J585" i="3"/>
  <c r="J884" i="3"/>
  <c r="J599" i="3"/>
  <c r="BK391" i="3"/>
  <c r="J218" i="3"/>
  <c r="J145" i="3"/>
  <c r="J290" i="3"/>
  <c r="BK195" i="3"/>
  <c r="BK854" i="3"/>
  <c r="J831" i="3"/>
  <c r="J808" i="3"/>
  <c r="J752" i="3"/>
  <c r="BK709" i="3"/>
  <c r="BK638" i="3"/>
  <c r="BK523" i="3"/>
  <c r="BK811" i="3"/>
  <c r="J791" i="3"/>
  <c r="J760" i="3"/>
  <c r="J745" i="3"/>
  <c r="BK696" i="3"/>
  <c r="BK646" i="3"/>
  <c r="J614" i="3"/>
  <c r="BK567" i="3"/>
  <c r="BK507" i="3"/>
  <c r="BK332" i="3"/>
  <c r="J265" i="3"/>
  <c r="J169" i="3"/>
  <c r="J787" i="3"/>
  <c r="J689" i="3"/>
  <c r="J608" i="3"/>
  <c r="BK560" i="3"/>
  <c r="J523" i="3"/>
  <c r="J493" i="3"/>
  <c r="J419" i="3"/>
  <c r="BK396" i="3"/>
  <c r="BK357" i="3"/>
  <c r="J345" i="3"/>
  <c r="J301" i="3"/>
  <c r="J178" i="3"/>
  <c r="BK549" i="3"/>
  <c r="J503" i="3"/>
  <c r="J352" i="3"/>
  <c r="BK320" i="3"/>
  <c r="BK280" i="3"/>
  <c r="J246" i="3"/>
  <c r="J159" i="3"/>
  <c r="BK1931" i="4"/>
  <c r="J1755" i="4"/>
  <c r="BK1691" i="4"/>
  <c r="J1681" i="4"/>
  <c r="J1596" i="4"/>
  <c r="BK1580" i="4"/>
  <c r="J1560" i="4"/>
  <c r="J1520" i="4"/>
  <c r="J1470" i="4"/>
  <c r="J1432" i="4"/>
  <c r="BK1410" i="4"/>
  <c r="J1396" i="4"/>
  <c r="J1338" i="4"/>
  <c r="J1324" i="4"/>
  <c r="J1276" i="4"/>
  <c r="BK1237" i="4"/>
  <c r="BK1213" i="4"/>
  <c r="J1159" i="4"/>
  <c r="BK1113" i="4"/>
  <c r="J1032" i="4"/>
  <c r="J1001" i="4"/>
  <c r="J979" i="4"/>
  <c r="BK848" i="4"/>
  <c r="J750" i="4"/>
  <c r="J725" i="4"/>
  <c r="BK608" i="4"/>
  <c r="BK571" i="4"/>
  <c r="BK1997" i="4"/>
  <c r="BK1532" i="4"/>
  <c r="J1524" i="4"/>
  <c r="BK1500" i="4"/>
  <c r="J1490" i="4"/>
  <c r="J1452" i="4"/>
  <c r="BK1398" i="4"/>
  <c r="J1370" i="4"/>
  <c r="J1344" i="4"/>
  <c r="BK1316" i="4"/>
  <c r="J1259" i="4"/>
  <c r="J1247" i="4"/>
  <c r="BK1233" i="4"/>
  <c r="J1211" i="4"/>
  <c r="BK1205" i="4"/>
  <c r="J1151" i="4"/>
  <c r="J1003" i="4"/>
  <c r="BK968" i="4"/>
  <c r="J942" i="4"/>
  <c r="J883" i="4"/>
  <c r="BK822" i="4"/>
  <c r="J1308" i="4"/>
  <c r="J1225" i="4"/>
  <c r="BK1215" i="4"/>
  <c r="BK1199" i="4"/>
  <c r="BK1183" i="4"/>
  <c r="J1153" i="4"/>
  <c r="J1127" i="4"/>
  <c r="J1115" i="4"/>
  <c r="J1027" i="4"/>
  <c r="J1006" i="4"/>
  <c r="BK828" i="4"/>
  <c r="BK762" i="4"/>
  <c r="BK658" i="4"/>
  <c r="BK646" i="4"/>
  <c r="J608" i="4"/>
  <c r="BK569" i="4"/>
  <c r="BK527" i="4"/>
  <c r="BK473" i="4"/>
  <c r="BK371" i="4"/>
  <c r="J307" i="4"/>
  <c r="BK237" i="4"/>
  <c r="BK208" i="4"/>
  <c r="BK196" i="4"/>
  <c r="J1684" i="4"/>
  <c r="BK1536" i="4"/>
  <c r="J1426" i="4"/>
  <c r="J1316" i="4"/>
  <c r="BK1308" i="4"/>
  <c r="BK1001" i="4"/>
  <c r="J968" i="4"/>
  <c r="J926" i="4"/>
  <c r="BK1935" i="4"/>
  <c r="J1881" i="4"/>
  <c r="J1833" i="4"/>
  <c r="BK1975" i="4"/>
  <c r="J2063" i="4"/>
  <c r="J1925" i="4"/>
  <c r="BK1875" i="4"/>
  <c r="J1787" i="4"/>
  <c r="J1733" i="4"/>
  <c r="J1673" i="4"/>
  <c r="J1606" i="4"/>
  <c r="BK1570" i="4"/>
  <c r="BK1524" i="4"/>
  <c r="BK1444" i="4"/>
  <c r="BK1430" i="4"/>
  <c r="J1342" i="4"/>
  <c r="BK1247" i="4"/>
  <c r="J1195" i="4"/>
  <c r="BK1153" i="4"/>
  <c r="J1332" i="4"/>
  <c r="BK1165" i="4"/>
  <c r="J1145" i="4"/>
  <c r="BK1127" i="4"/>
  <c r="J1091" i="4"/>
  <c r="BK914" i="4"/>
  <c r="J848" i="4"/>
  <c r="J807" i="4"/>
  <c r="J669" i="4"/>
  <c r="J626" i="4"/>
  <c r="BK558" i="4"/>
  <c r="J507" i="4"/>
  <c r="J477" i="4"/>
  <c r="J434" i="4"/>
  <c r="J369" i="4"/>
  <c r="BK345" i="4"/>
  <c r="J283" i="4"/>
  <c r="BK182" i="4"/>
  <c r="J2053" i="4"/>
  <c r="J2041" i="4"/>
  <c r="BK2025" i="4"/>
  <c r="J1977" i="4"/>
  <c r="J1941" i="4"/>
  <c r="BK1915" i="4"/>
  <c r="J1854" i="4"/>
  <c r="J1801" i="4"/>
  <c r="BK1765" i="4"/>
  <c r="J1691" i="4"/>
  <c r="J1620" i="4"/>
  <c r="J1574" i="4"/>
  <c r="BK1550" i="4"/>
  <c r="J1526" i="4"/>
  <c r="BK1504" i="4"/>
  <c r="BK1480" i="4"/>
  <c r="J1462" i="4"/>
  <c r="J1440" i="4"/>
  <c r="BK1426" i="4"/>
  <c r="J1374" i="4"/>
  <c r="BK1354" i="4"/>
  <c r="BK1338" i="4"/>
  <c r="J1306" i="4"/>
  <c r="J1292" i="4"/>
  <c r="J1282" i="4"/>
  <c r="BK1271" i="4"/>
  <c r="BK1259" i="4"/>
  <c r="J1245" i="4"/>
  <c r="BK1231" i="4"/>
  <c r="BK1211" i="4"/>
  <c r="BK1185" i="4"/>
  <c r="J1177" i="4"/>
  <c r="BK1155" i="4"/>
  <c r="BK1143" i="4"/>
  <c r="BK1081" i="4"/>
  <c r="BK1006" i="4"/>
  <c r="J772" i="4"/>
  <c r="J648" i="4"/>
  <c r="BK521" i="4"/>
  <c r="J445" i="4"/>
  <c r="BK229" i="4"/>
  <c r="BK198" i="4"/>
  <c r="BK2037" i="4"/>
  <c r="J1993" i="4"/>
  <c r="BK1977" i="4"/>
  <c r="J1947" i="4"/>
  <c r="BK1881" i="4"/>
  <c r="BK1801" i="4"/>
  <c r="BK1736" i="4"/>
  <c r="J1662" i="4"/>
  <c r="J1628" i="4"/>
  <c r="BK1610" i="4"/>
  <c r="J1556" i="4"/>
  <c r="BK2021" i="4"/>
  <c r="J1997" i="4"/>
  <c r="BK1939" i="4"/>
  <c r="J1895" i="4"/>
  <c r="J1781" i="4"/>
  <c r="BK1733" i="4"/>
  <c r="J1652" i="4"/>
  <c r="J1626" i="4"/>
  <c r="BK1600" i="4"/>
  <c r="J1580" i="4"/>
  <c r="J1564" i="4"/>
  <c r="J1536" i="4"/>
  <c r="J1486" i="4"/>
  <c r="J1446" i="4"/>
  <c r="BK1376" i="4"/>
  <c r="BK1330" i="4"/>
  <c r="BK1292" i="4"/>
  <c r="BK1276" i="4"/>
  <c r="J1243" i="4"/>
  <c r="J1199" i="4"/>
  <c r="J1141" i="4"/>
  <c r="BK1129" i="4"/>
  <c r="J1111" i="4"/>
  <c r="BK1103" i="4"/>
  <c r="BK1055" i="4"/>
  <c r="BK1027" i="4"/>
  <c r="BK942" i="4"/>
  <c r="BK895" i="4"/>
  <c r="BK883" i="4"/>
  <c r="J868" i="4"/>
  <c r="BK858" i="4"/>
  <c r="BK845" i="4"/>
  <c r="J786" i="4"/>
  <c r="J658" i="4"/>
  <c r="BK642" i="4"/>
  <c r="BK620" i="4"/>
  <c r="J495" i="4"/>
  <c r="J480" i="4"/>
  <c r="J460" i="4"/>
  <c r="J436" i="4"/>
  <c r="BK395" i="4"/>
  <c r="BK347" i="4"/>
  <c r="BK343" i="4"/>
  <c r="J294" i="4"/>
  <c r="BK217" i="4"/>
  <c r="J202" i="4"/>
  <c r="BK186" i="4"/>
  <c r="J1953" i="4"/>
  <c r="J1660" i="4"/>
  <c r="BK1644" i="4"/>
  <c r="BK1632" i="4"/>
  <c r="J1903" i="4"/>
  <c r="BK1826" i="4"/>
  <c r="BK133" i="5"/>
  <c r="J131" i="5"/>
  <c r="BK129" i="5"/>
  <c r="BK610" i="6"/>
  <c r="J598" i="6"/>
  <c r="J580" i="6"/>
  <c r="J523" i="6"/>
  <c r="BK500" i="6"/>
  <c r="J472" i="6"/>
  <c r="J451" i="6"/>
  <c r="BK405" i="6"/>
  <c r="BK319" i="6"/>
  <c r="BK268" i="6"/>
  <c r="J259" i="6"/>
  <c r="BK243" i="6"/>
  <c r="BK233" i="6"/>
  <c r="J207" i="6"/>
  <c r="J180" i="6"/>
  <c r="BK591" i="6"/>
  <c r="J576" i="6"/>
  <c r="BK553" i="6"/>
  <c r="BK537" i="6"/>
  <c r="BK446" i="6"/>
  <c r="J440" i="6"/>
  <c r="J368" i="6"/>
  <c r="BK349" i="6"/>
  <c r="J331" i="6"/>
  <c r="J315" i="6"/>
  <c r="BK274" i="6"/>
  <c r="J252" i="6"/>
  <c r="BK214" i="6"/>
  <c r="BK202" i="6"/>
  <c r="J176" i="6"/>
  <c r="BK518" i="6"/>
  <c r="J473" i="6"/>
  <c r="J437" i="6"/>
  <c r="BK418" i="6"/>
  <c r="J397" i="6"/>
  <c r="J370" i="6"/>
  <c r="BK523" i="6"/>
  <c r="BK263" i="6"/>
  <c r="J182" i="6"/>
  <c r="J602" i="6"/>
  <c r="J292" i="6"/>
  <c r="BK606" i="6"/>
  <c r="BK249" i="6"/>
  <c r="J464" i="6"/>
  <c r="J445" i="6"/>
  <c r="J385" i="6"/>
  <c r="J357" i="6"/>
  <c r="BK341" i="6"/>
  <c r="BK325" i="6"/>
  <c r="J299" i="6"/>
  <c r="J285" i="6"/>
  <c r="J267" i="6"/>
  <c r="BK498" i="6"/>
  <c r="BK567" i="6"/>
  <c r="J514" i="7"/>
  <c r="BK395" i="7"/>
  <c r="J383" i="7"/>
  <c r="BK342" i="7"/>
  <c r="J273" i="7"/>
  <c r="BK266" i="7"/>
  <c r="BK247" i="7"/>
  <c r="BK205" i="7"/>
  <c r="J192" i="7"/>
  <c r="J149" i="7"/>
  <c r="J669" i="7"/>
  <c r="J659" i="7"/>
  <c r="J652" i="7"/>
  <c r="BK646" i="7"/>
  <c r="J634" i="7"/>
  <c r="BK619" i="7"/>
  <c r="BK609" i="7"/>
  <c r="BK591" i="7"/>
  <c r="BK556" i="7"/>
  <c r="J545" i="7"/>
  <c r="J528" i="7"/>
  <c r="J509" i="7"/>
  <c r="J495" i="7"/>
  <c r="J575" i="7"/>
  <c r="BK558" i="7"/>
  <c r="BK550" i="7"/>
  <c r="BK537" i="7"/>
  <c r="BK530" i="7"/>
  <c r="BK524" i="7"/>
  <c r="BK496" i="7"/>
  <c r="J483" i="7"/>
  <c r="J468" i="7"/>
  <c r="BK440" i="7"/>
  <c r="BK422" i="7"/>
  <c r="J409" i="7"/>
  <c r="J368" i="7"/>
  <c r="J323" i="7"/>
  <c r="J311" i="7"/>
  <c r="J285" i="7"/>
  <c r="BK260" i="7"/>
  <c r="BK189" i="7"/>
  <c r="BK158" i="7"/>
  <c r="BK149" i="7"/>
  <c r="J138" i="7"/>
  <c r="BK669" i="7"/>
  <c r="BK683" i="7"/>
  <c r="BK672" i="7"/>
  <c r="J599" i="7"/>
  <c r="J466" i="7"/>
  <c r="J430" i="7"/>
  <c r="J422" i="7"/>
  <c r="BK408" i="7"/>
  <c r="J352" i="7"/>
  <c r="J335" i="7"/>
  <c r="BK305" i="7"/>
  <c r="BK290" i="7"/>
  <c r="J272" i="7"/>
  <c r="J259" i="7"/>
  <c r="BK245" i="7"/>
  <c r="J237" i="7"/>
  <c r="BK221" i="7"/>
  <c r="BK200" i="7"/>
  <c r="J193" i="7"/>
  <c r="J178" i="7"/>
  <c r="BK156" i="7"/>
  <c r="J657" i="7"/>
  <c r="J636" i="7"/>
  <c r="BK560" i="7"/>
  <c r="J398" i="7"/>
  <c r="J376" i="7"/>
  <c r="BK369" i="7"/>
  <c r="J355" i="7"/>
  <c r="BK309" i="7"/>
  <c r="BK236" i="7"/>
  <c r="BK216" i="7"/>
  <c r="J643" i="7"/>
  <c r="BK625" i="7"/>
  <c r="BK620" i="7"/>
  <c r="BK532" i="7"/>
  <c r="BK444" i="7"/>
  <c r="BK406" i="7"/>
  <c r="BK355" i="7"/>
  <c r="J284" i="7"/>
  <c r="BK268" i="7"/>
  <c r="J255" i="7"/>
  <c r="J239" i="7"/>
  <c r="J225" i="7"/>
  <c r="BK211" i="7"/>
  <c r="BK203" i="7"/>
  <c r="J177" i="7"/>
  <c r="BK169" i="7"/>
  <c r="J146" i="7"/>
  <c r="BK645" i="7"/>
  <c r="J591" i="7"/>
  <c r="BK510" i="7"/>
  <c r="BK655" i="7"/>
  <c r="BK660" i="7"/>
  <c r="BK414" i="7"/>
  <c r="J397" i="7"/>
  <c r="BK383" i="7"/>
  <c r="BK375" i="7"/>
  <c r="BK363" i="7"/>
  <c r="BK351" i="7"/>
  <c r="J344" i="7"/>
  <c r="BK325" i="7"/>
  <c r="BK307" i="7"/>
  <c r="BK295" i="7"/>
  <c r="J286" i="7"/>
  <c r="BK264" i="7"/>
  <c r="BK212" i="7"/>
  <c r="BK178" i="7"/>
  <c r="BK138" i="7"/>
  <c r="BK629" i="7"/>
  <c r="BK595" i="7"/>
  <c r="J448" i="7"/>
  <c r="J600" i="7"/>
  <c r="BK495" i="7"/>
  <c r="BK353" i="7"/>
  <c r="BK323" i="7"/>
  <c r="BK299" i="7"/>
  <c r="BK289" i="7"/>
  <c r="J234" i="7"/>
  <c r="J226" i="7"/>
  <c r="J211" i="7"/>
  <c r="J194" i="7"/>
  <c r="BK174" i="7"/>
  <c r="J160" i="7"/>
  <c r="BK145" i="7"/>
  <c r="BK650" i="7"/>
  <c r="BK592" i="7"/>
  <c r="BK580" i="7"/>
  <c r="BK568" i="7"/>
  <c r="J552" i="7"/>
  <c r="BK546" i="7"/>
  <c r="J533" i="7"/>
  <c r="BK515" i="7"/>
  <c r="BK508" i="7"/>
  <c r="BK501" i="7"/>
  <c r="BK497" i="7"/>
  <c r="BK491" i="7"/>
  <c r="BK472" i="7"/>
  <c r="BK454" i="7"/>
  <c r="J434" i="7"/>
  <c r="BK424" i="7"/>
  <c r="BK415" i="7"/>
  <c r="J391" i="7"/>
  <c r="J313" i="8"/>
  <c r="BK149" i="8"/>
  <c r="BK290" i="8"/>
  <c r="BK158" i="8"/>
  <c r="BK322" i="8"/>
  <c r="BK261" i="8"/>
  <c r="J240" i="8"/>
  <c r="BK206" i="8"/>
  <c r="BK168" i="8"/>
  <c r="BK150" i="8"/>
  <c r="J290" i="8"/>
  <c r="J249" i="8"/>
  <c r="BK237" i="8"/>
  <c r="J207" i="8"/>
  <c r="J193" i="8"/>
  <c r="J148" i="8"/>
  <c r="J319" i="8"/>
  <c r="BK304" i="8"/>
  <c r="BK200" i="8"/>
  <c r="J133" i="8"/>
  <c r="J279" i="8"/>
  <c r="J268" i="8"/>
  <c r="J257" i="8"/>
  <c r="J243" i="8"/>
  <c r="BK225" i="8"/>
  <c r="BK211" i="8"/>
  <c r="BK190" i="8"/>
  <c r="BK180" i="8"/>
  <c r="BK153" i="8"/>
  <c r="J285" i="8"/>
  <c r="J267" i="8"/>
  <c r="J252" i="8"/>
  <c r="BK298" i="8"/>
  <c r="J283" i="8"/>
  <c r="BK207" i="8"/>
  <c r="BK196" i="8"/>
  <c r="BK302" i="8"/>
  <c r="BK258" i="8"/>
  <c r="BK198" i="8"/>
  <c r="BK186" i="8"/>
  <c r="J131" i="8"/>
  <c r="J176" i="8"/>
  <c r="J195" i="8"/>
  <c r="J166" i="8"/>
  <c r="BK277" i="8"/>
  <c r="BK260" i="8"/>
  <c r="BK235" i="8"/>
  <c r="BK221" i="8"/>
  <c r="J199" i="8"/>
  <c r="J178" i="8"/>
  <c r="J146" i="8"/>
  <c r="BK133" i="8"/>
  <c r="J244" i="8"/>
  <c r="J234" i="8"/>
  <c r="J144" i="8"/>
  <c r="BK382" i="9"/>
  <c r="J378" i="9"/>
  <c r="J329" i="9"/>
  <c r="BK296" i="9"/>
  <c r="BK209" i="9"/>
  <c r="J381" i="9"/>
  <c r="J374" i="9"/>
  <c r="BK365" i="9"/>
  <c r="J294" i="9"/>
  <c r="BK370" i="9"/>
  <c r="BK362" i="9"/>
  <c r="BK308" i="9"/>
  <c r="J304" i="9"/>
  <c r="BK171" i="9"/>
  <c r="J154" i="9"/>
  <c r="J150" i="9"/>
  <c r="J369" i="9"/>
  <c r="BK279" i="9"/>
  <c r="BK266" i="9"/>
  <c r="BK218" i="9"/>
  <c r="J161" i="9"/>
  <c r="BK156" i="9"/>
  <c r="BK325" i="9"/>
  <c r="BK380" i="9"/>
  <c r="J370" i="9"/>
  <c r="J283" i="9"/>
  <c r="BK203" i="9"/>
  <c r="J188" i="9"/>
  <c r="J327" i="9"/>
  <c r="BK312" i="9"/>
  <c r="J216" i="9"/>
  <c r="J174" i="9"/>
  <c r="BK297" i="9"/>
  <c r="BK180" i="9"/>
  <c r="BK278" i="9"/>
  <c r="BK259" i="9"/>
  <c r="J336" i="9"/>
  <c r="BK318" i="9"/>
  <c r="J356" i="9"/>
  <c r="J348" i="9"/>
  <c r="J266" i="9"/>
  <c r="BK256" i="9"/>
  <c r="BK239" i="9"/>
  <c r="BK233" i="9"/>
  <c r="BK226" i="9"/>
  <c r="BK306" i="9"/>
  <c r="BK241" i="9"/>
  <c r="J141" i="9"/>
  <c r="J335" i="9"/>
  <c r="BK310" i="9"/>
  <c r="BK295" i="9"/>
  <c r="BK281" i="9"/>
  <c r="BK270" i="9"/>
  <c r="BK222" i="9"/>
  <c r="BK215" i="9"/>
  <c r="BK193" i="9"/>
  <c r="BK155" i="9"/>
  <c r="J146" i="9"/>
  <c r="J286" i="9"/>
  <c r="BK321" i="9"/>
  <c r="J319" i="9"/>
  <c r="J302" i="9"/>
  <c r="BK294" i="9"/>
  <c r="BK245" i="9"/>
  <c r="BK359" i="9"/>
  <c r="J354" i="9"/>
  <c r="J316" i="10"/>
  <c r="J285" i="10"/>
  <c r="BK270" i="10"/>
  <c r="J211" i="10"/>
  <c r="BK196" i="10"/>
  <c r="BK421" i="10"/>
  <c r="J310" i="10"/>
  <c r="J232" i="10"/>
  <c r="J376" i="10"/>
  <c r="BK344" i="10"/>
  <c r="J299" i="10"/>
  <c r="J290" i="10"/>
  <c r="BK282" i="10"/>
  <c r="BK226" i="10"/>
  <c r="BK215" i="10"/>
  <c r="BK197" i="10"/>
  <c r="BK185" i="10"/>
  <c r="J164" i="10"/>
  <c r="BK152" i="10"/>
  <c r="BK141" i="10"/>
  <c r="J386" i="10"/>
  <c r="J284" i="10"/>
  <c r="J271" i="10"/>
  <c r="J246" i="10"/>
  <c r="BK195" i="10"/>
  <c r="J190" i="10"/>
  <c r="BK174" i="10"/>
  <c r="J203" i="11"/>
  <c r="J196" i="11"/>
  <c r="BK144" i="11"/>
  <c r="BK183" i="11"/>
  <c r="BK142" i="11"/>
  <c r="BK152" i="11"/>
  <c r="J184" i="11"/>
  <c r="BK175" i="11"/>
  <c r="J166" i="11"/>
  <c r="BK170" i="9"/>
  <c r="J219" i="9"/>
  <c r="J160" i="9"/>
  <c r="BK315" i="9"/>
  <c r="J382" i="9"/>
  <c r="BK323" i="9"/>
  <c r="J215" i="9"/>
  <c r="BK301" i="9"/>
  <c r="J330" i="9"/>
  <c r="J218" i="9"/>
  <c r="J362" i="9"/>
  <c r="BK351" i="9"/>
  <c r="J261" i="9"/>
  <c r="BK236" i="9"/>
  <c r="BK194" i="9"/>
  <c r="BK243" i="9"/>
  <c r="BK160" i="10"/>
  <c r="J360" i="10"/>
  <c r="BK319" i="10"/>
  <c r="BK298" i="10"/>
  <c r="J400" i="10"/>
  <c r="BK152" i="13"/>
  <c r="J151" i="13"/>
  <c r="J146" i="13"/>
  <c r="J137" i="13"/>
  <c r="J164" i="15"/>
  <c r="J165" i="15"/>
  <c r="BK153" i="15"/>
  <c r="BK147" i="15"/>
  <c r="BK165" i="15"/>
  <c r="BK180" i="16"/>
  <c r="BK155" i="16"/>
  <c r="BK150" i="17"/>
  <c r="BK147" i="17"/>
  <c r="BK129" i="17"/>
  <c r="J148" i="17"/>
  <c r="J147" i="17"/>
  <c r="J132" i="17"/>
  <c r="BK154" i="18"/>
  <c r="BK143" i="18"/>
  <c r="BK133" i="18"/>
  <c r="BK139" i="18"/>
  <c r="BK152" i="18"/>
  <c r="J144" i="18"/>
  <c r="J140" i="19"/>
  <c r="BK140" i="19"/>
  <c r="J129" i="19"/>
  <c r="BK231" i="20"/>
  <c r="J239" i="20"/>
  <c r="BK229" i="20"/>
  <c r="J173" i="20"/>
  <c r="J153" i="20"/>
  <c r="J145" i="20"/>
  <c r="BK227" i="20"/>
  <c r="BK193" i="20"/>
  <c r="J139" i="20"/>
  <c r="J129" i="20"/>
  <c r="BK217" i="20"/>
  <c r="BK197" i="20"/>
  <c r="J183" i="20"/>
  <c r="J155" i="20"/>
  <c r="BK221" i="20"/>
  <c r="J157" i="20"/>
  <c r="BK181" i="20"/>
  <c r="J161" i="20"/>
  <c r="J199" i="20"/>
  <c r="J207" i="20"/>
  <c r="BK139" i="20"/>
  <c r="J203" i="20"/>
  <c r="BK155" i="20"/>
  <c r="J144" i="21"/>
  <c r="J135" i="21"/>
  <c r="BK145" i="21"/>
  <c r="BK144" i="21"/>
  <c r="BK141" i="21"/>
  <c r="BK129" i="21"/>
  <c r="BK133" i="21"/>
  <c r="BK244" i="23"/>
  <c r="J225" i="23"/>
  <c r="BK205" i="23"/>
  <c r="J278" i="23"/>
  <c r="J148" i="23"/>
  <c r="J217" i="23"/>
  <c r="BK271" i="23"/>
  <c r="BK161" i="23"/>
  <c r="BK145" i="23"/>
  <c r="J183" i="23"/>
  <c r="BK142" i="23"/>
  <c r="BK243" i="23"/>
  <c r="J215" i="23"/>
  <c r="J205" i="23"/>
  <c r="J247" i="23"/>
  <c r="J209" i="23"/>
  <c r="J188" i="23"/>
  <c r="J156" i="23"/>
  <c r="J233" i="23"/>
  <c r="J166" i="23"/>
  <c r="BK214" i="23"/>
  <c r="J144" i="23"/>
  <c r="J143" i="24"/>
  <c r="BK142" i="24"/>
  <c r="J145" i="24"/>
  <c r="BK140" i="24"/>
  <c r="BK144" i="24"/>
  <c r="J130" i="24"/>
  <c r="BK152" i="25"/>
  <c r="BK160" i="25"/>
  <c r="J146" i="25"/>
  <c r="J131" i="25"/>
  <c r="J148" i="25"/>
  <c r="J140" i="25"/>
  <c r="BK132" i="25"/>
  <c r="BK130" i="25"/>
  <c r="J135" i="26"/>
  <c r="J133" i="26"/>
  <c r="J132" i="26"/>
  <c r="J140" i="27"/>
  <c r="J127" i="27"/>
  <c r="BK133" i="27"/>
  <c r="BK127" i="27"/>
  <c r="BK141" i="27"/>
  <c r="J133" i="29"/>
  <c r="J330" i="30"/>
  <c r="J314" i="30"/>
  <c r="J408" i="30"/>
  <c r="BK388" i="30"/>
  <c r="BK466" i="30"/>
  <c r="BK298" i="30"/>
  <c r="BK277" i="30"/>
  <c r="J177" i="30"/>
  <c r="J147" i="30"/>
  <c r="BK241" i="30"/>
  <c r="J207" i="30"/>
  <c r="J396" i="30"/>
  <c r="BK414" i="30"/>
  <c r="J316" i="30"/>
  <c r="BK322" i="30"/>
  <c r="J350" i="30"/>
  <c r="J201" i="30"/>
  <c r="J185" i="30"/>
  <c r="J342" i="30"/>
  <c r="J245" i="30"/>
  <c r="J392" i="30"/>
  <c r="BK203" i="30"/>
  <c r="BK143" i="30"/>
  <c r="J454" i="30"/>
  <c r="J159" i="30"/>
  <c r="BK444" i="30"/>
  <c r="J137" i="32"/>
  <c r="J421" i="33"/>
  <c r="BK397" i="33"/>
  <c r="J305" i="33"/>
  <c r="J293" i="33"/>
  <c r="J145" i="33"/>
  <c r="BK425" i="33"/>
  <c r="J217" i="33"/>
  <c r="J405" i="33"/>
  <c r="BK149" i="33"/>
  <c r="BK415" i="33"/>
  <c r="BK328" i="33"/>
  <c r="J276" i="33"/>
  <c r="J240" i="33"/>
  <c r="BK342" i="33"/>
  <c r="BK305" i="33"/>
  <c r="J264" i="33"/>
  <c r="J215" i="33"/>
  <c r="BK171" i="33"/>
  <c r="J403" i="33"/>
  <c r="J256" i="33"/>
  <c r="J236" i="33"/>
  <c r="J207" i="33"/>
  <c r="BK167" i="33"/>
  <c r="J135" i="33"/>
  <c r="J366" i="33"/>
  <c r="J350" i="33"/>
  <c r="J155" i="33"/>
  <c r="BK417" i="33"/>
  <c r="J318" i="33"/>
  <c r="BK401" i="33"/>
  <c r="BK381" i="33"/>
  <c r="J348" i="33"/>
  <c r="J294" i="33"/>
  <c r="J228" i="33"/>
  <c r="J375" i="33"/>
  <c r="BK262" i="33"/>
  <c r="BK280" i="33"/>
  <c r="BK133" i="35"/>
  <c r="J134" i="35"/>
  <c r="BK167" i="36"/>
  <c r="J160" i="36"/>
  <c r="J178" i="36"/>
  <c r="BK159" i="36"/>
  <c r="BK143" i="36"/>
  <c r="J129" i="36"/>
  <c r="BK177" i="36"/>
  <c r="BK174" i="36"/>
  <c r="BK160" i="36"/>
  <c r="BK139" i="36"/>
  <c r="J162" i="36"/>
  <c r="BK146" i="36"/>
  <c r="J146" i="36"/>
  <c r="J131" i="36"/>
  <c r="J127" i="37"/>
  <c r="BK193" i="38"/>
  <c r="J191" i="38"/>
  <c r="BK181" i="38"/>
  <c r="J167" i="38"/>
  <c r="BK175" i="38"/>
  <c r="J153" i="38"/>
  <c r="J173" i="38"/>
  <c r="BK179" i="38"/>
  <c r="BK187" i="38"/>
  <c r="J162" i="38"/>
  <c r="J166" i="38"/>
  <c r="J151" i="38"/>
  <c r="J156" i="38"/>
  <c r="J150" i="38"/>
  <c r="J141" i="38"/>
  <c r="J130" i="38"/>
  <c r="BK131" i="38"/>
  <c r="BK130" i="38"/>
  <c r="BK170" i="39"/>
  <c r="J154" i="39"/>
  <c r="BK154" i="39"/>
  <c r="J172" i="39"/>
  <c r="BK145" i="39"/>
  <c r="J155" i="39"/>
  <c r="J149" i="39"/>
  <c r="BK129" i="40"/>
  <c r="BK136" i="40"/>
  <c r="BK137" i="40"/>
  <c r="J125" i="40"/>
  <c r="BK314" i="42"/>
  <c r="J293" i="42"/>
  <c r="BK258" i="42"/>
  <c r="J309" i="42"/>
  <c r="BK279" i="42"/>
  <c r="BK135" i="42"/>
  <c r="BK242" i="42"/>
  <c r="BK216" i="42"/>
  <c r="J270" i="44"/>
  <c r="J216" i="44"/>
  <c r="J268" i="44"/>
  <c r="BK153" i="44"/>
  <c r="J123" i="44"/>
  <c r="J265" i="44"/>
  <c r="BK265" i="44"/>
  <c r="J240" i="44"/>
  <c r="BK222" i="44"/>
  <c r="BK203" i="44"/>
  <c r="J149" i="44"/>
  <c r="J227" i="44"/>
  <c r="BK132" i="44"/>
  <c r="BK171" i="44"/>
  <c r="J190" i="44"/>
  <c r="J140" i="44"/>
  <c r="J199" i="45"/>
  <c r="BK175" i="45"/>
  <c r="J151" i="49"/>
  <c r="BK139" i="49"/>
  <c r="J149" i="49"/>
  <c r="J129" i="49"/>
  <c r="J172" i="50"/>
  <c r="J157" i="50"/>
  <c r="BK182" i="50"/>
  <c r="BK174" i="50"/>
  <c r="J170" i="50"/>
  <c r="BK156" i="50"/>
  <c r="BK172" i="50"/>
  <c r="J151" i="50"/>
  <c r="J145" i="50"/>
  <c r="J132" i="50"/>
  <c r="BK141" i="50"/>
  <c r="BK126" i="50"/>
  <c r="BK205" i="52"/>
  <c r="J176" i="52"/>
  <c r="J185" i="52"/>
  <c r="BK199" i="52"/>
  <c r="J175" i="52"/>
  <c r="J164" i="52"/>
  <c r="BK168" i="52"/>
  <c r="J135" i="52"/>
  <c r="BK169" i="52"/>
  <c r="J168" i="52"/>
  <c r="BK141" i="52"/>
  <c r="J133" i="52"/>
  <c r="BK184" i="53"/>
  <c r="BK189" i="53"/>
  <c r="BK164" i="53"/>
  <c r="J174" i="53"/>
  <c r="J164" i="53"/>
  <c r="BK144" i="53"/>
  <c r="BK200" i="9"/>
  <c r="J270" i="9"/>
  <c r="BK196" i="9"/>
  <c r="BK153" i="9"/>
  <c r="BK378" i="9"/>
  <c r="J197" i="9"/>
  <c r="BK363" i="9"/>
  <c r="J275" i="9"/>
  <c r="J184" i="9"/>
  <c r="BK277" i="9"/>
  <c r="BK334" i="9"/>
  <c r="BK353" i="9"/>
  <c r="J272" i="9"/>
  <c r="J168" i="9"/>
  <c r="J224" i="9"/>
  <c r="BK339" i="9"/>
  <c r="J291" i="9"/>
  <c r="J276" i="9"/>
  <c r="BK199" i="9"/>
  <c r="J153" i="9"/>
  <c r="J280" i="9"/>
  <c r="BK197" i="9"/>
  <c r="BK186" i="9"/>
  <c r="BK319" i="9"/>
  <c r="J298" i="9"/>
  <c r="J209" i="9"/>
  <c r="J159" i="9"/>
  <c r="J353" i="9"/>
  <c r="J341" i="9"/>
  <c r="J305" i="9"/>
  <c r="BK258" i="9"/>
  <c r="BK225" i="9"/>
  <c r="BK337" i="9"/>
  <c r="J248" i="9"/>
  <c r="J416" i="10"/>
  <c r="J356" i="10"/>
  <c r="BK332" i="10"/>
  <c r="J441" i="10"/>
  <c r="BK361" i="10"/>
  <c r="BK390" i="10"/>
  <c r="BK316" i="10"/>
  <c r="BK284" i="10"/>
  <c r="BK244" i="10"/>
  <c r="J444" i="10"/>
  <c r="J422" i="10"/>
  <c r="BK228" i="10"/>
  <c r="J420" i="10"/>
  <c r="BK368" i="10"/>
  <c r="J329" i="10"/>
  <c r="BK212" i="10"/>
  <c r="J261" i="10"/>
  <c r="BK436" i="10"/>
  <c r="BK242" i="10"/>
  <c r="BK392" i="10"/>
  <c r="BK288" i="10"/>
  <c r="BK177" i="11"/>
  <c r="J132" i="11"/>
  <c r="J167" i="12"/>
  <c r="BK144" i="15"/>
  <c r="J156" i="15"/>
  <c r="J143" i="15"/>
  <c r="J134" i="15"/>
  <c r="BK133" i="15"/>
  <c r="J163" i="16"/>
  <c r="J181" i="16"/>
  <c r="J158" i="16"/>
  <c r="J165" i="16"/>
  <c r="J143" i="16"/>
  <c r="J132" i="16"/>
  <c r="BK151" i="16"/>
  <c r="BK137" i="16"/>
  <c r="J150" i="17"/>
  <c r="J135" i="17"/>
  <c r="BK133" i="17"/>
  <c r="BK139" i="17"/>
  <c r="BK153" i="18"/>
  <c r="BK144" i="18"/>
  <c r="J154" i="18"/>
  <c r="BK136" i="18"/>
  <c r="J138" i="18"/>
  <c r="J139" i="19"/>
  <c r="BK131" i="19"/>
  <c r="BK237" i="20"/>
  <c r="J245" i="20"/>
  <c r="J181" i="20"/>
  <c r="BK135" i="20"/>
  <c r="BK131" i="20"/>
  <c r="J217" i="20"/>
  <c r="BK127" i="20"/>
  <c r="BK243" i="20"/>
  <c r="BK173" i="20"/>
  <c r="BK131" i="21"/>
  <c r="BK135" i="21"/>
  <c r="J136" i="21"/>
  <c r="BK269" i="23"/>
  <c r="BK190" i="23"/>
  <c r="BK220" i="23"/>
  <c r="BK181" i="23"/>
  <c r="BK138" i="24"/>
  <c r="BK146" i="24"/>
  <c r="BK129" i="24"/>
  <c r="BK134" i="24"/>
  <c r="J129" i="24"/>
  <c r="J132" i="24"/>
  <c r="BK159" i="25"/>
  <c r="J139" i="25"/>
  <c r="BK154" i="25"/>
  <c r="BK145" i="25"/>
  <c r="J130" i="25"/>
  <c r="J145" i="25"/>
  <c r="J159" i="25"/>
  <c r="BK142" i="25"/>
  <c r="BK139" i="25"/>
  <c r="BK129" i="25"/>
  <c r="BK136" i="26"/>
  <c r="BK133" i="26"/>
  <c r="J134" i="27"/>
  <c r="J138" i="27"/>
  <c r="J141" i="27"/>
  <c r="J131" i="27"/>
  <c r="J127" i="28"/>
  <c r="BK165" i="29"/>
  <c r="J134" i="29"/>
  <c r="BK129" i="29"/>
  <c r="BK163" i="29"/>
  <c r="J147" i="29"/>
  <c r="BK159" i="29"/>
  <c r="BK181" i="29"/>
  <c r="J171" i="29"/>
  <c r="BK132" i="29"/>
  <c r="J161" i="29"/>
  <c r="J130" i="29"/>
  <c r="BK239" i="30"/>
  <c r="BK165" i="30"/>
  <c r="J127" i="30"/>
  <c r="J354" i="30"/>
  <c r="J247" i="30"/>
  <c r="J179" i="30"/>
  <c r="BK390" i="30"/>
  <c r="J406" i="30"/>
  <c r="BK312" i="30"/>
  <c r="BK320" i="30"/>
  <c r="BK269" i="30"/>
  <c r="BK199" i="30"/>
  <c r="BK267" i="30"/>
  <c r="BK360" i="30"/>
  <c r="J156" i="32"/>
  <c r="BK182" i="32"/>
  <c r="J167" i="32"/>
  <c r="J141" i="32"/>
  <c r="BK167" i="32"/>
  <c r="J152" i="32"/>
  <c r="BK156" i="32"/>
  <c r="BK141" i="32"/>
  <c r="J295" i="33"/>
  <c r="J159" i="33"/>
  <c r="J131" i="33"/>
  <c r="BK256" i="33"/>
  <c r="J342" i="33"/>
  <c r="J205" i="33"/>
  <c r="J389" i="33"/>
  <c r="BK366" i="33"/>
  <c r="BK290" i="33"/>
  <c r="J258" i="33"/>
  <c r="BK220" i="33"/>
  <c r="BK368" i="33"/>
  <c r="BK322" i="33"/>
  <c r="J322" i="33"/>
  <c r="BK162" i="35"/>
  <c r="J186" i="35"/>
  <c r="BK167" i="35"/>
  <c r="BK150" i="35"/>
  <c r="BK163" i="35"/>
  <c r="BK142" i="35"/>
  <c r="BK157" i="35"/>
  <c r="BK146" i="35"/>
  <c r="J135" i="35"/>
  <c r="BK136" i="35"/>
  <c r="J133" i="35"/>
  <c r="BK163" i="36"/>
  <c r="BK168" i="36"/>
  <c r="J184" i="36"/>
  <c r="J172" i="36"/>
  <c r="BK164" i="36"/>
  <c r="J145" i="36"/>
  <c r="BK131" i="36"/>
  <c r="BK183" i="36"/>
  <c r="BK179" i="36"/>
  <c r="J170" i="36"/>
  <c r="BK145" i="36"/>
  <c r="J173" i="36"/>
  <c r="J149" i="36"/>
  <c r="J143" i="36"/>
  <c r="BK155" i="36"/>
  <c r="J141" i="36"/>
  <c r="BK144" i="36"/>
  <c r="BK134" i="36"/>
  <c r="J38" i="37"/>
  <c r="AW138" i="1"/>
  <c r="BK161" i="38"/>
  <c r="J189" i="38"/>
  <c r="J169" i="38"/>
  <c r="BK195" i="38"/>
  <c r="BK184" i="38"/>
  <c r="J170" i="38"/>
  <c r="BK166" i="38"/>
  <c r="BK150" i="38"/>
  <c r="BK158" i="38"/>
  <c r="J145" i="38"/>
  <c r="BK162" i="38"/>
  <c r="BK142" i="38"/>
  <c r="BK136" i="38"/>
  <c r="J133" i="38"/>
  <c r="J158" i="39"/>
  <c r="J165" i="39"/>
  <c r="J143" i="39"/>
  <c r="BK155" i="39"/>
  <c r="BK133" i="39"/>
  <c r="J303" i="42"/>
  <c r="BK231" i="42"/>
  <c r="BK268" i="42"/>
  <c r="J277" i="42"/>
  <c r="J240" i="42"/>
  <c r="BK226" i="42"/>
  <c r="J180" i="42"/>
  <c r="BK168" i="42"/>
  <c r="BK141" i="42"/>
  <c r="BK266" i="42"/>
  <c r="BK174" i="42"/>
  <c r="BK252" i="42"/>
  <c r="J222" i="42"/>
  <c r="J143" i="43"/>
  <c r="BK282" i="44"/>
  <c r="BK273" i="44"/>
  <c r="BK283" i="44"/>
  <c r="BK221" i="44"/>
  <c r="BK272" i="44"/>
  <c r="BK243" i="44"/>
  <c r="BK144" i="44"/>
  <c r="BK275" i="44"/>
  <c r="J266" i="44"/>
  <c r="J146" i="44"/>
  <c r="BK266" i="44"/>
  <c r="BK245" i="44"/>
  <c r="J221" i="44"/>
  <c r="J207" i="44"/>
  <c r="J174" i="44"/>
  <c r="J138" i="44"/>
  <c r="BK229" i="44"/>
  <c r="J193" i="44"/>
  <c r="J172" i="44"/>
  <c r="J148" i="44"/>
  <c r="BK230" i="44"/>
  <c r="BK235" i="44"/>
  <c r="BK166" i="44"/>
  <c r="J155" i="44"/>
  <c r="BK266" i="45"/>
  <c r="J261" i="45"/>
  <c r="BK137" i="45"/>
  <c r="J168" i="45"/>
  <c r="BK199" i="45"/>
  <c r="J141" i="45"/>
  <c r="J178" i="46"/>
  <c r="BK153" i="46"/>
  <c r="J187" i="46"/>
  <c r="J169" i="46"/>
  <c r="J153" i="46"/>
  <c r="BK168" i="46"/>
  <c r="J174" i="46"/>
  <c r="BK159" i="46"/>
  <c r="J147" i="46"/>
  <c r="J142" i="46"/>
  <c r="BK142" i="46"/>
  <c r="BK130" i="46"/>
  <c r="J134" i="47"/>
  <c r="J125" i="47"/>
  <c r="BK131" i="47"/>
  <c r="J148" i="48"/>
  <c r="J135" i="48"/>
  <c r="BK126" i="48"/>
  <c r="BK139" i="48"/>
  <c r="J147" i="48"/>
  <c r="BK130" i="48"/>
  <c r="BK131" i="48"/>
  <c r="BK143" i="49"/>
  <c r="J141" i="49"/>
  <c r="J131" i="49"/>
  <c r="BK125" i="49"/>
  <c r="J124" i="49"/>
  <c r="J183" i="50"/>
  <c r="BK166" i="50"/>
  <c r="J149" i="50"/>
  <c r="BK183" i="50"/>
  <c r="J180" i="50"/>
  <c r="BK168" i="50"/>
  <c r="J158" i="50"/>
  <c r="BK133" i="50"/>
  <c r="BK145" i="50"/>
  <c r="BK137" i="50"/>
  <c r="BK271" i="2"/>
  <c r="J267" i="2"/>
  <c r="J188" i="2"/>
  <c r="BK176" i="2"/>
  <c r="BK281" i="2"/>
  <c r="BK287" i="2"/>
  <c r="J277" i="2"/>
  <c r="AS103" i="1"/>
  <c r="BK255" i="2"/>
  <c r="J250" i="2"/>
  <c r="J173" i="2"/>
  <c r="J150" i="2"/>
  <c r="J811" i="3"/>
  <c r="BK774" i="3"/>
  <c r="J713" i="3"/>
  <c r="BK595" i="3"/>
  <c r="J424" i="3"/>
  <c r="J280" i="3"/>
  <c r="J223" i="3"/>
  <c r="J910" i="3"/>
  <c r="BK881" i="3"/>
  <c r="J733" i="3"/>
  <c r="J521" i="3"/>
  <c r="BK674" i="3"/>
  <c r="BK517" i="3"/>
  <c r="BK325" i="3"/>
  <c r="J184" i="3"/>
  <c r="J858" i="3"/>
  <c r="BK807" i="3"/>
  <c r="BK781" i="3"/>
  <c r="J728" i="3"/>
  <c r="J646" i="3"/>
  <c r="BK686" i="3"/>
  <c r="BK235" i="3"/>
  <c r="BK925" i="3"/>
  <c r="BK589" i="3"/>
  <c r="J429" i="3"/>
  <c r="BK752" i="3"/>
  <c r="BK340" i="3"/>
  <c r="J228" i="3"/>
  <c r="BK169" i="3"/>
  <c r="J538" i="3"/>
  <c r="BK369" i="3"/>
  <c r="J340" i="3"/>
  <c r="J270" i="3"/>
  <c r="BK178" i="3"/>
  <c r="J1939" i="4"/>
  <c r="BK1919" i="4"/>
  <c r="BK1688" i="4"/>
  <c r="BK1650" i="4"/>
  <c r="J1602" i="4"/>
  <c r="BK1574" i="4"/>
  <c r="BK1564" i="4"/>
  <c r="BK1554" i="4"/>
  <c r="BK1514" i="4"/>
  <c r="BK1452" i="4"/>
  <c r="J1430" i="4"/>
  <c r="BK1406" i="4"/>
  <c r="BK1394" i="4"/>
  <c r="J1334" i="4"/>
  <c r="BK1296" i="4"/>
  <c r="BK1219" i="4"/>
  <c r="J1189" i="4"/>
  <c r="BK1117" i="4"/>
  <c r="BK1079" i="4"/>
  <c r="J1061" i="4"/>
  <c r="BK1014" i="4"/>
  <c r="BK991" i="4"/>
  <c r="BK974" i="4"/>
  <c r="BK933" i="4"/>
  <c r="BK779" i="4"/>
  <c r="BK728" i="4"/>
  <c r="BK654" i="4"/>
  <c r="J644" i="4"/>
  <c r="J590" i="4"/>
  <c r="J1630" i="4"/>
  <c r="J1544" i="4"/>
  <c r="J1528" i="4"/>
  <c r="J1504" i="4"/>
  <c r="J1480" i="4"/>
  <c r="BK1450" i="4"/>
  <c r="J1410" i="4"/>
  <c r="J1366" i="4"/>
  <c r="BK1350" i="4"/>
  <c r="BK1328" i="4"/>
  <c r="BK1288" i="4"/>
  <c r="J1253" i="4"/>
  <c r="BK1245" i="4"/>
  <c r="BK1235" i="4"/>
  <c r="J1223" i="4"/>
  <c r="BK1197" i="4"/>
  <c r="J1157" i="4"/>
  <c r="J1099" i="4"/>
  <c r="BK985" i="4"/>
  <c r="BK959" i="4"/>
  <c r="J939" i="4"/>
  <c r="BK854" i="4"/>
  <c r="BK786" i="4"/>
  <c r="J683" i="4"/>
  <c r="BK590" i="4"/>
  <c r="J549" i="4"/>
  <c r="BK480" i="4"/>
  <c r="J456" i="4"/>
  <c r="BK447" i="4"/>
  <c r="BK434" i="4"/>
  <c r="BK312" i="4"/>
  <c r="BK294" i="4"/>
  <c r="BK220" i="4"/>
  <c r="J190" i="4"/>
  <c r="BK1865" i="4"/>
  <c r="J1522" i="4"/>
  <c r="J1512" i="4"/>
  <c r="BK1490" i="4"/>
  <c r="BK1472" i="4"/>
  <c r="J1416" i="4"/>
  <c r="J1408" i="4"/>
  <c r="BK1362" i="4"/>
  <c r="BK1322" i="4"/>
  <c r="BK1304" i="4"/>
  <c r="J314" i="4"/>
  <c r="J217" i="4"/>
  <c r="BK202" i="4"/>
  <c r="BK192" i="4"/>
  <c r="BK1673" i="4"/>
  <c r="BK1598" i="4"/>
  <c r="J1436" i="4"/>
  <c r="BK1388" i="4"/>
  <c r="J1314" i="4"/>
  <c r="BK1159" i="4"/>
  <c r="BK979" i="4"/>
  <c r="BK1963" i="4"/>
  <c r="BK1903" i="4"/>
  <c r="BK1847" i="4"/>
  <c r="BK1809" i="4"/>
  <c r="J1973" i="4"/>
  <c r="BK2027" i="4"/>
  <c r="J1943" i="4"/>
  <c r="BK1891" i="4"/>
  <c r="J1865" i="4"/>
  <c r="J1736" i="4"/>
  <c r="J1726" i="4"/>
  <c r="BK1652" i="4"/>
  <c r="J1634" i="4"/>
  <c r="BK1604" i="4"/>
  <c r="J1576" i="4"/>
  <c r="J1550" i="4"/>
  <c r="J1532" i="4"/>
  <c r="BK1470" i="4"/>
  <c r="J1442" i="4"/>
  <c r="J1402" i="4"/>
  <c r="J1376" i="4"/>
  <c r="J1364" i="4"/>
  <c r="BK1312" i="4"/>
  <c r="J1233" i="4"/>
  <c r="BK1189" i="4"/>
  <c r="BK1169" i="4"/>
  <c r="J1117" i="4"/>
  <c r="BK999" i="4"/>
  <c r="J917" i="4"/>
  <c r="BK2065" i="4"/>
  <c r="BK1945" i="4"/>
  <c r="BK2043" i="4"/>
  <c r="J2005" i="4"/>
  <c r="BK1969" i="4"/>
  <c r="J1616" i="4"/>
  <c r="J2037" i="4"/>
  <c r="BK1993" i="4"/>
  <c r="J1915" i="4"/>
  <c r="J1845" i="4"/>
  <c r="BK2041" i="4"/>
  <c r="BK1897" i="4"/>
  <c r="BK1666" i="4"/>
  <c r="BK1530" i="4"/>
  <c r="BK1478" i="4"/>
  <c r="J1298" i="4"/>
  <c r="BK1161" i="4"/>
  <c r="BK1133" i="4"/>
  <c r="BK1121" i="4"/>
  <c r="BK1101" i="4"/>
  <c r="BK1022" i="4"/>
  <c r="BK891" i="4"/>
  <c r="BK861" i="4"/>
  <c r="J828" i="4"/>
  <c r="J777" i="4"/>
  <c r="BK770" i="4"/>
  <c r="BK736" i="4"/>
  <c r="BK685" i="4"/>
  <c r="BK665" i="4"/>
  <c r="J633" i="4"/>
  <c r="J592" i="4"/>
  <c r="J484" i="4"/>
  <c r="BK449" i="4"/>
  <c r="J400" i="4"/>
  <c r="BK332" i="4"/>
  <c r="J301" i="4"/>
  <c r="J184" i="4"/>
  <c r="J158" i="4"/>
  <c r="J2043" i="4"/>
  <c r="J2019" i="4"/>
  <c r="BK1989" i="4"/>
  <c r="BK1981" i="4"/>
  <c r="J1961" i="4"/>
  <c r="BK1925" i="4"/>
  <c r="J1909" i="4"/>
  <c r="BK1817" i="4"/>
  <c r="J1796" i="4"/>
  <c r="BK1755" i="4"/>
  <c r="J1698" i="4"/>
  <c r="BK1616" i="4"/>
  <c r="BK1578" i="4"/>
  <c r="BK1546" i="4"/>
  <c r="J1516" i="4"/>
  <c r="BK1486" i="4"/>
  <c r="J1468" i="4"/>
  <c r="J1458" i="4"/>
  <c r="J1434" i="4"/>
  <c r="BK1390" i="4"/>
  <c r="J1384" i="4"/>
  <c r="BK1370" i="4"/>
  <c r="BK1344" i="4"/>
  <c r="BK1320" i="4"/>
  <c r="J1257" i="4"/>
  <c r="BK1241" i="4"/>
  <c r="J1201" i="4"/>
  <c r="BK1181" i="4"/>
  <c r="J1169" i="4"/>
  <c r="BK1139" i="4"/>
  <c r="J1079" i="4"/>
  <c r="J822" i="4"/>
  <c r="BK725" i="4"/>
  <c r="BK628" i="4"/>
  <c r="J514" i="4"/>
  <c r="J453" i="4"/>
  <c r="BK420" i="4"/>
  <c r="J354" i="4"/>
  <c r="BK257" i="4"/>
  <c r="BK206" i="4"/>
  <c r="BK171" i="4"/>
  <c r="J2021" i="4"/>
  <c r="BK1983" i="4"/>
  <c r="J1931" i="4"/>
  <c r="J1907" i="4"/>
  <c r="BK1871" i="4"/>
  <c r="J1809" i="4"/>
  <c r="J1742" i="4"/>
  <c r="J1703" i="4"/>
  <c r="BK1614" i="4"/>
  <c r="J1552" i="4"/>
  <c r="J2013" i="4"/>
  <c r="BK1965" i="4"/>
  <c r="J1951" i="4"/>
  <c r="BK1899" i="4"/>
  <c r="BK1858" i="4"/>
  <c r="BK1742" i="4"/>
  <c r="BK1724" i="4"/>
  <c r="BK1660" i="4"/>
  <c r="J1624" i="4"/>
  <c r="BK1606" i="4"/>
  <c r="BK1588" i="4"/>
  <c r="BK1572" i="4"/>
  <c r="BK1540" i="4"/>
  <c r="BK1466" i="4"/>
  <c r="J1438" i="4"/>
  <c r="BK1378" i="4"/>
  <c r="BK1364" i="4"/>
  <c r="J1346" i="4"/>
  <c r="J1322" i="4"/>
  <c r="BK1284" i="4"/>
  <c r="BK1265" i="4"/>
  <c r="J1241" i="4"/>
  <c r="J1174" i="4"/>
  <c r="J1139" i="4"/>
  <c r="BK1125" i="4"/>
  <c r="J1109" i="4"/>
  <c r="J1085" i="4"/>
  <c r="BK1036" i="4"/>
  <c r="J948" i="4"/>
  <c r="BK923" i="4"/>
  <c r="J889" i="4"/>
  <c r="BK871" i="4"/>
  <c r="J852" i="4"/>
  <c r="J794" i="4"/>
  <c r="BK669" i="4"/>
  <c r="BK656" i="4"/>
  <c r="BK637" i="4"/>
  <c r="J579" i="4"/>
  <c r="J491" i="4"/>
  <c r="J473" i="4"/>
  <c r="BK445" i="4"/>
  <c r="J420" i="4"/>
  <c r="J402" i="4"/>
  <c r="BK381" i="4"/>
  <c r="J336" i="4"/>
  <c r="J297" i="4"/>
  <c r="J257" i="4"/>
  <c r="J212" i="4"/>
  <c r="BK190" i="4"/>
  <c r="J165" i="4"/>
  <c r="BK1740" i="4"/>
  <c r="BK1658" i="4"/>
  <c r="BK1642" i="4"/>
  <c r="BK1949" i="4"/>
  <c r="J1917" i="4"/>
  <c r="BK1849" i="4"/>
  <c r="BK1778" i="4"/>
  <c r="J127" i="5"/>
  <c r="BK596" i="6"/>
  <c r="J551" i="6"/>
  <c r="BK535" i="6"/>
  <c r="J517" i="6"/>
  <c r="J483" i="6"/>
  <c r="J455" i="6"/>
  <c r="BK434" i="6"/>
  <c r="BK397" i="6"/>
  <c r="J337" i="6"/>
  <c r="BK305" i="6"/>
  <c r="J264" i="6"/>
  <c r="BK247" i="6"/>
  <c r="BK241" i="6"/>
  <c r="BK231" i="6"/>
  <c r="BK195" i="6"/>
  <c r="BK164" i="6"/>
  <c r="J549" i="6"/>
  <c r="J527" i="6"/>
  <c r="BK483" i="6"/>
  <c r="J441" i="6"/>
  <c r="BK414" i="6"/>
  <c r="BK367" i="6"/>
  <c r="J333" i="6"/>
  <c r="J325" i="6"/>
  <c r="BK292" i="6"/>
  <c r="J258" i="6"/>
  <c r="J240" i="6"/>
  <c r="BK229" i="6"/>
  <c r="J214" i="6"/>
  <c r="J202" i="6"/>
  <c r="J189" i="6"/>
  <c r="J177" i="6"/>
  <c r="J154" i="6"/>
  <c r="BK608" i="6"/>
  <c r="J542" i="6"/>
  <c r="BK253" i="6"/>
  <c r="J535" i="6"/>
  <c r="BK517" i="6"/>
  <c r="BK481" i="6"/>
  <c r="BK464" i="6"/>
  <c r="BK437" i="6"/>
  <c r="J353" i="6"/>
  <c r="J342" i="6"/>
  <c r="J305" i="6"/>
  <c r="J279" i="6"/>
  <c r="J268" i="6"/>
  <c r="BK260" i="6"/>
  <c r="BK170" i="6"/>
  <c r="BK582" i="6"/>
  <c r="BK561" i="6"/>
  <c r="BK549" i="6"/>
  <c r="J506" i="6"/>
  <c r="BK485" i="6"/>
  <c r="BK460" i="6"/>
  <c r="BK436" i="6"/>
  <c r="BK413" i="6"/>
  <c r="J399" i="6"/>
  <c r="BK351" i="6"/>
  <c r="BK315" i="6"/>
  <c r="BK264" i="6"/>
  <c r="J256" i="6"/>
  <c r="J231" i="6"/>
  <c r="BK209" i="6"/>
  <c r="J197" i="6"/>
  <c r="BK166" i="6"/>
  <c r="BK547" i="6"/>
  <c r="BK476" i="6"/>
  <c r="BK445" i="6"/>
  <c r="J435" i="6"/>
  <c r="J416" i="6"/>
  <c r="BK403" i="6"/>
  <c r="J389" i="6"/>
  <c r="BK611" i="6"/>
  <c r="BK218" i="6"/>
  <c r="J156" i="6"/>
  <c r="J450" i="6"/>
  <c r="J248" i="6"/>
  <c r="BK482" i="6"/>
  <c r="J470" i="6"/>
  <c r="J247" i="6"/>
  <c r="J462" i="6"/>
  <c r="BK432" i="6"/>
  <c r="J393" i="6"/>
  <c r="BK375" i="6"/>
  <c r="J347" i="6"/>
  <c r="BK329" i="6"/>
  <c r="BK301" i="6"/>
  <c r="J273" i="6"/>
  <c r="BK266" i="6"/>
  <c r="BK578" i="6"/>
  <c r="J544" i="6"/>
  <c r="J514" i="6"/>
  <c r="BK240" i="6"/>
  <c r="BK187" i="6"/>
  <c r="BK150" i="6"/>
  <c r="BK563" i="6"/>
  <c r="BK499" i="7"/>
  <c r="BK389" i="7"/>
  <c r="J371" i="7"/>
  <c r="BK352" i="7"/>
  <c r="BK339" i="7"/>
  <c r="BK272" i="7"/>
  <c r="BK253" i="7"/>
  <c r="BK237" i="7"/>
  <c r="BK214" i="7"/>
  <c r="BK193" i="7"/>
  <c r="BK173" i="7"/>
  <c r="J672" i="7"/>
  <c r="BK665" i="7"/>
  <c r="BK658" i="7"/>
  <c r="J649" i="7"/>
  <c r="J641" i="7"/>
  <c r="BK632" i="7"/>
  <c r="J616" i="7"/>
  <c r="BK598" i="7"/>
  <c r="J581" i="7"/>
  <c r="J563" i="7"/>
  <c r="BK549" i="7"/>
  <c r="J542" i="7"/>
  <c r="J522" i="7"/>
  <c r="J501" i="7"/>
  <c r="J671" i="7"/>
  <c r="J625" i="7"/>
  <c r="BK576" i="7"/>
  <c r="BK562" i="7"/>
  <c r="J547" i="7"/>
  <c r="BK536" i="7"/>
  <c r="J526" i="7"/>
  <c r="J505" i="7"/>
  <c r="BK486" i="7"/>
  <c r="BK480" i="7"/>
  <c r="J474" i="7"/>
  <c r="BK460" i="7"/>
  <c r="BK436" i="7"/>
  <c r="J416" i="7"/>
  <c r="J408" i="7"/>
  <c r="J347" i="7"/>
  <c r="BK328" i="7"/>
  <c r="J317" i="7"/>
  <c r="BK301" i="7"/>
  <c r="BK261" i="7"/>
  <c r="BK192" i="7"/>
  <c r="J174" i="7"/>
  <c r="BK167" i="7"/>
  <c r="J156" i="7"/>
  <c r="J681" i="7"/>
  <c r="J682" i="7"/>
  <c r="J676" i="7"/>
  <c r="J660" i="7"/>
  <c r="BK478" i="7"/>
  <c r="J446" i="7"/>
  <c r="BK409" i="7"/>
  <c r="J364" i="7"/>
  <c r="BK345" i="7"/>
  <c r="J325" i="7"/>
  <c r="J297" i="7"/>
  <c r="BK282" i="7"/>
  <c r="J264" i="7"/>
  <c r="BK251" i="7"/>
  <c r="BK242" i="7"/>
  <c r="J224" i="7"/>
  <c r="BK207" i="7"/>
  <c r="J195" i="7"/>
  <c r="J172" i="7"/>
  <c r="J662" i="7"/>
  <c r="BK647" i="7"/>
  <c r="J612" i="7"/>
  <c r="J404" i="7"/>
  <c r="J374" i="7"/>
  <c r="J370" i="7"/>
  <c r="J361" i="7"/>
  <c r="J342" i="7"/>
  <c r="BK331" i="7"/>
  <c r="J243" i="7"/>
  <c r="BK224" i="7"/>
  <c r="BK659" i="7"/>
  <c r="BK648" i="7"/>
  <c r="J635" i="7"/>
  <c r="BK621" i="7"/>
  <c r="BK572" i="7"/>
  <c r="BK494" i="7"/>
  <c r="J440" i="7"/>
  <c r="BK357" i="7"/>
  <c r="BK288" i="7"/>
  <c r="BK275" i="7"/>
  <c r="J266" i="7"/>
  <c r="BK244" i="7"/>
  <c r="J232" i="7"/>
  <c r="BK219" i="7"/>
  <c r="J205" i="7"/>
  <c r="J176" i="7"/>
  <c r="J153" i="7"/>
  <c r="J142" i="7"/>
  <c r="J640" i="7"/>
  <c r="J588" i="7"/>
  <c r="BK505" i="7"/>
  <c r="J665" i="7"/>
  <c r="BK418" i="7"/>
  <c r="J413" i="7"/>
  <c r="J395" i="7"/>
  <c r="J379" i="7"/>
  <c r="J369" i="7"/>
  <c r="BK361" i="7"/>
  <c r="J348" i="7"/>
  <c r="J339" i="7"/>
  <c r="J322" i="7"/>
  <c r="J299" i="7"/>
  <c r="J279" i="7"/>
  <c r="J230" i="7"/>
  <c r="J185" i="7"/>
  <c r="J158" i="7"/>
  <c r="BK140" i="7"/>
  <c r="BK636" i="7"/>
  <c r="J598" i="7"/>
  <c r="J489" i="7"/>
  <c r="J638" i="7"/>
  <c r="J572" i="7"/>
  <c r="BK385" i="7"/>
  <c r="J337" i="7"/>
  <c r="J307" i="7"/>
  <c r="BK286" i="7"/>
  <c r="BK259" i="7"/>
  <c r="BK230" i="7"/>
  <c r="BK220" i="7"/>
  <c r="J202" i="7"/>
  <c r="BK187" i="7"/>
  <c r="J171" i="7"/>
  <c r="BK147" i="7"/>
  <c r="BK653" i="7"/>
  <c r="J615" i="7"/>
  <c r="BK588" i="7"/>
  <c r="BK581" i="7"/>
  <c r="BK574" i="7"/>
  <c r="J560" i="7"/>
  <c r="J543" i="7"/>
  <c r="BK528" i="7"/>
  <c r="BK509" i="7"/>
  <c r="J502" i="7"/>
  <c r="J500" i="7"/>
  <c r="BK482" i="7"/>
  <c r="BK468" i="7"/>
  <c r="J462" i="7"/>
  <c r="BK450" i="7"/>
  <c r="BK430" i="7"/>
  <c r="BK404" i="7"/>
  <c r="BK323" i="8"/>
  <c r="J322" i="8"/>
  <c r="BK315" i="8"/>
  <c r="J211" i="8"/>
  <c r="J314" i="8"/>
  <c r="J233" i="8"/>
  <c r="J260" i="8"/>
  <c r="J239" i="8"/>
  <c r="BK176" i="8"/>
  <c r="J164" i="8"/>
  <c r="BK147" i="8"/>
  <c r="J300" i="8"/>
  <c r="BK281" i="8"/>
  <c r="BK244" i="8"/>
  <c r="BK232" i="8"/>
  <c r="J202" i="8"/>
  <c r="BK160" i="8"/>
  <c r="J320" i="8"/>
  <c r="J312" i="8"/>
  <c r="BK204" i="8"/>
  <c r="J154" i="8"/>
  <c r="J286" i="8"/>
  <c r="BK269" i="8"/>
  <c r="BK279" i="8"/>
  <c r="J248" i="8"/>
  <c r="BK227" i="8"/>
  <c r="BK215" i="8"/>
  <c r="J191" i="8"/>
  <c r="BK170" i="8"/>
  <c r="BK138" i="8"/>
  <c r="J294" i="8"/>
  <c r="J269" i="8"/>
  <c r="BK262" i="8"/>
  <c r="J250" i="8"/>
  <c r="BK292" i="8"/>
  <c r="J262" i="8"/>
  <c r="J225" i="8"/>
  <c r="BK199" i="8"/>
  <c r="J135" i="8"/>
  <c r="J271" i="8"/>
  <c r="BK255" i="8"/>
  <c r="BK223" i="8"/>
  <c r="J192" i="8"/>
  <c r="J142" i="8"/>
  <c r="J174" i="8"/>
  <c r="BK191" i="8"/>
  <c r="J137" i="8"/>
  <c r="J275" i="8"/>
  <c r="J251" i="8"/>
  <c r="J230" i="8"/>
  <c r="J204" i="8"/>
  <c r="J190" i="8"/>
  <c r="BK148" i="8"/>
  <c r="BK140" i="8"/>
  <c r="J153" i="8"/>
  <c r="BK239" i="8"/>
  <c r="BK188" i="8"/>
  <c r="J384" i="9"/>
  <c r="BK376" i="9"/>
  <c r="BK326" i="9"/>
  <c r="J287" i="9"/>
  <c r="J205" i="9"/>
  <c r="J377" i="9"/>
  <c r="BK367" i="9"/>
  <c r="BK335" i="9"/>
  <c r="J207" i="9"/>
  <c r="J364" i="9"/>
  <c r="BK307" i="9"/>
  <c r="J303" i="9"/>
  <c r="BK269" i="9"/>
  <c r="J267" i="9"/>
  <c r="BK260" i="9"/>
  <c r="J255" i="9"/>
  <c r="J235" i="9"/>
  <c r="BK208" i="9"/>
  <c r="J202" i="9"/>
  <c r="J155" i="9"/>
  <c r="BK286" i="9"/>
  <c r="BK288" i="9"/>
  <c r="BK271" i="9"/>
  <c r="J213" i="9"/>
  <c r="BK333" i="9"/>
  <c r="BK360" i="9"/>
  <c r="BK349" i="9"/>
  <c r="BK264" i="9"/>
  <c r="J258" i="9"/>
  <c r="BK238" i="9"/>
  <c r="BK221" i="9"/>
  <c r="BK254" i="9"/>
  <c r="BK214" i="9"/>
  <c r="J142" i="9"/>
  <c r="BK345" i="9"/>
  <c r="J314" i="9"/>
  <c r="J296" i="9"/>
  <c r="BK283" i="9"/>
  <c r="BK274" i="9"/>
  <c r="J268" i="9"/>
  <c r="BK217" i="9"/>
  <c r="BK190" i="9"/>
  <c r="BK149" i="9"/>
  <c r="BK204" i="9"/>
  <c r="J152" i="9"/>
  <c r="J264" i="9"/>
  <c r="BK182" i="9"/>
  <c r="BK317" i="9"/>
  <c r="J301" i="9"/>
  <c r="BK252" i="9"/>
  <c r="J225" i="9"/>
  <c r="BK213" i="9"/>
  <c r="BK174" i="9"/>
  <c r="J163" i="9"/>
  <c r="J156" i="9"/>
  <c r="J350" i="9"/>
  <c r="BK342" i="9"/>
  <c r="J320" i="9"/>
  <c r="BK309" i="9"/>
  <c r="J292" i="9"/>
  <c r="BK206" i="9"/>
  <c r="BK355" i="9"/>
  <c r="BK348" i="9"/>
  <c r="BK341" i="9"/>
  <c r="J334" i="9"/>
  <c r="BK284" i="9"/>
  <c r="J220" i="9"/>
  <c r="J346" i="10"/>
  <c r="J336" i="10"/>
  <c r="BK243" i="10"/>
  <c r="J425" i="10"/>
  <c r="BK358" i="10"/>
  <c r="BK335" i="10"/>
  <c r="J313" i="10"/>
  <c r="J279" i="10"/>
  <c r="J212" i="10"/>
  <c r="J189" i="10"/>
  <c r="J433" i="10"/>
  <c r="BK338" i="10"/>
  <c r="BK229" i="10"/>
  <c r="J417" i="10"/>
  <c r="BK346" i="10"/>
  <c r="BK280" i="10"/>
  <c r="BK278" i="10"/>
  <c r="BK277" i="10"/>
  <c r="BK276" i="10"/>
  <c r="BK265" i="10"/>
  <c r="J263" i="10"/>
  <c r="BK260" i="10"/>
  <c r="BK258" i="10"/>
  <c r="BK255" i="10"/>
  <c r="BK252" i="10"/>
  <c r="J447" i="10"/>
  <c r="J436" i="10"/>
  <c r="J435" i="10"/>
  <c r="J393" i="10"/>
  <c r="J293" i="10"/>
  <c r="BK446" i="10"/>
  <c r="BK385" i="10"/>
  <c r="BK377" i="10"/>
  <c r="J327" i="10"/>
  <c r="J324" i="10"/>
  <c r="BK320" i="10"/>
  <c r="BK268" i="10"/>
  <c r="J262" i="10"/>
  <c r="J260" i="10"/>
  <c r="BK247" i="10"/>
  <c r="BK238" i="10"/>
  <c r="J236" i="10"/>
  <c r="J230" i="10"/>
  <c r="J229" i="10"/>
  <c r="J225" i="10"/>
  <c r="BK223" i="10"/>
  <c r="J219" i="10"/>
  <c r="BK201" i="10"/>
  <c r="BK192" i="10"/>
  <c r="BK180" i="10"/>
  <c r="J178" i="10"/>
  <c r="J177" i="10"/>
  <c r="BK175" i="10"/>
  <c r="BK149" i="10"/>
  <c r="J144" i="10"/>
  <c r="J139" i="10"/>
  <c r="J138" i="10"/>
  <c r="J309" i="10"/>
  <c r="BK266" i="10"/>
  <c r="BK257" i="10"/>
  <c r="J256" i="10"/>
  <c r="BK254" i="10"/>
  <c r="BK248" i="10"/>
  <c r="BK236" i="10"/>
  <c r="J235" i="10"/>
  <c r="BK189" i="10"/>
  <c r="J187" i="10"/>
  <c r="J172" i="10"/>
  <c r="BK166" i="10"/>
  <c r="J165" i="10"/>
  <c r="J160" i="10"/>
  <c r="BK159" i="10"/>
  <c r="BK158" i="10"/>
  <c r="J151" i="10"/>
  <c r="J149" i="10"/>
  <c r="J146" i="10"/>
  <c r="J438" i="10"/>
  <c r="J409" i="10"/>
  <c r="J268" i="10"/>
  <c r="BK207" i="10"/>
  <c r="BK426" i="10"/>
  <c r="BK393" i="10"/>
  <c r="BK359" i="10"/>
  <c r="J358" i="10"/>
  <c r="J328" i="10"/>
  <c r="J295" i="10"/>
  <c r="BK263" i="10"/>
  <c r="BK237" i="10"/>
  <c r="J233" i="10"/>
  <c r="J231" i="10"/>
  <c r="BK227" i="10"/>
  <c r="J226" i="10"/>
  <c r="J214" i="10"/>
  <c r="BK210" i="10"/>
  <c r="BK209" i="10"/>
  <c r="BK204" i="10"/>
  <c r="J203" i="10"/>
  <c r="BK202" i="10"/>
  <c r="J199" i="10"/>
  <c r="J196" i="10"/>
  <c r="J180" i="10"/>
  <c r="J175" i="10"/>
  <c r="J174" i="10"/>
  <c r="J170" i="10"/>
  <c r="BK154" i="10"/>
  <c r="J150" i="10"/>
  <c r="J147" i="10"/>
  <c r="J143" i="10"/>
  <c r="J141" i="10"/>
  <c r="BK360" i="10"/>
  <c r="BK356" i="10"/>
  <c r="BK354" i="10"/>
  <c r="J353" i="10"/>
  <c r="J321" i="10"/>
  <c r="BK425" i="10"/>
  <c r="J415" i="10"/>
  <c r="J413" i="10"/>
  <c r="J407" i="10"/>
  <c r="J399" i="10"/>
  <c r="J390" i="10"/>
  <c r="BK386" i="10"/>
  <c r="J291" i="10"/>
  <c r="BK246" i="10"/>
  <c r="BK224" i="10"/>
  <c r="J218" i="10"/>
  <c r="J198" i="10"/>
  <c r="BK162" i="10"/>
  <c r="BK145" i="10"/>
  <c r="BK408" i="10"/>
  <c r="J370" i="10"/>
  <c r="BK351" i="10"/>
  <c r="J208" i="11"/>
  <c r="BK203" i="11"/>
  <c r="BK192" i="11"/>
  <c r="BK202" i="11"/>
  <c r="BK208" i="11"/>
  <c r="J187" i="11"/>
  <c r="BK158" i="11"/>
  <c r="BK196" i="11"/>
  <c r="BK200" i="11"/>
  <c r="BK186" i="11"/>
  <c r="BK194" i="11"/>
  <c r="J171" i="11"/>
  <c r="J145" i="11"/>
  <c r="BK181" i="11"/>
  <c r="BK143" i="11"/>
  <c r="J142" i="11"/>
  <c r="J180" i="11"/>
  <c r="BK172" i="11"/>
  <c r="BK159" i="11"/>
  <c r="BK153" i="11"/>
  <c r="BK140" i="11"/>
  <c r="BK157" i="11"/>
  <c r="BK154" i="11"/>
  <c r="BK176" i="11"/>
  <c r="J134" i="11"/>
  <c r="BK162" i="11"/>
  <c r="J151" i="11"/>
  <c r="J143" i="11"/>
  <c r="BK180" i="12"/>
  <c r="BK168" i="12"/>
  <c r="BK140" i="12"/>
  <c r="J180" i="12"/>
  <c r="J163" i="12"/>
  <c r="J138" i="12"/>
  <c r="BK145" i="12"/>
  <c r="J141" i="12"/>
  <c r="J171" i="12"/>
  <c r="BK163" i="12"/>
  <c r="BK153" i="12"/>
  <c r="BK159" i="12"/>
  <c r="J159" i="12"/>
  <c r="BK144" i="12"/>
  <c r="BK148" i="12"/>
  <c r="BK149" i="12"/>
  <c r="BK142" i="12"/>
  <c r="BK135" i="12"/>
  <c r="BK167" i="13"/>
  <c r="J165" i="13"/>
  <c r="BK151" i="13"/>
  <c r="BK140" i="13"/>
  <c r="BK163" i="13"/>
  <c r="J155" i="13"/>
  <c r="BK159" i="13"/>
  <c r="J147" i="13"/>
  <c r="J143" i="13"/>
  <c r="J136" i="13"/>
  <c r="J139" i="13"/>
  <c r="J142" i="13"/>
  <c r="BK137" i="13"/>
  <c r="BK153" i="14"/>
  <c r="BK142" i="14"/>
  <c r="J142" i="14"/>
  <c r="J131" i="14"/>
  <c r="BK134" i="15"/>
  <c r="BK138" i="15"/>
  <c r="J168" i="16"/>
  <c r="J150" i="16"/>
  <c r="BK158" i="16"/>
  <c r="BK172" i="16"/>
  <c r="BK163" i="16"/>
  <c r="J145" i="16"/>
  <c r="BK134" i="16"/>
  <c r="BK152" i="16"/>
  <c r="BK135" i="17"/>
  <c r="BK146" i="18"/>
  <c r="J142" i="18"/>
  <c r="BK137" i="18"/>
  <c r="J143" i="18"/>
  <c r="J132" i="18"/>
  <c r="J139" i="18"/>
  <c r="J131" i="18"/>
  <c r="J134" i="19"/>
  <c r="BK139" i="19"/>
  <c r="J131" i="19"/>
  <c r="J233" i="20"/>
  <c r="J241" i="20"/>
  <c r="BK241" i="20"/>
  <c r="J185" i="20"/>
  <c r="BK163" i="20"/>
  <c r="J229" i="20"/>
  <c r="J197" i="20"/>
  <c r="BK183" i="20"/>
  <c r="J143" i="20"/>
  <c r="BK133" i="20"/>
  <c r="BK225" i="20"/>
  <c r="J211" i="20"/>
  <c r="BK209" i="20"/>
  <c r="BK187" i="20"/>
  <c r="J235" i="20"/>
  <c r="J149" i="20"/>
  <c r="J227" i="20"/>
  <c r="BK177" i="20"/>
  <c r="J213" i="20"/>
  <c r="BK169" i="20"/>
  <c r="J171" i="20"/>
  <c r="BK201" i="20"/>
  <c r="J131" i="20"/>
  <c r="J125" i="20"/>
  <c r="J159" i="20"/>
  <c r="BK143" i="21"/>
  <c r="J130" i="21"/>
  <c r="BK137" i="21"/>
  <c r="J141" i="21"/>
  <c r="J134" i="21"/>
  <c r="J257" i="23"/>
  <c r="J290" i="23"/>
  <c r="J210" i="23"/>
  <c r="BK169" i="23"/>
  <c r="BK166" i="23"/>
  <c r="J161" i="23"/>
  <c r="J274" i="23"/>
  <c r="J213" i="23"/>
  <c r="J270" i="23"/>
  <c r="BK165" i="23"/>
  <c r="BK144" i="23"/>
  <c r="J159" i="23"/>
  <c r="J261" i="23"/>
  <c r="BK231" i="23"/>
  <c r="J214" i="23"/>
  <c r="BK208" i="23"/>
  <c r="J235" i="23"/>
  <c r="J208" i="23"/>
  <c r="BK187" i="23"/>
  <c r="BK162" i="23"/>
  <c r="J143" i="23"/>
  <c r="J207" i="23"/>
  <c r="BK183" i="23"/>
  <c r="BK221" i="23"/>
  <c r="J187" i="23"/>
  <c r="BK174" i="23"/>
  <c r="J151" i="24"/>
  <c r="J154" i="24"/>
  <c r="J136" i="24"/>
  <c r="J140" i="29"/>
  <c r="BK180" i="29"/>
  <c r="BK162" i="29"/>
  <c r="J175" i="29"/>
  <c r="BK328" i="30"/>
  <c r="J265" i="30"/>
  <c r="BK406" i="30"/>
  <c r="J386" i="30"/>
  <c r="J356" i="30"/>
  <c r="BK336" i="30"/>
  <c r="BK284" i="30"/>
  <c r="BK173" i="30"/>
  <c r="J161" i="30"/>
  <c r="BK462" i="30"/>
  <c r="BK334" i="30"/>
  <c r="J237" i="30"/>
  <c r="BK205" i="30"/>
  <c r="BK133" i="30"/>
  <c r="BK183" i="30"/>
  <c r="J279" i="30"/>
  <c r="J133" i="31"/>
  <c r="J137" i="31"/>
  <c r="BK131" i="31"/>
  <c r="J182" i="32"/>
  <c r="J200" i="32"/>
  <c r="BK208" i="32"/>
  <c r="BK195" i="32"/>
  <c r="BK176" i="32"/>
  <c r="J190" i="32"/>
  <c r="J170" i="32"/>
  <c r="BK191" i="33"/>
  <c r="BK169" i="33"/>
  <c r="BK276" i="33"/>
  <c r="BK330" i="33"/>
  <c r="J252" i="33"/>
  <c r="J220" i="33"/>
  <c r="BK151" i="33"/>
  <c r="J134" i="34"/>
  <c r="BK145" i="34"/>
  <c r="BK196" i="35"/>
  <c r="BK190" i="35"/>
  <c r="BK181" i="35"/>
  <c r="J165" i="35"/>
  <c r="J151" i="35"/>
  <c r="BK188" i="35"/>
  <c r="BK172" i="35"/>
  <c r="J176" i="35"/>
  <c r="BK182" i="35"/>
  <c r="J146" i="35"/>
  <c r="BK168" i="35"/>
  <c r="BK143" i="35"/>
  <c r="J160" i="35"/>
  <c r="BK151" i="35"/>
  <c r="J143" i="35"/>
  <c r="J139" i="35"/>
  <c r="J137" i="35"/>
  <c r="J185" i="38"/>
  <c r="J192" i="38"/>
  <c r="BK172" i="38"/>
  <c r="BK155" i="38"/>
  <c r="BK157" i="38"/>
  <c r="BK164" i="38"/>
  <c r="J149" i="38"/>
  <c r="BK138" i="38"/>
  <c r="BK149" i="38"/>
  <c r="J147" i="38"/>
  <c r="J140" i="38"/>
  <c r="BK139" i="38"/>
  <c r="BK129" i="38"/>
  <c r="BK160" i="39"/>
  <c r="BK150" i="39"/>
  <c r="J142" i="39"/>
  <c r="J152" i="39"/>
  <c r="J136" i="39"/>
  <c r="J136" i="40"/>
  <c r="J133" i="40"/>
  <c r="BK127" i="40"/>
  <c r="J36" i="41"/>
  <c r="AW143" i="1" s="1"/>
  <c r="J305" i="42"/>
  <c r="BK303" i="42"/>
  <c r="BK264" i="42"/>
  <c r="BK289" i="42"/>
  <c r="J268" i="42"/>
  <c r="J195" i="42"/>
  <c r="J253" i="44"/>
  <c r="J273" i="44"/>
  <c r="BK253" i="44"/>
  <c r="J134" i="44"/>
  <c r="BK162" i="44"/>
  <c r="BK280" i="44"/>
  <c r="J167" i="44"/>
  <c r="BK267" i="44"/>
  <c r="BK255" i="44"/>
  <c r="J224" i="44"/>
  <c r="J213" i="44"/>
  <c r="J150" i="44"/>
  <c r="BK247" i="44"/>
  <c r="J232" i="44"/>
  <c r="BK190" i="44"/>
  <c r="BK173" i="44"/>
  <c r="BK123" i="44"/>
  <c r="J163" i="44"/>
  <c r="J238" i="45"/>
  <c r="J137" i="45"/>
  <c r="J231" i="45"/>
  <c r="BK168" i="45"/>
  <c r="BK236" i="45"/>
  <c r="J211" i="45"/>
  <c r="BK193" i="45"/>
  <c r="J166" i="45"/>
  <c r="J229" i="45"/>
  <c r="BK143" i="45"/>
  <c r="J131" i="45"/>
  <c r="J147" i="45"/>
  <c r="J173" i="46"/>
  <c r="BK183" i="46"/>
  <c r="BK163" i="46"/>
  <c r="BK132" i="46"/>
  <c r="J165" i="46"/>
  <c r="BK176" i="46"/>
  <c r="BK181" i="46"/>
  <c r="J168" i="46"/>
  <c r="BK167" i="46"/>
  <c r="J149" i="46"/>
  <c r="BK137" i="46"/>
  <c r="J135" i="46"/>
  <c r="J127" i="47"/>
  <c r="BK136" i="47"/>
  <c r="BK125" i="47"/>
  <c r="J139" i="48"/>
  <c r="BK128" i="48"/>
  <c r="BK141" i="48"/>
  <c r="BK145" i="48"/>
  <c r="BK151" i="49"/>
  <c r="J147" i="49"/>
  <c r="BK137" i="49"/>
  <c r="BK133" i="49"/>
  <c r="J133" i="49"/>
  <c r="J178" i="50"/>
  <c r="J161" i="50"/>
  <c r="J143" i="50"/>
  <c r="BK154" i="50"/>
  <c r="BK164" i="50"/>
  <c r="J134" i="50"/>
  <c r="J164" i="50"/>
  <c r="BK157" i="50"/>
  <c r="BK124" i="50"/>
  <c r="J141" i="50"/>
  <c r="J128" i="50"/>
  <c r="BK196" i="52"/>
  <c r="J195" i="52"/>
  <c r="J205" i="52"/>
  <c r="BK200" i="52"/>
  <c r="BK127" i="52"/>
  <c r="BK176" i="52"/>
  <c r="BK197" i="52"/>
  <c r="J137" i="52"/>
  <c r="BK143" i="52"/>
  <c r="BK149" i="52"/>
  <c r="BK129" i="52"/>
  <c r="BK143" i="53"/>
  <c r="BK188" i="53"/>
  <c r="J151" i="53"/>
  <c r="J177" i="53"/>
  <c r="BK181" i="53"/>
  <c r="J154" i="53"/>
  <c r="BK136" i="53"/>
  <c r="BK161" i="53"/>
  <c r="BK273" i="2"/>
  <c r="BK267" i="2"/>
  <c r="BK261" i="2"/>
  <c r="BK173" i="2"/>
  <c r="J141" i="2"/>
  <c r="J289" i="2"/>
  <c r="BK277" i="2"/>
  <c r="J263" i="2"/>
  <c r="BK258" i="2"/>
  <c r="J256" i="2"/>
  <c r="BK250" i="2"/>
  <c r="J170" i="2"/>
  <c r="BK164" i="2"/>
  <c r="BK242" i="2"/>
  <c r="J235" i="2"/>
  <c r="BK898" i="3"/>
  <c r="BK888" i="3"/>
  <c r="J868" i="3"/>
  <c r="J311" i="3"/>
  <c r="J927" i="3"/>
  <c r="J881" i="3"/>
  <c r="J838" i="3"/>
  <c r="J772" i="3"/>
  <c r="BK724" i="3"/>
  <c r="BK705" i="3"/>
  <c r="J726" i="3"/>
  <c r="BK386" i="3"/>
  <c r="BK265" i="3"/>
  <c r="J209" i="3"/>
  <c r="J893" i="3"/>
  <c r="J736" i="3"/>
  <c r="J565" i="3"/>
  <c r="J724" i="3"/>
  <c r="J401" i="3"/>
  <c r="BK841" i="3"/>
  <c r="BK581" i="3"/>
  <c r="BK364" i="3"/>
  <c r="J181" i="3"/>
  <c r="BK270" i="3"/>
  <c r="J828" i="3"/>
  <c r="BK431" i="3"/>
  <c r="BK828" i="3"/>
  <c r="BK800" i="3"/>
  <c r="J721" i="3"/>
  <c r="J624" i="3"/>
  <c r="BK576" i="3"/>
  <c r="J818" i="3"/>
  <c r="J774" i="3"/>
  <c r="J747" i="3"/>
  <c r="J700" i="3"/>
  <c r="BK622" i="3"/>
  <c r="BK608" i="3"/>
  <c r="J512" i="3"/>
  <c r="BK498" i="3"/>
  <c r="BK336" i="3"/>
  <c r="BK275" i="3"/>
  <c r="BK218" i="3"/>
  <c r="BK154" i="3"/>
  <c r="BK736" i="3"/>
  <c r="BK730" i="3"/>
  <c r="J622" i="3"/>
  <c r="BK616" i="3"/>
  <c r="BK565" i="3"/>
  <c r="J547" i="3"/>
  <c r="J473" i="3"/>
  <c r="BK412" i="3"/>
  <c r="BK381" i="3"/>
  <c r="BK374" i="3"/>
  <c r="BK352" i="3"/>
  <c r="J251" i="3"/>
  <c r="BK226" i="3"/>
  <c r="J164" i="3"/>
  <c r="BK547" i="3"/>
  <c r="J498" i="3"/>
  <c r="BK350" i="3"/>
  <c r="J336" i="3"/>
  <c r="BK285" i="3"/>
  <c r="BK253" i="3"/>
  <c r="BK209" i="3"/>
  <c r="BK2009" i="4"/>
  <c r="BK1921" i="4"/>
  <c r="J1724" i="4"/>
  <c r="BK1669" i="4"/>
  <c r="BK1622" i="4"/>
  <c r="J1592" i="4"/>
  <c r="J1568" i="4"/>
  <c r="BK1558" i="4"/>
  <c r="BK1516" i="4"/>
  <c r="BK1464" i="4"/>
  <c r="BK1440" i="4"/>
  <c r="BK1420" i="4"/>
  <c r="J1398" i="4"/>
  <c r="BK1366" i="4"/>
  <c r="J1328" i="4"/>
  <c r="BK1294" i="4"/>
  <c r="J1267" i="4"/>
  <c r="BK1221" i="4"/>
  <c r="BK1203" i="4"/>
  <c r="J1167" i="4"/>
  <c r="J1129" i="4"/>
  <c r="BK1085" i="4"/>
  <c r="BK1068" i="4"/>
  <c r="BK1003" i="4"/>
  <c r="J981" i="4"/>
  <c r="BK971" i="4"/>
  <c r="BK939" i="4"/>
  <c r="J770" i="4"/>
  <c r="J701" i="4"/>
  <c r="BK652" i="4"/>
  <c r="J569" i="4"/>
  <c r="BK1715" i="4"/>
  <c r="BK1534" i="4"/>
  <c r="J1508" i="4"/>
  <c r="J1492" i="4"/>
  <c r="J1476" i="4"/>
  <c r="J1428" i="4"/>
  <c r="BK1416" i="4"/>
  <c r="BK1392" i="4"/>
  <c r="J1362" i="4"/>
  <c r="BK1342" i="4"/>
  <c r="BK1306" i="4"/>
  <c r="BK1286" i="4"/>
  <c r="J1255" i="4"/>
  <c r="BK1239" i="4"/>
  <c r="BK1227" i="4"/>
  <c r="BK1207" i="4"/>
  <c r="J1161" i="4"/>
  <c r="J1107" i="4"/>
  <c r="J984" i="4"/>
  <c r="BK951" i="4"/>
  <c r="J923" i="4"/>
  <c r="J885" i="4"/>
  <c r="BK836" i="4"/>
  <c r="BK711" i="4"/>
  <c r="BK633" i="4"/>
  <c r="BK592" i="4"/>
  <c r="J565" i="4"/>
  <c r="BK505" i="4"/>
  <c r="BK453" i="4"/>
  <c r="BK438" i="4"/>
  <c r="J352" i="4"/>
  <c r="BK318" i="4"/>
  <c r="BK297" i="4"/>
  <c r="J243" i="4"/>
  <c r="BK212" i="4"/>
  <c r="BK154" i="4"/>
  <c r="J1542" i="4"/>
  <c r="J1514" i="4"/>
  <c r="BK1492" i="4"/>
  <c r="J1478" i="4"/>
  <c r="BK1446" i="4"/>
  <c r="J1412" i="4"/>
  <c r="BK1402" i="4"/>
  <c r="BK1360" i="4"/>
  <c r="BK1324" i="4"/>
  <c r="J1271" i="4"/>
  <c r="J1261" i="4"/>
  <c r="J1221" i="4"/>
  <c r="BK1209" i="4"/>
  <c r="J1197" i="4"/>
  <c r="J1193" i="4"/>
  <c r="BK1157" i="4"/>
  <c r="J1121" i="4"/>
  <c r="BK1061" i="4"/>
  <c r="J1036" i="4"/>
  <c r="BK1020" i="4"/>
  <c r="BK868" i="4"/>
  <c r="BK813" i="4"/>
  <c r="J699" i="4"/>
  <c r="J654" i="4"/>
  <c r="J637" i="4"/>
  <c r="J595" i="4"/>
  <c r="BK565" i="4"/>
  <c r="J512" i="4"/>
  <c r="J374" i="4"/>
  <c r="J343" i="4"/>
  <c r="J318" i="4"/>
  <c r="J266" i="4"/>
  <c r="BK204" i="4"/>
  <c r="J198" i="4"/>
  <c r="BK188" i="4"/>
  <c r="J1600" i="4"/>
  <c r="J1456" i="4"/>
  <c r="BK1318" i="4"/>
  <c r="J1296" i="4"/>
  <c r="J999" i="4"/>
  <c r="J974" i="4"/>
  <c r="J1975" i="4"/>
  <c r="J1937" i="4"/>
  <c r="J1893" i="4"/>
  <c r="BK1842" i="4"/>
  <c r="J2065" i="4"/>
  <c r="BK2001" i="4"/>
  <c r="BK1917" i="4"/>
  <c r="J1889" i="4"/>
  <c r="BK1860" i="4"/>
  <c r="J1740" i="4"/>
  <c r="J1664" i="4"/>
  <c r="BK1638" i="4"/>
  <c r="J1610" i="4"/>
  <c r="BK1584" i="4"/>
  <c r="BK1542" i="4"/>
  <c r="J1498" i="4"/>
  <c r="BK1436" i="4"/>
  <c r="BK1428" i="4"/>
  <c r="J1378" i="4"/>
  <c r="BK1352" i="4"/>
  <c r="J1310" i="4"/>
  <c r="J1227" i="4"/>
  <c r="BK1179" i="4"/>
  <c r="J1125" i="4"/>
  <c r="J1068" i="4"/>
  <c r="BK976" i="4"/>
  <c r="BK677" i="4"/>
  <c r="BK1957" i="4"/>
  <c r="BK2057" i="4"/>
  <c r="BK2011" i="4"/>
  <c r="BK1985" i="4"/>
  <c r="J1847" i="4"/>
  <c r="BK2045" i="4"/>
  <c r="BK2019" i="4"/>
  <c r="J1987" i="4"/>
  <c r="BK1895" i="4"/>
  <c r="J1871" i="4"/>
  <c r="J2055" i="4"/>
  <c r="BK2035" i="4"/>
  <c r="BK1787" i="4"/>
  <c r="BK1590" i="4"/>
  <c r="J1494" i="4"/>
  <c r="BK1458" i="4"/>
  <c r="J1269" i="4"/>
  <c r="J1149" i="4"/>
  <c r="BK1109" i="4"/>
  <c r="BK1091" i="4"/>
  <c r="J1020" i="4"/>
  <c r="J878" i="4"/>
  <c r="BK838" i="4"/>
  <c r="J809" i="4"/>
  <c r="BK747" i="4"/>
  <c r="J714" i="4"/>
  <c r="J688" i="4"/>
  <c r="BK662" i="4"/>
  <c r="J605" i="4"/>
  <c r="BK549" i="4"/>
  <c r="J438" i="4"/>
  <c r="J395" i="4"/>
  <c r="BK352" i="4"/>
  <c r="J312" i="4"/>
  <c r="J204" i="4"/>
  <c r="J2057" i="4"/>
  <c r="J2061" i="4"/>
  <c r="J2045" i="4"/>
  <c r="J2039" i="4"/>
  <c r="BK2017" i="4"/>
  <c r="BK1987" i="4"/>
  <c r="J1971" i="4"/>
  <c r="J1933" i="4"/>
  <c r="J1913" i="4"/>
  <c r="BK1905" i="4"/>
  <c r="BK1812" i="4"/>
  <c r="J1778" i="4"/>
  <c r="BK1703" i="4"/>
  <c r="J1632" i="4"/>
  <c r="BK1586" i="4"/>
  <c r="BK1552" i="4"/>
  <c r="J1534" i="4"/>
  <c r="J1518" i="4"/>
  <c r="BK1494" i="4"/>
  <c r="J1484" i="4"/>
  <c r="J620" i="4"/>
  <c r="J449" i="4"/>
  <c r="J381" i="4"/>
  <c r="BK243" i="4"/>
  <c r="J188" i="4"/>
  <c r="BK2033" i="4"/>
  <c r="J2017" i="4"/>
  <c r="BK1979" i="4"/>
  <c r="BK1911" i="4"/>
  <c r="BK1877" i="4"/>
  <c r="J1867" i="4"/>
  <c r="BK1820" i="4"/>
  <c r="J1752" i="4"/>
  <c r="J1712" i="4"/>
  <c r="J1644" i="4"/>
  <c r="BK1626" i="4"/>
  <c r="J1584" i="4"/>
  <c r="J2015" i="4"/>
  <c r="BK1999" i="4"/>
  <c r="J1959" i="4"/>
  <c r="BK1937" i="4"/>
  <c r="J1885" i="4"/>
  <c r="BK1854" i="4"/>
  <c r="BK1752" i="4"/>
  <c r="BK1721" i="4"/>
  <c r="J1656" i="4"/>
  <c r="BK1612" i="4"/>
  <c r="J1590" i="4"/>
  <c r="J1578" i="4"/>
  <c r="BK1562" i="4"/>
  <c r="BK1512" i="4"/>
  <c r="J1464" i="4"/>
  <c r="J1414" i="4"/>
  <c r="BK1372" i="4"/>
  <c r="J1340" i="4"/>
  <c r="BK1300" i="4"/>
  <c r="BK1274" i="4"/>
  <c r="J1249" i="4"/>
  <c r="BK1201" i="4"/>
  <c r="J1147" i="4"/>
  <c r="J1133" i="4"/>
  <c r="BK1115" i="4"/>
  <c r="J1105" i="4"/>
  <c r="J1094" i="4"/>
  <c r="J1048" i="4"/>
  <c r="BK1018" i="4"/>
  <c r="BK926" i="4"/>
  <c r="J891" i="4"/>
  <c r="BK878" i="4"/>
  <c r="J865" i="4"/>
  <c r="J854" i="4"/>
  <c r="BK809" i="4"/>
  <c r="BK777" i="4"/>
  <c r="BK648" i="4"/>
  <c r="J624" i="4"/>
  <c r="BK507" i="4"/>
  <c r="BK487" i="4"/>
  <c r="BK456" i="4"/>
  <c r="J442" i="4"/>
  <c r="BK416" i="4"/>
  <c r="BK359" i="4"/>
  <c r="J332" i="4"/>
  <c r="J270" i="4"/>
  <c r="J208" i="4"/>
  <c r="J192" i="4"/>
  <c r="J171" i="4"/>
  <c r="J1945" i="4"/>
  <c r="J1695" i="4"/>
  <c r="BK1646" i="4"/>
  <c r="BK1634" i="4"/>
  <c r="BK1961" i="4"/>
  <c r="J1905" i="4"/>
  <c r="J1842" i="4"/>
  <c r="J1817" i="4"/>
  <c r="J125" i="5"/>
  <c r="BK125" i="5"/>
  <c r="J610" i="6"/>
  <c r="BK604" i="6"/>
  <c r="J591" i="6"/>
  <c r="BK594" i="6"/>
  <c r="BK539" i="6"/>
  <c r="J525" i="6"/>
  <c r="BK484" i="6"/>
  <c r="BK468" i="6"/>
  <c r="J443" i="6"/>
  <c r="J401" i="6"/>
  <c r="J364" i="6"/>
  <c r="J287" i="6"/>
  <c r="BK262" i="6"/>
  <c r="J246" i="6"/>
  <c r="BK237" i="6"/>
  <c r="BK210" i="6"/>
  <c r="J200" i="6"/>
  <c r="BK146" i="6"/>
  <c r="BK580" i="6"/>
  <c r="J561" i="6"/>
  <c r="J533" i="6"/>
  <c r="BK486" i="6"/>
  <c r="BK439" i="6"/>
  <c r="BK416" i="6"/>
  <c r="BK343" i="6"/>
  <c r="BK326" i="6"/>
  <c r="J311" i="6"/>
  <c r="BK281" i="6"/>
  <c r="BK255" i="6"/>
  <c r="J233" i="6"/>
  <c r="J216" i="6"/>
  <c r="BK200" i="6"/>
  <c r="J184" i="6"/>
  <c r="J160" i="6"/>
  <c r="J148" i="6"/>
  <c r="J547" i="6"/>
  <c r="J375" i="6"/>
  <c r="J249" i="6"/>
  <c r="J518" i="6"/>
  <c r="J477" i="6"/>
  <c r="J461" i="6"/>
  <c r="J418" i="6"/>
  <c r="J343" i="6"/>
  <c r="J297" i="6"/>
  <c r="BK271" i="6"/>
  <c r="J262" i="6"/>
  <c r="BK223" i="6"/>
  <c r="J191" i="6"/>
  <c r="J594" i="6"/>
  <c r="J574" i="6"/>
  <c r="J553" i="6"/>
  <c r="BK491" i="6"/>
  <c r="J468" i="6"/>
  <c r="BK462" i="6"/>
  <c r="J458" i="6"/>
  <c r="J428" i="6"/>
  <c r="J403" i="6"/>
  <c r="J377" i="6"/>
  <c r="J345" i="6"/>
  <c r="J317" i="6"/>
  <c r="BK299" i="6"/>
  <c r="J263" i="6"/>
  <c r="J255" i="6"/>
  <c r="J242" i="6"/>
  <c r="BK212" i="6"/>
  <c r="J205" i="6"/>
  <c r="BK201" i="6"/>
  <c r="BK177" i="6"/>
  <c r="J158" i="6"/>
  <c r="J488" i="6"/>
  <c r="BK454" i="6"/>
  <c r="J432" i="6"/>
  <c r="J405" i="6"/>
  <c r="J391" i="6"/>
  <c r="BK377" i="6"/>
  <c r="BK356" i="6"/>
  <c r="BK217" i="6"/>
  <c r="BK197" i="6"/>
  <c r="J498" i="6"/>
  <c r="BK444" i="6"/>
  <c r="J174" i="6"/>
  <c r="J531" i="6"/>
  <c r="BK361" i="6"/>
  <c r="BK203" i="6"/>
  <c r="BK458" i="6"/>
  <c r="J433" i="6"/>
  <c r="BK379" i="6"/>
  <c r="J356" i="6"/>
  <c r="BK327" i="6"/>
  <c r="BK277" i="6"/>
  <c r="J569" i="6"/>
  <c r="BK521" i="6"/>
  <c r="J241" i="6"/>
  <c r="J209" i="6"/>
  <c r="J171" i="6"/>
  <c r="BK363" i="6"/>
  <c r="BK323" i="6"/>
  <c r="J274" i="6"/>
  <c r="BK273" i="6"/>
  <c r="J270" i="6"/>
  <c r="BK258" i="6"/>
  <c r="BK256" i="6"/>
  <c r="J217" i="6"/>
  <c r="BK162" i="6"/>
  <c r="J146" i="6"/>
  <c r="BK477" i="6"/>
  <c r="J434" i="6"/>
  <c r="J420" i="6"/>
  <c r="BK360" i="6"/>
  <c r="J251" i="6"/>
  <c r="J244" i="6"/>
  <c r="J582" i="6"/>
  <c r="BK569" i="6"/>
  <c r="J563" i="6"/>
  <c r="BK544" i="6"/>
  <c r="BK510" i="6"/>
  <c r="BK455" i="6"/>
  <c r="J446" i="6"/>
  <c r="J360" i="6"/>
  <c r="J537" i="6"/>
  <c r="BK515" i="6"/>
  <c r="BK508" i="6"/>
  <c r="BK504" i="6"/>
  <c r="BK492" i="6"/>
  <c r="BK502" i="6"/>
  <c r="J413" i="6"/>
  <c r="BK679" i="7"/>
  <c r="BK631" i="7"/>
  <c r="BK610" i="7"/>
  <c r="BK605" i="7"/>
  <c r="BK599" i="7"/>
  <c r="BK649" i="7"/>
  <c r="J632" i="7"/>
  <c r="J627" i="7"/>
  <c r="BK616" i="7"/>
  <c r="J626" i="7"/>
  <c r="J621" i="7"/>
  <c r="J614" i="7"/>
  <c r="BK608" i="7"/>
  <c r="BK606" i="7"/>
  <c r="BK601" i="7"/>
  <c r="J582" i="7"/>
  <c r="J569" i="7"/>
  <c r="BK564" i="7"/>
  <c r="BK554" i="7"/>
  <c r="BK545" i="7"/>
  <c r="J538" i="7"/>
  <c r="J532" i="7"/>
  <c r="J518" i="7"/>
  <c r="J511" i="7"/>
  <c r="BK502" i="7"/>
  <c r="J496" i="7"/>
  <c r="BK489" i="7"/>
  <c r="J485" i="7"/>
  <c r="J454" i="7"/>
  <c r="J450" i="7"/>
  <c r="J410" i="7"/>
  <c r="BK397" i="7"/>
  <c r="J389" i="7"/>
  <c r="BK374" i="7"/>
  <c r="J356" i="7"/>
  <c r="BK277" i="7"/>
  <c r="J268" i="7"/>
  <c r="BK257" i="7"/>
  <c r="BK239" i="7"/>
  <c r="BK222" i="7"/>
  <c r="BK213" i="7"/>
  <c r="BK191" i="7"/>
  <c r="J151" i="7"/>
  <c r="J670" i="7"/>
  <c r="BK662" i="7"/>
  <c r="J656" i="7"/>
  <c r="BK518" i="7"/>
  <c r="J504" i="7"/>
  <c r="J487" i="7"/>
  <c r="J481" i="7"/>
  <c r="BK470" i="7"/>
  <c r="J442" i="7"/>
  <c r="BK426" i="7"/>
  <c r="BK411" i="7"/>
  <c r="BK372" i="7"/>
  <c r="J329" i="7"/>
  <c r="J326" i="7"/>
  <c r="BK313" i="7"/>
  <c r="J291" i="7"/>
  <c r="BK284" i="7"/>
  <c r="J196" i="7"/>
  <c r="BK171" i="7"/>
  <c r="BK157" i="7"/>
  <c r="BK142" i="7"/>
  <c r="J679" i="7"/>
  <c r="BK681" i="7"/>
  <c r="BK682" i="7"/>
  <c r="J664" i="7"/>
  <c r="BK481" i="7"/>
  <c r="BK462" i="7"/>
  <c r="J428" i="7"/>
  <c r="BK410" i="7"/>
  <c r="BK366" i="7"/>
  <c r="BK350" i="7"/>
  <c r="BK337" i="7"/>
  <c r="J313" i="7"/>
  <c r="J301" i="7"/>
  <c r="J295" i="7"/>
  <c r="J271" i="7"/>
  <c r="BK255" i="7"/>
  <c r="BK238" i="7"/>
  <c r="J235" i="7"/>
  <c r="BK209" i="7"/>
  <c r="BK202" i="7"/>
  <c r="BK185" i="7"/>
  <c r="BK177" i="7"/>
  <c r="BK160" i="7"/>
  <c r="J658" i="7"/>
  <c r="J644" i="7"/>
  <c r="BK630" i="7"/>
  <c r="J556" i="7"/>
  <c r="BK381" i="7"/>
  <c r="BK371" i="7"/>
  <c r="BK354" i="7"/>
  <c r="BK344" i="7"/>
  <c r="BK329" i="7"/>
  <c r="J240" i="7"/>
  <c r="BK218" i="7"/>
  <c r="BK512" i="7"/>
  <c r="J482" i="7"/>
  <c r="J667" i="7"/>
  <c r="BK420" i="7"/>
  <c r="BK398" i="7"/>
  <c r="J385" i="7"/>
  <c r="J377" i="7"/>
  <c r="BK368" i="7"/>
  <c r="J353" i="7"/>
  <c r="BK343" i="7"/>
  <c r="J328" i="7"/>
  <c r="J309" i="7"/>
  <c r="J288" i="7"/>
  <c r="J277" i="7"/>
  <c r="J219" i="7"/>
  <c r="J210" i="7"/>
  <c r="J175" i="7"/>
  <c r="BK153" i="7"/>
  <c r="BK671" i="7"/>
  <c r="BK634" i="7"/>
  <c r="J596" i="7"/>
  <c r="J458" i="7"/>
  <c r="J637" i="7"/>
  <c r="J571" i="7"/>
  <c r="J367" i="7"/>
  <c r="BK326" i="7"/>
  <c r="BK322" i="7"/>
  <c r="J290" i="7"/>
  <c r="BK279" i="7"/>
  <c r="J228" i="7"/>
  <c r="J212" i="7"/>
  <c r="J197" i="7"/>
  <c r="J181" i="7"/>
  <c r="J167" i="7"/>
  <c r="BK155" i="7"/>
  <c r="BK654" i="7"/>
  <c r="J651" i="7"/>
  <c r="J608" i="7"/>
  <c r="BK584" i="7"/>
  <c r="BK578" i="7"/>
  <c r="BK566" i="7"/>
  <c r="J548" i="7"/>
  <c r="J535" i="7"/>
  <c r="BK526" i="7"/>
  <c r="BK514" i="7"/>
  <c r="J506" i="7"/>
  <c r="J503" i="7"/>
  <c r="J498" i="7"/>
  <c r="BK484" i="7"/>
  <c r="BK474" i="7"/>
  <c r="BK466" i="7"/>
  <c r="J452" i="7"/>
  <c r="J436" i="7"/>
  <c r="BK428" i="7"/>
  <c r="BK413" i="7"/>
  <c r="J399" i="7"/>
  <c r="J180" i="8"/>
  <c r="J308" i="8"/>
  <c r="J209" i="8"/>
  <c r="J311" i="8"/>
  <c r="BK288" i="8"/>
  <c r="J168" i="8"/>
  <c r="J306" i="8"/>
  <c r="J316" i="8"/>
  <c r="J254" i="8"/>
  <c r="J241" i="9"/>
  <c r="BK262" i="9"/>
  <c r="BK159" i="9"/>
  <c r="BK384" i="9"/>
  <c r="J238" i="9"/>
  <c r="BK374" i="9"/>
  <c r="J315" i="9"/>
  <c r="J145" i="9"/>
  <c r="J179" i="9"/>
  <c r="J358" i="9"/>
  <c r="J279" i="9"/>
  <c r="J252" i="9"/>
  <c r="J231" i="9"/>
  <c r="BK161" i="9"/>
  <c r="BK187" i="9"/>
  <c r="J343" i="9"/>
  <c r="J288" i="9"/>
  <c r="BK265" i="9"/>
  <c r="J195" i="9"/>
  <c r="J140" i="9"/>
  <c r="BK205" i="9"/>
  <c r="BK329" i="9"/>
  <c r="J361" i="9"/>
  <c r="BK302" i="9"/>
  <c r="J222" i="9"/>
  <c r="J170" i="9"/>
  <c r="J149" i="9"/>
  <c r="J349" i="9"/>
  <c r="J322" i="9"/>
  <c r="J308" i="9"/>
  <c r="J357" i="9"/>
  <c r="BK344" i="9"/>
  <c r="BK336" i="9"/>
  <c r="J247" i="9"/>
  <c r="J382" i="10"/>
  <c r="J392" i="10"/>
  <c r="BK150" i="10"/>
  <c r="J357" i="10"/>
  <c r="BK326" i="10"/>
  <c r="J437" i="10"/>
  <c r="J254" i="10"/>
  <c r="BK241" i="10"/>
  <c r="J404" i="10"/>
  <c r="BK429" i="10"/>
  <c r="J418" i="10"/>
  <c r="J369" i="10"/>
  <c r="J338" i="10"/>
  <c r="BK269" i="10"/>
  <c r="BK318" i="10"/>
  <c r="BK138" i="10"/>
  <c r="BK371" i="10"/>
  <c r="BK218" i="10"/>
  <c r="J350" i="10"/>
  <c r="J286" i="10"/>
  <c r="J145" i="10"/>
  <c r="BK289" i="10"/>
  <c r="BK264" i="10"/>
  <c r="J220" i="10"/>
  <c r="BK199" i="10"/>
  <c r="J181" i="10"/>
  <c r="J168" i="10"/>
  <c r="BK153" i="10"/>
  <c r="BK406" i="10"/>
  <c r="BK366" i="10"/>
  <c r="J259" i="10"/>
  <c r="J202" i="11"/>
  <c r="J200" i="11"/>
  <c r="BK198" i="11"/>
  <c r="BK160" i="11"/>
  <c r="BK189" i="11"/>
  <c r="BK190" i="11"/>
  <c r="J162" i="11"/>
  <c r="BK139" i="11"/>
  <c r="BK164" i="11"/>
  <c r="BK141" i="11"/>
  <c r="J163" i="11"/>
  <c r="BK178" i="11"/>
  <c r="J147" i="14"/>
  <c r="J135" i="14"/>
  <c r="BK167" i="15"/>
  <c r="BK147" i="18"/>
  <c r="J148" i="18"/>
  <c r="BK134" i="18"/>
  <c r="BK136" i="19"/>
  <c r="BK133" i="19"/>
  <c r="BK174" i="22"/>
  <c r="BK163" i="22"/>
  <c r="J140" i="22"/>
  <c r="BK143" i="22"/>
  <c r="BK175" i="22"/>
  <c r="J176" i="22"/>
  <c r="BK168" i="22"/>
  <c r="J153" i="22"/>
  <c r="J148" i="22"/>
  <c r="BK169" i="22"/>
  <c r="J168" i="22"/>
  <c r="BK157" i="22"/>
  <c r="J166" i="22"/>
  <c r="J132" i="22"/>
  <c r="J155" i="22"/>
  <c r="J128" i="22"/>
  <c r="BK140" i="22"/>
  <c r="BK292" i="23"/>
  <c r="BK285" i="23"/>
  <c r="J254" i="23"/>
  <c r="J230" i="23"/>
  <c r="BK224" i="23"/>
  <c r="BK217" i="23"/>
  <c r="BK177" i="23"/>
  <c r="J173" i="23"/>
  <c r="J288" i="23"/>
  <c r="BK282" i="23"/>
  <c r="BK267" i="23"/>
  <c r="J260" i="23"/>
  <c r="BK250" i="23"/>
  <c r="J245" i="23"/>
  <c r="BK238" i="23"/>
  <c r="J153" i="23"/>
  <c r="J291" i="23"/>
  <c r="BK283" i="23"/>
  <c r="BK266" i="23"/>
  <c r="J154" i="23"/>
  <c r="J275" i="23"/>
  <c r="BK255" i="23"/>
  <c r="J239" i="23"/>
  <c r="BK140" i="23"/>
  <c r="J176" i="23"/>
  <c r="BK275" i="23"/>
  <c r="BK247" i="23"/>
  <c r="BK262" i="23"/>
  <c r="BK156" i="23"/>
  <c r="J266" i="23"/>
  <c r="J219" i="23"/>
  <c r="BK273" i="23"/>
  <c r="J267" i="23"/>
  <c r="J170" i="23"/>
  <c r="BK153" i="23"/>
  <c r="BK139" i="23"/>
  <c r="BK188" i="23"/>
  <c r="BK159" i="23"/>
  <c r="J141" i="24"/>
  <c r="BK154" i="24"/>
  <c r="BK150" i="24"/>
  <c r="J149" i="24"/>
  <c r="J146" i="24"/>
  <c r="J128" i="24"/>
  <c r="J127" i="24"/>
  <c r="BK133" i="24"/>
  <c r="J160" i="25"/>
  <c r="J150" i="25"/>
  <c r="BK162" i="25"/>
  <c r="BK148" i="25"/>
  <c r="BK143" i="25"/>
  <c r="J132" i="25"/>
  <c r="BK156" i="25"/>
  <c r="J141" i="25"/>
  <c r="BK136" i="25"/>
  <c r="J154" i="25"/>
  <c r="BK134" i="25"/>
  <c r="BK137" i="25"/>
  <c r="BK128" i="25"/>
  <c r="J134" i="26"/>
  <c r="BK132" i="26"/>
  <c r="BK129" i="26"/>
  <c r="J130" i="26"/>
  <c r="BK132" i="27"/>
  <c r="BK134" i="27"/>
  <c r="BK128" i="27"/>
  <c r="BK130" i="27"/>
  <c r="BK138" i="27"/>
  <c r="J128" i="28"/>
  <c r="J158" i="29"/>
  <c r="J128" i="29"/>
  <c r="J138" i="29"/>
  <c r="J146" i="29"/>
  <c r="J382" i="30"/>
  <c r="J346" i="30"/>
  <c r="J292" i="30"/>
  <c r="BK251" i="30"/>
  <c r="BK229" i="30"/>
  <c r="J167" i="30"/>
  <c r="J460" i="30"/>
  <c r="BK448" i="30"/>
  <c r="J352" i="30"/>
  <c r="J324" i="30"/>
  <c r="BK307" i="30"/>
  <c r="BK458" i="30"/>
  <c r="BK434" i="30"/>
  <c r="BK424" i="30"/>
  <c r="J322" i="30"/>
  <c r="J223" i="30"/>
  <c r="BK404" i="30"/>
  <c r="J376" i="30"/>
  <c r="J358" i="30"/>
  <c r="BK392" i="30"/>
  <c r="J306" i="30"/>
  <c r="BK288" i="30"/>
  <c r="J281" i="30"/>
  <c r="J181" i="30"/>
  <c r="BK167" i="30"/>
  <c r="BK153" i="30"/>
  <c r="J418" i="30"/>
  <c r="BK362" i="30"/>
  <c r="J227" i="30"/>
  <c r="BK195" i="30"/>
  <c r="BK155" i="30"/>
  <c r="BK313" i="30"/>
  <c r="BK249" i="30"/>
  <c r="BK163" i="30"/>
  <c r="J298" i="30"/>
  <c r="J450" i="30"/>
  <c r="J428" i="30"/>
  <c r="BK275" i="30"/>
  <c r="BK209" i="30"/>
  <c r="J193" i="30"/>
  <c r="BK386" i="30"/>
  <c r="J151" i="30"/>
  <c r="J143" i="31"/>
  <c r="BK143" i="31"/>
  <c r="BK133" i="31"/>
  <c r="BK206" i="32"/>
  <c r="BK399" i="33"/>
  <c r="BK308" i="33"/>
  <c r="BK300" i="33"/>
  <c r="J191" i="33"/>
  <c r="J143" i="33"/>
  <c r="J129" i="33"/>
  <c r="BK304" i="33"/>
  <c r="BK207" i="33"/>
  <c r="BK145" i="33"/>
  <c r="J300" i="33"/>
  <c r="J151" i="33"/>
  <c r="J419" i="33"/>
  <c r="J287" i="33"/>
  <c r="J262" i="33"/>
  <c r="BK201" i="33"/>
  <c r="BK181" i="33"/>
  <c r="J307" i="33"/>
  <c r="J290" i="33"/>
  <c r="J244" i="33"/>
  <c r="BK193" i="33"/>
  <c r="J175" i="33"/>
  <c r="BK147" i="33"/>
  <c r="BK137" i="33"/>
  <c r="J299" i="33"/>
  <c r="J246" i="33"/>
  <c r="BK209" i="33"/>
  <c r="J169" i="33"/>
  <c r="J153" i="33"/>
  <c r="J133" i="33"/>
  <c r="J373" i="33"/>
  <c r="BK242" i="33"/>
  <c r="J187" i="33"/>
  <c r="BK389" i="33"/>
  <c r="J312" i="33"/>
  <c r="J354" i="33"/>
  <c r="BK316" i="33"/>
  <c r="J224" i="33"/>
  <c r="J391" i="33"/>
  <c r="BK358" i="33"/>
  <c r="BK297" i="33"/>
  <c r="J260" i="33"/>
  <c r="BK236" i="33"/>
  <c r="BK387" i="33"/>
  <c r="BK364" i="33"/>
  <c r="BK310" i="33"/>
  <c r="BK320" i="33"/>
  <c r="J358" i="33"/>
  <c r="BK360" i="33"/>
  <c r="BK350" i="33"/>
  <c r="BK226" i="33"/>
  <c r="J209" i="33"/>
  <c r="J165" i="33"/>
  <c r="BK143" i="34"/>
  <c r="J140" i="34"/>
  <c r="BK155" i="34"/>
  <c r="J155" i="34"/>
  <c r="J195" i="35"/>
  <c r="J184" i="35"/>
  <c r="BK173" i="35"/>
  <c r="BK164" i="35"/>
  <c r="J152" i="35"/>
  <c r="BK180" i="35"/>
  <c r="J190" i="35"/>
  <c r="J173" i="35"/>
  <c r="J132" i="35"/>
  <c r="BK165" i="35"/>
  <c r="BK154" i="35"/>
  <c r="J162" i="35"/>
  <c r="BK152" i="35"/>
  <c r="J142" i="35"/>
  <c r="BK135" i="35"/>
  <c r="J169" i="36"/>
  <c r="BK149" i="36"/>
  <c r="J135" i="36"/>
  <c r="BK184" i="36"/>
  <c r="BK176" i="36"/>
  <c r="J182" i="36"/>
  <c r="BK162" i="36"/>
  <c r="BK147" i="36"/>
  <c r="BK172" i="36"/>
  <c r="J152" i="36"/>
  <c r="BK150" i="36"/>
  <c r="J147" i="36"/>
  <c r="J133" i="36"/>
  <c r="J142" i="36"/>
  <c r="BK129" i="36"/>
  <c r="F40" i="37"/>
  <c r="BC138" i="1"/>
  <c r="J184" i="38"/>
  <c r="J175" i="38"/>
  <c r="J163" i="38"/>
  <c r="BK173" i="38"/>
  <c r="J164" i="38"/>
  <c r="J187" i="38"/>
  <c r="BK180" i="38"/>
  <c r="J194" i="38"/>
  <c r="BK183" i="38"/>
  <c r="BK171" i="38"/>
  <c r="J176" i="38"/>
  <c r="BK156" i="38"/>
  <c r="BK167" i="38"/>
  <c r="BK165" i="38"/>
  <c r="J154" i="38"/>
  <c r="J143" i="38"/>
  <c r="BK152" i="38"/>
  <c r="BK151" i="38"/>
  <c r="J148" i="38"/>
  <c r="BK144" i="38"/>
  <c r="J142" i="38"/>
  <c r="BK133" i="38"/>
  <c r="J136" i="38"/>
  <c r="BK172" i="39"/>
  <c r="J170" i="39"/>
  <c r="BK147" i="39"/>
  <c r="J162" i="39"/>
  <c r="BK149" i="39"/>
  <c r="J131" i="39"/>
  <c r="BK143" i="39"/>
  <c r="J141" i="39"/>
  <c r="BK131" i="39"/>
  <c r="BK133" i="40"/>
  <c r="BK139" i="40"/>
  <c r="J124" i="40"/>
  <c r="J129" i="40"/>
  <c r="F38" i="41"/>
  <c r="BC143" i="1" s="1"/>
  <c r="BK283" i="42"/>
  <c r="J250" i="42"/>
  <c r="BK311" i="42"/>
  <c r="BK301" i="42"/>
  <c r="J258" i="42"/>
  <c r="J287" i="42"/>
  <c r="J297" i="42"/>
  <c r="BK227" i="42"/>
  <c r="J201" i="42"/>
  <c r="J252" i="42"/>
  <c r="J262" i="42"/>
  <c r="J228" i="42"/>
  <c r="J208" i="42"/>
  <c r="J154" i="42"/>
  <c r="BK277" i="42"/>
  <c r="J156" i="42"/>
  <c r="BK246" i="42"/>
  <c r="J226" i="42"/>
  <c r="BK192" i="42"/>
  <c r="J225" i="42"/>
  <c r="BK183" i="42"/>
  <c r="BK186" i="42"/>
  <c r="BK195" i="42"/>
  <c r="BK166" i="42"/>
  <c r="J168" i="42"/>
  <c r="BK152" i="42"/>
  <c r="J132" i="42"/>
  <c r="BK160" i="42"/>
  <c r="BK143" i="42"/>
  <c r="J161" i="43"/>
  <c r="BK186" i="43"/>
  <c r="BK139" i="43"/>
  <c r="J166" i="43"/>
  <c r="J188" i="43"/>
  <c r="BK150" i="43"/>
  <c r="J135" i="43"/>
  <c r="BK278" i="44"/>
  <c r="BK264" i="44"/>
  <c r="J184" i="44"/>
  <c r="BK263" i="44"/>
  <c r="BK219" i="44"/>
  <c r="J211" i="44"/>
  <c r="J249" i="44"/>
  <c r="BK121" i="44"/>
  <c r="BK271" i="44"/>
  <c r="J264" i="44"/>
  <c r="BK148" i="44"/>
  <c r="BK128" i="44"/>
  <c r="J164" i="44"/>
  <c r="BK259" i="44"/>
  <c r="J229" i="44"/>
  <c r="J215" i="44"/>
  <c r="BK154" i="44"/>
  <c r="J263" i="44"/>
  <c r="BK234" i="44"/>
  <c r="BK195" i="44"/>
  <c r="BK176" i="44"/>
  <c r="J132" i="44"/>
  <c r="BK232" i="44"/>
  <c r="BK224" i="44"/>
  <c r="BK160" i="44"/>
  <c r="J154" i="44"/>
  <c r="BK227" i="44"/>
  <c r="J158" i="44"/>
  <c r="BK186" i="44"/>
  <c r="BK146" i="44"/>
  <c r="J169" i="44"/>
  <c r="BK207" i="44"/>
  <c r="BK193" i="44"/>
  <c r="J182" i="44"/>
  <c r="BK172" i="44"/>
  <c r="BK211" i="44"/>
  <c r="BK169" i="44"/>
  <c r="BK156" i="44"/>
  <c r="BK263" i="45"/>
  <c r="J254" i="45"/>
  <c r="BK238" i="45"/>
  <c r="J259" i="45"/>
  <c r="BK277" i="45"/>
  <c r="J263" i="45"/>
  <c r="J188" i="45"/>
  <c r="BK274" i="45"/>
  <c r="J244" i="45"/>
  <c r="BK226" i="45"/>
  <c r="BK205" i="45"/>
  <c r="BK160" i="45"/>
  <c r="BK149" i="45"/>
  <c r="BK247" i="45"/>
  <c r="J164" i="45"/>
  <c r="BK224" i="45"/>
  <c r="J177" i="45"/>
  <c r="BK235" i="45"/>
  <c r="BK214" i="45"/>
  <c r="BK164" i="45"/>
  <c r="BK145" i="45"/>
  <c r="BK221" i="45"/>
  <c r="BK203" i="45"/>
  <c r="BK185" i="45"/>
  <c r="BK162" i="45"/>
  <c r="J226" i="45"/>
  <c r="BK151" i="45"/>
  <c r="BK197" i="45"/>
  <c r="J201" i="45"/>
  <c r="BK153" i="45"/>
  <c r="J151" i="46"/>
  <c r="BK174" i="46"/>
  <c r="BK131" i="46"/>
  <c r="BK177" i="46"/>
  <c r="J130" i="46"/>
  <c r="J133" i="48"/>
  <c r="J139" i="49"/>
  <c r="J145" i="49"/>
  <c r="BK135" i="49"/>
  <c r="BK127" i="49"/>
  <c r="BK131" i="49"/>
  <c r="J127" i="49"/>
  <c r="J182" i="50"/>
  <c r="J168" i="50"/>
  <c r="BK151" i="50"/>
  <c r="BK185" i="52"/>
  <c r="J193" i="52"/>
  <c r="J196" i="52"/>
  <c r="BK184" i="52"/>
  <c r="BK135" i="52"/>
  <c r="BK183" i="52"/>
  <c r="BK172" i="52"/>
  <c r="BK157" i="52"/>
  <c r="J160" i="52"/>
  <c r="J149" i="52"/>
  <c r="J192" i="52"/>
  <c r="BK161" i="52"/>
  <c r="J161" i="52"/>
  <c r="J141" i="52"/>
  <c r="J151" i="52"/>
  <c r="BK147" i="52"/>
  <c r="J127" i="52"/>
  <c r="J181" i="53"/>
  <c r="J139" i="53"/>
  <c r="J184" i="53"/>
  <c r="BK139" i="53"/>
  <c r="J188" i="53"/>
  <c r="J161" i="53"/>
  <c r="BK169" i="53"/>
  <c r="BK141" i="9"/>
  <c r="J183" i="9"/>
  <c r="BK322" i="9"/>
  <c r="BK165" i="9"/>
  <c r="BK181" i="9"/>
  <c r="J337" i="9"/>
  <c r="J376" i="9"/>
  <c r="J190" i="9"/>
  <c r="J318" i="9"/>
  <c r="BK189" i="9"/>
  <c r="BK289" i="9"/>
  <c r="J321" i="9"/>
  <c r="J331" i="9"/>
  <c r="J338" i="9"/>
  <c r="J260" i="9"/>
  <c r="J232" i="9"/>
  <c r="J311" i="9"/>
  <c r="BK340" i="10"/>
  <c r="BK404" i="10"/>
  <c r="J334" i="10"/>
  <c r="BK271" i="10"/>
  <c r="J201" i="10"/>
  <c r="BK430" i="10"/>
  <c r="J373" i="10"/>
  <c r="J365" i="10"/>
  <c r="BK350" i="10"/>
  <c r="BK329" i="10"/>
  <c r="BK297" i="10"/>
  <c r="BK233" i="10"/>
  <c r="J210" i="10"/>
  <c r="J186" i="10"/>
  <c r="J159" i="10"/>
  <c r="BK435" i="10"/>
  <c r="BK414" i="10"/>
  <c r="BK380" i="10"/>
  <c r="J352" i="10"/>
  <c r="J333" i="10"/>
  <c r="BK311" i="10"/>
  <c r="BK285" i="10"/>
  <c r="BK275" i="10"/>
  <c r="J243" i="10"/>
  <c r="J443" i="10"/>
  <c r="J419" i="10"/>
  <c r="J237" i="10"/>
  <c r="BK422" i="10"/>
  <c r="BK334" i="10"/>
  <c r="J449" i="10"/>
  <c r="BK190" i="10"/>
  <c r="BK431" i="10"/>
  <c r="J241" i="10"/>
  <c r="BK216" i="10"/>
  <c r="J303" i="10"/>
  <c r="J195" i="10"/>
  <c r="BK173" i="10"/>
  <c r="BK286" i="10"/>
  <c r="J202" i="10"/>
  <c r="J179" i="10"/>
  <c r="J154" i="10"/>
  <c r="BK140" i="10"/>
  <c r="BK373" i="10"/>
  <c r="J343" i="10"/>
  <c r="J201" i="11"/>
  <c r="BK207" i="11"/>
  <c r="J161" i="11"/>
  <c r="BK191" i="11"/>
  <c r="BK179" i="11"/>
  <c r="BK151" i="11"/>
  <c r="J155" i="11"/>
  <c r="J177" i="11"/>
  <c r="J174" i="11"/>
  <c r="J136" i="11"/>
  <c r="J152" i="11"/>
  <c r="BK183" i="12"/>
  <c r="J164" i="12"/>
  <c r="BK167" i="12"/>
  <c r="J151" i="12"/>
  <c r="BK178" i="12"/>
  <c r="J134" i="12"/>
  <c r="J148" i="12"/>
  <c r="J133" i="12"/>
  <c r="J145" i="12"/>
  <c r="J158" i="13"/>
  <c r="BK157" i="13"/>
  <c r="BK142" i="13"/>
  <c r="BK164" i="13"/>
  <c r="BK143" i="13"/>
  <c r="J131" i="13"/>
  <c r="BK154" i="13"/>
  <c r="J152" i="14"/>
  <c r="J146" i="14"/>
  <c r="J154" i="14"/>
  <c r="J132" i="14"/>
  <c r="BK156" i="15"/>
  <c r="J158" i="15"/>
  <c r="J157" i="15"/>
  <c r="BK140" i="15"/>
  <c r="J141" i="15"/>
  <c r="J174" i="16"/>
  <c r="BK181" i="16"/>
  <c r="BK135" i="16"/>
  <c r="J170" i="16"/>
  <c r="BK150" i="16"/>
  <c r="J139" i="16"/>
  <c r="BK147" i="16"/>
  <c r="J135" i="16"/>
  <c r="BK149" i="17"/>
  <c r="BK136" i="17"/>
  <c r="BK137" i="17"/>
  <c r="J142" i="17"/>
  <c r="BK149" i="18"/>
  <c r="J181" i="22"/>
  <c r="J149" i="22"/>
  <c r="BK134" i="22"/>
  <c r="BK178" i="22"/>
  <c r="J167" i="22"/>
  <c r="BK161" i="22"/>
  <c r="BK148" i="22"/>
  <c r="J135" i="22"/>
  <c r="BK144" i="22"/>
  <c r="J129" i="22"/>
  <c r="BK181" i="22"/>
  <c r="J169" i="22"/>
  <c r="BK156" i="22"/>
  <c r="BK149" i="22"/>
  <c r="BK133" i="22"/>
  <c r="J163" i="22"/>
  <c r="J172" i="22"/>
  <c r="BK159" i="22"/>
  <c r="BK153" i="22"/>
  <c r="BK141" i="22"/>
  <c r="BK129" i="22"/>
  <c r="BK288" i="23"/>
  <c r="BK252" i="23"/>
  <c r="J237" i="23"/>
  <c r="BK225" i="23"/>
  <c r="BK218" i="23"/>
  <c r="J179" i="23"/>
  <c r="J164" i="23"/>
  <c r="BK287" i="23"/>
  <c r="BK270" i="23"/>
  <c r="J262" i="23"/>
  <c r="BK257" i="23"/>
  <c r="BK249" i="23"/>
  <c r="BK237" i="23"/>
  <c r="BK148" i="23"/>
  <c r="J289" i="23"/>
  <c r="J273" i="23"/>
  <c r="BK173" i="23"/>
  <c r="J141" i="23"/>
  <c r="J280" i="23"/>
  <c r="J248" i="23"/>
  <c r="BK236" i="23"/>
  <c r="BK246" i="23"/>
  <c r="BK209" i="23"/>
  <c r="BK164" i="23"/>
  <c r="J177" i="23"/>
  <c r="J268" i="23"/>
  <c r="BK160" i="23"/>
  <c r="J276" i="23"/>
  <c r="J218" i="23"/>
  <c r="J182" i="23"/>
  <c r="BK264" i="23"/>
  <c r="J269" i="23"/>
  <c r="J150" i="23"/>
  <c r="BK143" i="23"/>
  <c r="BK157" i="23"/>
  <c r="BK260" i="23"/>
  <c r="J255" i="23"/>
  <c r="J226" i="23"/>
  <c r="J212" i="23"/>
  <c r="BK206" i="23"/>
  <c r="J192" i="23"/>
  <c r="BK233" i="23"/>
  <c r="J190" i="23"/>
  <c r="J133" i="24"/>
  <c r="BK139" i="24"/>
  <c r="BK128" i="24"/>
  <c r="J136" i="26"/>
  <c r="J143" i="27"/>
  <c r="BK143" i="27"/>
  <c r="J132" i="27"/>
  <c r="J135" i="27"/>
  <c r="J128" i="27"/>
  <c r="BK127" i="28"/>
  <c r="BK179" i="29"/>
  <c r="BK144" i="29"/>
  <c r="J136" i="29"/>
  <c r="BK171" i="29"/>
  <c r="J127" i="29"/>
  <c r="BK164" i="29"/>
  <c r="BK151" i="29"/>
  <c r="BK177" i="29"/>
  <c r="BK161" i="29"/>
  <c r="BK142" i="29"/>
  <c r="BK174" i="29"/>
  <c r="J163" i="29"/>
  <c r="J144" i="29"/>
  <c r="BK141" i="29"/>
  <c r="J132" i="29"/>
  <c r="BK148" i="29"/>
  <c r="J468" i="30"/>
  <c r="BK348" i="30"/>
  <c r="J288" i="30"/>
  <c r="J235" i="30"/>
  <c r="J205" i="30"/>
  <c r="J470" i="30"/>
  <c r="J344" i="30"/>
  <c r="J328" i="30"/>
  <c r="BK235" i="30"/>
  <c r="BK464" i="30"/>
  <c r="J440" i="30"/>
  <c r="J422" i="30"/>
  <c r="BK346" i="30"/>
  <c r="BK253" i="30"/>
  <c r="BK217" i="30"/>
  <c r="J135" i="30"/>
  <c r="J471" i="30"/>
  <c r="J404" i="30"/>
  <c r="J313" i="30"/>
  <c r="BK223" i="30"/>
  <c r="BK179" i="30"/>
  <c r="BK137" i="30"/>
  <c r="BK271" i="30"/>
  <c r="BK261" i="30"/>
  <c r="BK382" i="30"/>
  <c r="BK281" i="30"/>
  <c r="J169" i="30"/>
  <c r="J139" i="30"/>
  <c r="BK426" i="30"/>
  <c r="J432" i="30"/>
  <c r="J448" i="30"/>
  <c r="BK422" i="30"/>
  <c r="J221" i="30"/>
  <c r="BK211" i="30"/>
  <c r="BK197" i="30"/>
  <c r="BK178" i="32"/>
  <c r="J149" i="32"/>
  <c r="BK172" i="32"/>
  <c r="J165" i="32"/>
  <c r="BK147" i="32"/>
  <c r="BK137" i="32"/>
  <c r="BK152" i="32"/>
  <c r="BK427" i="33"/>
  <c r="J407" i="33"/>
  <c r="J310" i="33"/>
  <c r="BK303" i="33"/>
  <c r="BK291" i="33"/>
  <c r="BK157" i="33"/>
  <c r="J289" i="33"/>
  <c r="J189" i="33"/>
  <c r="J417" i="33"/>
  <c r="BK272" i="33"/>
  <c r="BK129" i="33"/>
  <c r="J411" i="33"/>
  <c r="BK286" i="33"/>
  <c r="BK270" i="33"/>
  <c r="BK185" i="33"/>
  <c r="J177" i="33"/>
  <c r="J340" i="33"/>
  <c r="BK159" i="33"/>
  <c r="J381" i="33"/>
  <c r="BK344" i="33"/>
  <c r="J334" i="33"/>
  <c r="BK274" i="33"/>
  <c r="J393" i="33"/>
  <c r="BK371" i="33"/>
  <c r="J306" i="33"/>
  <c r="J266" i="33"/>
  <c r="BK244" i="33"/>
  <c r="BK179" i="33"/>
  <c r="J338" i="33"/>
  <c r="J278" i="33"/>
  <c r="BK293" i="33"/>
  <c r="BK175" i="33"/>
  <c r="BK324" i="33"/>
  <c r="BK254" i="33"/>
  <c r="J211" i="33"/>
  <c r="J193" i="33"/>
  <c r="J145" i="34"/>
  <c r="J138" i="34"/>
  <c r="J150" i="34"/>
  <c r="BK138" i="34"/>
  <c r="BK195" i="35"/>
  <c r="J192" i="35"/>
  <c r="J180" i="35"/>
  <c r="J171" i="35"/>
  <c r="J155" i="35"/>
  <c r="J193" i="35"/>
  <c r="J181" i="35"/>
  <c r="BK169" i="35"/>
  <c r="J166" i="36"/>
  <c r="BK154" i="36"/>
  <c r="J168" i="36"/>
  <c r="J150" i="36"/>
  <c r="J132" i="36"/>
  <c r="J183" i="36"/>
  <c r="BK178" i="36"/>
  <c r="J167" i="36"/>
  <c r="BK173" i="36"/>
  <c r="J144" i="36"/>
  <c r="BK170" i="36"/>
  <c r="J151" i="36"/>
  <c r="J140" i="36"/>
  <c r="BK152" i="36"/>
  <c r="BK132" i="36"/>
  <c r="BK135" i="36"/>
  <c r="F39" i="37"/>
  <c r="BB138" i="1" s="1"/>
  <c r="J180" i="38"/>
  <c r="J165" i="38"/>
  <c r="BK176" i="38"/>
  <c r="J157" i="38"/>
  <c r="J183" i="38"/>
  <c r="BK191" i="38"/>
  <c r="J182" i="38"/>
  <c r="BK153" i="38"/>
  <c r="BK169" i="38"/>
  <c r="BK145" i="38"/>
  <c r="J161" i="38"/>
  <c r="BK147" i="38"/>
  <c r="J146" i="38"/>
  <c r="J138" i="38"/>
  <c r="BK146" i="38"/>
  <c r="J129" i="38"/>
  <c r="J132" i="38"/>
  <c r="J171" i="39"/>
  <c r="BK171" i="39"/>
  <c r="BK158" i="39"/>
  <c r="J167" i="39"/>
  <c r="J147" i="39"/>
  <c r="J139" i="39"/>
  <c r="BK139" i="39"/>
  <c r="J127" i="40"/>
  <c r="BK131" i="40"/>
  <c r="J123" i="41"/>
  <c r="BK307" i="42"/>
  <c r="J289" i="42"/>
  <c r="J266" i="42"/>
  <c r="BK309" i="42"/>
  <c r="J291" i="42"/>
  <c r="BK271" i="42"/>
  <c r="BK297" i="42"/>
  <c r="BK291" i="42"/>
  <c r="BK222" i="42"/>
  <c r="J264" i="42"/>
  <c r="BK275" i="42"/>
  <c r="J231" i="42"/>
  <c r="BK201" i="42"/>
  <c r="J174" i="42"/>
  <c r="BK228" i="42"/>
  <c r="BK250" i="42"/>
  <c r="J244" i="42"/>
  <c r="J198" i="42"/>
  <c r="BK188" i="42"/>
  <c r="BK214" i="42"/>
  <c r="BK177" i="42"/>
  <c r="J166" i="42"/>
  <c r="BK154" i="42"/>
  <c r="J141" i="42"/>
  <c r="J146" i="42"/>
  <c r="J186" i="43"/>
  <c r="BK175" i="43"/>
  <c r="BK190" i="43"/>
  <c r="BK155" i="43"/>
  <c r="J155" i="43"/>
  <c r="J131" i="43"/>
  <c r="J280" i="44"/>
  <c r="BK269" i="44"/>
  <c r="J245" i="44"/>
  <c r="J220" i="44"/>
  <c r="BK177" i="44"/>
  <c r="BK155" i="44"/>
  <c r="J241" i="44"/>
  <c r="BK223" i="44"/>
  <c r="J234" i="44"/>
  <c r="J177" i="44"/>
  <c r="BK158" i="44"/>
  <c r="J121" i="44"/>
  <c r="J173" i="44"/>
  <c r="J214" i="44"/>
  <c r="BK165" i="44"/>
  <c r="J257" i="45"/>
  <c r="J241" i="45"/>
  <c r="J222" i="45"/>
  <c r="J190" i="45"/>
  <c r="J153" i="45"/>
  <c r="BK244" i="45"/>
  <c r="J239" i="45"/>
  <c r="J246" i="45"/>
  <c r="BK155" i="45"/>
  <c r="BK147" i="46"/>
  <c r="BK164" i="46"/>
  <c r="J137" i="46"/>
  <c r="J183" i="46"/>
  <c r="J159" i="46"/>
  <c r="J139" i="46"/>
  <c r="BK160" i="46"/>
  <c r="BK173" i="46"/>
  <c r="J160" i="46"/>
  <c r="BK149" i="46"/>
  <c r="J138" i="46"/>
  <c r="BK151" i="46"/>
  <c r="J127" i="46"/>
  <c r="BK129" i="47"/>
  <c r="J124" i="47"/>
  <c r="BK137" i="47"/>
  <c r="BK127" i="47"/>
  <c r="J143" i="48"/>
  <c r="J130" i="48"/>
  <c r="BK147" i="48"/>
  <c r="BK137" i="48"/>
  <c r="BK143" i="48"/>
  <c r="J137" i="48"/>
  <c r="BK147" i="49"/>
  <c r="J143" i="49"/>
  <c r="BK129" i="49"/>
  <c r="BK141" i="49"/>
  <c r="J137" i="49"/>
  <c r="J125" i="49"/>
  <c r="J176" i="50"/>
  <c r="F35" i="51"/>
  <c r="BB155" i="1"/>
  <c r="J183" i="52"/>
  <c r="BK173" i="52"/>
  <c r="J199" i="52"/>
  <c r="J197" i="52"/>
  <c r="J131" i="52"/>
  <c r="BK195" i="52"/>
  <c r="J169" i="52"/>
  <c r="J180" i="52"/>
  <c r="J155" i="52"/>
  <c r="BK174" i="52"/>
  <c r="BK165" i="52"/>
  <c r="J166" i="52"/>
  <c r="BK145" i="52"/>
  <c r="J156" i="52"/>
  <c r="J152" i="52"/>
  <c r="BK147" i="53"/>
  <c r="BK131" i="53"/>
  <c r="BK157" i="53"/>
  <c r="BK154" i="53"/>
  <c r="J168" i="53"/>
  <c r="J136" i="53"/>
  <c r="J143" i="53"/>
  <c r="J245" i="9"/>
  <c r="BK140" i="9"/>
  <c r="BK253" i="9"/>
  <c r="BK183" i="9"/>
  <c r="J193" i="9"/>
  <c r="J383" i="9"/>
  <c r="BK369" i="9"/>
  <c r="BK198" i="9"/>
  <c r="J375" i="9"/>
  <c r="BK287" i="9"/>
  <c r="J171" i="9"/>
  <c r="J147" i="9"/>
  <c r="J263" i="9"/>
  <c r="J317" i="9"/>
  <c r="BK350" i="9"/>
  <c r="BK250" i="9"/>
  <c r="BK230" i="9"/>
  <c r="BK249" i="9"/>
  <c r="J175" i="9"/>
  <c r="J313" i="9"/>
  <c r="J284" i="9"/>
  <c r="BK148" i="9"/>
  <c r="J316" i="9"/>
  <c r="J198" i="9"/>
  <c r="BK211" i="9"/>
  <c r="BK320" i="9"/>
  <c r="J242" i="9"/>
  <c r="BK212" i="9"/>
  <c r="J162" i="9"/>
  <c r="J355" i="9"/>
  <c r="BK340" i="9"/>
  <c r="BK303" i="9"/>
  <c r="BK399" i="10"/>
  <c r="J153" i="15"/>
  <c r="J151" i="15"/>
  <c r="BK158" i="15"/>
  <c r="J251" i="20"/>
  <c r="J169" i="9"/>
  <c r="BK235" i="9"/>
  <c r="BK151" i="9"/>
  <c r="J166" i="9"/>
  <c r="BK228" i="9"/>
  <c r="BK176" i="9"/>
  <c r="BK357" i="9"/>
  <c r="J326" i="9"/>
  <c r="J312" i="9"/>
  <c r="BK246" i="9"/>
  <c r="J395" i="10"/>
  <c r="J364" i="10"/>
  <c r="BK337" i="10"/>
  <c r="J326" i="10"/>
  <c r="BK295" i="10"/>
  <c r="BK232" i="10"/>
  <c r="BK208" i="10"/>
  <c r="J182" i="10"/>
  <c r="BK143" i="10"/>
  <c r="J431" i="10"/>
  <c r="J406" i="10"/>
  <c r="BK355" i="10"/>
  <c r="J342" i="10"/>
  <c r="BK317" i="10"/>
  <c r="J280" i="10"/>
  <c r="J247" i="10"/>
  <c r="J446" i="10"/>
  <c r="J238" i="10"/>
  <c r="J424" i="10"/>
  <c r="J371" i="10"/>
  <c r="BK341" i="10"/>
  <c r="J306" i="10"/>
  <c r="J319" i="10"/>
  <c r="BK172" i="10"/>
  <c r="BK381" i="10"/>
  <c r="BK253" i="10"/>
  <c r="BK440" i="10"/>
  <c r="J394" i="10"/>
  <c r="BK378" i="10"/>
  <c r="BK321" i="10"/>
  <c r="BK267" i="10"/>
  <c r="BK259" i="10"/>
  <c r="J234" i="10"/>
  <c r="J228" i="10"/>
  <c r="BK220" i="10"/>
  <c r="BK181" i="10"/>
  <c r="BK176" i="10"/>
  <c r="J148" i="10"/>
  <c r="J421" i="10"/>
  <c r="J258" i="10"/>
  <c r="J253" i="10"/>
  <c r="BK200" i="10"/>
  <c r="J185" i="10"/>
  <c r="J163" i="10"/>
  <c r="J162" i="10"/>
  <c r="J161" i="10"/>
  <c r="J156" i="10"/>
  <c r="BK148" i="10"/>
  <c r="BK411" i="10"/>
  <c r="BK234" i="10"/>
  <c r="BK423" i="10"/>
  <c r="J354" i="10"/>
  <c r="J240" i="10"/>
  <c r="BK230" i="10"/>
  <c r="BK225" i="10"/>
  <c r="J206" i="10"/>
  <c r="J200" i="10"/>
  <c r="BK179" i="10"/>
  <c r="BK157" i="10"/>
  <c r="BK144" i="10"/>
  <c r="J368" i="10"/>
  <c r="J355" i="10"/>
  <c r="J325" i="10"/>
  <c r="J414" i="10"/>
  <c r="BK405" i="10"/>
  <c r="J300" i="10"/>
  <c r="J244" i="10"/>
  <c r="J221" i="10"/>
  <c r="J158" i="10"/>
  <c r="J387" i="10"/>
  <c r="BK272" i="10"/>
  <c r="J208" i="10"/>
  <c r="J188" i="10"/>
  <c r="J171" i="10"/>
  <c r="BK376" i="10"/>
  <c r="J362" i="10"/>
  <c r="BK313" i="10"/>
  <c r="J197" i="11"/>
  <c r="J205" i="11"/>
  <c r="BK184" i="11"/>
  <c r="BK206" i="11"/>
  <c r="BK182" i="11"/>
  <c r="BK174" i="11"/>
  <c r="J137" i="11"/>
  <c r="J186" i="11"/>
  <c r="BK167" i="11"/>
  <c r="BK148" i="11"/>
  <c r="BK171" i="11"/>
  <c r="J139" i="11"/>
  <c r="J135" i="11"/>
  <c r="BK149" i="11"/>
  <c r="J178" i="12"/>
  <c r="J161" i="12"/>
  <c r="J177" i="12"/>
  <c r="J174" i="12"/>
  <c r="BK160" i="12"/>
  <c r="BK162" i="12"/>
  <c r="J139" i="12"/>
  <c r="J144" i="12"/>
  <c r="BK160" i="13"/>
  <c r="BK153" i="13"/>
  <c r="J153" i="13"/>
  <c r="J163" i="13"/>
  <c r="J130" i="13"/>
  <c r="J140" i="13"/>
  <c r="J138" i="13"/>
  <c r="J148" i="14"/>
  <c r="BK143" i="17"/>
  <c r="J134" i="17"/>
  <c r="J147" i="18"/>
  <c r="J271" i="23"/>
  <c r="J246" i="23"/>
  <c r="BK158" i="23"/>
  <c r="J224" i="23"/>
  <c r="BK194" i="23"/>
  <c r="BK180" i="23"/>
  <c r="BK171" i="23"/>
  <c r="J229" i="23"/>
  <c r="BK216" i="23"/>
  <c r="J180" i="23"/>
  <c r="BK168" i="23"/>
  <c r="J147" i="23"/>
  <c r="BK230" i="23"/>
  <c r="BK265" i="23"/>
  <c r="J256" i="23"/>
  <c r="BK229" i="23"/>
  <c r="BK210" i="23"/>
  <c r="J249" i="23"/>
  <c r="BK212" i="23"/>
  <c r="J194" i="23"/>
  <c r="BK163" i="23"/>
  <c r="J140" i="23"/>
  <c r="J202" i="23"/>
  <c r="BK228" i="23"/>
  <c r="J200" i="23"/>
  <c r="BK179" i="23"/>
  <c r="BK150" i="23"/>
  <c r="J150" i="24"/>
  <c r="J139" i="24"/>
  <c r="BK127" i="24"/>
  <c r="BK141" i="24"/>
  <c r="J135" i="24"/>
  <c r="BK132" i="24"/>
  <c r="J158" i="25"/>
  <c r="J135" i="25"/>
  <c r="BK157" i="25"/>
  <c r="BK138" i="25"/>
  <c r="BK135" i="25"/>
  <c r="J149" i="25"/>
  <c r="BK141" i="25"/>
  <c r="J144" i="25"/>
  <c r="J128" i="25"/>
  <c r="BK130" i="26"/>
  <c r="J128" i="26"/>
  <c r="BK128" i="26"/>
  <c r="J136" i="27"/>
  <c r="BK140" i="27"/>
  <c r="J129" i="28"/>
  <c r="BK137" i="29"/>
  <c r="BK172" i="29"/>
  <c r="J181" i="29"/>
  <c r="BK160" i="29"/>
  <c r="BK167" i="29"/>
  <c r="BK182" i="29"/>
  <c r="BK166" i="29"/>
  <c r="BK134" i="29"/>
  <c r="J151" i="29"/>
  <c r="BK155" i="29"/>
  <c r="J149" i="29"/>
  <c r="BK143" i="29"/>
  <c r="J378" i="30"/>
  <c r="BK215" i="30"/>
  <c r="J456" i="30"/>
  <c r="J416" i="30"/>
  <c r="BK396" i="30"/>
  <c r="J310" i="30"/>
  <c r="J452" i="30"/>
  <c r="J195" i="30"/>
  <c r="J175" i="30"/>
  <c r="BK125" i="30"/>
  <c r="BK247" i="30"/>
  <c r="J225" i="30"/>
  <c r="J191" i="30"/>
  <c r="J462" i="30"/>
  <c r="J300" i="30"/>
  <c r="J197" i="30"/>
  <c r="BK263" i="30"/>
  <c r="BK207" i="30"/>
  <c r="BK139" i="30"/>
  <c r="J189" i="30"/>
  <c r="BK135" i="30"/>
  <c r="J135" i="31"/>
  <c r="J139" i="31"/>
  <c r="J141" i="31"/>
  <c r="BK202" i="32"/>
  <c r="BK215" i="32"/>
  <c r="BK188" i="32"/>
  <c r="J215" i="32"/>
  <c r="J206" i="32"/>
  <c r="J184" i="32"/>
  <c r="BK197" i="32"/>
  <c r="J360" i="33"/>
  <c r="J163" i="33"/>
  <c r="J399" i="33"/>
  <c r="BK266" i="33"/>
  <c r="F36" i="2" l="1"/>
  <c r="P170" i="11"/>
  <c r="BK188" i="11"/>
  <c r="J188" i="11" s="1"/>
  <c r="J104" i="11" s="1"/>
  <c r="T195" i="11"/>
  <c r="T158" i="12"/>
  <c r="R172" i="12"/>
  <c r="R129" i="13"/>
  <c r="BK156" i="13"/>
  <c r="J156" i="13" s="1"/>
  <c r="J103" i="13" s="1"/>
  <c r="R166" i="13"/>
  <c r="T128" i="14"/>
  <c r="R151" i="14"/>
  <c r="P135" i="15"/>
  <c r="R142" i="15"/>
  <c r="R146" i="15"/>
  <c r="T163" i="15"/>
  <c r="R131" i="16"/>
  <c r="BK160" i="16"/>
  <c r="J160" i="16"/>
  <c r="J103" i="16" s="1"/>
  <c r="P171" i="16"/>
  <c r="BK179" i="16"/>
  <c r="J179" i="16" s="1"/>
  <c r="J106" i="16" s="1"/>
  <c r="BK130" i="18"/>
  <c r="J130" i="18" s="1"/>
  <c r="J101" i="18" s="1"/>
  <c r="BK135" i="18"/>
  <c r="J135" i="18" s="1"/>
  <c r="J102" i="18" s="1"/>
  <c r="BK145" i="18"/>
  <c r="J145" i="18" s="1"/>
  <c r="J104" i="18"/>
  <c r="P128" i="19"/>
  <c r="T132" i="19"/>
  <c r="BK127" i="21"/>
  <c r="R142" i="21"/>
  <c r="BK127" i="22"/>
  <c r="P136" i="23"/>
  <c r="T204" i="23"/>
  <c r="T281" i="23"/>
  <c r="P127" i="25"/>
  <c r="P126" i="25"/>
  <c r="AU124" i="1" s="1"/>
  <c r="T126" i="26"/>
  <c r="T125" i="26" s="1"/>
  <c r="R126" i="27"/>
  <c r="R125" i="27"/>
  <c r="T126" i="28"/>
  <c r="T125" i="28" s="1"/>
  <c r="BK192" i="45"/>
  <c r="J192" i="45" s="1"/>
  <c r="J101" i="45" s="1"/>
  <c r="R220" i="45"/>
  <c r="T245" i="45"/>
  <c r="BK273" i="45"/>
  <c r="J273" i="45"/>
  <c r="J107" i="45" s="1"/>
  <c r="R129" i="46"/>
  <c r="BK141" i="46"/>
  <c r="J141" i="46" s="1"/>
  <c r="J100" i="46" s="1"/>
  <c r="R141" i="46"/>
  <c r="R162" i="46"/>
  <c r="R123" i="47"/>
  <c r="P129" i="48"/>
  <c r="T129" i="48"/>
  <c r="BK146" i="48"/>
  <c r="J146" i="48"/>
  <c r="J102" i="48" s="1"/>
  <c r="T361" i="4"/>
  <c r="P625" i="4"/>
  <c r="T641" i="4"/>
  <c r="P668" i="4"/>
  <c r="R668" i="4"/>
  <c r="R870" i="4"/>
  <c r="P973" i="4"/>
  <c r="R1005" i="4"/>
  <c r="R1093" i="4"/>
  <c r="T1093" i="4"/>
  <c r="R1668" i="4"/>
  <c r="R1735" i="4"/>
  <c r="T1780" i="4"/>
  <c r="T1795" i="4"/>
  <c r="T1844" i="4"/>
  <c r="T1853" i="4"/>
  <c r="BK2052" i="4"/>
  <c r="J2052" i="4" s="1"/>
  <c r="J127" i="4" s="1"/>
  <c r="BK179" i="6"/>
  <c r="J179" i="6" s="1"/>
  <c r="J103" i="6"/>
  <c r="R186" i="6"/>
  <c r="BK296" i="6"/>
  <c r="J296" i="6"/>
  <c r="J110" i="6"/>
  <c r="R411" i="6"/>
  <c r="BK164" i="7"/>
  <c r="J164" i="7" s="1"/>
  <c r="J102" i="7" s="1"/>
  <c r="R199" i="7"/>
  <c r="P294" i="7"/>
  <c r="BK378" i="7"/>
  <c r="J378" i="7"/>
  <c r="J106" i="7" s="1"/>
  <c r="P378" i="7"/>
  <c r="BK544" i="7"/>
  <c r="J544" i="7" s="1"/>
  <c r="J108" i="7" s="1"/>
  <c r="R544" i="7"/>
  <c r="R577" i="7"/>
  <c r="P130" i="8"/>
  <c r="BK291" i="8"/>
  <c r="J291" i="8"/>
  <c r="J103" i="8" s="1"/>
  <c r="P317" i="8"/>
  <c r="BK139" i="9"/>
  <c r="J139" i="9" s="1"/>
  <c r="J102" i="9" s="1"/>
  <c r="T139" i="9"/>
  <c r="T138" i="9" s="1"/>
  <c r="BK164" i="9"/>
  <c r="J164" i="9" s="1"/>
  <c r="J105" i="9" s="1"/>
  <c r="P167" i="9"/>
  <c r="BK178" i="9"/>
  <c r="J178" i="9" s="1"/>
  <c r="J109" i="9"/>
  <c r="T178" i="9"/>
  <c r="R290" i="9"/>
  <c r="R274" i="10"/>
  <c r="BK330" i="10"/>
  <c r="J330" i="10" s="1"/>
  <c r="J105" i="10" s="1"/>
  <c r="T398" i="10"/>
  <c r="P401" i="10"/>
  <c r="R434" i="10"/>
  <c r="T170" i="11"/>
  <c r="R195" i="11"/>
  <c r="P130" i="12"/>
  <c r="T169" i="12"/>
  <c r="T145" i="13"/>
  <c r="T166" i="13"/>
  <c r="BK128" i="14"/>
  <c r="R131" i="15"/>
  <c r="BK146" i="15"/>
  <c r="J146" i="15" s="1"/>
  <c r="J104" i="15" s="1"/>
  <c r="BK163" i="15"/>
  <c r="J163" i="15"/>
  <c r="J106" i="15" s="1"/>
  <c r="R146" i="16"/>
  <c r="T171" i="16"/>
  <c r="R128" i="17"/>
  <c r="R145" i="18"/>
  <c r="BK137" i="19"/>
  <c r="J137" i="19" s="1"/>
  <c r="J103" i="19" s="1"/>
  <c r="R152" i="23"/>
  <c r="T189" i="23"/>
  <c r="BK284" i="23"/>
  <c r="J284" i="23"/>
  <c r="J110" i="23" s="1"/>
  <c r="R237" i="44"/>
  <c r="R179" i="45"/>
  <c r="R187" i="45"/>
  <c r="T220" i="45"/>
  <c r="P273" i="45"/>
  <c r="P123" i="47"/>
  <c r="BK129" i="48"/>
  <c r="J129" i="48" s="1"/>
  <c r="J100" i="48" s="1"/>
  <c r="T159" i="50"/>
  <c r="T181" i="50"/>
  <c r="R131" i="2"/>
  <c r="P194" i="2"/>
  <c r="P130" i="2" s="1"/>
  <c r="P129" i="2" s="1"/>
  <c r="AU96" i="1" s="1"/>
  <c r="BK249" i="2"/>
  <c r="J249" i="2" s="1"/>
  <c r="J104" i="2" s="1"/>
  <c r="T240" i="3"/>
  <c r="P571" i="3"/>
  <c r="R688" i="3"/>
  <c r="T695" i="3"/>
  <c r="R723" i="3"/>
  <c r="P845" i="3"/>
  <c r="T909" i="3"/>
  <c r="R153" i="4"/>
  <c r="BK1273" i="4"/>
  <c r="R1864" i="4"/>
  <c r="R1863" i="4" s="1"/>
  <c r="BK124" i="5"/>
  <c r="J124" i="5"/>
  <c r="J100" i="5" s="1"/>
  <c r="R145" i="6"/>
  <c r="P199" i="6"/>
  <c r="R276" i="6"/>
  <c r="P137" i="7"/>
  <c r="R164" i="7"/>
  <c r="BK294" i="7"/>
  <c r="J294" i="7" s="1"/>
  <c r="J105" i="7" s="1"/>
  <c r="P417" i="7"/>
  <c r="R594" i="7"/>
  <c r="T673" i="7"/>
  <c r="R157" i="8"/>
  <c r="T144" i="9"/>
  <c r="T173" i="9"/>
  <c r="R178" i="9"/>
  <c r="BK237" i="9"/>
  <c r="J237" i="9"/>
  <c r="J111" i="9" s="1"/>
  <c r="T237" i="9"/>
  <c r="BK373" i="9"/>
  <c r="J373" i="9" s="1"/>
  <c r="J113" i="9" s="1"/>
  <c r="T137" i="10"/>
  <c r="T330" i="10"/>
  <c r="R398" i="10"/>
  <c r="R401" i="10"/>
  <c r="R397" i="10" s="1"/>
  <c r="BK434" i="10"/>
  <c r="J434" i="10"/>
  <c r="J112" i="10" s="1"/>
  <c r="P131" i="11"/>
  <c r="P188" i="11"/>
  <c r="R156" i="13"/>
  <c r="P131" i="15"/>
  <c r="P146" i="15"/>
  <c r="T131" i="16"/>
  <c r="BK171" i="16"/>
  <c r="J171" i="16"/>
  <c r="J104" i="16"/>
  <c r="BK144" i="17"/>
  <c r="J144" i="17"/>
  <c r="J103" i="17" s="1"/>
  <c r="R141" i="18"/>
  <c r="BK126" i="24"/>
  <c r="BK125" i="24" s="1"/>
  <c r="J125" i="24" s="1"/>
  <c r="J100" i="24" s="1"/>
  <c r="P219" i="33"/>
  <c r="P370" i="33"/>
  <c r="P131" i="34"/>
  <c r="R142" i="34"/>
  <c r="T152" i="34"/>
  <c r="R130" i="35"/>
  <c r="T178" i="35"/>
  <c r="P187" i="35"/>
  <c r="P191" i="35"/>
  <c r="R153" i="36"/>
  <c r="R127" i="36" s="1"/>
  <c r="P180" i="36"/>
  <c r="P137" i="38"/>
  <c r="BK138" i="39"/>
  <c r="J138" i="39" s="1"/>
  <c r="J102" i="39" s="1"/>
  <c r="T157" i="39"/>
  <c r="T169" i="39"/>
  <c r="T168" i="39" s="1"/>
  <c r="BK123" i="40"/>
  <c r="J123" i="40" s="1"/>
  <c r="J99" i="40" s="1"/>
  <c r="T135" i="40"/>
  <c r="BK148" i="42"/>
  <c r="J148" i="42" s="1"/>
  <c r="J101" i="42" s="1"/>
  <c r="R191" i="42"/>
  <c r="P130" i="43"/>
  <c r="P183" i="43"/>
  <c r="P182" i="43"/>
  <c r="R120" i="44"/>
  <c r="P237" i="44"/>
  <c r="P119" i="44" s="1"/>
  <c r="AU147" i="1" s="1"/>
  <c r="R128" i="45"/>
  <c r="R192" i="45"/>
  <c r="R228" i="45"/>
  <c r="R126" i="46"/>
  <c r="P134" i="46"/>
  <c r="R146" i="46"/>
  <c r="P171" i="46"/>
  <c r="R180" i="46"/>
  <c r="BK133" i="47"/>
  <c r="J133" i="47"/>
  <c r="J100" i="47" s="1"/>
  <c r="BK125" i="48"/>
  <c r="J125" i="48" s="1"/>
  <c r="J99" i="48" s="1"/>
  <c r="P132" i="48"/>
  <c r="R146" i="48"/>
  <c r="R123" i="49"/>
  <c r="R122" i="49" s="1"/>
  <c r="BK199" i="6"/>
  <c r="J199" i="6"/>
  <c r="J106" i="6" s="1"/>
  <c r="T296" i="6"/>
  <c r="T411" i="6"/>
  <c r="BK467" i="6"/>
  <c r="J467" i="6" s="1"/>
  <c r="J115" i="6" s="1"/>
  <c r="BK479" i="6"/>
  <c r="J479" i="6" s="1"/>
  <c r="J116" i="6" s="1"/>
  <c r="T479" i="6"/>
  <c r="R593" i="6"/>
  <c r="R132" i="32"/>
  <c r="P160" i="32"/>
  <c r="BK192" i="32"/>
  <c r="J192" i="32"/>
  <c r="J105" i="32"/>
  <c r="P128" i="38"/>
  <c r="P130" i="39"/>
  <c r="R157" i="39"/>
  <c r="R169" i="39"/>
  <c r="R168" i="39"/>
  <c r="P123" i="40"/>
  <c r="R135" i="40"/>
  <c r="R131" i="42"/>
  <c r="R170" i="42"/>
  <c r="R255" i="42"/>
  <c r="T130" i="43"/>
  <c r="BK183" i="43"/>
  <c r="J183" i="43" s="1"/>
  <c r="J105" i="43"/>
  <c r="BK237" i="44"/>
  <c r="J237" i="44" s="1"/>
  <c r="J99" i="44" s="1"/>
  <c r="BK179" i="45"/>
  <c r="J179" i="45" s="1"/>
  <c r="J98" i="45" s="1"/>
  <c r="BK187" i="45"/>
  <c r="J187" i="45" s="1"/>
  <c r="J100" i="45" s="1"/>
  <c r="T187" i="45"/>
  <c r="P220" i="45"/>
  <c r="T228" i="45"/>
  <c r="T273" i="45"/>
  <c r="P126" i="46"/>
  <c r="T129" i="46"/>
  <c r="P146" i="46"/>
  <c r="T171" i="46"/>
  <c r="P123" i="50"/>
  <c r="P203" i="2"/>
  <c r="R239" i="2"/>
  <c r="T249" i="2"/>
  <c r="T260" i="2"/>
  <c r="R240" i="3"/>
  <c r="BK571" i="3"/>
  <c r="J571" i="3" s="1"/>
  <c r="J106" i="3" s="1"/>
  <c r="P688" i="3"/>
  <c r="R739" i="3"/>
  <c r="R845" i="3"/>
  <c r="R892" i="3"/>
  <c r="BK938" i="3"/>
  <c r="J938" i="3" s="1"/>
  <c r="J118" i="3" s="1"/>
  <c r="T153" i="4"/>
  <c r="R300" i="4"/>
  <c r="R687" i="4"/>
  <c r="T870" i="4"/>
  <c r="R973" i="4"/>
  <c r="T1005" i="4"/>
  <c r="P1173" i="4"/>
  <c r="T1668" i="4"/>
  <c r="P1735" i="4"/>
  <c r="BK1780" i="4"/>
  <c r="J1780" i="4" s="1"/>
  <c r="J120" i="4" s="1"/>
  <c r="BK1795" i="4"/>
  <c r="J1795" i="4" s="1"/>
  <c r="J121" i="4"/>
  <c r="P1844" i="4"/>
  <c r="BK173" i="6"/>
  <c r="J173" i="6"/>
  <c r="J102" i="6" s="1"/>
  <c r="T179" i="6"/>
  <c r="P220" i="6"/>
  <c r="BK289" i="6"/>
  <c r="J289" i="6" s="1"/>
  <c r="J109" i="6" s="1"/>
  <c r="T289" i="6"/>
  <c r="P372" i="6"/>
  <c r="P494" i="6"/>
  <c r="T593" i="6"/>
  <c r="T132" i="32"/>
  <c r="R169" i="32"/>
  <c r="R192" i="32"/>
  <c r="T131" i="2"/>
  <c r="T194" i="2"/>
  <c r="P249" i="2"/>
  <c r="T144" i="3"/>
  <c r="P390" i="3"/>
  <c r="R571" i="3"/>
  <c r="P739" i="3"/>
  <c r="BK845" i="3"/>
  <c r="J845" i="3" s="1"/>
  <c r="J115" i="3" s="1"/>
  <c r="R909" i="3"/>
  <c r="R361" i="4"/>
  <c r="R625" i="4"/>
  <c r="T625" i="4"/>
  <c r="T570" i="4" s="1"/>
  <c r="T687" i="4"/>
  <c r="BK973" i="4"/>
  <c r="J973" i="4" s="1"/>
  <c r="J113" i="4" s="1"/>
  <c r="T973" i="4"/>
  <c r="BK1093" i="4"/>
  <c r="J1093" i="4"/>
  <c r="J115" i="4" s="1"/>
  <c r="BK1173" i="4"/>
  <c r="J1173" i="4"/>
  <c r="J116" i="4" s="1"/>
  <c r="BK1668" i="4"/>
  <c r="J1668" i="4"/>
  <c r="J118" i="4"/>
  <c r="T1864" i="4"/>
  <c r="T1863" i="4"/>
  <c r="T145" i="6"/>
  <c r="R179" i="6"/>
  <c r="BK220" i="6"/>
  <c r="J220" i="6" s="1"/>
  <c r="J107" i="6" s="1"/>
  <c r="P276" i="6"/>
  <c r="R289" i="6"/>
  <c r="BK372" i="6"/>
  <c r="J372" i="6"/>
  <c r="J112" i="6"/>
  <c r="R494" i="6"/>
  <c r="P593" i="6"/>
  <c r="T164" i="7"/>
  <c r="R246" i="7"/>
  <c r="T417" i="7"/>
  <c r="T544" i="7"/>
  <c r="T577" i="7"/>
  <c r="P673" i="7"/>
  <c r="P678" i="7"/>
  <c r="T157" i="8"/>
  <c r="BK144" i="9"/>
  <c r="T164" i="9"/>
  <c r="T167" i="9"/>
  <c r="BK173" i="9"/>
  <c r="J173" i="9" s="1"/>
  <c r="J108" i="9" s="1"/>
  <c r="R192" i="9"/>
  <c r="R237" i="9"/>
  <c r="R373" i="9"/>
  <c r="BK274" i="10"/>
  <c r="J274" i="10" s="1"/>
  <c r="J102" i="10" s="1"/>
  <c r="R292" i="10"/>
  <c r="P302" i="10"/>
  <c r="BK391" i="10"/>
  <c r="J391" i="10"/>
  <c r="J106" i="10" s="1"/>
  <c r="R410" i="10"/>
  <c r="R131" i="11"/>
  <c r="BK185" i="11"/>
  <c r="J185" i="11" s="1"/>
  <c r="J103" i="11" s="1"/>
  <c r="BK195" i="11"/>
  <c r="J195" i="11" s="1"/>
  <c r="J105" i="11" s="1"/>
  <c r="R204" i="11"/>
  <c r="R130" i="12"/>
  <c r="BK129" i="13"/>
  <c r="R145" i="13"/>
  <c r="BK166" i="13"/>
  <c r="J166" i="13" s="1"/>
  <c r="J104" i="13" s="1"/>
  <c r="BK131" i="15"/>
  <c r="R135" i="15"/>
  <c r="R150" i="15"/>
  <c r="P179" i="16"/>
  <c r="P128" i="17"/>
  <c r="R138" i="17"/>
  <c r="T144" i="17"/>
  <c r="R135" i="18"/>
  <c r="T141" i="18"/>
  <c r="R128" i="19"/>
  <c r="R137" i="19"/>
  <c r="R127" i="22"/>
  <c r="R126" i="22" s="1"/>
  <c r="R136" i="23"/>
  <c r="P126" i="24"/>
  <c r="P125" i="24"/>
  <c r="AU123" i="1" s="1"/>
  <c r="T128" i="33"/>
  <c r="T370" i="33"/>
  <c r="R131" i="34"/>
  <c r="P142" i="34"/>
  <c r="P152" i="34"/>
  <c r="T130" i="35"/>
  <c r="R178" i="35"/>
  <c r="R187" i="35"/>
  <c r="BK191" i="35"/>
  <c r="J191" i="35"/>
  <c r="J105" i="35"/>
  <c r="BK128" i="36"/>
  <c r="J128" i="36"/>
  <c r="J101" i="36" s="1"/>
  <c r="BK128" i="38"/>
  <c r="J128" i="38"/>
  <c r="J101" i="38" s="1"/>
  <c r="T128" i="38"/>
  <c r="R130" i="39"/>
  <c r="BK157" i="39"/>
  <c r="J157" i="39" s="1"/>
  <c r="J103" i="39" s="1"/>
  <c r="P135" i="40"/>
  <c r="P148" i="42"/>
  <c r="T191" i="42"/>
  <c r="T239" i="42"/>
  <c r="BK130" i="43"/>
  <c r="T154" i="43"/>
  <c r="T183" i="43"/>
  <c r="T182" i="43" s="1"/>
  <c r="BK189" i="44"/>
  <c r="J189" i="44" s="1"/>
  <c r="J98" i="44" s="1"/>
  <c r="P160" i="16"/>
  <c r="BK141" i="18"/>
  <c r="J141" i="18" s="1"/>
  <c r="J103" i="18"/>
  <c r="P152" i="23"/>
  <c r="BK185" i="23"/>
  <c r="J185" i="23"/>
  <c r="J103" i="23" s="1"/>
  <c r="P189" i="23"/>
  <c r="P234" i="23"/>
  <c r="BK281" i="23"/>
  <c r="J281" i="23" s="1"/>
  <c r="J109" i="23" s="1"/>
  <c r="R281" i="23"/>
  <c r="T127" i="25"/>
  <c r="T126" i="25"/>
  <c r="P126" i="26"/>
  <c r="P125" i="26" s="1"/>
  <c r="AU125" i="1" s="1"/>
  <c r="P126" i="27"/>
  <c r="P125" i="27" s="1"/>
  <c r="AU126" i="1" s="1"/>
  <c r="R126" i="29"/>
  <c r="R125" i="29" s="1"/>
  <c r="P128" i="31"/>
  <c r="P127" i="31"/>
  <c r="P126" i="31" s="1"/>
  <c r="AU132" i="1" s="1"/>
  <c r="P131" i="42"/>
  <c r="BK170" i="42"/>
  <c r="J170" i="42"/>
  <c r="J102" i="42" s="1"/>
  <c r="P255" i="42"/>
  <c r="BK154" i="43"/>
  <c r="J154" i="43" s="1"/>
  <c r="J101" i="43" s="1"/>
  <c r="T120" i="44"/>
  <c r="BK228" i="45"/>
  <c r="J228" i="45" s="1"/>
  <c r="J103" i="45"/>
  <c r="R273" i="45"/>
  <c r="R133" i="47"/>
  <c r="T132" i="48"/>
  <c r="BK160" i="32"/>
  <c r="J160" i="32" s="1"/>
  <c r="J103" i="32" s="1"/>
  <c r="P192" i="32"/>
  <c r="BK146" i="46"/>
  <c r="J146" i="46"/>
  <c r="J101" i="46"/>
  <c r="T123" i="49"/>
  <c r="T122" i="49"/>
  <c r="P164" i="7"/>
  <c r="BK246" i="7"/>
  <c r="J246" i="7"/>
  <c r="J104" i="7" s="1"/>
  <c r="R294" i="7"/>
  <c r="R378" i="7"/>
  <c r="P594" i="7"/>
  <c r="BK678" i="7"/>
  <c r="J678" i="7"/>
  <c r="J112" i="7"/>
  <c r="P157" i="8"/>
  <c r="BK310" i="8"/>
  <c r="J310" i="8" s="1"/>
  <c r="J104" i="8" s="1"/>
  <c r="R310" i="8"/>
  <c r="R317" i="8"/>
  <c r="P139" i="9"/>
  <c r="P138" i="9"/>
  <c r="R164" i="9"/>
  <c r="P192" i="9"/>
  <c r="BK290" i="9"/>
  <c r="J290" i="9"/>
  <c r="J112" i="9" s="1"/>
  <c r="T373" i="9"/>
  <c r="P137" i="10"/>
  <c r="BK292" i="10"/>
  <c r="J292" i="10"/>
  <c r="J103" i="10" s="1"/>
  <c r="T302" i="10"/>
  <c r="R391" i="10"/>
  <c r="P398" i="10"/>
  <c r="P397" i="10" s="1"/>
  <c r="BK401" i="10"/>
  <c r="J401" i="10"/>
  <c r="J109" i="10" s="1"/>
  <c r="P434" i="10"/>
  <c r="BK170" i="11"/>
  <c r="J170" i="11" s="1"/>
  <c r="J102" i="11" s="1"/>
  <c r="R185" i="11"/>
  <c r="R188" i="11"/>
  <c r="BK204" i="11"/>
  <c r="J204" i="11" s="1"/>
  <c r="J106" i="11" s="1"/>
  <c r="P158" i="12"/>
  <c r="P172" i="12"/>
  <c r="P179" i="12"/>
  <c r="BK145" i="13"/>
  <c r="J145" i="13" s="1"/>
  <c r="J102" i="13" s="1"/>
  <c r="P156" i="13"/>
  <c r="P166" i="13"/>
  <c r="BK145" i="14"/>
  <c r="J145" i="14"/>
  <c r="J102" i="14" s="1"/>
  <c r="P151" i="14"/>
  <c r="T131" i="15"/>
  <c r="BK142" i="15"/>
  <c r="J142" i="15" s="1"/>
  <c r="J103" i="15"/>
  <c r="T142" i="15"/>
  <c r="T146" i="15"/>
  <c r="R163" i="15"/>
  <c r="BK146" i="16"/>
  <c r="J146" i="16" s="1"/>
  <c r="J102" i="16" s="1"/>
  <c r="R160" i="16"/>
  <c r="R179" i="16"/>
  <c r="T128" i="17"/>
  <c r="T127" i="17"/>
  <c r="T138" i="17"/>
  <c r="T128" i="19"/>
  <c r="P137" i="19"/>
  <c r="T124" i="20"/>
  <c r="P127" i="21"/>
  <c r="BK142" i="21"/>
  <c r="J142" i="21" s="1"/>
  <c r="J102" i="21" s="1"/>
  <c r="BK136" i="23"/>
  <c r="R204" i="23"/>
  <c r="T126" i="27"/>
  <c r="T125" i="27"/>
  <c r="BK126" i="28"/>
  <c r="J126" i="28"/>
  <c r="J101" i="28" s="1"/>
  <c r="BK126" i="29"/>
  <c r="BK125" i="29"/>
  <c r="J125" i="29" s="1"/>
  <c r="J100" i="29" s="1"/>
  <c r="R199" i="32"/>
  <c r="T128" i="45"/>
  <c r="P192" i="45"/>
  <c r="BK245" i="45"/>
  <c r="J245" i="45"/>
  <c r="J104" i="45" s="1"/>
  <c r="T126" i="46"/>
  <c r="T134" i="46"/>
  <c r="P141" i="46"/>
  <c r="BK162" i="46"/>
  <c r="J162" i="46" s="1"/>
  <c r="J102" i="46" s="1"/>
  <c r="BK171" i="46"/>
  <c r="J171" i="46" s="1"/>
  <c r="J103" i="46" s="1"/>
  <c r="P180" i="46"/>
  <c r="BK123" i="47"/>
  <c r="BK122" i="47" s="1"/>
  <c r="J122" i="47"/>
  <c r="J98" i="47" s="1"/>
  <c r="T133" i="47"/>
  <c r="BK138" i="50"/>
  <c r="J138" i="50" s="1"/>
  <c r="J98" i="50" s="1"/>
  <c r="BK159" i="50"/>
  <c r="J159" i="50" s="1"/>
  <c r="J100" i="50" s="1"/>
  <c r="R181" i="50"/>
  <c r="P126" i="52"/>
  <c r="T167" i="52"/>
  <c r="R187" i="52"/>
  <c r="BK203" i="2"/>
  <c r="J203" i="2" s="1"/>
  <c r="J102" i="2" s="1"/>
  <c r="P239" i="2"/>
  <c r="P260" i="2"/>
  <c r="P284" i="2"/>
  <c r="P283" i="2" s="1"/>
  <c r="BK240" i="3"/>
  <c r="J240" i="3"/>
  <c r="J103" i="3"/>
  <c r="T390" i="3"/>
  <c r="R506" i="3"/>
  <c r="BK688" i="3"/>
  <c r="J688" i="3" s="1"/>
  <c r="J107" i="3" s="1"/>
  <c r="T739" i="3"/>
  <c r="P810" i="3"/>
  <c r="P892" i="3"/>
  <c r="BK361" i="4"/>
  <c r="J361" i="4" s="1"/>
  <c r="J104" i="4" s="1"/>
  <c r="BK625" i="4"/>
  <c r="J625" i="4" s="1"/>
  <c r="J106" i="4"/>
  <c r="BK641" i="4"/>
  <c r="J641" i="4" s="1"/>
  <c r="J107" i="4" s="1"/>
  <c r="BK668" i="4"/>
  <c r="J668" i="4" s="1"/>
  <c r="J110" i="4" s="1"/>
  <c r="T668" i="4"/>
  <c r="R1273" i="4"/>
  <c r="BK1864" i="4"/>
  <c r="J1864" i="4" s="1"/>
  <c r="J125" i="4" s="1"/>
  <c r="P2052" i="4"/>
  <c r="P2051" i="4" s="1"/>
  <c r="P124" i="5"/>
  <c r="P123" i="5"/>
  <c r="P122" i="5" s="1"/>
  <c r="AU100" i="1" s="1"/>
  <c r="T173" i="6"/>
  <c r="T186" i="6"/>
  <c r="P296" i="6"/>
  <c r="P411" i="6"/>
  <c r="P457" i="6"/>
  <c r="P467" i="6"/>
  <c r="R479" i="6"/>
  <c r="BK573" i="6"/>
  <c r="J573" i="6" s="1"/>
  <c r="J118" i="6" s="1"/>
  <c r="BK219" i="33"/>
  <c r="J219" i="33" s="1"/>
  <c r="J102" i="33" s="1"/>
  <c r="BK370" i="33"/>
  <c r="J370" i="33" s="1"/>
  <c r="J103" i="33" s="1"/>
  <c r="T131" i="34"/>
  <c r="T130" i="34" s="1"/>
  <c r="T129" i="34"/>
  <c r="T142" i="34"/>
  <c r="R152" i="34"/>
  <c r="BK153" i="36"/>
  <c r="J153" i="36" s="1"/>
  <c r="J102" i="36" s="1"/>
  <c r="T180" i="36"/>
  <c r="T137" i="38"/>
  <c r="T127" i="38" s="1"/>
  <c r="BK130" i="39"/>
  <c r="J130" i="39" s="1"/>
  <c r="J101" i="39" s="1"/>
  <c r="T138" i="39"/>
  <c r="P169" i="39"/>
  <c r="P168" i="39" s="1"/>
  <c r="T148" i="42"/>
  <c r="P191" i="42"/>
  <c r="P239" i="42"/>
  <c r="R154" i="43"/>
  <c r="BK120" i="44"/>
  <c r="J120" i="44" s="1"/>
  <c r="J97" i="44" s="1"/>
  <c r="T237" i="44"/>
  <c r="R129" i="48"/>
  <c r="R126" i="52"/>
  <c r="BK163" i="52"/>
  <c r="J163" i="52" s="1"/>
  <c r="J99" i="52" s="1"/>
  <c r="P163" i="52"/>
  <c r="BK182" i="52"/>
  <c r="J182" i="52"/>
  <c r="J102" i="52" s="1"/>
  <c r="T187" i="52"/>
  <c r="R202" i="52"/>
  <c r="T202" i="52"/>
  <c r="T137" i="7"/>
  <c r="T199" i="7"/>
  <c r="T294" i="7"/>
  <c r="T378" i="7"/>
  <c r="T594" i="7"/>
  <c r="T678" i="7"/>
  <c r="BK157" i="8"/>
  <c r="J157" i="8"/>
  <c r="J102" i="8" s="1"/>
  <c r="R291" i="8"/>
  <c r="P310" i="8"/>
  <c r="BK317" i="8"/>
  <c r="J317" i="8" s="1"/>
  <c r="J105" i="8" s="1"/>
  <c r="R144" i="9"/>
  <c r="BK167" i="9"/>
  <c r="J167" i="9"/>
  <c r="J106" i="9" s="1"/>
  <c r="P173" i="9"/>
  <c r="P178" i="9"/>
  <c r="T290" i="9"/>
  <c r="R137" i="10"/>
  <c r="P292" i="10"/>
  <c r="R302" i="10"/>
  <c r="P391" i="10"/>
  <c r="T401" i="10"/>
  <c r="T434" i="10"/>
  <c r="T131" i="11"/>
  <c r="P185" i="11"/>
  <c r="T188" i="11"/>
  <c r="P204" i="11"/>
  <c r="T130" i="12"/>
  <c r="P169" i="12"/>
  <c r="BK179" i="12"/>
  <c r="J179" i="12"/>
  <c r="J105" i="12"/>
  <c r="T129" i="13"/>
  <c r="R128" i="14"/>
  <c r="R145" i="14"/>
  <c r="BK135" i="15"/>
  <c r="J135" i="15"/>
  <c r="J102" i="15" s="1"/>
  <c r="P142" i="15"/>
  <c r="P150" i="15"/>
  <c r="BK131" i="16"/>
  <c r="J131" i="16" s="1"/>
  <c r="J101" i="16" s="1"/>
  <c r="P146" i="16"/>
  <c r="T160" i="16"/>
  <c r="T179" i="16"/>
  <c r="R130" i="18"/>
  <c r="R129" i="18" s="1"/>
  <c r="T145" i="18"/>
  <c r="BK132" i="19"/>
  <c r="J132" i="19" s="1"/>
  <c r="J102" i="19" s="1"/>
  <c r="T137" i="19"/>
  <c r="R124" i="20"/>
  <c r="T142" i="21"/>
  <c r="T152" i="23"/>
  <c r="BK189" i="23"/>
  <c r="J189" i="23"/>
  <c r="J104" i="23" s="1"/>
  <c r="R234" i="23"/>
  <c r="T284" i="23"/>
  <c r="R126" i="24"/>
  <c r="R125" i="24" s="1"/>
  <c r="T128" i="31"/>
  <c r="T127" i="31" s="1"/>
  <c r="T126" i="31" s="1"/>
  <c r="R151" i="32"/>
  <c r="P169" i="32"/>
  <c r="T199" i="32"/>
  <c r="BK128" i="33"/>
  <c r="R219" i="33"/>
  <c r="BK166" i="35"/>
  <c r="J166" i="35"/>
  <c r="J102" i="35" s="1"/>
  <c r="BK178" i="35"/>
  <c r="J178" i="35"/>
  <c r="J103" i="35"/>
  <c r="P153" i="36"/>
  <c r="BK180" i="36"/>
  <c r="J180" i="36" s="1"/>
  <c r="J103" i="36" s="1"/>
  <c r="BK137" i="38"/>
  <c r="J137" i="38" s="1"/>
  <c r="J103" i="38" s="1"/>
  <c r="BK135" i="40"/>
  <c r="J135" i="40" s="1"/>
  <c r="J100" i="40" s="1"/>
  <c r="T255" i="42"/>
  <c r="P189" i="44"/>
  <c r="R125" i="48"/>
  <c r="R123" i="50"/>
  <c r="P153" i="50"/>
  <c r="R163" i="52"/>
  <c r="T182" i="52"/>
  <c r="T274" i="10"/>
  <c r="T292" i="10"/>
  <c r="BK302" i="10"/>
  <c r="J302" i="10" s="1"/>
  <c r="J104" i="10" s="1"/>
  <c r="T391" i="10"/>
  <c r="BK410" i="10"/>
  <c r="J410" i="10" s="1"/>
  <c r="J110" i="10" s="1"/>
  <c r="BK158" i="12"/>
  <c r="J158" i="12" s="1"/>
  <c r="J102" i="12" s="1"/>
  <c r="R169" i="12"/>
  <c r="T172" i="12"/>
  <c r="P129" i="13"/>
  <c r="P128" i="13" s="1"/>
  <c r="AU111" i="1" s="1"/>
  <c r="P145" i="13"/>
  <c r="T156" i="13"/>
  <c r="P145" i="14"/>
  <c r="T151" i="14"/>
  <c r="T135" i="15"/>
  <c r="BK150" i="15"/>
  <c r="J150" i="15"/>
  <c r="J105" i="15" s="1"/>
  <c r="P163" i="15"/>
  <c r="P131" i="16"/>
  <c r="T146" i="16"/>
  <c r="R171" i="16"/>
  <c r="BK138" i="17"/>
  <c r="J138" i="17"/>
  <c r="J102" i="17" s="1"/>
  <c r="P144" i="17"/>
  <c r="P135" i="18"/>
  <c r="P145" i="18"/>
  <c r="R132" i="19"/>
  <c r="R127" i="19" s="1"/>
  <c r="P124" i="20"/>
  <c r="AU118" i="1"/>
  <c r="R127" i="21"/>
  <c r="R126" i="21" s="1"/>
  <c r="T124" i="30"/>
  <c r="R128" i="31"/>
  <c r="R127" i="31" s="1"/>
  <c r="R126" i="31"/>
  <c r="P123" i="49"/>
  <c r="P122" i="49" s="1"/>
  <c r="AU153" i="1" s="1"/>
  <c r="T138" i="50"/>
  <c r="P181" i="50"/>
  <c r="BK126" i="52"/>
  <c r="P187" i="52"/>
  <c r="BK202" i="52"/>
  <c r="J202" i="52"/>
  <c r="J104" i="52"/>
  <c r="BK194" i="2"/>
  <c r="J194" i="2"/>
  <c r="J101" i="2" s="1"/>
  <c r="R194" i="2"/>
  <c r="BK239" i="2"/>
  <c r="J239" i="2" s="1"/>
  <c r="J103" i="2" s="1"/>
  <c r="BK260" i="2"/>
  <c r="J260" i="2" s="1"/>
  <c r="J105" i="2" s="1"/>
  <c r="R284" i="2"/>
  <c r="R283" i="2"/>
  <c r="P240" i="3"/>
  <c r="BK506" i="3"/>
  <c r="P506" i="3"/>
  <c r="BK695" i="3"/>
  <c r="J695" i="3" s="1"/>
  <c r="J108" i="3" s="1"/>
  <c r="R695" i="3"/>
  <c r="P723" i="3"/>
  <c r="BK810" i="3"/>
  <c r="J810" i="3" s="1"/>
  <c r="J113" i="3" s="1"/>
  <c r="T810" i="3"/>
  <c r="BK892" i="3"/>
  <c r="J892" i="3" s="1"/>
  <c r="J116" i="3" s="1"/>
  <c r="P909" i="3"/>
  <c r="T938" i="3"/>
  <c r="P361" i="4"/>
  <c r="R641" i="4"/>
  <c r="R570" i="4" s="1"/>
  <c r="P1273" i="4"/>
  <c r="R173" i="6"/>
  <c r="P186" i="6"/>
  <c r="T199" i="6"/>
  <c r="T276" i="6"/>
  <c r="T372" i="6"/>
  <c r="R457" i="6"/>
  <c r="T467" i="6"/>
  <c r="T573" i="6"/>
  <c r="R124" i="30"/>
  <c r="BK123" i="50"/>
  <c r="P138" i="50"/>
  <c r="P159" i="50"/>
  <c r="T126" i="52"/>
  <c r="BK167" i="52"/>
  <c r="J167" i="52" s="1"/>
  <c r="J100" i="52"/>
  <c r="BK187" i="52"/>
  <c r="J187" i="52" s="1"/>
  <c r="J103" i="52" s="1"/>
  <c r="P202" i="52"/>
  <c r="BK137" i="7"/>
  <c r="BK199" i="7"/>
  <c r="J199" i="7" s="1"/>
  <c r="J103" i="7" s="1"/>
  <c r="T246" i="7"/>
  <c r="R417" i="7"/>
  <c r="P544" i="7"/>
  <c r="BK577" i="7"/>
  <c r="J577" i="7" s="1"/>
  <c r="J109" i="7" s="1"/>
  <c r="P577" i="7"/>
  <c r="BK673" i="7"/>
  <c r="J673" i="7" s="1"/>
  <c r="J111" i="7" s="1"/>
  <c r="R678" i="7"/>
  <c r="R130" i="8"/>
  <c r="T291" i="8"/>
  <c r="T310" i="8"/>
  <c r="P144" i="9"/>
  <c r="BK192" i="9"/>
  <c r="J192" i="9" s="1"/>
  <c r="J110" i="9" s="1"/>
  <c r="P290" i="9"/>
  <c r="P274" i="10"/>
  <c r="R330" i="10"/>
  <c r="T410" i="10"/>
  <c r="R170" i="11"/>
  <c r="T185" i="11"/>
  <c r="P195" i="11"/>
  <c r="T204" i="11"/>
  <c r="R158" i="12"/>
  <c r="BK172" i="12"/>
  <c r="J172" i="12" s="1"/>
  <c r="J104" i="12" s="1"/>
  <c r="R179" i="12"/>
  <c r="P128" i="14"/>
  <c r="P127" i="14" s="1"/>
  <c r="AU112" i="1" s="1"/>
  <c r="T145" i="14"/>
  <c r="T130" i="18"/>
  <c r="P141" i="18"/>
  <c r="BK124" i="20"/>
  <c r="J124" i="20" s="1"/>
  <c r="J100" i="20" s="1"/>
  <c r="T127" i="21"/>
  <c r="T126" i="21" s="1"/>
  <c r="P127" i="22"/>
  <c r="P126" i="22" s="1"/>
  <c r="AU120" i="1" s="1"/>
  <c r="T136" i="23"/>
  <c r="R185" i="23"/>
  <c r="T185" i="23"/>
  <c r="T234" i="23"/>
  <c r="R284" i="23"/>
  <c r="BK127" i="25"/>
  <c r="J127" i="25"/>
  <c r="J101" i="25" s="1"/>
  <c r="BK126" i="26"/>
  <c r="J126" i="26"/>
  <c r="J101" i="26" s="1"/>
  <c r="BK126" i="27"/>
  <c r="J126" i="27"/>
  <c r="J101" i="27" s="1"/>
  <c r="R126" i="28"/>
  <c r="R125" i="28"/>
  <c r="P126" i="29"/>
  <c r="P125" i="29" s="1"/>
  <c r="AU129" i="1"/>
  <c r="P132" i="32"/>
  <c r="T151" i="32"/>
  <c r="T160" i="32"/>
  <c r="BK199" i="32"/>
  <c r="J199" i="32" s="1"/>
  <c r="J106" i="32" s="1"/>
  <c r="T128" i="36"/>
  <c r="R180" i="36"/>
  <c r="R137" i="38"/>
  <c r="P138" i="39"/>
  <c r="BK131" i="42"/>
  <c r="J131" i="42"/>
  <c r="J100" i="42" s="1"/>
  <c r="P170" i="42"/>
  <c r="BK255" i="42"/>
  <c r="J255" i="42" s="1"/>
  <c r="J106" i="42" s="1"/>
  <c r="R130" i="43"/>
  <c r="R129" i="43" s="1"/>
  <c r="T189" i="44"/>
  <c r="BK128" i="45"/>
  <c r="J128" i="45"/>
  <c r="J97" i="45" s="1"/>
  <c r="P187" i="45"/>
  <c r="BK220" i="45"/>
  <c r="J220" i="45" s="1"/>
  <c r="J102" i="45" s="1"/>
  <c r="R245" i="45"/>
  <c r="BK126" i="46"/>
  <c r="J126" i="46"/>
  <c r="J97" i="46" s="1"/>
  <c r="P129" i="46"/>
  <c r="R134" i="46"/>
  <c r="T141" i="46"/>
  <c r="T162" i="46"/>
  <c r="BK180" i="46"/>
  <c r="J180" i="46" s="1"/>
  <c r="J104" i="46" s="1"/>
  <c r="P133" i="47"/>
  <c r="BK123" i="49"/>
  <c r="J123" i="49" s="1"/>
  <c r="J99" i="49" s="1"/>
  <c r="BK131" i="2"/>
  <c r="R203" i="2"/>
  <c r="R249" i="2"/>
  <c r="BK284" i="2"/>
  <c r="J284" i="2" s="1"/>
  <c r="J107" i="2" s="1"/>
  <c r="BK144" i="3"/>
  <c r="J144" i="3" s="1"/>
  <c r="J102" i="3" s="1"/>
  <c r="P144" i="3"/>
  <c r="P143" i="3" s="1"/>
  <c r="BK390" i="3"/>
  <c r="J390" i="3"/>
  <c r="J104" i="3" s="1"/>
  <c r="T571" i="3"/>
  <c r="P695" i="3"/>
  <c r="BK723" i="3"/>
  <c r="J723" i="3"/>
  <c r="J109" i="3" s="1"/>
  <c r="T723" i="3"/>
  <c r="T845" i="3"/>
  <c r="T892" i="3"/>
  <c r="P938" i="3"/>
  <c r="BK300" i="4"/>
  <c r="J300" i="4"/>
  <c r="J103" i="4" s="1"/>
  <c r="P300" i="4"/>
  <c r="P687" i="4"/>
  <c r="BK870" i="4"/>
  <c r="J870" i="4"/>
  <c r="J112" i="4" s="1"/>
  <c r="BK1005" i="4"/>
  <c r="J1005" i="4"/>
  <c r="J114" i="4" s="1"/>
  <c r="P1093" i="4"/>
  <c r="R1173" i="4"/>
  <c r="P1668" i="4"/>
  <c r="T1735" i="4"/>
  <c r="R1780" i="4"/>
  <c r="R1795" i="4"/>
  <c r="BK1844" i="4"/>
  <c r="J1844" i="4"/>
  <c r="J122" i="4" s="1"/>
  <c r="BK1853" i="4"/>
  <c r="J1853" i="4"/>
  <c r="J123" i="4" s="1"/>
  <c r="R1853" i="4"/>
  <c r="R2052" i="4"/>
  <c r="R2051" i="4"/>
  <c r="R124" i="5"/>
  <c r="R123" i="5"/>
  <c r="R122" i="5" s="1"/>
  <c r="P145" i="6"/>
  <c r="P179" i="6"/>
  <c r="R220" i="6"/>
  <c r="P289" i="6"/>
  <c r="BK355" i="6"/>
  <c r="J355" i="6" s="1"/>
  <c r="J111" i="6" s="1"/>
  <c r="P355" i="6"/>
  <c r="T355" i="6"/>
  <c r="BK494" i="6"/>
  <c r="J494" i="6"/>
  <c r="J117" i="6" s="1"/>
  <c r="BK593" i="6"/>
  <c r="J593" i="6"/>
  <c r="J119" i="6" s="1"/>
  <c r="P124" i="30"/>
  <c r="AU131" i="1"/>
  <c r="BK132" i="32"/>
  <c r="R128" i="33"/>
  <c r="R370" i="33"/>
  <c r="BK130" i="35"/>
  <c r="J130" i="35"/>
  <c r="J101" i="35" s="1"/>
  <c r="P166" i="35"/>
  <c r="P178" i="35"/>
  <c r="BK187" i="35"/>
  <c r="J187" i="35" s="1"/>
  <c r="J104" i="35" s="1"/>
  <c r="R191" i="35"/>
  <c r="R128" i="36"/>
  <c r="R138" i="39"/>
  <c r="BK169" i="39"/>
  <c r="J169" i="39"/>
  <c r="J105" i="39" s="1"/>
  <c r="T123" i="40"/>
  <c r="T122" i="40"/>
  <c r="T131" i="42"/>
  <c r="P154" i="43"/>
  <c r="R183" i="43"/>
  <c r="R182" i="43" s="1"/>
  <c r="P120" i="44"/>
  <c r="P179" i="45"/>
  <c r="P228" i="45"/>
  <c r="T125" i="48"/>
  <c r="P131" i="2"/>
  <c r="T203" i="2"/>
  <c r="T239" i="2"/>
  <c r="R260" i="2"/>
  <c r="T284" i="2"/>
  <c r="T283" i="2"/>
  <c r="R144" i="3"/>
  <c r="R143" i="3"/>
  <c r="R390" i="3"/>
  <c r="T506" i="3"/>
  <c r="T688" i="3"/>
  <c r="BK739" i="3"/>
  <c r="J739" i="3" s="1"/>
  <c r="J112" i="3" s="1"/>
  <c r="R810" i="3"/>
  <c r="BK909" i="3"/>
  <c r="J909" i="3"/>
  <c r="J117" i="3"/>
  <c r="R938" i="3"/>
  <c r="BK153" i="4"/>
  <c r="J153" i="4" s="1"/>
  <c r="BK687" i="4"/>
  <c r="J687" i="4" s="1"/>
  <c r="J111" i="4" s="1"/>
  <c r="P870" i="4"/>
  <c r="P1005" i="4"/>
  <c r="T1173" i="4"/>
  <c r="P1864" i="4"/>
  <c r="P1863" i="4"/>
  <c r="BK145" i="6"/>
  <c r="J145" i="6"/>
  <c r="J101" i="6" s="1"/>
  <c r="BK186" i="6"/>
  <c r="J186" i="6" s="1"/>
  <c r="J105" i="6" s="1"/>
  <c r="R199" i="6"/>
  <c r="BK276" i="6"/>
  <c r="J276" i="6" s="1"/>
  <c r="J108" i="6" s="1"/>
  <c r="BK411" i="6"/>
  <c r="J411" i="6" s="1"/>
  <c r="J113" i="6" s="1"/>
  <c r="T457" i="6"/>
  <c r="R467" i="6"/>
  <c r="R573" i="6"/>
  <c r="R137" i="7"/>
  <c r="P199" i="7"/>
  <c r="P246" i="7"/>
  <c r="BK417" i="7"/>
  <c r="J417" i="7"/>
  <c r="J107" i="7" s="1"/>
  <c r="BK594" i="7"/>
  <c r="J594" i="7"/>
  <c r="J110" i="7"/>
  <c r="R673" i="7"/>
  <c r="BK130" i="8"/>
  <c r="T130" i="8"/>
  <c r="P291" i="8"/>
  <c r="T317" i="8"/>
  <c r="R139" i="9"/>
  <c r="R138" i="9" s="1"/>
  <c r="P164" i="9"/>
  <c r="R167" i="9"/>
  <c r="R173" i="9"/>
  <c r="T192" i="9"/>
  <c r="P237" i="9"/>
  <c r="P373" i="9"/>
  <c r="BK137" i="10"/>
  <c r="J137" i="10"/>
  <c r="J101" i="10" s="1"/>
  <c r="P330" i="10"/>
  <c r="BK398" i="10"/>
  <c r="J398" i="10" s="1"/>
  <c r="J108" i="10" s="1"/>
  <c r="P410" i="10"/>
  <c r="BK131" i="11"/>
  <c r="J131" i="11" s="1"/>
  <c r="J101" i="11"/>
  <c r="BK130" i="12"/>
  <c r="J130" i="12" s="1"/>
  <c r="J101" i="12" s="1"/>
  <c r="BK169" i="12"/>
  <c r="J169" i="12" s="1"/>
  <c r="J103" i="12" s="1"/>
  <c r="T179" i="12"/>
  <c r="BK151" i="14"/>
  <c r="J151" i="14"/>
  <c r="J103" i="14"/>
  <c r="T150" i="15"/>
  <c r="BK204" i="23"/>
  <c r="J204" i="23" s="1"/>
  <c r="J105" i="23" s="1"/>
  <c r="P281" i="23"/>
  <c r="R154" i="52"/>
  <c r="R160" i="32"/>
  <c r="P128" i="33"/>
  <c r="R166" i="35"/>
  <c r="P128" i="36"/>
  <c r="P127" i="36" s="1"/>
  <c r="AU137" i="1" s="1"/>
  <c r="R128" i="38"/>
  <c r="P157" i="39"/>
  <c r="R123" i="40"/>
  <c r="R122" i="40" s="1"/>
  <c r="BK191" i="42"/>
  <c r="J191" i="42"/>
  <c r="J103" i="42" s="1"/>
  <c r="R239" i="42"/>
  <c r="T192" i="45"/>
  <c r="P245" i="45"/>
  <c r="BK129" i="46"/>
  <c r="J129" i="46"/>
  <c r="J98" i="46" s="1"/>
  <c r="BK134" i="46"/>
  <c r="J134" i="46"/>
  <c r="J99" i="46" s="1"/>
  <c r="T146" i="46"/>
  <c r="R171" i="46"/>
  <c r="T180" i="46"/>
  <c r="T123" i="47"/>
  <c r="T122" i="47"/>
  <c r="R138" i="50"/>
  <c r="BK153" i="50"/>
  <c r="J153" i="50"/>
  <c r="J99" i="50" s="1"/>
  <c r="T153" i="50"/>
  <c r="BK181" i="50"/>
  <c r="J181" i="50" s="1"/>
  <c r="J101" i="50" s="1"/>
  <c r="P167" i="52"/>
  <c r="BK152" i="23"/>
  <c r="J152" i="23"/>
  <c r="J102" i="23"/>
  <c r="P185" i="23"/>
  <c r="R189" i="23"/>
  <c r="BK234" i="23"/>
  <c r="J234" i="23" s="1"/>
  <c r="J106" i="23" s="1"/>
  <c r="P284" i="23"/>
  <c r="T126" i="24"/>
  <c r="T125" i="24" s="1"/>
  <c r="R127" i="25"/>
  <c r="R126" i="25" s="1"/>
  <c r="R126" i="26"/>
  <c r="R125" i="26"/>
  <c r="P126" i="28"/>
  <c r="P125" i="28" s="1"/>
  <c r="AU128" i="1" s="1"/>
  <c r="T126" i="29"/>
  <c r="T125" i="29" s="1"/>
  <c r="BK128" i="31"/>
  <c r="BK127" i="31" s="1"/>
  <c r="BK151" i="32"/>
  <c r="J151" i="32"/>
  <c r="J102" i="32"/>
  <c r="BK169" i="32"/>
  <c r="J169" i="32" s="1"/>
  <c r="J104" i="32"/>
  <c r="P199" i="32"/>
  <c r="T170" i="42"/>
  <c r="BK239" i="42"/>
  <c r="J239" i="42" s="1"/>
  <c r="J105" i="42" s="1"/>
  <c r="R189" i="44"/>
  <c r="P128" i="45"/>
  <c r="P125" i="48"/>
  <c r="R132" i="48"/>
  <c r="T146" i="48"/>
  <c r="T123" i="50"/>
  <c r="T122" i="50"/>
  <c r="R159" i="50"/>
  <c r="T154" i="52"/>
  <c r="P182" i="52"/>
  <c r="T220" i="6"/>
  <c r="R372" i="6"/>
  <c r="BK457" i="6"/>
  <c r="J457" i="6" s="1"/>
  <c r="J114" i="6" s="1"/>
  <c r="P479" i="6"/>
  <c r="P573" i="6"/>
  <c r="BK128" i="17"/>
  <c r="J128" i="17"/>
  <c r="J101" i="17" s="1"/>
  <c r="P138" i="17"/>
  <c r="R144" i="17"/>
  <c r="P130" i="18"/>
  <c r="P129" i="18" s="1"/>
  <c r="AU116" i="1" s="1"/>
  <c r="T135" i="18"/>
  <c r="BK128" i="19"/>
  <c r="J128" i="19"/>
  <c r="J101" i="19"/>
  <c r="P132" i="19"/>
  <c r="P142" i="21"/>
  <c r="T127" i="22"/>
  <c r="T126" i="22" s="1"/>
  <c r="P204" i="23"/>
  <c r="BK124" i="30"/>
  <c r="J124" i="30" s="1"/>
  <c r="T219" i="33"/>
  <c r="BK131" i="34"/>
  <c r="J131" i="34"/>
  <c r="J102" i="34"/>
  <c r="BK142" i="34"/>
  <c r="J142" i="34" s="1"/>
  <c r="J103" i="34"/>
  <c r="BK152" i="34"/>
  <c r="J152" i="34" s="1"/>
  <c r="J105" i="34" s="1"/>
  <c r="P130" i="35"/>
  <c r="P129" i="35" s="1"/>
  <c r="AU136" i="1" s="1"/>
  <c r="T166" i="35"/>
  <c r="T187" i="35"/>
  <c r="T191" i="35"/>
  <c r="T153" i="36"/>
  <c r="T130" i="39"/>
  <c r="R148" i="42"/>
  <c r="T179" i="45"/>
  <c r="P162" i="46"/>
  <c r="BK154" i="52"/>
  <c r="J154" i="52" s="1"/>
  <c r="J98" i="52" s="1"/>
  <c r="R167" i="52"/>
  <c r="R182" i="52"/>
  <c r="R130" i="53"/>
  <c r="BK142" i="53"/>
  <c r="J142" i="53" s="1"/>
  <c r="J99" i="53" s="1"/>
  <c r="P153" i="4"/>
  <c r="T300" i="4"/>
  <c r="P641" i="4"/>
  <c r="P570" i="4" s="1"/>
  <c r="T1273" i="4"/>
  <c r="BK1735" i="4"/>
  <c r="J1735" i="4" s="1"/>
  <c r="J119" i="4" s="1"/>
  <c r="P1780" i="4"/>
  <c r="P1795" i="4"/>
  <c r="R1844" i="4"/>
  <c r="P1853" i="4"/>
  <c r="T2052" i="4"/>
  <c r="T2051" i="4"/>
  <c r="T124" i="5"/>
  <c r="T123" i="5" s="1"/>
  <c r="T122" i="5" s="1"/>
  <c r="P173" i="6"/>
  <c r="R296" i="6"/>
  <c r="R355" i="6"/>
  <c r="T494" i="6"/>
  <c r="P151" i="32"/>
  <c r="T169" i="32"/>
  <c r="T192" i="32"/>
  <c r="BK132" i="48"/>
  <c r="J132" i="48"/>
  <c r="J101" i="48" s="1"/>
  <c r="P146" i="48"/>
  <c r="R153" i="50"/>
  <c r="P154" i="52"/>
  <c r="T163" i="52"/>
  <c r="BK130" i="53"/>
  <c r="P130" i="53"/>
  <c r="T130" i="53"/>
  <c r="P142" i="53"/>
  <c r="R142" i="53"/>
  <c r="T142" i="53"/>
  <c r="BK150" i="53"/>
  <c r="J150" i="53" s="1"/>
  <c r="J101" i="53" s="1"/>
  <c r="P150" i="53"/>
  <c r="R150" i="53"/>
  <c r="T150" i="53"/>
  <c r="BK160" i="53"/>
  <c r="J160" i="53" s="1"/>
  <c r="J102" i="53" s="1"/>
  <c r="P160" i="53"/>
  <c r="R160" i="53"/>
  <c r="T160" i="53"/>
  <c r="BK167" i="53"/>
  <c r="J167" i="53" s="1"/>
  <c r="J103" i="53" s="1"/>
  <c r="P167" i="53"/>
  <c r="R167" i="53"/>
  <c r="T167" i="53"/>
  <c r="BK180" i="53"/>
  <c r="J180" i="53" s="1"/>
  <c r="J107" i="53" s="1"/>
  <c r="P180" i="53"/>
  <c r="R180" i="53"/>
  <c r="T180" i="53"/>
  <c r="BK186" i="53"/>
  <c r="J186" i="53" s="1"/>
  <c r="J108" i="53" s="1"/>
  <c r="P186" i="53"/>
  <c r="R186" i="53"/>
  <c r="T186" i="53"/>
  <c r="BK155" i="18"/>
  <c r="J155" i="18" s="1"/>
  <c r="J105" i="18" s="1"/>
  <c r="BK277" i="23"/>
  <c r="J277" i="23"/>
  <c r="J107" i="23" s="1"/>
  <c r="BK268" i="45"/>
  <c r="BK183" i="6"/>
  <c r="J183" i="6" s="1"/>
  <c r="J104" i="6" s="1"/>
  <c r="BK184" i="45"/>
  <c r="J184" i="45" s="1"/>
  <c r="J99" i="45" s="1"/>
  <c r="BK186" i="46"/>
  <c r="J186" i="46"/>
  <c r="J105" i="46" s="1"/>
  <c r="BK570" i="4"/>
  <c r="J570" i="4" s="1"/>
  <c r="J105" i="4" s="1"/>
  <c r="BK664" i="4"/>
  <c r="J664" i="4" s="1"/>
  <c r="J108" i="4" s="1"/>
  <c r="BK135" i="38"/>
  <c r="J135" i="38" s="1"/>
  <c r="J102" i="38" s="1"/>
  <c r="BK313" i="42"/>
  <c r="J313" i="42"/>
  <c r="J107" i="42" s="1"/>
  <c r="BK177" i="16"/>
  <c r="BK270" i="45"/>
  <c r="J270" i="45" s="1"/>
  <c r="J106" i="45" s="1"/>
  <c r="BK118" i="51"/>
  <c r="J118" i="51" s="1"/>
  <c r="J97" i="51" s="1"/>
  <c r="BK179" i="43"/>
  <c r="J179" i="43"/>
  <c r="J103" i="43" s="1"/>
  <c r="BK179" i="52"/>
  <c r="J179" i="52" s="1"/>
  <c r="J101" i="52" s="1"/>
  <c r="BK207" i="52"/>
  <c r="J207" i="52" s="1"/>
  <c r="J105" i="52" s="1"/>
  <c r="BK184" i="50"/>
  <c r="J184" i="50" s="1"/>
  <c r="J102" i="50" s="1"/>
  <c r="BK180" i="22"/>
  <c r="J180" i="22"/>
  <c r="J102" i="22" s="1"/>
  <c r="BK735" i="3"/>
  <c r="J735" i="3" s="1"/>
  <c r="J110" i="3" s="1"/>
  <c r="BK174" i="43"/>
  <c r="J174" i="43" s="1"/>
  <c r="J102" i="43" s="1"/>
  <c r="BK193" i="43"/>
  <c r="BK182" i="43" s="1"/>
  <c r="J182" i="43" s="1"/>
  <c r="J104" i="43" s="1"/>
  <c r="BK150" i="49"/>
  <c r="BK122" i="49" s="1"/>
  <c r="J122" i="49" s="1"/>
  <c r="J98" i="49" s="1"/>
  <c r="J150" i="49"/>
  <c r="J100" i="49" s="1"/>
  <c r="BK613" i="6"/>
  <c r="J613" i="6" s="1"/>
  <c r="J120" i="6" s="1"/>
  <c r="BK122" i="41"/>
  <c r="J122" i="41" s="1"/>
  <c r="J99" i="41" s="1"/>
  <c r="BK840" i="3"/>
  <c r="J840" i="3" s="1"/>
  <c r="J114" i="3" s="1"/>
  <c r="BK432" i="10"/>
  <c r="J432" i="10"/>
  <c r="J111" i="10" s="1"/>
  <c r="BK161" i="25"/>
  <c r="J161" i="25" s="1"/>
  <c r="J102" i="25" s="1"/>
  <c r="BK279" i="23"/>
  <c r="J279" i="23" s="1"/>
  <c r="J108" i="23" s="1"/>
  <c r="BK214" i="32"/>
  <c r="J214" i="32" s="1"/>
  <c r="J107" i="32" s="1"/>
  <c r="BK149" i="34"/>
  <c r="J149" i="34"/>
  <c r="J104" i="34" s="1"/>
  <c r="BK126" i="37"/>
  <c r="J126" i="37" s="1"/>
  <c r="J101" i="37" s="1"/>
  <c r="BK235" i="42"/>
  <c r="J235" i="42" s="1"/>
  <c r="J104" i="42" s="1"/>
  <c r="BK146" i="53"/>
  <c r="J146" i="53" s="1"/>
  <c r="J100" i="53" s="1"/>
  <c r="BK170" i="53"/>
  <c r="J170" i="53" s="1"/>
  <c r="J104" i="53" s="1"/>
  <c r="BK173" i="53"/>
  <c r="J173" i="53" s="1"/>
  <c r="J105" i="53" s="1"/>
  <c r="BK176" i="53"/>
  <c r="J176" i="53" s="1"/>
  <c r="J106" i="53" s="1"/>
  <c r="BE144" i="53"/>
  <c r="E85" i="53"/>
  <c r="F92" i="53"/>
  <c r="F124" i="53"/>
  <c r="BE136" i="53"/>
  <c r="BE139" i="53"/>
  <c r="J126" i="52"/>
  <c r="J97" i="52" s="1"/>
  <c r="J124" i="53"/>
  <c r="BE134" i="53"/>
  <c r="J92" i="53"/>
  <c r="J122" i="53"/>
  <c r="BE131" i="53"/>
  <c r="BE151" i="53"/>
  <c r="BE157" i="53"/>
  <c r="BE161" i="53"/>
  <c r="BE169" i="53"/>
  <c r="BE171" i="53"/>
  <c r="BE174" i="53"/>
  <c r="BE177" i="53"/>
  <c r="BE188" i="53"/>
  <c r="BE154" i="53"/>
  <c r="BE164" i="53"/>
  <c r="BE181" i="53"/>
  <c r="BE143" i="53"/>
  <c r="BE147" i="53"/>
  <c r="BE168" i="53"/>
  <c r="BE189" i="53"/>
  <c r="BE184" i="53"/>
  <c r="BE187" i="53"/>
  <c r="BE129" i="52"/>
  <c r="F122" i="52"/>
  <c r="J89" i="52"/>
  <c r="E115" i="52"/>
  <c r="J121" i="52"/>
  <c r="BE141" i="52"/>
  <c r="BE152" i="52"/>
  <c r="BE157" i="52"/>
  <c r="F121" i="52"/>
  <c r="BE127" i="52"/>
  <c r="BE135" i="52"/>
  <c r="BE147" i="52"/>
  <c r="BE149" i="52"/>
  <c r="BE151" i="52"/>
  <c r="BE165" i="52"/>
  <c r="BE168" i="52"/>
  <c r="BE137" i="52"/>
  <c r="BE160" i="52"/>
  <c r="BE161" i="52"/>
  <c r="BE175" i="52"/>
  <c r="BE133" i="52"/>
  <c r="BE139" i="52"/>
  <c r="BE155" i="52"/>
  <c r="BE164" i="52"/>
  <c r="BE166" i="52"/>
  <c r="J92" i="52"/>
  <c r="BE131" i="52"/>
  <c r="BE143" i="52"/>
  <c r="BE159" i="52"/>
  <c r="BE176" i="52"/>
  <c r="BE156" i="52"/>
  <c r="BE169" i="52"/>
  <c r="BE170" i="52"/>
  <c r="BE173" i="52"/>
  <c r="BE184" i="52"/>
  <c r="BE197" i="52"/>
  <c r="BE145" i="52"/>
  <c r="BE199" i="52"/>
  <c r="BE185" i="52"/>
  <c r="BE192" i="52"/>
  <c r="BE193" i="52"/>
  <c r="BE195" i="52"/>
  <c r="BE196" i="52"/>
  <c r="BE198" i="52"/>
  <c r="BE203" i="52"/>
  <c r="BE205" i="52"/>
  <c r="BE208" i="52"/>
  <c r="BE178" i="52"/>
  <c r="BE183" i="52"/>
  <c r="BE188" i="52"/>
  <c r="BE200" i="52"/>
  <c r="BE174" i="52"/>
  <c r="BE190" i="52"/>
  <c r="BE172" i="52"/>
  <c r="BE180" i="52"/>
  <c r="J123" i="50"/>
  <c r="J97" i="50"/>
  <c r="J91" i="51"/>
  <c r="E85" i="51"/>
  <c r="F91" i="51"/>
  <c r="J92" i="51"/>
  <c r="F114" i="51"/>
  <c r="J89" i="51"/>
  <c r="BE119" i="51"/>
  <c r="J89" i="50"/>
  <c r="E112" i="50"/>
  <c r="BE124" i="50"/>
  <c r="J91" i="50"/>
  <c r="F92" i="50"/>
  <c r="J119" i="50"/>
  <c r="BE135" i="50"/>
  <c r="BE139" i="50"/>
  <c r="BE151" i="50"/>
  <c r="BE133" i="50"/>
  <c r="BE145" i="50"/>
  <c r="F91" i="50"/>
  <c r="BE129" i="50"/>
  <c r="BE131" i="50"/>
  <c r="BE132" i="50"/>
  <c r="BE134" i="50"/>
  <c r="BE143" i="50"/>
  <c r="BE147" i="50"/>
  <c r="BE154" i="50"/>
  <c r="BE126" i="50"/>
  <c r="BE128" i="50"/>
  <c r="BE149" i="50"/>
  <c r="BE158" i="50"/>
  <c r="BE166" i="50"/>
  <c r="BE168" i="50"/>
  <c r="BE125" i="50"/>
  <c r="BE137" i="50"/>
  <c r="BE150" i="50"/>
  <c r="BE152" i="50"/>
  <c r="BE161" i="50"/>
  <c r="BE170" i="50"/>
  <c r="BE174" i="50"/>
  <c r="BE176" i="50"/>
  <c r="BE156" i="50"/>
  <c r="BE157" i="50"/>
  <c r="BE172" i="50"/>
  <c r="BE180" i="50"/>
  <c r="BE182" i="50"/>
  <c r="BE183" i="50"/>
  <c r="BE141" i="50"/>
  <c r="BE160" i="50"/>
  <c r="BE162" i="50"/>
  <c r="BE164" i="50"/>
  <c r="BE178" i="50"/>
  <c r="BE179" i="50"/>
  <c r="BE185" i="50"/>
  <c r="F94" i="49"/>
  <c r="J119" i="49"/>
  <c r="BE125" i="49"/>
  <c r="BE131" i="49"/>
  <c r="E85" i="49"/>
  <c r="J93" i="49"/>
  <c r="BE127" i="49"/>
  <c r="F93" i="49"/>
  <c r="J116" i="49"/>
  <c r="BE124" i="49"/>
  <c r="BE129" i="49"/>
  <c r="BE135" i="49"/>
  <c r="BE133" i="49"/>
  <c r="BE137" i="49"/>
  <c r="BE141" i="49"/>
  <c r="BE151" i="49"/>
  <c r="BE139" i="49"/>
  <c r="BE143" i="49"/>
  <c r="BE145" i="49"/>
  <c r="BE147" i="49"/>
  <c r="BE149" i="49"/>
  <c r="J121" i="48"/>
  <c r="J123" i="47"/>
  <c r="J99" i="47"/>
  <c r="J91" i="48"/>
  <c r="BE130" i="48"/>
  <c r="BE135" i="48"/>
  <c r="BE143" i="48"/>
  <c r="J93" i="48"/>
  <c r="BE126" i="48"/>
  <c r="BE128" i="48"/>
  <c r="BE148" i="48"/>
  <c r="F93" i="48"/>
  <c r="E112" i="48"/>
  <c r="F121" i="48"/>
  <c r="BE131" i="48"/>
  <c r="BE141" i="48"/>
  <c r="BE145" i="48"/>
  <c r="BE133" i="48"/>
  <c r="BE137" i="48"/>
  <c r="BE139" i="48"/>
  <c r="BE147" i="48"/>
  <c r="J94" i="47"/>
  <c r="J91" i="47"/>
  <c r="F118" i="47"/>
  <c r="BE131" i="47"/>
  <c r="BE134" i="47"/>
  <c r="F94" i="47"/>
  <c r="J118" i="47"/>
  <c r="BE125" i="47"/>
  <c r="BE129" i="47"/>
  <c r="BE136" i="47"/>
  <c r="BE137" i="47"/>
  <c r="E85" i="47"/>
  <c r="BE124" i="47"/>
  <c r="BE127" i="47"/>
  <c r="J89" i="46"/>
  <c r="F92" i="46"/>
  <c r="J121" i="46"/>
  <c r="J92" i="46"/>
  <c r="E85" i="46"/>
  <c r="BE138" i="46"/>
  <c r="F91" i="46"/>
  <c r="BE128" i="46"/>
  <c r="BE135" i="46"/>
  <c r="BE144" i="46"/>
  <c r="BE155" i="46"/>
  <c r="BE131" i="46"/>
  <c r="BE132" i="46"/>
  <c r="BE163" i="46"/>
  <c r="BE168" i="46"/>
  <c r="BE173" i="46"/>
  <c r="BE176" i="46"/>
  <c r="BE153" i="46"/>
  <c r="BE172" i="46"/>
  <c r="BE127" i="46"/>
  <c r="BE139" i="46"/>
  <c r="BE149" i="46"/>
  <c r="BE151" i="46"/>
  <c r="BE164" i="46"/>
  <c r="BE169" i="46"/>
  <c r="BE181" i="46"/>
  <c r="BE183" i="46"/>
  <c r="BE184" i="46"/>
  <c r="BE130" i="46"/>
  <c r="BE136" i="46"/>
  <c r="BE137" i="46"/>
  <c r="BE142" i="46"/>
  <c r="BE147" i="46"/>
  <c r="BE159" i="46"/>
  <c r="BE166" i="46"/>
  <c r="BE178" i="46"/>
  <c r="BE157" i="46"/>
  <c r="BE160" i="46"/>
  <c r="BE165" i="46"/>
  <c r="BE167" i="46"/>
  <c r="BE174" i="46"/>
  <c r="BE177" i="46"/>
  <c r="BE187" i="46"/>
  <c r="BE139" i="45"/>
  <c r="BE141" i="45"/>
  <c r="BE145" i="45"/>
  <c r="BE185" i="45"/>
  <c r="BE195" i="45"/>
  <c r="BE199" i="45"/>
  <c r="F123" i="45"/>
  <c r="J124" i="45"/>
  <c r="BE193" i="45"/>
  <c r="J89" i="45"/>
  <c r="BE164" i="45"/>
  <c r="BE168" i="45"/>
  <c r="BE133" i="45"/>
  <c r="BE147" i="45"/>
  <c r="J123" i="45"/>
  <c r="BE131" i="45"/>
  <c r="BE155" i="45"/>
  <c r="BE170" i="45"/>
  <c r="BE182" i="45"/>
  <c r="BE190" i="45"/>
  <c r="BE201" i="45"/>
  <c r="BE214" i="45"/>
  <c r="BE216" i="45"/>
  <c r="BE229" i="45"/>
  <c r="BE235" i="45"/>
  <c r="BK119" i="44"/>
  <c r="J119" i="44" s="1"/>
  <c r="J96" i="44" s="1"/>
  <c r="BE149" i="45"/>
  <c r="BE160" i="45"/>
  <c r="BE166" i="45"/>
  <c r="BE173" i="45"/>
  <c r="BE177" i="45"/>
  <c r="BE205" i="45"/>
  <c r="BE211" i="45"/>
  <c r="BE226" i="45"/>
  <c r="BE231" i="45"/>
  <c r="BE129" i="45"/>
  <c r="BE157" i="45"/>
  <c r="BE162" i="45"/>
  <c r="BE207" i="45"/>
  <c r="BE221" i="45"/>
  <c r="BE172" i="45"/>
  <c r="BE175" i="45"/>
  <c r="BE180" i="45"/>
  <c r="BE212" i="45"/>
  <c r="BE218" i="45"/>
  <c r="BE222" i="45"/>
  <c r="BE236" i="45"/>
  <c r="BE237" i="45"/>
  <c r="BE244" i="45"/>
  <c r="BE153" i="45"/>
  <c r="BE233" i="45"/>
  <c r="BE238" i="45"/>
  <c r="BE240" i="45"/>
  <c r="BE247" i="45"/>
  <c r="BE137" i="45"/>
  <c r="BE135" i="45"/>
  <c r="BE143" i="45"/>
  <c r="BE151" i="45"/>
  <c r="BE158" i="45"/>
  <c r="BE188" i="45"/>
  <c r="BE197" i="45"/>
  <c r="BE203" i="45"/>
  <c r="BE209" i="45"/>
  <c r="BE224" i="45"/>
  <c r="BE239" i="45"/>
  <c r="BE266" i="45"/>
  <c r="BE271" i="45"/>
  <c r="BE279" i="45"/>
  <c r="BE261" i="45"/>
  <c r="BE262" i="45"/>
  <c r="BE274" i="45"/>
  <c r="BE276" i="45"/>
  <c r="BE255" i="45"/>
  <c r="BE258" i="45"/>
  <c r="BE259" i="45"/>
  <c r="BE264" i="45"/>
  <c r="BE269" i="45"/>
  <c r="BE277" i="45"/>
  <c r="E85" i="45"/>
  <c r="BE250" i="45"/>
  <c r="BE257" i="45"/>
  <c r="BE263" i="45"/>
  <c r="F92" i="45"/>
  <c r="BE241" i="45"/>
  <c r="BE242" i="45"/>
  <c r="BE243" i="45"/>
  <c r="BE246" i="45"/>
  <c r="BE248" i="45"/>
  <c r="BE252" i="45"/>
  <c r="BE254" i="45"/>
  <c r="BE260" i="45"/>
  <c r="BE265" i="45"/>
  <c r="J130" i="43"/>
  <c r="J100" i="43" s="1"/>
  <c r="BE193" i="44"/>
  <c r="BE201" i="44"/>
  <c r="BE158" i="44"/>
  <c r="BE160" i="44"/>
  <c r="BE161" i="44"/>
  <c r="BE170" i="44"/>
  <c r="BE171" i="44"/>
  <c r="BE173" i="44"/>
  <c r="BE177" i="44"/>
  <c r="BE179" i="44"/>
  <c r="BE187" i="44"/>
  <c r="BE199" i="44"/>
  <c r="BE159" i="44"/>
  <c r="BE163" i="44"/>
  <c r="BE136" i="44"/>
  <c r="BE149" i="44"/>
  <c r="BE150" i="44"/>
  <c r="BE151" i="44"/>
  <c r="BE195" i="44"/>
  <c r="BE197" i="44"/>
  <c r="BE203" i="44"/>
  <c r="BE213" i="44"/>
  <c r="BE176" i="44"/>
  <c r="BE157" i="44"/>
  <c r="BE224" i="44"/>
  <c r="BE235" i="44"/>
  <c r="F91" i="44"/>
  <c r="BE121" i="44"/>
  <c r="BE126" i="44"/>
  <c r="BE134" i="44"/>
  <c r="BE162" i="44"/>
  <c r="BE167" i="44"/>
  <c r="BE172" i="44"/>
  <c r="BE175" i="44"/>
  <c r="BE223" i="44"/>
  <c r="BE225" i="44"/>
  <c r="BE230" i="44"/>
  <c r="BE232" i="44"/>
  <c r="E109" i="44"/>
  <c r="BE217" i="44"/>
  <c r="BE226" i="44"/>
  <c r="F92" i="44"/>
  <c r="BE130" i="44"/>
  <c r="BE132" i="44"/>
  <c r="BE144" i="44"/>
  <c r="BE146" i="44"/>
  <c r="BE154" i="44"/>
  <c r="BE155" i="44"/>
  <c r="BE169" i="44"/>
  <c r="BE180" i="44"/>
  <c r="BE181" i="44"/>
  <c r="BE192" i="44"/>
  <c r="BE215" i="44"/>
  <c r="BE220" i="44"/>
  <c r="BE221" i="44"/>
  <c r="BE227" i="44"/>
  <c r="BE229" i="44"/>
  <c r="BE253" i="44"/>
  <c r="BE259" i="44"/>
  <c r="J115" i="44"/>
  <c r="BE153" i="44"/>
  <c r="BE156" i="44"/>
  <c r="BE184" i="44"/>
  <c r="BE186" i="44"/>
  <c r="BE190" i="44"/>
  <c r="BE205" i="44"/>
  <c r="BE209" i="44"/>
  <c r="BE218" i="44"/>
  <c r="BE219" i="44"/>
  <c r="BE240" i="44"/>
  <c r="BE247" i="44"/>
  <c r="BE262" i="44"/>
  <c r="BE272" i="44"/>
  <c r="BE124" i="44"/>
  <c r="BE138" i="44"/>
  <c r="BE168" i="44"/>
  <c r="BE207" i="44"/>
  <c r="BE214" i="44"/>
  <c r="BE222" i="44"/>
  <c r="BE166" i="44"/>
  <c r="BE273" i="44"/>
  <c r="BE280" i="44"/>
  <c r="BE282" i="44"/>
  <c r="BE283" i="44"/>
  <c r="J89" i="44"/>
  <c r="J116" i="44"/>
  <c r="BE142" i="44"/>
  <c r="BE152" i="44"/>
  <c r="BE164" i="44"/>
  <c r="BE165" i="44"/>
  <c r="BE182" i="44"/>
  <c r="BE241" i="44"/>
  <c r="BE251" i="44"/>
  <c r="BE264" i="44"/>
  <c r="BE265" i="44"/>
  <c r="BE271" i="44"/>
  <c r="BE140" i="44"/>
  <c r="BE148" i="44"/>
  <c r="BE211" i="44"/>
  <c r="BE216" i="44"/>
  <c r="BE234" i="44"/>
  <c r="BE238" i="44"/>
  <c r="BE243" i="44"/>
  <c r="BE255" i="44"/>
  <c r="BE266" i="44"/>
  <c r="BE267" i="44"/>
  <c r="BE268" i="44"/>
  <c r="BE269" i="44"/>
  <c r="BE277" i="44"/>
  <c r="BE278" i="44"/>
  <c r="BE123" i="44"/>
  <c r="BE128" i="44"/>
  <c r="BE174" i="44"/>
  <c r="BE245" i="44"/>
  <c r="BE249" i="44"/>
  <c r="BE257" i="44"/>
  <c r="BE261" i="44"/>
  <c r="BE263" i="44"/>
  <c r="BE270" i="44"/>
  <c r="BE274" i="44"/>
  <c r="BE275" i="44"/>
  <c r="F125" i="43"/>
  <c r="F93" i="43"/>
  <c r="J122" i="43"/>
  <c r="BE139" i="43"/>
  <c r="J94" i="43"/>
  <c r="J124" i="43"/>
  <c r="BE131" i="43"/>
  <c r="BE145" i="43"/>
  <c r="BE194" i="43"/>
  <c r="BE135" i="43"/>
  <c r="BE170" i="43"/>
  <c r="BE175" i="43"/>
  <c r="BE190" i="43"/>
  <c r="BE133" i="43"/>
  <c r="BE143" i="43"/>
  <c r="BE147" i="43"/>
  <c r="BE150" i="43"/>
  <c r="BE161" i="43"/>
  <c r="BE180" i="43"/>
  <c r="BE184" i="43"/>
  <c r="E85" i="43"/>
  <c r="BE155" i="43"/>
  <c r="BE166" i="43"/>
  <c r="BE168" i="43"/>
  <c r="BE186" i="43"/>
  <c r="BE188" i="43"/>
  <c r="BE154" i="42"/>
  <c r="BE162" i="42"/>
  <c r="BE164" i="42"/>
  <c r="BE166" i="42"/>
  <c r="BE160" i="42"/>
  <c r="E85" i="42"/>
  <c r="F94" i="42"/>
  <c r="J94" i="42"/>
  <c r="BE135" i="42"/>
  <c r="BE177" i="42"/>
  <c r="BE149" i="42"/>
  <c r="BE156" i="42"/>
  <c r="BE180" i="42"/>
  <c r="BE188" i="42"/>
  <c r="BE208" i="42"/>
  <c r="BE174" i="42"/>
  <c r="BE181" i="42"/>
  <c r="BE198" i="42"/>
  <c r="BE201" i="42"/>
  <c r="BE192" i="42"/>
  <c r="BE195" i="42"/>
  <c r="BE168" i="42"/>
  <c r="F93" i="42"/>
  <c r="BE132" i="42"/>
  <c r="BE139" i="42"/>
  <c r="BE222" i="42"/>
  <c r="BE242" i="42"/>
  <c r="BE206" i="42"/>
  <c r="BE219" i="42"/>
  <c r="BE227" i="42"/>
  <c r="BE231" i="42"/>
  <c r="BE236" i="42"/>
  <c r="J123" i="42"/>
  <c r="BE141" i="42"/>
  <c r="BE152" i="42"/>
  <c r="BE186" i="42"/>
  <c r="BE262" i="42"/>
  <c r="BE264" i="42"/>
  <c r="J93" i="42"/>
  <c r="BE145" i="42"/>
  <c r="BE146" i="42"/>
  <c r="BE158" i="42"/>
  <c r="BE171" i="42"/>
  <c r="BE183" i="42"/>
  <c r="BE211" i="42"/>
  <c r="BE216" i="42"/>
  <c r="BE225" i="42"/>
  <c r="BE226" i="42"/>
  <c r="BE250" i="42"/>
  <c r="BE260" i="42"/>
  <c r="BE269" i="42"/>
  <c r="BE281" i="42"/>
  <c r="BE137" i="42"/>
  <c r="BE244" i="42"/>
  <c r="BE266" i="42"/>
  <c r="BE275" i="42"/>
  <c r="BE279" i="42"/>
  <c r="BE204" i="42"/>
  <c r="BE214" i="42"/>
  <c r="BE228" i="42"/>
  <c r="BE233" i="42"/>
  <c r="BE240" i="42"/>
  <c r="BE256" i="42"/>
  <c r="BE271" i="42"/>
  <c r="BE287" i="42"/>
  <c r="BE277" i="42"/>
  <c r="BE283" i="42"/>
  <c r="BE285" i="42"/>
  <c r="BE301" i="42"/>
  <c r="BE246" i="42"/>
  <c r="BE248" i="42"/>
  <c r="BE258" i="42"/>
  <c r="BE273" i="42"/>
  <c r="BE299" i="42"/>
  <c r="BE305" i="42"/>
  <c r="BE309" i="42"/>
  <c r="BE314" i="42"/>
  <c r="BE143" i="42"/>
  <c r="BE293" i="42"/>
  <c r="BE295" i="42"/>
  <c r="BE303" i="42"/>
  <c r="BE252" i="42"/>
  <c r="BE268" i="42"/>
  <c r="BE289" i="42"/>
  <c r="BE291" i="42"/>
  <c r="BE297" i="42"/>
  <c r="BE307" i="42"/>
  <c r="BE311" i="42"/>
  <c r="BE123" i="41"/>
  <c r="F93" i="41"/>
  <c r="E109" i="41"/>
  <c r="J115" i="41"/>
  <c r="J118" i="41"/>
  <c r="J93" i="41"/>
  <c r="F118" i="41"/>
  <c r="BA143" i="1"/>
  <c r="J91" i="40"/>
  <c r="J94" i="40"/>
  <c r="F118" i="40"/>
  <c r="J118" i="40"/>
  <c r="BE124" i="40"/>
  <c r="E85" i="40"/>
  <c r="BE126" i="40"/>
  <c r="BE129" i="40"/>
  <c r="BE137" i="40"/>
  <c r="BE141" i="40"/>
  <c r="F94" i="40"/>
  <c r="BE125" i="40"/>
  <c r="BE127" i="40"/>
  <c r="BE131" i="40"/>
  <c r="BE133" i="40"/>
  <c r="BE136" i="40"/>
  <c r="BE139" i="40"/>
  <c r="BE143" i="40"/>
  <c r="BK127" i="38"/>
  <c r="J127" i="38" s="1"/>
  <c r="J100" i="38" s="1"/>
  <c r="F96" i="39"/>
  <c r="E115" i="39"/>
  <c r="BE133" i="39"/>
  <c r="BE131" i="39"/>
  <c r="BE135" i="39"/>
  <c r="BE149" i="39"/>
  <c r="J95" i="39"/>
  <c r="J123" i="39"/>
  <c r="J126" i="39"/>
  <c r="BE139" i="39"/>
  <c r="BE151" i="39"/>
  <c r="F125" i="39"/>
  <c r="BE136" i="39"/>
  <c r="BE142" i="39"/>
  <c r="BE144" i="39"/>
  <c r="BE145" i="39"/>
  <c r="BE147" i="39"/>
  <c r="BE158" i="39"/>
  <c r="BE141" i="39"/>
  <c r="BE154" i="39"/>
  <c r="BE155" i="39"/>
  <c r="BE160" i="39"/>
  <c r="BE162" i="39"/>
  <c r="BE164" i="39"/>
  <c r="BE170" i="39"/>
  <c r="BE172" i="39"/>
  <c r="BE143" i="39"/>
  <c r="BE150" i="39"/>
  <c r="BE161" i="39"/>
  <c r="BE163" i="39"/>
  <c r="BE171" i="39"/>
  <c r="BE152" i="39"/>
  <c r="BE165" i="39"/>
  <c r="BE166" i="39"/>
  <c r="BE167" i="39"/>
  <c r="J96" i="38"/>
  <c r="F124" i="38"/>
  <c r="J95" i="38"/>
  <c r="BE130" i="38"/>
  <c r="BE136" i="38"/>
  <c r="BE138" i="38"/>
  <c r="J93" i="38"/>
  <c r="BE140" i="38"/>
  <c r="BE133" i="38"/>
  <c r="BE134" i="38"/>
  <c r="BE141" i="38"/>
  <c r="F95" i="38"/>
  <c r="E113" i="38"/>
  <c r="BE143" i="38"/>
  <c r="BE145" i="38"/>
  <c r="BE139" i="38"/>
  <c r="BE153" i="38"/>
  <c r="BE160" i="38"/>
  <c r="BE129" i="38"/>
  <c r="BE131" i="38"/>
  <c r="BE132" i="38"/>
  <c r="BE142" i="38"/>
  <c r="BE154" i="38"/>
  <c r="BE162" i="38"/>
  <c r="BE167" i="38"/>
  <c r="BE168" i="38"/>
  <c r="BE149" i="38"/>
  <c r="BE151" i="38"/>
  <c r="BE156" i="38"/>
  <c r="BE169" i="38"/>
  <c r="BE171" i="38"/>
  <c r="BE144" i="38"/>
  <c r="BE146" i="38"/>
  <c r="BE148" i="38"/>
  <c r="BE152" i="38"/>
  <c r="BE157" i="38"/>
  <c r="BE161" i="38"/>
  <c r="BE164" i="38"/>
  <c r="BE178" i="38"/>
  <c r="BE181" i="38"/>
  <c r="BE184" i="38"/>
  <c r="BE190" i="38"/>
  <c r="BE172" i="38"/>
  <c r="BE173" i="38"/>
  <c r="BE180" i="38"/>
  <c r="BE193" i="38"/>
  <c r="BE175" i="38"/>
  <c r="BE177" i="38"/>
  <c r="BE179" i="38"/>
  <c r="BE182" i="38"/>
  <c r="BE186" i="38"/>
  <c r="BE195" i="38"/>
  <c r="BE147" i="38"/>
  <c r="BE150" i="38"/>
  <c r="BE155" i="38"/>
  <c r="BE158" i="38"/>
  <c r="BE165" i="38"/>
  <c r="BE174" i="38"/>
  <c r="BE189" i="38"/>
  <c r="BE191" i="38"/>
  <c r="BE192" i="38"/>
  <c r="BE194" i="38"/>
  <c r="BE159" i="38"/>
  <c r="BE163" i="38"/>
  <c r="BE166" i="38"/>
  <c r="BE170" i="38"/>
  <c r="BE176" i="38"/>
  <c r="BE183" i="38"/>
  <c r="BE185" i="38"/>
  <c r="BE187" i="38"/>
  <c r="BE188" i="38"/>
  <c r="BE127" i="37"/>
  <c r="F96" i="37"/>
  <c r="F95" i="37"/>
  <c r="J119" i="37"/>
  <c r="J122" i="37"/>
  <c r="E85" i="37"/>
  <c r="J121" i="37"/>
  <c r="E85" i="36"/>
  <c r="BE131" i="36"/>
  <c r="J124" i="36"/>
  <c r="BK129" i="35"/>
  <c r="J129" i="35"/>
  <c r="J93" i="36"/>
  <c r="J123" i="36"/>
  <c r="BE133" i="36"/>
  <c r="BE140" i="36"/>
  <c r="BE141" i="36"/>
  <c r="BE143" i="36"/>
  <c r="F96" i="36"/>
  <c r="F123" i="36"/>
  <c r="BE136" i="36"/>
  <c r="BE145" i="36"/>
  <c r="BE137" i="36"/>
  <c r="BE163" i="36"/>
  <c r="BE142" i="36"/>
  <c r="BE144" i="36"/>
  <c r="BE146" i="36"/>
  <c r="BE147" i="36"/>
  <c r="BE149" i="36"/>
  <c r="BE150" i="36"/>
  <c r="BE154" i="36"/>
  <c r="BE162" i="36"/>
  <c r="BE148" i="36"/>
  <c r="BE166" i="36"/>
  <c r="BE169" i="36"/>
  <c r="BE129" i="36"/>
  <c r="BE134" i="36"/>
  <c r="BE135" i="36"/>
  <c r="BE151" i="36"/>
  <c r="BE152" i="36"/>
  <c r="BE159" i="36"/>
  <c r="BE164" i="36"/>
  <c r="BE165" i="36"/>
  <c r="BE168" i="36"/>
  <c r="BE172" i="36"/>
  <c r="BE173" i="36"/>
  <c r="BE177" i="36"/>
  <c r="BE178" i="36"/>
  <c r="BE181" i="36"/>
  <c r="BE183" i="36"/>
  <c r="BE174" i="36"/>
  <c r="BE182" i="36"/>
  <c r="BE184" i="36"/>
  <c r="BE130" i="36"/>
  <c r="BE132" i="36"/>
  <c r="BE139" i="36"/>
  <c r="BE160" i="36"/>
  <c r="BE170" i="36"/>
  <c r="BE176" i="36"/>
  <c r="BE179" i="36"/>
  <c r="BE155" i="36"/>
  <c r="BE157" i="36"/>
  <c r="BE167" i="36"/>
  <c r="BE171" i="36"/>
  <c r="BE175" i="36"/>
  <c r="J93" i="35"/>
  <c r="J96" i="35"/>
  <c r="E115" i="35"/>
  <c r="J125" i="35"/>
  <c r="F126" i="35"/>
  <c r="BE135" i="35"/>
  <c r="BE140" i="35"/>
  <c r="BK130" i="34"/>
  <c r="J130" i="34"/>
  <c r="J101" i="34"/>
  <c r="F125" i="35"/>
  <c r="BE131" i="35"/>
  <c r="BE132" i="35"/>
  <c r="BE137" i="35"/>
  <c r="BE138" i="35"/>
  <c r="BE143" i="35"/>
  <c r="BE147" i="35"/>
  <c r="BE133" i="35"/>
  <c r="BE134" i="35"/>
  <c r="BE136" i="35"/>
  <c r="BE142" i="35"/>
  <c r="BE149" i="35"/>
  <c r="BE154" i="35"/>
  <c r="BE156" i="35"/>
  <c r="BE150" i="35"/>
  <c r="BE161" i="35"/>
  <c r="BE144" i="35"/>
  <c r="BE153" i="35"/>
  <c r="BE158" i="35"/>
  <c r="BE162" i="35"/>
  <c r="BE164" i="35"/>
  <c r="BE169" i="35"/>
  <c r="BE167" i="35"/>
  <c r="BE185" i="35"/>
  <c r="BE139" i="35"/>
  <c r="BE141" i="35"/>
  <c r="BE151" i="35"/>
  <c r="BE155" i="35"/>
  <c r="BE157" i="35"/>
  <c r="BE168" i="35"/>
  <c r="BE180" i="35"/>
  <c r="BE181" i="35"/>
  <c r="BE184" i="35"/>
  <c r="BE177" i="35"/>
  <c r="BE179" i="35"/>
  <c r="BE183" i="35"/>
  <c r="BE165" i="35"/>
  <c r="BE171" i="35"/>
  <c r="BE173" i="35"/>
  <c r="BE176" i="35"/>
  <c r="BE182" i="35"/>
  <c r="BE190" i="35"/>
  <c r="BE189" i="35"/>
  <c r="BE192" i="35"/>
  <c r="BE145" i="35"/>
  <c r="BE146" i="35"/>
  <c r="BE148" i="35"/>
  <c r="BE152" i="35"/>
  <c r="BE159" i="35"/>
  <c r="BE160" i="35"/>
  <c r="BE163" i="35"/>
  <c r="BE170" i="35"/>
  <c r="BE172" i="35"/>
  <c r="BE174" i="35"/>
  <c r="BE175" i="35"/>
  <c r="BE186" i="35"/>
  <c r="BE188" i="35"/>
  <c r="BE193" i="35"/>
  <c r="BE194" i="35"/>
  <c r="BE195" i="35"/>
  <c r="BE196" i="35"/>
  <c r="E85" i="34"/>
  <c r="BE134" i="34"/>
  <c r="BE145" i="34"/>
  <c r="BE136" i="34"/>
  <c r="BE147" i="34"/>
  <c r="BE150" i="34"/>
  <c r="F96" i="34"/>
  <c r="J125" i="34"/>
  <c r="BE140" i="34"/>
  <c r="J93" i="34"/>
  <c r="F125" i="34"/>
  <c r="BE132" i="34"/>
  <c r="BE138" i="34"/>
  <c r="BE143" i="34"/>
  <c r="J96" i="34"/>
  <c r="BE153" i="34"/>
  <c r="BE155" i="34"/>
  <c r="J132" i="32"/>
  <c r="J101" i="32" s="1"/>
  <c r="BE161" i="33"/>
  <c r="BE175" i="33"/>
  <c r="BE195" i="33"/>
  <c r="BE205" i="33"/>
  <c r="BE213" i="33"/>
  <c r="BE248" i="33"/>
  <c r="BE300" i="33"/>
  <c r="BE322" i="33"/>
  <c r="BE330" i="33"/>
  <c r="BE324" i="33"/>
  <c r="BE307" i="33"/>
  <c r="BE366" i="33"/>
  <c r="BE193" i="33"/>
  <c r="BE220" i="33"/>
  <c r="BE284" i="33"/>
  <c r="BE296" i="33"/>
  <c r="BE320" i="33"/>
  <c r="BE326" i="33"/>
  <c r="BE272" i="33"/>
  <c r="BE308" i="33"/>
  <c r="BE310" i="33"/>
  <c r="BE312" i="33"/>
  <c r="BE332" i="33"/>
  <c r="BE334" i="33"/>
  <c r="BE340" i="33"/>
  <c r="BE354" i="33"/>
  <c r="BE385" i="33"/>
  <c r="BE179" i="33"/>
  <c r="BE183" i="33"/>
  <c r="BE185" i="33"/>
  <c r="BE217" i="33"/>
  <c r="BE222" i="33"/>
  <c r="BE230" i="33"/>
  <c r="BE254" i="33"/>
  <c r="BE266" i="33"/>
  <c r="BE270" i="33"/>
  <c r="BE276" i="33"/>
  <c r="BE292" i="33"/>
  <c r="BE293" i="33"/>
  <c r="BE294" i="33"/>
  <c r="BE305" i="33"/>
  <c r="BE371" i="33"/>
  <c r="BE373" i="33"/>
  <c r="BE387" i="33"/>
  <c r="BE389" i="33"/>
  <c r="BE393" i="33"/>
  <c r="BE397" i="33"/>
  <c r="E85" i="33"/>
  <c r="F96" i="33"/>
  <c r="J124" i="33"/>
  <c r="BE207" i="33"/>
  <c r="BE287" i="33"/>
  <c r="BE291" i="33"/>
  <c r="BE299" i="33"/>
  <c r="BE356" i="33"/>
  <c r="BE358" i="33"/>
  <c r="BE375" i="33"/>
  <c r="BE377" i="33"/>
  <c r="BE379" i="33"/>
  <c r="BE391" i="33"/>
  <c r="BE395" i="33"/>
  <c r="BE403" i="33"/>
  <c r="BE258" i="33"/>
  <c r="BE348" i="33"/>
  <c r="BE409" i="33"/>
  <c r="BE417" i="33"/>
  <c r="BE306" i="33"/>
  <c r="BE364" i="33"/>
  <c r="BE169" i="33"/>
  <c r="BE360" i="33"/>
  <c r="BE155" i="33"/>
  <c r="BE163" i="33"/>
  <c r="BE238" i="33"/>
  <c r="BE336" i="33"/>
  <c r="BE368" i="33"/>
  <c r="BE381" i="33"/>
  <c r="F95" i="33"/>
  <c r="J121" i="33"/>
  <c r="BE129" i="33"/>
  <c r="BE151" i="33"/>
  <c r="BE165" i="33"/>
  <c r="BE201" i="33"/>
  <c r="BE236" i="33"/>
  <c r="BE244" i="33"/>
  <c r="BE250" i="33"/>
  <c r="BE252" i="33"/>
  <c r="BE256" i="33"/>
  <c r="BE264" i="33"/>
  <c r="BE288" i="33"/>
  <c r="BE314" i="33"/>
  <c r="BE328" i="33"/>
  <c r="BE411" i="33"/>
  <c r="BE143" i="33"/>
  <c r="BE149" i="33"/>
  <c r="BE177" i="33"/>
  <c r="BE215" i="33"/>
  <c r="BE224" i="33"/>
  <c r="BE226" i="33"/>
  <c r="BE228" i="33"/>
  <c r="BE232" i="33"/>
  <c r="BE234" i="33"/>
  <c r="BE278" i="33"/>
  <c r="BE280" i="33"/>
  <c r="BE282" i="33"/>
  <c r="BE286" i="33"/>
  <c r="BE289" i="33"/>
  <c r="BE290" i="33"/>
  <c r="BE297" i="33"/>
  <c r="BE302" i="33"/>
  <c r="BE304" i="33"/>
  <c r="BE346" i="33"/>
  <c r="BE350" i="33"/>
  <c r="BE352" i="33"/>
  <c r="BE191" i="33"/>
  <c r="BE197" i="33"/>
  <c r="BE199" i="33"/>
  <c r="BE203" i="33"/>
  <c r="BE209" i="33"/>
  <c r="BE240" i="33"/>
  <c r="BE242" i="33"/>
  <c r="BE246" i="33"/>
  <c r="BE260" i="33"/>
  <c r="BE268" i="33"/>
  <c r="BE274" i="33"/>
  <c r="BE344" i="33"/>
  <c r="J95" i="33"/>
  <c r="BE131" i="33"/>
  <c r="BE135" i="33"/>
  <c r="BE137" i="33"/>
  <c r="BE139" i="33"/>
  <c r="BE145" i="33"/>
  <c r="BE262" i="33"/>
  <c r="BE318" i="33"/>
  <c r="BE415" i="33"/>
  <c r="BE171" i="33"/>
  <c r="BE181" i="33"/>
  <c r="BE211" i="33"/>
  <c r="BE338" i="33"/>
  <c r="BE419" i="33"/>
  <c r="BE298" i="33"/>
  <c r="BE316" i="33"/>
  <c r="BE362" i="33"/>
  <c r="BE401" i="33"/>
  <c r="BE133" i="33"/>
  <c r="BE141" i="33"/>
  <c r="BE147" i="33"/>
  <c r="BE153" i="33"/>
  <c r="BE157" i="33"/>
  <c r="BE159" i="33"/>
  <c r="BE167" i="33"/>
  <c r="BE173" i="33"/>
  <c r="BE187" i="33"/>
  <c r="BE189" i="33"/>
  <c r="BE295" i="33"/>
  <c r="BE301" i="33"/>
  <c r="BE303" i="33"/>
  <c r="BE342" i="33"/>
  <c r="BE383" i="33"/>
  <c r="BE399" i="33"/>
  <c r="BE405" i="33"/>
  <c r="BE407" i="33"/>
  <c r="BE413" i="33"/>
  <c r="BE421" i="33"/>
  <c r="BE423" i="33"/>
  <c r="BE425" i="33"/>
  <c r="BE427" i="33"/>
  <c r="F95" i="32"/>
  <c r="E117" i="32"/>
  <c r="F128" i="32"/>
  <c r="BE137" i="32"/>
  <c r="BE149" i="32"/>
  <c r="BE154" i="32"/>
  <c r="J125" i="32"/>
  <c r="J127" i="32"/>
  <c r="BE133" i="32"/>
  <c r="BE139" i="32"/>
  <c r="BE141" i="32"/>
  <c r="BE143" i="32"/>
  <c r="BE147" i="32"/>
  <c r="J96" i="32"/>
  <c r="BE161" i="32"/>
  <c r="BE176" i="32"/>
  <c r="BE178" i="32"/>
  <c r="BE163" i="32"/>
  <c r="BE165" i="32"/>
  <c r="BE170" i="32"/>
  <c r="BE135" i="32"/>
  <c r="BE167" i="32"/>
  <c r="BE145" i="32"/>
  <c r="BE152" i="32"/>
  <c r="BE156" i="32"/>
  <c r="BE174" i="32"/>
  <c r="BE184" i="32"/>
  <c r="BE158" i="32"/>
  <c r="BE193" i="32"/>
  <c r="BE172" i="32"/>
  <c r="BE182" i="32"/>
  <c r="BE202" i="32"/>
  <c r="BE180" i="32"/>
  <c r="BE190" i="32"/>
  <c r="BE200" i="32"/>
  <c r="BE210" i="32"/>
  <c r="BE186" i="32"/>
  <c r="BE206" i="32"/>
  <c r="BE212" i="32"/>
  <c r="BE215" i="32"/>
  <c r="BE204" i="32"/>
  <c r="BE188" i="32"/>
  <c r="BE195" i="32"/>
  <c r="BE197" i="32"/>
  <c r="BE208" i="32"/>
  <c r="F96" i="31"/>
  <c r="J123" i="31"/>
  <c r="J93" i="31"/>
  <c r="E112" i="31"/>
  <c r="BE135" i="31"/>
  <c r="BE141" i="31"/>
  <c r="BE143" i="31"/>
  <c r="J122" i="31"/>
  <c r="BE129" i="31"/>
  <c r="BE131" i="31"/>
  <c r="BE139" i="31"/>
  <c r="BE145" i="31"/>
  <c r="F95" i="31"/>
  <c r="BE133" i="31"/>
  <c r="BE137" i="31"/>
  <c r="BE149" i="31"/>
  <c r="BE147" i="31"/>
  <c r="BE376" i="30"/>
  <c r="BE139" i="30"/>
  <c r="BE171" i="30"/>
  <c r="BE179" i="30"/>
  <c r="BE187" i="30"/>
  <c r="BE243" i="30"/>
  <c r="BE317" i="30"/>
  <c r="BE362" i="30"/>
  <c r="BE369" i="30"/>
  <c r="BE420" i="30"/>
  <c r="J126" i="29"/>
  <c r="J101" i="29" s="1"/>
  <c r="F95" i="30"/>
  <c r="J96" i="30"/>
  <c r="J118" i="30"/>
  <c r="F121" i="30"/>
  <c r="BE127" i="30"/>
  <c r="BE175" i="30"/>
  <c r="BE181" i="30"/>
  <c r="BE185" i="30"/>
  <c r="BE197" i="30"/>
  <c r="BE199" i="30"/>
  <c r="BE207" i="30"/>
  <c r="BE219" i="30"/>
  <c r="BE221" i="30"/>
  <c r="BE271" i="30"/>
  <c r="BE277" i="30"/>
  <c r="BE310" i="30"/>
  <c r="BE314" i="30"/>
  <c r="BE428" i="30"/>
  <c r="J95" i="30"/>
  <c r="BE284" i="30"/>
  <c r="BE286" i="30"/>
  <c r="BE294" i="30"/>
  <c r="BE300" i="30"/>
  <c r="BE316" i="30"/>
  <c r="BE129" i="30"/>
  <c r="BE159" i="30"/>
  <c r="BE161" i="30"/>
  <c r="BE251" i="30"/>
  <c r="BE265" i="30"/>
  <c r="BE267" i="30"/>
  <c r="BE281" i="30"/>
  <c r="BE296" i="30"/>
  <c r="BE342" i="30"/>
  <c r="BE356" i="30"/>
  <c r="BE432" i="30"/>
  <c r="BE434" i="30"/>
  <c r="BE438" i="30"/>
  <c r="BE223" i="30"/>
  <c r="BE231" i="30"/>
  <c r="BE306" i="30"/>
  <c r="BE380" i="30"/>
  <c r="BE450" i="30"/>
  <c r="E85" i="30"/>
  <c r="BE149" i="30"/>
  <c r="BE163" i="30"/>
  <c r="BE167" i="30"/>
  <c r="BE173" i="30"/>
  <c r="BE193" i="30"/>
  <c r="BE227" i="30"/>
  <c r="BE273" i="30"/>
  <c r="BE283" i="30"/>
  <c r="BE388" i="30"/>
  <c r="BE408" i="30"/>
  <c r="BE414" i="30"/>
  <c r="BE426" i="30"/>
  <c r="BE430" i="30"/>
  <c r="BE462" i="30"/>
  <c r="BE360" i="30"/>
  <c r="BE366" i="30"/>
  <c r="BE370" i="30"/>
  <c r="BE374" i="30"/>
  <c r="BE135" i="30"/>
  <c r="BE137" i="30"/>
  <c r="BE145" i="30"/>
  <c r="BE147" i="30"/>
  <c r="BE155" i="30"/>
  <c r="BE165" i="30"/>
  <c r="BE169" i="30"/>
  <c r="BE177" i="30"/>
  <c r="BE189" i="30"/>
  <c r="BE195" i="30"/>
  <c r="BE205" i="30"/>
  <c r="BE235" i="30"/>
  <c r="BE241" i="30"/>
  <c r="BE263" i="30"/>
  <c r="BE322" i="30"/>
  <c r="BE328" i="30"/>
  <c r="BE338" i="30"/>
  <c r="BE424" i="30"/>
  <c r="BE448" i="30"/>
  <c r="BE454" i="30"/>
  <c r="BE324" i="30"/>
  <c r="BE330" i="30"/>
  <c r="BE344" i="30"/>
  <c r="BE442" i="30"/>
  <c r="BE458" i="30"/>
  <c r="BE298" i="30"/>
  <c r="BE302" i="30"/>
  <c r="BE318" i="30"/>
  <c r="BE326" i="30"/>
  <c r="BE378" i="30"/>
  <c r="BE382" i="30"/>
  <c r="BE386" i="30"/>
  <c r="BE471" i="30"/>
  <c r="BE472" i="30"/>
  <c r="BE384" i="30"/>
  <c r="BE392" i="30"/>
  <c r="BE398" i="30"/>
  <c r="BE131" i="30"/>
  <c r="BE141" i="30"/>
  <c r="BE183" i="30"/>
  <c r="BE201" i="30"/>
  <c r="BE213" i="30"/>
  <c r="BE225" i="30"/>
  <c r="BE233" i="30"/>
  <c r="BE237" i="30"/>
  <c r="BE239" i="30"/>
  <c r="BE269" i="30"/>
  <c r="BE275" i="30"/>
  <c r="BE354" i="30"/>
  <c r="BE364" i="30"/>
  <c r="BE416" i="30"/>
  <c r="BE469" i="30"/>
  <c r="BE143" i="30"/>
  <c r="BE151" i="30"/>
  <c r="BE191" i="30"/>
  <c r="BE203" i="30"/>
  <c r="BE217" i="30"/>
  <c r="BE247" i="30"/>
  <c r="BE290" i="30"/>
  <c r="BE304" i="30"/>
  <c r="BE346" i="30"/>
  <c r="BE358" i="30"/>
  <c r="BE390" i="30"/>
  <c r="BE422" i="30"/>
  <c r="BE307" i="30"/>
  <c r="BE368" i="30"/>
  <c r="BE396" i="30"/>
  <c r="BE404" i="30"/>
  <c r="BE406" i="30"/>
  <c r="BE412" i="30"/>
  <c r="BE460" i="30"/>
  <c r="BE464" i="30"/>
  <c r="BE125" i="30"/>
  <c r="BE245" i="30"/>
  <c r="BE332" i="30"/>
  <c r="BE334" i="30"/>
  <c r="BE336" i="30"/>
  <c r="BE340" i="30"/>
  <c r="BE348" i="30"/>
  <c r="BE418" i="30"/>
  <c r="BE436" i="30"/>
  <c r="BE440" i="30"/>
  <c r="BE444" i="30"/>
  <c r="BE452" i="30"/>
  <c r="BE456" i="30"/>
  <c r="BE466" i="30"/>
  <c r="BE470" i="30"/>
  <c r="BE229" i="30"/>
  <c r="BE309" i="30"/>
  <c r="BE312" i="30"/>
  <c r="BE313" i="30"/>
  <c r="BE315" i="30"/>
  <c r="BE319" i="30"/>
  <c r="BE320" i="30"/>
  <c r="BE350" i="30"/>
  <c r="BE352" i="30"/>
  <c r="BE410" i="30"/>
  <c r="BE446" i="30"/>
  <c r="BE468" i="30"/>
  <c r="BE133" i="30"/>
  <c r="BE153" i="30"/>
  <c r="BE157" i="30"/>
  <c r="BE209" i="30"/>
  <c r="BE211" i="30"/>
  <c r="BE215" i="30"/>
  <c r="BE249" i="30"/>
  <c r="BE253" i="30"/>
  <c r="BE255" i="30"/>
  <c r="BE257" i="30"/>
  <c r="BE259" i="30"/>
  <c r="BE261" i="30"/>
  <c r="BE279" i="30"/>
  <c r="BE288" i="30"/>
  <c r="BE292" i="30"/>
  <c r="BE372" i="30"/>
  <c r="BE394" i="30"/>
  <c r="BE400" i="30"/>
  <c r="BE402" i="30"/>
  <c r="BE140" i="29"/>
  <c r="BE136" i="29"/>
  <c r="BE141" i="29"/>
  <c r="BE143" i="29"/>
  <c r="BE145" i="29"/>
  <c r="BE146" i="29"/>
  <c r="E111" i="29"/>
  <c r="BE147" i="29"/>
  <c r="BE148" i="29"/>
  <c r="F95" i="29"/>
  <c r="BE127" i="29"/>
  <c r="BE129" i="29"/>
  <c r="BE151" i="29"/>
  <c r="J96" i="29"/>
  <c r="BE131" i="29"/>
  <c r="BE149" i="29"/>
  <c r="BE153" i="29"/>
  <c r="J119" i="29"/>
  <c r="BE133" i="29"/>
  <c r="BE134" i="29"/>
  <c r="BE137" i="29"/>
  <c r="BE142" i="29"/>
  <c r="BE144" i="29"/>
  <c r="BE150" i="29"/>
  <c r="BE157" i="29"/>
  <c r="BE158" i="29"/>
  <c r="BE164" i="29"/>
  <c r="BE160" i="29"/>
  <c r="J95" i="29"/>
  <c r="BE155" i="29"/>
  <c r="BE162" i="29"/>
  <c r="BE163" i="29"/>
  <c r="BE165" i="29"/>
  <c r="BE167" i="29"/>
  <c r="BE180" i="29"/>
  <c r="BE152" i="29"/>
  <c r="BE156" i="29"/>
  <c r="BE166" i="29"/>
  <c r="BE172" i="29"/>
  <c r="BE176" i="29"/>
  <c r="BE181" i="29"/>
  <c r="BE182" i="29"/>
  <c r="BE154" i="29"/>
  <c r="BE159" i="29"/>
  <c r="BE161" i="29"/>
  <c r="BE168" i="29"/>
  <c r="BE169" i="29"/>
  <c r="BE170" i="29"/>
  <c r="BE171" i="29"/>
  <c r="BE173" i="29"/>
  <c r="BE179" i="29"/>
  <c r="F96" i="29"/>
  <c r="BE128" i="29"/>
  <c r="BE174" i="29"/>
  <c r="BE130" i="29"/>
  <c r="BE132" i="29"/>
  <c r="BE139" i="29"/>
  <c r="BE175" i="29"/>
  <c r="BE135" i="29"/>
  <c r="BE138" i="29"/>
  <c r="BE177" i="29"/>
  <c r="BE178" i="29"/>
  <c r="J95" i="28"/>
  <c r="E111" i="28"/>
  <c r="J122" i="28"/>
  <c r="J93" i="28"/>
  <c r="F95" i="28"/>
  <c r="F96" i="28"/>
  <c r="BE127" i="28"/>
  <c r="BE128" i="28"/>
  <c r="BE129" i="28"/>
  <c r="BK125" i="26"/>
  <c r="J125" i="26" s="1"/>
  <c r="F96" i="27"/>
  <c r="F121" i="27"/>
  <c r="J122" i="27"/>
  <c r="J119" i="27"/>
  <c r="BE134" i="27"/>
  <c r="BE138" i="27"/>
  <c r="BE143" i="27"/>
  <c r="BE135" i="27"/>
  <c r="E85" i="27"/>
  <c r="BE127" i="27"/>
  <c r="BE129" i="27"/>
  <c r="BE130" i="27"/>
  <c r="BE131" i="27"/>
  <c r="BE132" i="27"/>
  <c r="BE133" i="27"/>
  <c r="J95" i="27"/>
  <c r="BE128" i="27"/>
  <c r="BE136" i="27"/>
  <c r="BE141" i="27"/>
  <c r="BE140" i="27"/>
  <c r="J96" i="26"/>
  <c r="J119" i="26"/>
  <c r="F121" i="26"/>
  <c r="BE127" i="26"/>
  <c r="BE129" i="26"/>
  <c r="E111" i="26"/>
  <c r="J121" i="26"/>
  <c r="BE135" i="26"/>
  <c r="F96" i="26"/>
  <c r="BE128" i="26"/>
  <c r="BE130" i="26"/>
  <c r="BE131" i="26"/>
  <c r="BE132" i="26"/>
  <c r="BE133" i="26"/>
  <c r="BE134" i="26"/>
  <c r="BE136" i="26"/>
  <c r="J93" i="25"/>
  <c r="J96" i="25"/>
  <c r="BE128" i="25"/>
  <c r="F95" i="25"/>
  <c r="J122" i="25"/>
  <c r="J126" i="24"/>
  <c r="J101" i="24"/>
  <c r="BE131" i="25"/>
  <c r="E112" i="25"/>
  <c r="F123" i="25"/>
  <c r="BE129" i="25"/>
  <c r="BE138" i="25"/>
  <c r="BE142" i="25"/>
  <c r="BE139" i="25"/>
  <c r="BE130" i="25"/>
  <c r="BE132" i="25"/>
  <c r="BE136" i="25"/>
  <c r="BE137" i="25"/>
  <c r="BE140" i="25"/>
  <c r="BE141" i="25"/>
  <c r="BE156" i="25"/>
  <c r="BE147" i="25"/>
  <c r="BE133" i="25"/>
  <c r="BE135" i="25"/>
  <c r="BE143" i="25"/>
  <c r="BE144" i="25"/>
  <c r="BE146" i="25"/>
  <c r="BE148" i="25"/>
  <c r="BE152" i="25"/>
  <c r="BE154" i="25"/>
  <c r="BE134" i="25"/>
  <c r="BE150" i="25"/>
  <c r="BE157" i="25"/>
  <c r="BE158" i="25"/>
  <c r="BE159" i="25"/>
  <c r="BE145" i="25"/>
  <c r="BE149" i="25"/>
  <c r="BE160" i="25"/>
  <c r="BE162" i="25"/>
  <c r="J95" i="24"/>
  <c r="F122" i="24"/>
  <c r="BE127" i="24"/>
  <c r="E111" i="24"/>
  <c r="BE137" i="24"/>
  <c r="J136" i="23"/>
  <c r="J101" i="23"/>
  <c r="J122" i="24"/>
  <c r="BE129" i="24"/>
  <c r="BE133" i="24"/>
  <c r="BE131" i="24"/>
  <c r="BE144" i="24"/>
  <c r="BE141" i="24"/>
  <c r="F95" i="24"/>
  <c r="BE128" i="24"/>
  <c r="BE148" i="24"/>
  <c r="J93" i="24"/>
  <c r="BE130" i="24"/>
  <c r="BE149" i="24"/>
  <c r="BE132" i="24"/>
  <c r="BE139" i="24"/>
  <c r="BE150" i="24"/>
  <c r="BE154" i="24"/>
  <c r="BE134" i="24"/>
  <c r="BE135" i="24"/>
  <c r="BE138" i="24"/>
  <c r="BE142" i="24"/>
  <c r="BE147" i="24"/>
  <c r="BE152" i="24"/>
  <c r="BE136" i="24"/>
  <c r="BE140" i="24"/>
  <c r="BE143" i="24"/>
  <c r="BE145" i="24"/>
  <c r="BE146" i="24"/>
  <c r="BE151" i="24"/>
  <c r="J127" i="22"/>
  <c r="J101" i="22"/>
  <c r="J95" i="23"/>
  <c r="J96" i="23"/>
  <c r="F132" i="23"/>
  <c r="BE143" i="23"/>
  <c r="BE145" i="23"/>
  <c r="BE149" i="23"/>
  <c r="BE154" i="23"/>
  <c r="BE170" i="23"/>
  <c r="BE173" i="23"/>
  <c r="BE178" i="23"/>
  <c r="BE180" i="23"/>
  <c r="BE182" i="23"/>
  <c r="BE196" i="23"/>
  <c r="BE211" i="23"/>
  <c r="BE213" i="23"/>
  <c r="BE225" i="23"/>
  <c r="BE226" i="23"/>
  <c r="BE188" i="23"/>
  <c r="BE190" i="23"/>
  <c r="BE192" i="23"/>
  <c r="BE198" i="23"/>
  <c r="BE205" i="23"/>
  <c r="BE230" i="23"/>
  <c r="BE139" i="23"/>
  <c r="BE150" i="23"/>
  <c r="BE166" i="23"/>
  <c r="BE181" i="23"/>
  <c r="BE210" i="23"/>
  <c r="BE236" i="23"/>
  <c r="BE237" i="23"/>
  <c r="BE248" i="23"/>
  <c r="BE194" i="23"/>
  <c r="BE208" i="23"/>
  <c r="BE209" i="23"/>
  <c r="BE212" i="23"/>
  <c r="BE216" i="23"/>
  <c r="BE219" i="23"/>
  <c r="BE245" i="23"/>
  <c r="BE246" i="23"/>
  <c r="BE249" i="23"/>
  <c r="BE259" i="23"/>
  <c r="BE263" i="23"/>
  <c r="BE146" i="23"/>
  <c r="BE269" i="23"/>
  <c r="BE171" i="23"/>
  <c r="BE174" i="23"/>
  <c r="BE177" i="23"/>
  <c r="BE187" i="23"/>
  <c r="BE271" i="23"/>
  <c r="BE138" i="23"/>
  <c r="BE151" i="23"/>
  <c r="BE156" i="23"/>
  <c r="BE161" i="23"/>
  <c r="BE164" i="23"/>
  <c r="BE165" i="23"/>
  <c r="BE264" i="23"/>
  <c r="BE268" i="23"/>
  <c r="BE272" i="23"/>
  <c r="BE186" i="23"/>
  <c r="BE255" i="23"/>
  <c r="BE258" i="23"/>
  <c r="BE274" i="23"/>
  <c r="BE276" i="23"/>
  <c r="BE283" i="23"/>
  <c r="BE207" i="23"/>
  <c r="BE214" i="23"/>
  <c r="BE217" i="23"/>
  <c r="BE218" i="23"/>
  <c r="BE222" i="23"/>
  <c r="BE224" i="23"/>
  <c r="BE140" i="23"/>
  <c r="BE141" i="23"/>
  <c r="BE153" i="23"/>
  <c r="BE162" i="23"/>
  <c r="BE179" i="23"/>
  <c r="BE202" i="23"/>
  <c r="BE253" i="23"/>
  <c r="BE257" i="23"/>
  <c r="BE260" i="23"/>
  <c r="BE231" i="23"/>
  <c r="BE273" i="23"/>
  <c r="BE159" i="23"/>
  <c r="BE172" i="23"/>
  <c r="BE184" i="23"/>
  <c r="BE158" i="23"/>
  <c r="BE168" i="23"/>
  <c r="BE206" i="23"/>
  <c r="BE215" i="23"/>
  <c r="BE221" i="23"/>
  <c r="BE228" i="23"/>
  <c r="BE232" i="23"/>
  <c r="BE242" i="23"/>
  <c r="BE148" i="23"/>
  <c r="BE155" i="23"/>
  <c r="BE238" i="23"/>
  <c r="BE241" i="23"/>
  <c r="BE244" i="23"/>
  <c r="BE247" i="23"/>
  <c r="BE290" i="23"/>
  <c r="E85" i="23"/>
  <c r="J93" i="23"/>
  <c r="BE137" i="23"/>
  <c r="BE144" i="23"/>
  <c r="BE147" i="23"/>
  <c r="BE157" i="23"/>
  <c r="BE160" i="23"/>
  <c r="BE169" i="23"/>
  <c r="BE200" i="23"/>
  <c r="BE252" i="23"/>
  <c r="BE261" i="23"/>
  <c r="BE262" i="23"/>
  <c r="BE265" i="23"/>
  <c r="BE266" i="23"/>
  <c r="BE267" i="23"/>
  <c r="BE270" i="23"/>
  <c r="BE278" i="23"/>
  <c r="BE280" i="23"/>
  <c r="BE286" i="23"/>
  <c r="F95" i="23"/>
  <c r="BE142" i="23"/>
  <c r="BE233" i="23"/>
  <c r="BE239" i="23"/>
  <c r="BE243" i="23"/>
  <c r="BE251" i="23"/>
  <c r="BE254" i="23"/>
  <c r="BE282" i="23"/>
  <c r="BE285" i="23"/>
  <c r="BE287" i="23"/>
  <c r="BE289" i="23"/>
  <c r="BE291" i="23"/>
  <c r="BE163" i="23"/>
  <c r="BE176" i="23"/>
  <c r="BE183" i="23"/>
  <c r="BE220" i="23"/>
  <c r="BE223" i="23"/>
  <c r="BE227" i="23"/>
  <c r="BE229" i="23"/>
  <c r="BE235" i="23"/>
  <c r="BE240" i="23"/>
  <c r="BE250" i="23"/>
  <c r="BE256" i="23"/>
  <c r="BE275" i="23"/>
  <c r="BE288" i="23"/>
  <c r="BE292" i="23"/>
  <c r="J96" i="22"/>
  <c r="J122" i="22"/>
  <c r="BE141" i="22"/>
  <c r="BE151" i="22"/>
  <c r="E85" i="22"/>
  <c r="J93" i="22"/>
  <c r="F123" i="22"/>
  <c r="BE135" i="22"/>
  <c r="BE137" i="22"/>
  <c r="BE154" i="22"/>
  <c r="BE128" i="22"/>
  <c r="BE130" i="22"/>
  <c r="BE144" i="22"/>
  <c r="BE148" i="22"/>
  <c r="BE149" i="22"/>
  <c r="BE150" i="22"/>
  <c r="BE153" i="22"/>
  <c r="BE155" i="22"/>
  <c r="BE157" i="22"/>
  <c r="BE152" i="22"/>
  <c r="BE161" i="22"/>
  <c r="F122" i="22"/>
  <c r="BE136" i="22"/>
  <c r="BE142" i="22"/>
  <c r="BE165" i="22"/>
  <c r="J127" i="21"/>
  <c r="J101" i="21" s="1"/>
  <c r="BE160" i="22"/>
  <c r="BE177" i="22"/>
  <c r="BE159" i="22"/>
  <c r="BE162" i="22"/>
  <c r="BE166" i="22"/>
  <c r="BE134" i="22"/>
  <c r="BE143" i="22"/>
  <c r="BE145" i="22"/>
  <c r="BE156" i="22"/>
  <c r="BE163" i="22"/>
  <c r="BE164" i="22"/>
  <c r="BE167" i="22"/>
  <c r="BE169" i="22"/>
  <c r="BE172" i="22"/>
  <c r="BE129" i="22"/>
  <c r="BE168" i="22"/>
  <c r="BE170" i="22"/>
  <c r="BE131" i="22"/>
  <c r="BE133" i="22"/>
  <c r="BE140" i="22"/>
  <c r="BE146" i="22"/>
  <c r="BE132" i="22"/>
  <c r="BE138" i="22"/>
  <c r="BE139" i="22"/>
  <c r="BE147" i="22"/>
  <c r="BE158" i="22"/>
  <c r="BE173" i="22"/>
  <c r="BE174" i="22"/>
  <c r="BE175" i="22"/>
  <c r="BE176" i="22"/>
  <c r="BE181" i="22"/>
  <c r="BE171" i="22"/>
  <c r="BE178" i="22"/>
  <c r="BE179" i="22"/>
  <c r="J122" i="21"/>
  <c r="F95" i="21"/>
  <c r="J120" i="21"/>
  <c r="F96" i="21"/>
  <c r="E112" i="21"/>
  <c r="BE132" i="21"/>
  <c r="BE136" i="21"/>
  <c r="BE138" i="21"/>
  <c r="BE143" i="21"/>
  <c r="J96" i="21"/>
  <c r="BE128" i="21"/>
  <c r="BE135" i="21"/>
  <c r="BE130" i="21"/>
  <c r="BE134" i="21"/>
  <c r="BE139" i="21"/>
  <c r="BE141" i="21"/>
  <c r="BE145" i="21"/>
  <c r="BE131" i="21"/>
  <c r="BE133" i="21"/>
  <c r="BE144" i="21"/>
  <c r="BE146" i="21"/>
  <c r="BE129" i="21"/>
  <c r="BE137" i="21"/>
  <c r="BE140" i="21"/>
  <c r="BE147" i="20"/>
  <c r="BE153" i="20"/>
  <c r="BE131" i="20"/>
  <c r="BE191" i="20"/>
  <c r="BE203" i="20"/>
  <c r="F96" i="20"/>
  <c r="BE141" i="20"/>
  <c r="BE193" i="20"/>
  <c r="BE149" i="20"/>
  <c r="BE199" i="20"/>
  <c r="BE215" i="20"/>
  <c r="BE217" i="20"/>
  <c r="BE177" i="20"/>
  <c r="BE179" i="20"/>
  <c r="BE181" i="20"/>
  <c r="BE201" i="20"/>
  <c r="BE213" i="20"/>
  <c r="BE183" i="20"/>
  <c r="BE197" i="20"/>
  <c r="BE207" i="20"/>
  <c r="BE143" i="20"/>
  <c r="BE145" i="20"/>
  <c r="BE159" i="20"/>
  <c r="BE167" i="20"/>
  <c r="BE171" i="20"/>
  <c r="BE129" i="20"/>
  <c r="BE133" i="20"/>
  <c r="F95" i="20"/>
  <c r="J118" i="20"/>
  <c r="BE151" i="20"/>
  <c r="BE155" i="20"/>
  <c r="BE161" i="20"/>
  <c r="BE169" i="20"/>
  <c r="BE227" i="20"/>
  <c r="BE237" i="20"/>
  <c r="BE243" i="20"/>
  <c r="E85" i="20"/>
  <c r="J120" i="20"/>
  <c r="BE195" i="20"/>
  <c r="BE205" i="20"/>
  <c r="BE221" i="20"/>
  <c r="BE223" i="20"/>
  <c r="BE225" i="20"/>
  <c r="BE219" i="20"/>
  <c r="BE229" i="20"/>
  <c r="BE231" i="20"/>
  <c r="BE135" i="20"/>
  <c r="BE209" i="20"/>
  <c r="BE211" i="20"/>
  <c r="BE239" i="20"/>
  <c r="J96" i="20"/>
  <c r="BE125" i="20"/>
  <c r="BE127" i="20"/>
  <c r="BE137" i="20"/>
  <c r="BE139" i="20"/>
  <c r="BE163" i="20"/>
  <c r="BE175" i="20"/>
  <c r="BE185" i="20"/>
  <c r="BE187" i="20"/>
  <c r="BE189" i="20"/>
  <c r="BE235" i="20"/>
  <c r="BE249" i="20"/>
  <c r="BE251" i="20"/>
  <c r="BE157" i="20"/>
  <c r="BE165" i="20"/>
  <c r="BE173" i="20"/>
  <c r="BE241" i="20"/>
  <c r="BE233" i="20"/>
  <c r="BE245" i="20"/>
  <c r="BE247" i="20"/>
  <c r="F123" i="19"/>
  <c r="J96" i="19"/>
  <c r="F124" i="19"/>
  <c r="BE129" i="19"/>
  <c r="BK129" i="18"/>
  <c r="J129" i="18" s="1"/>
  <c r="J100" i="18" s="1"/>
  <c r="J95" i="19"/>
  <c r="E113" i="19"/>
  <c r="J121" i="19"/>
  <c r="BE131" i="19"/>
  <c r="BE133" i="19"/>
  <c r="BE136" i="19"/>
  <c r="BE138" i="19"/>
  <c r="BE140" i="19"/>
  <c r="BE130" i="19"/>
  <c r="BE134" i="19"/>
  <c r="BE135" i="19"/>
  <c r="BE139" i="19"/>
  <c r="BK127" i="17"/>
  <c r="J127" i="17"/>
  <c r="J100" i="17"/>
  <c r="F95" i="18"/>
  <c r="F126" i="18"/>
  <c r="J96" i="18"/>
  <c r="J123" i="18"/>
  <c r="BE131" i="18"/>
  <c r="E85" i="18"/>
  <c r="BE133" i="18"/>
  <c r="BE143" i="18"/>
  <c r="BE146" i="18"/>
  <c r="BE153" i="18"/>
  <c r="BE142" i="18"/>
  <c r="J95" i="18"/>
  <c r="BE132" i="18"/>
  <c r="BE139" i="18"/>
  <c r="BE144" i="18"/>
  <c r="BE147" i="18"/>
  <c r="BE148" i="18"/>
  <c r="BE150" i="18"/>
  <c r="BE151" i="18"/>
  <c r="BE152" i="18"/>
  <c r="BE154" i="18"/>
  <c r="BE134" i="18"/>
  <c r="BE136" i="18"/>
  <c r="BE137" i="18"/>
  <c r="BE138" i="18"/>
  <c r="BE140" i="18"/>
  <c r="BE149" i="18"/>
  <c r="BE156" i="18"/>
  <c r="E85" i="17"/>
  <c r="J93" i="17"/>
  <c r="J123" i="17"/>
  <c r="BE130" i="17"/>
  <c r="BE134" i="17"/>
  <c r="BE136" i="17"/>
  <c r="BE139" i="17"/>
  <c r="BE142" i="17"/>
  <c r="F96" i="17"/>
  <c r="F123" i="17"/>
  <c r="J124" i="17"/>
  <c r="BE131" i="17"/>
  <c r="BE132" i="17"/>
  <c r="BE135" i="17"/>
  <c r="BE146" i="17"/>
  <c r="BE129" i="17"/>
  <c r="BE133" i="17"/>
  <c r="BE137" i="17"/>
  <c r="BE140" i="17"/>
  <c r="BE141" i="17"/>
  <c r="BE143" i="17"/>
  <c r="BE145" i="17"/>
  <c r="BE147" i="17"/>
  <c r="BE148" i="17"/>
  <c r="BE149" i="17"/>
  <c r="BE150" i="17"/>
  <c r="BE151" i="17"/>
  <c r="J124" i="16"/>
  <c r="J131" i="15"/>
  <c r="J101" i="15" s="1"/>
  <c r="BE139" i="16"/>
  <c r="BE147" i="16"/>
  <c r="E85" i="16"/>
  <c r="F96" i="16"/>
  <c r="BE138" i="16"/>
  <c r="BE143" i="16"/>
  <c r="BE144" i="16"/>
  <c r="BE145" i="16"/>
  <c r="BE148" i="16"/>
  <c r="BE150" i="16"/>
  <c r="BE154" i="16"/>
  <c r="BE155" i="16"/>
  <c r="BE161" i="16"/>
  <c r="BE163" i="16"/>
  <c r="BE157" i="16"/>
  <c r="F95" i="16"/>
  <c r="J96" i="16"/>
  <c r="J126" i="16"/>
  <c r="BE133" i="16"/>
  <c r="BE134" i="16"/>
  <c r="BE135" i="16"/>
  <c r="BE141" i="16"/>
  <c r="BE142" i="16"/>
  <c r="BE151" i="16"/>
  <c r="BE165" i="16"/>
  <c r="BE170" i="16"/>
  <c r="BE173" i="16"/>
  <c r="BE174" i="16"/>
  <c r="BE176" i="16"/>
  <c r="BE132" i="16"/>
  <c r="BE136" i="16"/>
  <c r="BE137" i="16"/>
  <c r="BE140" i="16"/>
  <c r="BE149" i="16"/>
  <c r="BE152" i="16"/>
  <c r="BE164" i="16"/>
  <c r="BE167" i="16"/>
  <c r="BE168" i="16"/>
  <c r="BE169" i="16"/>
  <c r="BE172" i="16"/>
  <c r="BE181" i="16"/>
  <c r="BE158" i="16"/>
  <c r="BE178" i="16"/>
  <c r="BE153" i="16"/>
  <c r="BE156" i="16"/>
  <c r="BE159" i="16"/>
  <c r="BE162" i="16"/>
  <c r="BE166" i="16"/>
  <c r="BE175" i="16"/>
  <c r="BE180" i="16"/>
  <c r="J128" i="14"/>
  <c r="J101" i="14"/>
  <c r="F95" i="15"/>
  <c r="E116" i="15"/>
  <c r="BE133" i="15"/>
  <c r="J93" i="15"/>
  <c r="J96" i="15"/>
  <c r="F127" i="15"/>
  <c r="J126" i="15"/>
  <c r="BE138" i="15"/>
  <c r="BE132" i="15"/>
  <c r="BE136" i="15"/>
  <c r="BE139" i="15"/>
  <c r="BE143" i="15"/>
  <c r="BE145" i="15"/>
  <c r="BE149" i="15"/>
  <c r="BE154" i="15"/>
  <c r="BE156" i="15"/>
  <c r="BE155" i="15"/>
  <c r="BE165" i="15"/>
  <c r="BE134" i="15"/>
  <c r="BE140" i="15"/>
  <c r="BE144" i="15"/>
  <c r="BE147" i="15"/>
  <c r="BE152" i="15"/>
  <c r="BE158" i="15"/>
  <c r="BE160" i="15"/>
  <c r="BE151" i="15"/>
  <c r="BE153" i="15"/>
  <c r="BE157" i="15"/>
  <c r="BE159" i="15"/>
  <c r="BE162" i="15"/>
  <c r="BE166" i="15"/>
  <c r="BE167" i="15"/>
  <c r="BE137" i="15"/>
  <c r="BE141" i="15"/>
  <c r="BE148" i="15"/>
  <c r="BE161" i="15"/>
  <c r="BE164" i="15"/>
  <c r="F95" i="14"/>
  <c r="J95" i="14"/>
  <c r="BE129" i="14"/>
  <c r="BE132" i="14"/>
  <c r="E113" i="14"/>
  <c r="BE135" i="14"/>
  <c r="BE133" i="14"/>
  <c r="BE137" i="14"/>
  <c r="J121" i="14"/>
  <c r="BE144" i="14"/>
  <c r="BE147" i="14"/>
  <c r="F96" i="14"/>
  <c r="J124" i="14"/>
  <c r="BE131" i="14"/>
  <c r="BE138" i="14"/>
  <c r="BE139" i="14"/>
  <c r="BE143" i="14"/>
  <c r="BE150" i="14"/>
  <c r="BE155" i="14"/>
  <c r="BE142" i="14"/>
  <c r="BE136" i="14"/>
  <c r="BE141" i="14"/>
  <c r="BE149" i="14"/>
  <c r="BE130" i="14"/>
  <c r="BE134" i="14"/>
  <c r="BE140" i="14"/>
  <c r="BE148" i="14"/>
  <c r="BE152" i="14"/>
  <c r="BE146" i="14"/>
  <c r="BE153" i="14"/>
  <c r="BE154" i="14"/>
  <c r="F95" i="13"/>
  <c r="J125" i="13"/>
  <c r="BE140" i="13"/>
  <c r="BE141" i="13"/>
  <c r="BK129" i="12"/>
  <c r="J129" i="12" s="1"/>
  <c r="J100" i="12" s="1"/>
  <c r="F96" i="13"/>
  <c r="J122" i="13"/>
  <c r="BE136" i="13"/>
  <c r="BE137" i="13"/>
  <c r="BE138" i="13"/>
  <c r="BE143" i="13"/>
  <c r="E114" i="13"/>
  <c r="BE132" i="13"/>
  <c r="BE134" i="13"/>
  <c r="BE131" i="13"/>
  <c r="J124" i="13"/>
  <c r="BE135" i="13"/>
  <c r="BE139" i="13"/>
  <c r="BE142" i="13"/>
  <c r="BE147" i="13"/>
  <c r="BE150" i="13"/>
  <c r="BE133" i="13"/>
  <c r="BE149" i="13"/>
  <c r="BE160" i="13"/>
  <c r="BE144" i="13"/>
  <c r="BE151" i="13"/>
  <c r="BE152" i="13"/>
  <c r="BE157" i="13"/>
  <c r="BE153" i="13"/>
  <c r="BE158" i="13"/>
  <c r="BE159" i="13"/>
  <c r="BE161" i="13"/>
  <c r="BE164" i="13"/>
  <c r="BE169" i="13"/>
  <c r="BE146" i="13"/>
  <c r="BE148" i="13"/>
  <c r="BE155" i="13"/>
  <c r="BE163" i="13"/>
  <c r="BE165" i="13"/>
  <c r="BE130" i="13"/>
  <c r="BE154" i="13"/>
  <c r="BE162" i="13"/>
  <c r="BE167" i="13"/>
  <c r="BE168" i="13"/>
  <c r="BK130" i="11"/>
  <c r="J130" i="11" s="1"/>
  <c r="J100" i="11" s="1"/>
  <c r="J93" i="12"/>
  <c r="BE133" i="12"/>
  <c r="BE139" i="12"/>
  <c r="BE140" i="12"/>
  <c r="E85" i="12"/>
  <c r="F125" i="12"/>
  <c r="BE144" i="12"/>
  <c r="BE150" i="12"/>
  <c r="J126" i="12"/>
  <c r="BE132" i="12"/>
  <c r="BE134" i="12"/>
  <c r="BE145" i="12"/>
  <c r="BE153" i="12"/>
  <c r="BE146" i="12"/>
  <c r="BE152" i="12"/>
  <c r="J95" i="12"/>
  <c r="BE131" i="12"/>
  <c r="BE135" i="12"/>
  <c r="BE138" i="12"/>
  <c r="BE142" i="12"/>
  <c r="BE147" i="12"/>
  <c r="BE151" i="12"/>
  <c r="BE154" i="12"/>
  <c r="BE162" i="12"/>
  <c r="BE156" i="12"/>
  <c r="BE159" i="12"/>
  <c r="BE166" i="12"/>
  <c r="F126" i="12"/>
  <c r="BE173" i="12"/>
  <c r="BE157" i="12"/>
  <c r="BE167" i="12"/>
  <c r="BE175" i="12"/>
  <c r="BE136" i="12"/>
  <c r="BE161" i="12"/>
  <c r="BE143" i="12"/>
  <c r="BE148" i="12"/>
  <c r="BE155" i="12"/>
  <c r="BE181" i="12"/>
  <c r="BE165" i="12"/>
  <c r="BE168" i="12"/>
  <c r="BE149" i="12"/>
  <c r="BE164" i="12"/>
  <c r="BE170" i="12"/>
  <c r="BE171" i="12"/>
  <c r="BE174" i="12"/>
  <c r="BE176" i="12"/>
  <c r="BE177" i="12"/>
  <c r="BE178" i="12"/>
  <c r="BE180" i="12"/>
  <c r="BE182" i="12"/>
  <c r="BE183" i="12"/>
  <c r="BE184" i="12"/>
  <c r="BE137" i="12"/>
  <c r="BE141" i="12"/>
  <c r="BE160" i="12"/>
  <c r="BE163" i="12"/>
  <c r="BE164" i="11"/>
  <c r="J93" i="11"/>
  <c r="E116" i="11"/>
  <c r="F127" i="11"/>
  <c r="BE133" i="11"/>
  <c r="BE151" i="11"/>
  <c r="BE155" i="11"/>
  <c r="BE156" i="11"/>
  <c r="BE157" i="11"/>
  <c r="BK397" i="10"/>
  <c r="J397" i="10"/>
  <c r="J107" i="10" s="1"/>
  <c r="F126" i="11"/>
  <c r="J126" i="11"/>
  <c r="BE132" i="11"/>
  <c r="BE139" i="11"/>
  <c r="BE166" i="11"/>
  <c r="BE168" i="11"/>
  <c r="BE177" i="11"/>
  <c r="BE138" i="11"/>
  <c r="BE150" i="11"/>
  <c r="BE154" i="11"/>
  <c r="BE158" i="11"/>
  <c r="BE160" i="11"/>
  <c r="BE162" i="11"/>
  <c r="BE163" i="11"/>
  <c r="BE173" i="11"/>
  <c r="BE179" i="11"/>
  <c r="BE143" i="11"/>
  <c r="BE144" i="11"/>
  <c r="BE149" i="11"/>
  <c r="BE161" i="11"/>
  <c r="BE165" i="11"/>
  <c r="BE171" i="11"/>
  <c r="BE174" i="11"/>
  <c r="BE186" i="11"/>
  <c r="BE141" i="11"/>
  <c r="BE153" i="11"/>
  <c r="BE134" i="11"/>
  <c r="BE136" i="11"/>
  <c r="BE167" i="11"/>
  <c r="BE182" i="11"/>
  <c r="BE192" i="11"/>
  <c r="BE147" i="11"/>
  <c r="BE176" i="11"/>
  <c r="BE181" i="11"/>
  <c r="BE184" i="11"/>
  <c r="BK136" i="10"/>
  <c r="J136" i="10" s="1"/>
  <c r="J100" i="10" s="1"/>
  <c r="J96" i="11"/>
  <c r="BE169" i="11"/>
  <c r="BE175" i="11"/>
  <c r="BE142" i="11"/>
  <c r="BE145" i="11"/>
  <c r="BE146" i="11"/>
  <c r="BE148" i="11"/>
  <c r="BE159" i="11"/>
  <c r="BE172" i="11"/>
  <c r="BE178" i="11"/>
  <c r="BE140" i="11"/>
  <c r="BE183" i="11"/>
  <c r="BE187" i="11"/>
  <c r="BE194" i="11"/>
  <c r="BE191" i="11"/>
  <c r="BE193" i="11"/>
  <c r="BE196" i="11"/>
  <c r="BE197" i="11"/>
  <c r="BE199" i="11"/>
  <c r="BE137" i="11"/>
  <c r="BE180" i="11"/>
  <c r="BE189" i="11"/>
  <c r="BE208" i="11"/>
  <c r="BE209" i="11"/>
  <c r="BE152" i="11"/>
  <c r="BE198" i="11"/>
  <c r="BE200" i="11"/>
  <c r="BE202" i="11"/>
  <c r="BE206" i="11"/>
  <c r="BE135" i="11"/>
  <c r="BE203" i="11"/>
  <c r="BE205" i="11"/>
  <c r="BE190" i="11"/>
  <c r="BE201" i="11"/>
  <c r="BE207" i="11"/>
  <c r="BE221" i="10"/>
  <c r="BE252" i="10"/>
  <c r="BE343" i="10"/>
  <c r="BE361" i="10"/>
  <c r="BE371" i="10"/>
  <c r="J144" i="9"/>
  <c r="J104" i="9"/>
  <c r="F96" i="10"/>
  <c r="J130" i="10"/>
  <c r="BE155" i="10"/>
  <c r="BE162" i="10"/>
  <c r="BE164" i="10"/>
  <c r="BE175" i="10"/>
  <c r="BE182" i="10"/>
  <c r="BE187" i="10"/>
  <c r="BE190" i="10"/>
  <c r="BE192" i="10"/>
  <c r="BE194" i="10"/>
  <c r="BE197" i="10"/>
  <c r="BE198" i="10"/>
  <c r="BE214" i="10"/>
  <c r="BE216" i="10"/>
  <c r="BE217" i="10"/>
  <c r="BE219" i="10"/>
  <c r="BE220" i="10"/>
  <c r="BE227" i="10"/>
  <c r="BE238" i="10"/>
  <c r="BE261" i="10"/>
  <c r="BE263" i="10"/>
  <c r="BE272" i="10"/>
  <c r="BE275" i="10"/>
  <c r="BE287" i="10"/>
  <c r="BE298" i="10"/>
  <c r="BE326" i="10"/>
  <c r="BE381" i="10"/>
  <c r="BE384" i="10"/>
  <c r="BE390" i="10"/>
  <c r="BE392" i="10"/>
  <c r="J132" i="10"/>
  <c r="BE143" i="10"/>
  <c r="BE161" i="10"/>
  <c r="BE171" i="10"/>
  <c r="BE172" i="10"/>
  <c r="BE183" i="10"/>
  <c r="BE185" i="10"/>
  <c r="BE189" i="10"/>
  <c r="BE193" i="10"/>
  <c r="BE195" i="10"/>
  <c r="BE196" i="10"/>
  <c r="BE208" i="10"/>
  <c r="BE209" i="10"/>
  <c r="BE212" i="10"/>
  <c r="BE250" i="10"/>
  <c r="BE253" i="10"/>
  <c r="BE283" i="10"/>
  <c r="BE291" i="10"/>
  <c r="BE295" i="10"/>
  <c r="BE314" i="10"/>
  <c r="BE329" i="10"/>
  <c r="BE362" i="10"/>
  <c r="BE408" i="10"/>
  <c r="BE430" i="10"/>
  <c r="BE233" i="10"/>
  <c r="BE234" i="10"/>
  <c r="BE237" i="10"/>
  <c r="BE318" i="10"/>
  <c r="BE357" i="10"/>
  <c r="BE140" i="10"/>
  <c r="BE141" i="10"/>
  <c r="BE142" i="10"/>
  <c r="BE146" i="10"/>
  <c r="BE149" i="10"/>
  <c r="BE151" i="10"/>
  <c r="BE153" i="10"/>
  <c r="BE154" i="10"/>
  <c r="BE158" i="10"/>
  <c r="BE167" i="10"/>
  <c r="BE168" i="10"/>
  <c r="BE169" i="10"/>
  <c r="BE170" i="10"/>
  <c r="BE174" i="10"/>
  <c r="BE201" i="10"/>
  <c r="BE204" i="10"/>
  <c r="BE205" i="10"/>
  <c r="BE232" i="10"/>
  <c r="BE241" i="10"/>
  <c r="BE297" i="10"/>
  <c r="BE355" i="10"/>
  <c r="BE367" i="10"/>
  <c r="BE231" i="10"/>
  <c r="BE412" i="10"/>
  <c r="BE446" i="10"/>
  <c r="J96" i="10"/>
  <c r="BE138" i="10"/>
  <c r="BE148" i="10"/>
  <c r="BE150" i="10"/>
  <c r="BE156" i="10"/>
  <c r="BE165" i="10"/>
  <c r="BE202" i="10"/>
  <c r="BE207" i="10"/>
  <c r="BE210" i="10"/>
  <c r="BE242" i="10"/>
  <c r="BE293" i="10"/>
  <c r="BE313" i="10"/>
  <c r="BE315" i="10"/>
  <c r="BE317" i="10"/>
  <c r="BE372" i="10"/>
  <c r="BE382" i="10"/>
  <c r="BE435" i="10"/>
  <c r="BE439" i="10"/>
  <c r="E85" i="10"/>
  <c r="F95" i="10"/>
  <c r="BE139" i="10"/>
  <c r="BE147" i="10"/>
  <c r="BE159" i="10"/>
  <c r="BE160" i="10"/>
  <c r="BE163" i="10"/>
  <c r="BE173" i="10"/>
  <c r="BE179" i="10"/>
  <c r="BE213" i="10"/>
  <c r="BE224" i="10"/>
  <c r="BE229" i="10"/>
  <c r="BE230" i="10"/>
  <c r="BE235" i="10"/>
  <c r="BE247" i="10"/>
  <c r="BE260" i="10"/>
  <c r="BE262" i="10"/>
  <c r="BE331" i="10"/>
  <c r="BE332" i="10"/>
  <c r="BE337" i="10"/>
  <c r="BE342" i="10"/>
  <c r="BE395" i="10"/>
  <c r="BE258" i="10"/>
  <c r="BE265" i="10"/>
  <c r="BE266" i="10"/>
  <c r="BE268" i="10"/>
  <c r="BE270" i="10"/>
  <c r="BE281" i="10"/>
  <c r="BE285" i="10"/>
  <c r="BE289" i="10"/>
  <c r="BE301" i="10"/>
  <c r="BE303" i="10"/>
  <c r="BE309" i="10"/>
  <c r="BE352" i="10"/>
  <c r="BE353" i="10"/>
  <c r="BE393" i="10"/>
  <c r="BE394" i="10"/>
  <c r="BE399" i="10"/>
  <c r="BE400" i="10"/>
  <c r="BE431" i="10"/>
  <c r="BE436" i="10"/>
  <c r="BE228" i="10"/>
  <c r="BE236" i="10"/>
  <c r="BE243" i="10"/>
  <c r="BE246" i="10"/>
  <c r="BE248" i="10"/>
  <c r="BE251" i="10"/>
  <c r="BE267" i="10"/>
  <c r="BE322" i="10"/>
  <c r="BE324" i="10"/>
  <c r="BE376" i="10"/>
  <c r="BE416" i="10"/>
  <c r="BE419" i="10"/>
  <c r="BE440" i="10"/>
  <c r="BE443" i="10"/>
  <c r="BE447" i="10"/>
  <c r="BE180" i="10"/>
  <c r="BE181" i="10"/>
  <c r="BE184" i="10"/>
  <c r="BE222" i="10"/>
  <c r="BE226" i="10"/>
  <c r="BE310" i="10"/>
  <c r="BE311" i="10"/>
  <c r="BE388" i="10"/>
  <c r="BE428" i="10"/>
  <c r="BE448" i="10"/>
  <c r="BE449" i="10"/>
  <c r="BE176" i="10"/>
  <c r="BE215" i="10"/>
  <c r="BE300" i="10"/>
  <c r="BE305" i="10"/>
  <c r="BE308" i="10"/>
  <c r="BE319" i="10"/>
  <c r="BE320" i="10"/>
  <c r="BE321" i="10"/>
  <c r="BE323" i="10"/>
  <c r="BE325" i="10"/>
  <c r="BE327" i="10"/>
  <c r="BE335" i="10"/>
  <c r="BE344" i="10"/>
  <c r="BE347" i="10"/>
  <c r="BE358" i="10"/>
  <c r="BE360" i="10"/>
  <c r="BE364" i="10"/>
  <c r="BE370" i="10"/>
  <c r="BE386" i="10"/>
  <c r="BE387" i="10"/>
  <c r="BE414" i="10"/>
  <c r="BE415" i="10"/>
  <c r="BE421" i="10"/>
  <c r="BE422" i="10"/>
  <c r="BE423" i="10"/>
  <c r="BE426" i="10"/>
  <c r="BE225" i="10"/>
  <c r="BE349" i="10"/>
  <c r="BE442" i="10"/>
  <c r="BE445" i="10"/>
  <c r="BE239" i="10"/>
  <c r="BE240" i="10"/>
  <c r="BE244" i="10"/>
  <c r="BE269" i="10"/>
  <c r="BE271" i="10"/>
  <c r="BE273" i="10"/>
  <c r="BE278" i="10"/>
  <c r="BE279" i="10"/>
  <c r="BE280" i="10"/>
  <c r="BE290" i="10"/>
  <c r="BE438" i="10"/>
  <c r="BE296" i="10"/>
  <c r="BE316" i="10"/>
  <c r="BE333" i="10"/>
  <c r="BE340" i="10"/>
  <c r="BE345" i="10"/>
  <c r="BE346" i="10"/>
  <c r="BE350" i="10"/>
  <c r="BE354" i="10"/>
  <c r="BE374" i="10"/>
  <c r="BE375" i="10"/>
  <c r="BE404" i="10"/>
  <c r="BE413" i="10"/>
  <c r="BE417" i="10"/>
  <c r="BE418" i="10"/>
  <c r="BE429" i="10"/>
  <c r="BE433" i="10"/>
  <c r="BE144" i="10"/>
  <c r="BE145" i="10"/>
  <c r="BE152" i="10"/>
  <c r="BE157" i="10"/>
  <c r="BE166" i="10"/>
  <c r="BE177" i="10"/>
  <c r="BE178" i="10"/>
  <c r="BE200" i="10"/>
  <c r="BE203" i="10"/>
  <c r="BE211" i="10"/>
  <c r="BE218" i="10"/>
  <c r="BE264" i="10"/>
  <c r="BE307" i="10"/>
  <c r="BE328" i="10"/>
  <c r="BE334" i="10"/>
  <c r="BE336" i="10"/>
  <c r="BE338" i="10"/>
  <c r="BE339" i="10"/>
  <c r="BE341" i="10"/>
  <c r="BE365" i="10"/>
  <c r="BE368" i="10"/>
  <c r="BE373" i="10"/>
  <c r="BE406" i="10"/>
  <c r="BE411" i="10"/>
  <c r="BE304" i="10"/>
  <c r="BE306" i="10"/>
  <c r="BE369" i="10"/>
  <c r="BE385" i="10"/>
  <c r="BE402" i="10"/>
  <c r="BE420" i="10"/>
  <c r="BE424" i="10"/>
  <c r="BE427" i="10"/>
  <c r="BE437" i="10"/>
  <c r="BE441" i="10"/>
  <c r="BE191" i="10"/>
  <c r="BE199" i="10"/>
  <c r="BE206" i="10"/>
  <c r="BE223" i="10"/>
  <c r="BE255" i="10"/>
  <c r="BE256" i="10"/>
  <c r="BE276" i="10"/>
  <c r="BE277" i="10"/>
  <c r="BE282" i="10"/>
  <c r="BE284" i="10"/>
  <c r="BE286" i="10"/>
  <c r="BE288" i="10"/>
  <c r="BE294" i="10"/>
  <c r="BE299" i="10"/>
  <c r="BE348" i="10"/>
  <c r="BE359" i="10"/>
  <c r="BE363" i="10"/>
  <c r="BE366" i="10"/>
  <c r="BE379" i="10"/>
  <c r="BE383" i="10"/>
  <c r="BE389" i="10"/>
  <c r="BE403" i="10"/>
  <c r="BE405" i="10"/>
  <c r="BE407" i="10"/>
  <c r="BE409" i="10"/>
  <c r="BE425" i="10"/>
  <c r="BE186" i="10"/>
  <c r="BE188" i="10"/>
  <c r="BE254" i="10"/>
  <c r="BE257" i="10"/>
  <c r="BE259" i="10"/>
  <c r="BE351" i="10"/>
  <c r="BE356" i="10"/>
  <c r="BE377" i="10"/>
  <c r="BE378" i="10"/>
  <c r="BE380" i="10"/>
  <c r="BE396" i="10"/>
  <c r="BE444" i="10"/>
  <c r="BE170" i="9"/>
  <c r="BE217" i="9"/>
  <c r="BE249" i="9"/>
  <c r="BE309" i="9"/>
  <c r="BE330" i="9"/>
  <c r="BE339" i="9"/>
  <c r="BE342" i="9"/>
  <c r="BE348" i="9"/>
  <c r="BE349" i="9"/>
  <c r="BE355" i="9"/>
  <c r="BE357" i="9"/>
  <c r="BE186" i="9"/>
  <c r="BE189" i="9"/>
  <c r="BE207" i="9"/>
  <c r="BE211" i="9"/>
  <c r="BE227" i="9"/>
  <c r="BE232" i="9"/>
  <c r="BE243" i="9"/>
  <c r="BE298" i="9"/>
  <c r="BE308" i="9"/>
  <c r="BE312" i="9"/>
  <c r="BE315" i="9"/>
  <c r="BE324" i="9"/>
  <c r="BE326" i="9"/>
  <c r="BE328" i="9"/>
  <c r="BE332" i="9"/>
  <c r="BE333" i="9"/>
  <c r="BE334" i="9"/>
  <c r="BE344" i="9"/>
  <c r="BE351" i="9"/>
  <c r="BE353" i="9"/>
  <c r="BE356" i="9"/>
  <c r="BE359" i="9"/>
  <c r="BE149" i="9"/>
  <c r="BE151" i="9"/>
  <c r="BE152" i="9"/>
  <c r="BE157" i="9"/>
  <c r="BE160" i="9"/>
  <c r="BE165" i="9"/>
  <c r="BE166" i="9"/>
  <c r="BE169" i="9"/>
  <c r="BE203" i="9"/>
  <c r="BE214" i="9"/>
  <c r="BE216" i="9"/>
  <c r="BE221" i="9"/>
  <c r="BE224" i="9"/>
  <c r="BE230" i="9"/>
  <c r="BE253" i="9"/>
  <c r="BE280" i="9"/>
  <c r="BE297" i="9"/>
  <c r="BE299" i="9"/>
  <c r="BE321" i="9"/>
  <c r="BE168" i="9"/>
  <c r="BE171" i="9"/>
  <c r="BE174" i="9"/>
  <c r="BE179" i="9"/>
  <c r="BE187" i="9"/>
  <c r="BE190" i="9"/>
  <c r="BE191" i="9"/>
  <c r="BE196" i="9"/>
  <c r="BE212" i="9"/>
  <c r="BE274" i="9"/>
  <c r="BE281" i="9"/>
  <c r="BE320" i="9"/>
  <c r="BE327" i="9"/>
  <c r="J95" i="9"/>
  <c r="BE158" i="9"/>
  <c r="BE161" i="9"/>
  <c r="BE233" i="9"/>
  <c r="BE246" i="9"/>
  <c r="BE278" i="9"/>
  <c r="BE282" i="9"/>
  <c r="BE310" i="9"/>
  <c r="E85" i="9"/>
  <c r="F96" i="9"/>
  <c r="F133" i="9"/>
  <c r="BE145" i="9"/>
  <c r="BE146" i="9"/>
  <c r="BE147" i="9"/>
  <c r="BE150" i="9"/>
  <c r="BE155" i="9"/>
  <c r="BE163" i="9"/>
  <c r="BE197" i="9"/>
  <c r="BE200" i="9"/>
  <c r="BE213" i="9"/>
  <c r="BE220" i="9"/>
  <c r="BE244" i="9"/>
  <c r="BE245" i="9"/>
  <c r="BE247" i="9"/>
  <c r="BE268" i="9"/>
  <c r="BE275" i="9"/>
  <c r="BE293" i="9"/>
  <c r="BE294" i="9"/>
  <c r="BE307" i="9"/>
  <c r="BE311" i="9"/>
  <c r="BE314" i="9"/>
  <c r="BE318" i="9"/>
  <c r="BE336" i="9"/>
  <c r="BE338" i="9"/>
  <c r="BE340" i="9"/>
  <c r="BE347" i="9"/>
  <c r="BE177" i="9"/>
  <c r="BE218" i="9"/>
  <c r="BE219" i="9"/>
  <c r="BE225" i="9"/>
  <c r="BE256" i="9"/>
  <c r="BE262" i="9"/>
  <c r="BE269" i="9"/>
  <c r="BE301" i="9"/>
  <c r="J96" i="9"/>
  <c r="BE142" i="9"/>
  <c r="BE162" i="9"/>
  <c r="BE222" i="9"/>
  <c r="BE228" i="9"/>
  <c r="BE231" i="9"/>
  <c r="BE239" i="9"/>
  <c r="BE252" i="9"/>
  <c r="BE258" i="9"/>
  <c r="BE263" i="9"/>
  <c r="BE272" i="9"/>
  <c r="BE337" i="9"/>
  <c r="BE341" i="9"/>
  <c r="BE343" i="9"/>
  <c r="BE345" i="9"/>
  <c r="BE346" i="9"/>
  <c r="BE350" i="9"/>
  <c r="BE352" i="9"/>
  <c r="BE354" i="9"/>
  <c r="BE358" i="9"/>
  <c r="BE360" i="9"/>
  <c r="BE285" i="9"/>
  <c r="BE291" i="9"/>
  <c r="BE322" i="9"/>
  <c r="BE329" i="9"/>
  <c r="BE210" i="9"/>
  <c r="BE215" i="9"/>
  <c r="BE250" i="9"/>
  <c r="BE254" i="9"/>
  <c r="BE257" i="9"/>
  <c r="BE260" i="9"/>
  <c r="BE276" i="9"/>
  <c r="BE303" i="9"/>
  <c r="BE313" i="9"/>
  <c r="BE317" i="9"/>
  <c r="BE323" i="9"/>
  <c r="BE325" i="9"/>
  <c r="BE331" i="9"/>
  <c r="BE141" i="9"/>
  <c r="BE153" i="9"/>
  <c r="BE175" i="9"/>
  <c r="BE286" i="9"/>
  <c r="BE306" i="9"/>
  <c r="BE366" i="9"/>
  <c r="BE378" i="9"/>
  <c r="BE182" i="9"/>
  <c r="BE273" i="9"/>
  <c r="BE361" i="9"/>
  <c r="BE362" i="9"/>
  <c r="BE364" i="9"/>
  <c r="BE367" i="9"/>
  <c r="BE183" i="9"/>
  <c r="BE184" i="9"/>
  <c r="BE185" i="9"/>
  <c r="BE195" i="9"/>
  <c r="BE201" i="9"/>
  <c r="BE284" i="9"/>
  <c r="BE316" i="9"/>
  <c r="BE319" i="9"/>
  <c r="BE374" i="9"/>
  <c r="BE375" i="9"/>
  <c r="BE383" i="9"/>
  <c r="BE279" i="9"/>
  <c r="BE148" i="9"/>
  <c r="BE194" i="9"/>
  <c r="BE198" i="9"/>
  <c r="BE208" i="9"/>
  <c r="BE236" i="9"/>
  <c r="BE295" i="9"/>
  <c r="BE335" i="9"/>
  <c r="BE154" i="9"/>
  <c r="BE159" i="9"/>
  <c r="BE193" i="9"/>
  <c r="BE234" i="9"/>
  <c r="BE235" i="9"/>
  <c r="BE259" i="9"/>
  <c r="BE264" i="9"/>
  <c r="BE265" i="9"/>
  <c r="BE267" i="9"/>
  <c r="BE270" i="9"/>
  <c r="BE271" i="9"/>
  <c r="BE363" i="9"/>
  <c r="J93" i="9"/>
  <c r="BE140" i="9"/>
  <c r="BE176" i="9"/>
  <c r="BE180" i="9"/>
  <c r="BE181" i="9"/>
  <c r="BE188" i="9"/>
  <c r="BE199" i="9"/>
  <c r="BE202" i="9"/>
  <c r="BE204" i="9"/>
  <c r="BE205" i="9"/>
  <c r="BE223" i="9"/>
  <c r="BE226" i="9"/>
  <c r="BE229" i="9"/>
  <c r="BE238" i="9"/>
  <c r="BE240" i="9"/>
  <c r="BE241" i="9"/>
  <c r="BE242" i="9"/>
  <c r="BE248" i="9"/>
  <c r="BE261" i="9"/>
  <c r="BE266" i="9"/>
  <c r="BE288" i="9"/>
  <c r="BE292" i="9"/>
  <c r="BE304" i="9"/>
  <c r="BE305" i="9"/>
  <c r="BE368" i="9"/>
  <c r="BE372" i="9"/>
  <c r="BE209" i="9"/>
  <c r="BE251" i="9"/>
  <c r="BE255" i="9"/>
  <c r="BE287" i="9"/>
  <c r="BE296" i="9"/>
  <c r="BE300" i="9"/>
  <c r="BE302" i="9"/>
  <c r="BE370" i="9"/>
  <c r="BE371" i="9"/>
  <c r="BE380" i="9"/>
  <c r="BE156" i="9"/>
  <c r="BE206" i="9"/>
  <c r="BE277" i="9"/>
  <c r="BE283" i="9"/>
  <c r="BE289" i="9"/>
  <c r="BE365" i="9"/>
  <c r="BE369" i="9"/>
  <c r="BE376" i="9"/>
  <c r="BE377" i="9"/>
  <c r="BE379" i="9"/>
  <c r="BE381" i="9"/>
  <c r="BE382" i="9"/>
  <c r="BE384" i="9"/>
  <c r="J126" i="8"/>
  <c r="BE140" i="8"/>
  <c r="BE147" i="8"/>
  <c r="BE154" i="8"/>
  <c r="BE155" i="8"/>
  <c r="BE198" i="8"/>
  <c r="J93" i="8"/>
  <c r="E115" i="8"/>
  <c r="J125" i="8"/>
  <c r="BE131" i="8"/>
  <c r="BE151" i="8"/>
  <c r="BE168" i="8"/>
  <c r="BE172" i="8"/>
  <c r="BE179" i="8"/>
  <c r="BE189" i="8"/>
  <c r="BE193" i="8"/>
  <c r="BE194" i="8"/>
  <c r="BE201" i="8"/>
  <c r="BE204" i="8"/>
  <c r="BE227" i="8"/>
  <c r="BE244" i="8"/>
  <c r="BE245" i="8"/>
  <c r="BE247" i="8"/>
  <c r="BE249" i="8"/>
  <c r="BE255" i="8"/>
  <c r="BE257" i="8"/>
  <c r="BE262" i="8"/>
  <c r="BE264" i="8"/>
  <c r="BE271" i="8"/>
  <c r="J137" i="7"/>
  <c r="J101" i="7" s="1"/>
  <c r="F125" i="8"/>
  <c r="BE137" i="8"/>
  <c r="BE152" i="8"/>
  <c r="BE286" i="8"/>
  <c r="BE138" i="8"/>
  <c r="BE176" i="8"/>
  <c r="BE190" i="8"/>
  <c r="BE196" i="8"/>
  <c r="BE236" i="8"/>
  <c r="F96" i="8"/>
  <c r="BE133" i="8"/>
  <c r="BE134" i="8"/>
  <c r="BE135" i="8"/>
  <c r="BE144" i="8"/>
  <c r="BE160" i="8"/>
  <c r="BE164" i="8"/>
  <c r="BE174" i="8"/>
  <c r="BE180" i="8"/>
  <c r="BE182" i="8"/>
  <c r="BE188" i="8"/>
  <c r="BE197" i="8"/>
  <c r="BE239" i="8"/>
  <c r="BE250" i="8"/>
  <c r="BE252" i="8"/>
  <c r="BE256" i="8"/>
  <c r="BE268" i="8"/>
  <c r="BE150" i="8"/>
  <c r="BE230" i="8"/>
  <c r="BE234" i="8"/>
  <c r="BE288" i="8"/>
  <c r="BE292" i="8"/>
  <c r="BE296" i="8"/>
  <c r="BE242" i="8"/>
  <c r="BE243" i="8"/>
  <c r="BE246" i="8"/>
  <c r="BE259" i="8"/>
  <c r="BE261" i="8"/>
  <c r="BE266" i="8"/>
  <c r="BE269" i="8"/>
  <c r="BE277" i="8"/>
  <c r="BE279" i="8"/>
  <c r="BE304" i="8"/>
  <c r="BE312" i="8"/>
  <c r="BE251" i="8"/>
  <c r="BE253" i="8"/>
  <c r="BE258" i="8"/>
  <c r="BE260" i="8"/>
  <c r="BE275" i="8"/>
  <c r="BE170" i="8"/>
  <c r="BE178" i="8"/>
  <c r="BE186" i="8"/>
  <c r="BE191" i="8"/>
  <c r="BE200" i="8"/>
  <c r="BE209" i="8"/>
  <c r="BE211" i="8"/>
  <c r="BE240" i="8"/>
  <c r="BE248" i="8"/>
  <c r="BE254" i="8"/>
  <c r="BE263" i="8"/>
  <c r="BE265" i="8"/>
  <c r="BE273" i="8"/>
  <c r="BE267" i="8"/>
  <c r="BE281" i="8"/>
  <c r="BE300" i="8"/>
  <c r="BE202" i="8"/>
  <c r="BE205" i="8"/>
  <c r="BE289" i="8"/>
  <c r="BE290" i="8"/>
  <c r="BE294" i="8"/>
  <c r="BE302" i="8"/>
  <c r="BE314" i="8"/>
  <c r="BE322" i="8"/>
  <c r="BE142" i="8"/>
  <c r="BE145" i="8"/>
  <c r="BE148" i="8"/>
  <c r="BE206" i="8"/>
  <c r="BE207" i="8"/>
  <c r="BE213" i="8"/>
  <c r="BE215" i="8"/>
  <c r="BE217" i="8"/>
  <c r="BE225" i="8"/>
  <c r="BE233" i="8"/>
  <c r="BE235" i="8"/>
  <c r="BE283" i="8"/>
  <c r="BE285" i="8"/>
  <c r="BE149" i="8"/>
  <c r="BE156" i="8"/>
  <c r="BE223" i="8"/>
  <c r="BE232" i="8"/>
  <c r="BE237" i="8"/>
  <c r="BE241" i="8"/>
  <c r="BE323" i="8"/>
  <c r="BE166" i="8"/>
  <c r="BE316" i="8"/>
  <c r="BE318" i="8"/>
  <c r="BE320" i="8"/>
  <c r="BE162" i="8"/>
  <c r="BE208" i="8"/>
  <c r="BE219" i="8"/>
  <c r="BE298" i="8"/>
  <c r="BE306" i="8"/>
  <c r="BE313" i="8"/>
  <c r="BE315" i="8"/>
  <c r="BE146" i="8"/>
  <c r="BE153" i="8"/>
  <c r="BE158" i="8"/>
  <c r="BE221" i="8"/>
  <c r="BE228" i="8"/>
  <c r="BE238" i="8"/>
  <c r="BE308" i="8"/>
  <c r="BE311" i="8"/>
  <c r="BE184" i="8"/>
  <c r="BE192" i="8"/>
  <c r="BE195" i="8"/>
  <c r="BE199" i="8"/>
  <c r="BE203" i="8"/>
  <c r="BE319" i="8"/>
  <c r="BE389" i="7"/>
  <c r="BE391" i="7"/>
  <c r="BE409" i="7"/>
  <c r="BE412" i="7"/>
  <c r="BE440" i="7"/>
  <c r="BE446" i="7"/>
  <c r="BE448" i="7"/>
  <c r="BE458" i="7"/>
  <c r="BE460" i="7"/>
  <c r="BE462" i="7"/>
  <c r="BE472" i="7"/>
  <c r="BE478" i="7"/>
  <c r="BE480" i="7"/>
  <c r="BE481" i="7"/>
  <c r="BE482" i="7"/>
  <c r="BE487" i="7"/>
  <c r="BE489" i="7"/>
  <c r="BE497" i="7"/>
  <c r="BE498" i="7"/>
  <c r="BE501" i="7"/>
  <c r="BE505" i="7"/>
  <c r="BE506" i="7"/>
  <c r="BE524" i="7"/>
  <c r="BE528" i="7"/>
  <c r="BE530" i="7"/>
  <c r="BE533" i="7"/>
  <c r="BE536" i="7"/>
  <c r="BE542" i="7"/>
  <c r="BE545" i="7"/>
  <c r="BE548" i="7"/>
  <c r="BE549" i="7"/>
  <c r="BE550" i="7"/>
  <c r="BE551" i="7"/>
  <c r="BE552" i="7"/>
  <c r="BE556" i="7"/>
  <c r="BE564" i="7"/>
  <c r="BE578" i="7"/>
  <c r="BE588" i="7"/>
  <c r="BE591" i="7"/>
  <c r="BE607" i="7"/>
  <c r="J130" i="7"/>
  <c r="BE151" i="7"/>
  <c r="BE153" i="7"/>
  <c r="BE170" i="7"/>
  <c r="BE173" i="7"/>
  <c r="BE189" i="7"/>
  <c r="BE192" i="7"/>
  <c r="BE198" i="7"/>
  <c r="BE203" i="7"/>
  <c r="BE212" i="7"/>
  <c r="BE213" i="7"/>
  <c r="BE214" i="7"/>
  <c r="BE225" i="7"/>
  <c r="BE232" i="7"/>
  <c r="BE237" i="7"/>
  <c r="BE241" i="7"/>
  <c r="BE244" i="7"/>
  <c r="BE264" i="7"/>
  <c r="BE271" i="7"/>
  <c r="BE277" i="7"/>
  <c r="BE287" i="7"/>
  <c r="BE288" i="7"/>
  <c r="BE299" i="7"/>
  <c r="BE301" i="7"/>
  <c r="BE311" i="7"/>
  <c r="BE319" i="7"/>
  <c r="BE327" i="7"/>
  <c r="BE347" i="7"/>
  <c r="BE369" i="7"/>
  <c r="BE384" i="7"/>
  <c r="BE444" i="7"/>
  <c r="BE569" i="7"/>
  <c r="BE574" i="7"/>
  <c r="BE579" i="7"/>
  <c r="BE592" i="7"/>
  <c r="BE662" i="7"/>
  <c r="BE664" i="7"/>
  <c r="BE484" i="7"/>
  <c r="BE491" i="7"/>
  <c r="BE502" i="7"/>
  <c r="BE508" i="7"/>
  <c r="BE509" i="7"/>
  <c r="BE514" i="7"/>
  <c r="BE586" i="7"/>
  <c r="BE589" i="7"/>
  <c r="BE643" i="7"/>
  <c r="BE667" i="7"/>
  <c r="E85" i="7"/>
  <c r="J96" i="7"/>
  <c r="F132" i="7"/>
  <c r="BE140" i="7"/>
  <c r="BE145" i="7"/>
  <c r="BE147" i="7"/>
  <c r="BE183" i="7"/>
  <c r="BE200" i="7"/>
  <c r="BE205" i="7"/>
  <c r="BE209" i="7"/>
  <c r="BE218" i="7"/>
  <c r="BE220" i="7"/>
  <c r="BE226" i="7"/>
  <c r="BE235" i="7"/>
  <c r="BE262" i="7"/>
  <c r="BE272" i="7"/>
  <c r="BE273" i="7"/>
  <c r="BE275" i="7"/>
  <c r="BE285" i="7"/>
  <c r="BE290" i="7"/>
  <c r="BE313" i="7"/>
  <c r="BE324" i="7"/>
  <c r="BE344" i="7"/>
  <c r="BE345" i="7"/>
  <c r="BE352" i="7"/>
  <c r="BE374" i="7"/>
  <c r="BE383" i="7"/>
  <c r="BE387" i="7"/>
  <c r="BE393" i="7"/>
  <c r="BE410" i="7"/>
  <c r="BE415" i="7"/>
  <c r="BE616" i="7"/>
  <c r="BE627" i="7"/>
  <c r="BE516" i="7"/>
  <c r="BE573" i="7"/>
  <c r="BE602" i="7"/>
  <c r="BE668" i="7"/>
  <c r="J95" i="7"/>
  <c r="BE138" i="7"/>
  <c r="BE149" i="7"/>
  <c r="BE161" i="7"/>
  <c r="BE174" i="7"/>
  <c r="BE176" i="7"/>
  <c r="BE181" i="7"/>
  <c r="BE207" i="7"/>
  <c r="BE222" i="7"/>
  <c r="BE224" i="7"/>
  <c r="BE230" i="7"/>
  <c r="BE238" i="7"/>
  <c r="BE239" i="7"/>
  <c r="BE243" i="7"/>
  <c r="BE249" i="7"/>
  <c r="BE251" i="7"/>
  <c r="BE260" i="7"/>
  <c r="BE261" i="7"/>
  <c r="BE266" i="7"/>
  <c r="BE286" i="7"/>
  <c r="BE303" i="7"/>
  <c r="BE305" i="7"/>
  <c r="BE309" i="7"/>
  <c r="BE333" i="7"/>
  <c r="BE339" i="7"/>
  <c r="BE343" i="7"/>
  <c r="BE377" i="7"/>
  <c r="BE426" i="7"/>
  <c r="BE430" i="7"/>
  <c r="BE434" i="7"/>
  <c r="BE436" i="7"/>
  <c r="BE543" i="7"/>
  <c r="BE554" i="7"/>
  <c r="BE566" i="7"/>
  <c r="BE568" i="7"/>
  <c r="BE633" i="7"/>
  <c r="BE640" i="7"/>
  <c r="BE641" i="7"/>
  <c r="BE654" i="7"/>
  <c r="BE655" i="7"/>
  <c r="BE656" i="7"/>
  <c r="BE660" i="7"/>
  <c r="F96" i="7"/>
  <c r="BE219" i="7"/>
  <c r="BE228" i="7"/>
  <c r="BE240" i="7"/>
  <c r="BE328" i="7"/>
  <c r="BE335" i="7"/>
  <c r="BE353" i="7"/>
  <c r="BE359" i="7"/>
  <c r="BE361" i="7"/>
  <c r="BE366" i="7"/>
  <c r="BE376" i="7"/>
  <c r="BE379" i="7"/>
  <c r="BE402" i="7"/>
  <c r="BE450" i="7"/>
  <c r="BE452" i="7"/>
  <c r="BE454" i="7"/>
  <c r="BE456" i="7"/>
  <c r="BE466" i="7"/>
  <c r="BE486" i="7"/>
  <c r="BE518" i="7"/>
  <c r="BE605" i="7"/>
  <c r="BE610" i="7"/>
  <c r="BE618" i="7"/>
  <c r="BE619" i="7"/>
  <c r="BE624" i="7"/>
  <c r="BE636" i="7"/>
  <c r="BE663" i="7"/>
  <c r="BE670" i="7"/>
  <c r="BE671" i="7"/>
  <c r="BE675" i="7"/>
  <c r="BE634" i="7"/>
  <c r="BE666" i="7"/>
  <c r="BE674" i="7"/>
  <c r="BE158" i="7"/>
  <c r="BE167" i="7"/>
  <c r="BE171" i="7"/>
  <c r="BE172" i="7"/>
  <c r="BE193" i="7"/>
  <c r="BE223" i="7"/>
  <c r="BE234" i="7"/>
  <c r="BE236" i="7"/>
  <c r="BE242" i="7"/>
  <c r="BE245" i="7"/>
  <c r="BE257" i="7"/>
  <c r="BE270" i="7"/>
  <c r="BE284" i="7"/>
  <c r="BE292" i="7"/>
  <c r="BE297" i="7"/>
  <c r="BE307" i="7"/>
  <c r="BE315" i="7"/>
  <c r="BE326" i="7"/>
  <c r="BE329" i="7"/>
  <c r="BE346" i="7"/>
  <c r="BE348" i="7"/>
  <c r="BE350" i="7"/>
  <c r="BE351" i="7"/>
  <c r="BE354" i="7"/>
  <c r="BE363" i="7"/>
  <c r="BE364" i="7"/>
  <c r="BE365" i="7"/>
  <c r="BE406" i="7"/>
  <c r="BE411" i="7"/>
  <c r="BE414" i="7"/>
  <c r="BE416" i="7"/>
  <c r="BE418" i="7"/>
  <c r="BE420" i="7"/>
  <c r="BE442" i="7"/>
  <c r="BE464" i="7"/>
  <c r="BE540" i="7"/>
  <c r="BE597" i="7"/>
  <c r="BE647" i="7"/>
  <c r="BE648" i="7"/>
  <c r="BE683" i="7"/>
  <c r="BE680" i="7"/>
  <c r="BE632" i="7"/>
  <c r="BE665" i="7"/>
  <c r="BE676" i="7"/>
  <c r="BE682" i="7"/>
  <c r="BE142" i="7"/>
  <c r="BE143" i="7"/>
  <c r="BE155" i="7"/>
  <c r="BE156" i="7"/>
  <c r="BE162" i="7"/>
  <c r="BE175" i="7"/>
  <c r="BE177" i="7"/>
  <c r="BE178" i="7"/>
  <c r="BE179" i="7"/>
  <c r="BE185" i="7"/>
  <c r="BE187" i="7"/>
  <c r="BE191" i="7"/>
  <c r="BE194" i="7"/>
  <c r="BE197" i="7"/>
  <c r="BE253" i="7"/>
  <c r="BE255" i="7"/>
  <c r="BE283" i="7"/>
  <c r="BE289" i="7"/>
  <c r="BE291" i="7"/>
  <c r="BE295" i="7"/>
  <c r="BE317" i="7"/>
  <c r="BE321" i="7"/>
  <c r="BE322" i="7"/>
  <c r="BE325" i="7"/>
  <c r="BE331" i="7"/>
  <c r="BE337" i="7"/>
  <c r="BE341" i="7"/>
  <c r="BE342" i="7"/>
  <c r="BE349" i="7"/>
  <c r="BE368" i="7"/>
  <c r="BE371" i="7"/>
  <c r="BE395" i="7"/>
  <c r="BE397" i="7"/>
  <c r="BE413" i="7"/>
  <c r="BE422" i="7"/>
  <c r="BE424" i="7"/>
  <c r="BE432" i="7"/>
  <c r="BE468" i="7"/>
  <c r="BE470" i="7"/>
  <c r="BE474" i="7"/>
  <c r="BE476" i="7"/>
  <c r="BE483" i="7"/>
  <c r="BE493" i="7"/>
  <c r="BE503" i="7"/>
  <c r="BE507" i="7"/>
  <c r="BE513" i="7"/>
  <c r="BE515" i="7"/>
  <c r="BE532" i="7"/>
  <c r="BE537" i="7"/>
  <c r="BE538" i="7"/>
  <c r="BE547" i="7"/>
  <c r="BE560" i="7"/>
  <c r="BE561" i="7"/>
  <c r="BE563" i="7"/>
  <c r="BE570" i="7"/>
  <c r="BE571" i="7"/>
  <c r="BE599" i="7"/>
  <c r="BE620" i="7"/>
  <c r="BE622" i="7"/>
  <c r="BE623" i="7"/>
  <c r="BE642" i="7"/>
  <c r="BE644" i="7"/>
  <c r="BE645" i="7"/>
  <c r="BE677" i="7"/>
  <c r="BE679" i="7"/>
  <c r="BE681" i="7"/>
  <c r="BE494" i="7"/>
  <c r="BE496" i="7"/>
  <c r="BE500" i="7"/>
  <c r="BE511" i="7"/>
  <c r="BE512" i="7"/>
  <c r="BE526" i="7"/>
  <c r="BE535" i="7"/>
  <c r="BE539" i="7"/>
  <c r="BE541" i="7"/>
  <c r="BE576" i="7"/>
  <c r="BE580" i="7"/>
  <c r="BE582" i="7"/>
  <c r="BE593" i="7"/>
  <c r="BE595" i="7"/>
  <c r="BE598" i="7"/>
  <c r="BE604" i="7"/>
  <c r="BE611" i="7"/>
  <c r="BE612" i="7"/>
  <c r="BE635" i="7"/>
  <c r="BE639" i="7"/>
  <c r="BE646" i="7"/>
  <c r="BE649" i="7"/>
  <c r="BE653" i="7"/>
  <c r="BE658" i="7"/>
  <c r="BE659" i="7"/>
  <c r="BE669" i="7"/>
  <c r="BE672" i="7"/>
  <c r="BE146" i="7"/>
  <c r="BE157" i="7"/>
  <c r="BE159" i="7"/>
  <c r="BE160" i="7"/>
  <c r="BE165" i="7"/>
  <c r="BE169" i="7"/>
  <c r="BE195" i="7"/>
  <c r="BE196" i="7"/>
  <c r="BE202" i="7"/>
  <c r="BE210" i="7"/>
  <c r="BE211" i="7"/>
  <c r="BE216" i="7"/>
  <c r="BE221" i="7"/>
  <c r="BE247" i="7"/>
  <c r="BE259" i="7"/>
  <c r="BE268" i="7"/>
  <c r="BE279" i="7"/>
  <c r="BE281" i="7"/>
  <c r="BE282" i="7"/>
  <c r="BE323" i="7"/>
  <c r="BE355" i="7"/>
  <c r="BE356" i="7"/>
  <c r="BE357" i="7"/>
  <c r="BE367" i="7"/>
  <c r="BE370" i="7"/>
  <c r="BE372" i="7"/>
  <c r="BE373" i="7"/>
  <c r="BE375" i="7"/>
  <c r="BE381" i="7"/>
  <c r="BE385" i="7"/>
  <c r="BE398" i="7"/>
  <c r="BE399" i="7"/>
  <c r="BE400" i="7"/>
  <c r="BE404" i="7"/>
  <c r="BE408" i="7"/>
  <c r="BE428" i="7"/>
  <c r="BE438" i="7"/>
  <c r="BE485" i="7"/>
  <c r="BE495" i="7"/>
  <c r="BE499" i="7"/>
  <c r="BE504" i="7"/>
  <c r="BE510" i="7"/>
  <c r="BE520" i="7"/>
  <c r="BE522" i="7"/>
  <c r="BE529" i="7"/>
  <c r="BE531" i="7"/>
  <c r="BE534" i="7"/>
  <c r="BE546" i="7"/>
  <c r="BE558" i="7"/>
  <c r="BE562" i="7"/>
  <c r="BE572" i="7"/>
  <c r="BE575" i="7"/>
  <c r="BE581" i="7"/>
  <c r="BE596" i="7"/>
  <c r="BE601" i="7"/>
  <c r="BE614" i="7"/>
  <c r="BE626" i="7"/>
  <c r="BE629" i="7"/>
  <c r="BE584" i="7"/>
  <c r="BE613" i="7"/>
  <c r="BE615" i="7"/>
  <c r="BE621" i="7"/>
  <c r="BE625" i="7"/>
  <c r="BE630" i="7"/>
  <c r="BE631" i="7"/>
  <c r="BE661" i="7"/>
  <c r="BE637" i="7"/>
  <c r="BE638" i="7"/>
  <c r="BE650" i="7"/>
  <c r="BE651" i="7"/>
  <c r="BE652" i="7"/>
  <c r="BE657" i="7"/>
  <c r="BE600" i="7"/>
  <c r="BE603" i="7"/>
  <c r="BE606" i="7"/>
  <c r="BE608" i="7"/>
  <c r="BE609" i="7"/>
  <c r="BE628" i="7"/>
  <c r="BE397" i="6"/>
  <c r="BE403" i="6"/>
  <c r="BE414" i="6"/>
  <c r="BE422" i="6"/>
  <c r="BE438" i="6"/>
  <c r="BE443" i="6"/>
  <c r="BE451" i="6"/>
  <c r="BE453" i="6"/>
  <c r="BE495" i="6"/>
  <c r="BE510" i="6"/>
  <c r="BE518" i="6"/>
  <c r="BE523" i="6"/>
  <c r="BE527" i="6"/>
  <c r="BE368" i="6"/>
  <c r="BE462" i="6"/>
  <c r="BE537" i="6"/>
  <c r="BE538" i="6"/>
  <c r="BE545" i="6"/>
  <c r="BE551" i="6"/>
  <c r="BE553" i="6"/>
  <c r="BE231" i="6"/>
  <c r="BE253" i="6"/>
  <c r="BE301" i="6"/>
  <c r="BE321" i="6"/>
  <c r="BE335" i="6"/>
  <c r="BE343" i="6"/>
  <c r="BE361" i="6"/>
  <c r="BE413" i="6"/>
  <c r="BE416" i="6"/>
  <c r="E130" i="6"/>
  <c r="BE152" i="6"/>
  <c r="BE154" i="6"/>
  <c r="BE176" i="6"/>
  <c r="BE177" i="6"/>
  <c r="BE261" i="6"/>
  <c r="BE325" i="6"/>
  <c r="BE341" i="6"/>
  <c r="BE468" i="6"/>
  <c r="BE557" i="6"/>
  <c r="BE574" i="6"/>
  <c r="BE162" i="6"/>
  <c r="BE180" i="6"/>
  <c r="BE189" i="6"/>
  <c r="BE207" i="6"/>
  <c r="BE214" i="6"/>
  <c r="BE216" i="6"/>
  <c r="BE233" i="6"/>
  <c r="BE243" i="6"/>
  <c r="BE244" i="6"/>
  <c r="BE245" i="6"/>
  <c r="BE247" i="6"/>
  <c r="BE274" i="6"/>
  <c r="BE285" i="6"/>
  <c r="BE290" i="6"/>
  <c r="BE297" i="6"/>
  <c r="BE399" i="6"/>
  <c r="BE420" i="6"/>
  <c r="BE426" i="6"/>
  <c r="BE434" i="6"/>
  <c r="BE461" i="6"/>
  <c r="BE541" i="6"/>
  <c r="BE559" i="6"/>
  <c r="BE600" i="6"/>
  <c r="BE266" i="6"/>
  <c r="BE270" i="6"/>
  <c r="BE273" i="6"/>
  <c r="BE279" i="6"/>
  <c r="BE283" i="6"/>
  <c r="BE339" i="6"/>
  <c r="BE342" i="6"/>
  <c r="BE351" i="6"/>
  <c r="BE373" i="6"/>
  <c r="BE381" i="6"/>
  <c r="BE405" i="6"/>
  <c r="BE407" i="6"/>
  <c r="BE435" i="6"/>
  <c r="BE446" i="6"/>
  <c r="BE508" i="6"/>
  <c r="F95" i="6"/>
  <c r="J141" i="6"/>
  <c r="BE197" i="6"/>
  <c r="BE205" i="6"/>
  <c r="BE246" i="6"/>
  <c r="BE248" i="6"/>
  <c r="BE251" i="6"/>
  <c r="BE258" i="6"/>
  <c r="BE303" i="6"/>
  <c r="BE385" i="6"/>
  <c r="BE391" i="6"/>
  <c r="BE437" i="6"/>
  <c r="BE439" i="6"/>
  <c r="BE476" i="6"/>
  <c r="BE481" i="6"/>
  <c r="BE602" i="6"/>
  <c r="BE463" i="6"/>
  <c r="BE474" i="6"/>
  <c r="BE212" i="6"/>
  <c r="BE213" i="6"/>
  <c r="BE225" i="6"/>
  <c r="BE229" i="6"/>
  <c r="BE294" i="6"/>
  <c r="BE358" i="6"/>
  <c r="BE586" i="6"/>
  <c r="BE591" i="6"/>
  <c r="BE160" i="6"/>
  <c r="BE164" i="6"/>
  <c r="BE184" i="6"/>
  <c r="BE265" i="6"/>
  <c r="BE267" i="6"/>
  <c r="BE323" i="6"/>
  <c r="BE375" i="6"/>
  <c r="BE383" i="6"/>
  <c r="BE465" i="6"/>
  <c r="BE482" i="6"/>
  <c r="BE483" i="6"/>
  <c r="BE488" i="6"/>
  <c r="BE497" i="6"/>
  <c r="BE533" i="6"/>
  <c r="BE353" i="6"/>
  <c r="BE366" i="6"/>
  <c r="BE367" i="6"/>
  <c r="BE387" i="6"/>
  <c r="BE393" i="6"/>
  <c r="BE418" i="6"/>
  <c r="BE428" i="6"/>
  <c r="BE432" i="6"/>
  <c r="BE441" i="6"/>
  <c r="BE444" i="6"/>
  <c r="BE459" i="6"/>
  <c r="BE475" i="6"/>
  <c r="BE486" i="6"/>
  <c r="BE517" i="6"/>
  <c r="BE549" i="6"/>
  <c r="BE580" i="6"/>
  <c r="BE589" i="6"/>
  <c r="J95" i="6"/>
  <c r="F141" i="6"/>
  <c r="BE150" i="6"/>
  <c r="BE156" i="6"/>
  <c r="BE158" i="6"/>
  <c r="BE170" i="6"/>
  <c r="BE195" i="6"/>
  <c r="BE201" i="6"/>
  <c r="BE211" i="6"/>
  <c r="BE217" i="6"/>
  <c r="BE218" i="6"/>
  <c r="BE223" i="6"/>
  <c r="BE235" i="6"/>
  <c r="BE239" i="6"/>
  <c r="BE240" i="6"/>
  <c r="BE241" i="6"/>
  <c r="BE249" i="6"/>
  <c r="BE250" i="6"/>
  <c r="BE254" i="6"/>
  <c r="BE256" i="6"/>
  <c r="BE269" i="6"/>
  <c r="BE281" i="6"/>
  <c r="BE287" i="6"/>
  <c r="BE299" i="6"/>
  <c r="BE307" i="6"/>
  <c r="BE319" i="6"/>
  <c r="BE333" i="6"/>
  <c r="BE337" i="6"/>
  <c r="BE349" i="6"/>
  <c r="BE352" i="6"/>
  <c r="BE356" i="6"/>
  <c r="BE379" i="6"/>
  <c r="BE408" i="6"/>
  <c r="BE412" i="6"/>
  <c r="BE430" i="6"/>
  <c r="BE455" i="6"/>
  <c r="BE464" i="6"/>
  <c r="BE470" i="6"/>
  <c r="BE480" i="6"/>
  <c r="BE490" i="6"/>
  <c r="BE498" i="6"/>
  <c r="BE512" i="6"/>
  <c r="BE547" i="6"/>
  <c r="BE569" i="6"/>
  <c r="BE576" i="6"/>
  <c r="BE587" i="6"/>
  <c r="BE594" i="6"/>
  <c r="BE596" i="6"/>
  <c r="BE614" i="6"/>
  <c r="J93" i="6"/>
  <c r="BE146" i="6"/>
  <c r="BE168" i="6"/>
  <c r="BE171" i="6"/>
  <c r="BE174" i="6"/>
  <c r="BE182" i="6"/>
  <c r="BE221" i="6"/>
  <c r="BE242" i="6"/>
  <c r="BE252" i="6"/>
  <c r="BE260" i="6"/>
  <c r="BE262" i="6"/>
  <c r="BE263" i="6"/>
  <c r="BE272" i="6"/>
  <c r="BE292" i="6"/>
  <c r="BE305" i="6"/>
  <c r="BE313" i="6"/>
  <c r="BE315" i="6"/>
  <c r="BE317" i="6"/>
  <c r="BE345" i="6"/>
  <c r="BE347" i="6"/>
  <c r="BE357" i="6"/>
  <c r="BE360" i="6"/>
  <c r="BE364" i="6"/>
  <c r="BE436" i="6"/>
  <c r="BE472" i="6"/>
  <c r="BE477" i="6"/>
  <c r="BE502" i="6"/>
  <c r="BE506" i="6"/>
  <c r="BE514" i="6"/>
  <c r="BE519" i="6"/>
  <c r="BE525" i="6"/>
  <c r="BE529" i="6"/>
  <c r="BE255" i="6"/>
  <c r="BE259" i="6"/>
  <c r="BE369" i="6"/>
  <c r="BE377" i="6"/>
  <c r="BE389" i="6"/>
  <c r="BE401" i="6"/>
  <c r="BE448" i="6"/>
  <c r="BE452" i="6"/>
  <c r="BE473" i="6"/>
  <c r="BE187" i="6"/>
  <c r="BE204" i="6"/>
  <c r="BE208" i="6"/>
  <c r="BE209" i="6"/>
  <c r="BE215" i="6"/>
  <c r="BE227" i="6"/>
  <c r="BE257" i="6"/>
  <c r="BE268" i="6"/>
  <c r="BE271" i="6"/>
  <c r="BE277" i="6"/>
  <c r="BE309" i="6"/>
  <c r="BE311" i="6"/>
  <c r="BE326" i="6"/>
  <c r="BE327" i="6"/>
  <c r="BE370" i="6"/>
  <c r="BE395" i="6"/>
  <c r="BE424" i="6"/>
  <c r="BE440" i="6"/>
  <c r="BE445" i="6"/>
  <c r="BE447" i="6"/>
  <c r="BE449" i="6"/>
  <c r="BE460" i="6"/>
  <c r="BE484" i="6"/>
  <c r="BE485" i="6"/>
  <c r="BE491" i="6"/>
  <c r="BE492" i="6"/>
  <c r="BE500" i="6"/>
  <c r="BE531" i="6"/>
  <c r="BE535" i="6"/>
  <c r="BE539" i="6"/>
  <c r="BE542" i="6"/>
  <c r="BE555" i="6"/>
  <c r="BE567" i="6"/>
  <c r="BE571" i="6"/>
  <c r="BE578" i="6"/>
  <c r="BE148" i="6"/>
  <c r="BE166" i="6"/>
  <c r="BE178" i="6"/>
  <c r="BE191" i="6"/>
  <c r="BE193" i="6"/>
  <c r="BE200" i="6"/>
  <c r="BE202" i="6"/>
  <c r="BE203" i="6"/>
  <c r="BE210" i="6"/>
  <c r="BE237" i="6"/>
  <c r="BE264" i="6"/>
  <c r="BE329" i="6"/>
  <c r="BE331" i="6"/>
  <c r="BE363" i="6"/>
  <c r="BE409" i="6"/>
  <c r="BE433" i="6"/>
  <c r="BE442" i="6"/>
  <c r="BE450" i="6"/>
  <c r="BE454" i="6"/>
  <c r="BE458" i="6"/>
  <c r="BE504" i="6"/>
  <c r="BE515" i="6"/>
  <c r="BE521" i="6"/>
  <c r="BE544" i="6"/>
  <c r="BE561" i="6"/>
  <c r="BE563" i="6"/>
  <c r="BE565" i="6"/>
  <c r="BE582" i="6"/>
  <c r="BE584" i="6"/>
  <c r="BE598" i="6"/>
  <c r="BE604" i="6"/>
  <c r="BE606" i="6"/>
  <c r="BE608" i="6"/>
  <c r="BE610" i="6"/>
  <c r="BE611" i="6"/>
  <c r="J102" i="4"/>
  <c r="BK1863" i="4"/>
  <c r="J1863" i="4" s="1"/>
  <c r="J124" i="4" s="1"/>
  <c r="F93" i="5"/>
  <c r="F94" i="5"/>
  <c r="J119" i="5"/>
  <c r="BE125" i="5"/>
  <c r="BE127" i="5"/>
  <c r="BK2051" i="4"/>
  <c r="J2051" i="4" s="1"/>
  <c r="J126" i="4" s="1"/>
  <c r="J93" i="5"/>
  <c r="E110" i="5"/>
  <c r="J116" i="5"/>
  <c r="BE129" i="5"/>
  <c r="BE131" i="5"/>
  <c r="BE133" i="5"/>
  <c r="BE1847" i="4"/>
  <c r="BE1869" i="4"/>
  <c r="BE1889" i="4"/>
  <c r="BE1907" i="4"/>
  <c r="BE1919" i="4"/>
  <c r="BE1628" i="4"/>
  <c r="BE1630" i="4"/>
  <c r="BE1648" i="4"/>
  <c r="BE1656" i="4"/>
  <c r="BE1662" i="4"/>
  <c r="BE1715" i="4"/>
  <c r="BE1937" i="4"/>
  <c r="BE1961" i="4"/>
  <c r="E85" i="4"/>
  <c r="F96" i="4"/>
  <c r="BE158" i="4"/>
  <c r="BE165" i="4"/>
  <c r="BE180" i="4"/>
  <c r="BE182" i="4"/>
  <c r="BE184" i="4"/>
  <c r="BE188" i="4"/>
  <c r="BE192" i="4"/>
  <c r="BE200" i="4"/>
  <c r="BE202" i="4"/>
  <c r="BE206" i="4"/>
  <c r="BE229" i="4"/>
  <c r="BE312" i="4"/>
  <c r="BE336" i="4"/>
  <c r="BE345" i="4"/>
  <c r="BE371" i="4"/>
  <c r="BE402" i="4"/>
  <c r="BE430" i="4"/>
  <c r="BE434" i="4"/>
  <c r="BE442" i="4"/>
  <c r="BE453" i="4"/>
  <c r="BE512" i="4"/>
  <c r="BE590" i="4"/>
  <c r="BE650" i="4"/>
  <c r="BE652" i="4"/>
  <c r="BE656" i="4"/>
  <c r="BE662" i="4"/>
  <c r="BE813" i="4"/>
  <c r="BE836" i="4"/>
  <c r="BE848" i="4"/>
  <c r="BE852" i="4"/>
  <c r="BE854" i="4"/>
  <c r="BE868" i="4"/>
  <c r="BE871" i="4"/>
  <c r="BE889" i="4"/>
  <c r="BE895" i="4"/>
  <c r="BE914" i="4"/>
  <c r="BE917" i="4"/>
  <c r="BE923" i="4"/>
  <c r="BE942" i="4"/>
  <c r="BE951" i="4"/>
  <c r="BE953" i="4"/>
  <c r="BE955" i="4"/>
  <c r="BE962" i="4"/>
  <c r="BE1027" i="4"/>
  <c r="BE1059" i="4"/>
  <c r="BE1101" i="4"/>
  <c r="BE1103" i="4"/>
  <c r="BE1107" i="4"/>
  <c r="BE1129" i="4"/>
  <c r="BE1145" i="4"/>
  <c r="BE1151" i="4"/>
  <c r="BE1169" i="4"/>
  <c r="BE1174" i="4"/>
  <c r="BE1197" i="4"/>
  <c r="BE1207" i="4"/>
  <c r="BE1209" i="4"/>
  <c r="BE1211" i="4"/>
  <c r="BE1215" i="4"/>
  <c r="BE1217" i="4"/>
  <c r="BE1237" i="4"/>
  <c r="BE1241" i="4"/>
  <c r="BE1247" i="4"/>
  <c r="BE1249" i="4"/>
  <c r="BE1286" i="4"/>
  <c r="BE1298" i="4"/>
  <c r="BE1318" i="4"/>
  <c r="BE1332" i="4"/>
  <c r="BE1338" i="4"/>
  <c r="BE1348" i="4"/>
  <c r="BE1354" i="4"/>
  <c r="BE1360" i="4"/>
  <c r="BE1386" i="4"/>
  <c r="BE1390" i="4"/>
  <c r="BE1436" i="4"/>
  <c r="BE1564" i="4"/>
  <c r="BE1566" i="4"/>
  <c r="BE1588" i="4"/>
  <c r="BE1602" i="4"/>
  <c r="BE1610" i="4"/>
  <c r="BE1622" i="4"/>
  <c r="BE1624" i="4"/>
  <c r="BE1638" i="4"/>
  <c r="BE1640" i="4"/>
  <c r="BE1644" i="4"/>
  <c r="BE1650" i="4"/>
  <c r="BE1658" i="4"/>
  <c r="BE1664" i="4"/>
  <c r="BE1744" i="4"/>
  <c r="BE1840" i="4"/>
  <c r="BE1860" i="4"/>
  <c r="BE1901" i="4"/>
  <c r="BE1905" i="4"/>
  <c r="BE1915" i="4"/>
  <c r="BE1933" i="4"/>
  <c r="BE1935" i="4"/>
  <c r="BE1949" i="4"/>
  <c r="BE1957" i="4"/>
  <c r="BE1971" i="4"/>
  <c r="BE1995" i="4"/>
  <c r="BE2009" i="4"/>
  <c r="BE2017" i="4"/>
  <c r="BE2021" i="4"/>
  <c r="BE2025" i="4"/>
  <c r="BE1582" i="4"/>
  <c r="BE1600" i="4"/>
  <c r="BE1660" i="4"/>
  <c r="BE1698" i="4"/>
  <c r="BE1706" i="4"/>
  <c r="BE1712" i="4"/>
  <c r="BE1724" i="4"/>
  <c r="BE1733" i="4"/>
  <c r="BE1740" i="4"/>
  <c r="BE1809" i="4"/>
  <c r="BE1867" i="4"/>
  <c r="BE1879" i="4"/>
  <c r="BE1883" i="4"/>
  <c r="BE1911" i="4"/>
  <c r="BE1913" i="4"/>
  <c r="BE1929" i="4"/>
  <c r="BE1931" i="4"/>
  <c r="BE1955" i="4"/>
  <c r="BE1969" i="4"/>
  <c r="BE1999" i="4"/>
  <c r="BE2001" i="4"/>
  <c r="BE2003" i="4"/>
  <c r="BE2039" i="4"/>
  <c r="BE154" i="4"/>
  <c r="BE178" i="4"/>
  <c r="BE190" i="4"/>
  <c r="BE204" i="4"/>
  <c r="BE214" i="4"/>
  <c r="BE217" i="4"/>
  <c r="BE220" i="4"/>
  <c r="BE237" i="4"/>
  <c r="BE362" i="4"/>
  <c r="BE369" i="4"/>
  <c r="BE381" i="4"/>
  <c r="BE395" i="4"/>
  <c r="BE447" i="4"/>
  <c r="BE449" i="4"/>
  <c r="BE456" i="4"/>
  <c r="BE500" i="4"/>
  <c r="BE507" i="4"/>
  <c r="BE569" i="4"/>
  <c r="BE571" i="4"/>
  <c r="BE637" i="4"/>
  <c r="BE646" i="4"/>
  <c r="BE648" i="4"/>
  <c r="BE654" i="4"/>
  <c r="BE658" i="4"/>
  <c r="BE660" i="4"/>
  <c r="BE677" i="4"/>
  <c r="BE701" i="4"/>
  <c r="BE777" i="4"/>
  <c r="BE819" i="4"/>
  <c r="BE1006" i="4"/>
  <c r="BE1048" i="4"/>
  <c r="BE1077" i="4"/>
  <c r="BE1081" i="4"/>
  <c r="BE1137" i="4"/>
  <c r="BE1139" i="4"/>
  <c r="BE1161" i="4"/>
  <c r="BE1163" i="4"/>
  <c r="BE1179" i="4"/>
  <c r="BE1191" i="4"/>
  <c r="BE1199" i="4"/>
  <c r="BE1225" i="4"/>
  <c r="BE1251" i="4"/>
  <c r="BE1253" i="4"/>
  <c r="BE1276" i="4"/>
  <c r="BE1280" i="4"/>
  <c r="BE1294" i="4"/>
  <c r="BE1300" i="4"/>
  <c r="BE1310" i="4"/>
  <c r="BE1340" i="4"/>
  <c r="BE1364" i="4"/>
  <c r="BE1392" i="4"/>
  <c r="BE1396" i="4"/>
  <c r="BE1440" i="4"/>
  <c r="BE1446" i="4"/>
  <c r="BE1450" i="4"/>
  <c r="BE1464" i="4"/>
  <c r="BE1466" i="4"/>
  <c r="BE1472" i="4"/>
  <c r="BE1488" i="4"/>
  <c r="BE1514" i="4"/>
  <c r="BE1518" i="4"/>
  <c r="BE1530" i="4"/>
  <c r="BE1532" i="4"/>
  <c r="BE1534" i="4"/>
  <c r="BE1538" i="4"/>
  <c r="BE1552" i="4"/>
  <c r="BE1554" i="4"/>
  <c r="BE1568" i="4"/>
  <c r="BE1572" i="4"/>
  <c r="BE1574" i="4"/>
  <c r="BE1584" i="4"/>
  <c r="BE1612" i="4"/>
  <c r="BE1634" i="4"/>
  <c r="BE1636" i="4"/>
  <c r="BE1652" i="4"/>
  <c r="BE1654" i="4"/>
  <c r="BE1688" i="4"/>
  <c r="BE1703" i="4"/>
  <c r="BE1771" i="4"/>
  <c r="BE1787" i="4"/>
  <c r="BE1803" i="4"/>
  <c r="BE1829" i="4"/>
  <c r="BE1842" i="4"/>
  <c r="BE1849" i="4"/>
  <c r="BE1865" i="4"/>
  <c r="BE1917" i="4"/>
  <c r="BE1923" i="4"/>
  <c r="BE1925" i="4"/>
  <c r="BE1939" i="4"/>
  <c r="BE1951" i="4"/>
  <c r="BE1963" i="4"/>
  <c r="BE1975" i="4"/>
  <c r="BE1981" i="4"/>
  <c r="BE1983" i="4"/>
  <c r="BE1985" i="4"/>
  <c r="BE1993" i="4"/>
  <c r="BE1997" i="4"/>
  <c r="BE2053" i="4"/>
  <c r="BE2057" i="4"/>
  <c r="BE2011" i="4"/>
  <c r="BE2027" i="4"/>
  <c r="BE2035" i="4"/>
  <c r="BE2037" i="4"/>
  <c r="BE2045" i="4"/>
  <c r="BE257" i="4"/>
  <c r="BE264" i="4"/>
  <c r="BE301" i="4"/>
  <c r="BE316" i="4"/>
  <c r="BE318" i="4"/>
  <c r="BE332" i="4"/>
  <c r="BE347" i="4"/>
  <c r="BE418" i="4"/>
  <c r="BE420" i="4"/>
  <c r="BE436" i="4"/>
  <c r="BE438" i="4"/>
  <c r="BE460" i="4"/>
  <c r="BE495" i="4"/>
  <c r="BE505" i="4"/>
  <c r="BE565" i="4"/>
  <c r="BE595" i="4"/>
  <c r="BE616" i="4"/>
  <c r="BE624" i="4"/>
  <c r="BE628" i="4"/>
  <c r="BE683" i="4"/>
  <c r="BE714" i="4"/>
  <c r="BE728" i="4"/>
  <c r="BE802" i="4"/>
  <c r="BE845" i="4"/>
  <c r="BE897" i="4"/>
  <c r="BE1036" i="4"/>
  <c r="BE1079" i="4"/>
  <c r="BE1085" i="4"/>
  <c r="BE1091" i="4"/>
  <c r="BE1109" i="4"/>
  <c r="BE1127" i="4"/>
  <c r="BE1143" i="4"/>
  <c r="BE1147" i="4"/>
  <c r="BE1149" i="4"/>
  <c r="BE1159" i="4"/>
  <c r="BE1284" i="4"/>
  <c r="BE1292" i="4"/>
  <c r="BE1524" i="4"/>
  <c r="BE1598" i="4"/>
  <c r="BE1669" i="4"/>
  <c r="BE1681" i="4"/>
  <c r="BE1691" i="4"/>
  <c r="BE1721" i="4"/>
  <c r="BE1726" i="4"/>
  <c r="BE1742" i="4"/>
  <c r="BE1765" i="4"/>
  <c r="BE1893" i="4"/>
  <c r="BE1909" i="4"/>
  <c r="BE1945" i="4"/>
  <c r="BE2049" i="4"/>
  <c r="BE1873" i="4"/>
  <c r="BE1899" i="4"/>
  <c r="BE1987" i="4"/>
  <c r="BE1989" i="4"/>
  <c r="BE1991" i="4"/>
  <c r="BE2013" i="4"/>
  <c r="BE2015" i="4"/>
  <c r="BE2023" i="4"/>
  <c r="BE2041" i="4"/>
  <c r="BE2061" i="4"/>
  <c r="BE1618" i="4"/>
  <c r="BE1812" i="4"/>
  <c r="BE1817" i="4"/>
  <c r="BE1826" i="4"/>
  <c r="BE1871" i="4"/>
  <c r="BE1885" i="4"/>
  <c r="BE1973" i="4"/>
  <c r="BE1979" i="4"/>
  <c r="BE2029" i="4"/>
  <c r="BE1793" i="4"/>
  <c r="BE1801" i="4"/>
  <c r="BE2033" i="4"/>
  <c r="BE2055" i="4"/>
  <c r="BE2059" i="4"/>
  <c r="BE2063" i="4"/>
  <c r="BE665" i="4"/>
  <c r="BE699" i="4"/>
  <c r="BE779" i="4"/>
  <c r="BE878" i="4"/>
  <c r="BE933" i="4"/>
  <c r="BE979" i="4"/>
  <c r="BE991" i="4"/>
  <c r="BE1014" i="4"/>
  <c r="BE1018" i="4"/>
  <c r="BE1083" i="4"/>
  <c r="BE1094" i="4"/>
  <c r="BE1117" i="4"/>
  <c r="BE1119" i="4"/>
  <c r="BE1121" i="4"/>
  <c r="BE1123" i="4"/>
  <c r="BE1135" i="4"/>
  <c r="BE1157" i="4"/>
  <c r="BE1167" i="4"/>
  <c r="BE1171" i="4"/>
  <c r="BE1185" i="4"/>
  <c r="BE1203" i="4"/>
  <c r="BE1229" i="4"/>
  <c r="BE1231" i="4"/>
  <c r="BE1233" i="4"/>
  <c r="BE1243" i="4"/>
  <c r="BE1282" i="4"/>
  <c r="BE1302" i="4"/>
  <c r="BE1306" i="4"/>
  <c r="BE1308" i="4"/>
  <c r="BE1314" i="4"/>
  <c r="BE1334" i="4"/>
  <c r="BE1342" i="4"/>
  <c r="BE1346" i="4"/>
  <c r="BE1350" i="4"/>
  <c r="BE1362" i="4"/>
  <c r="BE1366" i="4"/>
  <c r="BE1372" i="4"/>
  <c r="BE1374" i="4"/>
  <c r="BE1376" i="4"/>
  <c r="BE1422" i="4"/>
  <c r="BE1432" i="4"/>
  <c r="BE1442" i="4"/>
  <c r="BE1452" i="4"/>
  <c r="BE1474" i="4"/>
  <c r="BE1498" i="4"/>
  <c r="BE1522" i="4"/>
  <c r="BE1536" i="4"/>
  <c r="BE1576" i="4"/>
  <c r="BE1578" i="4"/>
  <c r="BE1580" i="4"/>
  <c r="BE1586" i="4"/>
  <c r="BE1592" i="4"/>
  <c r="BE1604" i="4"/>
  <c r="BE1606" i="4"/>
  <c r="BE1608" i="4"/>
  <c r="BE1616" i="4"/>
  <c r="BE1626" i="4"/>
  <c r="BE1632" i="4"/>
  <c r="BE1642" i="4"/>
  <c r="BE1666" i="4"/>
  <c r="BE1684" i="4"/>
  <c r="BE1728" i="4"/>
  <c r="BE1755" i="4"/>
  <c r="BE1781" i="4"/>
  <c r="BE1895" i="4"/>
  <c r="BE1921" i="4"/>
  <c r="BE1953" i="4"/>
  <c r="BE2019" i="4"/>
  <c r="BE2031" i="4"/>
  <c r="BE2043" i="4"/>
  <c r="BE2047" i="4"/>
  <c r="BE2065" i="4"/>
  <c r="BE1965" i="4"/>
  <c r="BE1967" i="4"/>
  <c r="BE1736" i="4"/>
  <c r="BE1796" i="4"/>
  <c r="BE1854" i="4"/>
  <c r="BE1858" i="4"/>
  <c r="BE1877" i="4"/>
  <c r="BE1881" i="4"/>
  <c r="BE1891" i="4"/>
  <c r="BE1897" i="4"/>
  <c r="BE1941" i="4"/>
  <c r="BE1943" i="4"/>
  <c r="BE1959" i="4"/>
  <c r="BE1977" i="4"/>
  <c r="BE968" i="4"/>
  <c r="BE984" i="4"/>
  <c r="BE1003" i="4"/>
  <c r="BE1189" i="4"/>
  <c r="BE1193" i="4"/>
  <c r="BE1269" i="4"/>
  <c r="BE1304" i="4"/>
  <c r="BE1324" i="4"/>
  <c r="BE1382" i="4"/>
  <c r="BE1414" i="4"/>
  <c r="BE1418" i="4"/>
  <c r="BE1438" i="4"/>
  <c r="BE1444" i="4"/>
  <c r="BE1448" i="4"/>
  <c r="BE1458" i="4"/>
  <c r="BE1462" i="4"/>
  <c r="BE1528" i="4"/>
  <c r="BE1695" i="4"/>
  <c r="J93" i="4"/>
  <c r="BE171" i="4"/>
  <c r="BE212" i="4"/>
  <c r="BE243" i="4"/>
  <c r="BE270" i="4"/>
  <c r="BE274" i="4"/>
  <c r="BE283" i="4"/>
  <c r="BE294" i="4"/>
  <c r="BE297" i="4"/>
  <c r="BE307" i="4"/>
  <c r="BE352" i="4"/>
  <c r="BE354" i="4"/>
  <c r="BE374" i="4"/>
  <c r="BE383" i="4"/>
  <c r="BE400" i="4"/>
  <c r="BE416" i="4"/>
  <c r="BE477" i="4"/>
  <c r="BE480" i="4"/>
  <c r="BE484" i="4"/>
  <c r="BE487" i="4"/>
  <c r="BE491" i="4"/>
  <c r="BE521" i="4"/>
  <c r="BE532" i="4"/>
  <c r="BE597" i="4"/>
  <c r="BE608" i="4"/>
  <c r="BE620" i="4"/>
  <c r="BE626" i="4"/>
  <c r="BE633" i="4"/>
  <c r="BE642" i="4"/>
  <c r="BE688" i="4"/>
  <c r="BE725" i="4"/>
  <c r="BE736" i="4"/>
  <c r="BE760" i="4"/>
  <c r="BE822" i="4"/>
  <c r="BE865" i="4"/>
  <c r="BE876" i="4"/>
  <c r="BE885" i="4"/>
  <c r="BE891" i="4"/>
  <c r="BE1068" i="4"/>
  <c r="BE1099" i="4"/>
  <c r="BE1111" i="4"/>
  <c r="BE1113" i="4"/>
  <c r="BE1125" i="4"/>
  <c r="BE1131" i="4"/>
  <c r="BE1177" i="4"/>
  <c r="BE1187" i="4"/>
  <c r="BE1213" i="4"/>
  <c r="BE1223" i="4"/>
  <c r="BE1235" i="4"/>
  <c r="BE1265" i="4"/>
  <c r="BE1312" i="4"/>
  <c r="BE1316" i="4"/>
  <c r="BE1356" i="4"/>
  <c r="BE1368" i="4"/>
  <c r="BE1370" i="4"/>
  <c r="BE1400" i="4"/>
  <c r="BE1410" i="4"/>
  <c r="BE1428" i="4"/>
  <c r="BE1476" i="4"/>
  <c r="BE1480" i="4"/>
  <c r="BE1494" i="4"/>
  <c r="BE1504" i="4"/>
  <c r="BE1508" i="4"/>
  <c r="BE1510" i="4"/>
  <c r="BE1516" i="4"/>
  <c r="BE1520" i="4"/>
  <c r="BE1590" i="4"/>
  <c r="BE1875" i="4"/>
  <c r="BE1887" i="4"/>
  <c r="J96" i="4"/>
  <c r="BE186" i="4"/>
  <c r="BE194" i="4"/>
  <c r="BE196" i="4"/>
  <c r="BE198" i="4"/>
  <c r="BE208" i="4"/>
  <c r="BE210" i="4"/>
  <c r="BE222" i="4"/>
  <c r="BE235" i="4"/>
  <c r="BE266" i="4"/>
  <c r="BE292" i="4"/>
  <c r="BE314" i="4"/>
  <c r="BE323" i="4"/>
  <c r="BE341" i="4"/>
  <c r="BE343" i="4"/>
  <c r="BE359" i="4"/>
  <c r="BE445" i="4"/>
  <c r="BE463" i="4"/>
  <c r="BE470" i="4"/>
  <c r="BE473" i="4"/>
  <c r="BE514" i="4"/>
  <c r="BE540" i="4"/>
  <c r="BE558" i="4"/>
  <c r="BE560" i="4"/>
  <c r="BE579" i="4"/>
  <c r="BE605" i="4"/>
  <c r="BE644" i="4"/>
  <c r="BE675" i="4"/>
  <c r="BE685" i="4"/>
  <c r="BE770" i="4"/>
  <c r="BE794" i="4"/>
  <c r="BE809" i="4"/>
  <c r="BE828" i="4"/>
  <c r="BE838" i="4"/>
  <c r="BE883" i="4"/>
  <c r="BE906" i="4"/>
  <c r="BE959" i="4"/>
  <c r="BE981" i="4"/>
  <c r="BE997" i="4"/>
  <c r="BE1001" i="4"/>
  <c r="BE1010" i="4"/>
  <c r="BE1041" i="4"/>
  <c r="BE1055" i="4"/>
  <c r="BE1061" i="4"/>
  <c r="BE1089" i="4"/>
  <c r="BE1105" i="4"/>
  <c r="BE1141" i="4"/>
  <c r="BE1153" i="4"/>
  <c r="BE1155" i="4"/>
  <c r="BE1181" i="4"/>
  <c r="BE1183" i="4"/>
  <c r="BE1195" i="4"/>
  <c r="BE1201" i="4"/>
  <c r="BE1219" i="4"/>
  <c r="BE1221" i="4"/>
  <c r="BE1245" i="4"/>
  <c r="BE1257" i="4"/>
  <c r="BE1259" i="4"/>
  <c r="BE1267" i="4"/>
  <c r="BE1271" i="4"/>
  <c r="BE1274" i="4"/>
  <c r="BE1296" i="4"/>
  <c r="BE1320" i="4"/>
  <c r="BE1326" i="4"/>
  <c r="BE1344" i="4"/>
  <c r="BE1352" i="4"/>
  <c r="BE1358" i="4"/>
  <c r="BE1394" i="4"/>
  <c r="BE1402" i="4"/>
  <c r="BE1406" i="4"/>
  <c r="BE1412" i="4"/>
  <c r="BE1424" i="4"/>
  <c r="BE1454" i="4"/>
  <c r="BE1478" i="4"/>
  <c r="BE1484" i="4"/>
  <c r="BE1486" i="4"/>
  <c r="BE1490" i="4"/>
  <c r="BE1492" i="4"/>
  <c r="BE1502" i="4"/>
  <c r="BE1512" i="4"/>
  <c r="BE1526" i="4"/>
  <c r="BE1540" i="4"/>
  <c r="BE1542" i="4"/>
  <c r="BE1544" i="4"/>
  <c r="BE1558" i="4"/>
  <c r="BE1562" i="4"/>
  <c r="BE1570" i="4"/>
  <c r="BE1596" i="4"/>
  <c r="BE1614" i="4"/>
  <c r="BE1620" i="4"/>
  <c r="BE1820" i="4"/>
  <c r="BE1845" i="4"/>
  <c r="BE1947" i="4"/>
  <c r="BE2005" i="4"/>
  <c r="BE2007" i="4"/>
  <c r="BE527" i="4"/>
  <c r="BE549" i="4"/>
  <c r="BE568" i="4"/>
  <c r="BE582" i="4"/>
  <c r="BE592" i="4"/>
  <c r="BE669" i="4"/>
  <c r="BE711" i="4"/>
  <c r="BE739" i="4"/>
  <c r="BE747" i="4"/>
  <c r="BE750" i="4"/>
  <c r="BE762" i="4"/>
  <c r="BE772" i="4"/>
  <c r="BE786" i="4"/>
  <c r="BE807" i="4"/>
  <c r="BE858" i="4"/>
  <c r="BE861" i="4"/>
  <c r="BE903" i="4"/>
  <c r="BE926" i="4"/>
  <c r="BE939" i="4"/>
  <c r="BE948" i="4"/>
  <c r="BE971" i="4"/>
  <c r="BE974" i="4"/>
  <c r="BE976" i="4"/>
  <c r="BE985" i="4"/>
  <c r="BE999" i="4"/>
  <c r="BE1020" i="4"/>
  <c r="BE1022" i="4"/>
  <c r="BE1032" i="4"/>
  <c r="BE1115" i="4"/>
  <c r="BE1133" i="4"/>
  <c r="BE1165" i="4"/>
  <c r="BE1205" i="4"/>
  <c r="BE1227" i="4"/>
  <c r="BE1239" i="4"/>
  <c r="BE1255" i="4"/>
  <c r="BE1261" i="4"/>
  <c r="BE1263" i="4"/>
  <c r="BE1278" i="4"/>
  <c r="BE1288" i="4"/>
  <c r="BE1290" i="4"/>
  <c r="BE1322" i="4"/>
  <c r="BE1328" i="4"/>
  <c r="BE1330" i="4"/>
  <c r="BE1336" i="4"/>
  <c r="BE1378" i="4"/>
  <c r="BE1380" i="4"/>
  <c r="BE1384" i="4"/>
  <c r="BE1388" i="4"/>
  <c r="BE1398" i="4"/>
  <c r="BE1404" i="4"/>
  <c r="BE1408" i="4"/>
  <c r="BE1416" i="4"/>
  <c r="BE1420" i="4"/>
  <c r="BE1426" i="4"/>
  <c r="BE1430" i="4"/>
  <c r="BE1434" i="4"/>
  <c r="BE1456" i="4"/>
  <c r="BE1460" i="4"/>
  <c r="BE1468" i="4"/>
  <c r="BE1470" i="4"/>
  <c r="BE1482" i="4"/>
  <c r="BE1496" i="4"/>
  <c r="BE1500" i="4"/>
  <c r="BE1506" i="4"/>
  <c r="BE1546" i="4"/>
  <c r="BE1548" i="4"/>
  <c r="BE1550" i="4"/>
  <c r="BE1556" i="4"/>
  <c r="BE1560" i="4"/>
  <c r="BE1594" i="4"/>
  <c r="BE1646" i="4"/>
  <c r="BE1673" i="4"/>
  <c r="BE1677" i="4"/>
  <c r="BE1752" i="4"/>
  <c r="BE1778" i="4"/>
  <c r="BE1833" i="4"/>
  <c r="BE1903" i="4"/>
  <c r="BE1927" i="4"/>
  <c r="F139" i="3"/>
  <c r="BE175" i="3"/>
  <c r="BE191" i="3"/>
  <c r="BE251" i="3"/>
  <c r="BE270" i="3"/>
  <c r="BE275" i="3"/>
  <c r="BE332" i="3"/>
  <c r="BE337" i="3"/>
  <c r="BE369" i="3"/>
  <c r="J131" i="2"/>
  <c r="J100" i="2"/>
  <c r="BE159" i="3"/>
  <c r="BE164" i="3"/>
  <c r="BE228" i="3"/>
  <c r="BE301" i="3"/>
  <c r="BE311" i="3"/>
  <c r="BE320" i="3"/>
  <c r="BE357" i="3"/>
  <c r="BE364" i="3"/>
  <c r="BE391" i="3"/>
  <c r="BE429" i="3"/>
  <c r="BE553" i="3"/>
  <c r="BE560" i="3"/>
  <c r="BE576" i="3"/>
  <c r="BE599" i="3"/>
  <c r="BE696" i="3"/>
  <c r="BE740" i="3"/>
  <c r="J139" i="3"/>
  <c r="BE150" i="3"/>
  <c r="BE169" i="3"/>
  <c r="BE295" i="3"/>
  <c r="BE396" i="3"/>
  <c r="BE401" i="3"/>
  <c r="BE406" i="3"/>
  <c r="BE452" i="3"/>
  <c r="BE498" i="3"/>
  <c r="BE622" i="3"/>
  <c r="BE628" i="3"/>
  <c r="BE638" i="3"/>
  <c r="BE709" i="3"/>
  <c r="BE758" i="3"/>
  <c r="BE774" i="3"/>
  <c r="BE781" i="3"/>
  <c r="BE800" i="3"/>
  <c r="BE808" i="3"/>
  <c r="BE818" i="3"/>
  <c r="BE821" i="3"/>
  <c r="BE828" i="3"/>
  <c r="BE145" i="3"/>
  <c r="BE503" i="3"/>
  <c r="BE528" i="3"/>
  <c r="BE558" i="3"/>
  <c r="BE616" i="3"/>
  <c r="BE694" i="3"/>
  <c r="BE705" i="3"/>
  <c r="BE726" i="3"/>
  <c r="BE730" i="3"/>
  <c r="BE791" i="3"/>
  <c r="BE798" i="3"/>
  <c r="BE850" i="3"/>
  <c r="BE858" i="3"/>
  <c r="BE865" i="3"/>
  <c r="BK283" i="2"/>
  <c r="J283" i="2" s="1"/>
  <c r="J106" i="2" s="1"/>
  <c r="BE517" i="3"/>
  <c r="BE538" i="3"/>
  <c r="BE772" i="3"/>
  <c r="BE811" i="3"/>
  <c r="BE846" i="3"/>
  <c r="BE184" i="3"/>
  <c r="BE235" i="3"/>
  <c r="BE258" i="3"/>
  <c r="BE280" i="3"/>
  <c r="BE381" i="3"/>
  <c r="BE386" i="3"/>
  <c r="BE664" i="3"/>
  <c r="BE689" i="3"/>
  <c r="BE884" i="3"/>
  <c r="BE230" i="3"/>
  <c r="BE345" i="3"/>
  <c r="BE376" i="3"/>
  <c r="BE567" i="3"/>
  <c r="BE861" i="3"/>
  <c r="BE872" i="3"/>
  <c r="BE752" i="3"/>
  <c r="BE943" i="3"/>
  <c r="BE232" i="3"/>
  <c r="BE241" i="3"/>
  <c r="BE565" i="3"/>
  <c r="BE686" i="3"/>
  <c r="BE747" i="3"/>
  <c r="J93" i="3"/>
  <c r="BE209" i="3"/>
  <c r="BE549" i="3"/>
  <c r="BE581" i="3"/>
  <c r="BE605" i="3"/>
  <c r="BE608" i="3"/>
  <c r="BE620" i="3"/>
  <c r="BE741" i="3"/>
  <c r="BE754" i="3"/>
  <c r="BE760" i="3"/>
  <c r="BE939" i="3"/>
  <c r="BE226" i="3"/>
  <c r="BE417" i="3"/>
  <c r="BE419" i="3"/>
  <c r="BE424" i="3"/>
  <c r="BE431" i="3"/>
  <c r="BE493" i="3"/>
  <c r="BE512" i="3"/>
  <c r="BE572" i="3"/>
  <c r="BE593" i="3"/>
  <c r="BE633" i="3"/>
  <c r="BE919" i="3"/>
  <c r="BE927" i="3"/>
  <c r="BE154" i="3"/>
  <c r="BE178" i="3"/>
  <c r="BE215" i="3"/>
  <c r="BE218" i="3"/>
  <c r="BE253" i="3"/>
  <c r="BE519" i="3"/>
  <c r="BE542" i="3"/>
  <c r="BE595" i="3"/>
  <c r="BE624" i="3"/>
  <c r="BE700" i="3"/>
  <c r="BE724" i="3"/>
  <c r="BE736" i="3"/>
  <c r="BE765" i="3"/>
  <c r="BE831" i="3"/>
  <c r="E85" i="3"/>
  <c r="BE195" i="3"/>
  <c r="BE246" i="3"/>
  <c r="BE412" i="3"/>
  <c r="BE471" i="3"/>
  <c r="BE521" i="3"/>
  <c r="BE523" i="3"/>
  <c r="BE551" i="3"/>
  <c r="BE614" i="3"/>
  <c r="BE646" i="3"/>
  <c r="BE680" i="3"/>
  <c r="BE713" i="3"/>
  <c r="BE507" i="3"/>
  <c r="BE547" i="3"/>
  <c r="BE181" i="3"/>
  <c r="BE223" i="3"/>
  <c r="BE585" i="3"/>
  <c r="BE589" i="3"/>
  <c r="BE733" i="3"/>
  <c r="BE743" i="3"/>
  <c r="BE881" i="3"/>
  <c r="BE888" i="3"/>
  <c r="BE907" i="3"/>
  <c r="BE187" i="3"/>
  <c r="BE262" i="3"/>
  <c r="BE265" i="3"/>
  <c r="BE340" i="3"/>
  <c r="BE350" i="3"/>
  <c r="BE352" i="3"/>
  <c r="BE374" i="3"/>
  <c r="BE893" i="3"/>
  <c r="BE651" i="3"/>
  <c r="BE674" i="3"/>
  <c r="BE728" i="3"/>
  <c r="BE745" i="3"/>
  <c r="BE785" i="3"/>
  <c r="BE787" i="3"/>
  <c r="BE793" i="3"/>
  <c r="BE805" i="3"/>
  <c r="BE807" i="3"/>
  <c r="BE815" i="3"/>
  <c r="BE824" i="3"/>
  <c r="BE835" i="3"/>
  <c r="BE838" i="3"/>
  <c r="BE841" i="3"/>
  <c r="BE868" i="3"/>
  <c r="BE875" i="3"/>
  <c r="BE902" i="3"/>
  <c r="BE915" i="3"/>
  <c r="BE925" i="3"/>
  <c r="BE285" i="3"/>
  <c r="BE290" i="3"/>
  <c r="BE315" i="3"/>
  <c r="BE325" i="3"/>
  <c r="BE336" i="3"/>
  <c r="BE473" i="3"/>
  <c r="BE721" i="3"/>
  <c r="BE767" i="3"/>
  <c r="BE779" i="3"/>
  <c r="BE854" i="3"/>
  <c r="BE890" i="3"/>
  <c r="BE898" i="3"/>
  <c r="BE910" i="3"/>
  <c r="BE923" i="3"/>
  <c r="J91" i="2"/>
  <c r="J94" i="2"/>
  <c r="F125" i="2"/>
  <c r="BE132" i="2"/>
  <c r="BE150" i="2"/>
  <c r="BE158" i="2"/>
  <c r="BE161" i="2"/>
  <c r="BE163" i="2"/>
  <c r="BE164" i="2"/>
  <c r="BE167" i="2"/>
  <c r="BE170" i="2"/>
  <c r="BE176" i="2"/>
  <c r="BE180" i="2"/>
  <c r="BE182" i="2"/>
  <c r="BE190" i="2"/>
  <c r="BE192" i="2"/>
  <c r="BE195" i="2"/>
  <c r="BE197" i="2"/>
  <c r="BE199" i="2"/>
  <c r="BE201" i="2"/>
  <c r="BE204" i="2"/>
  <c r="BE209" i="2"/>
  <c r="BE216" i="2"/>
  <c r="BE219" i="2"/>
  <c r="BE222" i="2"/>
  <c r="BE225" i="2"/>
  <c r="BE279" i="2"/>
  <c r="J93" i="2"/>
  <c r="BE273" i="2"/>
  <c r="E85" i="2"/>
  <c r="BE144" i="2"/>
  <c r="BE156" i="2"/>
  <c r="BE230" i="2"/>
  <c r="BE235" i="2"/>
  <c r="BE240" i="2"/>
  <c r="BE277" i="2"/>
  <c r="F126" i="2"/>
  <c r="BE135" i="2"/>
  <c r="BE141" i="2"/>
  <c r="BE147" i="2"/>
  <c r="BE153" i="2"/>
  <c r="BE179" i="2"/>
  <c r="BE242" i="2"/>
  <c r="BE247" i="2"/>
  <c r="BE250" i="2"/>
  <c r="BE252" i="2"/>
  <c r="BE255" i="2"/>
  <c r="BE256" i="2"/>
  <c r="BE258" i="2"/>
  <c r="BE289" i="2"/>
  <c r="BE287" i="2"/>
  <c r="AW96" i="1"/>
  <c r="BA96" i="1"/>
  <c r="BE275" i="2"/>
  <c r="BE285" i="2"/>
  <c r="BB96" i="1"/>
  <c r="BE281" i="2"/>
  <c r="BC96" i="1"/>
  <c r="BE138" i="2"/>
  <c r="BE173" i="2"/>
  <c r="BE184" i="2"/>
  <c r="BE186" i="2"/>
  <c r="BE188" i="2"/>
  <c r="BE261" i="2"/>
  <c r="BE263" i="2"/>
  <c r="BE265" i="2"/>
  <c r="BE267" i="2"/>
  <c r="BE269" i="2"/>
  <c r="BE271" i="2"/>
  <c r="BD96" i="1"/>
  <c r="J34" i="24"/>
  <c r="F41" i="3"/>
  <c r="BD98" i="1" s="1"/>
  <c r="F40" i="4"/>
  <c r="BC99" i="1" s="1"/>
  <c r="F40" i="7"/>
  <c r="BC104" i="1" s="1"/>
  <c r="F39" i="9"/>
  <c r="BB106" i="1"/>
  <c r="J38" i="10"/>
  <c r="AW107" i="1" s="1"/>
  <c r="F40" i="12"/>
  <c r="BC110" i="1" s="1"/>
  <c r="F39" i="13"/>
  <c r="BB111" i="1" s="1"/>
  <c r="J38" i="14"/>
  <c r="AW112" i="1" s="1"/>
  <c r="F38" i="15"/>
  <c r="BA113" i="1" s="1"/>
  <c r="F41" i="16"/>
  <c r="BD114" i="1"/>
  <c r="F40" i="18"/>
  <c r="BC116" i="1" s="1"/>
  <c r="F40" i="19"/>
  <c r="BC117" i="1" s="1"/>
  <c r="J38" i="21"/>
  <c r="AW119" i="1" s="1"/>
  <c r="J34" i="20"/>
  <c r="F40" i="21"/>
  <c r="BC119" i="1"/>
  <c r="F38" i="22"/>
  <c r="BA120" i="1"/>
  <c r="F40" i="22"/>
  <c r="BC120" i="1"/>
  <c r="F41" i="23"/>
  <c r="BD121" i="1"/>
  <c r="F39" i="27"/>
  <c r="BB126" i="1"/>
  <c r="F40" i="28"/>
  <c r="BC128" i="1"/>
  <c r="F38" i="30"/>
  <c r="BA131" i="1"/>
  <c r="F38" i="34"/>
  <c r="BA135" i="1"/>
  <c r="J38" i="34"/>
  <c r="AW135" i="1"/>
  <c r="F40" i="34"/>
  <c r="BC135" i="1"/>
  <c r="F38" i="35"/>
  <c r="BA136" i="1"/>
  <c r="F39" i="35"/>
  <c r="BB136" i="1"/>
  <c r="F38" i="36"/>
  <c r="BA137" i="1"/>
  <c r="F39" i="38"/>
  <c r="BB139" i="1"/>
  <c r="F36" i="40"/>
  <c r="BA142" i="1"/>
  <c r="BA141" i="1" s="1"/>
  <c r="AW141" i="1" s="1"/>
  <c r="F39" i="42"/>
  <c r="BD145" i="1"/>
  <c r="F37" i="44"/>
  <c r="BD147" i="1"/>
  <c r="F34" i="46"/>
  <c r="BA149" i="1"/>
  <c r="F39" i="47"/>
  <c r="BD151" i="1"/>
  <c r="J32" i="47"/>
  <c r="F37" i="48"/>
  <c r="BB152" i="1" s="1"/>
  <c r="F37" i="49"/>
  <c r="BB153" i="1" s="1"/>
  <c r="F37" i="50"/>
  <c r="BD154" i="1" s="1"/>
  <c r="J34" i="52"/>
  <c r="AW156" i="1" s="1"/>
  <c r="F40" i="3"/>
  <c r="BC98" i="1" s="1"/>
  <c r="F37" i="5"/>
  <c r="BB100" i="1"/>
  <c r="F39" i="5"/>
  <c r="BD100" i="1" s="1"/>
  <c r="F38" i="5"/>
  <c r="BC100" i="1" s="1"/>
  <c r="F40" i="6"/>
  <c r="BC102" i="1" s="1"/>
  <c r="F38" i="6"/>
  <c r="BA102" i="1" s="1"/>
  <c r="F41" i="6"/>
  <c r="BD102" i="1" s="1"/>
  <c r="F39" i="7"/>
  <c r="BB104" i="1"/>
  <c r="F38" i="9"/>
  <c r="BA106" i="1" s="1"/>
  <c r="F39" i="10"/>
  <c r="BB107" i="1" s="1"/>
  <c r="F38" i="14"/>
  <c r="BA112" i="1" s="1"/>
  <c r="F40" i="15"/>
  <c r="BC113" i="1" s="1"/>
  <c r="F39" i="17"/>
  <c r="BB115" i="1" s="1"/>
  <c r="J38" i="18"/>
  <c r="AW116" i="1" s="1"/>
  <c r="F40" i="20"/>
  <c r="BC118" i="1" s="1"/>
  <c r="F41" i="22"/>
  <c r="BD120" i="1" s="1"/>
  <c r="F38" i="24"/>
  <c r="BA123" i="1" s="1"/>
  <c r="F40" i="24"/>
  <c r="BC123" i="1" s="1"/>
  <c r="J38" i="25"/>
  <c r="AW124" i="1" s="1"/>
  <c r="F38" i="25"/>
  <c r="BA124" i="1" s="1"/>
  <c r="F39" i="25"/>
  <c r="BB124" i="1" s="1"/>
  <c r="F39" i="26"/>
  <c r="BB125" i="1" s="1"/>
  <c r="F41" i="26"/>
  <c r="BD125" i="1" s="1"/>
  <c r="J34" i="26"/>
  <c r="F40" i="27"/>
  <c r="BC126" i="1"/>
  <c r="J38" i="29"/>
  <c r="AW129" i="1"/>
  <c r="F38" i="31"/>
  <c r="BA132" i="1"/>
  <c r="J38" i="31"/>
  <c r="AW132" i="1"/>
  <c r="F41" i="31"/>
  <c r="BD132" i="1"/>
  <c r="F40" i="32"/>
  <c r="BC133" i="1"/>
  <c r="F41" i="32"/>
  <c r="BD133" i="1"/>
  <c r="J38" i="33"/>
  <c r="AW134" i="1" s="1"/>
  <c r="F41" i="36"/>
  <c r="BD137" i="1"/>
  <c r="F39" i="39"/>
  <c r="BB140" i="1"/>
  <c r="J36" i="40"/>
  <c r="AW142" i="1"/>
  <c r="F38" i="42"/>
  <c r="BC145" i="1"/>
  <c r="F36" i="44"/>
  <c r="BC147" i="1"/>
  <c r="J34" i="46"/>
  <c r="AW149" i="1"/>
  <c r="F36" i="47"/>
  <c r="BA151" i="1"/>
  <c r="J36" i="48"/>
  <c r="AW152" i="1"/>
  <c r="J34" i="50"/>
  <c r="AW154" i="1"/>
  <c r="F37" i="53"/>
  <c r="BD157" i="1" s="1"/>
  <c r="AS101" i="1"/>
  <c r="J38" i="4"/>
  <c r="AW99" i="1" s="1"/>
  <c r="J38" i="7"/>
  <c r="AW104" i="1"/>
  <c r="J38" i="9"/>
  <c r="AW106" i="1" s="1"/>
  <c r="F41" i="10"/>
  <c r="BD107" i="1" s="1"/>
  <c r="J38" i="15"/>
  <c r="AW113" i="1" s="1"/>
  <c r="F38" i="17"/>
  <c r="BA115" i="1" s="1"/>
  <c r="F38" i="18"/>
  <c r="BA116" i="1" s="1"/>
  <c r="F38" i="19"/>
  <c r="BA117" i="1"/>
  <c r="F39" i="20"/>
  <c r="BB118" i="1" s="1"/>
  <c r="J38" i="23"/>
  <c r="AW121" i="1" s="1"/>
  <c r="J38" i="28"/>
  <c r="AW128" i="1" s="1"/>
  <c r="F41" i="28"/>
  <c r="BD128" i="1"/>
  <c r="F39" i="29"/>
  <c r="BB129" i="1" s="1"/>
  <c r="F41" i="30"/>
  <c r="BD131" i="1" s="1"/>
  <c r="F39" i="34"/>
  <c r="BB135" i="1" s="1"/>
  <c r="F41" i="34"/>
  <c r="BD135" i="1" s="1"/>
  <c r="F40" i="35"/>
  <c r="BC136" i="1"/>
  <c r="J38" i="35"/>
  <c r="AW136" i="1" s="1"/>
  <c r="F41" i="35"/>
  <c r="BD136" i="1"/>
  <c r="J34" i="35"/>
  <c r="F40" i="36"/>
  <c r="BC137" i="1" s="1"/>
  <c r="F40" i="38"/>
  <c r="BC139" i="1" s="1"/>
  <c r="F40" i="39"/>
  <c r="BC140" i="1" s="1"/>
  <c r="F36" i="43"/>
  <c r="BA146" i="1" s="1"/>
  <c r="J36" i="43"/>
  <c r="AW146" i="1" s="1"/>
  <c r="F38" i="43"/>
  <c r="BC146" i="1" s="1"/>
  <c r="F34" i="44"/>
  <c r="BA147" i="1" s="1"/>
  <c r="F35" i="45"/>
  <c r="BB148" i="1" s="1"/>
  <c r="F34" i="50"/>
  <c r="BA154" i="1" s="1"/>
  <c r="F34" i="52"/>
  <c r="BA156" i="1" s="1"/>
  <c r="J34" i="53"/>
  <c r="AW157" i="1" s="1"/>
  <c r="F38" i="3"/>
  <c r="BA98" i="1"/>
  <c r="F36" i="5"/>
  <c r="BA100" i="1" s="1"/>
  <c r="J36" i="5"/>
  <c r="AW100" i="1" s="1"/>
  <c r="J38" i="6"/>
  <c r="AW102" i="1" s="1"/>
  <c r="F39" i="6"/>
  <c r="BB102" i="1"/>
  <c r="F38" i="7"/>
  <c r="BA104" i="1" s="1"/>
  <c r="F40" i="8"/>
  <c r="BC105" i="1" s="1"/>
  <c r="F40" i="10"/>
  <c r="BC107" i="1" s="1"/>
  <c r="F39" i="12"/>
  <c r="BB110" i="1" s="1"/>
  <c r="F41" i="13"/>
  <c r="BD111" i="1" s="1"/>
  <c r="F40" i="14"/>
  <c r="BC112" i="1"/>
  <c r="F41" i="15"/>
  <c r="BD113" i="1"/>
  <c r="F40" i="16"/>
  <c r="BC114" i="1"/>
  <c r="F41" i="18"/>
  <c r="BD116" i="1" s="1"/>
  <c r="J38" i="20"/>
  <c r="AW118" i="1" s="1"/>
  <c r="F38" i="23"/>
  <c r="BA121" i="1" s="1"/>
  <c r="F40" i="26"/>
  <c r="BC125" i="1" s="1"/>
  <c r="F38" i="28"/>
  <c r="BA128" i="1" s="1"/>
  <c r="F39" i="28"/>
  <c r="BB128" i="1" s="1"/>
  <c r="J38" i="30"/>
  <c r="AW131" i="1" s="1"/>
  <c r="F41" i="33"/>
  <c r="BD134" i="1" s="1"/>
  <c r="F38" i="37"/>
  <c r="BA138" i="1" s="1"/>
  <c r="J38" i="38"/>
  <c r="AW139" i="1" s="1"/>
  <c r="F41" i="39"/>
  <c r="BD140" i="1"/>
  <c r="F37" i="43"/>
  <c r="BB146" i="1"/>
  <c r="F39" i="43"/>
  <c r="BD146" i="1"/>
  <c r="J34" i="44"/>
  <c r="AW147" i="1" s="1"/>
  <c r="F36" i="45"/>
  <c r="BC148" i="1" s="1"/>
  <c r="F36" i="49"/>
  <c r="BA153" i="1"/>
  <c r="F36" i="50"/>
  <c r="BC154" i="1" s="1"/>
  <c r="F36" i="52"/>
  <c r="BC156" i="1"/>
  <c r="AS127" i="1"/>
  <c r="F38" i="4"/>
  <c r="BA99" i="1" s="1"/>
  <c r="F41" i="7"/>
  <c r="BD104" i="1"/>
  <c r="F41" i="9"/>
  <c r="BD106" i="1"/>
  <c r="F38" i="11"/>
  <c r="BA109" i="1" s="1"/>
  <c r="F41" i="11"/>
  <c r="BD109" i="1" s="1"/>
  <c r="J38" i="12"/>
  <c r="AW110" i="1" s="1"/>
  <c r="F38" i="13"/>
  <c r="BA111" i="1" s="1"/>
  <c r="F39" i="14"/>
  <c r="BB112" i="1" s="1"/>
  <c r="J38" i="16"/>
  <c r="AW114" i="1"/>
  <c r="J38" i="17"/>
  <c r="AW115" i="1" s="1"/>
  <c r="F39" i="18"/>
  <c r="BB116" i="1" s="1"/>
  <c r="F39" i="19"/>
  <c r="BB117" i="1" s="1"/>
  <c r="F39" i="21"/>
  <c r="BB119" i="1" s="1"/>
  <c r="F41" i="21"/>
  <c r="BD119" i="1" s="1"/>
  <c r="F38" i="21"/>
  <c r="BA119" i="1"/>
  <c r="J38" i="22"/>
  <c r="AW120" i="1" s="1"/>
  <c r="F39" i="22"/>
  <c r="BB120" i="1" s="1"/>
  <c r="F40" i="23"/>
  <c r="BC121" i="1" s="1"/>
  <c r="J38" i="27"/>
  <c r="AW126" i="1" s="1"/>
  <c r="F38" i="29"/>
  <c r="BA129" i="1" s="1"/>
  <c r="F39" i="30"/>
  <c r="BB131" i="1"/>
  <c r="F39" i="33"/>
  <c r="BB134" i="1" s="1"/>
  <c r="F39" i="36"/>
  <c r="BB137" i="1" s="1"/>
  <c r="F38" i="39"/>
  <c r="BA140" i="1" s="1"/>
  <c r="F39" i="40"/>
  <c r="BD142" i="1" s="1"/>
  <c r="BD141" i="1" s="1"/>
  <c r="F36" i="42"/>
  <c r="BA145" i="1"/>
  <c r="F34" i="45"/>
  <c r="BA148" i="1"/>
  <c r="F36" i="46"/>
  <c r="BC149" i="1" s="1"/>
  <c r="J36" i="47"/>
  <c r="AW151" i="1"/>
  <c r="F38" i="48"/>
  <c r="BC152" i="1"/>
  <c r="F38" i="49"/>
  <c r="BC153" i="1"/>
  <c r="F33" i="51"/>
  <c r="AZ155" i="1"/>
  <c r="F35" i="52"/>
  <c r="BB156" i="1"/>
  <c r="F35" i="53"/>
  <c r="BB157" i="1" s="1"/>
  <c r="J38" i="3"/>
  <c r="AW98" i="1"/>
  <c r="F41" i="4"/>
  <c r="BD99" i="1" s="1"/>
  <c r="F38" i="8"/>
  <c r="BA105" i="1" s="1"/>
  <c r="F41" i="8"/>
  <c r="BD105" i="1"/>
  <c r="F38" i="10"/>
  <c r="BA107" i="1" s="1"/>
  <c r="F38" i="12"/>
  <c r="BA110" i="1" s="1"/>
  <c r="J38" i="13"/>
  <c r="AW111" i="1"/>
  <c r="F41" i="14"/>
  <c r="BD112" i="1" s="1"/>
  <c r="F38" i="16"/>
  <c r="BA114" i="1" s="1"/>
  <c r="F41" i="17"/>
  <c r="BD115" i="1"/>
  <c r="F41" i="19"/>
  <c r="BD117" i="1" s="1"/>
  <c r="F38" i="20"/>
  <c r="BA118" i="1" s="1"/>
  <c r="F39" i="24"/>
  <c r="BB123" i="1"/>
  <c r="J38" i="24"/>
  <c r="AW123" i="1" s="1"/>
  <c r="F41" i="24"/>
  <c r="BD123" i="1" s="1"/>
  <c r="F41" i="25"/>
  <c r="BD124" i="1"/>
  <c r="F40" i="25"/>
  <c r="BC124" i="1" s="1"/>
  <c r="F38" i="26"/>
  <c r="BA125" i="1" s="1"/>
  <c r="J38" i="26"/>
  <c r="AW125" i="1"/>
  <c r="F41" i="27"/>
  <c r="BD126" i="1" s="1"/>
  <c r="F41" i="29"/>
  <c r="BD129" i="1" s="1"/>
  <c r="F40" i="30"/>
  <c r="BC131" i="1"/>
  <c r="F40" i="33"/>
  <c r="BC134" i="1" s="1"/>
  <c r="J38" i="36"/>
  <c r="AW137" i="1" s="1"/>
  <c r="F38" i="38"/>
  <c r="BA139" i="1"/>
  <c r="F38" i="40"/>
  <c r="BC142" i="1" s="1"/>
  <c r="BC141" i="1" s="1"/>
  <c r="AY141" i="1" s="1"/>
  <c r="F37" i="42"/>
  <c r="BB145" i="1"/>
  <c r="F35" i="44"/>
  <c r="BB147" i="1" s="1"/>
  <c r="J34" i="45"/>
  <c r="AW148" i="1" s="1"/>
  <c r="F35" i="46"/>
  <c r="BB149" i="1"/>
  <c r="F37" i="47"/>
  <c r="BB151" i="1"/>
  <c r="F36" i="48"/>
  <c r="BA152" i="1"/>
  <c r="J36" i="49"/>
  <c r="AW153" i="1"/>
  <c r="F35" i="50"/>
  <c r="BB154" i="1"/>
  <c r="F34" i="53"/>
  <c r="BA157" i="1" s="1"/>
  <c r="F39" i="3"/>
  <c r="BB98" i="1"/>
  <c r="F39" i="4"/>
  <c r="BB99" i="1"/>
  <c r="J38" i="8"/>
  <c r="AW105" i="1"/>
  <c r="F39" i="8"/>
  <c r="BB105" i="1"/>
  <c r="F40" i="9"/>
  <c r="BC106" i="1" s="1"/>
  <c r="F39" i="11"/>
  <c r="BB109" i="1"/>
  <c r="J38" i="11"/>
  <c r="AW109" i="1"/>
  <c r="F40" i="11"/>
  <c r="BC109" i="1"/>
  <c r="F41" i="12"/>
  <c r="BD110" i="1"/>
  <c r="F40" i="13"/>
  <c r="BC111" i="1"/>
  <c r="F39" i="15"/>
  <c r="BB113" i="1" s="1"/>
  <c r="F39" i="16"/>
  <c r="BB114" i="1"/>
  <c r="F40" i="17"/>
  <c r="BC115" i="1"/>
  <c r="J38" i="19"/>
  <c r="AW117" i="1"/>
  <c r="F41" i="20"/>
  <c r="BD118" i="1"/>
  <c r="F39" i="23"/>
  <c r="BB121" i="1"/>
  <c r="F38" i="27"/>
  <c r="BA126" i="1" s="1"/>
  <c r="F40" i="29"/>
  <c r="BC129" i="1"/>
  <c r="J34" i="29"/>
  <c r="F39" i="31"/>
  <c r="BB132" i="1" s="1"/>
  <c r="F40" i="31"/>
  <c r="BC132" i="1" s="1"/>
  <c r="F38" i="32"/>
  <c r="BA133" i="1"/>
  <c r="F39" i="32"/>
  <c r="BB133" i="1" s="1"/>
  <c r="J38" i="32"/>
  <c r="AW133" i="1" s="1"/>
  <c r="F38" i="33"/>
  <c r="BA134" i="1" s="1"/>
  <c r="J37" i="37"/>
  <c r="AV138" i="1"/>
  <c r="AT138" i="1"/>
  <c r="F41" i="38"/>
  <c r="BD139" i="1"/>
  <c r="J38" i="39"/>
  <c r="AW140" i="1"/>
  <c r="F37" i="40"/>
  <c r="BB142" i="1" s="1"/>
  <c r="BB141" i="1" s="1"/>
  <c r="AX141" i="1" s="1"/>
  <c r="J35" i="41"/>
  <c r="AV143" i="1"/>
  <c r="AT143" i="1"/>
  <c r="J36" i="42"/>
  <c r="AW145" i="1" s="1"/>
  <c r="F37" i="45"/>
  <c r="BD148" i="1"/>
  <c r="F37" i="46"/>
  <c r="BD149" i="1" s="1"/>
  <c r="F38" i="47"/>
  <c r="BC151" i="1" s="1"/>
  <c r="F39" i="48"/>
  <c r="BD152" i="1"/>
  <c r="F39" i="49"/>
  <c r="BD153" i="1"/>
  <c r="J34" i="51"/>
  <c r="AW155" i="1" s="1"/>
  <c r="F37" i="52"/>
  <c r="BD156" i="1"/>
  <c r="F36" i="53"/>
  <c r="BC157" i="1" s="1"/>
  <c r="R127" i="33" l="1"/>
  <c r="P127" i="33"/>
  <c r="AU134" i="1" s="1"/>
  <c r="R136" i="7"/>
  <c r="J1273" i="4"/>
  <c r="J117" i="4" s="1"/>
  <c r="BK667" i="4"/>
  <c r="J667" i="4" s="1"/>
  <c r="J109" i="4" s="1"/>
  <c r="J177" i="16"/>
  <c r="J105" i="16" s="1"/>
  <c r="BK130" i="16"/>
  <c r="J130" i="16" s="1"/>
  <c r="J100" i="16" s="1"/>
  <c r="J129" i="13"/>
  <c r="J101" i="13" s="1"/>
  <c r="BK128" i="13"/>
  <c r="J128" i="13" s="1"/>
  <c r="J100" i="13" s="1"/>
  <c r="J130" i="8"/>
  <c r="J101" i="8" s="1"/>
  <c r="BK129" i="8"/>
  <c r="J129" i="8" s="1"/>
  <c r="J100" i="8" s="1"/>
  <c r="J34" i="30"/>
  <c r="J100" i="30"/>
  <c r="BK127" i="33"/>
  <c r="J127" i="33" s="1"/>
  <c r="J128" i="33"/>
  <c r="J101" i="33" s="1"/>
  <c r="J127" i="31"/>
  <c r="J101" i="31" s="1"/>
  <c r="BK126" i="31"/>
  <c r="J126" i="31" s="1"/>
  <c r="J100" i="31" s="1"/>
  <c r="J506" i="3"/>
  <c r="J105" i="3" s="1"/>
  <c r="BK143" i="3"/>
  <c r="J268" i="45"/>
  <c r="J105" i="45" s="1"/>
  <c r="BK127" i="45"/>
  <c r="J127" i="45" s="1"/>
  <c r="J30" i="45" s="1"/>
  <c r="BK144" i="6"/>
  <c r="J144" i="6" s="1"/>
  <c r="J34" i="6" s="1"/>
  <c r="AG102" i="1" s="1"/>
  <c r="AN102" i="1" s="1"/>
  <c r="BK127" i="36"/>
  <c r="J127" i="36" s="1"/>
  <c r="J100" i="36" s="1"/>
  <c r="J128" i="31"/>
  <c r="J102" i="31" s="1"/>
  <c r="BK130" i="2"/>
  <c r="J193" i="43"/>
  <c r="J106" i="43" s="1"/>
  <c r="BK130" i="42"/>
  <c r="J130" i="42" s="1"/>
  <c r="J99" i="42" s="1"/>
  <c r="P130" i="16"/>
  <c r="AU114" i="1"/>
  <c r="T667" i="4"/>
  <c r="T151" i="4" s="1"/>
  <c r="T125" i="52"/>
  <c r="R124" i="48"/>
  <c r="BK130" i="15"/>
  <c r="J130" i="15"/>
  <c r="J100" i="15"/>
  <c r="P126" i="21"/>
  <c r="AU119" i="1" s="1"/>
  <c r="P129" i="43"/>
  <c r="P128" i="43"/>
  <c r="AU146" i="1"/>
  <c r="R144" i="6"/>
  <c r="BK131" i="32"/>
  <c r="J131" i="32" s="1"/>
  <c r="J100" i="32" s="1"/>
  <c r="R143" i="9"/>
  <c r="R137" i="9"/>
  <c r="T130" i="15"/>
  <c r="T130" i="2"/>
  <c r="T129" i="2" s="1"/>
  <c r="P152" i="4"/>
  <c r="T152" i="4"/>
  <c r="R119" i="44"/>
  <c r="P129" i="8"/>
  <c r="AU105" i="1" s="1"/>
  <c r="BK152" i="4"/>
  <c r="J152" i="4" s="1"/>
  <c r="J101" i="4" s="1"/>
  <c r="P130" i="42"/>
  <c r="P129" i="42"/>
  <c r="AU145" i="1" s="1"/>
  <c r="P129" i="12"/>
  <c r="AU110" i="1"/>
  <c r="P124" i="48"/>
  <c r="AU152" i="1"/>
  <c r="T130" i="42"/>
  <c r="T129" i="42" s="1"/>
  <c r="R127" i="38"/>
  <c r="T129" i="18"/>
  <c r="T129" i="12"/>
  <c r="R129" i="39"/>
  <c r="R130" i="11"/>
  <c r="R131" i="32"/>
  <c r="R129" i="8"/>
  <c r="R129" i="12"/>
  <c r="P738" i="3"/>
  <c r="P142" i="3"/>
  <c r="AU98" i="1" s="1"/>
  <c r="T129" i="8"/>
  <c r="T144" i="6"/>
  <c r="P122" i="40"/>
  <c r="AU142" i="1"/>
  <c r="P130" i="11"/>
  <c r="AU109" i="1"/>
  <c r="T129" i="53"/>
  <c r="T128" i="53" s="1"/>
  <c r="BK122" i="50"/>
  <c r="J122" i="50"/>
  <c r="J30" i="50" s="1"/>
  <c r="AG154" i="1" s="1"/>
  <c r="BK125" i="52"/>
  <c r="J125" i="52" s="1"/>
  <c r="J96" i="52" s="1"/>
  <c r="P129" i="53"/>
  <c r="P128" i="53" s="1"/>
  <c r="AU157" i="1" s="1"/>
  <c r="T135" i="23"/>
  <c r="R136" i="10"/>
  <c r="T136" i="7"/>
  <c r="P125" i="52"/>
  <c r="AU156" i="1"/>
  <c r="T125" i="46"/>
  <c r="BK135" i="23"/>
  <c r="J135" i="23" s="1"/>
  <c r="J34" i="23" s="1"/>
  <c r="AG121" i="1" s="1"/>
  <c r="AN121" i="1" s="1"/>
  <c r="T119" i="44"/>
  <c r="T127" i="33"/>
  <c r="BK143" i="9"/>
  <c r="J143" i="9"/>
  <c r="J103" i="9"/>
  <c r="T143" i="3"/>
  <c r="R127" i="45"/>
  <c r="R152" i="4"/>
  <c r="T130" i="11"/>
  <c r="R125" i="52"/>
  <c r="P136" i="10"/>
  <c r="AU107" i="1" s="1"/>
  <c r="T129" i="43"/>
  <c r="T128" i="43"/>
  <c r="T397" i="10"/>
  <c r="T136" i="10"/>
  <c r="P667" i="4"/>
  <c r="T124" i="48"/>
  <c r="P143" i="9"/>
  <c r="P137" i="9" s="1"/>
  <c r="AU106" i="1" s="1"/>
  <c r="R127" i="14"/>
  <c r="BK129" i="43"/>
  <c r="J129" i="43" s="1"/>
  <c r="J99" i="43" s="1"/>
  <c r="P122" i="50"/>
  <c r="AU154" i="1" s="1"/>
  <c r="P125" i="46"/>
  <c r="AU149" i="1"/>
  <c r="P136" i="7"/>
  <c r="AU104" i="1" s="1"/>
  <c r="BK127" i="14"/>
  <c r="J127" i="14"/>
  <c r="J100" i="14"/>
  <c r="P144" i="6"/>
  <c r="AU102" i="1" s="1"/>
  <c r="T129" i="39"/>
  <c r="T127" i="45"/>
  <c r="R135" i="23"/>
  <c r="T131" i="32"/>
  <c r="R130" i="42"/>
  <c r="R129" i="42"/>
  <c r="T129" i="35"/>
  <c r="P130" i="15"/>
  <c r="AU113" i="1"/>
  <c r="R130" i="2"/>
  <c r="R129" i="2"/>
  <c r="R128" i="13"/>
  <c r="P127" i="45"/>
  <c r="AU148" i="1"/>
  <c r="T738" i="3"/>
  <c r="R738" i="3"/>
  <c r="R142" i="3"/>
  <c r="P129" i="39"/>
  <c r="AU140" i="1" s="1"/>
  <c r="P127" i="38"/>
  <c r="AU139" i="1"/>
  <c r="BK126" i="22"/>
  <c r="J126" i="22"/>
  <c r="J100" i="22" s="1"/>
  <c r="P127" i="19"/>
  <c r="AU117" i="1"/>
  <c r="BK129" i="53"/>
  <c r="J129" i="53" s="1"/>
  <c r="J97" i="53" s="1"/>
  <c r="R129" i="53"/>
  <c r="R128" i="53" s="1"/>
  <c r="R128" i="43"/>
  <c r="P131" i="32"/>
  <c r="AU133" i="1"/>
  <c r="BK136" i="7"/>
  <c r="J136" i="7" s="1"/>
  <c r="J100" i="7" s="1"/>
  <c r="T128" i="13"/>
  <c r="R130" i="34"/>
  <c r="R129" i="34"/>
  <c r="P127" i="17"/>
  <c r="AU115" i="1"/>
  <c r="T143" i="9"/>
  <c r="T137" i="9" s="1"/>
  <c r="R127" i="17"/>
  <c r="R130" i="15"/>
  <c r="R667" i="4"/>
  <c r="R122" i="47"/>
  <c r="P135" i="23"/>
  <c r="AU121" i="1"/>
  <c r="T127" i="19"/>
  <c r="R130" i="16"/>
  <c r="T127" i="36"/>
  <c r="R122" i="50"/>
  <c r="BK124" i="48"/>
  <c r="J124" i="48" s="1"/>
  <c r="J98" i="48" s="1"/>
  <c r="R125" i="46"/>
  <c r="R129" i="35"/>
  <c r="P130" i="34"/>
  <c r="P129" i="34" s="1"/>
  <c r="AU135" i="1" s="1"/>
  <c r="T130" i="16"/>
  <c r="P122" i="47"/>
  <c r="AU151" i="1"/>
  <c r="BK126" i="21"/>
  <c r="J126" i="21" s="1"/>
  <c r="J100" i="21" s="1"/>
  <c r="T127" i="14"/>
  <c r="AG123" i="1"/>
  <c r="AG131" i="1"/>
  <c r="BK125" i="46"/>
  <c r="J125" i="46" s="1"/>
  <c r="J96" i="46" s="1"/>
  <c r="BK123" i="5"/>
  <c r="J123" i="5"/>
  <c r="J99" i="5"/>
  <c r="BK168" i="39"/>
  <c r="J168" i="39" s="1"/>
  <c r="J104" i="39" s="1"/>
  <c r="BK122" i="40"/>
  <c r="J122" i="40"/>
  <c r="J98" i="40"/>
  <c r="BK121" i="41"/>
  <c r="J121" i="41" s="1"/>
  <c r="J98" i="41" s="1"/>
  <c r="BK125" i="28"/>
  <c r="J125" i="28"/>
  <c r="BK138" i="9"/>
  <c r="J138" i="9"/>
  <c r="J101" i="9" s="1"/>
  <c r="BK127" i="19"/>
  <c r="J127" i="19"/>
  <c r="J100" i="19"/>
  <c r="BK125" i="37"/>
  <c r="J125" i="37" s="1"/>
  <c r="J34" i="37" s="1"/>
  <c r="AG138" i="1" s="1"/>
  <c r="BK738" i="3"/>
  <c r="J738" i="3"/>
  <c r="J111" i="3" s="1"/>
  <c r="BK126" i="25"/>
  <c r="J126" i="25"/>
  <c r="J100" i="25"/>
  <c r="BK125" i="27"/>
  <c r="J125" i="27" s="1"/>
  <c r="J100" i="27" s="1"/>
  <c r="J130" i="53"/>
  <c r="J98" i="53"/>
  <c r="BK117" i="51"/>
  <c r="J117" i="51" s="1"/>
  <c r="J96" i="51" s="1"/>
  <c r="AG151" i="1"/>
  <c r="AG148" i="1"/>
  <c r="J96" i="45"/>
  <c r="BK128" i="43"/>
  <c r="J128" i="43" s="1"/>
  <c r="J98" i="43" s="1"/>
  <c r="BK129" i="42"/>
  <c r="J129" i="42"/>
  <c r="AG136" i="1"/>
  <c r="AN136" i="1" s="1"/>
  <c r="J100" i="35"/>
  <c r="BK129" i="34"/>
  <c r="J129" i="34"/>
  <c r="J34" i="34" s="1"/>
  <c r="AG135" i="1" s="1"/>
  <c r="AG129" i="1"/>
  <c r="AG125" i="1"/>
  <c r="AN125" i="1" s="1"/>
  <c r="J100" i="26"/>
  <c r="AG118" i="1"/>
  <c r="J100" i="6"/>
  <c r="J143" i="3"/>
  <c r="J101" i="3"/>
  <c r="AU122" i="1"/>
  <c r="J37" i="3"/>
  <c r="AV98" i="1" s="1"/>
  <c r="AT98" i="1" s="1"/>
  <c r="F35" i="40"/>
  <c r="AZ142" i="1"/>
  <c r="J33" i="46"/>
  <c r="AV149" i="1" s="1"/>
  <c r="AT149" i="1" s="1"/>
  <c r="AU141" i="1"/>
  <c r="AS95" i="1"/>
  <c r="AS94" i="1"/>
  <c r="BD97" i="1"/>
  <c r="BA97" i="1"/>
  <c r="AW97" i="1"/>
  <c r="J37" i="4"/>
  <c r="AV99" i="1"/>
  <c r="AT99" i="1" s="1"/>
  <c r="F35" i="47"/>
  <c r="AZ151" i="1"/>
  <c r="J35" i="49"/>
  <c r="AV153" i="1"/>
  <c r="AT153" i="1"/>
  <c r="J33" i="51"/>
  <c r="AV155" i="1" s="1"/>
  <c r="AT155" i="1" s="1"/>
  <c r="J33" i="53"/>
  <c r="AV157" i="1" s="1"/>
  <c r="AT157" i="1" s="1"/>
  <c r="AU130" i="1"/>
  <c r="F35" i="2"/>
  <c r="AZ96" i="1" s="1"/>
  <c r="F37" i="6"/>
  <c r="AZ102" i="1"/>
  <c r="BB103" i="1"/>
  <c r="AX103" i="1" s="1"/>
  <c r="F37" i="9"/>
  <c r="AZ106" i="1"/>
  <c r="F37" i="14"/>
  <c r="AZ112" i="1" s="1"/>
  <c r="F37" i="16"/>
  <c r="AZ114" i="1" s="1"/>
  <c r="J37" i="21"/>
  <c r="AV119" i="1"/>
  <c r="AT119" i="1"/>
  <c r="BC108" i="1"/>
  <c r="AY108" i="1"/>
  <c r="BB108" i="1"/>
  <c r="AX108" i="1" s="1"/>
  <c r="BD108" i="1"/>
  <c r="J37" i="25"/>
  <c r="AV124" i="1" s="1"/>
  <c r="AT124" i="1" s="1"/>
  <c r="F37" i="29"/>
  <c r="AZ129" i="1"/>
  <c r="F37" i="36"/>
  <c r="AZ137" i="1"/>
  <c r="J35" i="40"/>
  <c r="AV142" i="1"/>
  <c r="AT142" i="1"/>
  <c r="BC144" i="1"/>
  <c r="AY144" i="1"/>
  <c r="F35" i="43"/>
  <c r="AZ146" i="1" s="1"/>
  <c r="F35" i="49"/>
  <c r="AZ153" i="1" s="1"/>
  <c r="J32" i="49"/>
  <c r="AG153" i="1"/>
  <c r="F33" i="52"/>
  <c r="AZ156" i="1" s="1"/>
  <c r="F37" i="4"/>
  <c r="AZ99" i="1"/>
  <c r="J35" i="47"/>
  <c r="AV151" i="1" s="1"/>
  <c r="AT151" i="1" s="1"/>
  <c r="AN151" i="1" s="1"/>
  <c r="BB150" i="1"/>
  <c r="AX150" i="1"/>
  <c r="BD150" i="1"/>
  <c r="F33" i="50"/>
  <c r="AZ154" i="1"/>
  <c r="J35" i="2"/>
  <c r="AV96" i="1"/>
  <c r="AT96" i="1"/>
  <c r="J35" i="5"/>
  <c r="AV100" i="1" s="1"/>
  <c r="AT100" i="1" s="1"/>
  <c r="F37" i="7"/>
  <c r="AZ104" i="1"/>
  <c r="J34" i="10"/>
  <c r="AG107" i="1"/>
  <c r="J37" i="11"/>
  <c r="AV109" i="1" s="1"/>
  <c r="AT109" i="1" s="1"/>
  <c r="J37" i="15"/>
  <c r="AV113" i="1"/>
  <c r="AT113" i="1"/>
  <c r="F37" i="20"/>
  <c r="AZ118" i="1" s="1"/>
  <c r="F37" i="26"/>
  <c r="AZ125" i="1"/>
  <c r="BD122" i="1"/>
  <c r="F37" i="30"/>
  <c r="AZ131" i="1" s="1"/>
  <c r="J34" i="28"/>
  <c r="AG128" i="1"/>
  <c r="F37" i="3"/>
  <c r="AZ98" i="1" s="1"/>
  <c r="BC103" i="1"/>
  <c r="AY103" i="1" s="1"/>
  <c r="BD103" i="1"/>
  <c r="J37" i="8"/>
  <c r="AV105" i="1"/>
  <c r="AT105" i="1" s="1"/>
  <c r="F37" i="10"/>
  <c r="AZ107" i="1"/>
  <c r="BC130" i="1"/>
  <c r="AY130" i="1"/>
  <c r="F37" i="31"/>
  <c r="AZ132" i="1" s="1"/>
  <c r="J37" i="35"/>
  <c r="AV136" i="1" s="1"/>
  <c r="AT136" i="1" s="1"/>
  <c r="F35" i="41"/>
  <c r="AZ143" i="1" s="1"/>
  <c r="BB144" i="1"/>
  <c r="AX144" i="1"/>
  <c r="BD144" i="1"/>
  <c r="J32" i="42"/>
  <c r="AG145" i="1"/>
  <c r="F33" i="44"/>
  <c r="AZ147" i="1"/>
  <c r="BC97" i="1"/>
  <c r="AY97" i="1"/>
  <c r="BB97" i="1"/>
  <c r="AX97" i="1"/>
  <c r="F35" i="5"/>
  <c r="AZ100" i="1"/>
  <c r="J37" i="6"/>
  <c r="AV102" i="1"/>
  <c r="AT102" i="1"/>
  <c r="BA103" i="1"/>
  <c r="AW103" i="1"/>
  <c r="F37" i="8"/>
  <c r="AZ105" i="1"/>
  <c r="J37" i="10"/>
  <c r="AV107" i="1"/>
  <c r="AT107" i="1" s="1"/>
  <c r="J37" i="30"/>
  <c r="AV131" i="1"/>
  <c r="AT131" i="1"/>
  <c r="AN131" i="1"/>
  <c r="J37" i="7"/>
  <c r="AV104" i="1" s="1"/>
  <c r="AT104" i="1" s="1"/>
  <c r="F37" i="11"/>
  <c r="AZ109" i="1"/>
  <c r="F37" i="15"/>
  <c r="AZ113" i="1"/>
  <c r="J37" i="20"/>
  <c r="AV118" i="1" s="1"/>
  <c r="AT118" i="1" s="1"/>
  <c r="AN118" i="1" s="1"/>
  <c r="J37" i="27"/>
  <c r="AV126" i="1"/>
  <c r="AT126" i="1" s="1"/>
  <c r="J37" i="28"/>
  <c r="AV128" i="1" s="1"/>
  <c r="AT128" i="1" s="1"/>
  <c r="BD130" i="1"/>
  <c r="J37" i="31"/>
  <c r="AV132" i="1"/>
  <c r="AT132" i="1"/>
  <c r="F37" i="35"/>
  <c r="AZ136" i="1"/>
  <c r="F35" i="42"/>
  <c r="AZ145" i="1" s="1"/>
  <c r="J37" i="9"/>
  <c r="AV106" i="1" s="1"/>
  <c r="AT106" i="1" s="1"/>
  <c r="J37" i="14"/>
  <c r="AV112" i="1"/>
  <c r="AT112" i="1" s="1"/>
  <c r="J34" i="16"/>
  <c r="AG114" i="1"/>
  <c r="J37" i="18"/>
  <c r="AV116" i="1"/>
  <c r="AT116" i="1"/>
  <c r="F37" i="21"/>
  <c r="AZ119" i="1"/>
  <c r="F37" i="22"/>
  <c r="AZ120" i="1"/>
  <c r="F37" i="24"/>
  <c r="AZ123" i="1"/>
  <c r="J37" i="29"/>
  <c r="AV129" i="1"/>
  <c r="AT129" i="1"/>
  <c r="AN129" i="1"/>
  <c r="J37" i="38"/>
  <c r="AV139" i="1"/>
  <c r="AT139" i="1" s="1"/>
  <c r="BA144" i="1"/>
  <c r="AW144" i="1" s="1"/>
  <c r="J35" i="43"/>
  <c r="AV146" i="1"/>
  <c r="AT146" i="1"/>
  <c r="F35" i="48"/>
  <c r="AZ152" i="1"/>
  <c r="BA150" i="1"/>
  <c r="AW150" i="1"/>
  <c r="J33" i="50"/>
  <c r="AV154" i="1"/>
  <c r="AT154" i="1" s="1"/>
  <c r="J34" i="11"/>
  <c r="AG109" i="1"/>
  <c r="J37" i="16"/>
  <c r="AV114" i="1"/>
  <c r="AT114" i="1" s="1"/>
  <c r="BA108" i="1"/>
  <c r="AW108" i="1"/>
  <c r="F37" i="28"/>
  <c r="AZ128" i="1"/>
  <c r="J37" i="33"/>
  <c r="AV134" i="1" s="1"/>
  <c r="AT134" i="1" s="1"/>
  <c r="J37" i="12"/>
  <c r="AV110" i="1"/>
  <c r="AT110" i="1"/>
  <c r="F37" i="27"/>
  <c r="AZ126" i="1"/>
  <c r="F37" i="37"/>
  <c r="AZ138" i="1"/>
  <c r="J34" i="38"/>
  <c r="AG139" i="1"/>
  <c r="F37" i="39"/>
  <c r="AZ140" i="1"/>
  <c r="J35" i="48"/>
  <c r="AV152" i="1"/>
  <c r="AT152" i="1" s="1"/>
  <c r="F33" i="53"/>
  <c r="AZ157" i="1" s="1"/>
  <c r="J34" i="12"/>
  <c r="AG110" i="1"/>
  <c r="F37" i="17"/>
  <c r="AZ115" i="1" s="1"/>
  <c r="F37" i="23"/>
  <c r="AZ121" i="1" s="1"/>
  <c r="J34" i="13"/>
  <c r="AG111" i="1"/>
  <c r="J34" i="17"/>
  <c r="AG115" i="1" s="1"/>
  <c r="F37" i="19"/>
  <c r="AZ117" i="1"/>
  <c r="J37" i="23"/>
  <c r="AV121" i="1"/>
  <c r="AT121" i="1"/>
  <c r="J37" i="13"/>
  <c r="AV111" i="1" s="1"/>
  <c r="AT111" i="1" s="1"/>
  <c r="J37" i="24"/>
  <c r="AV123" i="1"/>
  <c r="AT123" i="1" s="1"/>
  <c r="F37" i="32"/>
  <c r="AZ133" i="1"/>
  <c r="J30" i="44"/>
  <c r="AG147" i="1"/>
  <c r="F33" i="46"/>
  <c r="AZ149" i="1"/>
  <c r="F37" i="13"/>
  <c r="AZ111" i="1"/>
  <c r="F37" i="25"/>
  <c r="AZ124" i="1"/>
  <c r="F37" i="34"/>
  <c r="AZ135" i="1"/>
  <c r="J37" i="39"/>
  <c r="AV140" i="1"/>
  <c r="AT140" i="1"/>
  <c r="BC150" i="1"/>
  <c r="AY150" i="1" s="1"/>
  <c r="J33" i="52"/>
  <c r="AV156" i="1" s="1"/>
  <c r="AT156" i="1" s="1"/>
  <c r="F37" i="12"/>
  <c r="AZ110" i="1"/>
  <c r="BC122" i="1"/>
  <c r="AY122" i="1"/>
  <c r="BA130" i="1"/>
  <c r="AW130" i="1"/>
  <c r="J37" i="36"/>
  <c r="AV137" i="1"/>
  <c r="AT137" i="1" s="1"/>
  <c r="J33" i="44"/>
  <c r="AV147" i="1" s="1"/>
  <c r="AT147" i="1" s="1"/>
  <c r="J37" i="19"/>
  <c r="AV117" i="1"/>
  <c r="AT117" i="1" s="1"/>
  <c r="BB122" i="1"/>
  <c r="AX122" i="1"/>
  <c r="BB130" i="1"/>
  <c r="AX130" i="1"/>
  <c r="F37" i="33"/>
  <c r="AZ134" i="1" s="1"/>
  <c r="J37" i="17"/>
  <c r="AV115" i="1" s="1"/>
  <c r="AT115" i="1" s="1"/>
  <c r="BA122" i="1"/>
  <c r="AW122" i="1"/>
  <c r="J37" i="34"/>
  <c r="AV135" i="1"/>
  <c r="AT135" i="1"/>
  <c r="J35" i="42"/>
  <c r="AV145" i="1"/>
  <c r="AT145" i="1" s="1"/>
  <c r="F37" i="18"/>
  <c r="AZ116" i="1"/>
  <c r="J37" i="26"/>
  <c r="AV125" i="1" s="1"/>
  <c r="AT125" i="1" s="1"/>
  <c r="J37" i="32"/>
  <c r="AV133" i="1"/>
  <c r="AT133" i="1"/>
  <c r="F33" i="45"/>
  <c r="AZ148" i="1"/>
  <c r="J34" i="18"/>
  <c r="AG116" i="1"/>
  <c r="J37" i="22"/>
  <c r="AV120" i="1"/>
  <c r="AT120" i="1" s="1"/>
  <c r="F37" i="38"/>
  <c r="AZ139" i="1"/>
  <c r="J33" i="45"/>
  <c r="AV148" i="1" s="1"/>
  <c r="AT148" i="1" s="1"/>
  <c r="AN148" i="1" s="1"/>
  <c r="AN154" i="1" l="1"/>
  <c r="AN123" i="1"/>
  <c r="AU127" i="1"/>
  <c r="AN128" i="1"/>
  <c r="J34" i="8"/>
  <c r="AG105" i="1" s="1"/>
  <c r="AN105" i="1" s="1"/>
  <c r="J100" i="33"/>
  <c r="J34" i="33"/>
  <c r="AG134" i="1" s="1"/>
  <c r="AN134" i="1" s="1"/>
  <c r="J34" i="36"/>
  <c r="AG137" i="1" s="1"/>
  <c r="AN137" i="1" s="1"/>
  <c r="J34" i="31"/>
  <c r="AG132" i="1" s="1"/>
  <c r="AN132" i="1" s="1"/>
  <c r="J130" i="2"/>
  <c r="J99" i="2" s="1"/>
  <c r="BK129" i="2"/>
  <c r="J129" i="2" s="1"/>
  <c r="BK151" i="4"/>
  <c r="J151" i="4" s="1"/>
  <c r="J100" i="4" s="1"/>
  <c r="P151" i="4"/>
  <c r="AU99" i="1"/>
  <c r="AU97" i="1" s="1"/>
  <c r="R151" i="4"/>
  <c r="T142" i="3"/>
  <c r="J43" i="37"/>
  <c r="BK129" i="39"/>
  <c r="J129" i="39"/>
  <c r="J100" i="39"/>
  <c r="BK142" i="3"/>
  <c r="J142" i="3" s="1"/>
  <c r="J34" i="3" s="1"/>
  <c r="AG98" i="1" s="1"/>
  <c r="J100" i="28"/>
  <c r="J100" i="23"/>
  <c r="J96" i="50"/>
  <c r="BK122" i="5"/>
  <c r="J122" i="5"/>
  <c r="J98" i="5" s="1"/>
  <c r="BK137" i="9"/>
  <c r="J137" i="9" s="1"/>
  <c r="J100" i="9" s="1"/>
  <c r="BK128" i="53"/>
  <c r="J128" i="53" s="1"/>
  <c r="J96" i="53" s="1"/>
  <c r="J100" i="37"/>
  <c r="AN153" i="1"/>
  <c r="J39" i="50"/>
  <c r="J41" i="49"/>
  <c r="J41" i="47"/>
  <c r="AN147" i="1"/>
  <c r="J39" i="45"/>
  <c r="J39" i="44"/>
  <c r="AN145" i="1"/>
  <c r="J98" i="42"/>
  <c r="J41" i="42"/>
  <c r="AN139" i="1"/>
  <c r="J43" i="38"/>
  <c r="AN135" i="1"/>
  <c r="J100" i="34"/>
  <c r="J43" i="35"/>
  <c r="J43" i="34"/>
  <c r="J43" i="30"/>
  <c r="J43" i="29"/>
  <c r="J43" i="28"/>
  <c r="J43" i="26"/>
  <c r="J43" i="24"/>
  <c r="J43" i="23"/>
  <c r="J43" i="20"/>
  <c r="AN116" i="1"/>
  <c r="AN115" i="1"/>
  <c r="J43" i="18"/>
  <c r="AN114" i="1"/>
  <c r="J43" i="17"/>
  <c r="J43" i="16"/>
  <c r="AN111" i="1"/>
  <c r="AN110" i="1"/>
  <c r="J43" i="13"/>
  <c r="AN109" i="1"/>
  <c r="J43" i="12"/>
  <c r="AN107" i="1"/>
  <c r="J43" i="11"/>
  <c r="J43" i="10"/>
  <c r="J43" i="8"/>
  <c r="J43" i="6"/>
  <c r="AN138" i="1"/>
  <c r="AU103" i="1"/>
  <c r="AU108" i="1"/>
  <c r="J34" i="7"/>
  <c r="AG104" i="1" s="1"/>
  <c r="J32" i="41"/>
  <c r="AG143" i="1" s="1"/>
  <c r="AZ103" i="1"/>
  <c r="AV103" i="1" s="1"/>
  <c r="AT103" i="1" s="1"/>
  <c r="BD101" i="1"/>
  <c r="BA127" i="1"/>
  <c r="AW127" i="1" s="1"/>
  <c r="AU144" i="1"/>
  <c r="J32" i="48"/>
  <c r="AG152" i="1"/>
  <c r="J32" i="40"/>
  <c r="AG142" i="1"/>
  <c r="AU150" i="1"/>
  <c r="J34" i="27"/>
  <c r="AG126" i="1" s="1"/>
  <c r="J34" i="22"/>
  <c r="AG120" i="1"/>
  <c r="J30" i="52"/>
  <c r="AG156" i="1"/>
  <c r="J34" i="25"/>
  <c r="AG124" i="1" s="1"/>
  <c r="J30" i="51"/>
  <c r="AG155" i="1" s="1"/>
  <c r="J34" i="21"/>
  <c r="AG119" i="1"/>
  <c r="AZ141" i="1"/>
  <c r="AV141" i="1" s="1"/>
  <c r="AT141" i="1" s="1"/>
  <c r="AZ150" i="1"/>
  <c r="AV150" i="1"/>
  <c r="AT150" i="1"/>
  <c r="J34" i="14"/>
  <c r="AG112" i="1" s="1"/>
  <c r="J34" i="32"/>
  <c r="AG133" i="1" s="1"/>
  <c r="J30" i="46"/>
  <c r="AG149" i="1"/>
  <c r="J34" i="15"/>
  <c r="AG113" i="1" s="1"/>
  <c r="AZ97" i="1"/>
  <c r="AV97" i="1"/>
  <c r="AT97" i="1"/>
  <c r="BA101" i="1"/>
  <c r="AW101" i="1"/>
  <c r="BB127" i="1"/>
  <c r="AX127" i="1" s="1"/>
  <c r="J32" i="43"/>
  <c r="AG146" i="1"/>
  <c r="AN146" i="1"/>
  <c r="J34" i="19"/>
  <c r="AG117" i="1" s="1"/>
  <c r="AZ108" i="1"/>
  <c r="AV108" i="1"/>
  <c r="AT108" i="1" s="1"/>
  <c r="BC127" i="1"/>
  <c r="AY127" i="1" s="1"/>
  <c r="AZ122" i="1"/>
  <c r="AV122" i="1"/>
  <c r="AT122" i="1"/>
  <c r="AZ130" i="1"/>
  <c r="AV130" i="1" s="1"/>
  <c r="AT130" i="1" s="1"/>
  <c r="AZ144" i="1"/>
  <c r="AV144" i="1"/>
  <c r="AT144" i="1" s="1"/>
  <c r="BC101" i="1"/>
  <c r="AY101" i="1" s="1"/>
  <c r="BD127" i="1"/>
  <c r="BB101" i="1"/>
  <c r="AX101" i="1"/>
  <c r="AG97" i="1" l="1"/>
  <c r="AN97" i="1" s="1"/>
  <c r="AG130" i="1"/>
  <c r="AN130" i="1" s="1"/>
  <c r="J98" i="2"/>
  <c r="J32" i="2"/>
  <c r="J43" i="36"/>
  <c r="J43" i="31"/>
  <c r="J43" i="33"/>
  <c r="J34" i="4"/>
  <c r="AG99" i="1" s="1"/>
  <c r="J43" i="22"/>
  <c r="J39" i="51"/>
  <c r="J43" i="21"/>
  <c r="J39" i="46"/>
  <c r="J43" i="3"/>
  <c r="J43" i="19"/>
  <c r="J43" i="27"/>
  <c r="J41" i="48"/>
  <c r="J43" i="32"/>
  <c r="J39" i="52"/>
  <c r="J43" i="14"/>
  <c r="J43" i="7"/>
  <c r="J43" i="25"/>
  <c r="J41" i="40"/>
  <c r="J43" i="15"/>
  <c r="J41" i="41"/>
  <c r="J100" i="3"/>
  <c r="J41" i="43"/>
  <c r="J43" i="4"/>
  <c r="AN99" i="1"/>
  <c r="AN143" i="1"/>
  <c r="AN98" i="1"/>
  <c r="AN149" i="1"/>
  <c r="AN155" i="1"/>
  <c r="AG103" i="1"/>
  <c r="AN103" i="1" s="1"/>
  <c r="AN119" i="1"/>
  <c r="AN124" i="1"/>
  <c r="AN142" i="1"/>
  <c r="AG150" i="1"/>
  <c r="AN113" i="1"/>
  <c r="AN104" i="1"/>
  <c r="AN126" i="1"/>
  <c r="AN112" i="1"/>
  <c r="AN152" i="1"/>
  <c r="AN156" i="1"/>
  <c r="AN117" i="1"/>
  <c r="AN133" i="1"/>
  <c r="AN120" i="1"/>
  <c r="AN150" i="1"/>
  <c r="AG108" i="1"/>
  <c r="AU101" i="1"/>
  <c r="J34" i="39"/>
  <c r="AG140" i="1" s="1"/>
  <c r="AN140" i="1" s="1"/>
  <c r="J32" i="5"/>
  <c r="AG100" i="1" s="1"/>
  <c r="BC95" i="1"/>
  <c r="AY95" i="1" s="1"/>
  <c r="AZ127" i="1"/>
  <c r="AV127" i="1" s="1"/>
  <c r="AT127" i="1" s="1"/>
  <c r="J30" i="53"/>
  <c r="AG157" i="1" s="1"/>
  <c r="AG141" i="1"/>
  <c r="BB95" i="1"/>
  <c r="AX95" i="1" s="1"/>
  <c r="J34" i="9"/>
  <c r="AG106" i="1" s="1"/>
  <c r="AN106" i="1" s="1"/>
  <c r="BA95" i="1"/>
  <c r="AW95" i="1" s="1"/>
  <c r="AG122" i="1"/>
  <c r="AZ101" i="1"/>
  <c r="AV101" i="1" s="1"/>
  <c r="AT101" i="1" s="1"/>
  <c r="AG144" i="1"/>
  <c r="AN144" i="1" s="1"/>
  <c r="BD95" i="1"/>
  <c r="AG96" i="1" l="1"/>
  <c r="AN96" i="1" s="1"/>
  <c r="J41" i="2"/>
  <c r="AN108" i="1"/>
  <c r="J39" i="53"/>
  <c r="J43" i="39"/>
  <c r="J41" i="5"/>
  <c r="J43" i="9"/>
  <c r="AN157" i="1"/>
  <c r="AN100" i="1"/>
  <c r="AU95" i="1"/>
  <c r="AU94" i="1" s="1"/>
  <c r="AN141" i="1"/>
  <c r="AN122" i="1"/>
  <c r="BA94" i="1"/>
  <c r="W30" i="1" s="1"/>
  <c r="BD94" i="1"/>
  <c r="W33" i="1" s="1"/>
  <c r="AG127" i="1"/>
  <c r="BB94" i="1"/>
  <c r="W31" i="1" s="1"/>
  <c r="AG101" i="1"/>
  <c r="AZ95" i="1"/>
  <c r="AV95" i="1" s="1"/>
  <c r="AT95" i="1" s="1"/>
  <c r="BC94" i="1"/>
  <c r="W32" i="1" s="1"/>
  <c r="AN101" i="1" l="1"/>
  <c r="AN127" i="1"/>
  <c r="AG95" i="1"/>
  <c r="AX94" i="1"/>
  <c r="AZ94" i="1"/>
  <c r="W29" i="1" s="1"/>
  <c r="AY94" i="1"/>
  <c r="AW94" i="1"/>
  <c r="AK30" i="1" s="1"/>
  <c r="AN95" i="1" l="1"/>
  <c r="AG94" i="1"/>
  <c r="AK26" i="1" s="1"/>
  <c r="AV94" i="1"/>
  <c r="AK29" i="1" s="1"/>
  <c r="AK35" i="1" l="1"/>
  <c r="AT94" i="1"/>
  <c r="AN94" i="1" s="1"/>
</calcChain>
</file>

<file path=xl/sharedStrings.xml><?xml version="1.0" encoding="utf-8"?>
<sst xmlns="http://schemas.openxmlformats.org/spreadsheetml/2006/main" count="87810" uniqueCount="11007">
  <si>
    <t>Export Komplet</t>
  </si>
  <si>
    <t/>
  </si>
  <si>
    <t>2.0</t>
  </si>
  <si>
    <t>False</t>
  </si>
  <si>
    <t>{952898f7-b252-42d5-b969-754b642a2a29}</t>
  </si>
  <si>
    <t>&gt;&gt;  skryté sloupce  &lt;&lt;</t>
  </si>
  <si>
    <t>0,01</t>
  </si>
  <si>
    <t>21</t>
  </si>
  <si>
    <t>12</t>
  </si>
  <si>
    <t>REKAPITULACE STAVBY</t>
  </si>
  <si>
    <t>v ---  níže se nacházejí doplnkové a pomocné údaje k sestavám  --- v</t>
  </si>
  <si>
    <t>Návod na vyplnění</t>
  </si>
  <si>
    <t>0,001</t>
  </si>
  <si>
    <t>Kód:</t>
  </si>
  <si>
    <t>N25-036_exp07b</t>
  </si>
  <si>
    <t>Měnit lze pouze buňky se žlutým podbarvením!_x000D_
_x000D_
1) na prvním listu Rekapitulace stavby vyplňte v sestavě_x000D_
_x000D_
    a) Souhrnný list_x000D_
       - údaje o Uchazeči_x000D_
         (přenesou se do ostatních sestav i v jiných listech)_x000D_
_x000D_
    b) Rekapitulace objektů_x000D_
       - potřebné Ostatní náklady_x000D_
_x000D_
2) na vybraných listech vyplňte v sestavě_x000D_
_x000D_
    a) Krycí list_x000D_
       - údaje o Uchazeči, pokud se liší od údajů o Uchazeči na Souhrnném listu_x000D_
         (údaje se přenesou do ostatních sestav v daném listu)_x000D_
_x000D_
    b) Rekapitulace rozpočtu_x000D_
       - potřebné Ostatní náklady_x000D_
_x000D_
    c) Celkové náklady za stavbu_x000D_
       - ceny u položek_x000D_
       - množství, pokud má žluté podbarvení_x000D_
       - a v případě potřeby poznámku (ta je ve skrytém sloupci)</t>
  </si>
  <si>
    <t>Stavba:</t>
  </si>
  <si>
    <t>OBLASTNÍ NEMOCNICE JIČÍN PAVILON PSYCHIATRIE</t>
  </si>
  <si>
    <t>KSO:</t>
  </si>
  <si>
    <t>801 11</t>
  </si>
  <si>
    <t>CC-CZ:</t>
  </si>
  <si>
    <t>1264</t>
  </si>
  <si>
    <t>Místo:</t>
  </si>
  <si>
    <t xml:space="preserve"> </t>
  </si>
  <si>
    <t>Datum:</t>
  </si>
  <si>
    <t>CZ-CPV:</t>
  </si>
  <si>
    <t>45000000-7</t>
  </si>
  <si>
    <t>CZ-CPA:</t>
  </si>
  <si>
    <t>41.00.48</t>
  </si>
  <si>
    <t>Zadavatel:</t>
  </si>
  <si>
    <t>IČ:</t>
  </si>
  <si>
    <t>KRÁLOVÉHRADECKÝ KRAJ</t>
  </si>
  <si>
    <t>DIČ:</t>
  </si>
  <si>
    <t>Uchazeč:</t>
  </si>
  <si>
    <t>Vyplň údaj</t>
  </si>
  <si>
    <t>Projektant:</t>
  </si>
  <si>
    <t>KANIA a.s.</t>
  </si>
  <si>
    <t>True</t>
  </si>
  <si>
    <t>Zpracovatel:</t>
  </si>
  <si>
    <t>Poznámka:</t>
  </si>
  <si>
    <t xml:space="preserve">Soupis prací je sestaven za využití položek Cenové soustavy ÚRS. Cenové a technické podmínky položek CS ÚRS, které nejsou uvedeny v soupisu prací (tzv. úvodní části katalogů) jsou neomezeně dálkově k dispozici na www.cs-urs.cz. Položky soupisu prací, které nemají ve sloupci „Cenová soustava“ uveden žádný údaj, nepochází z Cenové soustavy ÚRS (takové položky soupisu prací mají Cenovou soustavu „VLASTNÍ“). Ocenění "vlastní" položky:na základě odborných znalostí a zkušeností projektanta při realizaci obdobných zakázek za období 5-ti let. nebo na základě CN) Nedílnou součástí soupisu prací je projektová dokumentace vč. textových příloh, na kterou se položky soupisu prací plně odkazují. (S ohledem na charekter stavby budou provedené práce odsouhlaseny a případně upřesněny v rámci realizace zástupcem objednatele). Zhotovitel je POVINEN před objednání všech materiálů si ověřit objem dodávek přímo na stavbě (v objemech / množství vykázaných ve VV jsou započítány předpokládané ztratné/ostatní kce, které se může lišit od skutečnosti) !!  </t>
  </si>
  <si>
    <t>Cena bez DPH</t>
  </si>
  <si>
    <t>Sazba daně</t>
  </si>
  <si>
    <t>Základ daně</t>
  </si>
  <si>
    <t>Výše daně</t>
  </si>
  <si>
    <t>DPH</t>
  </si>
  <si>
    <t>základní</t>
  </si>
  <si>
    <t>snížená</t>
  </si>
  <si>
    <t>zákl. přenesená</t>
  </si>
  <si>
    <t>sníž. přenesená</t>
  </si>
  <si>
    <t>nulová</t>
  </si>
  <si>
    <t>Cena s DPH</t>
  </si>
  <si>
    <t>v</t>
  </si>
  <si>
    <t>CZK</t>
  </si>
  <si>
    <t>Projektant</t>
  </si>
  <si>
    <t>Zpracovatel</t>
  </si>
  <si>
    <t>Datum a podpis:</t>
  </si>
  <si>
    <t>Razítko</t>
  </si>
  <si>
    <t>Objednavatel</t>
  </si>
  <si>
    <t>Uchazeč</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</si>
  <si>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</si>
  <si>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</si>
  <si>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</si>
  <si>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</si>
  <si>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</si>
  <si>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</si>
  <si>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</si>
  <si>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</si>
  <si>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</si>
  <si>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</si>
  <si>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</si>
  <si>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</si>
  <si>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</si>
  <si>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</si>
  <si>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</si>
  <si>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</si>
  <si>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</si>
  <si>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</si>
  <si>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</si>
  <si>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z rozpočtů</t>
  </si>
  <si>
    <t>D</t>
  </si>
  <si>
    <t>0</t>
  </si>
  <si>
    <t>###NOIMPORT###</t>
  </si>
  <si>
    <t>IMPORT</t>
  </si>
  <si>
    <t>{00000000-0000-0000-0000-000000000000}</t>
  </si>
  <si>
    <t>SO 01</t>
  </si>
  <si>
    <t>Pavilon psychiartie</t>
  </si>
  <si>
    <t>STA</t>
  </si>
  <si>
    <t>1</t>
  </si>
  <si>
    <t>{0d443cb8-ca1c-4a12-ba70-da0040e853a6}</t>
  </si>
  <si>
    <t>2</t>
  </si>
  <si>
    <t>/</t>
  </si>
  <si>
    <t>D.1.0</t>
  </si>
  <si>
    <t xml:space="preserve">Dokumentace bouracích prací </t>
  </si>
  <si>
    <t>Soupis</t>
  </si>
  <si>
    <t>{fcac9111-7e36-4fa4-bea4-fecf655186dd}</t>
  </si>
  <si>
    <t>D.1.1</t>
  </si>
  <si>
    <t>Architektonicko-stavební a stavebně konstrukční řešení</t>
  </si>
  <si>
    <t>{f9625512-88b2-4e74-a6eb-3a930d340e3c}</t>
  </si>
  <si>
    <t>D.1.1.A</t>
  </si>
  <si>
    <t>SPODNÍ STAVBA</t>
  </si>
  <si>
    <t>3</t>
  </si>
  <si>
    <t>{17e4d615-c1c9-4b82-a06a-0bc9af00e286}</t>
  </si>
  <si>
    <t>D.1.1.B</t>
  </si>
  <si>
    <t xml:space="preserve">VRCHNÍ STAVBA </t>
  </si>
  <si>
    <t>{8d4b58b8-28b8-4185-9c65-2f356613063f}</t>
  </si>
  <si>
    <t>D.1.3</t>
  </si>
  <si>
    <t>Požárně bezpečnostní řešení</t>
  </si>
  <si>
    <t>{b46ccb4f-c1c9-4af1-95cf-c74411ca0edc}</t>
  </si>
  <si>
    <t>D.1.4</t>
  </si>
  <si>
    <t>Technika prostředí staveb</t>
  </si>
  <si>
    <t>{f1d2b8a5-075b-4481-9c2c-c8bba06f9cf5}</t>
  </si>
  <si>
    <t>D.1.4.1</t>
  </si>
  <si>
    <t>Zdravotně technické instalace-kanalizace, vodovod</t>
  </si>
  <si>
    <t>{4a2fdbe0-af18-4a96-bc47-585389c6f845}</t>
  </si>
  <si>
    <t>D.1.4.2</t>
  </si>
  <si>
    <t>Vzduchotechnika, chlazení</t>
  </si>
  <si>
    <t>{8e2b650e-aa27-46bd-9e52-c1a18759aa2a}</t>
  </si>
  <si>
    <t>D.1.4.2.1</t>
  </si>
  <si>
    <t>Vzduchotechnika</t>
  </si>
  <si>
    <t>4</t>
  </si>
  <si>
    <t>{2bbd51d7-942f-4242-9693-40e31412bd39}</t>
  </si>
  <si>
    <t>D.1.4.2.2</t>
  </si>
  <si>
    <t>Chlazení</t>
  </si>
  <si>
    <t>{9ef98863-7eff-4d80-a5be-90d3008a357e}</t>
  </si>
  <si>
    <t>D.1.4.3</t>
  </si>
  <si>
    <t>Vytápění</t>
  </si>
  <si>
    <t>{0649dc8c-c250-4fd5-8d35-906d4b21873b}</t>
  </si>
  <si>
    <t>D.1.4.5</t>
  </si>
  <si>
    <t>Silnoproudá elektrotechnika</t>
  </si>
  <si>
    <t>{8c247fa1-2ebb-4d70-8a6e-fa5fa21ee4a3}</t>
  </si>
  <si>
    <t>D.1.4.6</t>
  </si>
  <si>
    <t>Slaboproudá elektrotechnika</t>
  </si>
  <si>
    <t>{c4b1881a-49ed-4902-a1c8-77ae0e4c6cd0}</t>
  </si>
  <si>
    <t>D.1.4.6.1</t>
  </si>
  <si>
    <t>EPS</t>
  </si>
  <si>
    <t>{64fe05cc-c636-4020-8def-609e7dd41edb}</t>
  </si>
  <si>
    <t>D.1.4.6.2</t>
  </si>
  <si>
    <t>NZS</t>
  </si>
  <si>
    <t>{afad2533-7321-4380-9637-82f405ca07a0}</t>
  </si>
  <si>
    <t>D.1.4.6.3</t>
  </si>
  <si>
    <t>PZTS</t>
  </si>
  <si>
    <t>{362c25b6-11f5-49a8-8118-0bdb2057d1d5}</t>
  </si>
  <si>
    <t>D.1.4.6.4</t>
  </si>
  <si>
    <t>EKV+VDT</t>
  </si>
  <si>
    <t>{c5b08278-090f-4639-aca9-b016706cbf1d}</t>
  </si>
  <si>
    <t>D.1.4.6.5</t>
  </si>
  <si>
    <t>CCTV</t>
  </si>
  <si>
    <t>{090497d2-2211-4145-aef2-32138b08f548}</t>
  </si>
  <si>
    <t>D.1.4.6.6</t>
  </si>
  <si>
    <t>SK</t>
  </si>
  <si>
    <t>{cc4145a3-b7b6-40ac-ba0d-30fb124ac1a2}</t>
  </si>
  <si>
    <t>D.1.4.6.7</t>
  </si>
  <si>
    <t>Měření teploty a vlhkosti</t>
  </si>
  <si>
    <t>{aea21674-7571-426a-a8d2-9cc509c17a7d}</t>
  </si>
  <si>
    <t>D.1.4.6.8</t>
  </si>
  <si>
    <t>{47f3a34c-d937-474f-8ef2-1b805f234621}</t>
  </si>
  <si>
    <t>D.1.4.6.9</t>
  </si>
  <si>
    <t>JČ</t>
  </si>
  <si>
    <t>{b5f5a80e-79a3-47bc-8acb-a2d23b937759}</t>
  </si>
  <si>
    <t>D.1.4.6.11</t>
  </si>
  <si>
    <t>Parkovací systémy</t>
  </si>
  <si>
    <t>{621e35f3-fa62-46a1-8356-35817a5f39c4}</t>
  </si>
  <si>
    <t>D.1.4.6.12</t>
  </si>
  <si>
    <t>RCD</t>
  </si>
  <si>
    <t>{40f904a5-cdcf-4dd1-9942-723eec6edd24}</t>
  </si>
  <si>
    <t>D.1.4.6.13</t>
  </si>
  <si>
    <t>KT</t>
  </si>
  <si>
    <t>{471e0c71-ffb0-4d9a-98f0-4e3930a08942}</t>
  </si>
  <si>
    <t>D.1.4.7</t>
  </si>
  <si>
    <t>Měření a regulace</t>
  </si>
  <si>
    <t>{2b9bea26-a44f-4bf5-bc74-ecbde1e0c231}</t>
  </si>
  <si>
    <t>D.1.4.8</t>
  </si>
  <si>
    <t>Mediciální plyny, stlačený vzduch, vakuum</t>
  </si>
  <si>
    <t>{c61bf9ec-cb36-494f-9ff8-c5d9ac98d2bc}</t>
  </si>
  <si>
    <t>D.1.4.8.1</t>
  </si>
  <si>
    <t>rozvody</t>
  </si>
  <si>
    <t>{ffd78bfd-e423-4d7d-9c20-4357cb6ceb32}</t>
  </si>
  <si>
    <t>D.1.4.8.2</t>
  </si>
  <si>
    <t>kompres.stanice</t>
  </si>
  <si>
    <t>{4a74e53a-f5a1-44e2-a6e8-5251ef167521}</t>
  </si>
  <si>
    <t>D.1.4.8.3</t>
  </si>
  <si>
    <t>lahvový zdroj AIR</t>
  </si>
  <si>
    <t>{8abfb9f9-8811-4113-b901-451fbfe61390}</t>
  </si>
  <si>
    <t>D.1.4.8.4</t>
  </si>
  <si>
    <t>lahvový zdroj O2</t>
  </si>
  <si>
    <t>{a4c20e2f-6b9e-4905-9d7e-7835c5834648}</t>
  </si>
  <si>
    <t>D.2</t>
  </si>
  <si>
    <t>Dokumentace technických a technologických zařízení</t>
  </si>
  <si>
    <t>{5eaec7fd-f03a-44f4-b09b-9d28828c5a99}</t>
  </si>
  <si>
    <t>D.2-01.1</t>
  </si>
  <si>
    <t>Výtahy</t>
  </si>
  <si>
    <t>{11ff155c-b04b-44dd-af4e-4da2161d3a79}</t>
  </si>
  <si>
    <t>D.2-01.2</t>
  </si>
  <si>
    <t>{cc3a7245-a431-4a63-a157-444513912d0d}</t>
  </si>
  <si>
    <t>D.2-01.3</t>
  </si>
  <si>
    <t>Interiér, informační systém</t>
  </si>
  <si>
    <t>{686d60f0-e013-4942-a051-e4b52be0c41a}</t>
  </si>
  <si>
    <t>D.2-01.3.1</t>
  </si>
  <si>
    <t>{9b62e162-d31d-4a66-b7ec-65b1c861385c}</t>
  </si>
  <si>
    <t>D.2-01.3.2</t>
  </si>
  <si>
    <t>Orientační systém</t>
  </si>
  <si>
    <t>{e9426c8d-c61d-4e03-8928-4ea5238f23ce}</t>
  </si>
  <si>
    <t>D.2-01.4</t>
  </si>
  <si>
    <t>Potrubní pošta</t>
  </si>
  <si>
    <t>{5506c0f8-83ff-47cd-bf48-a1563eb0b640}</t>
  </si>
  <si>
    <t>D.2-01.5</t>
  </si>
  <si>
    <t>{0755afd8-dd89-42a0-80dc-f45fffee576a}</t>
  </si>
  <si>
    <t>D.2-01.6</t>
  </si>
  <si>
    <t>ZOTK</t>
  </si>
  <si>
    <t>{f3e50595-1879-47e3-8263-a6c73800f050}</t>
  </si>
  <si>
    <t>D.2-01.7</t>
  </si>
  <si>
    <t>SHZ</t>
  </si>
  <si>
    <t>{aaf81703-849a-4f4c-80bd-3a9a49269385}</t>
  </si>
  <si>
    <t>D.2-01.8</t>
  </si>
  <si>
    <t>FVE</t>
  </si>
  <si>
    <t>{e6b54e29-36e7-43e3-85bc-06c577f2d57e}</t>
  </si>
  <si>
    <t>D.2-01.9</t>
  </si>
  <si>
    <t>{50b9cfb5-8bc2-4c68-93d7-19295a1653e0}</t>
  </si>
  <si>
    <t>D.2-01.10</t>
  </si>
  <si>
    <t>Závlahový systém</t>
  </si>
  <si>
    <t>{c4fb8338-be6d-4f25-85c8-8b3fc84ac27f}</t>
  </si>
  <si>
    <t>D.2-01.11</t>
  </si>
  <si>
    <t>Geotermální vrty</t>
  </si>
  <si>
    <t>{76e85587-aa90-4397-8ce5-3c4f0a45d319}</t>
  </si>
  <si>
    <t>D.2-IO 01</t>
  </si>
  <si>
    <t>Přeložky inženýrských sítí</t>
  </si>
  <si>
    <t>{059e8857-163e-49e8-b9d2-ab8b8a38b9b1}</t>
  </si>
  <si>
    <t>D.2-IO 01.1</t>
  </si>
  <si>
    <t>Přeložka VO, rušené VO</t>
  </si>
  <si>
    <t>{97663c51-fd01-409f-90ea-c1fe8a5b6240}</t>
  </si>
  <si>
    <t>D.2-IO 01.2</t>
  </si>
  <si>
    <t>Přeložka NN, rušené NN</t>
  </si>
  <si>
    <t>{a1099590-4b92-4a6f-879d-bc8352ef8fb4}</t>
  </si>
  <si>
    <t>D.2-IO 02</t>
  </si>
  <si>
    <t>Komunikace, zpevněné plochy, chodníky</t>
  </si>
  <si>
    <t>{c1e81504-93cb-4507-bbad-31b020686bba}</t>
  </si>
  <si>
    <t>D.2-IO 02a</t>
  </si>
  <si>
    <t>{04269b65-dce2-451e-a24f-30aad4f034de}</t>
  </si>
  <si>
    <t>D.2-IO 02b</t>
  </si>
  <si>
    <t>Opěrné stěny</t>
  </si>
  <si>
    <t>{ca882eed-422c-46c0-8cb9-a954d583fcf8}</t>
  </si>
  <si>
    <t>D.2-IO 03</t>
  </si>
  <si>
    <t>Sadové úpravy</t>
  </si>
  <si>
    <t>{595ce430-52ef-4fa2-8f57-9a88037f904a}</t>
  </si>
  <si>
    <t>D.2-IO 04</t>
  </si>
  <si>
    <t>Kanalizace dešťová, splašková, jednotná</t>
  </si>
  <si>
    <t>{d39468b8-a4a6-4fcb-ba7e-736f3d2a2c6e}</t>
  </si>
  <si>
    <t>D.2-IO 05</t>
  </si>
  <si>
    <t>Areálová přípojka vodovodu</t>
  </si>
  <si>
    <t>{b4a4ab22-76c1-45eb-8633-570aa1a44a25}</t>
  </si>
  <si>
    <t>D.2-IO 06</t>
  </si>
  <si>
    <t>Přípojka VN, trafostanice</t>
  </si>
  <si>
    <t>{f857658c-98d8-45ae-b6b9-0403f45cdf38}</t>
  </si>
  <si>
    <t>IO 06a</t>
  </si>
  <si>
    <t>UZ - Uzemnění</t>
  </si>
  <si>
    <t>{ce92dcc7-b251-4f7c-96c7-4444d1db93ee}</t>
  </si>
  <si>
    <t>IO 06b</t>
  </si>
  <si>
    <t>KT - Kabelové trasy</t>
  </si>
  <si>
    <t>{cd358f03-b7b7-45d8-a694-be791edcf4a7}</t>
  </si>
  <si>
    <t>IO 06c</t>
  </si>
  <si>
    <t>SP - Silnoproudé systémy</t>
  </si>
  <si>
    <t>{ed06a94e-d7c2-4209-9b87-3b2b0e36a90b}</t>
  </si>
  <si>
    <t>D.2-IO 07</t>
  </si>
  <si>
    <t>Venkovní osvětlení</t>
  </si>
  <si>
    <t>{25e25f5d-eda2-4823-b4ec-a89fb286cd21}</t>
  </si>
  <si>
    <t>D.2-IO 08</t>
  </si>
  <si>
    <t>Slaboproudé rozvody areálové</t>
  </si>
  <si>
    <t>{2c8f6950-9b10-4828-8b62-18b2c13a8ce0}</t>
  </si>
  <si>
    <t>D.2-IO 09</t>
  </si>
  <si>
    <t>Plynové odběrné zařízení</t>
  </si>
  <si>
    <t>{042e4eab-7ce5-4b7e-870e-0bc7c78917aa}</t>
  </si>
  <si>
    <t>VON</t>
  </si>
  <si>
    <t xml:space="preserve">Vedlejší a ostatní nálady stavby </t>
  </si>
  <si>
    <t>{8d997764-e56a-41ec-8033-c20c8a33bbd9}</t>
  </si>
  <si>
    <t>KRYCÍ LIST SOUPISU PRACÍ</t>
  </si>
  <si>
    <t>Objekt:</t>
  </si>
  <si>
    <t>SO 01 - Pavilon psychiartie</t>
  </si>
  <si>
    <t>Soupis:</t>
  </si>
  <si>
    <t xml:space="preserve">D.1.0 - Dokumentace bouracích prací </t>
  </si>
  <si>
    <t>REKAPITULACE ČLENĚNÍ SOUPISU PRACÍ</t>
  </si>
  <si>
    <t>Kód dílu - Popis</t>
  </si>
  <si>
    <t>Cena celkem [CZK]</t>
  </si>
  <si>
    <t>Náklady ze soupisu prací</t>
  </si>
  <si>
    <t>-1</t>
  </si>
  <si>
    <t>HSV - Práce a dodávky HSV</t>
  </si>
  <si>
    <t xml:space="preserve">    1 - Zemní práce</t>
  </si>
  <si>
    <t xml:space="preserve">    8 - Trubní a kabelová vedení</t>
  </si>
  <si>
    <t xml:space="preserve">    9 - Ostatní konstrukce a práce, bourání</t>
  </si>
  <si>
    <t xml:space="preserve">    95 - Různé dokončovací konstrukce a práce pozemních staveb</t>
  </si>
  <si>
    <t xml:space="preserve">    997 - Přesun sutě</t>
  </si>
  <si>
    <t xml:space="preserve">    D1 - Dopravní značení dočasné</t>
  </si>
  <si>
    <t>VRN - VRN</t>
  </si>
  <si>
    <t xml:space="preserve">    VRN1 - Průzkumné, geodetické a projektové práce</t>
  </si>
  <si>
    <t>SOUPIS PRACÍ</t>
  </si>
  <si>
    <t>PČ</t>
  </si>
  <si>
    <t>MJ</t>
  </si>
  <si>
    <t>Množství</t>
  </si>
  <si>
    <t>J.cena [CZK]</t>
  </si>
  <si>
    <t>Cenová soustava</t>
  </si>
  <si>
    <t>J. Nh [h]</t>
  </si>
  <si>
    <t>Nh celkem [h]</t>
  </si>
  <si>
    <t>J. hmotnost [t]</t>
  </si>
  <si>
    <t>Hmotnost celkem [t]</t>
  </si>
  <si>
    <t>J. suť [t]</t>
  </si>
  <si>
    <t>Suť Celkem [t]</t>
  </si>
  <si>
    <t>Náklady soupisu celkem</t>
  </si>
  <si>
    <t>HSV</t>
  </si>
  <si>
    <t>Práce a dodávky HSV</t>
  </si>
  <si>
    <t>ROZPOCET</t>
  </si>
  <si>
    <t>Zemní práce</t>
  </si>
  <si>
    <t>K</t>
  </si>
  <si>
    <t>112151311</t>
  </si>
  <si>
    <t>Kácení stromu bez postupného spouštění koruny a kmene D přes 0,1 do 0,2 m</t>
  </si>
  <si>
    <t>kus</t>
  </si>
  <si>
    <t>CS ÚRS 2025 02</t>
  </si>
  <si>
    <t>Online PSC</t>
  </si>
  <si>
    <t>https://podminky.urs.cz/item/CS_URS_2025_02/112151311</t>
  </si>
  <si>
    <t>P</t>
  </si>
  <si>
    <t>Poznámka k položce:_x000D_
Poznámka k položce: dle výkresové dokumentace IO 02 - výkres kácení</t>
  </si>
  <si>
    <t>112151312</t>
  </si>
  <si>
    <t>Kácení stromu bez postupného spouštění koruny a kmene D přes 0,2 do 0,3 m</t>
  </si>
  <si>
    <t>https://podminky.urs.cz/item/CS_URS_2025_02/112151312</t>
  </si>
  <si>
    <t>112151313</t>
  </si>
  <si>
    <t>Kácení stromu bez postupného spouštění koruny a kmene D přes 0,3 do 0,4 m</t>
  </si>
  <si>
    <t>6</t>
  </si>
  <si>
    <t>https://podminky.urs.cz/item/CS_URS_2025_02/112151313</t>
  </si>
  <si>
    <t>112151314</t>
  </si>
  <si>
    <t>Kácení stromu bez postupného spouštění koruny a kmene D přes 0,4 do 0,5 m</t>
  </si>
  <si>
    <t>8</t>
  </si>
  <si>
    <t>https://podminky.urs.cz/item/CS_URS_2025_02/112151314</t>
  </si>
  <si>
    <t>5</t>
  </si>
  <si>
    <t>112151315</t>
  </si>
  <si>
    <t>Kácení stromu bez postupného spouštění koruny a kmene D přes 0,5 do 0,6 m</t>
  </si>
  <si>
    <t>10</t>
  </si>
  <si>
    <t>https://podminky.urs.cz/item/CS_URS_2025_02/112151315</t>
  </si>
  <si>
    <t>112201111</t>
  </si>
  <si>
    <t>Odstranění pařezů D do 0,2 m v rovině a svahu do 1:5 s odklizením do 20 m a zasypáním jámy</t>
  </si>
  <si>
    <t>https://podminky.urs.cz/item/CS_URS_2025_02/112201111</t>
  </si>
  <si>
    <t>7</t>
  </si>
  <si>
    <t>112201112</t>
  </si>
  <si>
    <t>Odstranění pařezů D přes 0,2 do 0,3 m v rovině a svahu do 1:5 s odklizením do 20 m a zasypáním jámy</t>
  </si>
  <si>
    <t>14</t>
  </si>
  <si>
    <t>https://podminky.urs.cz/item/CS_URS_2025_02/112201112</t>
  </si>
  <si>
    <t>112201113</t>
  </si>
  <si>
    <t>Odstranění pařezů D přes 0,3 do 0,4 m v rovině a svahu do 1:5 s odklizením do 20 m a zasypáním jámy</t>
  </si>
  <si>
    <t>16</t>
  </si>
  <si>
    <t>https://podminky.urs.cz/item/CS_URS_2025_02/112201113</t>
  </si>
  <si>
    <t>9</t>
  </si>
  <si>
    <t>112201114</t>
  </si>
  <si>
    <t>Odstranění pařezů D přes 0,4 do 0,5 m v rovině a svahu do 1:5 s odklizením do 20 m a zasypáním jámy</t>
  </si>
  <si>
    <t>18</t>
  </si>
  <si>
    <t>https://podminky.urs.cz/item/CS_URS_2025_02/112201114</t>
  </si>
  <si>
    <t>112201115</t>
  </si>
  <si>
    <t>Odstranění pařezů D přes 0,5 do 0,6 m v rovině a svahu do 1:5 s odklizením do 20 m a zasypáním jámy</t>
  </si>
  <si>
    <t>20</t>
  </si>
  <si>
    <t>https://podminky.urs.cz/item/CS_URS_2025_02/112201115</t>
  </si>
  <si>
    <t>11</t>
  </si>
  <si>
    <t>111212215</t>
  </si>
  <si>
    <t>Odstranění nevhodných dřevin přes 100 do 500 m2 v do 1 m s odstraněním pařezů v rovině nebo svahu do 1:5</t>
  </si>
  <si>
    <t>m2</t>
  </si>
  <si>
    <t>22</t>
  </si>
  <si>
    <t>https://podminky.urs.cz/item/CS_URS_2025_02/111212215</t>
  </si>
  <si>
    <t>115015R01</t>
  </si>
  <si>
    <t>Přesuny a likvidace stromů, větví, pařezů _ dle zákona o odpadech</t>
  </si>
  <si>
    <t>kpl</t>
  </si>
  <si>
    <t>CS VLASTNÍ</t>
  </si>
  <si>
    <t>24</t>
  </si>
  <si>
    <t>13</t>
  </si>
  <si>
    <t>113106271</t>
  </si>
  <si>
    <t>Rozebrání dlažeb vozovek ze zámkové dlažby s ložem z kameniva strojně pl přes 50 do 200 m2</t>
  </si>
  <si>
    <t>26</t>
  </si>
  <si>
    <t>https://podminky.urs.cz/item/CS_URS_2025_02/113106271</t>
  </si>
  <si>
    <t>Poznámka k položce:_x000D_
Poznámka k položce: dle situace PBP/rozpor se situací IO02 Komunikace</t>
  </si>
  <si>
    <t>113107213</t>
  </si>
  <si>
    <t>Odstranění podkladu z kameniva těženého tl přes 200 do 300 mm strojně pl přes 200 m2</t>
  </si>
  <si>
    <t>28</t>
  </si>
  <si>
    <t>https://podminky.urs.cz/item/CS_URS_2025_02/113107213</t>
  </si>
  <si>
    <t>15</t>
  </si>
  <si>
    <t>113107242</t>
  </si>
  <si>
    <t>Odstranění podkladu živičného tl přes 50 do 100 mm strojně pl přes 200 m2</t>
  </si>
  <si>
    <t>30</t>
  </si>
  <si>
    <t>https://podminky.urs.cz/item/CS_URS_2025_02/113107242</t>
  </si>
  <si>
    <t>113151111</t>
  </si>
  <si>
    <t>Rozebrání zpevněných ploch ze silničních dílců</t>
  </si>
  <si>
    <t>32</t>
  </si>
  <si>
    <t>https://podminky.urs.cz/item/CS_URS_2025_02/113151111</t>
  </si>
  <si>
    <t>Poznámka k položce:_x000D_
Poznámka k položce: dle situace PBP/rozpor se situací IO02 Komunikace Poznámka k položce: Poznámka k položce: Rozebírání zpevněných ploch s přemístěním na skládku na vzdálenost do 20 m nebo s naložením na dopravní prostředek ze silničních panelů</t>
  </si>
  <si>
    <t>17</t>
  </si>
  <si>
    <t>997013501</t>
  </si>
  <si>
    <t>Odvoz suti a vybouraných hmot na skládku nebo meziskládku do 1 km se složením</t>
  </si>
  <si>
    <t>t</t>
  </si>
  <si>
    <t>34</t>
  </si>
  <si>
    <t>https://podminky.urs.cz/item/CS_URS_2025_02/997013501</t>
  </si>
  <si>
    <t>Poznámka k položce:_x000D_
Poznámka k položce: dle výkresové dokumentace IO 02  258*0,08*2,6 191*0,06*1,8 811*0,3*1,7 119*0,01*2,3 243*0,2*2,6 celkem</t>
  </si>
  <si>
    <t>997013509R1</t>
  </si>
  <si>
    <t>Příplatek k odvozu suti a vybouraných hmot na skládku do 20 km</t>
  </si>
  <si>
    <t>vlastní</t>
  </si>
  <si>
    <t>36</t>
  </si>
  <si>
    <t>19</t>
  </si>
  <si>
    <t>997013862</t>
  </si>
  <si>
    <t>Poplatek za uložení stavebního odpadu na recyklační skládce (skládkovné) z armovaného betonu kód odpadu 17 01 01</t>
  </si>
  <si>
    <t>38</t>
  </si>
  <si>
    <t>https://podminky.urs.cz/item/CS_URS_2025_02/997013862</t>
  </si>
  <si>
    <t>997013873</t>
  </si>
  <si>
    <t>Poplatek za uložení stavebního odpadu na recyklační skládce (skládkovné) zeminy a kamení zatříděného do Katalogu odpadů pod kódem 17 05 04</t>
  </si>
  <si>
    <t>40</t>
  </si>
  <si>
    <t>https://podminky.urs.cz/item/CS_URS_2025_02/997013873</t>
  </si>
  <si>
    <t>997013875</t>
  </si>
  <si>
    <t>Poplatek za uložení stavebního odpadu na recyklační skládce (skládkovné) asfaltového bez obsahu dehtu zatříděného do Katalogu odpadů pod kódem 17 03 02</t>
  </si>
  <si>
    <t>42</t>
  </si>
  <si>
    <t>https://podminky.urs.cz/item/CS_URS_2025_02/997013875</t>
  </si>
  <si>
    <t>121151123</t>
  </si>
  <si>
    <t>Sejmutí ornice plochy přes 500 m2 tl vrstvy do 200 mm strojně</t>
  </si>
  <si>
    <t>44</t>
  </si>
  <si>
    <t>https://podminky.urs.cz/item/CS_URS_2025_02/121151123</t>
  </si>
  <si>
    <t>23</t>
  </si>
  <si>
    <t>162351103</t>
  </si>
  <si>
    <t>Vodorovné přemístění přes 50 do 500 m výkopku/sypaniny z horniny třídy těžitelnosti I skupiny 1 až 3</t>
  </si>
  <si>
    <t>m3</t>
  </si>
  <si>
    <t>46</t>
  </si>
  <si>
    <t>https://podminky.urs.cz/item/CS_URS_2025_02/162351103</t>
  </si>
  <si>
    <t>167151111</t>
  </si>
  <si>
    <t>Nakládání výkopku z hornin třídy těžitelnosti I skupiny 1 až 3 přes 100 m3</t>
  </si>
  <si>
    <t>48</t>
  </si>
  <si>
    <t>https://podminky.urs.cz/item/CS_URS_2025_02/167151111</t>
  </si>
  <si>
    <t>25</t>
  </si>
  <si>
    <t>171251201</t>
  </si>
  <si>
    <t>Uložení sypaniny na skládky nebo meziskládky - deponie</t>
  </si>
  <si>
    <t>50</t>
  </si>
  <si>
    <t>https://podminky.urs.cz/item/CS_URS_2025_02/171251201</t>
  </si>
  <si>
    <t>Trubní a kabelová vedení</t>
  </si>
  <si>
    <t>800015R01</t>
  </si>
  <si>
    <t>Zrušení bez náhrady (vybourání/demolice) kce a vedení IS _ kanalizace</t>
  </si>
  <si>
    <t>m</t>
  </si>
  <si>
    <t>52</t>
  </si>
  <si>
    <t>Poznámka k položce:_x000D_
Poznámka k položce: Poznámka k položce: Poznámka k položce: JC obsahuje náklady na :  -kompletní provedení dle specifikace PD a TZ včetně všech přímo souvisejících prací/činností/dodávek + zemních prací / zásypů -JC dále obsahuje také náklady na demolice/vybourání všech přímo souvisejících prvků a konstrukcí -JC dále obsahuje náklady na kompletní přesuny a likvidace odpadů/sutí/vybouraných hmot dle zákona o odpadech  -------------------------------------------------------------------------------------------------------------------------------------------------------</t>
  </si>
  <si>
    <t>27</t>
  </si>
  <si>
    <t>800015R02</t>
  </si>
  <si>
    <t>Zrušení bez náhrady (vybourání/demolice) kce a vedení IS _ vodovod</t>
  </si>
  <si>
    <t>54</t>
  </si>
  <si>
    <t>800015R03</t>
  </si>
  <si>
    <t>Zrušení bez náhrady (vybourání/demolice) kce a vedení IS _ plynovod včetně ukončení, zaslepení</t>
  </si>
  <si>
    <t>56</t>
  </si>
  <si>
    <t>29</t>
  </si>
  <si>
    <t>800015R04</t>
  </si>
  <si>
    <t>Zrušení bez náhrady (vybourání/demolice) kce a vedení IS _ vedení NN</t>
  </si>
  <si>
    <t>58</t>
  </si>
  <si>
    <t>Ostatní konstrukce a práce, bourání</t>
  </si>
  <si>
    <t>981013212</t>
  </si>
  <si>
    <t>Demolice budov dřevěných ostatních oboustranně obitých případně omítnutých těžkou mechanizací</t>
  </si>
  <si>
    <t>OPm3</t>
  </si>
  <si>
    <t>60</t>
  </si>
  <si>
    <t>https://podminky.urs.cz/item/CS_URS_2025_02/981013212</t>
  </si>
  <si>
    <t>Poznámka k položce:_x000D_
Poznámka k položce: Poznámka k položce: Poznámka k položce: JC obsahuje : kompletní provedení dle (v souladu) podmínek/specifikace PD a TZ včetně všech přímo souvisejících prací/činností a dodávek. ----------------------------------------------------------------------------------------------------------------------------------------------------------------------- JC je vztažena na "obestavěný prostor demolovaných objektů určených - viz STZ" JC obsahuje náklady na kompletní demolice/bourání objektů včetně základových kcí a všech přímo souvisejících prvků/konstrukcí  ---------------------------------------------------------------------------------------------------------------------------------------------------------- Součást JC také (bude provedeno)_upřesnění dle TZ:  -odpojení všech inženýrských sítí dotčených demolicí (po ukončení smluvních vztahů o připojení) (Voda, Kanalizace, Elektro NN, Venkovní osvětlení VO, Plyn, Sdělovací vedení, Datové rozvody areálové, Zásobování teplem) -provedení ochrany sítí dotčených demolicí -postupná demontáž rozvodů ÚT, EL, ZTI -postupná demontáž nenosných konstrukcí (dveře, okna, střešní krytina) -postupná demontáž a likvidace nosných konstrukcí objektů shora dolů -provádění chemických analýz vzorků bouraných materiálů -separace materiálu dle druhu -separace materiálu dle případné kontaminace -naložení vybouraných hmot a sutí na dopravní prostředek ---------------------------------------------------------- Demolice objektů bude probíhat postupným rozebíráním za pomocí demoličních nůžek a bouracích kladiv strojních mechanismů. Veškerý materiál získaný při demoličních a demontážních pracích bude svisle transportován hydraulickou rukou daného mechanismu, následně bude separován na jednotlivé druhy materiálů. Podzemní prostory jsou v rozsahu suterénu objektu a základových konstrukcí. Ty budou rovněž odstraněny. Vzniklá stavební jáma nebude zasypána, protože plynule naváže výstavba nového pavilonu.</t>
  </si>
  <si>
    <t>VV</t>
  </si>
  <si>
    <t>"objekt SO 04" 554,618</t>
  </si>
  <si>
    <t>Součet</t>
  </si>
  <si>
    <t>31</t>
  </si>
  <si>
    <t>981013411</t>
  </si>
  <si>
    <t>Demolice budov zděných na MC nebo z betonu podíl konstrukcí do 10 % těžkou mechanizací</t>
  </si>
  <si>
    <t>62</t>
  </si>
  <si>
    <t>https://podminky.urs.cz/item/CS_URS_2025_02/981013411</t>
  </si>
  <si>
    <t>(24,5*11,8)*3,3+(24,6*13,2)*7,0+(24,6*13,2*4,2)/2</t>
  </si>
  <si>
    <t>(19,7*12,0)*2,7+(15,4*27,4+4,3*7,0+3,4*4,3)*4,3+(15,4*27,4+7,0*4,3)*7,2+((8,5*27,4)*3,5)/2</t>
  </si>
  <si>
    <t>(20,7*12,4+12,0*13,0+(7*12,4)/2)*4,0+(20,7*12,4+2,7*8,4)*4,0</t>
  </si>
  <si>
    <t>961022311</t>
  </si>
  <si>
    <t>Bourání základů ze zdiva smíšeného</t>
  </si>
  <si>
    <t>64</t>
  </si>
  <si>
    <t>https://podminky.urs.cz/item/CS_URS_2025_02/961022311</t>
  </si>
  <si>
    <t>Poznámka k položce:_x000D_
Poznámka k položce: dle výkresové dokumentace IO 02</t>
  </si>
  <si>
    <t>33</t>
  </si>
  <si>
    <t>962023491</t>
  </si>
  <si>
    <t>Bourání zdiva nadzákladového smíšeného na MC přes 1 m3</t>
  </si>
  <si>
    <t>66</t>
  </si>
  <si>
    <t>https://podminky.urs.cz/item/CS_URS_2025_02/962023491</t>
  </si>
  <si>
    <t>962042321</t>
  </si>
  <si>
    <t>Bourání zdiva nadzákladového z betonu prostého přes 1 m3</t>
  </si>
  <si>
    <t>68</t>
  </si>
  <si>
    <t>https://podminky.urs.cz/item/CS_URS_2025_02/962042321</t>
  </si>
  <si>
    <t>35</t>
  </si>
  <si>
    <t>966071721</t>
  </si>
  <si>
    <t>Bourání sloupků a vzpěr plotových ocelových do 2,5 m odřezáním</t>
  </si>
  <si>
    <t>70</t>
  </si>
  <si>
    <t>https://podminky.urs.cz/item/CS_URS_2025_02/966071721</t>
  </si>
  <si>
    <t>"příprava ůzemí, BP_viz bilance" 66,0</t>
  </si>
  <si>
    <t>966071822</t>
  </si>
  <si>
    <t>Rozebrání oplocení z drátěného pletiva se čtvercovými oky v přes 1,6 do 2,0 m</t>
  </si>
  <si>
    <t>72</t>
  </si>
  <si>
    <t>https://podminky.urs.cz/item/CS_URS_2025_02/966071822</t>
  </si>
  <si>
    <t>"příprava ůzemí, BP_viz bilance" 131,0</t>
  </si>
  <si>
    <t>37</t>
  </si>
  <si>
    <t>96607281R</t>
  </si>
  <si>
    <t>Rozebrání , vybourání oplocení _ kamenná zídka / kovové oplocení / základové konstrukce</t>
  </si>
  <si>
    <t>74</t>
  </si>
  <si>
    <t>Poznámka k položce:_x000D_
Poznámka k položce: dle výkresové dokumentace IO 02  Poznámka k položce: JC obsahuje: kompletní provedení dle specifikace PD a TZ včetně vybourání všech přímo souvisejících prvků/doplňků a příslušenství .</t>
  </si>
  <si>
    <t>"příprava ůzemí, BP_viz bilance" 5,0</t>
  </si>
  <si>
    <t>95</t>
  </si>
  <si>
    <t>Různé dokončovací konstrukce a práce pozemních staveb</t>
  </si>
  <si>
    <t>950015R01</t>
  </si>
  <si>
    <t>Nakládání a přesuny stavebního odpadu s obsahem azbestu</t>
  </si>
  <si>
    <t>76</t>
  </si>
  <si>
    <t>Poznámka k položce:_x000D_
Poznámka k položce: Poznámka k položce: Poznámka k položce: Kompletní náklady včetně všech souvisejících prací/činností a dodávek _ dle zákona a PD: -zvýšené náklady na přemístění a manipulaci -kompletní dokumentace -náklady na bezpečnostní opatření/prostředky  -ostatní související činností a náklady  ------------------------------------------------------------------------------------------------------------ Poznámka k položce: Poznámka k položce: Kompletní náklady včetně všech souvisejících prací/činností a dodávek _ dle zákona a PD: -zvýšené náklady na přemístění a manipulaci -kompletní dokumentace -náklady na bezpečnostní opatření/prostředky  -ostatní související činností a náklady  ------------------------------------------------------------------------------------------------------------</t>
  </si>
  <si>
    <t>39</t>
  </si>
  <si>
    <t>950015R11</t>
  </si>
  <si>
    <t>Náklady na zabezpečení hrany jámy podél ulice Bolzanovy</t>
  </si>
  <si>
    <t>78</t>
  </si>
  <si>
    <t>Poznámka k položce:_x000D_
Poznámka k položce: Poznámka k položce: Poznámka k položce: JC obsahuje : kompletní systémové dodávky a provedení dle specifikace PD a TZ (DÍLENSKÉ DOKUMENTACE vypracované zhotovitelem) včetně všech přímo souvisejících prací/činností a dodávek -zabezpečení hrany jámy podél ulice Bolzanovy. To se předpokládá provedením štětovnicové stěny -Podél ulice Bolzanova bude provedena pažíčí konstrukce, aby nedošlo k sesunutí chodníkového tělesa do stavební jámy</t>
  </si>
  <si>
    <t>15*4,0</t>
  </si>
  <si>
    <t>22*4,0</t>
  </si>
  <si>
    <t>950015R12</t>
  </si>
  <si>
    <t>Náklady na _ Stažení a ochrana stávajícího optického kabelu</t>
  </si>
  <si>
    <t>soubor</t>
  </si>
  <si>
    <t>80</t>
  </si>
  <si>
    <t>997</t>
  </si>
  <si>
    <t>Přesun sutě</t>
  </si>
  <si>
    <t>41</t>
  </si>
  <si>
    <t>997013821</t>
  </si>
  <si>
    <t>Poplatek za uložení na skládce (skládkovné) stavebního odpadu s obsahem azbestu kód odpadu 17 06 05</t>
  </si>
  <si>
    <t>82</t>
  </si>
  <si>
    <t>https://podminky.urs.cz/item/CS_URS_2025_02/997013821</t>
  </si>
  <si>
    <t>84</t>
  </si>
  <si>
    <t>Poznámka k položce:_x000D_
Poznámka k položce: 554,618*0,16 13158,153*0,16 12,6*2,6+10,8*1,8+20*2,6+66*0,008+131*0,00248+5*0,4 celkem</t>
  </si>
  <si>
    <t>43</t>
  </si>
  <si>
    <t>86</t>
  </si>
  <si>
    <t>997013869</t>
  </si>
  <si>
    <t>Poplatek za uložení stavebního odpadu na recyklační skládce (skládkovné) ze směsí betonu, cihel a keramických výrobků kód odpadu 17 01 07</t>
  </si>
  <si>
    <t>88</t>
  </si>
  <si>
    <t>https://podminky.urs.cz/item/CS_URS_2025_02/997013869</t>
  </si>
  <si>
    <t>45</t>
  </si>
  <si>
    <t>997013871</t>
  </si>
  <si>
    <t>Poplatek za uložení stavebního odpadu na recyklační skládce (skládkovné) směsného stavebního a demoličního kód odpadu 17 09 04</t>
  </si>
  <si>
    <t>90</t>
  </si>
  <si>
    <t>https://podminky.urs.cz/item/CS_URS_2025_02/997013871</t>
  </si>
  <si>
    <t>D1</t>
  </si>
  <si>
    <t>Dopravní značení dočasné</t>
  </si>
  <si>
    <t>930015R01</t>
  </si>
  <si>
    <t>Dodávka a provedení _ svislé dopravní značení dočasné (včetně sloupků, podstavce a zajištění proti povětrnostním podmínkám) po celou dobu omezení _ B2</t>
  </si>
  <si>
    <t>92</t>
  </si>
  <si>
    <t>Poznámka k položce:_x000D_
Poznámka k položce: Poznámka k položce: JC zahrnuje : kompletení systémové dodávky a provedení dle specifikace PD a TZ včetně všech přímo souvisejících prací/činností a dodávek/doplňků/příslušenství</t>
  </si>
  <si>
    <t>47</t>
  </si>
  <si>
    <t>930015R02</t>
  </si>
  <si>
    <t>Dodávka a provedení _ svislé dopravní značení dočasné (včetně sloupků, podstavce a zajištění proti povětrnostním podmínkám) po celou dobu omezení _ B24a+P6</t>
  </si>
  <si>
    <t>94</t>
  </si>
  <si>
    <t>930015R03</t>
  </si>
  <si>
    <t>Dodávka a provedení _ svislé dopravní značení dočasné (včetně sloupků, podstavce a zajištění proti povětrnostním podmínkám) po celou dobu omezení _ B28+E13+E8c</t>
  </si>
  <si>
    <t>96</t>
  </si>
  <si>
    <t>49</t>
  </si>
  <si>
    <t>930015R04</t>
  </si>
  <si>
    <t>Dodávka a provedení _ svislé dopravní značení dočasné (včetně sloupků, podstavce a zajištění proti povětrnostním podmínkám) po celou dobu omezení _ C14a</t>
  </si>
  <si>
    <t>98</t>
  </si>
  <si>
    <t>930015R05</t>
  </si>
  <si>
    <t>Dodávka a provedení _ svislé dopravní značení dočasné (včetně sloupků, podstavce a zajištění proti povětrnostním podmínkám) po celou dobu omezení _ IP10a</t>
  </si>
  <si>
    <t>100</t>
  </si>
  <si>
    <t>51</t>
  </si>
  <si>
    <t>930015R06</t>
  </si>
  <si>
    <t>Dodávka a provedení _ svislé dopravní značení dočasné (včetně sloupků, podstavce a zajištění proti povětrnostním podmínkám) po celou dobu omezení _ IP10b</t>
  </si>
  <si>
    <t>102</t>
  </si>
  <si>
    <t>930015R07</t>
  </si>
  <si>
    <t>Dodávka a provedení _ svislé dopravní značení dočasné (včetně sloupků, podstavce a zajištění proti povětrnostním podmínkám) po celou dobu omezení _ IP4b</t>
  </si>
  <si>
    <t>104</t>
  </si>
  <si>
    <t>53</t>
  </si>
  <si>
    <t>930015R08</t>
  </si>
  <si>
    <t>Dodávka a provedení _ svislé dopravní značení dočasné (včetně sloupků, podstavce a zajištění proti povětrnostním podmínkám) po celou dobu omezení _ B24b+P6</t>
  </si>
  <si>
    <t>106</t>
  </si>
  <si>
    <t>930015R09</t>
  </si>
  <si>
    <t>Dodávka a provedení _ svislé dopravní značení dočasné (včetně sloupků, podstavce a zajištění proti povětrnostním podmínkám) po celou dobu omezení _ B28+E13</t>
  </si>
  <si>
    <t>108</t>
  </si>
  <si>
    <t>55</t>
  </si>
  <si>
    <t>930015R10</t>
  </si>
  <si>
    <t>Dodávka a provedení _ svislé dopravní značení dočasné (včetně sloupků, podstavce a zajištění proti povětrnostním podmínkám) po celou dobu omezení _A15+B20a-30</t>
  </si>
  <si>
    <t>110</t>
  </si>
  <si>
    <t>930015R11</t>
  </si>
  <si>
    <t>Dodávka a provedení _ svislé dopravní značení dočasné (včetně podstavce a zajištění proti povětrnostním podmínkám) po celou dobu omezení _Z4a</t>
  </si>
  <si>
    <t>112</t>
  </si>
  <si>
    <t>VRN</t>
  </si>
  <si>
    <t>VRN1</t>
  </si>
  <si>
    <t>Průzkumné, geodetické a projektové práce</t>
  </si>
  <si>
    <t>57</t>
  </si>
  <si>
    <t>013274000</t>
  </si>
  <si>
    <t>Pasportizace objektu před započetím prací</t>
  </si>
  <si>
    <t>114</t>
  </si>
  <si>
    <t>https://podminky.urs.cz/item/CS_URS_2025_02/013274000</t>
  </si>
  <si>
    <t>013284000</t>
  </si>
  <si>
    <t>Pasportizace objektu po provedení prací</t>
  </si>
  <si>
    <t>116</t>
  </si>
  <si>
    <t>https://podminky.urs.cz/item/CS_URS_2025_02/013284000</t>
  </si>
  <si>
    <t>59</t>
  </si>
  <si>
    <t>0132800R</t>
  </si>
  <si>
    <t>Vytyčení stávajících IS</t>
  </si>
  <si>
    <t>118</t>
  </si>
  <si>
    <t>D.1.1 - Architektonicko-stavební a stavebně konstrukční řešení</t>
  </si>
  <si>
    <t>Úroveň 3:</t>
  </si>
  <si>
    <t>D.1.1.A - SPODNÍ STAVBA</t>
  </si>
  <si>
    <t xml:space="preserve">    2 - Zakládání</t>
  </si>
  <si>
    <t xml:space="preserve">    3 - Svislé a kompletní konstrukce</t>
  </si>
  <si>
    <t xml:space="preserve">    4 - Vodorovné konstrukce</t>
  </si>
  <si>
    <t xml:space="preserve">    6 - Úpravy povrchů, podlahy a osazování výplní</t>
  </si>
  <si>
    <t xml:space="preserve">    8 - Vedení trubní dálková a přípojná</t>
  </si>
  <si>
    <t xml:space="preserve">    998 - Přesun hmot</t>
  </si>
  <si>
    <t>PSV - Práce a dodávky PSV</t>
  </si>
  <si>
    <t xml:space="preserve">    711 - Izolace proti vodě, vlhkosti a plynům</t>
  </si>
  <si>
    <t xml:space="preserve">    713 - Izolace tepelné</t>
  </si>
  <si>
    <t xml:space="preserve">    767 - Konstrukce zámečnické</t>
  </si>
  <si>
    <t xml:space="preserve">    771 - Podlahy z dlaždic</t>
  </si>
  <si>
    <t xml:space="preserve">    777 - Podlahy lité</t>
  </si>
  <si>
    <t xml:space="preserve">    783 - Dokončovací práce - nátěry</t>
  </si>
  <si>
    <t xml:space="preserve">    784 - Dokončovací práce - malby a tapety</t>
  </si>
  <si>
    <t>113107222</t>
  </si>
  <si>
    <t>Odstranění podkladu z kameniva drceného tl přes 100 do 200 mm strojně pl přes 200 m2</t>
  </si>
  <si>
    <t>CS ÚRS 2025 01</t>
  </si>
  <si>
    <t>-281290351</t>
  </si>
  <si>
    <t>https://podminky.urs.cz/item/CS_URS_2025_01/113107222</t>
  </si>
  <si>
    <t>"spodní stavba_založení_D1.1._v.č. 02,32,10-13,TZ"</t>
  </si>
  <si>
    <t>"základová spára_stabilizační pojezdová vrstva-odstranění" ((25,75*49,8)+(40,75*52,15))</t>
  </si>
  <si>
    <t>115101201</t>
  </si>
  <si>
    <t>Čerpání vody na dopravní výšku do 10 m průměrný přítok do 500 l/min</t>
  </si>
  <si>
    <t>hod</t>
  </si>
  <si>
    <t>-1651655099</t>
  </si>
  <si>
    <t>https://podminky.urs.cz/item/CS_URS_2025_01/115101201</t>
  </si>
  <si>
    <t>"bude odsouhlaseno při realizaci stavby" (9,0)*(24,0)*15</t>
  </si>
  <si>
    <t>131251107</t>
  </si>
  <si>
    <t>Hloubení jam nezapažených v hornině třídy těžitelnosti I skupiny 3 objem 5000 m3 strojně</t>
  </si>
  <si>
    <t>943780793</t>
  </si>
  <si>
    <t>https://podminky.urs.cz/item/CS_URS_2025_01/131251107</t>
  </si>
  <si>
    <t>"odměřeno elektronicky" 19621,444-((5,5*(1,5*5,5)*243,5)/2)</t>
  </si>
  <si>
    <t>131251207</t>
  </si>
  <si>
    <t>Hloubení jam zapažených v hornině třídy těžitelnosti I skupiny 3 objem přes 5000 m3 strojně</t>
  </si>
  <si>
    <t>118982511</t>
  </si>
  <si>
    <t>https://podminky.urs.cz/item/CS_URS_2025_01/131251207</t>
  </si>
  <si>
    <t>"odměřeno elektronicky" (5,5*(1,5*5,5)*243,5)/2</t>
  </si>
  <si>
    <t>132251104</t>
  </si>
  <si>
    <t>Hloubení rýh nezapažených š do 800 mm v hornině třídy těžitelnosti I skupiny 3 objem přes 100 m3 strojně</t>
  </si>
  <si>
    <t>-1801587354</t>
  </si>
  <si>
    <t>https://podminky.urs.cz/item/CS_URS_2025_01/132251104</t>
  </si>
  <si>
    <t>"základová spára_odvodnění" 0,5*0,5*280</t>
  </si>
  <si>
    <t>1517111R1</t>
  </si>
  <si>
    <t xml:space="preserve">Zřízení a osazení zápor ocelových dl do 10 m včetně zabetonování spodního konce </t>
  </si>
  <si>
    <t>-1103341923</t>
  </si>
  <si>
    <t xml:space="preserve">"stavebně konstrukční řešení_D.1.2_v.č. 14_zajištění stavební jámy_záporové pažení" </t>
  </si>
  <si>
    <t>"HEB 140 dl. 8,0" (24*2)*8,0</t>
  </si>
  <si>
    <t>"HEB 140 dl. 9,0" (19*2)*9,0</t>
  </si>
  <si>
    <t>"HEB 140 dl. 9,6" (43*2+2)*9,6+(26*2+1)*9,6</t>
  </si>
  <si>
    <t>M</t>
  </si>
  <si>
    <t>13010974</t>
  </si>
  <si>
    <t>ocel profilová jakost S235JR (11 375) průřez HEB 140</t>
  </si>
  <si>
    <t>-2081459907</t>
  </si>
  <si>
    <t>((384+1695,6)*33,7)/1000</t>
  </si>
  <si>
    <t>58933330R</t>
  </si>
  <si>
    <t>beton SSC 30/37 XC2, XA1</t>
  </si>
  <si>
    <t>-1710501370</t>
  </si>
  <si>
    <t>(24*2+19*2+141)*4,0*0,05</t>
  </si>
  <si>
    <t>151712111R1</t>
  </si>
  <si>
    <t xml:space="preserve">Zřízení převázky ocelové </t>
  </si>
  <si>
    <t>-1515402273</t>
  </si>
  <si>
    <t>"stavebně konstrukční řešení_D.1.2_v.č. 14_zajištění stavební jámy_záporové pažení" 2,25*114*2</t>
  </si>
  <si>
    <t>13010828</t>
  </si>
  <si>
    <t>ocel profilová jakost S235JR (11 375) průřez U (UPN) 220</t>
  </si>
  <si>
    <t>-1332751895</t>
  </si>
  <si>
    <t>"převázka" (2,25*0,0253)*114*2</t>
  </si>
  <si>
    <t>1517211R1</t>
  </si>
  <si>
    <t>Zřízení pažení do ocelových zápor hl výkopu do 10 m  vč dodávky</t>
  </si>
  <si>
    <t>-256178570</t>
  </si>
  <si>
    <t>Poznámka k položce:_x000D_
Pažení do ocelových zápor bez ohledu na druh pažin, s odstraněním pažení, hloubky výkopu přes 4 do 10 m</t>
  </si>
  <si>
    <t>"stavebně konstrukční řešení_D.1.2_v.č. 14_zajištění stavební jámy_záporové pažení" (5,6*52,4+5,6*87+3,9*50+5*40)</t>
  </si>
  <si>
    <t>1538111R1</t>
  </si>
  <si>
    <t xml:space="preserve">Dodávka a osazení _ zemní lanová kotva </t>
  </si>
  <si>
    <t>386865098</t>
  </si>
  <si>
    <t>Poznámka k položce:_x000D_
JC obsahuje: kompletní systémové dodávky a provedení dle specifikace PD a TZ včetně všech přímo souvisejících prací/činností a dodávek/doplňků/příslušenství_x000D_
Ocenění "vlastní" položky:na základě odborných znalostí a zkušeností projektanta při realizaci obdobných zakázek za období 5-ti let.</t>
  </si>
  <si>
    <t>"stavebně konstrukční řešení_D.1.2_v.č. 14_zajištění stavební jámy_záporové pažení" (12,0*115)+(10,0*115)</t>
  </si>
  <si>
    <t>162751117</t>
  </si>
  <si>
    <t>Vodorovné přemístění přes 9 000 do 10000 m výkopku/sypaniny z horniny třídy těžitelnosti I skupiny 1 až 3</t>
  </si>
  <si>
    <t>-576918076</t>
  </si>
  <si>
    <t>https://podminky.urs.cz/item/CS_URS_2025_01/162751117</t>
  </si>
  <si>
    <t>"stavebně konstrukční řešení_D.1.2_v.č. 03-37_odměřeno elektronicky"</t>
  </si>
  <si>
    <t>"hlubinné založení_piloty P1-P10" (8,0*12)*3,14*(0,3*0,3)</t>
  </si>
  <si>
    <t>"hlubinné založení_piloty P1-P10" ((12,0*45)+(10,0*34)+(11,0*14)+(8,0*14)+(12,0*6))*3,14*(0,4*0,4)</t>
  </si>
  <si>
    <t>"hlubinné založení_piloty P1-P10" ((12,0*30)+(8,0*4)+(8,0*14))*3,14*(0,5*0,5)</t>
  </si>
  <si>
    <t>"hlubinné založení_piloty P1-P10" (12,0*5)*3,14*(0,6*0,6)</t>
  </si>
  <si>
    <t>Mezisoučet</t>
  </si>
  <si>
    <t>"stavebně konstrukční řešení_D.1.2_v.č. 14_zajištění stavební jámy"</t>
  </si>
  <si>
    <t>"pilotová stěna" 16,0*17*3,14*(0,6*0,6)</t>
  </si>
  <si>
    <t>"stavebně konstrukční řešení_D.1.2_v.č. 14_zajištění stavební jámy_záporové pažení" 4,0*(115*2)*3,14*(0,125*0,125)</t>
  </si>
  <si>
    <t>"ostatí_zemní kapsy_odsouhlasení v dílenské dokumentaci" (0,05)*1102,517</t>
  </si>
  <si>
    <t>537066995</t>
  </si>
  <si>
    <t>"odměřeno elektronicky" 19621,444</t>
  </si>
  <si>
    <t>162751119</t>
  </si>
  <si>
    <t>Příplatek k vodorovnému přemístění výkopku/sypaniny z horniny třídy těžitelnosti I skupiny 1 až 3 ZKD 1000 m přes 10000 m</t>
  </si>
  <si>
    <t>-287335149</t>
  </si>
  <si>
    <t>https://podminky.urs.cz/item/CS_URS_2025_01/162751119</t>
  </si>
  <si>
    <t>19691,444*15 'Přepočtené koeficientem množství</t>
  </si>
  <si>
    <t>171151112</t>
  </si>
  <si>
    <t>Uložení sypaniny z hornin nesoudržných kamenitých do násypů zhutněných strojně</t>
  </si>
  <si>
    <t>-759545403</t>
  </si>
  <si>
    <t>https://podminky.urs.cz/item/CS_URS_2025_01/171151112</t>
  </si>
  <si>
    <t>"základová spára_stabilizační pojezdová vrstva" ((25,75*49,8)+(40,75*52,15))*0,4</t>
  </si>
  <si>
    <t>58344197R</t>
  </si>
  <si>
    <t xml:space="preserve">štěrkodrť _ specifikace dle PD a TZ </t>
  </si>
  <si>
    <t>-280202601</t>
  </si>
  <si>
    <t>Poznámka k položce:_x000D_
Ocenění "vlastní" položky:na základě odborných znalostí a zkušeností projektanta při realizaci obdobných zakázek za období 5-ti let.</t>
  </si>
  <si>
    <t>1362,985*1,1 'Přepočtené koeficientem množství</t>
  </si>
  <si>
    <t>17120123R</t>
  </si>
  <si>
    <t xml:space="preserve">Poplatek za uložení navážek, zeminy a kamení na skládce (skládkovné) </t>
  </si>
  <si>
    <t>-1042939031</t>
  </si>
  <si>
    <t>Uložení sypaniny na skládky nebo meziskládky</t>
  </si>
  <si>
    <t>-1283986817</t>
  </si>
  <si>
    <t>https://podminky.urs.cz/item/CS_URS_2025_01/171251201</t>
  </si>
  <si>
    <t>174151101</t>
  </si>
  <si>
    <t>Zásyp jam, šachet rýh nebo kolem objektů sypaninou se zhutněním</t>
  </si>
  <si>
    <t>-1892130098</t>
  </si>
  <si>
    <t>https://podminky.urs.cz/item/CS_URS_2025_01/174151101</t>
  </si>
  <si>
    <t>58344198R</t>
  </si>
  <si>
    <t xml:space="preserve">externí zásypový, nenamrzavý, zhutnitelný materiál _ specifikace dle PD a TZ </t>
  </si>
  <si>
    <t>1023439515</t>
  </si>
  <si>
    <t>1621,71*1,1 'Přepočtené koeficientem množství</t>
  </si>
  <si>
    <t>181951112</t>
  </si>
  <si>
    <t>Úprava pláně v hornině třídy těžitelnosti I skupiny 1 až 3 se zhutněním strojně</t>
  </si>
  <si>
    <t>-871806677</t>
  </si>
  <si>
    <t>https://podminky.urs.cz/item/CS_URS_2025_01/181951112</t>
  </si>
  <si>
    <t>"základová spára" ((25,75*49,8)+(40,75*52,15))</t>
  </si>
  <si>
    <t>Zakládání</t>
  </si>
  <si>
    <t>211531111</t>
  </si>
  <si>
    <t>Výplň odvodňovacích žeber nebo trativodů kamenivem hrubým drceným frakce 16 až 63 mm</t>
  </si>
  <si>
    <t>79509887</t>
  </si>
  <si>
    <t>https://podminky.urs.cz/item/CS_URS_2025_01/211531111</t>
  </si>
  <si>
    <t>"základová spára_odvodnění" 0,3*0,5*280</t>
  </si>
  <si>
    <t>211971110</t>
  </si>
  <si>
    <t>Zřízení opláštění žeber nebo trativodů geotextilií v rýze nebo zářezu sklonu do 1:2</t>
  </si>
  <si>
    <t>866216433</t>
  </si>
  <si>
    <t>https://podminky.urs.cz/item/CS_URS_2025_01/211971110</t>
  </si>
  <si>
    <t>"základová spára_odvodnění" 280*(0,5*4)</t>
  </si>
  <si>
    <t>69311081</t>
  </si>
  <si>
    <t>geotextilie netkaná separační, ochranná, filtrační, drenážní PES 300g/m2</t>
  </si>
  <si>
    <t>-678505188</t>
  </si>
  <si>
    <t>560*1,1845 'Přepočtené koeficientem množství</t>
  </si>
  <si>
    <t>212755214</t>
  </si>
  <si>
    <t>Trativody z drenážních trubek plastových flexibilních DN 100 mm bez lože a obsypu</t>
  </si>
  <si>
    <t>1481429485</t>
  </si>
  <si>
    <t>https://podminky.urs.cz/item/CS_URS_2025_01/212755214</t>
  </si>
  <si>
    <t>"základová spára_odvodnění" 280,0</t>
  </si>
  <si>
    <t>213311151</t>
  </si>
  <si>
    <t>Polštáře zhutněné pod základy ze štěrkodrti netříděné</t>
  </si>
  <si>
    <t>-2145440742</t>
  </si>
  <si>
    <t>https://podminky.urs.cz/item/CS_URS_2025_01/213311151</t>
  </si>
  <si>
    <t>"spodní stavba_založení_D1.1._v.č. 02,32,10-13,TZ" (3407,463)*0,3</t>
  </si>
  <si>
    <t>22451111R</t>
  </si>
  <si>
    <t>Vrty zápor D250 mm hl 0 až 25 m hornina III a IV</t>
  </si>
  <si>
    <t>-961646512</t>
  </si>
  <si>
    <t>"stavebně konstrukční řešení_D.1.2_v.č. 14_zajištění stavební jámy_záporové pažení" 4,0*(115*2)</t>
  </si>
  <si>
    <t>226112213</t>
  </si>
  <si>
    <t>Vrty velkoprofilové svislé nezapažené D od 550 do 650 mm hl přes 5 m hornina III</t>
  </si>
  <si>
    <t>1036697357</t>
  </si>
  <si>
    <t>https://podminky.urs.cz/item/CS_URS_2025_01/226112213</t>
  </si>
  <si>
    <t>"hlubinné založení_piloty P1-P10" (8,0*12)</t>
  </si>
  <si>
    <t>226112413</t>
  </si>
  <si>
    <t>Vrty velkoprofilové svislé nezapažené D přes 650 do 850 mm hl přes 5 m hornina III</t>
  </si>
  <si>
    <t>1620428463</t>
  </si>
  <si>
    <t>https://podminky.urs.cz/item/CS_URS_2025_01/226112413</t>
  </si>
  <si>
    <t>"hlubinné založení_piloty P1-P10" (12,0*41)+(10,0*33)+(11,0*14)+(8,0*15)+(12,0*6)</t>
  </si>
  <si>
    <t>226113213</t>
  </si>
  <si>
    <t>Vrty velkoprofilové svislé nezapažené D přes 850 do 1050 mm hl přes 5 m hornina III</t>
  </si>
  <si>
    <t>353784882</t>
  </si>
  <si>
    <t>https://podminky.urs.cz/item/CS_URS_2025_01/226113213</t>
  </si>
  <si>
    <t>"hlubinné založení_piloty P1-P10" (12,0*30)+(8,0*4)+(8,0*14)</t>
  </si>
  <si>
    <t>226113413</t>
  </si>
  <si>
    <t>Vrty velkoprofilové svislé nezapažené D přes 1050 do 1250 mm hl přes 5 m hornina III</t>
  </si>
  <si>
    <t>-1110789067</t>
  </si>
  <si>
    <t>https://podminky.urs.cz/item/CS_URS_2025_01/226113413</t>
  </si>
  <si>
    <t>"hlubinné založení_piloty P1-P10" (12,0*5)</t>
  </si>
  <si>
    <t>-1688925628</t>
  </si>
  <si>
    <t>"pilotová stěna" 16,0*17</t>
  </si>
  <si>
    <t>231212112</t>
  </si>
  <si>
    <t>Zřízení pilot svislých zapažených D přes 450 do 650 mm hl od 0 do 10 m s vytažením pažnic z betonu železového</t>
  </si>
  <si>
    <t>233227516</t>
  </si>
  <si>
    <t>https://podminky.urs.cz/item/CS_URS_2025_01/231212112</t>
  </si>
  <si>
    <t>23121221R1</t>
  </si>
  <si>
    <t>Zřízení pilot svislých zapažených D přes 650 do 1250 mm hl od 0 do 15 m s vytažením pažnic z betonu železového</t>
  </si>
  <si>
    <t>1378082437</t>
  </si>
  <si>
    <t>"hlubinné založení_piloty P1-P10" (12,0*45)+(10,0*34)+(11,0*14)+(8,0*14)+(12,0*6)</t>
  </si>
  <si>
    <t>375902161</t>
  </si>
  <si>
    <t>"hlubinné založení_piloty P1-P10" ((12,0*41)+(10,0*33)+(11,0*14)+(8,0*15)+(12,0*6))*3,14*(0,4*0,4)</t>
  </si>
  <si>
    <t>"předpokádané přebetonávky" 51,748</t>
  </si>
  <si>
    <t>23121221R2</t>
  </si>
  <si>
    <t>1824931718</t>
  </si>
  <si>
    <t>-1646955243</t>
  </si>
  <si>
    <t>23161111R</t>
  </si>
  <si>
    <t>Výztuž pilot betonovaných do země ocel z betonářské oceli 10 505</t>
  </si>
  <si>
    <t>1217128172</t>
  </si>
  <si>
    <t>"hlubinné založení_piloty P1-P10_odsouhlasení v dílenské dokumentaci" 1077,397*120,0/1000</t>
  </si>
  <si>
    <t>"pilotová stěna_odsouhlasení v dílenské dokumentaci" 16,0*17*3,14*(0,6*0,6)*120/1000</t>
  </si>
  <si>
    <t>273322611</t>
  </si>
  <si>
    <t>Základové desky ze ŽB se zvýšenými nároky na prostředí tř. C 30/37 XC4,XD3,XF4-S4</t>
  </si>
  <si>
    <t>1035536955</t>
  </si>
  <si>
    <t>Poznámka k položce:_x000D_
JC obsahuje kompletní systémové dodávky a provedení dle specifikace PD a TZ včetně všech přímo souvisejících prací/činností a dodávek/doplňků a příslušenství_x000D_
, systémové řešení a ošetření pracovních a dilatačních spar_x000D_
JC obsahuje : betonová směs, kompletní montážní práce._x000D_
Součástí JC jsou také náklady na zpracování dílenské dokumentace_x000D_
(rozsah a specifikace _ viz stavebněkonstrukční řešení _ betony)_x000D_
Ocenění "vlastní" položky:na základě odborných znalostí a zkušeností projektanta při realizaci obdobných zakázek za období 5-ti let.</t>
  </si>
  <si>
    <t>"3.PP" 995,121</t>
  </si>
  <si>
    <t>stěny šachet</t>
  </si>
  <si>
    <t>(8,0*0,7+5*1,0+7,0*2,1+8,6*1,0+8,0*1,0+3*0,3+10*2,0+5,6*0,5)*0,25</t>
  </si>
  <si>
    <t>273351121</t>
  </si>
  <si>
    <t>Zřízení bednění základových desek</t>
  </si>
  <si>
    <t>38443752</t>
  </si>
  <si>
    <t>240,4*0,5</t>
  </si>
  <si>
    <t>(8,0*0,7+5*1,0+7,0*2,1+8,6*1,0+8,0*1,0+3*0,3+10*2,0+5,6*0,5)</t>
  </si>
  <si>
    <t>273351122</t>
  </si>
  <si>
    <t>Odstranění bednění základových desek</t>
  </si>
  <si>
    <t>-1912200357</t>
  </si>
  <si>
    <t>273361821</t>
  </si>
  <si>
    <t>Výztuž základových desek betonářskou ocelí 10 505 (R)</t>
  </si>
  <si>
    <t>-1794028943</t>
  </si>
  <si>
    <t>1011,521*200/1000</t>
  </si>
  <si>
    <t>274322611</t>
  </si>
  <si>
    <t>Základové pasy ze ŽB se zvýšenými nároky na prostředí tř. C 30/37</t>
  </si>
  <si>
    <t>1647322459</t>
  </si>
  <si>
    <t>https://podminky.urs.cz/item/CS_URS_2025_01/274322611</t>
  </si>
  <si>
    <t>(1,0*0,8*10,3)+(1,26*0,8*39,0)+(1,41*0,6*8,5)</t>
  </si>
  <si>
    <t>274351121</t>
  </si>
  <si>
    <t>Zřízení bednění základových pasů rovného</t>
  </si>
  <si>
    <t>1479073739</t>
  </si>
  <si>
    <t>https://podminky.urs.cz/item/CS_URS_2025_01/274351121</t>
  </si>
  <si>
    <t>(2*0,8*10,3)+(2*0,8*50,1)</t>
  </si>
  <si>
    <t>274351122</t>
  </si>
  <si>
    <t>Odstranění bednění základových pasů rovného</t>
  </si>
  <si>
    <t>-1617873814</t>
  </si>
  <si>
    <t>https://podminky.urs.cz/item/CS_URS_2025_01/274351122</t>
  </si>
  <si>
    <t>274361821</t>
  </si>
  <si>
    <t>Výztuž základových pasů betonářskou ocelí 10 505 (R)</t>
  </si>
  <si>
    <t>1268247374</t>
  </si>
  <si>
    <t>https://podminky.urs.cz/item/CS_URS_2025_01/274361821</t>
  </si>
  <si>
    <t>"odosuhlasení v dílenské dokumentaci" (64,753)*200/1000</t>
  </si>
  <si>
    <t>27436182R</t>
  </si>
  <si>
    <t>Výztuž základových stěn ze ztraceného bednění betonářskou ocelí 10 505 (R)</t>
  </si>
  <si>
    <t>-1700326349</t>
  </si>
  <si>
    <t>Poznámka k položce:_x000D_
JC obsahuje : kompletní systémové dodávky a provedení dle specifikace PD a TZ včetně všech přímo souvisejících prací/činností a dodávek/doplňků a příslušenství_x000D_
Ocenění "vlastní" položky:na základě odborných znalostí a zkušeností projektanta při realizaci obdobných zakázek za období 5-ti let.</t>
  </si>
  <si>
    <t>"PŘIZDÍVKA_izolace spodní stavby" (1,8*(45,8))*17/1000</t>
  </si>
  <si>
    <t>(odsouhlasení v dílenské dokumentaci)</t>
  </si>
  <si>
    <t>275322611</t>
  </si>
  <si>
    <t>Základové patky ze ŽB se zvýšenými nároky na prostředí tř. C 30/37</t>
  </si>
  <si>
    <t>1117465404</t>
  </si>
  <si>
    <t>https://podminky.urs.cz/item/CS_URS_2025_01/275322611</t>
  </si>
  <si>
    <t>(2,4*1,0*1,2*7)+(4,0*4,0*2,0*1)</t>
  </si>
  <si>
    <t>275351121</t>
  </si>
  <si>
    <t>Zřízení bednění základových patek</t>
  </si>
  <si>
    <t>-493523</t>
  </si>
  <si>
    <t>https://podminky.urs.cz/item/CS_URS_2025_01/275351121</t>
  </si>
  <si>
    <t>((2,4*2+1,0*2)*1,2*7)+(4,0*4*2,0*1)</t>
  </si>
  <si>
    <t>275351122</t>
  </si>
  <si>
    <t>Odstranění bednění základových patek</t>
  </si>
  <si>
    <t>181671074</t>
  </si>
  <si>
    <t>https://podminky.urs.cz/item/CS_URS_2025_01/275351122</t>
  </si>
  <si>
    <t>275361821</t>
  </si>
  <si>
    <t>Výztuž základových patek betonářskou ocelí 10 505 (R)</t>
  </si>
  <si>
    <t>-1493469536</t>
  </si>
  <si>
    <t>https://podminky.urs.cz/item/CS_URS_2025_01/275361821</t>
  </si>
  <si>
    <t>"odosuhlasení v dílenské dokumentaci" ((2,4*1,0*1,2*7*200/1000)+(4,0*4,0*2,0*1*280/1000))</t>
  </si>
  <si>
    <t>279113152</t>
  </si>
  <si>
    <t>Základová zeď tl přes 150 do 200 mm z tvárnic ztraceného bednění včetně výplně z betonu tř. C 25/30</t>
  </si>
  <si>
    <t>-853516357</t>
  </si>
  <si>
    <t>https://podminky.urs.cz/item/CS_URS_2025_01/279113152</t>
  </si>
  <si>
    <t>"PŘIZDÍVKA_izolace spodní stavby" (1,8*(45,8))</t>
  </si>
  <si>
    <t>279113153</t>
  </si>
  <si>
    <t>Základová zeď tl přes 200 do 250 mm z tvárnic ztraceného bednění včetně výplně z betonu tř. C 20/25 včetně spřažení se záporami plochou výztuží 50x6mm po 1 m</t>
  </si>
  <si>
    <t>-842152388</t>
  </si>
  <si>
    <t>"PŘIZDÍVKA_izolace spodní stavby" (5,85*(50,4))</t>
  </si>
  <si>
    <t>Svislé a kompletní konstrukce</t>
  </si>
  <si>
    <t>311270331</t>
  </si>
  <si>
    <t>Zdivo z vápenopískových přesných plných tvárnic do P25 tl 200 mm</t>
  </si>
  <si>
    <t>-2045430340</t>
  </si>
  <si>
    <t>https://podminky.urs.cz/item/CS_URS_2025_01/311270331</t>
  </si>
  <si>
    <t xml:space="preserve">Poznámka k položce:_x000D_
JC, nad rámec ceníkového obsahu, zahrnuje také náklady na systémové ukotvení zdiva k okolním konstrukcím. </t>
  </si>
  <si>
    <t>"svislý zděný systém_2.PP-1.PP" (2,65*(20,25+4,75+19,92+4,75))</t>
  </si>
  <si>
    <t>311270531</t>
  </si>
  <si>
    <t>Zdivo z vápenopískových přesných plných tvárnic do P25 tl 240 mm</t>
  </si>
  <si>
    <t>1161735693</t>
  </si>
  <si>
    <t>https://podminky.urs.cz/item/CS_URS_2025_01/311270531</t>
  </si>
  <si>
    <t>"svislý zděný systém_2.PP-1.PP" (2,65*(1,905+1,6))</t>
  </si>
  <si>
    <t>311270741</t>
  </si>
  <si>
    <t>Zdivo z přesných vápenopískových plných tvárnic do P25 tl 300 mm</t>
  </si>
  <si>
    <t>-538496217</t>
  </si>
  <si>
    <t>https://podminky.urs.cz/item/CS_URS_2025_01/311270741</t>
  </si>
  <si>
    <t>"svislý zděný systém_2.PP-1.PP" (2,65*(6,0+6,0+9,0))</t>
  </si>
  <si>
    <t>330321610</t>
  </si>
  <si>
    <t>Sloupy nebo pilíře ze ŽB tř. C 30/37 bez výztuže</t>
  </si>
  <si>
    <t>1909089224</t>
  </si>
  <si>
    <t>https://podminky.urs.cz/item/CS_URS_2025_01/330321610</t>
  </si>
  <si>
    <t>Poznámka k položce:_x000D_
"Poznámka k položce:_x000D_
JC obsahuje kompletní systémové dodávky a provedení dle specifikace PD a TZ včetně všech přímo souvisejících prací/činností a dodávek/doplňků a příslušenství_x000D_
(JC také obsahuje dodávku a provedení finálních povrchů (nátěrů) pohledových ploch konstrukce)_x000D_
Součástí JC jsou také náklady na zpracování dílenské dokumentace_x000D_
(rozsah a specifikace _ viz stavebněkonstrukční řešení _ betony)</t>
  </si>
  <si>
    <t>"2.PP" (3,14*0,2*0,2)*2,65*64+(0,4*0,4)*2,65*8</t>
  </si>
  <si>
    <t>"1.PP" (3,14*0,2*0,2)*3,15*59+(0,4*0,4)*3,15*2</t>
  </si>
  <si>
    <t>331351121</t>
  </si>
  <si>
    <t>Zřízení bednění čtyřúhelníkových sloupů v do 4 m průřezu přes 0,08 do 0,16 m2</t>
  </si>
  <si>
    <t>1611435191</t>
  </si>
  <si>
    <t>https://podminky.urs.cz/item/CS_URS_2025_01/331351121</t>
  </si>
  <si>
    <t>"2.PP" (0,4*4)*2,65*8</t>
  </si>
  <si>
    <t>"1.PP" (0,4*4)*3,15*2</t>
  </si>
  <si>
    <t>331351122</t>
  </si>
  <si>
    <t>Odstranění bednění čtyřúhelníkových sloupů v do 4 m průřezu přes 0,08 do 0,16 m2</t>
  </si>
  <si>
    <t>-1791539686</t>
  </si>
  <si>
    <t>https://podminky.urs.cz/item/CS_URS_2025_01/331351122</t>
  </si>
  <si>
    <t>61</t>
  </si>
  <si>
    <t>331361821</t>
  </si>
  <si>
    <t>Výztuž sloupů hranatých betonářskou ocelí 10 505</t>
  </si>
  <si>
    <t>-1239843791</t>
  </si>
  <si>
    <t>https://podminky.urs.cz/item/CS_URS_2025_01/331361821</t>
  </si>
  <si>
    <t>"2.PP" 24,694*0,6</t>
  </si>
  <si>
    <t>"1.PP" 24,351*0,6</t>
  </si>
  <si>
    <t>332351115</t>
  </si>
  <si>
    <t>Zřízení bednění kruhových sloupů v do 4 m D přes 0,25 do 0,40 m</t>
  </si>
  <si>
    <t>-2086690844</t>
  </si>
  <si>
    <t>https://podminky.urs.cz/item/CS_URS_2025_01/332351115</t>
  </si>
  <si>
    <t>"2.PP" (3,14*0,4)*2,65*64</t>
  </si>
  <si>
    <t>"1.PP" (3,14*0,4)*3,15*59</t>
  </si>
  <si>
    <t>63</t>
  </si>
  <si>
    <t>332351116</t>
  </si>
  <si>
    <t>Odstranění bednění kruhových sloupů v do 4 m D přes 0,25 do 0,40 m</t>
  </si>
  <si>
    <t>1217797222</t>
  </si>
  <si>
    <t>https://podminky.urs.cz/item/CS_URS_2025_01/332351116</t>
  </si>
  <si>
    <t>341321610</t>
  </si>
  <si>
    <t>Stěny nosné ze ŽB tř. C 30/37 - SCC30/37 XC4, XF2 – S4</t>
  </si>
  <si>
    <t>1965461642</t>
  </si>
  <si>
    <t>https://podminky.urs.cz/item/CS_URS_2025_01/341321610</t>
  </si>
  <si>
    <t xml:space="preserve">Poznámka k položce:_x000D_
"Poznámka k položce:_x000D_
JC obsahuje kompletní systémové dodávky a provedení dle specifikace PD a TZ včetně všech přímo souvisejících prací/činností a dodávek/doplňků a příslušenství_x000D_
(JC také obsahuje dodávku a provedení finálních povrchů (nátěrů) pohledových ploch konstrukce)_x000D_
Součástí JC jsou také náklady na zpracování dílenské dokumentace_x000D_
(rozsah a specifikace _ viz stavebněkonstrukční řešení _ betony)_x000D_
Ocenění ""vlastní"" položky:na základě odborných znalostí a zkušeností projektanta při realizaci obdobných zakázek za období 5-ti let."_x000D_
</t>
  </si>
  <si>
    <t>"2.PPa - obvodové" (9,45+22,45-0,4*6+3,765+24,7+10,0+0,5+40,25+9,8)*2,65*0,3</t>
  </si>
  <si>
    <t>"2.PPa - vnitřní" (0,525+0,375+0,525*2+8,25+3+7,75+15,3+4,8+1,235+29,8-2,3+4,5*2)*2,65*0,3</t>
  </si>
  <si>
    <t>"2.PPa - vnitřní" (9,85+2,43*2+1,6*2+4,8+3,8+1,6*2)*2,65*0,25</t>
  </si>
  <si>
    <t>"2.PPa - vnitřní" (2,3+4,3+6,4+4,5)*2,65*0,2</t>
  </si>
  <si>
    <t>"2.PPb - obvodové" (14,6+0,3+4,46+0,3+46,1+12,2+0,3+5,8+0,25+7,45+4+8+5,6+6,75)*2,65*0,3</t>
  </si>
  <si>
    <t>"2.PPb - vnitřní" (2,9*2+6,3+3,21+1,55+4,7+2,3*2+28,5+18,5)*2,65*0,3</t>
  </si>
  <si>
    <t>"2.PPb - vnitřní" (1,7+3,2+7,45)*2,65*0,25</t>
  </si>
  <si>
    <t>"2.PPb - vnitřní" (1,4*2+1,3)*2,65*0,2</t>
  </si>
  <si>
    <t>"1.PPa - obvodové" (34,9+3,5+50,0+9,75+0,45+24,7)*3,15*0,3</t>
  </si>
  <si>
    <t>"1.PPa - vnitřní" (5,8+26+8,25+9,5)*3,15*0,3</t>
  </si>
  <si>
    <t>"1.PPa - vnitřní" (0,55*2+3,25+8,4+1,93*2+2,1*2+9,85)*3,15*0,25</t>
  </si>
  <si>
    <t>"1.PPa - vnitřní" (2,0+3,25+2,3+4,6+1,6*2)*3,15*0,2</t>
  </si>
  <si>
    <t>"1.PPb - obvodové" (115,3)*3,15*0,3</t>
  </si>
  <si>
    <t>"1.PPb - vnitřní" (15,2+31,06+0,9+2,9+6,1+5,0+3,16)*3,15*0,3</t>
  </si>
  <si>
    <t>"1.PPb - vnitřní" (3,16+1,5)*3,15*0,25</t>
  </si>
  <si>
    <t>"1.PPb - vnitřní" (6,65+1,5*2)*3,15*0,2</t>
  </si>
  <si>
    <t>"odpočet otvorů"  -10,2</t>
  </si>
  <si>
    <t>65</t>
  </si>
  <si>
    <t>341351111</t>
  </si>
  <si>
    <t>Zřízení oboustranného bednění nosných stěn</t>
  </si>
  <si>
    <t>-474897827</t>
  </si>
  <si>
    <t>https://podminky.urs.cz/item/CS_URS_2025_01/341351111</t>
  </si>
  <si>
    <t>"2.PPa - obvodové" (9,45+22,45-0,4*6+3,765+24,7+10,0+0,5+40,25+9,8)*2,65*2</t>
  </si>
  <si>
    <t>"2.PPa - vnitřní" (0,525+0,375+0,525*2+8,25+3+7,75+15,3+4,8+1,235+29,8-2,3+4,5*2)*2,65*2</t>
  </si>
  <si>
    <t>"2.PPa - vnitřní" (9,85+2,43*2+1,6*2+4,8+3,8+1,6*2)*2,65*2</t>
  </si>
  <si>
    <t>"2.PPa - vnitřní" (2,3+4,3+6,4+4,5)*2,65*2</t>
  </si>
  <si>
    <t>"2.PPb - obvodové" (14,6+0,3+4,46+0,3+46,1+12,2+0,3+5,8+0,25+7,45+4+8+5,6+6,75)*2,65*2</t>
  </si>
  <si>
    <t>"2.PPb - vnitřní" (2,9*2+6,3+3,21+1,55+4,7+2,3*2+28,5+18,5)*2,65*2</t>
  </si>
  <si>
    <t>"2.PPb - vnitřní" (1,7+3,2+7,45)*2,65*2</t>
  </si>
  <si>
    <t>"2.PPb - vnitřní" (1,4*2+1,3)*2,65*2</t>
  </si>
  <si>
    <t>"1.PPa - obvodové" (34,9+3,5+50,0+9,75+0,45+24,7)*3,15*2</t>
  </si>
  <si>
    <t>"1.PPa - vnitřní" (5,8+26+8,25+9,5)*3,15*2</t>
  </si>
  <si>
    <t>"1.PPa - vnitřní" (0,55*2+3,25+8,4+1,93*2+2,1*2+9,85)*3,15*2</t>
  </si>
  <si>
    <t>"1.PPa - vnitřní" (2,0+3,25+2,3+4,6+1,6*2)*3,15*2</t>
  </si>
  <si>
    <t>"1.PPb - obvodové" (115,3)*3,15*2</t>
  </si>
  <si>
    <t>"1.PPb - vnitřní" (15,2+31,06+0,9+2,9+6,1+5,0+3,16)*3,15*2</t>
  </si>
  <si>
    <t>"1.PPb - vnitřní" (3,16+1,5)*3,15*2</t>
  </si>
  <si>
    <t>"1.PPb - vnitřní" (6,65+1,5*2)*3,15*2</t>
  </si>
  <si>
    <t>341351112</t>
  </si>
  <si>
    <t>Odstranění oboustranného bednění nosných stěn</t>
  </si>
  <si>
    <t>400109178</t>
  </si>
  <si>
    <t>https://podminky.urs.cz/item/CS_URS_2025_01/341351112</t>
  </si>
  <si>
    <t>67</t>
  </si>
  <si>
    <t>341361821</t>
  </si>
  <si>
    <t>Výztuž stěn betonářskou ocelí 10 505</t>
  </si>
  <si>
    <t>-136002134</t>
  </si>
  <si>
    <t>https://podminky.urs.cz/item/CS_URS_2025_01/341361821</t>
  </si>
  <si>
    <t>"2.PPa - obvodové" 94,219*0,25</t>
  </si>
  <si>
    <t>"2.PPa - vnitřní"62,634*0,16</t>
  </si>
  <si>
    <t>"2.PPa - vnitřní" 19,683*0,16</t>
  </si>
  <si>
    <t>"2.PPa - vnitřní" 9,275*0,16</t>
  </si>
  <si>
    <t>"2.PPb - obvodové" 92,307*0,25</t>
  </si>
  <si>
    <t>"2.PPb - vnitřní" 58,162*0,16</t>
  </si>
  <si>
    <t>"2.PPb - vnitřní" 8,182*0,16</t>
  </si>
  <si>
    <t>"2.PPb - vnitřní" 2,173*0,16</t>
  </si>
  <si>
    <t>"1.PPa - obvodové" 116,519*0,25</t>
  </si>
  <si>
    <t>"1.PPa - vnitřní" 46,825*0,16</t>
  </si>
  <si>
    <t>"1.PPa - vnitřní" 24,145*0,16</t>
  </si>
  <si>
    <t>"1.PPa - vnitřní" 9,671*0,16</t>
  </si>
  <si>
    <t>"1.PPb - obvodové" 108,959*0,25</t>
  </si>
  <si>
    <t>"1.PPb - vnitřní"60,782*0,16</t>
  </si>
  <si>
    <t>"1.PPb - vnitřní" 3,67*0,16</t>
  </si>
  <si>
    <t>"1.PPb - vnitřní" 6,08*0,16</t>
  </si>
  <si>
    <t>"odpočet otvorů"  -10,2*0,16</t>
  </si>
  <si>
    <t>342271411</t>
  </si>
  <si>
    <t>Příčka z vápenopískových přesných plných tvárnic do P25 tl 115 mm</t>
  </si>
  <si>
    <t>-854284695</t>
  </si>
  <si>
    <t>https://podminky.urs.cz/item/CS_URS_2025_01/342271411</t>
  </si>
  <si>
    <t>"svislý zděný systém_2.PP-1.PP" (2,65*(8,5+9,45))</t>
  </si>
  <si>
    <t>69</t>
  </si>
  <si>
    <t>342271531</t>
  </si>
  <si>
    <t>Příčka z vápenopískových přesných plných tvárnic do P25 tl 150 mm</t>
  </si>
  <si>
    <t>-863144918</t>
  </si>
  <si>
    <t>https://podminky.urs.cz/item/CS_URS_2025_01/342271531</t>
  </si>
  <si>
    <t>"svislý zděný systém_2.PP-1.PP" (2,65*(43,444+93,25))</t>
  </si>
  <si>
    <t>346272236</t>
  </si>
  <si>
    <t>Přizdívka z pórobetonových tvárnic tl 100 mm</t>
  </si>
  <si>
    <t>1120319169</t>
  </si>
  <si>
    <t>https://podminky.urs.cz/item/CS_URS_2025_01/346272236</t>
  </si>
  <si>
    <t>Vodorovné konstrukce</t>
  </si>
  <si>
    <t>71</t>
  </si>
  <si>
    <t>411321616</t>
  </si>
  <si>
    <t>Stropy deskové ze ŽB tř. C 30/37 - SCC30/37 XC4, XD3,X4-S4</t>
  </si>
  <si>
    <t>-384159100</t>
  </si>
  <si>
    <t>"1.PP"   962,4+36,5</t>
  </si>
  <si>
    <t>"2.PP"  962,4+291,72</t>
  </si>
  <si>
    <t>411351021</t>
  </si>
  <si>
    <t>Zřízení bednění stropů deskových tl přes 25 do 50 cm bez podpěrné kce</t>
  </si>
  <si>
    <t>-576574383</t>
  </si>
  <si>
    <t>https://podminky.urs.cz/item/CS_URS_2025_01/411351021</t>
  </si>
  <si>
    <t>"1.PP"   3291,6</t>
  </si>
  <si>
    <t>"2.PP"  3291,6</t>
  </si>
  <si>
    <t>73</t>
  </si>
  <si>
    <t>411351022</t>
  </si>
  <si>
    <t>Odstranění bednění stropů deskových tl přes 25 do 50 cm bez podpěrné kce</t>
  </si>
  <si>
    <t>1087917923</t>
  </si>
  <si>
    <t>https://podminky.urs.cz/item/CS_URS_2025_01/411351022</t>
  </si>
  <si>
    <t>411354315</t>
  </si>
  <si>
    <t>Zřízení podpěrné konstrukce stropů výšky do 4 m tl přes 25 do 35 cm</t>
  </si>
  <si>
    <t>850904586</t>
  </si>
  <si>
    <t>https://podminky.urs.cz/item/CS_URS_2025_01/411354315</t>
  </si>
  <si>
    <t>75</t>
  </si>
  <si>
    <t>411354316</t>
  </si>
  <si>
    <t>Odstranění podpěrné konstrukce stropů výšky do 4 m tl přes 25 do 35 cm</t>
  </si>
  <si>
    <t>-176595094</t>
  </si>
  <si>
    <t>https://podminky.urs.cz/item/CS_URS_2025_01/411354316</t>
  </si>
  <si>
    <t>411361821</t>
  </si>
  <si>
    <t>Výztuž stropů betonářskou ocelí 10 505</t>
  </si>
  <si>
    <t>1914141166</t>
  </si>
  <si>
    <t>https://podminky.urs.cz/item/CS_URS_2025_01/411361821</t>
  </si>
  <si>
    <t>"1.PP"   998,9*200/1000</t>
  </si>
  <si>
    <t>"2.PP"  962,4*200/1000</t>
  </si>
  <si>
    <t>77</t>
  </si>
  <si>
    <t>430321616</t>
  </si>
  <si>
    <t>Schodišťová konstrukce a rampa ze ŽB tř. C 30/37 - SCC30/37 XC4, XD3,X4-S4</t>
  </si>
  <si>
    <t>2006220473</t>
  </si>
  <si>
    <t>"2.PP" (2,0*1,7+1,4*1,7)*0,2+(1,45*1,3+1,95*1,3)*0,2+(1,3*1,5+1,3*1,2)*0,2</t>
  </si>
  <si>
    <t>"1.PP" (3,5*1,4)*0,2+(1,5*0,67)*0,2</t>
  </si>
  <si>
    <t>"2.PP" (3,2*1,6+2,55*1,6)*0,18+(3,2*1,3+2,6*1,3)*0,18+(1,6*1,3+2,2*1,3+1,9*1,3)*0,18</t>
  </si>
  <si>
    <t>"1.PP" (3,6*1,6)*0,18+(1,7*0,9)*0,18+(4,0*1,5)*0,18</t>
  </si>
  <si>
    <t>"2.PP" ((1,6*0,16*19)*0,32+(1,3*0,16*19)*0,32+(1,3*0,16*20)*0,32)/2</t>
  </si>
  <si>
    <t>"1.PP" ((1,6*0,16*13)*0,32+(1,1*0,16*5)*0,32+(1,5*0,16*13)*0,32)/2</t>
  </si>
  <si>
    <t xml:space="preserve">"ztratné" 2,0 </t>
  </si>
  <si>
    <t>430361821</t>
  </si>
  <si>
    <t>Výztuž schodišťové konstrukce a rampy betonářskou ocelí 10 505</t>
  </si>
  <si>
    <t>1618297112</t>
  </si>
  <si>
    <t>https://podminky.urs.cz/item/CS_URS_2025_01/430361821</t>
  </si>
  <si>
    <t>15,911*0,200</t>
  </si>
  <si>
    <t>79</t>
  </si>
  <si>
    <t>431351121</t>
  </si>
  <si>
    <t>Zřízení bednění podest schodišť a ramp přímočarých v do 4 m</t>
  </si>
  <si>
    <t>-82289817</t>
  </si>
  <si>
    <t>https://podminky.urs.cz/item/CS_URS_2025_01/431351121</t>
  </si>
  <si>
    <t>"2.PP" (2,0*1,7+1,4*1,7)*1,1+(1,45*1,3+1,95*1,3)*1,1+(1,3*1,5+1,3*1,2)*1,1</t>
  </si>
  <si>
    <t>"1.PP" (3,5*1,4)*1,1+(1,5*0,67)*1,1</t>
  </si>
  <si>
    <t>431351122</t>
  </si>
  <si>
    <t>Odstranění bednění podest schodišť a ramp přímočarých v do 4 m</t>
  </si>
  <si>
    <t>1222874265</t>
  </si>
  <si>
    <t>https://podminky.urs.cz/item/CS_URS_2025_01/431351122</t>
  </si>
  <si>
    <t>81</t>
  </si>
  <si>
    <t>431351128</t>
  </si>
  <si>
    <t>Příplatek ke zřízení bednění podest schodišť za podpěrnou konstrukci přes 4 do 6 m</t>
  </si>
  <si>
    <t>1795514249</t>
  </si>
  <si>
    <t>https://podminky.urs.cz/item/CS_URS_2025_01/431351128</t>
  </si>
  <si>
    <t>431351129</t>
  </si>
  <si>
    <t>Příplatek k odstranění bednění podest schodišť za podpěrnou konstrukci přes 4 do 6 m</t>
  </si>
  <si>
    <t>-1277607271</t>
  </si>
  <si>
    <t>https://podminky.urs.cz/item/CS_URS_2025_01/431351129</t>
  </si>
  <si>
    <t>83</t>
  </si>
  <si>
    <t>433351131</t>
  </si>
  <si>
    <t>Zřízení bednění schodnic přímočarých schodišť v do 4 m</t>
  </si>
  <si>
    <t>1126156056</t>
  </si>
  <si>
    <t>https://podminky.urs.cz/item/CS_URS_2025_01/433351131</t>
  </si>
  <si>
    <t>"2.PP" (3,2*1,6+2,55*1,6)*1,1+(3,2*1,3+2,6*1,3)*1,1+(1,6*1,3+2,2*1,3+1,9*1,3)*1,1</t>
  </si>
  <si>
    <t>"1.PP" (3,6*1,6)*1,1+(1,7*0,9)*1,1+(4,0*1,5)*1,1</t>
  </si>
  <si>
    <t>433351132</t>
  </si>
  <si>
    <t>Odstranění bednění schodnic přímočarých schodišť v do 4 m</t>
  </si>
  <si>
    <t>1153327857</t>
  </si>
  <si>
    <t>https://podminky.urs.cz/item/CS_URS_2025_01/433351132</t>
  </si>
  <si>
    <t>85</t>
  </si>
  <si>
    <t>434351141</t>
  </si>
  <si>
    <t>Zřízení bednění stupňů přímočarých schodišť</t>
  </si>
  <si>
    <t>1779377301</t>
  </si>
  <si>
    <t>https://podminky.urs.cz/item/CS_URS_2025_01/434351141</t>
  </si>
  <si>
    <t>"2.PP" (1,6*0,16*19)*1,1+(1,3*0,16*19)*1,1+(1,3*0,16*20)*1,1</t>
  </si>
  <si>
    <t>"1.PP" (1,6*0,16*13)*1,1+(1,1*0,16*5)*1,1+(1,5*0,16*13)*1,1</t>
  </si>
  <si>
    <t>434351142</t>
  </si>
  <si>
    <t>Odstranění bednění stupňů přímočarých schodišť</t>
  </si>
  <si>
    <t>1999637847</t>
  </si>
  <si>
    <t>https://podminky.urs.cz/item/CS_URS_2025_01/434351142</t>
  </si>
  <si>
    <t>87</t>
  </si>
  <si>
    <t>451315115</t>
  </si>
  <si>
    <t>Podkladní nebo výplňová vrstva z betonu C 16/20 tl do 100 mm</t>
  </si>
  <si>
    <t>2087874514</t>
  </si>
  <si>
    <t>https://podminky.urs.cz/item/CS_URS_2025_01/451315115</t>
  </si>
  <si>
    <t>"spodní stavba_založení_D1.1._v.č. 02,32,10-13,TZ" (3407,463)</t>
  </si>
  <si>
    <t>Úpravy povrchů, podlahy a osazování výplní</t>
  </si>
  <si>
    <t>611131301</t>
  </si>
  <si>
    <t>Cementový postřik vnitřních stropů nanášený celoplošně strojně</t>
  </si>
  <si>
    <t>-1889501020</t>
  </si>
  <si>
    <t>https://podminky.urs.cz/item/CS_URS_2025_01/611131301</t>
  </si>
  <si>
    <t>"podhledová skladba_2.PP-1.PP_viz. tab. místností" (311,63)</t>
  </si>
  <si>
    <t>89</t>
  </si>
  <si>
    <t>611131321</t>
  </si>
  <si>
    <t>Penetrační disperzní nátěr vnitřních stropů nanášený strojně</t>
  </si>
  <si>
    <t>1078345664</t>
  </si>
  <si>
    <t>https://podminky.urs.cz/item/CS_URS_2025_01/611131321</t>
  </si>
  <si>
    <t>"podhledová skladba_zateplení stropních kcí_viz. tab. místností" (125,14)*2</t>
  </si>
  <si>
    <t>611142001</t>
  </si>
  <si>
    <t>Pletivo sklovláknité vnitřních stropů vtlačené do tmelu</t>
  </si>
  <si>
    <t>790258120</t>
  </si>
  <si>
    <t>https://podminky.urs.cz/item/CS_URS_2025_01/611142001</t>
  </si>
  <si>
    <t>"podhledová skladba_zateplení stropních kcí_viz. tab. místností" (125,14)</t>
  </si>
  <si>
    <t>91</t>
  </si>
  <si>
    <t>611311131</t>
  </si>
  <si>
    <t>Vápenný štuk vnitřních stropů tloušťky do 3 mm</t>
  </si>
  <si>
    <t>-1293073873</t>
  </si>
  <si>
    <t>https://podminky.urs.cz/item/CS_URS_2025_01/611311131</t>
  </si>
  <si>
    <t>611322341</t>
  </si>
  <si>
    <t>Vápenocementová lehčená omítka štuková dvouvrstvá vnitřních stropů nanášená strojně</t>
  </si>
  <si>
    <t>846551451</t>
  </si>
  <si>
    <t>https://podminky.urs.cz/item/CS_URS_2025_01/611322341</t>
  </si>
  <si>
    <t>93</t>
  </si>
  <si>
    <t>611322391</t>
  </si>
  <si>
    <t>Příplatek k vápenocementové lehčené omítce vnitřních stropů za každých dalších 5 mm tloušťky strojně</t>
  </si>
  <si>
    <t>221222883</t>
  </si>
  <si>
    <t>https://podminky.urs.cz/item/CS_URS_2025_01/611322391</t>
  </si>
  <si>
    <t>612131301</t>
  </si>
  <si>
    <t>Cementový postřik vnitřních stěn nanášený celoplošně strojně</t>
  </si>
  <si>
    <t>-1623836439</t>
  </si>
  <si>
    <t>https://podminky.urs.cz/item/CS_URS_2025_01/612131301</t>
  </si>
  <si>
    <t>"omítkový vnitřní systém svislých zděných kcí_2.PP-1.PP" (2*(53,65+9,288+131,626+362,239+47,568+3,71))</t>
  </si>
  <si>
    <t>612131321</t>
  </si>
  <si>
    <t>Penetrační disperzní nátěr vnitřních stěn nanášený strojně</t>
  </si>
  <si>
    <t>-956538225</t>
  </si>
  <si>
    <t>https://podminky.urs.cz/item/CS_URS_2025_01/612131321</t>
  </si>
  <si>
    <t>"zateplení (vnitřní) konstrukcí_2.PP-1.PP" (2,65*(19,305+9,06+30,37))</t>
  </si>
  <si>
    <t>"zateplení (vnitřní) konstrukcí_1.PP (odměř. elektronicky)" (177,86)</t>
  </si>
  <si>
    <t>612135101</t>
  </si>
  <si>
    <t>Hrubá výplň rýh ve stěnách maltou jakékoli šířky rýhy</t>
  </si>
  <si>
    <t>2122392484</t>
  </si>
  <si>
    <t>https://podminky.urs.cz/item/CS_URS_2025_01/612135101</t>
  </si>
  <si>
    <t>1216,162*0,1 'Přepočtené koeficientem množství</t>
  </si>
  <si>
    <t>97</t>
  </si>
  <si>
    <t>612142001</t>
  </si>
  <si>
    <t>Pletivo sklovláknité vnitřních stěn vtlačené do tmelu</t>
  </si>
  <si>
    <t>-1919607476</t>
  </si>
  <si>
    <t>https://podminky.urs.cz/item/CS_URS_2025_01/612142001</t>
  </si>
  <si>
    <t>"povrchy_viz porobetonové kce" (2*(3,71))</t>
  </si>
  <si>
    <t>6121430R0</t>
  </si>
  <si>
    <t>Příplatek za dodávku a osazení veškerých omítkových lišt, rohovníků a profilů vnitřních omítek stěn a stropů - viz specifikace systému a TP výrobce, TZ</t>
  </si>
  <si>
    <t>-1324187060</t>
  </si>
  <si>
    <t>Poznámka k položce:_x000D_
JC obsahuje : kompletní systémové dodávky a provedení dle specifikace PD a TZ včetně všech přímo souvisejících prací/činností a dodávek/doplňků a příslušenství_x000D_
"dle TP konkrétního výrobce omítkového systému + požadavky PD a TZ" _x000D_
"množství/rozsah vztažen na celkové štukové plochy"_x000D_
Ocenění "vlastní" položky:na základě odborných znalostí a zkušeností projektanta při realizaci obdobných zakázek za období 5-ti let.</t>
  </si>
  <si>
    <t>99</t>
  </si>
  <si>
    <t>612322341</t>
  </si>
  <si>
    <t>Vápenocementová lehčená omítka štuková dvouvrstvá vnitřních stěn nanášená strojně</t>
  </si>
  <si>
    <t>86052628</t>
  </si>
  <si>
    <t>https://podminky.urs.cz/item/CS_URS_2025_01/612322341</t>
  </si>
  <si>
    <t>612322391</t>
  </si>
  <si>
    <t>Příplatek k vápenocementové lehčené omítce vnitřních stěn za každých dalších 5 mm tloušťky strojně</t>
  </si>
  <si>
    <t>1193925372</t>
  </si>
  <si>
    <t>https://podminky.urs.cz/item/CS_URS_2025_01/612322391</t>
  </si>
  <si>
    <t>101</t>
  </si>
  <si>
    <t>622151001</t>
  </si>
  <si>
    <t>Penetrační akrylátový nátěr vnějších pastovitých tenkovrstvých omítek stěn</t>
  </si>
  <si>
    <t>-1092635813</t>
  </si>
  <si>
    <t>https://podminky.urs.cz/item/CS_URS_2025_01/622151001</t>
  </si>
  <si>
    <t>622511002</t>
  </si>
  <si>
    <t>Tenkovrstvá akrylátová zatíraná omítka zrnitost 1,0 mm vnějších stěn</t>
  </si>
  <si>
    <t>1038742390</t>
  </si>
  <si>
    <t>https://podminky.urs.cz/item/CS_URS_2025_01/622511002</t>
  </si>
  <si>
    <t>103</t>
  </si>
  <si>
    <t>631311114</t>
  </si>
  <si>
    <t>Mazanina tl přes 50 do 80 mm z betonu prostého bez zvýšených nároků na prostředí tř. C 16/20</t>
  </si>
  <si>
    <t>-2030040414</t>
  </si>
  <si>
    <t>https://podminky.urs.cz/item/CS_URS_2025_01/631311114</t>
  </si>
  <si>
    <t>"izolace spodní stavby_ochranná vrstva" (3316,25)*0,05</t>
  </si>
  <si>
    <t>631311125</t>
  </si>
  <si>
    <t>Mazanina tl přes 80 do 120 mm z betonu prostého bez zvýšených nároků na prostředí tř. C 20/25</t>
  </si>
  <si>
    <t>-1469292896</t>
  </si>
  <si>
    <t>https://podminky.urs.cz/item/CS_URS_2025_01/631311125</t>
  </si>
  <si>
    <t>Poznámka k položce:_x000D_
JC obsahuje specifikaci : C 20/25 XD1</t>
  </si>
  <si>
    <t>"podlahová skladba_instalační mezipatro (1.PP)_viz tab. místností" (85,88)*0,1</t>
  </si>
  <si>
    <t>105</t>
  </si>
  <si>
    <t>631311224</t>
  </si>
  <si>
    <t>Mazanina tl přes 80 do 120 mm z betonu prostého se zvýšenými nároky na prostředí tř. C 25/30</t>
  </si>
  <si>
    <t>-386845506</t>
  </si>
  <si>
    <t>https://podminky.urs.cz/item/CS_URS_2025_01/631311224</t>
  </si>
  <si>
    <t>Poznámka k položce:_x000D_
JC obsahuje specifikaci : C 25/30 XD1</t>
  </si>
  <si>
    <t>"podlahová skladba_S1, S1a (2.PP)_viz tab. místností" (2579,14+175,58)*0,1</t>
  </si>
  <si>
    <t>"podlahová skladba_S3 (2.PP)_viz tab. místností" (64,9)*0,1</t>
  </si>
  <si>
    <t>"podlahová skladba_S2, S2a (1.PP)_viz tab. místností" (2364,39+177,87)*0,1</t>
  </si>
  <si>
    <t>"podlahová skladba_S3 (1.PP)_viz tab. místností" (133,76)*0,1</t>
  </si>
  <si>
    <t>631319012</t>
  </si>
  <si>
    <t xml:space="preserve">Příplatek k mazanině tl přes 80 do 120 mm za přehlazení povrchu metením </t>
  </si>
  <si>
    <t>1259529338</t>
  </si>
  <si>
    <t>https://podminky.urs.cz/item/CS_URS_2025_01/631319012</t>
  </si>
  <si>
    <t>107</t>
  </si>
  <si>
    <t>631319R55</t>
  </si>
  <si>
    <t xml:space="preserve">Příplatek k betonovým mazaninám a cementovým potěrům  </t>
  </si>
  <si>
    <t>-470061786</t>
  </si>
  <si>
    <t>Poznámka k položce:_x000D_
JC obsahuje : kompletní systémové dodávky a provedení dle specifikace PD a TZ včetně všech přímo souvisejících prací/činností a dodávek/doplňků a příslušenství_x000D_
-veškeré pomocné ocelové prvky/profily/trny a ostatní_x000D_
-dilatace / lemování , dilatace obvodové, objektové, plošné, smršťovací - vč. jejich vyplnění/osazení_x000D_
(ROZSAH VZTAŽEN NA PŮDORYSNOU PLOCHU KONSTRUKCE)_x000D_
Ocenění "vlastní" položky:na základě odborných znalostí a zkušeností projektanta při realizaci obdobných zakázek za období 5-ti let.</t>
  </si>
  <si>
    <t>"podlahová skladba_instalační mezipatro (1.PP)_viz tab. místností" (85,88)</t>
  </si>
  <si>
    <t>"podlahová skladba_S1, S1a (2.PP)_viz tab. místností" (2579,14+175,58)</t>
  </si>
  <si>
    <t>"podlahová skladba_S3 (2.PP)_viz tab. místností" (64,9)</t>
  </si>
  <si>
    <t>"podlahová skladba_S2, S2a (1.PP)_viz tab. místností" (2364,39+177,87)</t>
  </si>
  <si>
    <t>"podlahová skladba_S3 (1.PP)_viz tab. místností" (133,76)</t>
  </si>
  <si>
    <t>"podlahová skladba_S36-36a (2.PP)_viz tab. místností" (35,27)</t>
  </si>
  <si>
    <t>"podlahová skladba_S36-36a (1.PP)_viz tab. místností" (39,18)</t>
  </si>
  <si>
    <t>631362021</t>
  </si>
  <si>
    <t>Výztuž mazanin svařovanými sítěmi Kari</t>
  </si>
  <si>
    <t>-78042816</t>
  </si>
  <si>
    <t>https://podminky.urs.cz/item/CS_URS_2025_01/631362021</t>
  </si>
  <si>
    <t>"podlahová skladba_S36-36a (2.PP)_viz tab. místností" (35,27)*1*(3,03*1,25)/1000</t>
  </si>
  <si>
    <t>"podlahová skladba_S1, S1a (2.PP)_viz tab. místností" (2579,14+175,58)*1*(5,4*1,25)/1000</t>
  </si>
  <si>
    <t>"podlahová skladba_S3 (2.PP)_viz tab. místností" (64,9)*1*(5,4*1,25)/1000*1,05</t>
  </si>
  <si>
    <t>"podlahová skladba_S36-36a (1.PP)_viz tab. místností" (39,18)*1*(3,03*1,25)/1000</t>
  </si>
  <si>
    <t>"podlahová skladba_S2, S2a (1.PP)_viz tab. místností" (2364,39+177,87)*1*(5,4*1,25)/1000</t>
  </si>
  <si>
    <t>"podlahová skladba_S3 (1.PP)_viz tab. místností" (133,76)*1*(5,4*1,25)/1000*1,05</t>
  </si>
  <si>
    <t>"podlahová skladba_instalační mezipatro (1.PP)_viz tab. místností" (85,88)*1*(5,4*1,25)/1000</t>
  </si>
  <si>
    <t>109</t>
  </si>
  <si>
    <t>632451214</t>
  </si>
  <si>
    <t>Potěr cementový samonivelační litý C20 tl přes 45 do 50 mm</t>
  </si>
  <si>
    <t>-1500402250</t>
  </si>
  <si>
    <t>https://podminky.urs.cz/item/CS_URS_2025_01/632451214</t>
  </si>
  <si>
    <t>Poznámka k položce:_x000D_
JC obsahuje náklady na specifikaci: CT-C20-F5</t>
  </si>
  <si>
    <t>632451291</t>
  </si>
  <si>
    <t>Příplatek k cementovému samonivelačnímu litému potěru C20 ZKD 5 mm tl přes 50 mm</t>
  </si>
  <si>
    <t>-820119620</t>
  </si>
  <si>
    <t>https://podminky.urs.cz/item/CS_URS_2025_01/632451291</t>
  </si>
  <si>
    <t>"podlahová skladba_S36-36a (2.PP)_viz tab. místností" (35,27)*10</t>
  </si>
  <si>
    <t>"podlahová skladba_S36-36a (1.PP)_viz tab. místností" (39,18)*10</t>
  </si>
  <si>
    <t>111</t>
  </si>
  <si>
    <t>633811111</t>
  </si>
  <si>
    <t>Broušení nerovností betonových podlah do 2 mm - stržení šlemu</t>
  </si>
  <si>
    <t>1229730305</t>
  </si>
  <si>
    <t>https://podminky.urs.cz/item/CS_URS_2025_01/633811111</t>
  </si>
  <si>
    <t>Vedení trubní dálková a přípojná</t>
  </si>
  <si>
    <t>894411311</t>
  </si>
  <si>
    <t>Osazení betonových nebo železobetonových dílců pro šachty skruží rovných</t>
  </si>
  <si>
    <t>34213942</t>
  </si>
  <si>
    <t>https://podminky.urs.cz/item/CS_URS_2025_01/894411311</t>
  </si>
  <si>
    <t>"základová spára_odvodnění" 9,0</t>
  </si>
  <si>
    <t>113</t>
  </si>
  <si>
    <t>59224404</t>
  </si>
  <si>
    <t>skruž betonové šachty DN 800 kanalizační 80x50x12cm</t>
  </si>
  <si>
    <t>1875088244</t>
  </si>
  <si>
    <t>919726122</t>
  </si>
  <si>
    <t>Geotextilie pro ochranu, separaci a filtraci netkaná měrná hm přes 200 do 300 g/m2</t>
  </si>
  <si>
    <t>1240279301</t>
  </si>
  <si>
    <t>https://podminky.urs.cz/item/CS_URS_2025_01/919726122</t>
  </si>
  <si>
    <t>"spodní stavba_založení_D1.1._v.č. 02,32,10-13,TZ" (3407,463)*1,1</t>
  </si>
  <si>
    <t>115</t>
  </si>
  <si>
    <t>919726123</t>
  </si>
  <si>
    <t>Geotextilie pro ochranu, separaci a filtraci netkaná měrná hm přes 300 do 500 g/m2</t>
  </si>
  <si>
    <t>1061082876</t>
  </si>
  <si>
    <t>https://podminky.urs.cz/item/CS_URS_2025_01/919726123</t>
  </si>
  <si>
    <t>"základová spára_stabilizační pojezdová vrstva" ((25,75*49,8)+(40,75*52,15))*1,2</t>
  </si>
  <si>
    <t>949101111</t>
  </si>
  <si>
    <t>Lešení pomocné pro objekty pozemních staveb s lešeňovou podlahou v do 1,9 m zatížení do 150 kg/m2</t>
  </si>
  <si>
    <t>1655286041</t>
  </si>
  <si>
    <t>https://podminky.urs.cz/item/CS_URS_2025_01/949101111</t>
  </si>
  <si>
    <t>"2.PP-1.PP_viz. tab. místností" 2940,42+2841,99</t>
  </si>
  <si>
    <t>117</t>
  </si>
  <si>
    <t>952901221</t>
  </si>
  <si>
    <t>Vyčištění budov průmyslových objektů při jakékoliv výšce podlaží</t>
  </si>
  <si>
    <t>1809728654</t>
  </si>
  <si>
    <t>https://podminky.urs.cz/item/CS_URS_2025_01/952901221</t>
  </si>
  <si>
    <t>"2.PP-1.PP_viz tab. místností" (2940,42+2841,99)</t>
  </si>
  <si>
    <t>961044111R1</t>
  </si>
  <si>
    <t>Odbourání vrchní části pilot</t>
  </si>
  <si>
    <t>-1894163865</t>
  </si>
  <si>
    <t>Ubourání a zarovnání pilot.</t>
  </si>
  <si>
    <t>"hlubinné založení_piloty P1-P10" (0,5*12)*3,14*(0,3*0,3)</t>
  </si>
  <si>
    <t>"hlubinné založení_piloty P1-P10" ((0,5*45)+(0,5*34)+(0,5*14)+(0,5*14)+(0,5*6))*3,14*(0,4*0,4)</t>
  </si>
  <si>
    <t>"hlubinné založení_piloty P1-P10" ((0,5*30)+(0,5*4)+(0,5*14))*3,14*(0,5*0,5)</t>
  </si>
  <si>
    <t>"hlubinné založení_piloty P1-P10" (0,5*5)*3,14*(0,6*0,6)</t>
  </si>
  <si>
    <t>119</t>
  </si>
  <si>
    <t>985331211</t>
  </si>
  <si>
    <t>Dodatečné vlepování betonářské výztuže D 8 mm do chemické malty včetně vyvrtání otvoru</t>
  </si>
  <si>
    <t>-365026201</t>
  </si>
  <si>
    <t>https://podminky.urs.cz/item/CS_URS_2025_01/985331211</t>
  </si>
  <si>
    <t>120</t>
  </si>
  <si>
    <t>-2014204490</t>
  </si>
  <si>
    <t>https://podminky.urs.cz/item/CS_URS_2025_01/997013862</t>
  </si>
  <si>
    <t>121</t>
  </si>
  <si>
    <t>505325525</t>
  </si>
  <si>
    <t>https://podminky.urs.cz/item/CS_URS_2025_01/997013873</t>
  </si>
  <si>
    <t>122</t>
  </si>
  <si>
    <t>997321511</t>
  </si>
  <si>
    <t>Vodorovná doprava suti a vybouraných hmot po suchu do 1 km</t>
  </si>
  <si>
    <t>1768365110</t>
  </si>
  <si>
    <t>https://podminky.urs.cz/item/CS_URS_2025_01/997321511</t>
  </si>
  <si>
    <t>123</t>
  </si>
  <si>
    <t>997321519</t>
  </si>
  <si>
    <t>Příplatek ZKD 1 km vodorovné dopravy suti a vybouraných hmot po suchu</t>
  </si>
  <si>
    <t>-1537318492</t>
  </si>
  <si>
    <t>https://podminky.urs.cz/item/CS_URS_2025_01/997321519</t>
  </si>
  <si>
    <t>1112,359*20 'Přepočtené koeficientem množství</t>
  </si>
  <si>
    <t>124</t>
  </si>
  <si>
    <t>997321611</t>
  </si>
  <si>
    <t>Nakládání nebo překládání suti a vybouraných hmot</t>
  </si>
  <si>
    <t>294331438</t>
  </si>
  <si>
    <t>https://podminky.urs.cz/item/CS_URS_2025_01/997321611</t>
  </si>
  <si>
    <t>998</t>
  </si>
  <si>
    <t>Přesun hmot</t>
  </si>
  <si>
    <t>125</t>
  </si>
  <si>
    <t>99801100R</t>
  </si>
  <si>
    <t>Přesun hmot pro budovy zděné v přes 12 do 24 m</t>
  </si>
  <si>
    <t>-1174547632</t>
  </si>
  <si>
    <t>Poznámka k položce:_x000D_
Přesun hmot pro budovy občanské výstavby s nosnou svislou konstrukcí zděnou/monolitickou _ vodorovná dopravní vzdálenost do 500 m , pro budovy výšky přes 12 do 24 m . _x000D_
JC obsahuje náklady na veškeré přesuny hmot (HSV) potřebné k provedení díla dle specifikace PD a TZ . _x000D_
(JC zahrnuje náklady veškeré náklady na potřebné : lidské zdroje + strojní mechanizace / zdvihací techniku)_x000D_
Ocenění "vlastní" položky:na základě odborných znalostí a zkušeností projektanta při realizaci obdobných zakázek za období 5-ti let.</t>
  </si>
  <si>
    <t>PSV</t>
  </si>
  <si>
    <t>Práce a dodávky PSV</t>
  </si>
  <si>
    <t>711</t>
  </si>
  <si>
    <t>Izolace proti vodě, vlhkosti a plynům</t>
  </si>
  <si>
    <t>126</t>
  </si>
  <si>
    <t>711161R1</t>
  </si>
  <si>
    <t>Izolace proti zemní vlhkosti nopovou fólií svislá - Výška nopu 8 mm, tl. 0,5 mm</t>
  </si>
  <si>
    <t>563654187</t>
  </si>
  <si>
    <t>127</t>
  </si>
  <si>
    <t>711161383</t>
  </si>
  <si>
    <t>Izolace proti zemní vlhkosti nopovou fólií ukončení horní lištou</t>
  </si>
  <si>
    <t>998642461</t>
  </si>
  <si>
    <t>https://podminky.urs.cz/item/CS_URS_2025_01/711161383</t>
  </si>
  <si>
    <t>128</t>
  </si>
  <si>
    <t>711191001</t>
  </si>
  <si>
    <t>Provedení adhezního můstku na vodorovné ploše</t>
  </si>
  <si>
    <t>2083184071</t>
  </si>
  <si>
    <t>https://podminky.urs.cz/item/CS_URS_2025_01/711191001</t>
  </si>
  <si>
    <t>129</t>
  </si>
  <si>
    <t>58585000</t>
  </si>
  <si>
    <t>adhezní můstek pro savé i nesavé podklady</t>
  </si>
  <si>
    <t>kg</t>
  </si>
  <si>
    <t>1328422257</t>
  </si>
  <si>
    <t>5780*0,12075 'Přepočtené koeficientem množství</t>
  </si>
  <si>
    <t>130</t>
  </si>
  <si>
    <t>711411001</t>
  </si>
  <si>
    <t>Provedení izolace proti tlakové vodě vodorovné za studena nátěrem penetračním</t>
  </si>
  <si>
    <t>1778998359</t>
  </si>
  <si>
    <t>https://podminky.urs.cz/item/CS_URS_2025_01/711411001</t>
  </si>
  <si>
    <t>"izolace spodní stavby_základ. deska_odměř. elektronicky" (3316,25)*2</t>
  </si>
  <si>
    <t>131</t>
  </si>
  <si>
    <t>11163150</t>
  </si>
  <si>
    <t>lak penetrační asfaltový</t>
  </si>
  <si>
    <t>-1476783962</t>
  </si>
  <si>
    <t>6632,5*0,00033 'Přepočtené koeficientem množství</t>
  </si>
  <si>
    <t>132</t>
  </si>
  <si>
    <t>718116299</t>
  </si>
  <si>
    <t>133</t>
  </si>
  <si>
    <t>2098456011</t>
  </si>
  <si>
    <t>133,76*0,00033 'Přepočtené koeficientem množství</t>
  </si>
  <si>
    <t>134</t>
  </si>
  <si>
    <t>711412001</t>
  </si>
  <si>
    <t>Provedení izolace proti tlakové vodě svislé za studena nátěrem penetračním</t>
  </si>
  <si>
    <t>449484179</t>
  </si>
  <si>
    <t>https://podminky.urs.cz/item/CS_URS_2025_01/711412001</t>
  </si>
  <si>
    <t>"izolace spodní stavby_odměř. elektronicky" ((1655,8)+(107,0*1,8)+(45,8*1,8))*2</t>
  </si>
  <si>
    <t>135</t>
  </si>
  <si>
    <t>-153106229</t>
  </si>
  <si>
    <t>3861,68*0,00034 'Přepočtené koeficientem množství</t>
  </si>
  <si>
    <t>136</t>
  </si>
  <si>
    <t>711441559</t>
  </si>
  <si>
    <t>Provedení izolace proti tlakové vodě vodorovné přitavením pásu NAIP</t>
  </si>
  <si>
    <t>-71675516</t>
  </si>
  <si>
    <t>https://podminky.urs.cz/item/CS_URS_2025_01/711441559</t>
  </si>
  <si>
    <t>"izolace spodní stavby_základ. deska_odmšř. elektronicky" (3316,25)</t>
  </si>
  <si>
    <t>137</t>
  </si>
  <si>
    <t>62853004</t>
  </si>
  <si>
    <t>pás asfaltový natavitelný modifikovaný SBS s vložkou ze skleněné tkaniny a spalitelnou PE fólií nebo jemnozrnným minerálním posypem na horním povrchu tl 4,0mm</t>
  </si>
  <si>
    <t>-1637191927</t>
  </si>
  <si>
    <t>3316,25*1,1655 'Přepočtené koeficientem množství</t>
  </si>
  <si>
    <t>138</t>
  </si>
  <si>
    <t>-1183425745</t>
  </si>
  <si>
    <t>139</t>
  </si>
  <si>
    <t>62855001</t>
  </si>
  <si>
    <t>pás asfaltový natavitelný modifikovaný SBS s vložkou z polyesterové rohože a spalitelnou PE fólií nebo jemnozrnným minerálním posypem na horním povrchu tl 4,0mm</t>
  </si>
  <si>
    <t>1328108742</t>
  </si>
  <si>
    <t>140</t>
  </si>
  <si>
    <t>2146437996</t>
  </si>
  <si>
    <t>141</t>
  </si>
  <si>
    <t>1151772193</t>
  </si>
  <si>
    <t>133,76*1,1655 'Přepočtené koeficientem množství</t>
  </si>
  <si>
    <t>142</t>
  </si>
  <si>
    <t>211872460</t>
  </si>
  <si>
    <t>143</t>
  </si>
  <si>
    <t>-278986770</t>
  </si>
  <si>
    <t>144</t>
  </si>
  <si>
    <t>711442559</t>
  </si>
  <si>
    <t>Provedení izolace proti tlakové vodě svislé přitavením pásu NAIP</t>
  </si>
  <si>
    <t>1789940615</t>
  </si>
  <si>
    <t>https://podminky.urs.cz/item/CS_URS_2025_01/711442559</t>
  </si>
  <si>
    <t>"izolace spodní stavby_odměř. elektronicky" ((1655,8)+(107,0*1,8)+(45,8*1,8))</t>
  </si>
  <si>
    <t>145</t>
  </si>
  <si>
    <t>-507271255</t>
  </si>
  <si>
    <t>1930,84*1,221 'Přepočtené koeficientem množství</t>
  </si>
  <si>
    <t>146</t>
  </si>
  <si>
    <t>-85896809</t>
  </si>
  <si>
    <t>147</t>
  </si>
  <si>
    <t>1598236484</t>
  </si>
  <si>
    <t>148</t>
  </si>
  <si>
    <t>711491R1</t>
  </si>
  <si>
    <t>Montáž a dodávka geotextílie ochranné svislé 300 g/m2</t>
  </si>
  <si>
    <t>1687188567</t>
  </si>
  <si>
    <t>149</t>
  </si>
  <si>
    <t>998711113</t>
  </si>
  <si>
    <t>Přesun hmot tonážní pro izolace proti vodě, vlhkosti a plynům s omezením mechanizace v objektech v přes 12 do 60 m</t>
  </si>
  <si>
    <t>-743496426</t>
  </si>
  <si>
    <t>https://podminky.urs.cz/item/CS_URS_2025_01/998711113</t>
  </si>
  <si>
    <t>713</t>
  </si>
  <si>
    <t>Izolace tepelné</t>
  </si>
  <si>
    <t>150</t>
  </si>
  <si>
    <t>713111128</t>
  </si>
  <si>
    <t>Montáž izolace tepelné spodem stropů lepením celoplošně s mechanickým kotvením rohoží, pásů, dílců, desek</t>
  </si>
  <si>
    <t>1632257464</t>
  </si>
  <si>
    <t>https://podminky.urs.cz/item/CS_URS_2025_01/713111128</t>
  </si>
  <si>
    <t>151</t>
  </si>
  <si>
    <t>63151513R</t>
  </si>
  <si>
    <t>deska tepelně izolační minerální kontaktních fasád kolmé vlákno tl 100mm</t>
  </si>
  <si>
    <t>1212874106</t>
  </si>
  <si>
    <t>125,14*1,1 'Přepočtené koeficientem množství</t>
  </si>
  <si>
    <t>152</t>
  </si>
  <si>
    <t>713131141</t>
  </si>
  <si>
    <t>Montáž izolace tepelné stěn lepením celoplošně rohoží, pásů, dílců, desek</t>
  </si>
  <si>
    <t>-1236179322</t>
  </si>
  <si>
    <t>https://podminky.urs.cz/item/CS_URS_2025_01/713131141</t>
  </si>
  <si>
    <t>Poznámka k položce:_x000D_
IZOLACE SPODNÍ STAVBY</t>
  </si>
  <si>
    <t>153</t>
  </si>
  <si>
    <t>28376385R</t>
  </si>
  <si>
    <t>deska XPS hrana rovná polo či pero drážka a hladký povrch</t>
  </si>
  <si>
    <t>365768858</t>
  </si>
  <si>
    <t>1278,375*0,176 'Přepočtené koeficientem množství</t>
  </si>
  <si>
    <t>154</t>
  </si>
  <si>
    <t>713131243</t>
  </si>
  <si>
    <t>Montáž izolace tepelné stěn lepením celoplošně v kombinaci s mechanickým kotvením rohoží, pásů, dílců, desek tl přes 140 do 200 mm</t>
  </si>
  <si>
    <t>-1751982677</t>
  </si>
  <si>
    <t>https://podminky.urs.cz/item/CS_URS_2025_01/713131243</t>
  </si>
  <si>
    <t>155</t>
  </si>
  <si>
    <t>63152266R</t>
  </si>
  <si>
    <t>deska tepelně izolační minerální kontaktních fasád podélné vlákno tl 160mm</t>
  </si>
  <si>
    <t>6475561</t>
  </si>
  <si>
    <t>155,648*1,1 'Přepočtené koeficientem množství</t>
  </si>
  <si>
    <t>156</t>
  </si>
  <si>
    <t>713131244</t>
  </si>
  <si>
    <t>Montáž izolace tepelné stěn lepením celoplošně v kombinaci s mechanickým kotvením rohoží, pásů, dílců, desek tl přes 200 do 240 mm</t>
  </si>
  <si>
    <t>1061489123</t>
  </si>
  <si>
    <t>https://podminky.urs.cz/item/CS_URS_2025_01/713131244</t>
  </si>
  <si>
    <t>157</t>
  </si>
  <si>
    <t>63152268R</t>
  </si>
  <si>
    <t>deska tepelně izolační minerální kontaktních fasád podélné vlákno tl 220mm</t>
  </si>
  <si>
    <t>478920849</t>
  </si>
  <si>
    <t>177,86*1,1 'Přepočtené koeficientem množství</t>
  </si>
  <si>
    <t>158</t>
  </si>
  <si>
    <t>998713113</t>
  </si>
  <si>
    <t>Přesun hmot tonážní pro izolace tepelné s omezením mechanizace v objektech v přes 12 do 24 m</t>
  </si>
  <si>
    <t>-748400005</t>
  </si>
  <si>
    <t>https://podminky.urs.cz/item/CS_URS_2025_01/998713113</t>
  </si>
  <si>
    <t>767</t>
  </si>
  <si>
    <t>Konstrukce zámečnické</t>
  </si>
  <si>
    <t>159</t>
  </si>
  <si>
    <t>767015R01</t>
  </si>
  <si>
    <t>D+M ocelových a zámečnických prvků / konstrukcí</t>
  </si>
  <si>
    <t>1053102025</t>
  </si>
  <si>
    <t xml:space="preserve">Poznámka k položce:_x000D_
JC obsahuje : kompletní systémové dodávky a provedení dle specifikace PD a TZ včetně všech přímo souvisejících prací/činností a dodávek/doplňků a příslušenství_x000D_
--------------------------------------------------------------------------------------------------------------------------------------------------------------------------------------------------_x000D_
Specifikace / rozsah provedení - obsah JC _ viz TZ:_x000D_
--------------------------------------------------------_x000D_
-dodávka a výroba ocelových prvků a konstrukcí - dle zadání a PD_x000D_
-dodávka veškerých spojovacích a kotevních prvků_x000D_
-kompletní provrchobvé úpravy prvků dle požadavků PD a PBŘ_x000D_
-veškeré přesuny/zdvihací technika a kompletní montážní práce_x000D_
-kompletní montážní / usazovací a kotevní práce_x000D_
--------------------------------------------------------_x000D_
-dílenská dokumentace vč. statického přepočtu_x000D_
-ostatní nespecifikované práce a dodávky, které bezprostředně souvisí s provedení _x000D_
předmětného prvku/konstrukce dle zadávací dokumentace_x000D_
-veškeré náklady na dodávku (včetně ztratného) a provedení jsou obsaženy v jednotkové ceně_x000D_
Ocenění "vlastní" položky:na základě odborných znalostí a zkušeností projektanta při realizaci obdobných zakázek za období 5-ti let._x000D_
_x000D_
</t>
  </si>
  <si>
    <t>"stavebně konstrukční řešení_D.1.2_v.č. 03-37_odměřeno elektronicky_ZABUDOVANÉ PRVKY DO ŽB KONSTRUKCÍ" 3306,67+194,4</t>
  </si>
  <si>
    <t>771</t>
  </si>
  <si>
    <t>Podlahy z dlaždic</t>
  </si>
  <si>
    <t>160</t>
  </si>
  <si>
    <t>771111011</t>
  </si>
  <si>
    <t>Vysátí podkladu před pokládkou dlažby</t>
  </si>
  <si>
    <t>606854906</t>
  </si>
  <si>
    <t>https://podminky.urs.cz/item/CS_URS_2025_01/771111011</t>
  </si>
  <si>
    <t>(74,55+79,25)</t>
  </si>
  <si>
    <t>161</t>
  </si>
  <si>
    <t>771121011</t>
  </si>
  <si>
    <t>Nátěr penetrační na podlahu</t>
  </si>
  <si>
    <t>1736227619</t>
  </si>
  <si>
    <t>https://podminky.urs.cz/item/CS_URS_2025_01/771121011</t>
  </si>
  <si>
    <t>(74,55+34,322+79,25)</t>
  </si>
  <si>
    <t>162</t>
  </si>
  <si>
    <t>771274124</t>
  </si>
  <si>
    <t>Montáž obkladů stupnic z dlaždic keramických reliéfních nebo z dekorů lepených cementovým flexibilním lepidlem š přes 300 do 350 mm</t>
  </si>
  <si>
    <t>1629426327</t>
  </si>
  <si>
    <t>https://podminky.urs.cz/item/CS_URS_2025_01/771274124</t>
  </si>
  <si>
    <t>"schodišťové konstrukce_2.PP-1.PP" (1,45*20*2)+(1,3*20*2)+(1,6*20*2)+(1,5*13*2)</t>
  </si>
  <si>
    <t>163</t>
  </si>
  <si>
    <t>59761R10</t>
  </si>
  <si>
    <t>dlaždice keramické protiskluzové schodišťové_specifikace dle PD a TZ</t>
  </si>
  <si>
    <t>-172809597</t>
  </si>
  <si>
    <t>Poznámka k položce:_x000D_
V jednotkové ceně zahrnuty náklady na veškeré doplňky a příslušenství dle PD a TZ._x000D_
(přechodové, dilatační a ukončovací lišty, ostatní doplňky)_x000D_
--------------------------------------------------------------------------------_x000D_
PŘESNÁ SPECIFIKACE _ VIZ PD A TZ _x000D_
Ocenění "vlastní" položky:na základě odborných znalostí a zkušeností projektanta při realizaci obdobných zakázek za období 5-ti let.</t>
  </si>
  <si>
    <t>213*0,35 'Přepočtené koeficientem množství</t>
  </si>
  <si>
    <t>164</t>
  </si>
  <si>
    <t>771274232</t>
  </si>
  <si>
    <t>Montáž obkladů podstupnic z dlaždic keramických hladkých lepených cementovým flexibilním lepidlem v přes 150 do 200 mm</t>
  </si>
  <si>
    <t>-109866667</t>
  </si>
  <si>
    <t>https://podminky.urs.cz/item/CS_URS_2025_01/771274232</t>
  </si>
  <si>
    <t>"schodišťové konstrukce_2.PP-1.PP" (1,45*19*2)+(1,3*19*2)+(1,6*19*2)+(1,5*12*2)</t>
  </si>
  <si>
    <t>165</t>
  </si>
  <si>
    <t>59761R12</t>
  </si>
  <si>
    <t xml:space="preserve">dlaždice keramické hladké (podstupnice)_specifikace dle PD a TZ </t>
  </si>
  <si>
    <t>-1264569993</t>
  </si>
  <si>
    <t>201,3*0,1705 'Přepočtené koeficientem množství</t>
  </si>
  <si>
    <t>166</t>
  </si>
  <si>
    <t>771473133</t>
  </si>
  <si>
    <t>Montáž soklů z dlaždic keramických schodišťových stupňovitých lepených cementovým standardním lepidlem v přes 90 do 120 mm</t>
  </si>
  <si>
    <t>-1764876271</t>
  </si>
  <si>
    <t>https://podminky.urs.cz/item/CS_URS_2025_01/771473133</t>
  </si>
  <si>
    <t>"schodišťové konstrukce_2.PP-1.PP" ((0,475*2)*20*2)+((0,475*2)*20*2)+((0,475*2)*20*2)+((0,475*2)*13*2)</t>
  </si>
  <si>
    <t>167</t>
  </si>
  <si>
    <t>59761R20</t>
  </si>
  <si>
    <t>sokl keramický rovný v do 120 mm</t>
  </si>
  <si>
    <t>1643740253</t>
  </si>
  <si>
    <t xml:space="preserve">Poznámka k položce:_x000D_
Ocenění "vlastní" položky:na základě odborných znalostí a zkušeností projektanta při realizaci obdobných zakázek za období 5-ti let._x000D_
(Poznámka: uvažováno s koeficientem/ztratné 10%) </t>
  </si>
  <si>
    <t>138,7*1,1 'Přepočtené koeficientem množství</t>
  </si>
  <si>
    <t>168</t>
  </si>
  <si>
    <t>771574476</t>
  </si>
  <si>
    <t>Montáž podlah keramických pro mechanické zatížení lepených cementovým flexibilním lepidlem přes 9 do 12 ks/m2</t>
  </si>
  <si>
    <t>-795140669</t>
  </si>
  <si>
    <t>https://podminky.urs.cz/item/CS_URS_2025_01/771574476</t>
  </si>
  <si>
    <t>Poznámka k položce:_x000D_
V jednotkové ceně , nad rámec ceníkového obsahu, zahrnuty také náklady na montáž souvisejících obvodových systémových soklů + veškerých lišt a profilů</t>
  </si>
  <si>
    <t>"podlahová skladba_S34-35 (2.PP)_viz tab. místností" (38,34)</t>
  </si>
  <si>
    <t>"podlahová skladba_S34-35 (1.PP)_viz tab. místností" (31,13+9,78)</t>
  </si>
  <si>
    <t>169</t>
  </si>
  <si>
    <t>59761R30</t>
  </si>
  <si>
    <t>dlaždice keramické mrazuvzdorné protiskluzné (R11)</t>
  </si>
  <si>
    <t>2128642747</t>
  </si>
  <si>
    <t xml:space="preserve">Poznámka k položce:_x000D_
-systémová dodávka + související systémové soklíky (viz PD a TZ)_x000D_
--------------------------------------------------------------------------------_x000D_
V jednotkové ceně zahrnuty náklady na veškeré doplňky a příslušenství dle PD a TZ._x000D_
(přechodové, dilatační a ukončovací lišty, ostatní doplňky)_x000D_
--------------------------------------------------------------------------------_x000D_
PŘESNÁ SPECIFIKACE _ VIZ PD A TZ _x000D_
Ocenění "vlastní" položky:na základě odborných znalostí a zkušeností projektanta při realizaci obdobných zakázek za období 5-ti let._x000D_
(Poznámka: uvažováno s koeficientem/ztratné 15%) </t>
  </si>
  <si>
    <t>79,25*1,15 'Přepočtené koeficientem množství</t>
  </si>
  <si>
    <t>170</t>
  </si>
  <si>
    <t>771577R04</t>
  </si>
  <si>
    <t>Příplatek k dlažbám za dodávku a montáž ukončovacích, rohových a koutových lišt/profilů</t>
  </si>
  <si>
    <t>-1742701074</t>
  </si>
  <si>
    <t>Poznámka k položce:_x000D_
JC obsahuje : kompletní systémové dodávky a provedení dle specifikace PD a TZ včetně všech přímo souvisejících prací/činností a dodávek/doplňků a příslušenství_x000D_
Množství/rozsah - VZTAŽEN NA CELKOVOU PLOCHU dlažeb._x000D_
(specifikace materiálů dle PD a TZ)_SPECIFIKACE A ROZSAH DLE TP KONKRÉTNĚ VYBRANÉHO DODAVATELE _x000D_
------------------------------------------------------------------------------------------------------------------------------------_x000D_
Ocenění "vlastní" položky:na základě odborných znalostí a zkušeností projektanta při realizaci obdobných zakázek za období 5-ti let.</t>
  </si>
  <si>
    <t>(74,55+34,322+79,25+(152,57*0,12))</t>
  </si>
  <si>
    <t>171</t>
  </si>
  <si>
    <t>77159111R</t>
  </si>
  <si>
    <t>Hydroizolace pod dlažbu stěrkou ve dvou vrstvách</t>
  </si>
  <si>
    <t>176738515</t>
  </si>
  <si>
    <t>Poznámka k položce:_x000D_
JC obsahuje : kompletní systémové dodávky a provedení dle specifikace PD a TZ včetně všech přímo souvisejících prací/činností a dodávek/doplňků a příslušenství_x000D_
JC , také zahrnuje náklady na dodávku a montáž všech systémových rohových lišt a těsnících pásků_x000D_
(flexidbilní 2_složkový hydroizolační stěrkový systém)_x000D_
Ocenění "vlastní" položky:na základě odborných znalostí a zkušeností projektanta při realizaci obdobných zakázek za období 5-ti let.</t>
  </si>
  <si>
    <t>172</t>
  </si>
  <si>
    <t>998771113</t>
  </si>
  <si>
    <t>Přesun hmot tonážní pro podlahy z dlaždic s omezením mechanizace v objektech v přes 12 do 24 m</t>
  </si>
  <si>
    <t>-1087475932</t>
  </si>
  <si>
    <t>https://podminky.urs.cz/item/CS_URS_2025_01/998771113</t>
  </si>
  <si>
    <t>777</t>
  </si>
  <si>
    <t>Podlahy lité</t>
  </si>
  <si>
    <t>173</t>
  </si>
  <si>
    <t>77751100R</t>
  </si>
  <si>
    <t>Dodávka a provedení _ vícevrstvý epoxidový nátěrový systém  podlah</t>
  </si>
  <si>
    <t>-1114579004</t>
  </si>
  <si>
    <t>Poznámka k položce:_x000D_
JC obsahuje : komletní systémové dodávky a provedení dle specifikace PD a TZ včetně všech přímo souvisejících prací/činností a dodávek/doplňků a příslušenství_x000D_
(JC dále obsahuje náklady na : přípravu podkladu + vytažení stěrkového systému na svislé kce + finální povrchovou úpravu)_x000D_
------------------------------------------------------------------------------------------------------------------------------------------------------_x000D_
- penetrační nátěr_x000D_
- podklad - epoxidová penetrace _x000D_
- základ - epoxidový nátěr_x000D_
- finální vrstva - epoxidový nátěr se vsypem (R11)_x000D_
Ocenění "vlastní" položky:na základě odborných znalostí a zkušeností projektanta při realizaci obdobných zakázek za období 5-ti let.</t>
  </si>
  <si>
    <t>"podlahová skladba_S36-36a (2.PP)_viz tab. místností" (70,54)</t>
  </si>
  <si>
    <t>"podlahová skladba_S36-36a (1.PP)_viz tab. místností" (78,36)</t>
  </si>
  <si>
    <t>174</t>
  </si>
  <si>
    <t>77751110R</t>
  </si>
  <si>
    <t xml:space="preserve">Dodávka a provedení _ vícevrstvý polyuretanový stěrkový podlahový systém lité podlahy </t>
  </si>
  <si>
    <t>-1760006673</t>
  </si>
  <si>
    <t>Poznámka k položce:_x000D_
JC obsahuje : komletní systémové dodávky a provedení dle specifikace PD a TZ včetně všech přímo souvisejících prací/činností a dodávek/doplňků a příslušenství_x000D_
(JC dále obsahuje náklady na : přípravu podkladu + HI stěrku + vytažení stěrkového systému na svislé kce + finální povrchovou úpravu)_x000D_
Ocenění "vlastní" položky:na základě odborných znalostí a zkušeností projektanta při realizaci obdobných zakázek za období 5-ti let.</t>
  </si>
  <si>
    <t>"podlahová skladba_S1a (2.PP)_viz tab. místností" (175,58)</t>
  </si>
  <si>
    <t>175</t>
  </si>
  <si>
    <t>77751112R</t>
  </si>
  <si>
    <t>Dodávka a provedení _ vícevrstvý polyuretanový stěrkový podlahový systém lité podlahy včetně vodorvného dopravního značení</t>
  </si>
  <si>
    <t>2117850048</t>
  </si>
  <si>
    <t>"podlahová skladba_S1 (2.PP)_viz tab. místností" (2579,14)</t>
  </si>
  <si>
    <t>176</t>
  </si>
  <si>
    <t>998777113</t>
  </si>
  <si>
    <t>Přesun hmot tonážní pro podlahy lité s omezením mechanizace v objektech v přes 12 do 24 m</t>
  </si>
  <si>
    <t>-777146622</t>
  </si>
  <si>
    <t>https://podminky.urs.cz/item/CS_URS_2025_01/998777113</t>
  </si>
  <si>
    <t>783</t>
  </si>
  <si>
    <t>Dokončovací práce - nátěry</t>
  </si>
  <si>
    <t>177</t>
  </si>
  <si>
    <t>7834931R1</t>
  </si>
  <si>
    <t xml:space="preserve">Hydroizolační polymercementový nátěr vodorovných ploch </t>
  </si>
  <si>
    <t>-795779997</t>
  </si>
  <si>
    <t xml:space="preserve">Poznámka k položce:_x000D_
JC obsahuje : komletní systémové dodávky a provedení dle specifikace PD a TZ včetně všech přímo souvisejících prací/činností a dodávek/doplňků a příslušenství_x000D_
--------------------------------------_x000D_
V jednotkové ceně zahrnuty náklady na systémové koutové pásky/profily._x000D_
Tl. hydroizolační stěrky 2x2 mm._x000D_
---------------------------------------_x000D_
Ocenění "vlastní" položky:na základě odborných znalostí a zkušeností projektanta při realizaci obdobných zakázek za období 5-ti let._x000D_
</t>
  </si>
  <si>
    <t>178</t>
  </si>
  <si>
    <t>78382310R</t>
  </si>
  <si>
    <t>Penetrační epoxidový nátěr hladkých betonových povrchů</t>
  </si>
  <si>
    <t>1519012462</t>
  </si>
  <si>
    <t>Poznámka k položce:_x000D_
JC obsahuje: kompletní systémové dodávky a provedení dle specifikace PD a TZ včetně všech přímo souvisejících prací/činností a dodávek._x000D_
Ocenění "vlastní" položky:na základě odborných znalostí a zkušeností projektanta při realizaci obdobných zakázek za období 5-ti let.</t>
  </si>
  <si>
    <t>"SHZ (2.PP)" (47,19+(40,45*2,55))</t>
  </si>
  <si>
    <t>179</t>
  </si>
  <si>
    <t>2073401929</t>
  </si>
  <si>
    <t>"SHZ (2.PP)" (47,19)</t>
  </si>
  <si>
    <t>180</t>
  </si>
  <si>
    <t>78382742R</t>
  </si>
  <si>
    <t xml:space="preserve">Krycí dvojnásobný epoxidový nátěr hladkých betonových povrchů </t>
  </si>
  <si>
    <t>1646897693</t>
  </si>
  <si>
    <t>181</t>
  </si>
  <si>
    <t>578844121</t>
  </si>
  <si>
    <t>182</t>
  </si>
  <si>
    <t>783933171</t>
  </si>
  <si>
    <t>Penetrační epoxidový nátěr hrubých betonových podlah</t>
  </si>
  <si>
    <t>-40132602</t>
  </si>
  <si>
    <t>https://podminky.urs.cz/item/CS_URS_2025_01/783933171</t>
  </si>
  <si>
    <t>Poznámka k položce:_x000D_
- 2 složková epoxidová penetrace</t>
  </si>
  <si>
    <t>784</t>
  </si>
  <si>
    <t>Dokončovací práce - malby a tapety</t>
  </si>
  <si>
    <t>183</t>
  </si>
  <si>
    <t>784181102</t>
  </si>
  <si>
    <t>Základní akrylátová jednonásobná pigmentovaná penetrace podkladu v místnostech v do 3,80 m</t>
  </si>
  <si>
    <t>2069557216</t>
  </si>
  <si>
    <t>https://podminky.urs.cz/item/CS_URS_2025_01/784181102</t>
  </si>
  <si>
    <t>"viz štukové povrchy" (125,14+311,63+1216,162)</t>
  </si>
  <si>
    <t>184</t>
  </si>
  <si>
    <t>784211101</t>
  </si>
  <si>
    <t>Dvojnásobné bílé malby ze směsí za mokra výborně oděruvzdorných v místnostech v do 3,80 m</t>
  </si>
  <si>
    <t>-1010777219</t>
  </si>
  <si>
    <t>https://podminky.urs.cz/item/CS_URS_2025_01/784211101</t>
  </si>
  <si>
    <t xml:space="preserve">D.1.1.B - VRCHNÍ STAVBA </t>
  </si>
  <si>
    <t xml:space="preserve">      95 - Dokončovací konstrukce a práce pozemních staveb</t>
  </si>
  <si>
    <t xml:space="preserve">      951 - Prvky a konstrukce amfiteátru</t>
  </si>
  <si>
    <t xml:space="preserve">    712 - Povlakové krytiny</t>
  </si>
  <si>
    <t xml:space="preserve">    762 - Konstrukce tesařské</t>
  </si>
  <si>
    <t xml:space="preserve">    763 - Konstrukce suché výstavby</t>
  </si>
  <si>
    <t xml:space="preserve">    764 - Konstrukce klempířské</t>
  </si>
  <si>
    <t xml:space="preserve">    766 - Konstrukce truhlářské</t>
  </si>
  <si>
    <t xml:space="preserve">    776 - Podlahy povlakové</t>
  </si>
  <si>
    <t xml:space="preserve">    781 - Dokončovací práce - obklady</t>
  </si>
  <si>
    <t>M - M</t>
  </si>
  <si>
    <t xml:space="preserve">    99-M - Výpisy ostatních prvků a výrobků </t>
  </si>
  <si>
    <t>Ostatní - Ostatní</t>
  </si>
  <si>
    <t xml:space="preserve">    N03 - Záchytný systém proti pádu</t>
  </si>
  <si>
    <t>311113152</t>
  </si>
  <si>
    <t>Nadzákladová zeď tl přes 150 do 200 mm z hladkých tvárnic ztraceného bednění včetně výplně z betonu tř. C 25/30</t>
  </si>
  <si>
    <t>-1706276765</t>
  </si>
  <si>
    <t>https://podminky.urs.cz/item/CS_URS_2025_01/311113152</t>
  </si>
  <si>
    <t>"konstrukce_amfiteátr_vit v.č. D.1.1_SO 01_34" (1,0+0,6+0,3)*15,5</t>
  </si>
  <si>
    <t>1064679869</t>
  </si>
  <si>
    <t xml:space="preserve">"zděný systém_1-3.NP" </t>
  </si>
  <si>
    <t>"obvodvé kce" (3,3*(0,37))+(3,3*(0,37))+(0,65)</t>
  </si>
  <si>
    <t>"vnitřní kce" (3,3*(95,45+8,05))+(3,3*(61,235+1,1))+(49,208)</t>
  </si>
  <si>
    <t>1293021811</t>
  </si>
  <si>
    <t>"obvodvé kce" (3,3*(6,0+13,2))+(3,3*(0,25))+(15,47)</t>
  </si>
  <si>
    <t>-1711059888</t>
  </si>
  <si>
    <t>"obvodvé kce" (3,3*(45,05))+(3,3*(23,3))+(202,74)</t>
  </si>
  <si>
    <t>"vnitřní kce" (3,3*(26,02))+(3,3*(4,65))+(10,975)</t>
  </si>
  <si>
    <t>317121101</t>
  </si>
  <si>
    <t>Montáž prefabrikovaných překladů délky do 1500 mm</t>
  </si>
  <si>
    <t>1692328001</t>
  </si>
  <si>
    <t>https://podminky.urs.cz/item/CS_URS_2025_01/317121101</t>
  </si>
  <si>
    <t>317121102</t>
  </si>
  <si>
    <t>Montáž prefabrikovaných překladů délky přes 1500 do 2200 mm</t>
  </si>
  <si>
    <t>-1465297215</t>
  </si>
  <si>
    <t>https://podminky.urs.cz/item/CS_URS_2025_01/317121102</t>
  </si>
  <si>
    <t>317121103</t>
  </si>
  <si>
    <t>Montáž prefabrikovaných překladů délky přes 2200 do 4200 mm</t>
  </si>
  <si>
    <t>2122788651</t>
  </si>
  <si>
    <t>https://podminky.urs.cz/item/CS_URS_2025_01/317121103</t>
  </si>
  <si>
    <t>59321213R</t>
  </si>
  <si>
    <t>překlad železobetonový RZP 1500x70x240 mm</t>
  </si>
  <si>
    <t>971769207</t>
  </si>
  <si>
    <t>59321133R</t>
  </si>
  <si>
    <t>překlad železobetonový RZP 1800x70x240 mm</t>
  </si>
  <si>
    <t>273436267</t>
  </si>
  <si>
    <t>59321155R</t>
  </si>
  <si>
    <t>překlad železobetonový RZP 2700x70x240 mm</t>
  </si>
  <si>
    <t>1967161683</t>
  </si>
  <si>
    <t>59321161R</t>
  </si>
  <si>
    <t>překlad železobetonový RZP 3300x70x240 mm</t>
  </si>
  <si>
    <t>248391264</t>
  </si>
  <si>
    <t>59321105R</t>
  </si>
  <si>
    <t>překlad železobetonový RZP 1500x115x240 mm</t>
  </si>
  <si>
    <t>-1349866668</t>
  </si>
  <si>
    <t>59321135R</t>
  </si>
  <si>
    <t>překlad železobetonový RZP 1800x115x240 mm</t>
  </si>
  <si>
    <t>-280369593</t>
  </si>
  <si>
    <t>59321136R</t>
  </si>
  <si>
    <t>překlad železobetonový RZP 2400x115x240 mm</t>
  </si>
  <si>
    <t>-1309104930</t>
  </si>
  <si>
    <t>317121211</t>
  </si>
  <si>
    <t>Překlad železobetonový prefabrikovaný 60x195x1000 mm</t>
  </si>
  <si>
    <t>497391954</t>
  </si>
  <si>
    <t>https://podminky.urs.cz/item/CS_URS_2025_01/317121211</t>
  </si>
  <si>
    <t>317121212</t>
  </si>
  <si>
    <t>Překlad železobetonový prefabrikovaný 60x195x1200 mm</t>
  </si>
  <si>
    <t>-45009180</t>
  </si>
  <si>
    <t>https://podminky.urs.cz/item/CS_URS_2025_01/317121212</t>
  </si>
  <si>
    <t>317121213</t>
  </si>
  <si>
    <t>Překlad železobetonový prefabrikovaný 60x195x1400 mm</t>
  </si>
  <si>
    <t>429527784</t>
  </si>
  <si>
    <t>https://podminky.urs.cz/item/CS_URS_2025_01/317121213</t>
  </si>
  <si>
    <t>317121216</t>
  </si>
  <si>
    <t>Překlad železobetonový prefabrikovaný 60x195x2000 mm</t>
  </si>
  <si>
    <t>-1015099924</t>
  </si>
  <si>
    <t>https://podminky.urs.cz/item/CS_URS_2025_01/317121216</t>
  </si>
  <si>
    <t>31712121R</t>
  </si>
  <si>
    <t>Překlad železobetonový prefabrikovaný 115x195x1200 mm</t>
  </si>
  <si>
    <t>-147644023</t>
  </si>
  <si>
    <t>Poznámka k položce:_x000D_
JC obsahuje: kompletní systémové dodávky a provedení dle specifikace PD a TZ včetně všech přímo souvisejících prací/činností a dodávek_x000D_
Ocenění "vlastní" položky:na základě odborných znalostí a zkušeností projektanta při realizaci obdobných zakázek za období 5-ti let.</t>
  </si>
  <si>
    <t>317121224</t>
  </si>
  <si>
    <t>Překlad železobetonový prefabrikovaný 60x195x3600 mm</t>
  </si>
  <si>
    <t>-319512860</t>
  </si>
  <si>
    <t>https://podminky.urs.cz/item/CS_URS_2025_01/317121224</t>
  </si>
  <si>
    <t>31712122R</t>
  </si>
  <si>
    <t>Překlad železobetonový prefabrikovaný 115x195x1400 mm</t>
  </si>
  <si>
    <t>-622083381</t>
  </si>
  <si>
    <t>31712123R</t>
  </si>
  <si>
    <t>Překlad železobetonový prefabrikovaný 115x195x2100 mm</t>
  </si>
  <si>
    <t>1374130440</t>
  </si>
  <si>
    <t>317944321</t>
  </si>
  <si>
    <t>Válcované nosníky do č.12 dodatečně osazované do připravených otvorů</t>
  </si>
  <si>
    <t>-791445951</t>
  </si>
  <si>
    <t>https://podminky.urs.cz/item/CS_URS_2025_01/317944321</t>
  </si>
  <si>
    <t>Poznámka k položce:_x000D_
JC, nad rámec ceníkového obsahu, také zahrnuje náklady na vybourání souvisejících kapes + dodávka a provedení podkladních bloků</t>
  </si>
  <si>
    <t>317944323</t>
  </si>
  <si>
    <t>Válcované nosníky č.14 až 22 dodatečně osazované do připravených otvorů</t>
  </si>
  <si>
    <t>-1906981938</t>
  </si>
  <si>
    <t>https://podminky.urs.cz/item/CS_URS_2025_01/317944323</t>
  </si>
  <si>
    <t>317998132</t>
  </si>
  <si>
    <t>Tepelná izolace mezi překlady v 24 cm z XPS tl přes 50 do 70 mm</t>
  </si>
  <si>
    <t>1516836260</t>
  </si>
  <si>
    <t>https://podminky.urs.cz/item/CS_URS_2025_01/317998132</t>
  </si>
  <si>
    <t>Sloupy nebo pilíře ze ŽB tř. C 30/37 bez výztuže - SCC30/37 XC1 – S4</t>
  </si>
  <si>
    <t>730727422</t>
  </si>
  <si>
    <t>"1.NP" (0,3*0,3)*3,3*14+(0,3*0,35)*3,3*12+(0,3*0,4)*3,3*1+(0,25*0,25)*3,3*3</t>
  </si>
  <si>
    <t>"2.NP" (0,3*0,3)*3,3*14+(0,3*0,35)*3,3*4+(0,3*0,4)*3,3*1</t>
  </si>
  <si>
    <t>"3.NP" (0,3*0,3)*3,3*2+(0,25*0,25)*3,3*1</t>
  </si>
  <si>
    <t>1984130992</t>
  </si>
  <si>
    <t>"1.NP" (0,3*4)*3,3*14+(0,3*2+0,35*2)*3,3*12+(0,3*2+0,4*2)*3,3*1+(0,25*4)*3,3*3</t>
  </si>
  <si>
    <t>"2.NP" (0,3*4)*3,3*14+(0,3*2+0,35*2)*3,3*4+(0,3*2+0,4*2)*3,3*1</t>
  </si>
  <si>
    <t>"3.NP" (0,3*4)*3,3*2+(0,25*4)*3,3*1</t>
  </si>
  <si>
    <t>371841748</t>
  </si>
  <si>
    <t>318732311</t>
  </si>
  <si>
    <t>"1.np" 9,331*0,6</t>
  </si>
  <si>
    <t>"2.np" 5,94*0,6</t>
  </si>
  <si>
    <t>"3.NP" 0,8*0,6</t>
  </si>
  <si>
    <t>Stěny nosné ze ŽB tř. C 30/37 - SCC30/37 XC1 – S4</t>
  </si>
  <si>
    <t>1191496244</t>
  </si>
  <si>
    <t>(88,4*0,25+21,5*0,25+95*0,25+11,7*0,2+5,6*0,2+11,7*0,25+2,8*0,3*2+26*0,3+21*0,25+2,3*0,25+5*0,25*2+2,3*0,25)</t>
  </si>
  <si>
    <t>(16,3*0,25+16,7*0,25+5*0,2+8*0,25+5,7*0,25+8*0,25+4,2*0,25+6,2*0,22+7,7*0,2+5,5*0,25+68*0,25+26,*0,25+41*0,3)</t>
  </si>
  <si>
    <t>(2,8*0,3+6,9*0,2+3,6*0,25+1,4*0,2+5,3*0,25+31*0,25+24*0,25+5,3*0,15+13,5*0,15+5,3*0,15+5,3*0,15+4,4*0,2*2)</t>
  </si>
  <si>
    <t>(5,8*0,25+4,7*0,25*5+2,2*0,25+3,7*0,15+2,8*0,15+6,6*0,2+5,5*0,25)</t>
  </si>
  <si>
    <t>(74*0,25+27*0,25+2*0,25*2+5*0,25*2+66*0,25+20,6*0,25+112*0,25+13*0,3+33*0,3+6,8*0,2+22,5*0,25+7,6*0,25)</t>
  </si>
  <si>
    <t>(8,8*0,25+4*0,25+88*0,25+37*0,25+2,8*0,3+6,2*0,2+2,8*0,2+31*0,25+20*0,25+31*0,25+33*0,3+13*0,2+10*0,2+16*0,25)</t>
  </si>
  <si>
    <t>(47*0,25+49*0,25+5,3*0,25+9,4*0,25+8,7*0,25+2,5*0,25*2+6,7*0,25+18*0,25+17*0,2+14*0,12+19*0,25+9,3*0,2+16,6*0,3+7*0,2)</t>
  </si>
  <si>
    <t>1628571136</t>
  </si>
  <si>
    <t>(88,4+21,5+95+11,7+5,6+11,7+2,8*2+26+21+2,3+5+5+2,3+16,3+16,7+5+8+5,7+8+4,2+6,2+7,7+5,5+68+26+41+2,8+6,9+3,6+1,4)*2</t>
  </si>
  <si>
    <t>(5,3+31+23,8+5,3+13,5+5,3+5,3+4,4+4,4+5,8+4,7*5+2,2+3,7+2,8+6,6+5,5)*2</t>
  </si>
  <si>
    <t>(74+27+2*2+5*2+66+20,6+112+13+33+6,8+22,5+7,6+8,8+4+88+37+2,8+6,2+2,8+31+20+31+33+13+10+16)*2</t>
  </si>
  <si>
    <t>(47+49+5,3+9,4+8,7+2,5*2+6,7*2+18+17+14+18,5+9,3+16,6+7)*2</t>
  </si>
  <si>
    <t>-723889383</t>
  </si>
  <si>
    <t>34136132R</t>
  </si>
  <si>
    <t>Výztuž stěn ze ztraceného bednění betonářskou ocelí 10 505</t>
  </si>
  <si>
    <t>27082815</t>
  </si>
  <si>
    <t>Poznámka k položce:_x000D_
JC obsahuje: kompletní systémové dodávky a provedení dle specifikace PD a TZ včetně všech přímo souvisejících prací/činností a dodávek/doplňků/příslušenství_x000D_
(KOMPLETNÍ SPECIFIKACE / ROZSAH DODÁVKY _ viz D.1.1_v.č. 34)_x000D_
Ocenění "vlastní" položky:na základě odborných znalostí a zkušeností projektanta při realizaci obdobných zakázek za období 5-ti let.</t>
  </si>
  <si>
    <t>"konstrukce_amfiteátr_vit v.č. D.1.1_SO 01_34" (1,0+0,6+0,3)*15,5*17,5/1000</t>
  </si>
  <si>
    <t>1338237172</t>
  </si>
  <si>
    <t>400,504*0,25</t>
  </si>
  <si>
    <t>-2117234579</t>
  </si>
  <si>
    <t>"vnitřní kce" (3,3*(96,01))+(3,3*(104,01))+(37,037)</t>
  </si>
  <si>
    <t>"odečet výplní" -(52,25)</t>
  </si>
  <si>
    <t>"křížení konstrukcí" (34,855)</t>
  </si>
  <si>
    <t>-524471406</t>
  </si>
  <si>
    <t>"vnitřní kce" (3,3*(273,755+4,82))+(3,3*(314,92+1,4))+(145,132)</t>
  </si>
  <si>
    <t>"odečet výplní" -(158,1)</t>
  </si>
  <si>
    <t>"křížení konstrukcí" (105,4)</t>
  </si>
  <si>
    <t>346244381</t>
  </si>
  <si>
    <t xml:space="preserve">Plentování jednostranné v do 200 mm válcovaných nosníků </t>
  </si>
  <si>
    <t>-514945123</t>
  </si>
  <si>
    <t>https://podminky.urs.cz/item/CS_URS_2025_01/346244381</t>
  </si>
  <si>
    <t>615142012</t>
  </si>
  <si>
    <t>Pletivo rabicové vnitřních nosníků provizorně přichycené</t>
  </si>
  <si>
    <t>-607761536</t>
  </si>
  <si>
    <t>https://podminky.urs.cz/item/CS_URS_2025_01/615142012</t>
  </si>
  <si>
    <t>29,75*1,1 'Přepočtené koeficientem množství</t>
  </si>
  <si>
    <t>346272226</t>
  </si>
  <si>
    <t>Přizdívka z pórobetonových tvárnic tl 75 mm</t>
  </si>
  <si>
    <t>1149245268</t>
  </si>
  <si>
    <t>https://podminky.urs.cz/item/CS_URS_2025_01/346272226</t>
  </si>
  <si>
    <t>Stropy deskové ze ŽB tř. C 30/37 - SCC30/37 XC1 – S4</t>
  </si>
  <si>
    <t>-2072115055</t>
  </si>
  <si>
    <t>https://podminky.urs.cz/item/CS_URS_2025_01/411321616</t>
  </si>
  <si>
    <t>"1.np" (1640-(8,8+91,5+20+5+4,5+9+2))*0,3+170*0,25</t>
  </si>
  <si>
    <t>"2.NP" (1410-(9+110+3,4+23,6))*0,3</t>
  </si>
  <si>
    <t>654217599</t>
  </si>
  <si>
    <t>"1.np" 1640-(8,8+91,5+20+5+4,5+9+2)+170</t>
  </si>
  <si>
    <t>"2.np" 1410-146</t>
  </si>
  <si>
    <t>272217311</t>
  </si>
  <si>
    <t>-592731881</t>
  </si>
  <si>
    <t>-744383286</t>
  </si>
  <si>
    <t>1604496426</t>
  </si>
  <si>
    <t>"1.np" 492,26*0,2</t>
  </si>
  <si>
    <t>"2.np" 379,2*0,2</t>
  </si>
  <si>
    <t>Schodišťová konstrukce a rampa ze ŽB tř. C 30/37</t>
  </si>
  <si>
    <t>-1856081837</t>
  </si>
  <si>
    <t>(0,9*1,1)*0,2+(1,5*3,0+1,2*3,0)*0,2</t>
  </si>
  <si>
    <t>(7,6*1,1)*0,2+(1,5*3,2+1,5*3,2+3,0*1,0)*0,2</t>
  </si>
  <si>
    <t>(1,1*0,16*0,35*24)+(1,5*0,16*0,35*22+3,0*0,16*0,32*5)</t>
  </si>
  <si>
    <t>1175432204</t>
  </si>
  <si>
    <t>20,209*0,2</t>
  </si>
  <si>
    <t>2099624678</t>
  </si>
  <si>
    <t>(0,9*1,1)+(1,5*3,0+1,2*3,0)</t>
  </si>
  <si>
    <t>-1549689782</t>
  </si>
  <si>
    <t>-1008830195</t>
  </si>
  <si>
    <t>1858497542</t>
  </si>
  <si>
    <t>-1182344931</t>
  </si>
  <si>
    <t>(7,6*1,1)+(1,5*3,2+1,5*3,2+3,0*1,0)</t>
  </si>
  <si>
    <t>1759374396</t>
  </si>
  <si>
    <t>-1633080383</t>
  </si>
  <si>
    <t>(1,1*0,16*24)+(1,5*0,16*22+3,0*0,16*5)</t>
  </si>
  <si>
    <t>44822250</t>
  </si>
  <si>
    <t>416207123</t>
  </si>
  <si>
    <t>"podhledová skladba_1.NP-3.NP_viz. tab. místností" (184,74+71,49+42,82)</t>
  </si>
  <si>
    <t>"Plocha ostatní_výklenky (odsouhlasení v dílenské dokumentaci)" (0,1)*299,05</t>
  </si>
  <si>
    <t>-995661715</t>
  </si>
  <si>
    <t>6113200R2</t>
  </si>
  <si>
    <t>Akrylátová tenkovrstvá hlazená omítka 1 mm</t>
  </si>
  <si>
    <t>1756618701</t>
  </si>
  <si>
    <t>"1.pp - dle legendy místností" 165,0</t>
  </si>
  <si>
    <t>-192131801</t>
  </si>
  <si>
    <t>-592305431</t>
  </si>
  <si>
    <t>1575333881</t>
  </si>
  <si>
    <t>"povrchy svislých konstrukcí_1-3.NP"</t>
  </si>
  <si>
    <t>"žb" 1*(394,05/0,25)</t>
  </si>
  <si>
    <t>"zděné kce" (1*(428,295+79,655+3,092))</t>
  </si>
  <si>
    <t>"žb" (2*(463,35))</t>
  </si>
  <si>
    <t>"zděné kce" (2*(112,186+596,464+676,708+2055,586))</t>
  </si>
  <si>
    <t>"ostění/nadpraží" (0,25*(725,95))</t>
  </si>
  <si>
    <t>-1166095098</t>
  </si>
  <si>
    <t>"viz zdivo _ porobeton" (2*(8,745))</t>
  </si>
  <si>
    <t>"ztužení_viz dodatečná výplň rýh ve stěnách" (1,1*(739,293))</t>
  </si>
  <si>
    <t>612322311</t>
  </si>
  <si>
    <t>Vápenocementová lehčená omítka hrubá jednovrstvá zatřená vnitřních stěn nanášená strojně</t>
  </si>
  <si>
    <t>82318717</t>
  </si>
  <si>
    <t>https://podminky.urs.cz/item/CS_URS_2025_01/612322311</t>
  </si>
  <si>
    <t>-1055797846</t>
  </si>
  <si>
    <t xml:space="preserve">Poznámka k položce:_x000D_
JC, NAD RÁMEC CENÍKOVÉHO OBSAHU, ZAHRNUJE TAKÉ NÁKLADY ::_x000D_
- Příplatek za dodávku a osazení veškerých omítkových lišt, rohovníků a profilů vnitřních omítek stěn a stropů - viz specifikace systému a TP výrobce, TZ_x000D_
(JC obsahuje : kompletní systémové dodávky a provedení dle specifikace PD a TZ včetně všech přímo souvisejících prací/činností a dodávek/doplňků a příslušenství_x000D_
"dle TP konkrétního výrobce omítkového systému + požadavky PD a TZ" _x000D_
"množství/rozsah vztažen na celkové štukové plochy")_x000D_
-------------------------------------------------------------------_x000D_
</t>
  </si>
  <si>
    <t>"odečet MVC hrubá" -(518,699)</t>
  </si>
  <si>
    <t>880687491</t>
  </si>
  <si>
    <t>-591289753</t>
  </si>
  <si>
    <t>622131321</t>
  </si>
  <si>
    <t>Penetrační nátěr vnějších stěn nanášený strojně</t>
  </si>
  <si>
    <t>-454466747</t>
  </si>
  <si>
    <t>https://podminky.urs.cz/item/CS_URS_2025_01/622131321</t>
  </si>
  <si>
    <t>"fasádní skladba_S44,S43 (stěny amfiteátru)" ((77,5*1,5)+(79,2))</t>
  </si>
  <si>
    <t>"fasádní skladba_ostění/nadpraží_odměř. elektronicky" (946,2)*0,26</t>
  </si>
  <si>
    <t>"fasádní skladba_soklová část_odměř. elektronicky" ((1,5)*134,95)</t>
  </si>
  <si>
    <t>"fasádní skladba_1.NP-vjezd" (3,35*(31,53))</t>
  </si>
  <si>
    <t>"fasádní skladba_(fasáda s laťováním)_viz D.1.1 SO 01-33" (152,62)</t>
  </si>
  <si>
    <t>"fasádní skladba_(provětrávaná fasáda)" (32,2+30,7+24,2+108,54)</t>
  </si>
  <si>
    <t>"fasádní skladba_hl. fas." ((2920,95)-((587,05)+(202,425+105,626+152,62+195,64)))</t>
  </si>
  <si>
    <t>622142001</t>
  </si>
  <si>
    <t>Sklovláknité pletivo vnějších stěn vtlačené do tmelu</t>
  </si>
  <si>
    <t>-501778396</t>
  </si>
  <si>
    <t>https://podminky.urs.cz/item/CS_URS_2025_01/622142001</t>
  </si>
  <si>
    <t>"fasádní skladba_S44,S43 (stěny amfiteátru)" 2*((77,5*1,5)+(79,2))</t>
  </si>
  <si>
    <t>62215103R</t>
  </si>
  <si>
    <t>Penetrační systémový nátěr vnějších pastovitých tenkovrstvých omítek stěn</t>
  </si>
  <si>
    <t>1027702525</t>
  </si>
  <si>
    <t>-1701102821</t>
  </si>
  <si>
    <t>622211041</t>
  </si>
  <si>
    <t>Montáž kontaktního zateplení vnějších stěn lepením a mechanickým kotvením polystyrénových desek do betonu a zdiva tl přes 160 do 200 mm</t>
  </si>
  <si>
    <t>1235312423</t>
  </si>
  <si>
    <t>https://podminky.urs.cz/item/CS_URS_2025_01/622211041</t>
  </si>
  <si>
    <t>28376451R</t>
  </si>
  <si>
    <t>deska XPS hrana polodrážková a hladký povrch tl 200mm</t>
  </si>
  <si>
    <t>1902193852</t>
  </si>
  <si>
    <t>202,425*1,1 'Přepočtené koeficientem množství</t>
  </si>
  <si>
    <t>622211061</t>
  </si>
  <si>
    <t>Montáž kontaktního zateplení vnějších stěn lepením a mechanickým kotvením polystyrénových desek do betonu a zdiva tl přes 240 mm</t>
  </si>
  <si>
    <t>-626486196</t>
  </si>
  <si>
    <t>https://podminky.urs.cz/item/CS_URS_2025_01/622211061</t>
  </si>
  <si>
    <t>28376655R</t>
  </si>
  <si>
    <t>deska XPS hrana polodrážková a hladký povrch tl 260mm</t>
  </si>
  <si>
    <t>-493028433</t>
  </si>
  <si>
    <t>149,7*1,1 'Přepočtené koeficientem množství</t>
  </si>
  <si>
    <t>622212051</t>
  </si>
  <si>
    <t>Montáž kontaktního zateplení vnějšího ostění, nadpraží nebo parapetu hl. špalety do 400 mm lepením desek z polystyrenu tl do 40 mm</t>
  </si>
  <si>
    <t>78468256</t>
  </si>
  <si>
    <t>https://podminky.urs.cz/item/CS_URS_2025_01/622212051</t>
  </si>
  <si>
    <t>"fasádní skladba_zateplení vnějších parapetů_odměř. elektronicky" (220,25)</t>
  </si>
  <si>
    <t>28376416R</t>
  </si>
  <si>
    <t>deska XPS hrana polodrážková a hladký povrch tl 40mm</t>
  </si>
  <si>
    <t>-586325264</t>
  </si>
  <si>
    <t>220,25*0,26 'Přepočtené koeficientem množství</t>
  </si>
  <si>
    <t>622221031</t>
  </si>
  <si>
    <t>Montáž kontaktního zateplení vnějších stěn lepením a mechanickým kotvením TI z minerální vlny s podélnou orientací do zdiva a betonu tl přes 120 do 160 mm</t>
  </si>
  <si>
    <t>1915611272</t>
  </si>
  <si>
    <t>https://podminky.urs.cz/item/CS_URS_2025_01/622221031</t>
  </si>
  <si>
    <t>"fasádní skladba_hl. fas." 0,1*((2920,95)-((587,05)+(202,425+105,626+152,62+195,64)))</t>
  </si>
  <si>
    <t>1738887136</t>
  </si>
  <si>
    <t>167,759*1,1 'Přepočtené koeficientem množství</t>
  </si>
  <si>
    <t>622221041</t>
  </si>
  <si>
    <t>Montáž kontaktního zateplení vnějších stěn lepením a mechanickým kotvením desek z minerální vlny s podélnou orientací do zdiva a betonu tl přes 160 do 200 mm</t>
  </si>
  <si>
    <t>-2039137649</t>
  </si>
  <si>
    <t>https://podminky.urs.cz/item/CS_URS_2025_01/622221041</t>
  </si>
  <si>
    <t>"fasádní skladba_hl. fas." 0,15*((2920,95)-((587,05)+(202,425+105,626+152,62+195,64)))</t>
  </si>
  <si>
    <t>63142031R</t>
  </si>
  <si>
    <t>deska tepelně izolační minerální kontaktních fasád podélné vlákno tl 200mm</t>
  </si>
  <si>
    <t>-1124307194</t>
  </si>
  <si>
    <t>705,524*1,1 'Přepočtené koeficientem množství</t>
  </si>
  <si>
    <t>622221061</t>
  </si>
  <si>
    <t>Montáž kontaktního zateplení vnějších stěn lepením a mechanickým kotvením desek z minerální vlny s podélnou orientací do zdiva a betonu tl přes 240mm</t>
  </si>
  <si>
    <t>-1801391195</t>
  </si>
  <si>
    <t>https://podminky.urs.cz/item/CS_URS_2025_01/622221061</t>
  </si>
  <si>
    <t>"fasádní skladba_hl. fas." 0,75*((2920,95)-((587,05)+(202,425+105,626+152,62+195,64)))</t>
  </si>
  <si>
    <t>63142034R</t>
  </si>
  <si>
    <t>deska tepelně izolační minerální kontaktních fasád podélné vlákno tl 260mm</t>
  </si>
  <si>
    <t>-42979507</t>
  </si>
  <si>
    <t>1258,192*1,1 'Přepočtené koeficientem množství</t>
  </si>
  <si>
    <t>622222051</t>
  </si>
  <si>
    <t>Montáž kontaktního zateplení vnějšího ostění, nadpraží nebo parapetu hl. špalety do 400 mm lepením desek z minerální vlny tl do 40 mm</t>
  </si>
  <si>
    <t>-2144907002</t>
  </si>
  <si>
    <t>https://podminky.urs.cz/item/CS_URS_2025_01/622222051</t>
  </si>
  <si>
    <t>"fasádní skladba_ostění/nadpraží_odměř. elektronicky" (946,2)</t>
  </si>
  <si>
    <t>63142020R</t>
  </si>
  <si>
    <t>deska tepelně izolační minerální kontaktních fasád podélné vlákno tl 40mm</t>
  </si>
  <si>
    <t>-911098829</t>
  </si>
  <si>
    <t>946,2*0,26 'Přepočtené koeficientem množství</t>
  </si>
  <si>
    <t>622251209</t>
  </si>
  <si>
    <t>Příplatek k cenám kontaktního zateplení vnějších stěn za použití pancéřového sklovláknitého pletiva</t>
  </si>
  <si>
    <t>246942771</t>
  </si>
  <si>
    <t>https://podminky.urs.cz/item/CS_URS_2025_01/622251209</t>
  </si>
  <si>
    <t>622454R04</t>
  </si>
  <si>
    <t>Příplatek ke KZS za systémové doplňky a příslušenství</t>
  </si>
  <si>
    <t>-1379583653</t>
  </si>
  <si>
    <t>Poznámka k položce:_x000D_
JC obsahuje : kompletní systémové dodávky a provedení dle specifiakce PD a TZ včetně všech přímo souvisejících prací/činností a dodávek._x000D_
"dle TP konkrétního výrobce KZS + požadavky PD a TZ, PBŘ" _x000D_
-veškeré systémové lišty, rohovníky, profily_x000D_
ROZSAH VZTAŽEN NA PLOCHU KZS. _x000D_
Ocenění "vlastní" položky:na základě odborných znalostí a zkušeností projektanta při realizaci obdobných zakázek za období 5-ti let.</t>
  </si>
  <si>
    <t>(258,246+397,875)</t>
  </si>
  <si>
    <t>62253101R</t>
  </si>
  <si>
    <t>Tenkovrstvá omítka zrnitost 1,5 mm vnějších stěn</t>
  </si>
  <si>
    <t>-706075147</t>
  </si>
  <si>
    <t>Poznámka k položce:_x000D_
JC obsahuje : kompletní systémové dodávky a provedení dle specifiakce PD a TZ včetně všech přímo souvisejících prací/činností a dodávek/doplňků a příslušenství_x000D_
Ocenění "vlastní" položky:na základě odborných znalostí a zkušeností projektanta při realizaci obdobných zakázek za období 5-ti let.</t>
  </si>
  <si>
    <t>62253102R</t>
  </si>
  <si>
    <t xml:space="preserve">Tenkovrstvá omítka zrnitost 1,5 mm vnějších stěn _ imitace monolitického betonu </t>
  </si>
  <si>
    <t>2043190190</t>
  </si>
  <si>
    <t>629991011</t>
  </si>
  <si>
    <t>Zakrytí výplní otvorů a svislých ploch fólií přilepenou lepící páskou</t>
  </si>
  <si>
    <t>-313205988</t>
  </si>
  <si>
    <t>https://podminky.urs.cz/item/CS_URS_2025_01/629991011</t>
  </si>
  <si>
    <t>-2129710899</t>
  </si>
  <si>
    <t>"skladba_S45_odměřeno elektronicky" (7,975)*0,1</t>
  </si>
  <si>
    <t>"skladba_S42_odměřeno elektronicky" (27,5)*0,1</t>
  </si>
  <si>
    <t>631319183</t>
  </si>
  <si>
    <t>Příplatek k mazanině tl přes 80 do 120 mm za sklon do 35°</t>
  </si>
  <si>
    <t>-1406557644</t>
  </si>
  <si>
    <t>https://podminky.urs.cz/item/CS_URS_2025_01/631319183</t>
  </si>
  <si>
    <t>694548429</t>
  </si>
  <si>
    <t>"podlahová skladba_S4 a-d (1.NP)_viz tab. místností" (564,96+56,58+274,48+93,13+17,48)</t>
  </si>
  <si>
    <t>"podlahová skladba_S5, 5a, 26 (1.NP)_viz tab. místností" (133,8)</t>
  </si>
  <si>
    <t>"podlahová skladba_S7 a-c (2-3.NP)_viz tab. místností" (112,37+75,38+48,19+10,33+20,09)</t>
  </si>
  <si>
    <t>"podlahová skladba_S8 a-d (2-3.NP)_viz tab. místností" ((4,52+503,33+112,7+86,56+21,94+63,27)+(151,94+136,09+218,8+3,78))</t>
  </si>
  <si>
    <t>63134223R</t>
  </si>
  <si>
    <t xml:space="preserve">Pěnobetonová spádová vyrovnávací vrstva střech plochých </t>
  </si>
  <si>
    <t>-1043777221</t>
  </si>
  <si>
    <t>"střešní skladby_ D.1.1_v.č. 9, 10-13, TZ"</t>
  </si>
  <si>
    <t>"skladba_S13_odměře. elektronicky" (1627,5)*0,15</t>
  </si>
  <si>
    <t>"skladba_S45_odměřeno elektronicky" (7,975)*0,15</t>
  </si>
  <si>
    <t>-854266630</t>
  </si>
  <si>
    <t>"skladba_S45_odměřeno elektronicky" (7,975)*2*(3,3*1,25)/1000</t>
  </si>
  <si>
    <t>"skladba_S42_odměřeno elektronicky" (27,5)*2*(3,3*1,25)/1000</t>
  </si>
  <si>
    <t>-408790372</t>
  </si>
  <si>
    <t>"podlahová skladba_S4 a-d (1.NP)_viz tab. místností" (564,96+56,58+274,48+93,13+17,48)*1*(3,3*1,25)/1000</t>
  </si>
  <si>
    <t>"podlahová skladba_S5, 5a, 26 (1.NP)_viz tab. místností" (133,8)*(3,3*1,25)/1000</t>
  </si>
  <si>
    <t>"podlahová skladba_S7 a-c (2-3.NP)_viz tab. místností" (112,37+75,38+48,19+10,33+20,09)*1*(3,3*1,25)/1000</t>
  </si>
  <si>
    <t>"podlahová skladba_S8 a-d (2-3.NP)_viz tab. místností" ((4,52+503,33+112,7+86,56+21,94+63,27)+(151,94+136,09+218,8+3,78))*1*(3,3*1,25)/1000</t>
  </si>
  <si>
    <t>"podlahová skladba_S9 (1-3.NP)_viz tab. místností" (77,15)*1*(3,3*1,25)/1000</t>
  </si>
  <si>
    <t>1236284764</t>
  </si>
  <si>
    <t>"podlahová skladba_S9 (1-3.NP)_viz tab. místností" (77,15)</t>
  </si>
  <si>
    <t>1997737226</t>
  </si>
  <si>
    <t>"podlahová skladba_S4 a-d (1.NP)_viz tab. místností" (564,96+56,58+274,48+93,13+17,48)*9</t>
  </si>
  <si>
    <t>"podlahová skladba_S5, 5a, 26 (1.NP)_viz tab. místností" (133,8)*7</t>
  </si>
  <si>
    <t>"podlahová skladba_S7 a-c (2-3.NP)_viz tab. místností" (112,37+75,38+48,19+10,33+20,09)*9</t>
  </si>
  <si>
    <t>"podlahová skladba_S8 a-d (2-3.NP)_viz tab. místností" ((4,52+503,33+112,7+86,56+21,94+63,27)+(151,94+136,09+218,8+3,78))*4</t>
  </si>
  <si>
    <t>"podlahová skladba_S9 (1-3.NP)_viz tab. místností" (77,15)*8</t>
  </si>
  <si>
    <t>-117175922</t>
  </si>
  <si>
    <t>636411009</t>
  </si>
  <si>
    <t>Kladení keramické dlažby na rektifikační terče výšky přes 150 do 250 mm</t>
  </si>
  <si>
    <t>-219230248</t>
  </si>
  <si>
    <t>https://podminky.urs.cz/item/CS_URS_2025_01/636411009</t>
  </si>
  <si>
    <t>"skladba_S25_odměřeno elektronicky" (48,25)</t>
  </si>
  <si>
    <t>59761140R</t>
  </si>
  <si>
    <t xml:space="preserve">dlažba keramická slinutá mrazuvzdorná protiskluzná tl přes 15 do 20mm _ specifikace dle PD a TZ </t>
  </si>
  <si>
    <t>396770637</t>
  </si>
  <si>
    <t>48,25*1,15 'Přepočtené koeficientem množství</t>
  </si>
  <si>
    <t>6344R1</t>
  </si>
  <si>
    <t>Dodávka a montáž prefa schodiště 2,2 x 3,3 m 1.np</t>
  </si>
  <si>
    <t>-2020964045</t>
  </si>
  <si>
    <t>6344R2</t>
  </si>
  <si>
    <t xml:space="preserve">Dodávka a montáž dutinový stropní panel </t>
  </si>
  <si>
    <t>1083584004</t>
  </si>
  <si>
    <t>941221112</t>
  </si>
  <si>
    <t>Montáž lešení řadového rámového těžkého zatížení do 300 kg/m2 š od 0,9 do 1,2 m v přes 10 do 25 m</t>
  </si>
  <si>
    <t>827044180</t>
  </si>
  <si>
    <t>https://podminky.urs.cz/item/CS_URS_2025_01/941221112</t>
  </si>
  <si>
    <t xml:space="preserve">"pohledová plocha_1-3.NP" </t>
  </si>
  <si>
    <t>(3,35*(249,5))+(4,45*(272,0))+(3,5*(192,09))+(1,5*(134,94))</t>
  </si>
  <si>
    <t>"plocha ostatní_přesahy" (0,15)*2920,95</t>
  </si>
  <si>
    <t>941221212</t>
  </si>
  <si>
    <t>Příplatek k lešení řadovému rámovému těžkému do 300 kg/m2 š 0,9 do 1,2 m v přes 10 do 25 m za každý den použití</t>
  </si>
  <si>
    <t>-2115194703</t>
  </si>
  <si>
    <t>https://podminky.urs.cz/item/CS_URS_2025_01/941221212</t>
  </si>
  <si>
    <t>3359,093*120 'Přepočtené koeficientem množství</t>
  </si>
  <si>
    <t>941221812</t>
  </si>
  <si>
    <t>Demontáž lešení řadového rámového těžkého zatížení do 300 kg/m2 š od 0,9 do 1,2 m v přes 10 do 25 m</t>
  </si>
  <si>
    <t>-1890423022</t>
  </si>
  <si>
    <t>https://podminky.urs.cz/item/CS_URS_2025_01/941221812</t>
  </si>
  <si>
    <t>944121121</t>
  </si>
  <si>
    <t>Montáž ochranného zábradlí dílcového vnitřního na lešeňových konstrukcích jednotyčového</t>
  </si>
  <si>
    <t>-2071533308</t>
  </si>
  <si>
    <t>https://podminky.urs.cz/item/CS_URS_2025_01/944121121</t>
  </si>
  <si>
    <t>944121221</t>
  </si>
  <si>
    <t>Příplatek k ochrannému zábradlí dílcovému vnitřnímu jednotyčovému za každý den použití</t>
  </si>
  <si>
    <t>-388335311</t>
  </si>
  <si>
    <t>https://podminky.urs.cz/item/CS_URS_2025_01/944121221</t>
  </si>
  <si>
    <t>1033,2*120 'Přepočtené koeficientem množství</t>
  </si>
  <si>
    <t>944121821</t>
  </si>
  <si>
    <t>Demontáž ochranného zábradlí dílcového vnitřního na lešeňových konstrukcích jednotyčového</t>
  </si>
  <si>
    <t>1748929623</t>
  </si>
  <si>
    <t>https://podminky.urs.cz/item/CS_URS_2025_01/944121821</t>
  </si>
  <si>
    <t>944511111</t>
  </si>
  <si>
    <t>Montáž ochranné sítě z textilie z umělých vláken</t>
  </si>
  <si>
    <t>380086022</t>
  </si>
  <si>
    <t>https://podminky.urs.cz/item/CS_URS_2025_01/944511111</t>
  </si>
  <si>
    <t>944511211</t>
  </si>
  <si>
    <t>Příplatek k ochranné síti za každý den použití</t>
  </si>
  <si>
    <t>1653714267</t>
  </si>
  <si>
    <t>https://podminky.urs.cz/item/CS_URS_2025_01/944511211</t>
  </si>
  <si>
    <t>944511811</t>
  </si>
  <si>
    <t>Demontáž ochranné sítě z textilie z umělých vláken</t>
  </si>
  <si>
    <t>1455655248</t>
  </si>
  <si>
    <t>https://podminky.urs.cz/item/CS_URS_2025_01/944511811</t>
  </si>
  <si>
    <t>1299088877</t>
  </si>
  <si>
    <t>"1.NP-3.NP_viz. tab. místností" (1140,43+1133,65+587,76)</t>
  </si>
  <si>
    <t>952901111</t>
  </si>
  <si>
    <t>Vyčištění budov bytové a občanské výstavby při výšce podlaží do 4 m</t>
  </si>
  <si>
    <t>442732275</t>
  </si>
  <si>
    <t>https://podminky.urs.cz/item/CS_URS_2025_01/952901111</t>
  </si>
  <si>
    <t>"1:NP-*3.NP_viz tab. místností" (1226,61+1239,44+632,76)</t>
  </si>
  <si>
    <t>953R01</t>
  </si>
  <si>
    <t>Objektová dilatační spára včetně zajištění spáry hydroizolačními detaily včetně pryžové bariéry v ŽB kci + kryt vložením TPE těsněním</t>
  </si>
  <si>
    <t>mb</t>
  </si>
  <si>
    <t>295331545</t>
  </si>
  <si>
    <t>Dokončovací konstrukce a práce pozemních staveb</t>
  </si>
  <si>
    <t>950020R01</t>
  </si>
  <si>
    <t xml:space="preserve">Dodávka a provedení _ čistící zóna v AL profilech (tl. 22 mm) </t>
  </si>
  <si>
    <t>-1474247563</t>
  </si>
  <si>
    <t>950115R01</t>
  </si>
  <si>
    <t xml:space="preserve">Dodávka a provedení _ strukturální prosklení včetně vynášecího AL rámu + AL laťování + systémové držáky </t>
  </si>
  <si>
    <t>363450195</t>
  </si>
  <si>
    <t>"skladba_S12" (2,5*(35,55+11,635+5,06+20,4+6,8))</t>
  </si>
  <si>
    <t>950795R01</t>
  </si>
  <si>
    <t xml:space="preserve">Dodávka a provedení _ dekorativní obklad vnějších stěn z ALU kotvených profilů tl. 20 mm  </t>
  </si>
  <si>
    <t>-881027389</t>
  </si>
  <si>
    <t>950915R01</t>
  </si>
  <si>
    <t xml:space="preserve">Dodávka a montáž _ exteriérový systémový podhled </t>
  </si>
  <si>
    <t>371163371</t>
  </si>
  <si>
    <t xml:space="preserve">Poznámka k položce:_x000D_
C obsahuje: kompletní systémové dodávky a provedení dle specifikace PD a TZ včetně všech přímo souvisejících prací/činností a dodávek/doplňků a příslušenství._x000D_
Eteriérový podhled - douúrovňový křížový rošt zavěšený; formát prvku 600x1250 mm cementotřísková deska 10 mm s hladkým povrchem + základní a finální nátěr_x000D_
Ocenění "vlastní" položky:na základě odborných znalostí a zkušeností projektanta při realizaci obdobných zakázek za období 5-ti let._x000D_
</t>
  </si>
  <si>
    <t>"podhledová skladba_(m.č. -1.13)" (197,89)</t>
  </si>
  <si>
    <t>951</t>
  </si>
  <si>
    <t>Prvky a konstrukce amfiteátru</t>
  </si>
  <si>
    <t>9501140R01</t>
  </si>
  <si>
    <t xml:space="preserve">Dodávka a provedení _ PREFA PRVEK KCE AMFITEATRU _ č.1 </t>
  </si>
  <si>
    <t>2122513623</t>
  </si>
  <si>
    <t>Poznámka k položce:_x000D_
JC obsahuje: kompletní systémové dodávky a provedení dle specifikace PD a TZ včetně všech přímo souvisejících prací/činností a dodávek/doplňků/příslušenství_x000D_
(prvky budou odsouhlaseny v dílenské dokumentaci)_x000D_
(KOMPLETNÍ SPECIFIKACE / ROZSAH DODÁVKY _ viz D.1.1_v.č. 34)_x000D_
Ocenění "vlastní" položky:na základě odborných znalostí a zkušeností projektanta při realizaci obdobných zakázek za období 5-ti let.</t>
  </si>
  <si>
    <t>9501140R02</t>
  </si>
  <si>
    <t>Dodávka a provedení _ PREFA PRVEK KCE AMFITEATRU _ č.2</t>
  </si>
  <si>
    <t>-1543570269</t>
  </si>
  <si>
    <t>9501140R03</t>
  </si>
  <si>
    <t>Dodávka a provedení _ PREFA PRVEK KCE AMFITEATRU _ č.3</t>
  </si>
  <si>
    <t>-1532337407</t>
  </si>
  <si>
    <t>9501140R04</t>
  </si>
  <si>
    <t>Dodávka a provedení _ PREFA PRVEK KCE AMFITEATRU _ č.4</t>
  </si>
  <si>
    <t>-298493698</t>
  </si>
  <si>
    <t>9501140R05</t>
  </si>
  <si>
    <t>Dodávka a provedení _ PREFA PRVEK KCE AMFITEATRU _ č.5</t>
  </si>
  <si>
    <t>758100490</t>
  </si>
  <si>
    <t>9501140R06</t>
  </si>
  <si>
    <t>Dodávka a provedení _ PREFA PRVEK KCE AMFITEATRU _ č.6</t>
  </si>
  <si>
    <t>-900736717</t>
  </si>
  <si>
    <t>9501140R07</t>
  </si>
  <si>
    <t>Dodávka a provedení _ PREFA PRVEK KCE AMFITEATRU _ č.7</t>
  </si>
  <si>
    <t>-1001479692</t>
  </si>
  <si>
    <t>9501140R08</t>
  </si>
  <si>
    <t>Dodávka a provedení _ PREFA PRVEK KCE AMFITEATRU _ č.8</t>
  </si>
  <si>
    <t>592012257</t>
  </si>
  <si>
    <t>9501140R09</t>
  </si>
  <si>
    <t>Dodávka a provedení _ PREFA PRVEK KCE AMFITEATRU _ č.9</t>
  </si>
  <si>
    <t>-1247878468</t>
  </si>
  <si>
    <t>9501140R10</t>
  </si>
  <si>
    <t>Dodávka a provedení _ PREFA PRVEK KCE AMFITEATRU _ č.10</t>
  </si>
  <si>
    <t>1609803154</t>
  </si>
  <si>
    <t>9501140R11</t>
  </si>
  <si>
    <t>Dodávka a provedení _ PREFA PRVEK KCE AMFITEATRU _ č.11</t>
  </si>
  <si>
    <t>-534018288</t>
  </si>
  <si>
    <t>614239674</t>
  </si>
  <si>
    <t>1803568817</t>
  </si>
  <si>
    <t>-696287765</t>
  </si>
  <si>
    <t>1406,79*0,00033 'Přepočtené koeficientem množství</t>
  </si>
  <si>
    <t>732220388</t>
  </si>
  <si>
    <t>-1239226779</t>
  </si>
  <si>
    <t>1406,79*1,1655 'Přepočtené koeficientem množství</t>
  </si>
  <si>
    <t>-1504026216</t>
  </si>
  <si>
    <t>712</t>
  </si>
  <si>
    <t>Povlakové krytiny</t>
  </si>
  <si>
    <t>712311101</t>
  </si>
  <si>
    <t>Provedení povlakové krytiny střech do 10° za studena lakem penetračním nebo asfaltovým</t>
  </si>
  <si>
    <t>1717112635</t>
  </si>
  <si>
    <t>https://podminky.urs.cz/item/CS_URS_2025_01/712311101</t>
  </si>
  <si>
    <t>"skladba_S10, S10a" ((12,0*10,05)+(7,65*16,6)+(25,1*30,2)-119,4)</t>
  </si>
  <si>
    <t>"skladba_S13_odměře. elektronicky" (1627,5)</t>
  </si>
  <si>
    <t>"skladba_S14,S14a" (13,5*7,75)</t>
  </si>
  <si>
    <t>"skladba_S15,S15a" ((7,1*10,05)+(13,5*8,85))</t>
  </si>
  <si>
    <t>"skladba_S45_odměřeno elektronicky" (7,975)*2</t>
  </si>
  <si>
    <t>"skladba_S42_odměřeno elektronicky" (27,5)</t>
  </si>
  <si>
    <t>-86164225</t>
  </si>
  <si>
    <t>2900,865*0,00032 'Přepočtené koeficientem množství</t>
  </si>
  <si>
    <t>712331111</t>
  </si>
  <si>
    <t>Provedení povlakové krytiny střech do 10° podkladní vrstvy pásy na sucho samolepící</t>
  </si>
  <si>
    <t>437680848</t>
  </si>
  <si>
    <t>https://podminky.urs.cz/item/CS_URS_2025_01/712331111</t>
  </si>
  <si>
    <t>"střešní skladby_ D.1.1_v.č. 9, 10-13, TZ_kce nad úrovní střešní plochy/atiky" (622,5)*0,6</t>
  </si>
  <si>
    <t>62866281R</t>
  </si>
  <si>
    <t>pás asfaltový samolepicí modifikovaný SBS s vložkou se spalitelnou fólií nebo jemnozrnným minerálním posypem nebo textilií na horním povrchu tl 3,0mm</t>
  </si>
  <si>
    <t>1000980035</t>
  </si>
  <si>
    <t>1603,415*1,1655 'Přepočtené koeficientem množství</t>
  </si>
  <si>
    <t>712341559</t>
  </si>
  <si>
    <t>Provedení povlakové krytiny střech do 10° pásy NAIP přitavením v plné ploše</t>
  </si>
  <si>
    <t>-904584127</t>
  </si>
  <si>
    <t>https://podminky.urs.cz/item/CS_URS_2025_01/712341559</t>
  </si>
  <si>
    <t>"skladba_S14,S14a" (13,5*7,75)*2</t>
  </si>
  <si>
    <t>"skladba_S15,S15a" ((7,1*10,05)+(13,5*8,85))*2</t>
  </si>
  <si>
    <t>62856011R</t>
  </si>
  <si>
    <t>pás asfaltový natavitelný modifikovaný SBS s vložkou a spalitelnou PE fólií nebo jemnozrnným minerálním posypem na horním povrchu tl 4,0mm</t>
  </si>
  <si>
    <t>1719027720</t>
  </si>
  <si>
    <t>Poznámka k položce:_x000D_
-specifikace dle PD a TZ _x000D_
Ocenění "vlastní" položky:na základě odborných znalostí a zkušeností projektanta při realizaci obdobných zakázek za období 5-ti let.</t>
  </si>
  <si>
    <t>3196,32*1,1655 'Přepočtené koeficientem množství</t>
  </si>
  <si>
    <t>2137388127</t>
  </si>
  <si>
    <t>62855005R</t>
  </si>
  <si>
    <t>pás asfaltový natavitelný modifikovaný SBS s vložkou a hrubozrnným břidličným posypem na horním povrchu tl 5,0mm</t>
  </si>
  <si>
    <t>980487167</t>
  </si>
  <si>
    <t>1229,915*1,1655 'Přepočtené koeficientem množství</t>
  </si>
  <si>
    <t>279290322</t>
  </si>
  <si>
    <t>"skladba_S14" (12,9*7,75)</t>
  </si>
  <si>
    <t>62855011R</t>
  </si>
  <si>
    <t>pás asfaltový natavitelný modifikovaný SBS s vložkou a hrubozrnným břidličným posypem na horním povrchu tl 5,3mm</t>
  </si>
  <si>
    <t>743601306</t>
  </si>
  <si>
    <t>1770,925*1,1655 'Přepočtené koeficientem množství</t>
  </si>
  <si>
    <t>712391172</t>
  </si>
  <si>
    <t>Provedení povlakové krytiny střech do 10° ochranné textilní vrstvy</t>
  </si>
  <si>
    <t>1275904498</t>
  </si>
  <si>
    <t>https://podminky.urs.cz/item/CS_URS_2025_01/712391172</t>
  </si>
  <si>
    <t>69311082</t>
  </si>
  <si>
    <t>geotextilie netkaná separační, ochranná, filtrační, drenážní PP 500g/m2</t>
  </si>
  <si>
    <t>-1040162234</t>
  </si>
  <si>
    <t>3148,07*1,155 'Přepočtené koeficientem množství</t>
  </si>
  <si>
    <t>280724097</t>
  </si>
  <si>
    <t>"skladba_S15,S15" ((7,1*10,05)+(13,5*8,85))</t>
  </si>
  <si>
    <t>"skladba_S45_odměřeno elektronicky" (7,975)</t>
  </si>
  <si>
    <t>69334310</t>
  </si>
  <si>
    <t>geotextilie netkaná separační, ochranná, filtrační, drenážní PP 100g/m2</t>
  </si>
  <si>
    <t>-591168627</t>
  </si>
  <si>
    <t>1930,93*1,155 'Přepočtené koeficientem množství</t>
  </si>
  <si>
    <t>712391382</t>
  </si>
  <si>
    <t>Provedení povlakové krytiny střech do 10° násypem z hrubého kameniva tl 50 mm</t>
  </si>
  <si>
    <t>-1388602996</t>
  </si>
  <si>
    <t>https://podminky.urs.cz/item/CS_URS_2025_01/712391382</t>
  </si>
  <si>
    <t>58337403</t>
  </si>
  <si>
    <t>kamenivo dekorační (kačírek) frakce 16/32</t>
  </si>
  <si>
    <t>259128603</t>
  </si>
  <si>
    <t>886,21*0,0825 'Přepočtené koeficientem množství</t>
  </si>
  <si>
    <t>7123913R1</t>
  </si>
  <si>
    <t xml:space="preserve">Dodávka a provedení povlakové krytiny střech do 10° násypem z hrubého kameniva (ŠD 0-32 mm) </t>
  </si>
  <si>
    <t>1508431135</t>
  </si>
  <si>
    <t>"skladba_S13_odměře. elektronicky" (976,5)*0,2</t>
  </si>
  <si>
    <t>"skladba_S14a" (52,895)*0,05</t>
  </si>
  <si>
    <t>"skladba_S15a" (95,415)*0,05</t>
  </si>
  <si>
    <t>"skladba_S45_odměřeno elektronicky" (7,975)*0,2</t>
  </si>
  <si>
    <t>7123913R2</t>
  </si>
  <si>
    <t xml:space="preserve">Dodávka a provedení povlakové krytiny střech do 10° násypem z dynamické mlatové vrstvy tl. 60 mm </t>
  </si>
  <si>
    <t>1929077397</t>
  </si>
  <si>
    <t>"skladba_S13_odměře. elektronicky" (976,5)</t>
  </si>
  <si>
    <t>"skladba_S14a" (52,895)</t>
  </si>
  <si>
    <t>"skladba_S15a" (95,415)</t>
  </si>
  <si>
    <t>7123913R3</t>
  </si>
  <si>
    <t xml:space="preserve">Dodávka a provedení povlakové krytiny střech do 10° násypem z obrusné mlatové vrstvy tl. 40 mm </t>
  </si>
  <si>
    <t>199049589</t>
  </si>
  <si>
    <t>712391482</t>
  </si>
  <si>
    <t>Příplatek k povlakové krytině střech do 10° ZKD 10 mm násypu z hrubého kameniva</t>
  </si>
  <si>
    <t>-516358387</t>
  </si>
  <si>
    <t>https://podminky.urs.cz/item/CS_URS_2025_01/712391482</t>
  </si>
  <si>
    <t>"skladba_S10, S10a" ((12,0*10,05)+(7,65*16,6)+(25,1*30,2)-119,4)*3</t>
  </si>
  <si>
    <t>-481950097</t>
  </si>
  <si>
    <t>2658,63*0,0165 'Přepočtené koeficientem množství</t>
  </si>
  <si>
    <t>7123914R0</t>
  </si>
  <si>
    <t xml:space="preserve">Dodávka a provedení povlakové krytiny střech do 10° násypem z keramzitu (8-16 mm) </t>
  </si>
  <si>
    <t>1198430184</t>
  </si>
  <si>
    <t>"skladba_S45_odměřeno elektronicky" (7,975)*0,4</t>
  </si>
  <si>
    <t>712431111</t>
  </si>
  <si>
    <t>Provedení povlakové krytiny střech přes 10° do 60° podkladní vrstvy pásy na sucho samolepící</t>
  </si>
  <si>
    <t>-126442726</t>
  </si>
  <si>
    <t>https://podminky.urs.cz/item/CS_URS_2025_01/712431111</t>
  </si>
  <si>
    <t>"skladba_S11,S12" ((7,35*2*35,55)+(7,45*2*30,92))</t>
  </si>
  <si>
    <t>"odpočet S12"  -(128,56+72,21)</t>
  </si>
  <si>
    <t>62866282R</t>
  </si>
  <si>
    <t>pás asfaltový samolepicí modifikovaný SBS s vložkou se spalitelnou fólií nebo jemnozrnným minerálním posypem nebo textilií na horním povrchu tl 2,2mm</t>
  </si>
  <si>
    <t>-1782858202</t>
  </si>
  <si>
    <t>782,523*1,1655 'Přepočtené koeficientem množství</t>
  </si>
  <si>
    <t>712525R01</t>
  </si>
  <si>
    <t xml:space="preserve">Střešní povlaková krytina , mechanicky kotvená do nosného podkladu, PVC-P folie tl. 1,5 mm - kompletní, systémové provedení </t>
  </si>
  <si>
    <t>-845496802</t>
  </si>
  <si>
    <t xml:space="preserve">Poznámka k položce:_x000D_
-JC obsahuje kompletní systémové dodávky a provedení dle specifikace PD a TZ vč. všech souvisejících prací/činností a dodávek/doplňků/příslušenství/kotevních prvků_x000D_
JC obsahuje kompletní systémové řešení jednoho výrobce_x000D_
-systémové lišty, doplňky, příslušenství, řešení detailů a ukončení_x000D_
-mechanické kotvení přes všechny vrstvy střešního pláště do nosné konstrukce_x000D_
(KOMPLETNÍ SYSTÉMOVÉ ŘEŠENÍ ŠIKMÝCH STŘECH)_x000D_
(v jednotkové ceně zahrnuty všechny prořezy a navýšení materiálů)_x000D_
--------------------------------------------------------------------------_x000D_
Dopřesnění dodávky/součást JC:_x000D_
-střešní krytina je navržena rozměrově stálá střešní hydroizolační fólie z PVC-P tloušťky DLE ZADÁVACÍ DOKUMENTACE ; fólie vyztužena. _x000D_
Součásti dodávky střešní krytiny jsou veškeré přechodové a ukončovací profily z poplastovaného plechu (přechod krytiny na svislé konstrukce, ukončovací a přítlačné lišty apod.) _x000D_
-podkladní ochranná separační vrstva (např. geotextílie 300 g/m2). _x000D_
Součásti dodávky povlakové krytiny je dále ošetření prostupů střechou/terasou - budou využity typové doplňky ze sortimentu použité povlakové krytiny _x000D_
(tj. manžety s otvorem 2/3 průměru prostupu, doplňková fólie bude vytažena na prostupující potrubí do výšky min.150mm na úroveň střešní krytiny, fólie bude stažena systémovou plechovou objímkou a spoj zatmelen PU tmelem)_x000D_
Hydroizolace bude ukončena na prostupujících konstrukcích a u stěn min. 150 mm nad vnější povrch přiléhající střešní plochy, u atiky bude ukončena na koruně._x000D_
-----------------------------------------------------------------------------------------------------------------------------------------------------------------------------------------------_x000D_
Ocenění "vlastní" položky:na základě odborných znalostí a zkušeností projektanta při realizaci obdobných zakázek za období 5-ti let._x000D_
</t>
  </si>
  <si>
    <t>712771221</t>
  </si>
  <si>
    <t>Provedení drenážní vrstvy vegetační střechy z plastových nopových fólií v nopů do 25 mm do 5°</t>
  </si>
  <si>
    <t>-148499637</t>
  </si>
  <si>
    <t>https://podminky.urs.cz/item/CS_URS_2025_01/712771221</t>
  </si>
  <si>
    <t>69334321</t>
  </si>
  <si>
    <t>fólie profilovaná (nopová) perforovaná HDPE s hydroakumulační a drenážní funkcí do vegetačních střech s výškou nopů 25mm</t>
  </si>
  <si>
    <t>-455429345</t>
  </si>
  <si>
    <t>1930,93*1,1025 'Přepočtené koeficientem množství</t>
  </si>
  <si>
    <t>712771411</t>
  </si>
  <si>
    <t>Provedení vegetační vrstvy ze substrátu tl přes 100 do 200 mm vegetační střechy sklon do 5°</t>
  </si>
  <si>
    <t>1134341776</t>
  </si>
  <si>
    <t>https://podminky.urs.cz/item/CS_URS_2025_01/712771411</t>
  </si>
  <si>
    <t>"skladba_S14" (52,895)</t>
  </si>
  <si>
    <t>"skladba_S15" (95,415)</t>
  </si>
  <si>
    <t>10321003R</t>
  </si>
  <si>
    <t xml:space="preserve">substrát vegetačních střech_specifikace dle PD a TZ </t>
  </si>
  <si>
    <t>2064441616</t>
  </si>
  <si>
    <t>1124,81*0,22 'Přepočtené koeficientem množství</t>
  </si>
  <si>
    <t>712811101</t>
  </si>
  <si>
    <t>Provedení povlakové krytiny vytažením na konstrukce za studena nátěrem penetračním</t>
  </si>
  <si>
    <t>2078534703</t>
  </si>
  <si>
    <t>https://podminky.urs.cz/item/CS_URS_2025_01/712811101</t>
  </si>
  <si>
    <t>"střešní skladby_ D.1.1_v.č. 9, 10-13, TZ_kce nad úrovní střešní plochy/atiky" (622,5)*0,8</t>
  </si>
  <si>
    <t>491172691</t>
  </si>
  <si>
    <t>498*0,00035 'Přepočtené koeficientem množství</t>
  </si>
  <si>
    <t>712841559</t>
  </si>
  <si>
    <t>Provedení povlakové krytiny vytažením na konstrukce pásy přitavením NAIP</t>
  </si>
  <si>
    <t>196002880</t>
  </si>
  <si>
    <t>https://podminky.urs.cz/item/CS_URS_2025_01/712841559</t>
  </si>
  <si>
    <t>"střešní skladby_ D.1.1_v.č. 9, 10-13, TZ_kce nad úrovní střešní plochy/atiky" (622,5)*(0,8+0,6)</t>
  </si>
  <si>
    <t>-1504387157</t>
  </si>
  <si>
    <t>871,5*1,2 'Přepočtené koeficientem množství</t>
  </si>
  <si>
    <t>1984419225</t>
  </si>
  <si>
    <t>-1247838592</t>
  </si>
  <si>
    <t>373,5*1,2 'Přepočtené koeficientem množství</t>
  </si>
  <si>
    <t>998712113</t>
  </si>
  <si>
    <t>Přesun hmot tonážní pro krytiny povlakové s omezením mechanizace v objektech v přes 12 do 24 m</t>
  </si>
  <si>
    <t>1452775645</t>
  </si>
  <si>
    <t>https://podminky.urs.cz/item/CS_URS_2025_01/998712113</t>
  </si>
  <si>
    <t>-473266463</t>
  </si>
  <si>
    <t>S4-S4d  1002; S5 - 76; S15 - 74</t>
  </si>
  <si>
    <t>(1002,0+76,0+74,0)</t>
  </si>
  <si>
    <t>63152267R</t>
  </si>
  <si>
    <t>deska tepelně izolační  z čedičové minerální vlny s podélným vláknem tl 180 mm</t>
  </si>
  <si>
    <t>1621195824</t>
  </si>
  <si>
    <t>1152*1,1 'Přepočtené koeficientem množství</t>
  </si>
  <si>
    <t>-901562004</t>
  </si>
  <si>
    <t>(S7-7c) 154</t>
  </si>
  <si>
    <t>(154,0)</t>
  </si>
  <si>
    <t>deska tepelně izolační  z čedičové minerální vlny s podélným vláknem tl 200 mm</t>
  </si>
  <si>
    <t>-760768067</t>
  </si>
  <si>
    <t>154*1,1 'Přepočtené koeficientem množství</t>
  </si>
  <si>
    <t>-1423818496</t>
  </si>
  <si>
    <t>"rampa přímá vyhřívaná" (134,0)</t>
  </si>
  <si>
    <t>63152263R</t>
  </si>
  <si>
    <t>deska tepelně izolační  z čedičové minerální vlny s podélným vláknem tl 100 mm</t>
  </si>
  <si>
    <t>-214446162</t>
  </si>
  <si>
    <t>134*1,1 'Přepočtené koeficientem množství</t>
  </si>
  <si>
    <t>713121111</t>
  </si>
  <si>
    <t>Montáž izolace tepelné podlah volně kladenými rohožemi, pásy, dílci, deskami 1 vrstva</t>
  </si>
  <si>
    <t>1784712903</t>
  </si>
  <si>
    <t>https://podminky.urs.cz/item/CS_URS_2025_01/713121111</t>
  </si>
  <si>
    <t>63231205</t>
  </si>
  <si>
    <t>deska čedičová minerální pro snížení kročejového hluku (max. zatížení 4 kN/m2) tl 30mm</t>
  </si>
  <si>
    <t>131098323</t>
  </si>
  <si>
    <t>1302,93*1,1 'Přepočtené koeficientem množství</t>
  </si>
  <si>
    <t>713141136</t>
  </si>
  <si>
    <t>Montáž izolace tepelné střech plochých lepené za studena nízkoexpanzní (PUR) pěnou 1 vrstva rohoží, pásů, dílců, desek</t>
  </si>
  <si>
    <t>1036858992</t>
  </si>
  <si>
    <t>https://podminky.urs.cz/item/CS_URS_2025_01/713141136</t>
  </si>
  <si>
    <t>28372321R</t>
  </si>
  <si>
    <t>deska EPS 100 pro konstrukce s běžným zatížením tl 200mm</t>
  </si>
  <si>
    <t>-1457486245</t>
  </si>
  <si>
    <t>934,46*1,1 'Přepočtené koeficientem množství</t>
  </si>
  <si>
    <t>-426147456</t>
  </si>
  <si>
    <t>63140412R</t>
  </si>
  <si>
    <t>deska tepelně izolační minerální plochých střech hydrofilní t.l 50mm</t>
  </si>
  <si>
    <t>1961281169</t>
  </si>
  <si>
    <t>1930,93*1,1 'Přepočtené koeficientem množství</t>
  </si>
  <si>
    <t>-1151685570</t>
  </si>
  <si>
    <t>185</t>
  </si>
  <si>
    <t>28375963R</t>
  </si>
  <si>
    <t>deska EPS 200 pro konstrukce s velmi vysokým zatížením tl 200mm</t>
  </si>
  <si>
    <t>-471247294</t>
  </si>
  <si>
    <t>295,455*1,1 'Přepočtené koeficientem množství</t>
  </si>
  <si>
    <t>186</t>
  </si>
  <si>
    <t>713141263</t>
  </si>
  <si>
    <t>Přikotvení tepelné izolace šrouby do betonu pro izolaci tl přes 240 mm</t>
  </si>
  <si>
    <t>331036995</t>
  </si>
  <si>
    <t>https://podminky.urs.cz/item/CS_URS_2025_01/713141263</t>
  </si>
  <si>
    <t>187</t>
  </si>
  <si>
    <t>713141338</t>
  </si>
  <si>
    <t>Montáž izolace tepelné střech plochých lepené za studena nízkoexpanzní (PUR) pěnou, spádová vrstva z dvouspádových klínů</t>
  </si>
  <si>
    <t>-1850415796</t>
  </si>
  <si>
    <t>https://podminky.urs.cz/item/CS_URS_2025_01/713141338</t>
  </si>
  <si>
    <t>188</t>
  </si>
  <si>
    <t>28376141R</t>
  </si>
  <si>
    <t>klín izolační spádový EPS 100 _ specifikace dle PD a TZ (odsouhlasení v dílenské dokumentaci)</t>
  </si>
  <si>
    <t>-1360595281</t>
  </si>
  <si>
    <t>934,46*0,165 'Přepočtené koeficientem množství</t>
  </si>
  <si>
    <t>189</t>
  </si>
  <si>
    <t>-223654432</t>
  </si>
  <si>
    <t>190</t>
  </si>
  <si>
    <t>28376142R</t>
  </si>
  <si>
    <t>klín izolační spádový EPS 200 _ specifikace dle PD a TZ (odsouhlasení v dílenské dokumentaci)</t>
  </si>
  <si>
    <t>-1794390067</t>
  </si>
  <si>
    <t>295,455*0,165 'Přepočtené koeficientem množství</t>
  </si>
  <si>
    <t>191</t>
  </si>
  <si>
    <t>713141378</t>
  </si>
  <si>
    <t>Montáž spádové izolace na zhlaví atiky š přes 500 do 1000 mm ukotvené šrouby</t>
  </si>
  <si>
    <t>600099141</t>
  </si>
  <si>
    <t>https://podminky.urs.cz/item/CS_URS_2025_01/713141378</t>
  </si>
  <si>
    <t>192</t>
  </si>
  <si>
    <t>28376105</t>
  </si>
  <si>
    <t>klín izolační z XPS spádový</t>
  </si>
  <si>
    <t>997854719</t>
  </si>
  <si>
    <t>622,5*0,0363 'Přepočtené koeficientem množství</t>
  </si>
  <si>
    <t>193</t>
  </si>
  <si>
    <t>713141396</t>
  </si>
  <si>
    <t>Montáž izolace tepelné stěn v do 1000 mm na atiky a prostupy střechou lepené nízkoexpanzní (PUR) pěnou</t>
  </si>
  <si>
    <t>-969433930</t>
  </si>
  <si>
    <t>https://podminky.urs.cz/item/CS_URS_2025_01/713141396</t>
  </si>
  <si>
    <t>194</t>
  </si>
  <si>
    <t>28375926R</t>
  </si>
  <si>
    <t>deska EPS 200 pro konstrukce s velmi vysokým zatížením</t>
  </si>
  <si>
    <t>217849255</t>
  </si>
  <si>
    <t>498*0,22 'Přepočtené koeficientem množství</t>
  </si>
  <si>
    <t>195</t>
  </si>
  <si>
    <t>713151173</t>
  </si>
  <si>
    <t>Montáž izolace tepelné střech šikmých přišroubované nad krokve z desek sklonu do 60° tl přes 100 do 120 mm</t>
  </si>
  <si>
    <t>-1737807150</t>
  </si>
  <si>
    <t>https://podminky.urs.cz/item/CS_URS_2025_01/713151173</t>
  </si>
  <si>
    <t>196</t>
  </si>
  <si>
    <t>28376533R</t>
  </si>
  <si>
    <t>deska izolační PIR střešní pro šikmé střechy tl 120mm</t>
  </si>
  <si>
    <t>-1190082972</t>
  </si>
  <si>
    <t>782,523*1,1 'Přepočtené koeficientem množství</t>
  </si>
  <si>
    <t>197</t>
  </si>
  <si>
    <t>1031521046</t>
  </si>
  <si>
    <t>762</t>
  </si>
  <si>
    <t>Konstrukce tesařské</t>
  </si>
  <si>
    <t>198</t>
  </si>
  <si>
    <t>762083121</t>
  </si>
  <si>
    <t>Impregnace řeziva proti dřevokaznému hmyzu, houbám a plísním máčením třída ohrožení 1 a 2</t>
  </si>
  <si>
    <t>-349387505</t>
  </si>
  <si>
    <t>https://podminky.urs.cz/item/CS_URS_2025_01/762083121</t>
  </si>
  <si>
    <t>199</t>
  </si>
  <si>
    <t>762086113</t>
  </si>
  <si>
    <t>Montáž KDK hmotnosti prvku přes 10 do 15 kg</t>
  </si>
  <si>
    <t>989123792</t>
  </si>
  <si>
    <t>https://podminky.urs.cz/item/CS_URS_2025_01/762086113</t>
  </si>
  <si>
    <t xml:space="preserve">Poznámka k položce:_x000D_
"Poznámka k položce:_x000D_
JC obsahuje : kompletní systémové dodávky a provedení dle specifikace PD a TZ včetně všech přímo souvisejících prací/činností a dodávek/doplňků a příslušenství_x000D_
----------------------------------------------------------------------------------------------------------------------------------------------------------------------------------------------------_x000D_
-dodávka a výroba ocelových prvků a konstrukcí - dle zadání a PD_x000D_
-dodávka veškerých spojovacích a kotevních prvků_x000D_
-kompletní provrchobvé úpravy prvků dle požadavků PD a PBŘ_x000D_
-veškeré přesuny/zdvihací technika a kompletní montážní práce_x000D_
-kompletní montážní / usazovací a kotevní práce_x000D_
----------------------------------------------------------_x000D_
-dílenská a výrobní dokumentace vč. příslušných statických výpočtů_x000D_
----------------------------------------------------------------------------------_x000D_
"_x000D_
</t>
  </si>
  <si>
    <t>200</t>
  </si>
  <si>
    <t>13010984R</t>
  </si>
  <si>
    <t>ocel profilová jakost S235JR (11 375) průřez HEB 240</t>
  </si>
  <si>
    <t>549238677</t>
  </si>
  <si>
    <t>3306,67*0,0011 'Přepočtené koeficientem množství</t>
  </si>
  <si>
    <t>201</t>
  </si>
  <si>
    <t>762332522</t>
  </si>
  <si>
    <t>Montáž vázaných kcí krovů pravidelných pomocí ocelových spojek z hoblovaného řeziva pl přes 120 do 224 cm2</t>
  </si>
  <si>
    <t>1836310005</t>
  </si>
  <si>
    <t>https://podminky.urs.cz/item/CS_URS_2025_01/762332522</t>
  </si>
  <si>
    <t xml:space="preserve">Poznámka k položce:_x000D_
"Poznámka k položce:_x000D_
JC obsahuje : kompletní systémové dodávky a provedení dle specifikace PD a TZ včetně všech přímo souvisejících prací/činností a dodávek/doplňků a příslušenství_x000D_
----------------------------------------------------------------------------------------------------------------------------------------------------------------------------------------------------_x000D_
Specifikace / obsah jednotkové ceny:_x000D_
_x000D_
-dodávka, výroba řeziva/prvků, (případné hoblování prvků) - kvalita dle PD a TZ _x000D_
-přesuny vč. potřebné zdvihací techniky_x000D_
-kompletní osazení/montážní práce/kotvení vč. kotevních prvků_x000D_
-spojovací prostředky, ošetření a impregnace řeziva vč. příslušných finálních povrchových úprav_x000D_
(ochranné povrchové úpravy dle požadavků PBŘ) _x000D_
-------------------------------------------------------------_x000D_
----------------------------------------------------------_x000D_
-dílenská a výrobní dokumentace vč. příslušných statických výpočtů_x000D_
----------------------------------------------------------------------------------_x000D_
-ostatní , jinde neuvedené. přímo související práce a dodávky , prořezy/ztratné_x000D_
Ocenění ""vlastní"" položky:na základě odborných znalostí a zkušeností projektanta při realizaci obdobných zakázek za období 5-ti let."_x000D_
</t>
  </si>
  <si>
    <t>202</t>
  </si>
  <si>
    <t>60512130R</t>
  </si>
  <si>
    <t>hranol stavební řezivo průřezu do 224cm2 přes dl 8m</t>
  </si>
  <si>
    <t>-1676460215</t>
  </si>
  <si>
    <t>203</t>
  </si>
  <si>
    <t>762341026</t>
  </si>
  <si>
    <t>Bednění střech rovných sklon do 60° z desek OSB tl 22 mm na pero a drážku šroubovaných na krokve</t>
  </si>
  <si>
    <t>1799411637</t>
  </si>
  <si>
    <t>https://podminky.urs.cz/item/CS_URS_2025_01/762341026</t>
  </si>
  <si>
    <t>"skladba_S11,S12" ((7,35*2*35,55)+(7,45*2*30,92))*2</t>
  </si>
  <si>
    <t>"odpočet otvorů, perforovaná krytina" -186*2</t>
  </si>
  <si>
    <t>204</t>
  </si>
  <si>
    <t>762342214</t>
  </si>
  <si>
    <t xml:space="preserve">Montáž laťování na střechách jednoduchých sklonu do 60° </t>
  </si>
  <si>
    <t>-218732603</t>
  </si>
  <si>
    <t>https://podminky.urs.cz/item/CS_URS_2025_01/762342214</t>
  </si>
  <si>
    <t>"odpočet otvorů, perforovaná krytina" - 186</t>
  </si>
  <si>
    <t>205</t>
  </si>
  <si>
    <t>60514114</t>
  </si>
  <si>
    <t>řezivo jehličnaté lať impregnovaná dl 4 m</t>
  </si>
  <si>
    <t>486823662</t>
  </si>
  <si>
    <t>797,293*0,015 'Přepočtené koeficientem množství</t>
  </si>
  <si>
    <t>206</t>
  </si>
  <si>
    <t>762361332</t>
  </si>
  <si>
    <t>Konstrukční a vyrovnávací vrstva pod klempířské prvky (atiky) z vodovzdorné překližky tl 21 mm</t>
  </si>
  <si>
    <t>880290317</t>
  </si>
  <si>
    <t>https://podminky.urs.cz/item/CS_URS_2025_01/762361332</t>
  </si>
  <si>
    <t>207</t>
  </si>
  <si>
    <t>762395000</t>
  </si>
  <si>
    <t>Spojovací prostředky krovů, bednění, laťování, nadstřešních konstrukcí</t>
  </si>
  <si>
    <t>398062047</t>
  </si>
  <si>
    <t>https://podminky.urs.cz/item/CS_URS_2025_01/762395000</t>
  </si>
  <si>
    <t>208</t>
  </si>
  <si>
    <t>998762113</t>
  </si>
  <si>
    <t>Přesun hmot tonážní pro kce tesařské s omezením mechanizace v objektech v přes 12 do 24 m</t>
  </si>
  <si>
    <t>708897956</t>
  </si>
  <si>
    <t>https://podminky.urs.cz/item/CS_URS_2025_01/998762113</t>
  </si>
  <si>
    <t>763</t>
  </si>
  <si>
    <t>Konstrukce suché výstavby</t>
  </si>
  <si>
    <t>209</t>
  </si>
  <si>
    <t>763111343</t>
  </si>
  <si>
    <t>SDK příčka tl 100 mm profil CW+UW 75 desky 1xDFH2 12,5 s izolací EI 45 Rw do 49 dB</t>
  </si>
  <si>
    <t>-1051060316</t>
  </si>
  <si>
    <t>https://podminky.urs.cz/item/CS_URS_2025_01/763111343</t>
  </si>
  <si>
    <t>"nenosný svislý systém_1-3.NP" (41,91)</t>
  </si>
  <si>
    <t>210</t>
  </si>
  <si>
    <t>763111346</t>
  </si>
  <si>
    <t>SDK příčka tl 125 mm profil CW+UW 100 desky 1xDFH2 12,5 s izolací EI 45 Rw do 51 dB</t>
  </si>
  <si>
    <t>-726841677</t>
  </si>
  <si>
    <t>https://podminky.urs.cz/item/CS_URS_2025_01/763111346</t>
  </si>
  <si>
    <t>"nenosný svislý systém_1-3.NP" (439,824)</t>
  </si>
  <si>
    <t>211</t>
  </si>
  <si>
    <t>763111717</t>
  </si>
  <si>
    <t>SDK příčka základní penetrační nátěr (oboustranně)</t>
  </si>
  <si>
    <t>1229381208</t>
  </si>
  <si>
    <t>https://podminky.urs.cz/item/CS_URS_2025_01/763111717</t>
  </si>
  <si>
    <t>"sdk kce" (41,91+439,824+33,125)</t>
  </si>
  <si>
    <t>212</t>
  </si>
  <si>
    <t>763113331</t>
  </si>
  <si>
    <t>SDK příčka instalační tl 155 - 650 mm zdvojený profil CW+UW 50 desky 2xDFH2 12,5 s dvojitou izolací EI 90 Rw do 54 dB</t>
  </si>
  <si>
    <t>-2027316397</t>
  </si>
  <si>
    <t>https://podminky.urs.cz/item/CS_URS_2025_01/763113331</t>
  </si>
  <si>
    <t>213</t>
  </si>
  <si>
    <t>763121211</t>
  </si>
  <si>
    <t>SDK stěna předsazená deska 1xDF tl 12,5 mm lepené celoplošně bez nosné kce</t>
  </si>
  <si>
    <t>-281759948</t>
  </si>
  <si>
    <t>https://podminky.urs.cz/item/CS_URS_2025_01/763121211</t>
  </si>
  <si>
    <t>214</t>
  </si>
  <si>
    <t>763121433</t>
  </si>
  <si>
    <t>SDK stěna předsazená profil CW+UW 100 deska 1xDFH2 12,5 s izolací EI 30 Rw do 12 dB</t>
  </si>
  <si>
    <t>1704705217</t>
  </si>
  <si>
    <t>https://podminky.urs.cz/item/CS_URS_2025_01/763121433</t>
  </si>
  <si>
    <t xml:space="preserve">"nenosný svislý systém_1-3.NP" </t>
  </si>
  <si>
    <t>"vnitřní kce" (3,3*(31,74))+(3,3*(39,025))+(15,39)</t>
  </si>
  <si>
    <t>215</t>
  </si>
  <si>
    <t>763121590</t>
  </si>
  <si>
    <t>SDK stěna předsazená pro osazení závěsného WC tl 150 - 250 mm profil CW+UW 50 desky 2xH2 12,5 bez TI</t>
  </si>
  <si>
    <t>-1892310201</t>
  </si>
  <si>
    <t>https://podminky.urs.cz/item/CS_URS_2025_01/763121590</t>
  </si>
  <si>
    <t>"vnitřní kce" (2,7*(59,92))+(2,7*(64,095))+(43,37)</t>
  </si>
  <si>
    <t>216</t>
  </si>
  <si>
    <t>763121714</t>
  </si>
  <si>
    <t>SDK stěna předsazená základní penetrační nátěr</t>
  </si>
  <si>
    <t>1977351640</t>
  </si>
  <si>
    <t>https://podminky.urs.cz/item/CS_URS_2025_01/763121714</t>
  </si>
  <si>
    <t>"SDK kce" (248,915+29,998+82,845)</t>
  </si>
  <si>
    <t>217</t>
  </si>
  <si>
    <t>763122415</t>
  </si>
  <si>
    <t>SDK stěna šachtová tl 125 mm profil CW+UW 100 desky 2xDF 12,5 TI EI 30</t>
  </si>
  <si>
    <t>-269484956</t>
  </si>
  <si>
    <t>https://podminky.urs.cz/item/CS_URS_2025_01/763122415</t>
  </si>
  <si>
    <t>"vnitřní kce" (3,3*(2,05))+(3,3*(5,015))+(6,683)</t>
  </si>
  <si>
    <t>218</t>
  </si>
  <si>
    <t>763131412</t>
  </si>
  <si>
    <t>SDK podhled desky 1xA 12,5 s izolací dvouvrstvá spodní kce profil CD+UD</t>
  </si>
  <si>
    <t>-1208983003</t>
  </si>
  <si>
    <t>https://podminky.urs.cz/item/CS_URS_2025_01/763131412</t>
  </si>
  <si>
    <t>"podhledová skladba_1.NP-3.NP_viz. tab. místností" (447,98+(499,63+94,19))</t>
  </si>
  <si>
    <t>"Plocha ostatní_výklenky (odsouhlasení v dílenské dokumentaci)" (0,1)*1041,8</t>
  </si>
  <si>
    <t>219</t>
  </si>
  <si>
    <t>763131491</t>
  </si>
  <si>
    <t>SDK podhled deska 1x akustická s izolací dvouvrstvá spodní kce profil CD+UD REI 90 Rw 60 dB</t>
  </si>
  <si>
    <t>-1086398643</t>
  </si>
  <si>
    <t>https://podminky.urs.cz/item/CS_URS_2025_01/763131491</t>
  </si>
  <si>
    <t xml:space="preserve">Poznámka k položce:_x000D_
SDK perforovaný podhled širokopásmový dvouúrovnový rošt; opláštní 1x12,5 mm perforovanou deskou s perforací max 15% + min. izolace tl. 50 mm s kašírovanou netkanou skelnou textílií_x000D_
</t>
  </si>
  <si>
    <t xml:space="preserve">"podhledová skladba_1.NP-3.NP_viz. tab. místností" </t>
  </si>
  <si>
    <t>(1,1*4,5*4)+(1,61*3,1*2)</t>
  </si>
  <si>
    <t>2*((2*3,8*3)+(1,6*3,9)+(1,6*2,25)+(1,6*5,15*2)+(6,35*2,85))</t>
  </si>
  <si>
    <t>220</t>
  </si>
  <si>
    <t>763131714</t>
  </si>
  <si>
    <t>SDK podhled základní penetrační nátěr</t>
  </si>
  <si>
    <t>-1507561428</t>
  </si>
  <si>
    <t>https://podminky.urs.cz/item/CS_URS_2025_01/763131714</t>
  </si>
  <si>
    <t>"podhledová skladba_1.NP-3.NP_viz. tab. místností" (1706,338+164,217+452,143)</t>
  </si>
  <si>
    <t>221</t>
  </si>
  <si>
    <t>763131721</t>
  </si>
  <si>
    <t>SDK podhled skoková změna v do 0,5 m</t>
  </si>
  <si>
    <t>365283537</t>
  </si>
  <si>
    <t>https://podminky.urs.cz/item/CS_URS_2025_01/763131721</t>
  </si>
  <si>
    <t>222</t>
  </si>
  <si>
    <t>763132122</t>
  </si>
  <si>
    <t>SDK podhled samostatný požární předěl 2xDF 15 mm TI 60 mm 40 kg/m3 EI Z/S 60/60 dvouvrstvá spodní kce CD+UD+UA</t>
  </si>
  <si>
    <t>88747509</t>
  </si>
  <si>
    <t>https://podminky.urs.cz/item/CS_URS_2025_01/763132122</t>
  </si>
  <si>
    <t>"podhledová skladba_1.NP-3.NP_viz. tab. místností" (247,96+73,55+(78,16*1,15))</t>
  </si>
  <si>
    <t>"Plocha ostatní_výklenky (odsouhlasení v dílenské dokumentaci)" (0,1)*407,486</t>
  </si>
  <si>
    <t>223</t>
  </si>
  <si>
    <t>76313510R</t>
  </si>
  <si>
    <t>Dodávka a montáž minerálního rozebiratelného kazetového podhledu z kazet 600x600 mm na zavěšenou skrytou nosnou konstrukci</t>
  </si>
  <si>
    <t>1060383301</t>
  </si>
  <si>
    <t xml:space="preserve">Poznámka k položce:_x000D_
C obsahuje: kompletní systémové dodávky a provedení dle specifikace PD a TZ včetně všech přímo souvisejících prací/činností a dodávek/doplňků a příslušenství._x000D_
Ocenění "vlastní" položky:na základě odborných znalostí a zkušeností projektanta při realizaci obdobných zakázek za období 5-ti let._x000D_
</t>
  </si>
  <si>
    <t>(242,27+(347,83+28,14)+(23,81*1,15))</t>
  </si>
  <si>
    <t>(17,48+18,82)</t>
  </si>
  <si>
    <t>"Plocha ostatní_výklenky (odsouhlasení v dílenské dokumentaci)" (0,1)*681,922</t>
  </si>
  <si>
    <t>224</t>
  </si>
  <si>
    <t>59030575R</t>
  </si>
  <si>
    <t xml:space="preserve">příplatek podhled kazetový 600x600mm _ za antibakteriální úpravu  </t>
  </si>
  <si>
    <t>-1519391529</t>
  </si>
  <si>
    <t>225</t>
  </si>
  <si>
    <t>763161522</t>
  </si>
  <si>
    <t>SDK podkroví deska 1xDF 15 TI 15 kg/m3 REI 30 DP3 dvouvrstvá spodní kce profil CD+UD na krokvových nástavcích</t>
  </si>
  <si>
    <t>-1325395738</t>
  </si>
  <si>
    <t>https://podminky.urs.cz/item/CS_URS_2025_01/763161522</t>
  </si>
  <si>
    <t>226</t>
  </si>
  <si>
    <t>763164556</t>
  </si>
  <si>
    <t>SDK obklad kcí š přes 0,8 m desky 1xDF 15</t>
  </si>
  <si>
    <t>16760149</t>
  </si>
  <si>
    <t>https://podminky.urs.cz/item/CS_URS_2025_01/763164556</t>
  </si>
  <si>
    <t>227</t>
  </si>
  <si>
    <t>763164736</t>
  </si>
  <si>
    <t>SDK obklad kcí uzavřeného tvaru š do 1,6 m desky 1xDF 15</t>
  </si>
  <si>
    <t>-871756492</t>
  </si>
  <si>
    <t>https://podminky.urs.cz/item/CS_URS_2025_01/763164736</t>
  </si>
  <si>
    <t>228</t>
  </si>
  <si>
    <t>763705R01</t>
  </si>
  <si>
    <t xml:space="preserve">Příplatek k svislým SDK konstrukcím </t>
  </si>
  <si>
    <t>-663832325</t>
  </si>
  <si>
    <t>Poznámka k položce:_x000D_
JC obsahuje náklady na :_x000D_
Příplatek za dodávku a osazení veškerých doplňkových prvků SDK konstrukcí (lišt, profilů, výztužných nosných profilů (kolem otvorů, pro zavěšení prvků/kcí/ZP) , ukončovacích prvků, dilatačních a přechod. prvků , napojení na okolní konstrukce, revízní dvířek, atd.)_x000D_
-kompletní systémová dodávka a provedení dle specifikace PD a TZ  vč. všech souvisejících prací/činností a dodávek_x000D_
SYSTÉMOVÉ PROVEDENÍ (DLE KONKRÉTNÍHO DODAVATELE SYSTÉMU)_x000D_
(specifikace materiálů dle PD a TZ)_SPECIFIKACE A ROZSAH DLE TP KONKRÉTNĚ VYBRANÉHO DODAVATELE _x000D_
-----------------------------------------------------------------------------------------------------------------------------------_x000D_
(JC = příplatek ke svislým a vodorovným SDK konstrukcím)_x000D_
"rozsah a množství vztaženo na celkovou plochu SDK konstrukcí"_x000D_
Ocenění "vlastní" položky:na základě odborných znalostí a zkušeností projektanta při realizaci obdobných zakázek za období 5-ti let.</t>
  </si>
  <si>
    <t>"SDK kce" (514,859+361,758)</t>
  </si>
  <si>
    <t>229</t>
  </si>
  <si>
    <t>763755R00</t>
  </si>
  <si>
    <t xml:space="preserve">Příplatek k vodorovným SDK konstrukcím </t>
  </si>
  <si>
    <t>2028550143</t>
  </si>
  <si>
    <t>230</t>
  </si>
  <si>
    <t>998763323</t>
  </si>
  <si>
    <t>Přesun hmot tonážní pro konstrukce montované z desek s omezením mechanizace v objektech v přes 12 do 24 m</t>
  </si>
  <si>
    <t>-1965401401</t>
  </si>
  <si>
    <t>https://podminky.urs.cz/item/CS_URS_2025_01/998763323</t>
  </si>
  <si>
    <t>764</t>
  </si>
  <si>
    <t>Konstrukce klempířské</t>
  </si>
  <si>
    <t>231</t>
  </si>
  <si>
    <t>76412140R</t>
  </si>
  <si>
    <t>Krytina střechy šikmé ze svitků sklonu do 60°</t>
  </si>
  <si>
    <t>705280820</t>
  </si>
  <si>
    <t>Poznámka k položce:_x000D_
JC obsahuje: kompletní systémové dodávky a provedení dle specifikace PD a TZ včetně všech přímo souvisejících prací/činností a dodávek/doplňků/příslušenství_x000D_
(poznámka : pro skladbu S12 bude použit plech perforovaný !!)_x000D_
Ocenění "vlastní" položky:na základě odborných znalostí a zkušeností projektanta při realizaci obdobných zakázek za období 5-ti let.</t>
  </si>
  <si>
    <t>232</t>
  </si>
  <si>
    <t>764963C01</t>
  </si>
  <si>
    <t>K-1 - D+M Oplechování okenního parapetu, žárově pozinkovaný lakovaný plech tl. 0,5mm, r.š. 300mm</t>
  </si>
  <si>
    <t>bm</t>
  </si>
  <si>
    <t>-765395902</t>
  </si>
  <si>
    <t>Poznámka k položce:_x000D_
Kompletní provedení dle specifikace PD a TZ vč. všech přímo souvisejících prací/činností, dodávek, příslušenství, doplňků a komponentů dle konkrétního výpisu prvků a výrobků. V jednotkové ceně započítáno: systémová dodávka, výroba, montáž/osazení/kotvení (vč.kotvících prvků), povrchová úprava, přesuny. Kompletní specifikace/rozsah viz výpis klempířských prvků.</t>
  </si>
  <si>
    <t>233</t>
  </si>
  <si>
    <t>764963C02</t>
  </si>
  <si>
    <t>K-2 - D+M Oplechování okenního parapetu, žárově pozinkovaný lakovaný plech tl. 0,5mm, r.š. 300mm</t>
  </si>
  <si>
    <t>-8308474</t>
  </si>
  <si>
    <t>234</t>
  </si>
  <si>
    <t>764963C03</t>
  </si>
  <si>
    <t>K-3 - D+M Atypické oplechování okenního parapetu, zešikmé ostění, žárově pozinkovaný lakovaný plech tl. 0,5mm, r.š. 525mm</t>
  </si>
  <si>
    <t>62045025</t>
  </si>
  <si>
    <t>235</t>
  </si>
  <si>
    <t>764963C04</t>
  </si>
  <si>
    <t>K-4 - D+M Oplechování okenního parapetu, žárově pozinkovaný lakovaný plech tl. 0,5mm, r.š. 300mm</t>
  </si>
  <si>
    <t>-1151027733</t>
  </si>
  <si>
    <t>236</t>
  </si>
  <si>
    <t>764963C05</t>
  </si>
  <si>
    <t>K-5 - D+M Oplechování okenního parapetu, žárově pozinkovaný lakovaný plech tl. 0,5mm, r.š. 290mm</t>
  </si>
  <si>
    <t>-436988133</t>
  </si>
  <si>
    <t>237</t>
  </si>
  <si>
    <t>764963C06</t>
  </si>
  <si>
    <t>K-6 - D+M Oplechování okenního parapetu, žárově pozinkovaný lakovaný plech tl. 0,5mm, r.š. 290mm</t>
  </si>
  <si>
    <t>1272565503</t>
  </si>
  <si>
    <t>238</t>
  </si>
  <si>
    <t>764963C07</t>
  </si>
  <si>
    <t>K-7 - D+M Oplechování okenního parapetu, žárově pozinkovaný lakovaný plech tl. 0,5mm, r.š. 290mm</t>
  </si>
  <si>
    <t>-1976524524</t>
  </si>
  <si>
    <t>239</t>
  </si>
  <si>
    <t>764963C08</t>
  </si>
  <si>
    <t>K-8 - D+M Oplechování okenního parapetu, žárově pozinkovaný lakovaný plech tl. 0,5mm, r.š. 300mm</t>
  </si>
  <si>
    <t>1322318624</t>
  </si>
  <si>
    <t>240</t>
  </si>
  <si>
    <t>764963C09</t>
  </si>
  <si>
    <t>K-9 - D+M Oplechování okenního parapetu, žárově pozinkovaný lakovaný plech tl. 0,5mm, r.š. 300mm</t>
  </si>
  <si>
    <t>-951687802</t>
  </si>
  <si>
    <t>241</t>
  </si>
  <si>
    <t>764963C10</t>
  </si>
  <si>
    <t>K-10 - D+M Oplechování okenního parapetu, žárově pozinkovaný lakovaný plech tl. 0,5mm, r.š. 300mm</t>
  </si>
  <si>
    <t>1490719284</t>
  </si>
  <si>
    <t>242</t>
  </si>
  <si>
    <t>764963C11</t>
  </si>
  <si>
    <t>K-11 - D+M Oplechování okenního parapetu, žárově pozinkovaný lakovaný plech tl. 0,5mm, r.š. 300mm</t>
  </si>
  <si>
    <t>-948792817</t>
  </si>
  <si>
    <t>243</t>
  </si>
  <si>
    <t>764963C12</t>
  </si>
  <si>
    <t>K-12 - D+M Oplechování okenního parapetu, žárově pozinkovaný lakovaný plech tl. 0,5mm, r.š. 300mm</t>
  </si>
  <si>
    <t>-716662480</t>
  </si>
  <si>
    <t>244</t>
  </si>
  <si>
    <t>764963C13</t>
  </si>
  <si>
    <t>K-13 - D+M Oplechování okenního parapetu, žárově pozinkovaný lakovaný plech tl. 0,5mm, r.š. 285mm</t>
  </si>
  <si>
    <t>1246549170</t>
  </si>
  <si>
    <t>245</t>
  </si>
  <si>
    <t>764963C14</t>
  </si>
  <si>
    <t>K-14 - D+M Oplechování okenního parapetu, žárově pozinkovaný lakovaný plech tl. 0,5mm, r.š. 285mm</t>
  </si>
  <si>
    <t>-234024217</t>
  </si>
  <si>
    <t>246</t>
  </si>
  <si>
    <t>764963C15</t>
  </si>
  <si>
    <t>K-15 - D+M Oplechování okenního parapetu, žárově pozinkovaný lakovaný plech tl. 0,5mm, r.š. 285mm</t>
  </si>
  <si>
    <t>-653551010</t>
  </si>
  <si>
    <t>247</t>
  </si>
  <si>
    <t>764963C16</t>
  </si>
  <si>
    <t>K-16 - D+M Oplechování římsy, žárově pozinkovaný lakovaný plech tl. 0,5mm, r.š. 330mm</t>
  </si>
  <si>
    <t>606909400</t>
  </si>
  <si>
    <t>248</t>
  </si>
  <si>
    <t>764963C17</t>
  </si>
  <si>
    <t>K-17 - D+M Oplechování římsy, žárově pozinkovaný lakovaný plech tl. 0,5mm, r.š. 330mm</t>
  </si>
  <si>
    <t>620826723</t>
  </si>
  <si>
    <t>249</t>
  </si>
  <si>
    <t>764963C18</t>
  </si>
  <si>
    <t>K-18 - D+M Oplechování střešní atiky, žárově pozinkovaný lakovaný plech tl. 0,5mm, r.š. 645mm</t>
  </si>
  <si>
    <t>1728624902</t>
  </si>
  <si>
    <t>250</t>
  </si>
  <si>
    <t>764963C19</t>
  </si>
  <si>
    <t>K-19 - D+M Krycí lišta pro ukončení hydroizolace, žárově pozinkovaný lakovaný plech tl. 0,5mm, r.š. 170mm</t>
  </si>
  <si>
    <t>1854006790</t>
  </si>
  <si>
    <t>251</t>
  </si>
  <si>
    <t>764963C20</t>
  </si>
  <si>
    <t>K-20 - D+M AL lišta pro ukončení nopové fólie, lakovaný AL plech tl. 0,6mm, výška 70mm</t>
  </si>
  <si>
    <t>585693569</t>
  </si>
  <si>
    <t>252</t>
  </si>
  <si>
    <t>764963C21</t>
  </si>
  <si>
    <t>K-21 - D+M Oplechování atiky výtahové šachty, žárově pozinkovaný lakovaný plech tl. 0,5mm, r.š. 615mm</t>
  </si>
  <si>
    <t>-140606728</t>
  </si>
  <si>
    <t>253</t>
  </si>
  <si>
    <t>764963C22</t>
  </si>
  <si>
    <t>K-22 - D+M Oplechování římsy, žárově pozinkovaný lakovaný plech tl. 0,5mm, r.š. 420mm</t>
  </si>
  <si>
    <t>-1372905424</t>
  </si>
  <si>
    <t>254</t>
  </si>
  <si>
    <t>764963C23</t>
  </si>
  <si>
    <t>K-23 - D+M Oplechování horní části světlíku, žárově pozinkovaný lakovaný plech tl. 0,5mm, r.š. 485mm</t>
  </si>
  <si>
    <t>-2074682174</t>
  </si>
  <si>
    <t>255</t>
  </si>
  <si>
    <t>764963C24</t>
  </si>
  <si>
    <t>K-24 - D+M Oplechování spodní a boční části světlíku, žárově pozinkovaný lakovaný plech tl. 0,5mm, r.š. 445mm</t>
  </si>
  <si>
    <t>-1400984850</t>
  </si>
  <si>
    <t>256</t>
  </si>
  <si>
    <t>764963C25</t>
  </si>
  <si>
    <t>K-25 - D+M Krycí lišta pro ukončení hydroizolace, žárově pozinkovaný lakovaný plech tl. 0,5mm, r.š. 120mm</t>
  </si>
  <si>
    <t>189074738</t>
  </si>
  <si>
    <t>257</t>
  </si>
  <si>
    <t>764963C26</t>
  </si>
  <si>
    <t>K-26 - D+M Střešní skrytý žlab hranatý, žárově pozinkovaný lakovaný plech tl. 0,5mm, r.š. 530-610mm</t>
  </si>
  <si>
    <t>-1233665902</t>
  </si>
  <si>
    <t>258</t>
  </si>
  <si>
    <t>764963C27</t>
  </si>
  <si>
    <t>K-27 - D+M Okapnice pro střešní krytinu, žárově pozinkovaný lakovaný plech tl. 0,5mm, r.š. 235mm</t>
  </si>
  <si>
    <t>1974750516</t>
  </si>
  <si>
    <t>259</t>
  </si>
  <si>
    <t>764963C28</t>
  </si>
  <si>
    <t>K-28 - D+M Ochranný děrovaný větrací systémový plech, z předlakované oceli tl. min. 0,5mm, výška 80mm</t>
  </si>
  <si>
    <t>-1104804135</t>
  </si>
  <si>
    <t>260</t>
  </si>
  <si>
    <t>764963C29</t>
  </si>
  <si>
    <t>K-29 - D+M Dešťový skrytý svod DN100, žárově pozinkovaný plech</t>
  </si>
  <si>
    <t>884763740</t>
  </si>
  <si>
    <t>261</t>
  </si>
  <si>
    <t>764963C30</t>
  </si>
  <si>
    <t>K-30 - D+M Systémová závětrná lišta spodní pro lemování štítu, z předlakované oceli tl. min. 0,5mm, r.š. 310mm</t>
  </si>
  <si>
    <t>476127267</t>
  </si>
  <si>
    <t>262</t>
  </si>
  <si>
    <t>764963C31</t>
  </si>
  <si>
    <t>K-31 - D+M Systémový hřebenáč, z předlakované oceli tl. min. 0,5mm</t>
  </si>
  <si>
    <t>1292837539</t>
  </si>
  <si>
    <t>263</t>
  </si>
  <si>
    <t>764963C32</t>
  </si>
  <si>
    <t>K-32 - D+M Systémové lemování ke zdi, z předlakované oceli tl. min. 0,5mm, r.š. cca 320mm</t>
  </si>
  <si>
    <t>1992268854</t>
  </si>
  <si>
    <t>264</t>
  </si>
  <si>
    <t>764963C33</t>
  </si>
  <si>
    <t>K-33 - D+M Oplechování odskoku tepelného izolantu, žárově pozinkovaný lakovaný plech tl. 0,5mm, r.š. 330mm</t>
  </si>
  <si>
    <t>-1969404660</t>
  </si>
  <si>
    <t>265</t>
  </si>
  <si>
    <t>764963C34</t>
  </si>
  <si>
    <t>K-34 - D+M Oplechování koruny zdi, žárově pozinkovaný lakovaný plech tl. 0,5mm, r.š. 370mm</t>
  </si>
  <si>
    <t>-1857716255</t>
  </si>
  <si>
    <t>266</t>
  </si>
  <si>
    <t>764963C35</t>
  </si>
  <si>
    <t>K-35 - D+M Atypické oplechování okenního parapetu, zešikmé ostění, žárově pozinkovaný lakovaný plech tl. 0,5mm, r.š. 520mm</t>
  </si>
  <si>
    <t>27719067</t>
  </si>
  <si>
    <t>267</t>
  </si>
  <si>
    <t>764963C36</t>
  </si>
  <si>
    <t>K-36 - D+M Oplechování střešní atiky, žárově pozinkovaný lakovaný plech tl. 0,5mm, r.š. 695mm</t>
  </si>
  <si>
    <t>1421340301</t>
  </si>
  <si>
    <t>268</t>
  </si>
  <si>
    <t>998764213</t>
  </si>
  <si>
    <t>Přesun hmot procentní pro konstrukce klempířské s omezením mechanizace v objektech v přes 12 do 24 m</t>
  </si>
  <si>
    <t>%</t>
  </si>
  <si>
    <t>1111321022</t>
  </si>
  <si>
    <t>https://podminky.urs.cz/item/CS_URS_2025_01/998764213</t>
  </si>
  <si>
    <t>766</t>
  </si>
  <si>
    <t>Konstrukce truhlářské</t>
  </si>
  <si>
    <t>269</t>
  </si>
  <si>
    <t>766629214</t>
  </si>
  <si>
    <t>Příplatek k montáži oken za izolaci pro rovné ostění připojovací spára do 15 mm - páska</t>
  </si>
  <si>
    <t>964140996</t>
  </si>
  <si>
    <t>https://podminky.urs.cz/item/CS_URS_2025_01/766629214</t>
  </si>
  <si>
    <t>Poznámka k položce:_x000D_
 V cenách " Příplatek k cenám za izolaci mezi ostěním a rámem okna jsou započteny náklady na izolaci vnější i vnitřní"_x000D_
ZPŮSOB MĚŘENÍ_x000D_
Délka izolace se určuje v metrech délky rámu okna.</t>
  </si>
  <si>
    <t>270</t>
  </si>
  <si>
    <t>766961C01</t>
  </si>
  <si>
    <t>O-39 - D+M Termoizolační výlez na střechu, rám dřevěný, 660x780mm</t>
  </si>
  <si>
    <t>ks</t>
  </si>
  <si>
    <t>1050929003</t>
  </si>
  <si>
    <t>Poznámka k položce:_x000D_
Kompletní provedení dle specifikace PD a TZ vč. všech přímo souvisejících prací/činností, dodávek, příslušenství, doplňků a komponentů dle konkrétního výpisu prvků a výrobků. V jednotkové ceně započítáno: systémová dodávka, výroba, montáž/osazení/kotvení (vč.kotvících prvků), povrchová úprava, přesuny. Kompletní specifikace/rozsah viz výpis oken.</t>
  </si>
  <si>
    <t>271</t>
  </si>
  <si>
    <t>766961C02</t>
  </si>
  <si>
    <t>D-14L, 14P - D+M Interiérové dveře dřevěné posuvné po stěně, plné, křídlo 700x1970mm</t>
  </si>
  <si>
    <t>-1936501961</t>
  </si>
  <si>
    <t>Poznámka k položce:_x000D_
Kompletní provedení dle specifikace PD a TZ vč. všech přímo souvisejících prací/činností, dodávek, příslušenství, doplňků a komponentů dle konkrétního výpisu prvků a výrobků. V jednotkové ceně započítáno: systémová dodávka, výroba, montáž/osazení/kotvení (vč.kotvících prvků), povrchová úprava, přesuny. Kompletní specifikace/rozsah viz výpis dveří.</t>
  </si>
  <si>
    <t>272</t>
  </si>
  <si>
    <t>766961C03</t>
  </si>
  <si>
    <t>D-15L - D+M Interiérové dveře dřevěné posuvné po stěně, plné, křídlo 800x1970mm</t>
  </si>
  <si>
    <t>-1725364896</t>
  </si>
  <si>
    <t>273</t>
  </si>
  <si>
    <t>766961C04</t>
  </si>
  <si>
    <t>D-16P - D+M Interiérové dveře dřevěné posuvné po stěně, plné, křídlo 900x1970mm</t>
  </si>
  <si>
    <t>1466896973</t>
  </si>
  <si>
    <t>274</t>
  </si>
  <si>
    <t>766961C05</t>
  </si>
  <si>
    <t>D-17L - D+M Interiérové dveře dřevěné posuvné po stěně, plné, křídlo 700x1970mm</t>
  </si>
  <si>
    <t>-1763984691</t>
  </si>
  <si>
    <t>275</t>
  </si>
  <si>
    <t>766961C06</t>
  </si>
  <si>
    <t>D-18P - D+M Interiérové dveře dřevěné posuvné po stěně, plné, křídlo 900x1970mm</t>
  </si>
  <si>
    <t>181861449</t>
  </si>
  <si>
    <t>276</t>
  </si>
  <si>
    <t>766961C07</t>
  </si>
  <si>
    <t>D-19L - D+M Interiérové dveře dřevěné posuvné po stěně, plné, křídlo 800x1970mm</t>
  </si>
  <si>
    <t>422531546</t>
  </si>
  <si>
    <t>277</t>
  </si>
  <si>
    <t>766961C08</t>
  </si>
  <si>
    <t>D-20P - D+M Interiérové dveře dřevěné posuvné po stěně, plné, křídlo 800x1970mm</t>
  </si>
  <si>
    <t>2097929060</t>
  </si>
  <si>
    <t>278</t>
  </si>
  <si>
    <t>766961C09</t>
  </si>
  <si>
    <t>D-21L, 21P - D+M Interiérové dveře dřevěné, plné, protipožární, 1100x1970mm, s PO</t>
  </si>
  <si>
    <t>1540839359</t>
  </si>
  <si>
    <t>279</t>
  </si>
  <si>
    <t>766961C10</t>
  </si>
  <si>
    <t>D-22L - D+M Interiérové dveře dřevěné, plné, protipožární, 900x1970mm, s PO</t>
  </si>
  <si>
    <t>-1919430306</t>
  </si>
  <si>
    <t>280</t>
  </si>
  <si>
    <t>766961C11</t>
  </si>
  <si>
    <t>D-23L - D+M Interiérové dveře dřevěné, plné, protipožární, 800x1970mm, s PO</t>
  </si>
  <si>
    <t>798353666</t>
  </si>
  <si>
    <t>281</t>
  </si>
  <si>
    <t>766961C12</t>
  </si>
  <si>
    <t>D-24P - D+M Interiérové dveře dřevěné, plné, protipožární, 900x1970mm, s PO</t>
  </si>
  <si>
    <t>1246889964</t>
  </si>
  <si>
    <t>282</t>
  </si>
  <si>
    <t>766961C13</t>
  </si>
  <si>
    <t>D-25L - D+M Interiérové dveře dřevěné, plné, protipožární, 800x1970mm, s PO</t>
  </si>
  <si>
    <t>655677320</t>
  </si>
  <si>
    <t>283</t>
  </si>
  <si>
    <t>766961C14</t>
  </si>
  <si>
    <t>D-26L - D+M Interiérové dveře dřevěné, plné, protipožární, 1100x1970mm, s PO</t>
  </si>
  <si>
    <t>-1346710822</t>
  </si>
  <si>
    <t>284</t>
  </si>
  <si>
    <t>766961C15</t>
  </si>
  <si>
    <t>D-27L, 27P - D+M Interiérové dveře dřevěné, plné, 1100x1970mm</t>
  </si>
  <si>
    <t>542574522</t>
  </si>
  <si>
    <t>285</t>
  </si>
  <si>
    <t>766961C16</t>
  </si>
  <si>
    <t>D-28L, 28P - D+M Interiérové dveře dřevěné, plné, protipožární, 900x1970mm, s PO</t>
  </si>
  <si>
    <t>-954759882</t>
  </si>
  <si>
    <t>286</t>
  </si>
  <si>
    <t>766961C17</t>
  </si>
  <si>
    <t>D-29L - D+M Interiérové dveře dřevěné, plné, protipožární, 900x1970mm, s PO</t>
  </si>
  <si>
    <t>464298725</t>
  </si>
  <si>
    <t>287</t>
  </si>
  <si>
    <t>766961C18</t>
  </si>
  <si>
    <t>D-30P - D+M Interiérové dveře dřevěné, plné, protipožární, 900x1970mm, s PO</t>
  </si>
  <si>
    <t>-991265556</t>
  </si>
  <si>
    <t>288</t>
  </si>
  <si>
    <t>766961C19</t>
  </si>
  <si>
    <t>D-31L, 31P - D+M Interiérové dveře dřevěné, plné, 900x1970mm</t>
  </si>
  <si>
    <t>1088956302</t>
  </si>
  <si>
    <t>289</t>
  </si>
  <si>
    <t>766961C20</t>
  </si>
  <si>
    <t>D-32L, 32P - D+M Interiérové dveře dřevěné, plné, 800x1970mm</t>
  </si>
  <si>
    <t>1208591210</t>
  </si>
  <si>
    <t>290</t>
  </si>
  <si>
    <t>766961C21</t>
  </si>
  <si>
    <t>D-33L, 33P - D+M Interiérové dveře dřevěné, plné, 700x1970mm</t>
  </si>
  <si>
    <t>1116368453</t>
  </si>
  <si>
    <t>291</t>
  </si>
  <si>
    <t>766961C22</t>
  </si>
  <si>
    <t>D-34L, 34P - D+M Interiérové dveře dřevěné, plné, 700x1970mm</t>
  </si>
  <si>
    <t>441184733</t>
  </si>
  <si>
    <t>292</t>
  </si>
  <si>
    <t>766961C23</t>
  </si>
  <si>
    <t>D-35L, 35P - D+M Interiérové dveře dřevěné, plné, 900x1970mm</t>
  </si>
  <si>
    <t>1526532443</t>
  </si>
  <si>
    <t>293</t>
  </si>
  <si>
    <t>766961C24</t>
  </si>
  <si>
    <t>D-36L, 36P - D+M Interiérové dveře dřevěné, plné, protipožární, 700x1970mm, s PO</t>
  </si>
  <si>
    <t>-1326492842</t>
  </si>
  <si>
    <t>294</t>
  </si>
  <si>
    <t>766961C25</t>
  </si>
  <si>
    <t>D-37P - D+M Interiérové dveře dřevěné, plné, protipožární, 800x1970mm, s PO</t>
  </si>
  <si>
    <t>-285861514</t>
  </si>
  <si>
    <t>295</t>
  </si>
  <si>
    <t>766961C26</t>
  </si>
  <si>
    <t>D-38P - D+M Interiérové dveře dřevěné, plné, 700x1970mm</t>
  </si>
  <si>
    <t>-995149619</t>
  </si>
  <si>
    <t>296</t>
  </si>
  <si>
    <t>766961C27</t>
  </si>
  <si>
    <t>D-39L - D+M Interiérové dveře dřevěné, plné, protipožární, 900x1970mm, s PO</t>
  </si>
  <si>
    <t>-2137433441</t>
  </si>
  <si>
    <t>297</t>
  </si>
  <si>
    <t>766961C28</t>
  </si>
  <si>
    <t>D-40L - D+M Interiérové dveře dřevěné, plné, protipožární, 800x1970mm, s PO</t>
  </si>
  <si>
    <t>-552320608</t>
  </si>
  <si>
    <t>298</t>
  </si>
  <si>
    <t>766961C29</t>
  </si>
  <si>
    <t>D-41L, 41P - D+M Interiérové dveře dřevěné, plné, protipožární, 1100x1970mm, s PO</t>
  </si>
  <si>
    <t>1690313360</t>
  </si>
  <si>
    <t>299</t>
  </si>
  <si>
    <t>766961C30</t>
  </si>
  <si>
    <t>D-42L, 42P - D+M Interiérové dveře dřevěné, plné, 900x1970mm</t>
  </si>
  <si>
    <t>-1480242833</t>
  </si>
  <si>
    <t>300</t>
  </si>
  <si>
    <t>766961C31</t>
  </si>
  <si>
    <t>D-43L - D+M Interiérové dveře dřevěné, plné, 800x1970mm</t>
  </si>
  <si>
    <t>543045091</t>
  </si>
  <si>
    <t>301</t>
  </si>
  <si>
    <t>766961C32</t>
  </si>
  <si>
    <t>D-44L, 44P - D+M Interiérové dveře dřevěné, plné, 800x1970mm</t>
  </si>
  <si>
    <t>102516040</t>
  </si>
  <si>
    <t>302</t>
  </si>
  <si>
    <t>766961C33</t>
  </si>
  <si>
    <t>D-45L, 45P - D+M Interiérové dveře dřevěné, plné, protipožární, 900x1970mm, s PO</t>
  </si>
  <si>
    <t>1036487102</t>
  </si>
  <si>
    <t>303</t>
  </si>
  <si>
    <t>766961C34</t>
  </si>
  <si>
    <t>D-46L, 46P - D+M Interiérové dveře dřevěné, plné, protipožární, 900x1970mm, s PO</t>
  </si>
  <si>
    <t>-485628337</t>
  </si>
  <si>
    <t>304</t>
  </si>
  <si>
    <t>766961C35</t>
  </si>
  <si>
    <t>D-51L - D+M Interiérové dveře dřevěné, plné, protipožární, 900x1970mm, s PO</t>
  </si>
  <si>
    <t>168276937</t>
  </si>
  <si>
    <t>305</t>
  </si>
  <si>
    <t>766961C36</t>
  </si>
  <si>
    <t>D-52P - D+M Interiérové dveře dřevěné, plné, 900x1970mm</t>
  </si>
  <si>
    <t>816743410</t>
  </si>
  <si>
    <t>306</t>
  </si>
  <si>
    <t>766961C37</t>
  </si>
  <si>
    <t>D-61 - D+M Interiérové dveře dřevěné, plné, protipožární, 1250x1970mm, s PO</t>
  </si>
  <si>
    <t>1998606644</t>
  </si>
  <si>
    <t>307</t>
  </si>
  <si>
    <t>766961C38</t>
  </si>
  <si>
    <t>D-62L - D+M Interiérové dveře dřevěné, plné, protipožární, 700x1970mm, s PO</t>
  </si>
  <si>
    <t>-733501546</t>
  </si>
  <si>
    <t>308</t>
  </si>
  <si>
    <t>766961C39</t>
  </si>
  <si>
    <t>D-64P - D+M Interiérové dveře dřevěné, plné, protipožární, 900x1970mm, s PO</t>
  </si>
  <si>
    <t>1576695300</t>
  </si>
  <si>
    <t>309</t>
  </si>
  <si>
    <t>766961C40</t>
  </si>
  <si>
    <t>D-65P - D+M Interiérové dveře dřevěné, plné, protipožární, 900x1970mm, s PO</t>
  </si>
  <si>
    <t>-2131532704</t>
  </si>
  <si>
    <t>310</t>
  </si>
  <si>
    <t>766961C41</t>
  </si>
  <si>
    <t>D-66L, 66P - D+M Interiérové dveře dřevěné, plné, 1100x1970mm</t>
  </si>
  <si>
    <t>-1690708344</t>
  </si>
  <si>
    <t>311</t>
  </si>
  <si>
    <t>766961C42</t>
  </si>
  <si>
    <t>D-67L - D+M Interiérové dveře dřevěné, plné, bezpečnostní, 1100x1970mm</t>
  </si>
  <si>
    <t>-1557828773</t>
  </si>
  <si>
    <t>312</t>
  </si>
  <si>
    <t>766961C43</t>
  </si>
  <si>
    <t>D-68 - D+M Interiérové dveře dřevěné, plné, 1450x1970mm</t>
  </si>
  <si>
    <t>-1984479769</t>
  </si>
  <si>
    <t>313</t>
  </si>
  <si>
    <t>766961C44</t>
  </si>
  <si>
    <t>D-69 - D+M Interiérové dveře dřevěné, plné, protipožární, 1450x1970mm, s PO</t>
  </si>
  <si>
    <t>-48124685</t>
  </si>
  <si>
    <t>314</t>
  </si>
  <si>
    <t>766961C45</t>
  </si>
  <si>
    <t>D-77P - D+M Interiérové dveře dřevěné, plné, protipožární, 900x1970mm, s PO</t>
  </si>
  <si>
    <t>-1770669479</t>
  </si>
  <si>
    <t>315</t>
  </si>
  <si>
    <t>766961C46</t>
  </si>
  <si>
    <t>D-80P - D+M Interiérové dveře dřevěné, plné, protipožární, 800x1970mm, s PO</t>
  </si>
  <si>
    <t>-1554104341</t>
  </si>
  <si>
    <t>316</t>
  </si>
  <si>
    <t>766961C47</t>
  </si>
  <si>
    <t>D-81L - D+M Interiérové dveře dřevěné, plné, protipožární, 800x1970mm, s PO</t>
  </si>
  <si>
    <t>837122278</t>
  </si>
  <si>
    <t>317</t>
  </si>
  <si>
    <t>998766213</t>
  </si>
  <si>
    <t>Přesun hmot procentní pro kce truhlářské s omezením mechanizace v objektech v přes 12 do 24 m</t>
  </si>
  <si>
    <t>-1688498355</t>
  </si>
  <si>
    <t>https://podminky.urs.cz/item/CS_URS_2025_01/998766213</t>
  </si>
  <si>
    <t>318</t>
  </si>
  <si>
    <t>767962C01</t>
  </si>
  <si>
    <t>O-1 - D+M Okno AL, 2750x2950mm</t>
  </si>
  <si>
    <t>-569639112</t>
  </si>
  <si>
    <t>319</t>
  </si>
  <si>
    <t>767962C02</t>
  </si>
  <si>
    <t>O-2 - D+M Okno AL, 2500x2950mm</t>
  </si>
  <si>
    <t>-1018003490</t>
  </si>
  <si>
    <t>320</t>
  </si>
  <si>
    <t>767962C03</t>
  </si>
  <si>
    <t>O-3 - D+M Okno AL s vloženými dveřmi, 2750x2950mm</t>
  </si>
  <si>
    <t>-269747469</t>
  </si>
  <si>
    <t>321</t>
  </si>
  <si>
    <t>767962C04</t>
  </si>
  <si>
    <t>O-4 - D+M Okno AL s vloženými dveřmi, 3250x2950mm</t>
  </si>
  <si>
    <t>-1844534412</t>
  </si>
  <si>
    <t>322</t>
  </si>
  <si>
    <t>767962C05</t>
  </si>
  <si>
    <t>O-5 - D+M Okno AL, 1650x2950mm</t>
  </si>
  <si>
    <t>-1714620170</t>
  </si>
  <si>
    <t>323</t>
  </si>
  <si>
    <t>767962C06</t>
  </si>
  <si>
    <t>O-5a - D+M Okno AL fixní, 1650x2950mm</t>
  </si>
  <si>
    <t>1490770850</t>
  </si>
  <si>
    <t>324</t>
  </si>
  <si>
    <t>767962C07</t>
  </si>
  <si>
    <t>O-6 - D+M Okno AL, 1650x2300mm</t>
  </si>
  <si>
    <t>-1033870088</t>
  </si>
  <si>
    <t>325</t>
  </si>
  <si>
    <t>767962C08</t>
  </si>
  <si>
    <t>O-6a - D+M Okno AL, 1650x2300mm</t>
  </si>
  <si>
    <t>235130419</t>
  </si>
  <si>
    <t>326</t>
  </si>
  <si>
    <t>767962C09</t>
  </si>
  <si>
    <t>O-7 - D+M Okno AL, 1400x2300mm</t>
  </si>
  <si>
    <t>-1023336533</t>
  </si>
  <si>
    <t>327</t>
  </si>
  <si>
    <t>767962C10</t>
  </si>
  <si>
    <t>O-8 - D+M Okno AL, 2300x2300mm</t>
  </si>
  <si>
    <t>-2143635021</t>
  </si>
  <si>
    <t>328</t>
  </si>
  <si>
    <t>767962C11</t>
  </si>
  <si>
    <t>O-9 - D+M Okno AL, 2750x2700mm</t>
  </si>
  <si>
    <t>-1422117910</t>
  </si>
  <si>
    <t>329</t>
  </si>
  <si>
    <t>767962C12</t>
  </si>
  <si>
    <t>O-10 - D+M Okno AL, 2500x2700mm</t>
  </si>
  <si>
    <t>-1719944893</t>
  </si>
  <si>
    <t>330</t>
  </si>
  <si>
    <t>767962C13</t>
  </si>
  <si>
    <t>O-11 - D+M Okno AL fixní protipožární, 1400x2300mm, s PO</t>
  </si>
  <si>
    <t>-1718334703</t>
  </si>
  <si>
    <t>331</t>
  </si>
  <si>
    <t>767962C14</t>
  </si>
  <si>
    <t>O-11a - D+M Okno AL fixní protipožární, 1400x2300mm, s PO</t>
  </si>
  <si>
    <t>1705921164</t>
  </si>
  <si>
    <t>332</t>
  </si>
  <si>
    <t>767962C15</t>
  </si>
  <si>
    <t>O-12 - D+M Okno AL fixní, 1400x2300mm</t>
  </si>
  <si>
    <t>-1462801922</t>
  </si>
  <si>
    <t>333</t>
  </si>
  <si>
    <t>767962C16</t>
  </si>
  <si>
    <t>O-13 - D+M Okno AL fixní, 1650x2300mm</t>
  </si>
  <si>
    <t>1363870067</t>
  </si>
  <si>
    <t>334</t>
  </si>
  <si>
    <t>767962C17</t>
  </si>
  <si>
    <t>O-14 - D+M Okno AL s vloženými dveřmi, 1750x2950mm</t>
  </si>
  <si>
    <t>-1453312431</t>
  </si>
  <si>
    <t>335</t>
  </si>
  <si>
    <t>767962C18</t>
  </si>
  <si>
    <t>O-15 - D+M Okno AL fixní protipožární, 1750x2950mm, s PO</t>
  </si>
  <si>
    <t>1591973954</t>
  </si>
  <si>
    <t>336</t>
  </si>
  <si>
    <t>767962C19</t>
  </si>
  <si>
    <t>O-16 - D+M Okno AL, 1750x2700mm</t>
  </si>
  <si>
    <t>-1673659284</t>
  </si>
  <si>
    <t>337</t>
  </si>
  <si>
    <t>767962C20</t>
  </si>
  <si>
    <t>O-17 - D+M Okno AL s vloženými dveřmi, 2750x2950mm</t>
  </si>
  <si>
    <t>-2035918552</t>
  </si>
  <si>
    <t>338</t>
  </si>
  <si>
    <t>767962C21</t>
  </si>
  <si>
    <t>O-18 - D+M Okno AL fixní, 3250x2950mm</t>
  </si>
  <si>
    <t>-624489001</t>
  </si>
  <si>
    <t>339</t>
  </si>
  <si>
    <t>767962C22</t>
  </si>
  <si>
    <t>O-19 - D+M Okno AL s vloženými dveřmi, 5700x2950mm</t>
  </si>
  <si>
    <t>-947479674</t>
  </si>
  <si>
    <t>340</t>
  </si>
  <si>
    <t>767962C23</t>
  </si>
  <si>
    <t>O-20 - D+M Okno AL fixní, 5550x2950mm</t>
  </si>
  <si>
    <t>-570669457</t>
  </si>
  <si>
    <t>341</t>
  </si>
  <si>
    <t>767962C24</t>
  </si>
  <si>
    <t>O-21 - D+M Okno AL fixní, 3700x2950mm</t>
  </si>
  <si>
    <t>-291561008</t>
  </si>
  <si>
    <t>342</t>
  </si>
  <si>
    <t>767962C25</t>
  </si>
  <si>
    <t>O-22 - D+M Okno AL fixní protipožární, 3700x2950mm, s PO</t>
  </si>
  <si>
    <t>844408466</t>
  </si>
  <si>
    <t>343</t>
  </si>
  <si>
    <t>767962C26</t>
  </si>
  <si>
    <t>O-23 - D+M Okno AL s vloženými dveřmi, protipožární, 5550x2950mm, s PO</t>
  </si>
  <si>
    <t>-2030927600</t>
  </si>
  <si>
    <t>344</t>
  </si>
  <si>
    <t>767962C27</t>
  </si>
  <si>
    <t>O-24 - D+M Okno AL fixní protipožární, 1650x2300mm, s PO</t>
  </si>
  <si>
    <t>1905178084</t>
  </si>
  <si>
    <t>345</t>
  </si>
  <si>
    <t>767962C28</t>
  </si>
  <si>
    <t>O-25 - D+M Okno AL fixní protipožární, 1750x2700mm, s PO</t>
  </si>
  <si>
    <t>-1970209729</t>
  </si>
  <si>
    <t>346</t>
  </si>
  <si>
    <t>767962C29</t>
  </si>
  <si>
    <t>O-26 - D+M Okno AL s více křídly, 8100x1750mm</t>
  </si>
  <si>
    <t>-227799034</t>
  </si>
  <si>
    <t>347</t>
  </si>
  <si>
    <t>767962C30</t>
  </si>
  <si>
    <t>O-26a - D+M Okno AL s více křídly, 8100x1750mm</t>
  </si>
  <si>
    <t>1033938369</t>
  </si>
  <si>
    <t>348</t>
  </si>
  <si>
    <t>767962C31</t>
  </si>
  <si>
    <t>O-27 - D+M Okno AL s více křídly, 7320x1750mm</t>
  </si>
  <si>
    <t>-306689272</t>
  </si>
  <si>
    <t>349</t>
  </si>
  <si>
    <t>767962C32</t>
  </si>
  <si>
    <t>O-28 - D+M Okno AL s více křídly, 8100x1750mm, atyp rozměry</t>
  </si>
  <si>
    <t>1909926904</t>
  </si>
  <si>
    <t>350</t>
  </si>
  <si>
    <t>767962C33</t>
  </si>
  <si>
    <t>O-28a - D+M Okno AL s více křídly, 8100x1750mm, atyp rozměry</t>
  </si>
  <si>
    <t>-429826250</t>
  </si>
  <si>
    <t>351</t>
  </si>
  <si>
    <t>767962C34</t>
  </si>
  <si>
    <t>O-29 - D+M Okno AL s více křídly, 7270x1750mm, atyp rozměry</t>
  </si>
  <si>
    <t>-1685584396</t>
  </si>
  <si>
    <t>352</t>
  </si>
  <si>
    <t>767962C35</t>
  </si>
  <si>
    <t>O-30a - D+M AL sloupko-příčková prosklená fasáda, sekce rozměru cca 1520x10500mm</t>
  </si>
  <si>
    <t>-1712535035</t>
  </si>
  <si>
    <t>353</t>
  </si>
  <si>
    <t>767962C36</t>
  </si>
  <si>
    <t>O-30b - D+M AL sloupko-příčková prosklená fasáda, sekce rozměru cca 2880x10500mm</t>
  </si>
  <si>
    <t>-1998270978</t>
  </si>
  <si>
    <t>354</t>
  </si>
  <si>
    <t>767962C37</t>
  </si>
  <si>
    <t>O-30c - D+M AL sloupko-příčková prosklená fasáda, sekce rozměru cca 2560x10500mm</t>
  </si>
  <si>
    <t>-1823087707</t>
  </si>
  <si>
    <t>355</t>
  </si>
  <si>
    <t>767962C38</t>
  </si>
  <si>
    <t>O-31a - D+M AL sloupko-příčková prosklená fasáda, sekce rozměru cca 2280x10500mm</t>
  </si>
  <si>
    <t>53846961</t>
  </si>
  <si>
    <t>356</t>
  </si>
  <si>
    <t>767962C39</t>
  </si>
  <si>
    <t>O-31b - D+M AL sloupko-příčková prosklená fasáda, sekce rozměru cca 5450x10500mm, s vloženými dvoukřídlovými dveřmi</t>
  </si>
  <si>
    <t>-1897471517</t>
  </si>
  <si>
    <t>357</t>
  </si>
  <si>
    <t>767962C40</t>
  </si>
  <si>
    <t>O-32 - D+M Interiérové AL okno fixní, protipožární, 2750x3200mm, s PO</t>
  </si>
  <si>
    <t>-1202413421</t>
  </si>
  <si>
    <t>358</t>
  </si>
  <si>
    <t>767962C41</t>
  </si>
  <si>
    <t>O-33 - D+M Interiérové pozorovací AL okno fixní, 1500x1100mm, s vloženými žaluziemi mezi skly</t>
  </si>
  <si>
    <t>-1925901650</t>
  </si>
  <si>
    <t>359</t>
  </si>
  <si>
    <t>767962C42</t>
  </si>
  <si>
    <t>O-34 - D+M Interiérové pozorovací AL okno fixní, 1000x1100mm, s vloženými žaluziemi mezi skly</t>
  </si>
  <si>
    <t>739320829</t>
  </si>
  <si>
    <t>360</t>
  </si>
  <si>
    <t>767962C43</t>
  </si>
  <si>
    <t>O-35 - D+M Interiérové AL okno fixní, protipožární, 1350x3200mm, s PO</t>
  </si>
  <si>
    <t>-1242961376</t>
  </si>
  <si>
    <t>361</t>
  </si>
  <si>
    <t>767962C44</t>
  </si>
  <si>
    <t>O-36 - D+M Interiérové AL okno fixní, protipožární, 2300x1100mm, s vloženými žaluziemi mezi skly, s PO</t>
  </si>
  <si>
    <t>-1019492315</t>
  </si>
  <si>
    <t>362</t>
  </si>
  <si>
    <t>767962C45</t>
  </si>
  <si>
    <t>O-37 - D+M Okno AL, 4460x2150mm</t>
  </si>
  <si>
    <t>-1538103207</t>
  </si>
  <si>
    <t>363</t>
  </si>
  <si>
    <t>767962C46</t>
  </si>
  <si>
    <t>O-38 - D+M Okno AL s funkcí fixního světlíku, protipožární, otvor 1000x1000mm, s PO</t>
  </si>
  <si>
    <t>-2034263587</t>
  </si>
  <si>
    <t>364</t>
  </si>
  <si>
    <t>767962C47</t>
  </si>
  <si>
    <t>AL-1 - D+M Interiérové AL dveře prosklené, protipožární, 2300x2100mm, s PO</t>
  </si>
  <si>
    <t>1030557974</t>
  </si>
  <si>
    <t>Poznámka k položce:_x000D_
Kompletní provedení dle specifikace PD a TZ vč. všech přímo souvisejících prací/činností, dodávek, příslušenství, doplňků a komponentů dle konkrétního výpisu prvků a výrobků. V jednotkové ceně započítáno: systémová dodávka, výroba, montáž/osazení/kotvení (vč.kotvících prvků), povrchová úprava, přesuny. Kompletní specifikace/rozsah viz výpis vnitřních prosklených sestav.</t>
  </si>
  <si>
    <t>365</t>
  </si>
  <si>
    <t>767962C48</t>
  </si>
  <si>
    <t>AL-2 - D+M Interiérové AL dveře prosklené s nadsvětlíkem, protipožární, 2300x2500mm, s PO</t>
  </si>
  <si>
    <t>1303312180</t>
  </si>
  <si>
    <t>366</t>
  </si>
  <si>
    <t>767962C49</t>
  </si>
  <si>
    <t>AL-3 - D+M Interiérové AL dveře prosklené, protipožární, 2300x2100mm, s PO</t>
  </si>
  <si>
    <t>-180796232</t>
  </si>
  <si>
    <t>367</t>
  </si>
  <si>
    <t>767962C50</t>
  </si>
  <si>
    <t>AL-4 - D+M Interiérové AL dveře prosklené, protipožární, 2300x2100mm, s PO</t>
  </si>
  <si>
    <t>1432133512</t>
  </si>
  <si>
    <t>368</t>
  </si>
  <si>
    <t>767962C51</t>
  </si>
  <si>
    <t>AL-5 - D+M Interiérová AL prosklená sestava s dveřmi, protipožární, 2300x2500mm, s PO</t>
  </si>
  <si>
    <t>-1466348135</t>
  </si>
  <si>
    <t>369</t>
  </si>
  <si>
    <t>767962C52</t>
  </si>
  <si>
    <t>AL-6 - D+M Interiérová AL prosklená sestava s dveřmi, protipožární, 6200x2500mm, s PO</t>
  </si>
  <si>
    <t>1211334680</t>
  </si>
  <si>
    <t>370</t>
  </si>
  <si>
    <t>767962C53</t>
  </si>
  <si>
    <t>AL-7 - D+M Interiérová AL prosklená sestava s dveřmi, 5070x2500mm</t>
  </si>
  <si>
    <t>-153076707</t>
  </si>
  <si>
    <t>371</t>
  </si>
  <si>
    <t>767962C54</t>
  </si>
  <si>
    <t>AL-8 - D+M Interiérová AL prosklená sestava s dveřmi, 3900x2500mm, část sestavy včetně žaluzií</t>
  </si>
  <si>
    <t>-273571600</t>
  </si>
  <si>
    <t>372</t>
  </si>
  <si>
    <t>767962C55</t>
  </si>
  <si>
    <t>AL-9 - D+M Interiérová AL prosklená sestava s dveřmi, 3250x2500mm</t>
  </si>
  <si>
    <t>1025787393</t>
  </si>
  <si>
    <t>373</t>
  </si>
  <si>
    <t>767962C56</t>
  </si>
  <si>
    <t>AL-10 - D+M Interiérová AL prosklená sestava s dveřmi, 2750x2100mm</t>
  </si>
  <si>
    <t>1954399471</t>
  </si>
  <si>
    <t>374</t>
  </si>
  <si>
    <t>767962C57</t>
  </si>
  <si>
    <t>AL-11 - D+M Interiérová AL prosklená sestava s dveřmi, 4750x2500mm</t>
  </si>
  <si>
    <t>-1698270391</t>
  </si>
  <si>
    <t>375</t>
  </si>
  <si>
    <t>767962C58</t>
  </si>
  <si>
    <t>AL-12 - D+M Interiérová AL prosklená sestava s dveřmi, 5550x2500mm</t>
  </si>
  <si>
    <t>997773874</t>
  </si>
  <si>
    <t>376</t>
  </si>
  <si>
    <t>767962C59</t>
  </si>
  <si>
    <t>AL-13 - D+M Interiérová AL prosklená sestava s dveřmi, protipožární, 5550x2600mm, s PO</t>
  </si>
  <si>
    <t>-27623013</t>
  </si>
  <si>
    <t>377</t>
  </si>
  <si>
    <t>767962C60</t>
  </si>
  <si>
    <t>AL-14 - D+M Interiérová AL prosklená sestava - 3 části, rozměr celkem 5850x1780mm</t>
  </si>
  <si>
    <t>-1056805958</t>
  </si>
  <si>
    <t>378</t>
  </si>
  <si>
    <t>767962C61</t>
  </si>
  <si>
    <t>AL-15 - D+M Interiérová AL prosklená sestava s dveřmi, 3850x2500mm</t>
  </si>
  <si>
    <t>627799944</t>
  </si>
  <si>
    <t>379</t>
  </si>
  <si>
    <t>767962C62</t>
  </si>
  <si>
    <t>AL-16 - D+M Interiérová AL prosklená sestava s dveřmi, protipožární, 4000x2600mm, s PO</t>
  </si>
  <si>
    <t>-584094321</t>
  </si>
  <si>
    <t>380</t>
  </si>
  <si>
    <t>767962C63</t>
  </si>
  <si>
    <t>AL-17 - D+M Interiérová AL sestava s dveřmi, prosklená část včetně žaluzií, atyp rozměry, 3100x2020mm</t>
  </si>
  <si>
    <t>155153667</t>
  </si>
  <si>
    <t>381</t>
  </si>
  <si>
    <t>767962C64</t>
  </si>
  <si>
    <t>AL-18 - D+M Interiérové AL dveře prosklené, 2300x2100mm</t>
  </si>
  <si>
    <t>1558152548</t>
  </si>
  <si>
    <t>382</t>
  </si>
  <si>
    <t>767962C65</t>
  </si>
  <si>
    <t>AL-19 - D+M Interiérová AL prosklená sestava s dveřmi, protipožární, 4550x2100mm, s PO</t>
  </si>
  <si>
    <t>-849643353</t>
  </si>
  <si>
    <t>383</t>
  </si>
  <si>
    <t>767962C66</t>
  </si>
  <si>
    <t>AL-20 - D+M Interiérové AL dveře prosklené, protipožární, 1500x2100mm, s PO</t>
  </si>
  <si>
    <t>-1405858174</t>
  </si>
  <si>
    <t>384</t>
  </si>
  <si>
    <t>767962C67</t>
  </si>
  <si>
    <t>AL-21 - D+M Interiérová AL prosklená sestava s dveřmi, 2300x2100mm</t>
  </si>
  <si>
    <t>602436419</t>
  </si>
  <si>
    <t>385</t>
  </si>
  <si>
    <t>767962C68</t>
  </si>
  <si>
    <t>AL-22 - D+M Interiérová AL prosklená sestava s dveřmi, 1500x2500mm</t>
  </si>
  <si>
    <t>-1516769684</t>
  </si>
  <si>
    <t>386</t>
  </si>
  <si>
    <t>767962C69</t>
  </si>
  <si>
    <t>AL-23 - D+M Interiérové AL dveře prosklené, 2250x2100mm</t>
  </si>
  <si>
    <t>-1674265313</t>
  </si>
  <si>
    <t>387</t>
  </si>
  <si>
    <t>767962C70</t>
  </si>
  <si>
    <t>AL-24 - D+M Interiérová AL prosklená sestava s dveřmi, 4065x2600mm</t>
  </si>
  <si>
    <t>997807355</t>
  </si>
  <si>
    <t>388</t>
  </si>
  <si>
    <t>767962C71</t>
  </si>
  <si>
    <t>D-1L - D+M Dveře ocelové, plné, protipožární, 900x1970mm, s PO</t>
  </si>
  <si>
    <t>1628600301</t>
  </si>
  <si>
    <t>389</t>
  </si>
  <si>
    <t>767962C72</t>
  </si>
  <si>
    <t>D-2 - D+M Dveře ocelové, plné, 1250x1970mm</t>
  </si>
  <si>
    <t>660627321</t>
  </si>
  <si>
    <t>390</t>
  </si>
  <si>
    <t>767962C73</t>
  </si>
  <si>
    <t>D-3L - D+M Dveře ocelové, plné, protipožární, 900x1970mm, s PO</t>
  </si>
  <si>
    <t>-1221751166</t>
  </si>
  <si>
    <t>391</t>
  </si>
  <si>
    <t>767962C74</t>
  </si>
  <si>
    <t>D-4L - D+M Interiérové dveře ocelové, plné, protipožární, 900x1970mm, s PO</t>
  </si>
  <si>
    <t>1655536863</t>
  </si>
  <si>
    <t>392</t>
  </si>
  <si>
    <t>767962C75</t>
  </si>
  <si>
    <t>D-5L - D+M Interiérové dveře ocelové, plné, protipožární, 900x1970mm, s PO</t>
  </si>
  <si>
    <t>-800560580</t>
  </si>
  <si>
    <t>393</t>
  </si>
  <si>
    <t>767962C76</t>
  </si>
  <si>
    <t>D-6L - D+M Interiérové dveře ocelové, plné, protipožární, 900x1970mm, s PO</t>
  </si>
  <si>
    <t>1435019596</t>
  </si>
  <si>
    <t>394</t>
  </si>
  <si>
    <t>767962C77</t>
  </si>
  <si>
    <t>D-7L - D+M Interiérové dveře ocelové, plné, protipožární, 900x1970mm, s PO</t>
  </si>
  <si>
    <t>-1188708007</t>
  </si>
  <si>
    <t>395</t>
  </si>
  <si>
    <t>767962C78</t>
  </si>
  <si>
    <t>D-8L - D+M Interiérové dveře ocelové, plné, protipožární, 800x1970mm, s PO</t>
  </si>
  <si>
    <t>1741761396</t>
  </si>
  <si>
    <t>396</t>
  </si>
  <si>
    <t>767962C79</t>
  </si>
  <si>
    <t>D-9P - D+M Interiérové dveře ocelové, plné, protipožární, 900x1970mm, s PO</t>
  </si>
  <si>
    <t>1063174374</t>
  </si>
  <si>
    <t>397</t>
  </si>
  <si>
    <t>767962C80</t>
  </si>
  <si>
    <t>D-10P - D+M Interiérové dveře ocelové, plné, protipožární, 900x1970mm, s PO</t>
  </si>
  <si>
    <t>850648780</t>
  </si>
  <si>
    <t>398</t>
  </si>
  <si>
    <t>767962C81</t>
  </si>
  <si>
    <t>D-11P - D+M Interiérové dveře ocelové, plné, protipožární, 900x1970mm, s PO</t>
  </si>
  <si>
    <t>-1209479885</t>
  </si>
  <si>
    <t>399</t>
  </si>
  <si>
    <t>767962C82</t>
  </si>
  <si>
    <t>D-12L - D+M AL dveře, rám s PTM, plné, 900x1970mm</t>
  </si>
  <si>
    <t>32174372</t>
  </si>
  <si>
    <t>400</t>
  </si>
  <si>
    <t>767962C83</t>
  </si>
  <si>
    <t>D-13L - D+M AL dveře, plné, 900x1970mm</t>
  </si>
  <si>
    <t>-1192018056</t>
  </si>
  <si>
    <t>401</t>
  </si>
  <si>
    <t>767962C84</t>
  </si>
  <si>
    <t>D-47L - D+M Interiérové dveře AL, prosklené, automatické, posuvné na stěnu, křídlo 1100x1970mm</t>
  </si>
  <si>
    <t>696451665</t>
  </si>
  <si>
    <t>402</t>
  </si>
  <si>
    <t>767962C85</t>
  </si>
  <si>
    <t>D-48L, 48P - D+M Interiérové dveře AL, plné, automatické, posuvné na stěnu, křídlo 1100x1970mm</t>
  </si>
  <si>
    <t>-1287836552</t>
  </si>
  <si>
    <t>403</t>
  </si>
  <si>
    <t>767962C86</t>
  </si>
  <si>
    <t>D-49L - D+M Interiérové dveře AL, plné, automatické, posuvné na stěnu, křídlo 900x1970mm</t>
  </si>
  <si>
    <t>-174376397</t>
  </si>
  <si>
    <t>404</t>
  </si>
  <si>
    <t>767962C87</t>
  </si>
  <si>
    <t>D-50P - D+M Interiérové dveře AL, plné, automatické, posuvné na stěnu, křídlo 1100x1970mm</t>
  </si>
  <si>
    <t>1747302206</t>
  </si>
  <si>
    <t>405</t>
  </si>
  <si>
    <t>767962C88</t>
  </si>
  <si>
    <t>D-53L - D+M Interiérové dveře AL, plné, automatické, posuvné na stěnu, křídlo 900x1970mm</t>
  </si>
  <si>
    <t>1623900214</t>
  </si>
  <si>
    <t>406</t>
  </si>
  <si>
    <t>767962C89</t>
  </si>
  <si>
    <t>D-54P - D+M Interiérové dveře AL, plné, automatické, posuvné na stěnu, křídlo 900x1970mm</t>
  </si>
  <si>
    <t>1616214626</t>
  </si>
  <si>
    <t>407</t>
  </si>
  <si>
    <t>767962C90</t>
  </si>
  <si>
    <t>D-55P - D+M Interiérové dveře ocelové, plné, protipožární, 700x1970mm, s PO</t>
  </si>
  <si>
    <t>-456672618</t>
  </si>
  <si>
    <t>408</t>
  </si>
  <si>
    <t>767962C91</t>
  </si>
  <si>
    <t>D-56 - D+M Interiérové dveře ocelové, plné, protipožární, 1250x1970mm, s PO</t>
  </si>
  <si>
    <t>-167413867</t>
  </si>
  <si>
    <t>409</t>
  </si>
  <si>
    <t>767962C92</t>
  </si>
  <si>
    <t>D-57 - D+M Interiérové dveře ocelové, plné, protipožární, 1250x1970mm, s PO</t>
  </si>
  <si>
    <t>-1488126971</t>
  </si>
  <si>
    <t>410</t>
  </si>
  <si>
    <t>767962C93</t>
  </si>
  <si>
    <t>D-57a - D+M Interiérové dveře ocelové, plné, protipožární, 1250x1970mm, s PO</t>
  </si>
  <si>
    <t>1440676623</t>
  </si>
  <si>
    <t>411</t>
  </si>
  <si>
    <t>767962C94</t>
  </si>
  <si>
    <t>D-58L - D+M Interiérové dveře ocelové, plné, protipožární, 900x1970mm, s PO</t>
  </si>
  <si>
    <t>-985933420</t>
  </si>
  <si>
    <t>412</t>
  </si>
  <si>
    <t>767962C95</t>
  </si>
  <si>
    <t>D-59L - D+M AL dveře, rám s PTM, plné, 900x1970mm</t>
  </si>
  <si>
    <t>1614669036</t>
  </si>
  <si>
    <t>413</t>
  </si>
  <si>
    <t>767962C96</t>
  </si>
  <si>
    <t>D-60 - D+M Interiérové dveře ocelové, plné, protipožární, 1450x1970mm, s PO</t>
  </si>
  <si>
    <t>281026282</t>
  </si>
  <si>
    <t>414</t>
  </si>
  <si>
    <t>767962C97</t>
  </si>
  <si>
    <t>D-63L - D+M Interiérové dveře ocelové, plné, protipožární, 900x1970mm, s PO</t>
  </si>
  <si>
    <t>1473544767</t>
  </si>
  <si>
    <t>415</t>
  </si>
  <si>
    <t>767962C98</t>
  </si>
  <si>
    <t>D-70 - D+M Interiérové dveře plné, pro lahvovou stanici, nosný rám z profilů jekl, 1800x1970mm</t>
  </si>
  <si>
    <t>-830114287</t>
  </si>
  <si>
    <t>416</t>
  </si>
  <si>
    <t>767962C99</t>
  </si>
  <si>
    <t>D-71L - D+M Interiérové dveře ocelové, plné, protipožární, 900x1970mm, s PO</t>
  </si>
  <si>
    <t>-1041625511</t>
  </si>
  <si>
    <t>417</t>
  </si>
  <si>
    <t>767965C00</t>
  </si>
  <si>
    <t>D-72L - D+M AL dveře, rám s PTM, plné, 1100x1970mm</t>
  </si>
  <si>
    <t>1518555038</t>
  </si>
  <si>
    <t>418</t>
  </si>
  <si>
    <t>767965C01</t>
  </si>
  <si>
    <t>D-73P - D+M Dveře ocelové, plné, protipožární, 900x1970mm, s PO</t>
  </si>
  <si>
    <t>2104852765</t>
  </si>
  <si>
    <t>419</t>
  </si>
  <si>
    <t>767965C02</t>
  </si>
  <si>
    <t>D-74L - D+M Dveře ocelové, plné, protipožární, 900x1970mm, s PO</t>
  </si>
  <si>
    <t>1534540007</t>
  </si>
  <si>
    <t>420</t>
  </si>
  <si>
    <t>767965C03</t>
  </si>
  <si>
    <t>D-75L - D+M AL dveře, rám s PTM, prosklené, 900x2700mm</t>
  </si>
  <si>
    <t>1258156330</t>
  </si>
  <si>
    <t>421</t>
  </si>
  <si>
    <t>767965C04</t>
  </si>
  <si>
    <t>D-76P - D+M Interiérové dveře ocelové, plné, protipožární, 900x1970mm, s PO</t>
  </si>
  <si>
    <t>-1320631810</t>
  </si>
  <si>
    <t>422</t>
  </si>
  <si>
    <t>767965C05</t>
  </si>
  <si>
    <t>D-78P - D+M Exteriérové dveře, plné, nosný rám z profilů jekl, 900x1970mm</t>
  </si>
  <si>
    <t>-2004993881</t>
  </si>
  <si>
    <t>423</t>
  </si>
  <si>
    <t>767965C06</t>
  </si>
  <si>
    <t>D-79P - D+M Exteriérové dveře, plné, nosný rám z profilů jekl, 1200x1970mm</t>
  </si>
  <si>
    <t>-112067947</t>
  </si>
  <si>
    <t>424</t>
  </si>
  <si>
    <t>767965C07</t>
  </si>
  <si>
    <t>Z-1 - D+M Ocelová zárubeň, pro zazdění pro dvoukřídlé dveře, tl. plechu 1,5mm, 1250x1970mm, ústí 150mm</t>
  </si>
  <si>
    <t>1424133864</t>
  </si>
  <si>
    <t>Poznámka k položce:_x000D_
Kompletní provedení dle specifikace PD a TZ vč. všech přímo souvisejících prací/činností, dodávek, příslušenství, doplňků a komponentů dle konkrétního výpisu prvků a výrobků. V jednotkové ceně započítáno: systémová dodávka, výroba, montáž/osazení/kotvení (vč.kotvících prvků), povrchová úprava, přesuny. Kompletní specifikace/rozsah viz výpis zámečnických prvků.</t>
  </si>
  <si>
    <t>425</t>
  </si>
  <si>
    <t>767965C08</t>
  </si>
  <si>
    <t>Z-2L, 2P - D+M Ocelová zárubeň, pro zazdění pro jednokřídlé dveře, tl. plechu 1,5mm, 1100x1970mm, ústí 150mm</t>
  </si>
  <si>
    <t>-463947709</t>
  </si>
  <si>
    <t>426</t>
  </si>
  <si>
    <t>767965C09</t>
  </si>
  <si>
    <t>Z-3L, 3P - D+M Ocelová zárubeň, pro zazdění pro jednokřídlé dveře, tl. plechu 1,5mm, 1100x1970mm, ústí 300mm</t>
  </si>
  <si>
    <t>-492419142</t>
  </si>
  <si>
    <t>427</t>
  </si>
  <si>
    <t>767965C10</t>
  </si>
  <si>
    <t>Z-4L, 4P - D+M Ocelová zárubeň, pro zazdění pro jednokřídlé dveře, tl. plechu 1,5mm, 900x1970mm, ústí 150mm</t>
  </si>
  <si>
    <t>-717349860</t>
  </si>
  <si>
    <t>428</t>
  </si>
  <si>
    <t>767965C11</t>
  </si>
  <si>
    <t>Z-5L, 5P - D+M Ocelová zárubeň, pro zazdění pro jednokřídlé dveře, tl. plechu 1,5mm, 700x1970mm, ústí 115mm</t>
  </si>
  <si>
    <t>1759928615</t>
  </si>
  <si>
    <t>429</t>
  </si>
  <si>
    <t>767965C12</t>
  </si>
  <si>
    <t>Z-6L, 6P - D+M Ocelová zárubeň, pro zazdění pro jednokřídlé dveře, tl. plechu 1,5mm, 800x1970mm, ústí 150mm</t>
  </si>
  <si>
    <t>-1801087416</t>
  </si>
  <si>
    <t>430</t>
  </si>
  <si>
    <t>767965C13</t>
  </si>
  <si>
    <t>Z-7L, 7P - D+M Ocelová zárubeň, pro zazdění pro jednokřídlé dveře, tl. plechu 1,5mm, 700x1970mm, ústí 150mm</t>
  </si>
  <si>
    <t>-899745395</t>
  </si>
  <si>
    <t>431</t>
  </si>
  <si>
    <t>767965C14</t>
  </si>
  <si>
    <t>Z-8L, 8P - D+M Ocelová zárubeň, pro zazdění pro jednokřídlé dveře, tl. plechu 1,5mm, 800x1970mm, ústí 150mm</t>
  </si>
  <si>
    <t>-2098482299</t>
  </si>
  <si>
    <t>432</t>
  </si>
  <si>
    <t>767965C15</t>
  </si>
  <si>
    <t>Z-9 - D+M Ocelová zárubeň, pro zazdění pro dvoukřídlé dveře, tl. plechu 1,5mm, 1450x1970mm, ústí 200mm</t>
  </si>
  <si>
    <t>-2089318860</t>
  </si>
  <si>
    <t>433</t>
  </si>
  <si>
    <t>767965C16</t>
  </si>
  <si>
    <t>Z-10L, 10P - D+M Ocelová zárubeň, pro SDK kce, tl. plechu 1,5mm, 900x1970mm, ústí 125mm</t>
  </si>
  <si>
    <t>-253863955</t>
  </si>
  <si>
    <t>434</t>
  </si>
  <si>
    <t>767965C17</t>
  </si>
  <si>
    <t>Z-11L, 11P - D+M Ocelová zárubeň, pro SDK kce, tl. plechu 1,5mm, 700x1970mm, ústí 125mm</t>
  </si>
  <si>
    <t>-683488733</t>
  </si>
  <si>
    <t>435</t>
  </si>
  <si>
    <t>767965C18</t>
  </si>
  <si>
    <t>Z-12L, 12P - D+M Ocelová zárubeň, pro SDK kce, tl. plechu 1,5mm, 700x1970mm, ústí 100mm</t>
  </si>
  <si>
    <t>-150490568</t>
  </si>
  <si>
    <t>436</t>
  </si>
  <si>
    <t>767965C19</t>
  </si>
  <si>
    <t>Z-13L - D+M Ocelová zárubeň, pro zazdění pro jednokřídlé dveře, tl. plechu 1,5mm, 900x1970mm, ústí 115mm</t>
  </si>
  <si>
    <t>-621862298</t>
  </si>
  <si>
    <t>437</t>
  </si>
  <si>
    <t>767965C20</t>
  </si>
  <si>
    <t>Z-14 - D+M Ocelová zábradelní výplň tyčová, 4400x2150mm</t>
  </si>
  <si>
    <t>1173597475</t>
  </si>
  <si>
    <t>438</t>
  </si>
  <si>
    <t>767965C21</t>
  </si>
  <si>
    <t>Z-15 - D+M Ocelová zábradelní výplň tyčová před oknem, 4460x2550mm</t>
  </si>
  <si>
    <t>-106509181</t>
  </si>
  <si>
    <t>439</t>
  </si>
  <si>
    <t>767965C22</t>
  </si>
  <si>
    <t>Z-16 - D+M Ocelová zábradelní výplň tyčová, 5800x2550mm</t>
  </si>
  <si>
    <t>-1488759685</t>
  </si>
  <si>
    <t>440</t>
  </si>
  <si>
    <t>767965C23</t>
  </si>
  <si>
    <t>Z-17 - D+M Ocelová zábradelní výplň tyčová, 5800x2350mm, atyp rozměry</t>
  </si>
  <si>
    <t>-2092480894</t>
  </si>
  <si>
    <t>441</t>
  </si>
  <si>
    <t>767965C24</t>
  </si>
  <si>
    <t>Z-18 - D+M Ocelová zábradelní výplň tyčová, 5600x2350mm, atyp rozměry</t>
  </si>
  <si>
    <t>-321430651</t>
  </si>
  <si>
    <t>442</t>
  </si>
  <si>
    <t>767965C25</t>
  </si>
  <si>
    <t>Z-19 - D+M Ocelová zábradelní výplň tyčová před oknem, 2300x2350mm</t>
  </si>
  <si>
    <t>-1639719609</t>
  </si>
  <si>
    <t>443</t>
  </si>
  <si>
    <t>767965C26</t>
  </si>
  <si>
    <t>Z-20 - D+M Ocelová zábradelní výplň tyčová, 8500x2350mm, atyp rozměry</t>
  </si>
  <si>
    <t>1128645443</t>
  </si>
  <si>
    <t>444</t>
  </si>
  <si>
    <t>767965C27</t>
  </si>
  <si>
    <t>Z-21 - D+M Ocelová zábradelní výplň tyčová v nároží, celkem 11825x2350mm, atyp rozměry</t>
  </si>
  <si>
    <t>556361925</t>
  </si>
  <si>
    <t>445</t>
  </si>
  <si>
    <t>767965C28</t>
  </si>
  <si>
    <t>Z-22 - D+M Ocelová zábradelní výplň tyčová, 4600x2550mm</t>
  </si>
  <si>
    <t>-1360921546</t>
  </si>
  <si>
    <t>446</t>
  </si>
  <si>
    <t>767965C29</t>
  </si>
  <si>
    <t>Z-23 - D+M Ocelová zábradelní výplň tyčová, 5660x2550mm</t>
  </si>
  <si>
    <t>-2027409495</t>
  </si>
  <si>
    <t>447</t>
  </si>
  <si>
    <t>767965C30</t>
  </si>
  <si>
    <t>Z-24 - D+M Ocelové tyčové zábradlí, celkem 7270x1100mm</t>
  </si>
  <si>
    <t>1135460768</t>
  </si>
  <si>
    <t>448</t>
  </si>
  <si>
    <t>767965C31</t>
  </si>
  <si>
    <t>Z-25 - D+M Ocelové tyčové zábradlí, 17150x1100mm</t>
  </si>
  <si>
    <t>-1018186962</t>
  </si>
  <si>
    <t>449</t>
  </si>
  <si>
    <t>767965C32</t>
  </si>
  <si>
    <t>Z-26 - D+M Ocelové tyčové zábradlí, 3240x1100mm</t>
  </si>
  <si>
    <t>686552669</t>
  </si>
  <si>
    <t>450</t>
  </si>
  <si>
    <t>767965C33</t>
  </si>
  <si>
    <t>Z-27 - D+M Ocelové zábradlí schodiště, výška nad stupni cca 900mm</t>
  </si>
  <si>
    <t>-980694060</t>
  </si>
  <si>
    <t>451</t>
  </si>
  <si>
    <t>767965C34</t>
  </si>
  <si>
    <t>Z-28 - D+M Schodišťové madlo svařované, ocelové</t>
  </si>
  <si>
    <t>80807366</t>
  </si>
  <si>
    <t>452</t>
  </si>
  <si>
    <t>767965C35</t>
  </si>
  <si>
    <t>Z-30 - D+M Schodišťové madlo svařované, ocelové</t>
  </si>
  <si>
    <t>-7803312</t>
  </si>
  <si>
    <t>453</t>
  </si>
  <si>
    <t>767965C36</t>
  </si>
  <si>
    <t>Z-30a - D+M Schodišťové madlo svařované, ocelové</t>
  </si>
  <si>
    <t>-1285305078</t>
  </si>
  <si>
    <t>454</t>
  </si>
  <si>
    <t>767965C37</t>
  </si>
  <si>
    <t>Z-31 - D+M Schodišťové madlo svařované, ocelové</t>
  </si>
  <si>
    <t>-721720305</t>
  </si>
  <si>
    <t>455</t>
  </si>
  <si>
    <t>767965C38</t>
  </si>
  <si>
    <t>Z-32 - D+M Zábradlí schodiště na vnitřní straně, svařované, ocelové, výška 1050mm</t>
  </si>
  <si>
    <t>1419787732</t>
  </si>
  <si>
    <t>456</t>
  </si>
  <si>
    <t>767965C39</t>
  </si>
  <si>
    <t>Z-33 - D+M Schodišťové madlo svařované, ocelové</t>
  </si>
  <si>
    <t>1965738368</t>
  </si>
  <si>
    <t>457</t>
  </si>
  <si>
    <t>767965C40</t>
  </si>
  <si>
    <t>Z-33a - D+M Schodišťové madlo svařované, ocelové</t>
  </si>
  <si>
    <t>1700471431</t>
  </si>
  <si>
    <t>458</t>
  </si>
  <si>
    <t>767965C41</t>
  </si>
  <si>
    <t>Z-34 - D+M Dvojice madel na rampě, svařované, ocelové</t>
  </si>
  <si>
    <t>1517932821</t>
  </si>
  <si>
    <t>459</t>
  </si>
  <si>
    <t>767965C42</t>
  </si>
  <si>
    <t>Z-35 - D+M Zábradlí schodiště na vnitřní straně, svařované, ocelové, výška 1205mm</t>
  </si>
  <si>
    <t>425087923</t>
  </si>
  <si>
    <t>460</t>
  </si>
  <si>
    <t>767965C43</t>
  </si>
  <si>
    <t>Z-36 - D+M Schodišťové madlo svařované, ocelové, ukončení za roh</t>
  </si>
  <si>
    <t>-1636017329</t>
  </si>
  <si>
    <t>461</t>
  </si>
  <si>
    <t>767965C44</t>
  </si>
  <si>
    <t>Z-37 - D+M Tyčové zábradlí schodiště, ocelové, výšky 1000mm</t>
  </si>
  <si>
    <t>486093168</t>
  </si>
  <si>
    <t>462</t>
  </si>
  <si>
    <t>767965C45</t>
  </si>
  <si>
    <t>Z-38 - D+M Schodišťové madlo svařované, ocelové, ukončení za roh</t>
  </si>
  <si>
    <t>1882197490</t>
  </si>
  <si>
    <t>463</t>
  </si>
  <si>
    <t>767965C46</t>
  </si>
  <si>
    <t>Z-39 - D+M Schodišťové madlo svařované, ocelové, ukončení za roh</t>
  </si>
  <si>
    <t>129411112</t>
  </si>
  <si>
    <t>464</t>
  </si>
  <si>
    <t>767965C47</t>
  </si>
  <si>
    <t>Z-40 - D+M Zábradlí schodiště na vnitřní straně, svařované, ocelové, výška cca 1050mm</t>
  </si>
  <si>
    <t>-1073667329</t>
  </si>
  <si>
    <t>465</t>
  </si>
  <si>
    <t>767965C48</t>
  </si>
  <si>
    <t>Z-41 - D+M Tyčové zábradlí schodiště, ocelové, výšky 1000mm</t>
  </si>
  <si>
    <t>565395333</t>
  </si>
  <si>
    <t>466</t>
  </si>
  <si>
    <t>767965C49</t>
  </si>
  <si>
    <t>Z-42 - D+M Zábradlí schodiště na vnější straně, svařované, ocelové, výška 900mm</t>
  </si>
  <si>
    <t>1474936411</t>
  </si>
  <si>
    <t>467</t>
  </si>
  <si>
    <t>767965C50</t>
  </si>
  <si>
    <t>Z-43 - D+M Tyčové zábradlí, ocelové, výšky 450mm</t>
  </si>
  <si>
    <t>738774688</t>
  </si>
  <si>
    <t>468</t>
  </si>
  <si>
    <t>767965C51</t>
  </si>
  <si>
    <t>Z-44 - D+M Schodišťové madlo svařované, ocelové, ukončení za roh</t>
  </si>
  <si>
    <t>1505611613</t>
  </si>
  <si>
    <t>469</t>
  </si>
  <si>
    <t>767965C52</t>
  </si>
  <si>
    <t>Z-45 - D+M Schodišťové zábradlí nerezové svařované, výška 1000mm</t>
  </si>
  <si>
    <t>-1195864687</t>
  </si>
  <si>
    <t>470</t>
  </si>
  <si>
    <t>767965C53</t>
  </si>
  <si>
    <t>Z-46 - D+M Schodišťové madlo svařované na přímé schodiště, nerezové</t>
  </si>
  <si>
    <t>-61095047</t>
  </si>
  <si>
    <t>471</t>
  </si>
  <si>
    <t>767965C54</t>
  </si>
  <si>
    <t>Z-47a - D+M Schodišťové zábradlí svařované celonerezové, výšky 1100mm</t>
  </si>
  <si>
    <t>2109466346</t>
  </si>
  <si>
    <t>472</t>
  </si>
  <si>
    <t>767965C55</t>
  </si>
  <si>
    <t>Z-47b - D+M Schodišťové zábradlí svařované celonerezové, výšky 1100mm</t>
  </si>
  <si>
    <t>1094393815</t>
  </si>
  <si>
    <t>473</t>
  </si>
  <si>
    <t>767965C56</t>
  </si>
  <si>
    <t>Z-47c - D+M Schodišťové zábradlí svařované celonerezové, výšky 1100mm</t>
  </si>
  <si>
    <t>1004102733</t>
  </si>
  <si>
    <t>474</t>
  </si>
  <si>
    <t>767965C57</t>
  </si>
  <si>
    <t>Z-47d - D+M Schodišťové zábradlí svařované celonerezové, výšky 1100mm</t>
  </si>
  <si>
    <t>-4559866</t>
  </si>
  <si>
    <t>475</t>
  </si>
  <si>
    <t>767965C58</t>
  </si>
  <si>
    <t>Z-47e - D+M Schodišťové zábradlí svařované celonerezové, výšky 1100mm</t>
  </si>
  <si>
    <t>-426370101</t>
  </si>
  <si>
    <t>476</t>
  </si>
  <si>
    <t>767965C59</t>
  </si>
  <si>
    <t>Z-47f - D+M Schodišťové zábradlí svařované celonerezové, výšky 1100mm</t>
  </si>
  <si>
    <t>1228605391</t>
  </si>
  <si>
    <t>477</t>
  </si>
  <si>
    <t>767965C60</t>
  </si>
  <si>
    <t>Z-47g - D+M Schodišťové zábradlí svařované celonerezové, výšky 1100mm</t>
  </si>
  <si>
    <t>1248072726</t>
  </si>
  <si>
    <t>478</t>
  </si>
  <si>
    <t>767965C61</t>
  </si>
  <si>
    <t>Z-49 - D+M Schodišťové zábradlí svařované celonerezové, výšky 1100mm</t>
  </si>
  <si>
    <t>-569301101</t>
  </si>
  <si>
    <t>479</t>
  </si>
  <si>
    <t>767965C62</t>
  </si>
  <si>
    <t>Z-48 - D+M Schodišťové zábradlí svařované celonerezové, výšky 1100mm</t>
  </si>
  <si>
    <t>-1302902427</t>
  </si>
  <si>
    <t>480</t>
  </si>
  <si>
    <t>767965C63</t>
  </si>
  <si>
    <t>Z-50 - D+M Schodišťové zábradlí svařované celonerezové, výšky 1100mm</t>
  </si>
  <si>
    <t>912976521</t>
  </si>
  <si>
    <t>481</t>
  </si>
  <si>
    <t>767965C64</t>
  </si>
  <si>
    <t>Z-51 - D+M Exteriérová branka dvoukřídlá, ocelová, 1500x2380mm</t>
  </si>
  <si>
    <t>-190961831</t>
  </si>
  <si>
    <t>482</t>
  </si>
  <si>
    <t>767965C65</t>
  </si>
  <si>
    <t>Z-52 - D+M Box pro ochranu technologie, ocelový, celkem 4100x2100mm</t>
  </si>
  <si>
    <t>-377392497</t>
  </si>
  <si>
    <t>483</t>
  </si>
  <si>
    <t>767965C66</t>
  </si>
  <si>
    <t>Z-53 - D+M Box pro ochranu technologie, ocelový, celkem 6720x2100mm</t>
  </si>
  <si>
    <t>1553268843</t>
  </si>
  <si>
    <t>484</t>
  </si>
  <si>
    <t>767965C67</t>
  </si>
  <si>
    <t>Z-54 - D+M Ochrana kanalizačního potrubí před nárazem, kce svařovaná, rozměry 440x225x140mm</t>
  </si>
  <si>
    <t>2070037741</t>
  </si>
  <si>
    <t>485</t>
  </si>
  <si>
    <t>767965C68</t>
  </si>
  <si>
    <t>Z-55 - D+M Ochrana kanalizačního potrubí před nárazem, kce svařovaná, rozměry 595x225x140mm</t>
  </si>
  <si>
    <t>854064697</t>
  </si>
  <si>
    <t>486</t>
  </si>
  <si>
    <t>767965C69</t>
  </si>
  <si>
    <t>Z-56 - D+M Ochrana kanalizačního potrubí před nárazem, provedení do rohu, kce svařovaná, rozměry 360x405x140mm</t>
  </si>
  <si>
    <t>1204764278</t>
  </si>
  <si>
    <t>487</t>
  </si>
  <si>
    <t>767965C70</t>
  </si>
  <si>
    <t>Z-57 - D+M Ochrana kanalizačního potrubí před nárazem, provedení do rohu, kce svařovaná, rozměry 512x512x140mm</t>
  </si>
  <si>
    <t>-198055005</t>
  </si>
  <si>
    <t>488</t>
  </si>
  <si>
    <t>767965C71</t>
  </si>
  <si>
    <t>Z-58 - D+M Exteriérové žaluzie elektricky ovládané, lamely Z70, množství vztaženo na rozměry okna</t>
  </si>
  <si>
    <t>2036635231</t>
  </si>
  <si>
    <t>489</t>
  </si>
  <si>
    <t>767965C72</t>
  </si>
  <si>
    <t>Z-59 - D+M Exteriérové žaluzie elektricky ovládané, lamely Z70, množství vztaženo na rozměry okna</t>
  </si>
  <si>
    <t>-1860582848</t>
  </si>
  <si>
    <t>490</t>
  </si>
  <si>
    <t>767965C73</t>
  </si>
  <si>
    <t>Z-60 - D+M Exteriérové žaluzie elektricky ovládané, lamely Z70, množství vztaženo na rozměry okna</t>
  </si>
  <si>
    <t>-22171457</t>
  </si>
  <si>
    <t>491</t>
  </si>
  <si>
    <t>767965C74</t>
  </si>
  <si>
    <t>Z-61 - D+M Exteriérové žaluzie elektricky ovládané, lamely Z70, množství vztaženo na rozměry okna</t>
  </si>
  <si>
    <t>-395998508</t>
  </si>
  <si>
    <t>492</t>
  </si>
  <si>
    <t>767965C75</t>
  </si>
  <si>
    <t>Z-62 - D+M Exteriérové žaluzie elektricky ovládané, lamely Z70, množství vztaženo na rozměry okna</t>
  </si>
  <si>
    <t>-547851952</t>
  </si>
  <si>
    <t>493</t>
  </si>
  <si>
    <t>767965C76</t>
  </si>
  <si>
    <t>Z-63 - D+M Exteriérové žaluzie elektricky ovládané, lamely Z70, množství vztaženo na rozměry okna</t>
  </si>
  <si>
    <t>715571472</t>
  </si>
  <si>
    <t>494</t>
  </si>
  <si>
    <t>767965C77</t>
  </si>
  <si>
    <t>Z-64 - D+M Exteriérové žaluzie elektricky ovládané, lamely Z70, množství vztaženo na rozměry okna</t>
  </si>
  <si>
    <t>1929239027</t>
  </si>
  <si>
    <t>495</t>
  </si>
  <si>
    <t>767965C78</t>
  </si>
  <si>
    <t>Z-65 - D+M Exteriérové žaluzie elektricky ovládané, lamely Z70, množství vztaženo na rozměry okna</t>
  </si>
  <si>
    <t>1280092133</t>
  </si>
  <si>
    <t>496</t>
  </si>
  <si>
    <t>767965C79</t>
  </si>
  <si>
    <t>Z-66 - D+M Exteriérové žaluzie elektricky ovládané, lamely Z70, množství vztaženo na rozměry okna</t>
  </si>
  <si>
    <t>-1537218411</t>
  </si>
  <si>
    <t>497</t>
  </si>
  <si>
    <t>767965C80</t>
  </si>
  <si>
    <t>Z-67 - D+M Exteriérové žaluzie elektricky ovládané, lamely Z70, množství vztaženo na rozměry okna</t>
  </si>
  <si>
    <t>1597157489</t>
  </si>
  <si>
    <t>498</t>
  </si>
  <si>
    <t>767965C81</t>
  </si>
  <si>
    <t>Z-68 - D+M Tvarovaný plech tvořící vnitřní parapet, AL plech tl. 0,6mm, r.š. 90mm</t>
  </si>
  <si>
    <t>1304405987</t>
  </si>
  <si>
    <t>499</t>
  </si>
  <si>
    <t>767965C82</t>
  </si>
  <si>
    <t>Z-69 - D+M Tvarovaný plech tvořící vnitřní parapet, AL plech tl. 0,6mm, r.š. 140mm</t>
  </si>
  <si>
    <t>235572312</t>
  </si>
  <si>
    <t>500</t>
  </si>
  <si>
    <t>767965C83</t>
  </si>
  <si>
    <t>Z-70 - D+M Tvarovaný plech tvořící vnitřní parapet, AL plech tl. 0,6mm, r.š. 90mm</t>
  </si>
  <si>
    <t>-143865706</t>
  </si>
  <si>
    <t>501</t>
  </si>
  <si>
    <t>767965C84</t>
  </si>
  <si>
    <t>Z-71 - D+M Tvarovaný plech tvořící vnitřní parapet, AL plech tl. 0,6mm, r.š. 90mm</t>
  </si>
  <si>
    <t>-1667543227</t>
  </si>
  <si>
    <t>502</t>
  </si>
  <si>
    <t>767965C85</t>
  </si>
  <si>
    <t>Z-72 - D+M Ukončovací L profil na volných stranách hlavní podesty schodiště, z nerez plechu tl. 3mm, L100/80/3</t>
  </si>
  <si>
    <t>-1577026890</t>
  </si>
  <si>
    <t>503</t>
  </si>
  <si>
    <t>767965C86</t>
  </si>
  <si>
    <t>Z-73 - D+M Úhelník pro lemování volných konců schodišť. stupňů a podest, eloxovaný AL, L20/20/2</t>
  </si>
  <si>
    <t>-1032077704</t>
  </si>
  <si>
    <t>504</t>
  </si>
  <si>
    <t>767965C87</t>
  </si>
  <si>
    <t>Z-74 - D+M Ocelový žebřík s plošinou, výška cca 4900mm</t>
  </si>
  <si>
    <t>-1724877483</t>
  </si>
  <si>
    <t>505</t>
  </si>
  <si>
    <t>767965C88</t>
  </si>
  <si>
    <t>Z-75 - D+M Ocelový uzávěr stropní v exteriéru, světlost otvoru 600x600mm</t>
  </si>
  <si>
    <t>-442104318</t>
  </si>
  <si>
    <t>506</t>
  </si>
  <si>
    <t>767965C89</t>
  </si>
  <si>
    <t>Z-76 - D+M Ocelová konzola pro vynesení římsy</t>
  </si>
  <si>
    <t>-49336400</t>
  </si>
  <si>
    <t>507</t>
  </si>
  <si>
    <t>767965C90</t>
  </si>
  <si>
    <t>Z-77 - D+M Ocelová konzola pro vynesení římsy</t>
  </si>
  <si>
    <t>-1857466876</t>
  </si>
  <si>
    <t>508</t>
  </si>
  <si>
    <t>767965C91</t>
  </si>
  <si>
    <t>Z-78a - D+M Tyčové zábradlí na střešní terase, výška celkem 1200mm</t>
  </si>
  <si>
    <t>1185913330</t>
  </si>
  <si>
    <t>509</t>
  </si>
  <si>
    <t>767965C92</t>
  </si>
  <si>
    <t>Z-78b - D+M Tyčové zábradlí na střešní terase, výška celkem 1200mm</t>
  </si>
  <si>
    <t>-1255573478</t>
  </si>
  <si>
    <t>510</t>
  </si>
  <si>
    <t>767965C93</t>
  </si>
  <si>
    <t>Z-79 - D+M Vynášecí ocelový rám pro přestavitelnou posuvnou příčku, svařenec z UPE200</t>
  </si>
  <si>
    <t>1003047745</t>
  </si>
  <si>
    <t>511</t>
  </si>
  <si>
    <t>767965C94</t>
  </si>
  <si>
    <t>Z-80 - D+M Ocelový úhelník, 150x150x10mm</t>
  </si>
  <si>
    <t>-1186972201</t>
  </si>
  <si>
    <t>512</t>
  </si>
  <si>
    <t>767965C95</t>
  </si>
  <si>
    <t>Z-81 - D+M Pomocná stabilizační kotva pro zajištění stability přizdívky, z ploché výztuže 50x6mm, délka 550mm</t>
  </si>
  <si>
    <t>1769664078</t>
  </si>
  <si>
    <t>513</t>
  </si>
  <si>
    <t>767965C96</t>
  </si>
  <si>
    <t>Z-81 - D+M Pomocná stabilizační kotva pro zajištění stability přizdívky, z ploché výztuže 50x6mm, délka 700mm</t>
  </si>
  <si>
    <t>1923912673</t>
  </si>
  <si>
    <t>514</t>
  </si>
  <si>
    <t>998767213</t>
  </si>
  <si>
    <t>Přesun hmot procentní pro zámečnické konstrukce s omezením mechanizace v objektech v přes 12 do 24 m</t>
  </si>
  <si>
    <t>92113633</t>
  </si>
  <si>
    <t>https://podminky.urs.cz/item/CS_URS_2025_01/998767213</t>
  </si>
  <si>
    <t>515</t>
  </si>
  <si>
    <t>-1794834568</t>
  </si>
  <si>
    <t>(106,435+133,8+229,27)</t>
  </si>
  <si>
    <t>516</t>
  </si>
  <si>
    <t>23306618</t>
  </si>
  <si>
    <t>(106,435+49,718+(213,18*0,12)+133,8+229,27)</t>
  </si>
  <si>
    <t>517</t>
  </si>
  <si>
    <t>1937666801</t>
  </si>
  <si>
    <t>"schodišťové konstrukce_1.NP-3.NP" (1,2*25*2)+(1,5*43*2)+(1,95*9*2)+(1,6*25*2)</t>
  </si>
  <si>
    <t>518</t>
  </si>
  <si>
    <t>dlaždice keramické protiskluzové schodišťové - SCHODOVKA 300x300 cm (specifikace dle interiéry - barevnost nášlapných vrstev podlah)</t>
  </si>
  <si>
    <t>-1387280166</t>
  </si>
  <si>
    <t>304,1*0,35 'Přepočtené koeficientem množství</t>
  </si>
  <si>
    <t>519</t>
  </si>
  <si>
    <t>-1739752871</t>
  </si>
  <si>
    <t>"schodišťové konstrukce_1.NP-3.NP" (1,2*24*2)+(1,5*42*2)+(1,95*8*2)+(1,6*24*2)</t>
  </si>
  <si>
    <t>520</t>
  </si>
  <si>
    <t>dlaždice keramické hladké (podstupnice) - (specifikace dle interiéry - barevnost nášlapných vrstev podlah)</t>
  </si>
  <si>
    <t>583955568</t>
  </si>
  <si>
    <t>291,6*0,1705 'Přepočtené koeficientem množství</t>
  </si>
  <si>
    <t>521</t>
  </si>
  <si>
    <t>1408252581</t>
  </si>
  <si>
    <t>"schodišťové konstrukce_1.NP-3.NP" ((0,475*2)*25*2)+((0,475*2)*43*2)+((0,475*2)*9*2)+((0,475*2)*25*2)</t>
  </si>
  <si>
    <t>522</t>
  </si>
  <si>
    <t>-499694939</t>
  </si>
  <si>
    <t>193,8*1,1 'Přepočtené koeficientem množství</t>
  </si>
  <si>
    <t>523</t>
  </si>
  <si>
    <t>771574473</t>
  </si>
  <si>
    <t>Montáž podlah keramických pro mechanické zatížení lepených cementovým flexibilním lepidlem přes 2 do 4 ks/m2</t>
  </si>
  <si>
    <t>681273397</t>
  </si>
  <si>
    <t>https://podminky.urs.cz/item/CS_URS_2025_01/771574473</t>
  </si>
  <si>
    <t>524</t>
  </si>
  <si>
    <t>59761R29</t>
  </si>
  <si>
    <t xml:space="preserve">dlaždice keramické protiskluzné velkoformátové </t>
  </si>
  <si>
    <t>483967514</t>
  </si>
  <si>
    <t>133,8*1,15 'Přepočtené koeficientem množství</t>
  </si>
  <si>
    <t>525</t>
  </si>
  <si>
    <t>991210105</t>
  </si>
  <si>
    <t>"skladba_S24_odměřeno elektronicky" (12,59)</t>
  </si>
  <si>
    <t>526</t>
  </si>
  <si>
    <t>59769R30</t>
  </si>
  <si>
    <t>dlaždice keramické protiskluzné (mrazuvzdorné) exteriérové (R11)</t>
  </si>
  <si>
    <t>-1182906154</t>
  </si>
  <si>
    <t>Poznámka k položce:_x000D_
-systémová dodávka + související systémové soklíky (viz PD a TZ)_x000D_
--------------------------------------------------------------------------------_x000D_
V jednotkové ceně zahrnuty náklady na veškeré doplňky a příslušenství dle PD a TZ._x000D_
(přechodové, dilatační a ukončovací lišty, ostatní doplňky)_x000D_
--------------------------------------------------------------------------------_x000D_
PŘESNÁ SPECIFIKACE _ VIZ PD A TZ _x000D_
Ocenění "vlastní" položky:na základě odborných znalostí a zkušeností projektanta při realizaci obdobných zakázek za období 5-ti let.</t>
  </si>
  <si>
    <t>40,09*1,15 'Přepočtené koeficientem množství</t>
  </si>
  <si>
    <t>527</t>
  </si>
  <si>
    <t>125168150</t>
  </si>
  <si>
    <t>"podlahová skladba_S5a (2-3.NP)_viz tab. místností" (74,97+77,15)</t>
  </si>
  <si>
    <t>528</t>
  </si>
  <si>
    <t>dlaždice keramické protiskluzné 300x300 (R11) - (specifikace dle interiéry - barevnost nášlapných vrstev podlah)</t>
  </si>
  <si>
    <t>2140823696</t>
  </si>
  <si>
    <t>229,27*1,15 'Přepočtené koeficientem množství</t>
  </si>
  <si>
    <t>529</t>
  </si>
  <si>
    <t>-139901199</t>
  </si>
  <si>
    <t>530</t>
  </si>
  <si>
    <t>-9915856</t>
  </si>
  <si>
    <t>531</t>
  </si>
  <si>
    <t>77159511R</t>
  </si>
  <si>
    <t>1272327598</t>
  </si>
  <si>
    <t xml:space="preserve">Poznámka k položce:_x000D_
JC obsahuje : kompletní systémové dodávky a provedení dle specifikace PD a TZ včetně všech přímo souvisejících prací/činností a dodávek/doplňků a příslušenství_x000D_
JC , také zahrnuje náklady na dodávku a montáž všech systémových rohových lišt a těsnících pásků_x000D_
(flexidbilní 2_složkový hydroizolační stěrkový EXTERIÉROVÝ systém)_x000D_
Ocenění "vlastní" položky:na základě odborných znalostí a zkušeností projektanta při realizaci obdobných zakázek za období 5-ti let._x000D_
</t>
  </si>
  <si>
    <t>"skladba_S42_odměřeno elektronicky" (27,5)*1,25</t>
  </si>
  <si>
    <t>"skladba_S24_odměřeno elektronicky" (12,59)*1,25</t>
  </si>
  <si>
    <t>532</t>
  </si>
  <si>
    <t>1461375657</t>
  </si>
  <si>
    <t>776</t>
  </si>
  <si>
    <t>Podlahy povlakové</t>
  </si>
  <si>
    <t>533</t>
  </si>
  <si>
    <t>776111311</t>
  </si>
  <si>
    <t>Vysátí podkladu povlakových podlah</t>
  </si>
  <si>
    <t>895028788</t>
  </si>
  <si>
    <t>https://podminky.urs.cz/item/CS_URS_2025_01/776111311</t>
  </si>
  <si>
    <t>(2043,479+109,260)</t>
  </si>
  <si>
    <t>534</t>
  </si>
  <si>
    <t>776121111</t>
  </si>
  <si>
    <t>Vodou ředitelná penetrace savého podkladu povlakových podlah</t>
  </si>
  <si>
    <t>-706472754</t>
  </si>
  <si>
    <t>https://podminky.urs.cz/item/CS_URS_2025_01/776121111</t>
  </si>
  <si>
    <t>535</t>
  </si>
  <si>
    <t>776141121</t>
  </si>
  <si>
    <t>Stěrka podlahová nivelační pro vyrovnání podkladu povlakových podlah pevnosti 30 MPa tl do 3 mm</t>
  </si>
  <si>
    <t>-1570919886</t>
  </si>
  <si>
    <t>https://podminky.urs.cz/item/CS_URS_2025_01/776141121</t>
  </si>
  <si>
    <t>536</t>
  </si>
  <si>
    <t>776221121</t>
  </si>
  <si>
    <t>Lepení elektrostaticky vodivých pásů z PVC</t>
  </si>
  <si>
    <t>159397993</t>
  </si>
  <si>
    <t>https://podminky.urs.cz/item/CS_URS_2025_01/776221121</t>
  </si>
  <si>
    <t>Poznámka k položce:_x000D_
V jednotkové ceně , nad rámec ceníkového obsahu, zahrnuty také náklady na montáž souvisejících obvodových systémových soklů + veškerých lišt a profilů + spoj podlahovin svařováním</t>
  </si>
  <si>
    <t>"podlahová skladba_S4 a-d (1.NP)_viz tab. místností" 17,48</t>
  </si>
  <si>
    <t>"podlahová skladba_S8 a-d (2-3.NP)_viz tab. místností" 86,56</t>
  </si>
  <si>
    <t>"plocha ostatní_výklenky" (0,05)*104,4</t>
  </si>
  <si>
    <t>537</t>
  </si>
  <si>
    <t>28411R05</t>
  </si>
  <si>
    <t>dodávka povlakové podlahové krytiny - vinyl pro zdravotnictví (elektrostaticky vodivý) (specifikace dle interiéry - barevnost nášlapných vrstev podlah)</t>
  </si>
  <si>
    <t>-725680406</t>
  </si>
  <si>
    <t>109,26*1,15 'Přepočtené koeficientem množství</t>
  </si>
  <si>
    <t>538</t>
  </si>
  <si>
    <t>776231111</t>
  </si>
  <si>
    <t>Lepení hladkých (bez vzoru) pásů z vinylu  standardním lepidlem</t>
  </si>
  <si>
    <t>813327188</t>
  </si>
  <si>
    <t>https://podminky.urs.cz/item/CS_URS_2025_01/776231111</t>
  </si>
  <si>
    <t>"podlahová skladba_S4 a-d (1.NP)_viz tab. místností" 564,96+274,48</t>
  </si>
  <si>
    <t>"podlahová skladba_S7 a-c (2-3.NP)_viz tab. místností" 112,37+75,38+48,19</t>
  </si>
  <si>
    <t>"podlahová skladba_S8 a-d (2-3.NP)_viz tab. místností" (4,52+503,33+151,94)</t>
  </si>
  <si>
    <t>"podlahová skladba_S8 a-d (2-3.NP)_viz tab. místností" (112,7+136,09)</t>
  </si>
  <si>
    <t>"plocha ostatní_výklenky" (0,03)*1983,96</t>
  </si>
  <si>
    <t>539</t>
  </si>
  <si>
    <t>28411R00</t>
  </si>
  <si>
    <t>dodávka povlakové podlahové krytiny - vinyl pro zdravotnictví _ zátěžový (specifikace dle interiéry - barevnost nášlapných vrstev podlah)</t>
  </si>
  <si>
    <t>1607284288</t>
  </si>
  <si>
    <t>"podlahová skladba_S4 a-d (1.NP)_viz tab. místností" 274,48*1,1</t>
  </si>
  <si>
    <t>"podlahová skladba_S7 a-c (2-3.NP)_viz tab. místností" 48,19*1,1</t>
  </si>
  <si>
    <t>"podlahová skladba_S8 a-d (2-3.NP)_viz tab. místností" (112,7+136,09)*1,1</t>
  </si>
  <si>
    <t>540</t>
  </si>
  <si>
    <t>28411R01</t>
  </si>
  <si>
    <t>dodávka povlakové podlahové krytiny - vinyl pro zdravotnictví (specifikace dle interiéry - barevnost nášlapných vrstev podlah)</t>
  </si>
  <si>
    <t>856756215</t>
  </si>
  <si>
    <t>"podlahová skladba_S4 a-d (1.NP)_viz tab. místností" (564,96)*1,1</t>
  </si>
  <si>
    <t>"podlahová skladba_S7 a-c (2-3.NP)_viz tab. místností" (112,37+75,38)*1,1</t>
  </si>
  <si>
    <t>"podlahová skladba_S8 a-d (2-3.NP)_viz tab. místností" (4,52+503,33+151,94)*1,1</t>
  </si>
  <si>
    <t>"ostatní plocha_výklenky" (59,519)*1,1</t>
  </si>
  <si>
    <t>541</t>
  </si>
  <si>
    <t>998776113</t>
  </si>
  <si>
    <t>Přesun hmot tonážní pro podlahy povlakové s omezením mechanizace v objektech v přes 12 do 24 m</t>
  </si>
  <si>
    <t>491545292</t>
  </si>
  <si>
    <t>https://podminky.urs.cz/item/CS_URS_2025_01/998776113</t>
  </si>
  <si>
    <t>542</t>
  </si>
  <si>
    <t>-395348564</t>
  </si>
  <si>
    <t>"podlahová skladba_S4 a-d (1.NP)_viz tab. místností" 56,58</t>
  </si>
  <si>
    <t>"podlahová skladba_S7 a-c (2-3.NP)_viz tab. místností" 10,33</t>
  </si>
  <si>
    <t>"podlahová skladba_S8 a-d (2-3.NP)_viz tab. místností" (21,94+218,8)</t>
  </si>
  <si>
    <t>543</t>
  </si>
  <si>
    <t>77751111R</t>
  </si>
  <si>
    <t>Dodávka a provedení _ vícevrstvý polyuretanový stěrkový podlahový systém lité podlahy (R10/R11)</t>
  </si>
  <si>
    <t>-1246282677</t>
  </si>
  <si>
    <t>"podlahová skladba_S4 a-d (1.NP)_viz tab. místností" 93,13</t>
  </si>
  <si>
    <t>"podlahová skladba_S7 a-c (2-3.NP)_viz tab. místností" 20,09</t>
  </si>
  <si>
    <t>"podlahová skladba_S8 a-d (2-3.NP)_viz tab. místností" (63,27+3,78)</t>
  </si>
  <si>
    <t>544</t>
  </si>
  <si>
    <t>-840983170</t>
  </si>
  <si>
    <t>781</t>
  </si>
  <si>
    <t>Dokončovací práce - obklady</t>
  </si>
  <si>
    <t>545</t>
  </si>
  <si>
    <t>781121011</t>
  </si>
  <si>
    <t>Nátěr penetrační na stěnu</t>
  </si>
  <si>
    <t>-1752929088</t>
  </si>
  <si>
    <t>https://podminky.urs.cz/item/CS_URS_2025_01/781121011</t>
  </si>
  <si>
    <t>"vnitřní povrchy svislých (vnitřních) kcí_1-3.NP" (2,7*(233,31+266,48+91,32))-(119,7)</t>
  </si>
  <si>
    <t>"plocha_výklenky_odměř. elektronicky" (79,8)</t>
  </si>
  <si>
    <t>546</t>
  </si>
  <si>
    <t>78113111R</t>
  </si>
  <si>
    <t>Izolace pod obklad nátěrem nebo stěrkou ve dvou vrstvách včetně systémových pásů koutů</t>
  </si>
  <si>
    <t>1470542831</t>
  </si>
  <si>
    <t>Poznámka k položce:_x000D_
JC , nad rámec ceníkového obsahu , také zahrnuje náklady na dodávku a montáž všech systémových rohových lišt a těsnících pásků</t>
  </si>
  <si>
    <t>547</t>
  </si>
  <si>
    <t>781472217</t>
  </si>
  <si>
    <t>Montáž obkladů keramických hladkých lepených cementovým flexibilním lepidlem přes 12 do 19 ks/m2</t>
  </si>
  <si>
    <t>1695265355</t>
  </si>
  <si>
    <t>https://podminky.urs.cz/item/CS_URS_2025_01/781472217</t>
  </si>
  <si>
    <t>Poznámka k položce:_x000D_
V jednotkové ceně , nad rámec ceníkového obsahu, zahrnuty také náklady na montáž veškerých doplňků a příslušenství dle PD a TZ._x000D_
(listely, dekory - specifikované v PD) _x000D_
-------------------------------------------</t>
  </si>
  <si>
    <t>548</t>
  </si>
  <si>
    <t>59761R01</t>
  </si>
  <si>
    <t>obklad keramický hladký 200/400 mm</t>
  </si>
  <si>
    <t>1093728393</t>
  </si>
  <si>
    <t>Poznámka k položce:_x000D_
V jednotkové ceně zahrnuty náklady na veškeré doplňky a příslušenství dle PD a TZ._x000D_
(listely, dekory - specifikované v PD) _x000D_
-------------------------------------------_x000D_
-přesná specifikace _ viz PD a TZ_x000D_
Ocenění "vlastní" položky:na základě odborných znalostí a zkušeností projektanta při realizaci obdobných zakázek za období 5-ti let.</t>
  </si>
  <si>
    <t>1556,097*1,1 'Přepočtené koeficientem množství</t>
  </si>
  <si>
    <t>549</t>
  </si>
  <si>
    <t>781477R00</t>
  </si>
  <si>
    <t>Příplatek k vnitřním obladům za dodávku a montáž ukončovacích, rohových a koutových profilů</t>
  </si>
  <si>
    <t>73129705</t>
  </si>
  <si>
    <t>Poznámka k položce:_x000D_
JC obsahuje : kompletní systémové dodávky a provedení dle specifikace PD a TZ včetně všech přímo souvisejících prací/činností a dodávek/doplňků a příslušenství_x000D_
Množství/rozsah - VZTAŽEN NA CELKOVOU PLOCHU vnitřních obkladů._x000D_
(specifikace materiálů dle PD a TZ)_SPECIFIKACE A ROZSAH DLE TP KONKRÉTNĚ VYBRANÉHO DODAVATELE _x000D_
------------------------------------------------------------------------------------------------------------------------------------_x000D_
Ocenění "vlastní" položky:na základě odborných znalostí a zkušeností projektanta při realizaci obdobných zakázek za období 5-ti let.</t>
  </si>
  <si>
    <t>550</t>
  </si>
  <si>
    <t>781495115</t>
  </si>
  <si>
    <t>Spárování vnitřních obkladů silikonem</t>
  </si>
  <si>
    <t>1683695649</t>
  </si>
  <si>
    <t>https://podminky.urs.cz/item/CS_URS_2025_01/781495115</t>
  </si>
  <si>
    <t>591,11*1,75 'Přepočtené koeficientem množství</t>
  </si>
  <si>
    <t>551</t>
  </si>
  <si>
    <t>781734112</t>
  </si>
  <si>
    <t>Montáž obkladů vnějších z obkladaček nebo obkladových pásků cihelných přes 50 do 85 ks/m2 lepené flexibilním lepidlem</t>
  </si>
  <si>
    <t>1613425326</t>
  </si>
  <si>
    <t>https://podminky.urs.cz/item/CS_URS_2025_01/781734112</t>
  </si>
  <si>
    <t>Poznámka k položce:_x000D_
V jednotkové ceně , nad rámec ceníkového obsahu, zahrnuty také náklady na montáž veškerých doplňků a příslušenství dle PD a TZ.</t>
  </si>
  <si>
    <t>552</t>
  </si>
  <si>
    <t>59521R01</t>
  </si>
  <si>
    <t>pásek obkladový cihelný , rozměr 210/23/65 mm</t>
  </si>
  <si>
    <t>1843715776</t>
  </si>
  <si>
    <t>Poznámka k položce:_x000D_
V jednotkové ceně zahrnuty náklady na veškeré tvarovky, doplňky a příslušenství dle PD a TZ._x000D_
--------------------------------------------------------------------------------------------------------------------_x000D_
-přesná specifikace _ viz PD a TZ_x000D_
Ocenění "vlastní" položky:na základě odborných znalostí a zkušeností projektanta při realizaci obdobných zakázek za období 5-ti let.</t>
  </si>
  <si>
    <t>1923,601*1,1 'Přepočtené koeficientem množství</t>
  </si>
  <si>
    <t>553</t>
  </si>
  <si>
    <t>7817341R1</t>
  </si>
  <si>
    <t xml:space="preserve">Dodávka a montáž obkladů vnějších z obkladaček nebo obkladových pásků cihelných přes 50 do 85 ks/m2 kotvených pomocí "trnového systému" </t>
  </si>
  <si>
    <t>295524593</t>
  </si>
  <si>
    <t>554</t>
  </si>
  <si>
    <t>78177413R</t>
  </si>
  <si>
    <t>Dodávka a montáž obkladu vnitřních stěn z cihelných pásků přes 50 do 85 ks/m2 tl. 23 mm do flexibilního lepidla</t>
  </si>
  <si>
    <t>-2071523198</t>
  </si>
  <si>
    <t>Poznámka k položce:_x000D_
C obsahuje: kompletní systémové dodávky a provedení dle specifikace PD a TZ včetně všech přímo souvisejících prací/činností a dodávek/doplňků a příslušenství._x000D_
(JC obsahuje kompletní systémové provedení včetně podkladních vrstev)_x000D_
Ocenění "vlastní" položky:na základě odborných znalostí a zkušeností projektanta při realizaci obdobných zakázek za období 5-ti let.</t>
  </si>
  <si>
    <t>"vnitřní povrchy svislých (vnitřních) kcí_1-3.NP"</t>
  </si>
  <si>
    <t>(5,5*2,6-1,3*2,0-0,9*2,1+3,0*2,6)+(8,4*2,6-0,9*2,0*2-0,9*2,1+6,4*2,6-2,1*2,0)+(8,0*2,6-0,9*2,0-0,9*2,1+6,5*2,6-2,0*2,0)</t>
  </si>
  <si>
    <t>(9,5+1,76*2+4,6+4,5*2+3,3+1,6)*2,6-(0,9*2,0+0,9*2,1)</t>
  </si>
  <si>
    <t>(4,41*2+1,6*2)*2,8-0,9*2,0</t>
  </si>
  <si>
    <t>555</t>
  </si>
  <si>
    <t>781779R00</t>
  </si>
  <si>
    <t>Příplatek k vnějším obladům za dodávku a montáž ukončovacích, rohových a koutových profilů, tvarovek</t>
  </si>
  <si>
    <t>1692277669</t>
  </si>
  <si>
    <t>Poznámka k položce:_x000D_
JC obsahuje : kompletní systémové dodávky a provedení dle specifikace PD a TZ včetně všech přímo souvisejících prací/činností a dodávek/doplňků a příslušenství_x000D_
Množství/rozsah - VZTAŽEN NA CELKOVOU PLOCHU vnějších obkladů._x000D_
(specifikace materiálů dle PD a TZ)_SPECIFIKACE A ROZSAH DLE TP KONKRÉTNĚ VYBRANÉHO DODAVATELE _x000D_
------------------------------------------------------------------------------------------------------------------------------------_x000D_
Ocenění "vlastní" položky:na základě odborných znalostí a zkušeností projektanta při realizaci obdobných zakázek za období 5-ti let.</t>
  </si>
  <si>
    <t>556</t>
  </si>
  <si>
    <t>998781113</t>
  </si>
  <si>
    <t>Přesun hmot tonážní pro obklady keramické s omezením mechanizace v objektech v přes 12 do 24 m</t>
  </si>
  <si>
    <t>475058939</t>
  </si>
  <si>
    <t>https://podminky.urs.cz/item/CS_URS_2025_01/998781113</t>
  </si>
  <si>
    <t>557</t>
  </si>
  <si>
    <t>783055R01</t>
  </si>
  <si>
    <t xml:space="preserve">Dodávka a provedení _ nátěrový systém svislých povrchů v "omyvatelném provedení" </t>
  </si>
  <si>
    <t>499108617</t>
  </si>
  <si>
    <t>Poznámka k položce:_x000D_
JC obsahuje : kompletní systémové dodávky a provedení dle specifikace PD a TZ včetně všech přímo souvisejících prací/činností a dodávek/doplňků a příslušenství_x000D_
 Ocenění "vlastní" položky:na základě odborných znalostí a zkušeností projektanta při realizaci obdobných zakázek za období 5-ti let.</t>
  </si>
  <si>
    <t>558</t>
  </si>
  <si>
    <t>783055R11</t>
  </si>
  <si>
    <t>Dodávka a provedení _ nátěrový systém svislých ŽB povrchů (plastielestický nátěr na vodní bázi)</t>
  </si>
  <si>
    <t>648160449</t>
  </si>
  <si>
    <t>559</t>
  </si>
  <si>
    <t>78366110R</t>
  </si>
  <si>
    <t>Dodávka a provedení _ keramický lak (nátěrový systém s odolností blížící se keram. obkladům) v místnostech v do 3,80 m</t>
  </si>
  <si>
    <t>-109311862</t>
  </si>
  <si>
    <t xml:space="preserve">Poznámka k položce:_x000D_
JC obsahuje: kompletní systémové dodávky a provedení dle specifikace PD a TZ včetně všech přímo souvisejících prací/činností a dodávek/doplńků a příslušenství_x000D_
Ocenění "vlastní" položky:na základě odborných znalostí a zkušeností projektanta při realizaci obdobných zakázek za období 5-ti let._x000D_
</t>
  </si>
  <si>
    <t>"vnitřní povrchy svislých (vnitřních) kcí_1-3.NP" (2,0*(503,81+571,67+7,36))</t>
  </si>
  <si>
    <t>560</t>
  </si>
  <si>
    <t>-1563144218</t>
  </si>
  <si>
    <t>(328,955+9558,619+(514,859*2)+361,0+2322,698)</t>
  </si>
  <si>
    <t>561</t>
  </si>
  <si>
    <t>747998515</t>
  </si>
  <si>
    <t>562</t>
  </si>
  <si>
    <t>7845110R1</t>
  </si>
  <si>
    <t>Montáž a dodávka fototapety - rozměr a vzhled viz PD interiér - ozn FT1- FT5</t>
  </si>
  <si>
    <t>308437542</t>
  </si>
  <si>
    <t>4,735*2,6+3,05*2,5+3,735*3,05+6*2,6+6,425*2,6</t>
  </si>
  <si>
    <t>99-M</t>
  </si>
  <si>
    <t xml:space="preserve">Výpisy ostatních prvků a výrobků </t>
  </si>
  <si>
    <t>563</t>
  </si>
  <si>
    <t>795964C01</t>
  </si>
  <si>
    <t>OV-1 - D+M Dělící zástěna WC, vysokotlaký laminát HPL deska tl. 12mm</t>
  </si>
  <si>
    <t>350144449</t>
  </si>
  <si>
    <t>Poznámka k položce:_x000D_
Kompletní provedení dle specifikace PD a TZ vč. všech přímo souvisejících prací/činností, dodávek, příslušenství, doplňků a komponentů dle konkrétního výpisu prvků a výrobků. V jednotkové ceně započítáno: systémová dodávka, výroba, montáž/osazení/kotvení (vč.kotvících prvků), povrchová úprava, přesuny. Kompletní specifikace/rozsah viz výpis ostatních prvků.</t>
  </si>
  <si>
    <t>564</t>
  </si>
  <si>
    <t>795964C02</t>
  </si>
  <si>
    <t>OV-1a - D+M Dělící zástěna WC, vysokotlaký laminát HPL deska tl. 12mm</t>
  </si>
  <si>
    <t>802222308</t>
  </si>
  <si>
    <t>565</t>
  </si>
  <si>
    <t>795964C03</t>
  </si>
  <si>
    <t>OV-2 - D+M Dělící zástěna WC, vysokotlaký laminát HPL deska tl. 12mm</t>
  </si>
  <si>
    <t>728848452</t>
  </si>
  <si>
    <t>566</t>
  </si>
  <si>
    <t>795964C04</t>
  </si>
  <si>
    <t>OV-3 - D+M Fixní madlo vodorovné na dveře, nerez, 770x100x65mm</t>
  </si>
  <si>
    <t>-1905471563</t>
  </si>
  <si>
    <t>567</t>
  </si>
  <si>
    <t>795964C05</t>
  </si>
  <si>
    <t>OV-4 - D+M Sklopné sedátko do spechy, nerez, 390x360x130mm</t>
  </si>
  <si>
    <t>2123231582</t>
  </si>
  <si>
    <t>568</t>
  </si>
  <si>
    <t>795964C06</t>
  </si>
  <si>
    <t>OV-5 - D+M Sklopné madlo typu U délky 900mm, nerez, 100x200x900mm</t>
  </si>
  <si>
    <t>-2027684756</t>
  </si>
  <si>
    <t>569</t>
  </si>
  <si>
    <t>795964C07</t>
  </si>
  <si>
    <t>OV-6 - D+M Pevné L madlo, nerez, 630x890x110mm</t>
  </si>
  <si>
    <t>1323364794</t>
  </si>
  <si>
    <t>570</t>
  </si>
  <si>
    <t>795964C08</t>
  </si>
  <si>
    <t>OV-7 - D+M Fixní madlo svislé k umyvadlu, nerez, 670x100x65mm</t>
  </si>
  <si>
    <t>-317142288</t>
  </si>
  <si>
    <t>571</t>
  </si>
  <si>
    <t>795964C09</t>
  </si>
  <si>
    <t>OV-8 - D+M Poklop čerpací jímky s rámem z kompozitu bez hlavice, 807x807x70mm</t>
  </si>
  <si>
    <t>-130641961</t>
  </si>
  <si>
    <t>572</t>
  </si>
  <si>
    <t>795964C10</t>
  </si>
  <si>
    <t>OV-9 - D+M Poklop vypouštěcí jímky s rámem z tvárné litiny, 800x800x75mm</t>
  </si>
  <si>
    <t>-1327016002</t>
  </si>
  <si>
    <t>573</t>
  </si>
  <si>
    <t>795964C11</t>
  </si>
  <si>
    <t>OV-10 - D+M Odvodňovací žlab z kompozitu vyztuženého skelnými vlákny, průřez 180x30mm</t>
  </si>
  <si>
    <t>-2135039068</t>
  </si>
  <si>
    <t>574</t>
  </si>
  <si>
    <t>795964C12</t>
  </si>
  <si>
    <t>OV-11 - D+M Polymerbetonový odvodňovací žlab, s litinovým pojezdovým roštem, rozměr 130x81mm</t>
  </si>
  <si>
    <t>1037179434</t>
  </si>
  <si>
    <t>575</t>
  </si>
  <si>
    <t>795964C13</t>
  </si>
  <si>
    <t>OV-12 - D+M Systémový odtokový díl pro liniové kompozitní žlaby, DN100, z nerezu, 185x231x110mm</t>
  </si>
  <si>
    <t>-325541277</t>
  </si>
  <si>
    <t>576</t>
  </si>
  <si>
    <t>795964C14</t>
  </si>
  <si>
    <t>OV-13 - D+M Šachta pro zelené střechy s perforovaným víkem, z pevného UV stabilního plastu, 400x400x450mm</t>
  </si>
  <si>
    <t>-29957794</t>
  </si>
  <si>
    <t>577</t>
  </si>
  <si>
    <t>795964C15</t>
  </si>
  <si>
    <t>OV-14 - D+M Šachta pro zelené střechy s perforovaným víkem, z pevného UV stabilního plastu, 400x400x300mm</t>
  </si>
  <si>
    <t>-1334118339</t>
  </si>
  <si>
    <t>578</t>
  </si>
  <si>
    <t>795964C16</t>
  </si>
  <si>
    <t>OV-15 - D+M Pozinkovný neviditelný obrubník, z plechu tl. 0,7mm, průřez 140x0,7mm</t>
  </si>
  <si>
    <t>463309623</t>
  </si>
  <si>
    <t>579</t>
  </si>
  <si>
    <t>795964C17</t>
  </si>
  <si>
    <t>OV-16 - D+M Vnitřní plastový parapet z komůrkového profilu, profil 150x40mm</t>
  </si>
  <si>
    <t>-183355466</t>
  </si>
  <si>
    <t>580</t>
  </si>
  <si>
    <t>795964C18</t>
  </si>
  <si>
    <t>OV-17 - D+M Vnitřní plastový parapet z komůrkového profilu, profil 180x40mm</t>
  </si>
  <si>
    <t>-1955139748</t>
  </si>
  <si>
    <t>581</t>
  </si>
  <si>
    <t>795964C19</t>
  </si>
  <si>
    <t>OV-18 - D+M Vnitřní plastový parapet z komůrkového profilu, profil 240x40mm</t>
  </si>
  <si>
    <t>-901316372</t>
  </si>
  <si>
    <t>582</t>
  </si>
  <si>
    <t>795964C20</t>
  </si>
  <si>
    <t>OV-19 - D+M Vnitřní plastový parapet z komůrkového profilu, profil 190x40mm</t>
  </si>
  <si>
    <t>220466176</t>
  </si>
  <si>
    <t>583</t>
  </si>
  <si>
    <t>795964C21</t>
  </si>
  <si>
    <t>OV-20 - D+M Vnitřní plastový parapet z komůrkového profilu, profil 190x40mm</t>
  </si>
  <si>
    <t>373824628</t>
  </si>
  <si>
    <t>584</t>
  </si>
  <si>
    <t>795964C22</t>
  </si>
  <si>
    <t>OV-21 - D+M Vnitřní plastový parapet z komůrkového profilu, profil 190x40mm</t>
  </si>
  <si>
    <t>-109647340</t>
  </si>
  <si>
    <t>585</t>
  </si>
  <si>
    <t>795964C23</t>
  </si>
  <si>
    <t>OV-22 - D+M Vnitřní plastový parapet z komůrkového profilu, profil 190x40mm</t>
  </si>
  <si>
    <t>2098463828</t>
  </si>
  <si>
    <t>586</t>
  </si>
  <si>
    <t>795964C24</t>
  </si>
  <si>
    <t>OV-23 - D+M Vnitřní plastový parapet z komůrkového profilu, profil 240x40mm</t>
  </si>
  <si>
    <t>166340822</t>
  </si>
  <si>
    <t>587</t>
  </si>
  <si>
    <t>795964C25</t>
  </si>
  <si>
    <t>OV-24 - D+M Vnitřní plastový parapet z komůrkového profilu, profil 240x40mm</t>
  </si>
  <si>
    <t>1557350834</t>
  </si>
  <si>
    <t>588</t>
  </si>
  <si>
    <t>795964C26</t>
  </si>
  <si>
    <t>OV-25 - D+M Vnitřní plastový parapet z komůrkového profilu, profil 190x40mm</t>
  </si>
  <si>
    <t>-690462181</t>
  </si>
  <si>
    <t>589</t>
  </si>
  <si>
    <t>795964C27</t>
  </si>
  <si>
    <t>OV-26 - D+M Vnitřní plastový parapet z komůrkového profilu, profil 280x40mm</t>
  </si>
  <si>
    <t>-1335886975</t>
  </si>
  <si>
    <t>590</t>
  </si>
  <si>
    <t>795964C28</t>
  </si>
  <si>
    <t>OV-27 - D+M Vnitřní plastový parapet z komůrkového profilu, profil 190x40mm</t>
  </si>
  <si>
    <t>1990780504</t>
  </si>
  <si>
    <t>591</t>
  </si>
  <si>
    <t>795964C29</t>
  </si>
  <si>
    <t>OV-28 - D+M Vnitřní plastový parapet z komůrkového profilu, profil 190x40mm</t>
  </si>
  <si>
    <t>1198462299</t>
  </si>
  <si>
    <t>592</t>
  </si>
  <si>
    <t>795964C30</t>
  </si>
  <si>
    <t>OV-29 - D+M Vnitřní plastový parapet z komůrkového profilu, profil 240x40mm</t>
  </si>
  <si>
    <t>-754783745</t>
  </si>
  <si>
    <t>593</t>
  </si>
  <si>
    <t>795964C31</t>
  </si>
  <si>
    <t>OV-30 - D+M Vnitřní plastový parapet z komůrkového profilu, profil 190x40mm</t>
  </si>
  <si>
    <t>692400807</t>
  </si>
  <si>
    <t>594</t>
  </si>
  <si>
    <t>795964C32</t>
  </si>
  <si>
    <t>OV-31 - D+M Dvířka do niky pro řídící jednotky, rám z plechu, sklo ESG tl. 4mm, 1000x1150mm</t>
  </si>
  <si>
    <t>657590044</t>
  </si>
  <si>
    <t>595</t>
  </si>
  <si>
    <t>795964C33</t>
  </si>
  <si>
    <t>OV-32 - D+M Sprchové dveře do niky, 1000x1900mm</t>
  </si>
  <si>
    <t>262893827</t>
  </si>
  <si>
    <t>596</t>
  </si>
  <si>
    <t>795964C34</t>
  </si>
  <si>
    <t>OV-33 - D+M Sprchové dveře do niky, 700x1900mm</t>
  </si>
  <si>
    <t>-238811778</t>
  </si>
  <si>
    <t>597</t>
  </si>
  <si>
    <t>795964C35</t>
  </si>
  <si>
    <t>OV-34 - D+M Textilní protipožární roletový uzávěr, gravitační, otvor 1200x2280mm, s PO</t>
  </si>
  <si>
    <t>432707760</t>
  </si>
  <si>
    <t>598</t>
  </si>
  <si>
    <t>795964C36</t>
  </si>
  <si>
    <t>OV-35 - D+M Rolovací ocelová mříž pro uzavření garáží, 6470x3220mm</t>
  </si>
  <si>
    <t>-1217480135</t>
  </si>
  <si>
    <t>599</t>
  </si>
  <si>
    <t>795964C37</t>
  </si>
  <si>
    <t>OV-36 - D+M Protipožární revizní dvířka do zděné šachty, z ocelového plechu, 250x250mm, s PO</t>
  </si>
  <si>
    <t>-1453761639</t>
  </si>
  <si>
    <t>600</t>
  </si>
  <si>
    <t>795964C38</t>
  </si>
  <si>
    <t>OV-37 - D+M Protipožární revizní dvířka do zděné šachty, z ocelového plechu, 300x500mm, s PO</t>
  </si>
  <si>
    <t>-1773757487</t>
  </si>
  <si>
    <t>601</t>
  </si>
  <si>
    <t>795964C39</t>
  </si>
  <si>
    <t>OV-38 - D+M Odvětrávací protipožární mřížka do zděné šachty, rám z kalciumsilikátové desky, 300x150mm, s PO</t>
  </si>
  <si>
    <t>-1683996257</t>
  </si>
  <si>
    <t>602</t>
  </si>
  <si>
    <t>795964C40</t>
  </si>
  <si>
    <t>OV-39 - D+M Větrací mřížka stropní plastová, prům. 150mm</t>
  </si>
  <si>
    <t>1487801674</t>
  </si>
  <si>
    <t>603</t>
  </si>
  <si>
    <t>795964C41</t>
  </si>
  <si>
    <t>OV-40 - D+M Betonová dlaždice, pro kotvení sloupkového osvětlení chodníku, 500x500x500mm</t>
  </si>
  <si>
    <t>1013182880</t>
  </si>
  <si>
    <t>604</t>
  </si>
  <si>
    <t>795964C42</t>
  </si>
  <si>
    <t>OV-41 - D+M Atypická prosklená stříčka nad vchod do výtahu, půdorysný rozměr 3000x1235mm</t>
  </si>
  <si>
    <t>-1712190469</t>
  </si>
  <si>
    <t>605</t>
  </si>
  <si>
    <t>795964C43</t>
  </si>
  <si>
    <t>OV-43 - D+M Přístřešek pro kuřáky, ocelová zinkovaná kce</t>
  </si>
  <si>
    <t>-235164378</t>
  </si>
  <si>
    <t>606</t>
  </si>
  <si>
    <t>795964C44</t>
  </si>
  <si>
    <t>OV-42 - D+M Prosklená stříška v atriu z několika kusů, rozměr 12880x1500mm</t>
  </si>
  <si>
    <t>-2139279923</t>
  </si>
  <si>
    <t>607</t>
  </si>
  <si>
    <t>795964C45</t>
  </si>
  <si>
    <t>OV-44 - D+M Popelník, svařovaná ocelová zinkovaná kce, prům. 300mm, výška 1100mm</t>
  </si>
  <si>
    <t>-2088448133</t>
  </si>
  <si>
    <t>608</t>
  </si>
  <si>
    <t>795964C46</t>
  </si>
  <si>
    <t>OV-45 - D+M Pás z mnohovrstvé vodovzdorné březové překližky pro vynesení oplechování světlíku, průřez 365x12mm</t>
  </si>
  <si>
    <t>-1712566944</t>
  </si>
  <si>
    <t>609</t>
  </si>
  <si>
    <t>795964C47</t>
  </si>
  <si>
    <t>OV-46 - D+M Pás z mnohovrstvé vodovzdorné březové překližky pro vynesení oplechování světlíku, průřez 350x12mm</t>
  </si>
  <si>
    <t>-400877489</t>
  </si>
  <si>
    <t>610</t>
  </si>
  <si>
    <t>795964C48</t>
  </si>
  <si>
    <t>OV-47 - D+M Bezplamenný zapalovač z nerez oceli, 165x75x230mm</t>
  </si>
  <si>
    <t>1680343915</t>
  </si>
  <si>
    <t>611</t>
  </si>
  <si>
    <t>795964C49</t>
  </si>
  <si>
    <t>OV-48 - D+M Dřevěný špalík pro kotvení oplechování atiky, 200x200x50mm</t>
  </si>
  <si>
    <t>681215283</t>
  </si>
  <si>
    <t>612</t>
  </si>
  <si>
    <t>795964C50</t>
  </si>
  <si>
    <t>OV-49 - D+M Pás z mnohovrstvé vodovzdorné březové překližky pro vynesení oplechování atiky, průřez 505x18mm</t>
  </si>
  <si>
    <t>-1100758432</t>
  </si>
  <si>
    <t>613</t>
  </si>
  <si>
    <t>795964C51</t>
  </si>
  <si>
    <t>OV-50 - D+M Dřevěný špalík pro kotvení oplechování atiky, 200x200x50mm</t>
  </si>
  <si>
    <t>-1315400137</t>
  </si>
  <si>
    <t>614</t>
  </si>
  <si>
    <t>795964C52</t>
  </si>
  <si>
    <t>OV-51 - D+M Pás z mnohovrstvé vodovzdorné březové překližky pro vynesení oplechování atiky, průřez 435x18mm</t>
  </si>
  <si>
    <t>1504000142</t>
  </si>
  <si>
    <t>615</t>
  </si>
  <si>
    <t>795964C53</t>
  </si>
  <si>
    <t>OV-52 - D+M Stupadlo do sběrných jímek, nerez s PE povlakem, 329x35x127mm</t>
  </si>
  <si>
    <t>-1154890759</t>
  </si>
  <si>
    <t>616</t>
  </si>
  <si>
    <t>795964C54</t>
  </si>
  <si>
    <t>OV-53 - D+M Stupadlo do sběrných jímek, nerez s PE povlakem, 329x35x137mm</t>
  </si>
  <si>
    <t>339728918</t>
  </si>
  <si>
    <t>617</t>
  </si>
  <si>
    <t>795964C55</t>
  </si>
  <si>
    <t>OV-54 - D+M Protipožární dvířka do ŽB stropu pro vstup do podstřeší, z ocelového plechu tl. 1,5mm, 600x600mm, s PO</t>
  </si>
  <si>
    <t>-983155179</t>
  </si>
  <si>
    <t>618</t>
  </si>
  <si>
    <t>795964C56</t>
  </si>
  <si>
    <t>OV-55 - D+M Ochranná kce pro skrytý dešťový svod, z cementotřískové desky tl. 10mm, čtverec 170x170mm</t>
  </si>
  <si>
    <t>-25822389</t>
  </si>
  <si>
    <t>619</t>
  </si>
  <si>
    <t>795964C57</t>
  </si>
  <si>
    <t>OV-56 - D+M Ochranná kce pro skrytý dešťový svod, z cementotřískové desky tl. 10mm, čtverec 170x170mm</t>
  </si>
  <si>
    <t>-998797012</t>
  </si>
  <si>
    <t>620</t>
  </si>
  <si>
    <t>795964C58</t>
  </si>
  <si>
    <t>OV-57 - D+M Ochranná kce pro skrytý dešťový svod, z cementotřískové desky tl. 10mm, čtverec 170x170mm</t>
  </si>
  <si>
    <t>1964839336</t>
  </si>
  <si>
    <t>621</t>
  </si>
  <si>
    <t>795964C59</t>
  </si>
  <si>
    <t>OV-58 - D+M Dilatační AL profil, 210x100mm</t>
  </si>
  <si>
    <t>495085663</t>
  </si>
  <si>
    <t>622</t>
  </si>
  <si>
    <t>795964C60</t>
  </si>
  <si>
    <t>OV-59 - D+M Dilatační AL profil rohový, 150x130mm</t>
  </si>
  <si>
    <t>1981403830</t>
  </si>
  <si>
    <t>623</t>
  </si>
  <si>
    <t>795964C61</t>
  </si>
  <si>
    <t>OV-60 - D+M TPE těsnění pro dilatační spáry ve stěnách a stropech, 60x40mm</t>
  </si>
  <si>
    <t>847946695</t>
  </si>
  <si>
    <t>624</t>
  </si>
  <si>
    <t>795964C62</t>
  </si>
  <si>
    <t>OV-61 - D+M Dřevěná pomocná kce pro vynesení střešního žlabu, ze smrkového hranolu 80/80</t>
  </si>
  <si>
    <t>-844750564</t>
  </si>
  <si>
    <t>625</t>
  </si>
  <si>
    <t>795964C63</t>
  </si>
  <si>
    <t>OV-62 - D+M Dřevěná pomocná kce pro vynesení střešního žlabu, ze smrkového hranolu 80/80</t>
  </si>
  <si>
    <t>124872599</t>
  </si>
  <si>
    <t>626</t>
  </si>
  <si>
    <t>795964C64</t>
  </si>
  <si>
    <t>OV-63 - D+M Trubková sněhová zábrana systémová dle výrobce střechy</t>
  </si>
  <si>
    <t>1001057438</t>
  </si>
  <si>
    <t>627</t>
  </si>
  <si>
    <t>795964C65</t>
  </si>
  <si>
    <t>OV-64 - D+M Květináč betonový, 800x400x400mm</t>
  </si>
  <si>
    <t>-1271870224</t>
  </si>
  <si>
    <t>628</t>
  </si>
  <si>
    <t>795964C66</t>
  </si>
  <si>
    <t>OV-65 - D+M Lavička amfiteatr</t>
  </si>
  <si>
    <t>-1589564659</t>
  </si>
  <si>
    <t>629</t>
  </si>
  <si>
    <t>795964C67</t>
  </si>
  <si>
    <t>OV-66 - D+M Protipožární revizní dvířka do zděné šachty, rám z ocelového plechu, 500x1500mm, s PO</t>
  </si>
  <si>
    <t>-1964611938</t>
  </si>
  <si>
    <t>630</t>
  </si>
  <si>
    <t>795964C68</t>
  </si>
  <si>
    <t>OV-67 - D+M Protipožární revizní dvířka do zděné šachty, rám z ocelového plechu, 500x1500mm, s PO</t>
  </si>
  <si>
    <t>1341845107</t>
  </si>
  <si>
    <t>631</t>
  </si>
  <si>
    <t>795964C69</t>
  </si>
  <si>
    <t>OV-68 - D+M Opěradlo amfiteatr</t>
  </si>
  <si>
    <t>2004227429</t>
  </si>
  <si>
    <t>632</t>
  </si>
  <si>
    <t>795964C70</t>
  </si>
  <si>
    <t>OV-69 - D+M Zcela zatemňující rolěty pro střešní prosklení, s elektrickým pohonem, 800x2150mm</t>
  </si>
  <si>
    <t>-1946915985</t>
  </si>
  <si>
    <t>633</t>
  </si>
  <si>
    <t>795964C71</t>
  </si>
  <si>
    <t>OV-70 - D+M Zcela zatemňující rolěty pro střešní prosklení, s elektrickým pohonem, 520x2150mm</t>
  </si>
  <si>
    <t>-1016025363</t>
  </si>
  <si>
    <t>634</t>
  </si>
  <si>
    <t>795964C72</t>
  </si>
  <si>
    <t>OV-71 - D+M Protipožární revizní dvířka do mezipatra, rám z ocelového plechu, 600x1500mm, s PO</t>
  </si>
  <si>
    <t>804457391</t>
  </si>
  <si>
    <t>635</t>
  </si>
  <si>
    <t>795964C73</t>
  </si>
  <si>
    <t>OV-72 - D+M Exteriérová lavička, betonové bočnice + sedák z dřevěných latí, 1800x476x444mm</t>
  </si>
  <si>
    <t>2007788418</t>
  </si>
  <si>
    <t>636</t>
  </si>
  <si>
    <t>795964C74</t>
  </si>
  <si>
    <t>OV-73 - D+M Ochranný sloupek z oceli S235, 120x120x600mm, průměr trubky 76mm</t>
  </si>
  <si>
    <t>858629813</t>
  </si>
  <si>
    <t>637</t>
  </si>
  <si>
    <t>795964C75</t>
  </si>
  <si>
    <t>OV-74 - D+M Ochrana nároží z hliníkového L profilu, L40/40/2</t>
  </si>
  <si>
    <t>-771773032</t>
  </si>
  <si>
    <t>638</t>
  </si>
  <si>
    <t>795964C76</t>
  </si>
  <si>
    <t>OV-75 - D+M Dřevěné madlo - smrkové deska hoblovaná, z profilu 150x20mm</t>
  </si>
  <si>
    <t>-1815782899</t>
  </si>
  <si>
    <t>639</t>
  </si>
  <si>
    <t>795964C77</t>
  </si>
  <si>
    <t>OV-76 - D+M Poklop pro servisní přístup do nádrže SHZ, nosný rám z L profilu, 600x600mm</t>
  </si>
  <si>
    <t>1455712569</t>
  </si>
  <si>
    <t>640</t>
  </si>
  <si>
    <t>795964C78</t>
  </si>
  <si>
    <t>OV-77 - D+M Stupadlo do sběrných jímek, nerez s PE povlakem, 329x35x162mm</t>
  </si>
  <si>
    <t>-707243806</t>
  </si>
  <si>
    <t>641</t>
  </si>
  <si>
    <t>795964C79</t>
  </si>
  <si>
    <t>OV-78 - D+M Zavěšená, manuálně přestavitelná posuvná příčka, AKU panely tl. 80-115mm, 4000x2500mm</t>
  </si>
  <si>
    <t>1782695568</t>
  </si>
  <si>
    <t>642</t>
  </si>
  <si>
    <t>795964C80</t>
  </si>
  <si>
    <t>OV-79 - D+M Protipožární revizní dvířka do plnoplošného SDK podhledu, z ocelového plechu tl. 1,5mm, 500x500mm, s PO</t>
  </si>
  <si>
    <t>2104873063</t>
  </si>
  <si>
    <t>643</t>
  </si>
  <si>
    <t>795964C81</t>
  </si>
  <si>
    <t>OV-80 - D+M Protipožární revizní dvířka do plnoplošného SDK podhledu, z ocelového plechu tl. 1,5mm, 750x400mm, s PO</t>
  </si>
  <si>
    <t>1680889354</t>
  </si>
  <si>
    <t>644</t>
  </si>
  <si>
    <t>795964C82</t>
  </si>
  <si>
    <t>OV-81 - D+M Protipožární revizní dvířka do plnoplošného SDK podhledu, z ocelového plechu tl. 1,5mm, 400x400mm, s PO</t>
  </si>
  <si>
    <t>-2085269872</t>
  </si>
  <si>
    <t>645</t>
  </si>
  <si>
    <t>795964C83</t>
  </si>
  <si>
    <t>OV-82 - D+M Systémová revizní dvířka do SDK plnoplošného podhledu, 500x500mm</t>
  </si>
  <si>
    <t>-756857425</t>
  </si>
  <si>
    <t>646</t>
  </si>
  <si>
    <t>795964C84</t>
  </si>
  <si>
    <t>OV-83 - D+M Systémová revizní dvířka do SDK plnoplošného podhledu, 500x500mm, krycí deska impregnovaná proti vlhkosti</t>
  </si>
  <si>
    <t>-400871237</t>
  </si>
  <si>
    <t>647</t>
  </si>
  <si>
    <t>795964C85</t>
  </si>
  <si>
    <t>OV-84 - D+M Systémová revizní dvířka do SDK plnoplošného podhledu, 750x400mm</t>
  </si>
  <si>
    <t>-1310372300</t>
  </si>
  <si>
    <t>648</t>
  </si>
  <si>
    <t>795964C86</t>
  </si>
  <si>
    <t>OV-85 - D+M Systémová revizní dvířka do SDK plnoplošného podhledu, 750x400mm, krycí deska impregnovaná proti vlhkosti</t>
  </si>
  <si>
    <t>1375470076</t>
  </si>
  <si>
    <t>649</t>
  </si>
  <si>
    <t>795964C87</t>
  </si>
  <si>
    <t>OV-86 - D+M Systémová revizní dvířka do SDK plnoplošného podhledu, 600x600mm</t>
  </si>
  <si>
    <t>540386843</t>
  </si>
  <si>
    <t>650</t>
  </si>
  <si>
    <t>795964C88</t>
  </si>
  <si>
    <t>OV-87 - D+M Systémová revizní dvířka do SDK plnoplošného podhledu, 300x300mm, krycí deska impregnovaná proti vlhkosti</t>
  </si>
  <si>
    <t>-282788858</t>
  </si>
  <si>
    <t>651</t>
  </si>
  <si>
    <t>795964C89</t>
  </si>
  <si>
    <t>OV-88 - D+M Dřevěný špalík pro kotvení oplechování atiky, 250x200x50mm</t>
  </si>
  <si>
    <t>1783809004</t>
  </si>
  <si>
    <t>652</t>
  </si>
  <si>
    <t>795964C90</t>
  </si>
  <si>
    <t>OV-89 - D+M Pás z mnohovrstvé vodovzdorné březové překližky pro vynesení oplechování atiky, průřez 555x18mm</t>
  </si>
  <si>
    <t>979435213</t>
  </si>
  <si>
    <t>653</t>
  </si>
  <si>
    <t>795964C91</t>
  </si>
  <si>
    <t>OV-90 - D+M Zrcadlo do obkladu, tloušťka zrcadla 5mm, 1895x800mm</t>
  </si>
  <si>
    <t>-227020116</t>
  </si>
  <si>
    <t>654</t>
  </si>
  <si>
    <t>795964C92</t>
  </si>
  <si>
    <t>OV-91 - D+M Zrcadlo do obkladu, tloušťka zrcadla 5mm, 2015x800mm</t>
  </si>
  <si>
    <t>973651369</t>
  </si>
  <si>
    <t>655</t>
  </si>
  <si>
    <t>795964C93</t>
  </si>
  <si>
    <t>OV-92 - D+M Systémová revizní dvířka do SDK plnoplošného podhledu, 1200x600mm</t>
  </si>
  <si>
    <t>-574500499</t>
  </si>
  <si>
    <t>Ostatní</t>
  </si>
  <si>
    <t>N03</t>
  </si>
  <si>
    <t>Záchytný systém proti pádu</t>
  </si>
  <si>
    <t>656</t>
  </si>
  <si>
    <t>N00_R01.1</t>
  </si>
  <si>
    <t xml:space="preserve">Dodávka kotvících bodů _ U1 </t>
  </si>
  <si>
    <t>611326201</t>
  </si>
  <si>
    <t>Poznámka k položce:_x000D_
JC obsahuje : kompletní systémovou dodávku dle specifikace PD a TZ včetně všech přímo souvisejících dodávek/doplňků a příslušenství_x000D_
Ocenění "vlastní" položky:na základě odborných znalostí a zkušeností projektanta při realizaci obdobných zakázek za období 5-ti let.</t>
  </si>
  <si>
    <t>657</t>
  </si>
  <si>
    <t>N00_R01.2</t>
  </si>
  <si>
    <t>Dodávka kotvících bodů _ U2</t>
  </si>
  <si>
    <t>1053334286</t>
  </si>
  <si>
    <t>658</t>
  </si>
  <si>
    <t>N00_R01.3</t>
  </si>
  <si>
    <t>Dodávka kotvících bodů _ U3</t>
  </si>
  <si>
    <t>-269139491</t>
  </si>
  <si>
    <t>659</t>
  </si>
  <si>
    <t>N00_R01.4</t>
  </si>
  <si>
    <t>Dodávka kotvících bodů _ U4</t>
  </si>
  <si>
    <t>-676947356</t>
  </si>
  <si>
    <t>660</t>
  </si>
  <si>
    <t>N00_R04</t>
  </si>
  <si>
    <t>Dodávka _ doplňků a příslušenství (lano, napínáky, karabiny)</t>
  </si>
  <si>
    <t>souboe</t>
  </si>
  <si>
    <t>1903265837</t>
  </si>
  <si>
    <t>661</t>
  </si>
  <si>
    <t>N00_R08</t>
  </si>
  <si>
    <t xml:space="preserve">Kompletní montážní práce </t>
  </si>
  <si>
    <t>-265157395</t>
  </si>
  <si>
    <t xml:space="preserve">Poznámka k položce:_x000D_
JC obsahuje : kompletní provedení systému dle specifikace PD a TZ včetně všech přímo souvisejících činností/dodávek_x000D_
Ocenění "vlastní" položky:na základě odborných znalostí a zkušeností projektanta při realizaci obdobných zakázek za období 5-ti let._x000D_
</t>
  </si>
  <si>
    <t>662</t>
  </si>
  <si>
    <t>N00_R09</t>
  </si>
  <si>
    <t>Uvedení do provozu / dokumentace</t>
  </si>
  <si>
    <t>-942718662</t>
  </si>
  <si>
    <t>D.1.3 - Požárně bezpečnostní řešení</t>
  </si>
  <si>
    <t>953943211</t>
  </si>
  <si>
    <t>Osazování hasicího přístroje</t>
  </si>
  <si>
    <t>https://podminky.urs.cz/item/CS_URS_2025_02/953943211</t>
  </si>
  <si>
    <t>44932114R</t>
  </si>
  <si>
    <t>přístroj hasicí ruční</t>
  </si>
  <si>
    <t>Poznámka k položce:_x000D_
Poznámka k položce:  Ocenění "vlastní" položky:na základě odborných znalostí a zkušeností projektanta při realizaci obdobných zakázek za období 5-ti let.</t>
  </si>
  <si>
    <t>953993326</t>
  </si>
  <si>
    <t>Osazení bezpečnostní, orientační nebo informační tabulky přivrtáním na zdivo</t>
  </si>
  <si>
    <t>https://podminky.urs.cz/item/CS_URS_2025_02/953993326</t>
  </si>
  <si>
    <t>73534516R</t>
  </si>
  <si>
    <t>tabulka bezpečnostní / informační / orientační _ specifikace dle PD a TZ</t>
  </si>
  <si>
    <t>N02</t>
  </si>
  <si>
    <t>Zpracování dokumentů PBŘ, revizí, dokumentace zdolávání požáru</t>
  </si>
  <si>
    <t>kpl.</t>
  </si>
  <si>
    <t>D.1.4 - Technika prostředí staveb</t>
  </si>
  <si>
    <t>D.1.4.1 - Zdravotně technické instalace-kanalizace, vodovod</t>
  </si>
  <si>
    <t>1 - Zemní práce</t>
  </si>
  <si>
    <t>3 - Svislé a kompletní konstrukce</t>
  </si>
  <si>
    <t>9 - Ostatní konstrukce, bourání</t>
  </si>
  <si>
    <t>99 - Staveništní přesun hmot</t>
  </si>
  <si>
    <t>711 - Izolace proti vodě</t>
  </si>
  <si>
    <t>713.1 - Izolace tepelné - kanalizace</t>
  </si>
  <si>
    <t>713.2 - Izolace tepelné - vodovod</t>
  </si>
  <si>
    <t>715.1 - Izolace chemické - kanalizace</t>
  </si>
  <si>
    <t>715.2 - Izolace chemické - vodovod</t>
  </si>
  <si>
    <t>721.1 - Vnitřní kanalizace - potrubí</t>
  </si>
  <si>
    <t>721.2 - Vnitřní kanalizace - koncové prvky</t>
  </si>
  <si>
    <t>722.1 - Vnitřní vodovod - potrubí</t>
  </si>
  <si>
    <t>722.2 - Vnitřní vodovod - armatury</t>
  </si>
  <si>
    <t>722.3 - Vnitřní vodovod - fakturační vodoměrná sestava</t>
  </si>
  <si>
    <t>724.1 - Strojní vybavení - kanalizace</t>
  </si>
  <si>
    <t>724.2 - Strojní vybavení - vodovod</t>
  </si>
  <si>
    <t>725 - Zařizovací předměty</t>
  </si>
  <si>
    <t>726 - Předstěnové systémy</t>
  </si>
  <si>
    <t>767 - Konstrukce zámečnické</t>
  </si>
  <si>
    <t>VN - Vedlejší náklady</t>
  </si>
  <si>
    <t>132201212R00</t>
  </si>
  <si>
    <t>Hloubení rýh šířky přes 60 do 200 cm do 1000 m3, v hornině 3, hloubení strojně</t>
  </si>
  <si>
    <t>RTS 25/ II</t>
  </si>
  <si>
    <t>Poznámka k položce:_x000D_
Poznámka k položce: 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 kanalizace :  0,9*109,0*1,1 0,9*109,0*1,3 0,9*110,0*1,5 výtlačné potrubí kanalizace :  0,9*9,0*1,5 studená voda :  0,9*3,0*1,5 užitková voda :  0,9*3,0*1,5</t>
  </si>
  <si>
    <t>132201219R00</t>
  </si>
  <si>
    <t>Hloubení rýh šířky přes 60 do 200 cm příplatek za lepivost, v hornině 3,</t>
  </si>
  <si>
    <t>Poznámka k položce:_x000D_
Poznámka k položce: 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 50% :  Odkaz na mn. položky pořadí 1 : 404,19000*0,5</t>
  </si>
  <si>
    <t>151101101R00</t>
  </si>
  <si>
    <t>Zřízení pažení a rozepření stěn rýh příložné  pro jakoukoliv mezerovitost, hloubky do 2 m</t>
  </si>
  <si>
    <t>Poznámka k položce:_x000D_
Poznámka k položce: pro podzemní vedení pro všechny šířky rýhy, 2*109,0*1,3 2*110,0*1,5 2*9,0*1,5 2*3,0*1,5 2*3,0*1,5</t>
  </si>
  <si>
    <t>151101111R00</t>
  </si>
  <si>
    <t>Odstranění pažení a rozepření rýh příložné , hloubky do 2 m</t>
  </si>
  <si>
    <t>Poznámka k položce:_x000D_
Poznámka k položce: pro podzemní vedení s uložením materiálu na vzdálenost do 3 m od kraje výkopu,</t>
  </si>
  <si>
    <t>151101311R00</t>
  </si>
  <si>
    <t>Odstranění rozepření stěn výkopů při roubení příložném, hloubky do 4 m</t>
  </si>
  <si>
    <t>Poznámka k položce:_x000D_
Poznámka k položce: s uložením materiálu na vzdálenost do 3 m od okraje výkopu, 0,9*109,0*1,3 0,9*110,0*1,5 0,9*9,0*1,5 0,9*3,0*1,5 0,9*3,0*1,5</t>
  </si>
  <si>
    <t>161101101R00</t>
  </si>
  <si>
    <t>Svislé přemístění výkopku z horniny 1 až 4, při hloubce výkopu přes 1 do 2,5 m</t>
  </si>
  <si>
    <t>Poznámka k položce:_x000D_
Poznámka k položce: bez naložení do dopravní nádoby, ale s vyprázdněním dopravní nádoby na hromadu nebo na dopravní prostředek, hloubení rýh š. do 200 cm objemu nad 100 m3 = 50 % :  Odkaz na mn. položky pořadí 1 : 404,19000*0,5</t>
  </si>
  <si>
    <t>451572111R00</t>
  </si>
  <si>
    <t>Lože pod potrubí, stoky a drobné objekty z kameniva drobného těženého 0÷4 mm, Kamenivo přírodní těžené; bez stanovené kvality; frakce 0,0 až 4,0 mm</t>
  </si>
  <si>
    <t>Poznámka k položce:_x000D_
Poznámka k položce: v otevřeném výkopu, kanalizace :  0,9*109,0*0,10 0,9*109,0*0,10 0,9*110,0*0,10 výtlačné potrubí kanalizace :  0,9*9,0*0,10 studená voda :  0,9*3,0*0,10 užitková voda :  0,9*3,0*0,10</t>
  </si>
  <si>
    <t>175101101RT2</t>
  </si>
  <si>
    <t>Obsyp potrubí bez prohození sypaniny, s dodáním štěrkopísku frakce 0 - 22 mm, Kamenivo přírodní těžené; frakce 0,0 až 22,0 mm</t>
  </si>
  <si>
    <t>Poznámka k položce:_x000D_
Poznámka k položce: sypaninou z vhodných hornin tř. 1 - 4 nebo materiálem připraveným podél výkopu ve vzdálenosti do 3 m od jeho kraje, pro jakoukoliv hloubku výkopu a jakoukoliv míru zhutnění, kanalizace :  0,9*109,0*0,45 0,9*109,0*0,45 0,9*110,0*0,45 výtlačné potrubí kanalizace :  0,9*9,0*0,35 studená voda :  0,9*3,0*0,35 užitková voda :  0,9*3,0*0,35</t>
  </si>
  <si>
    <t>174101101R00</t>
  </si>
  <si>
    <t>Zásyp sypaninou se zhutněním jam, šachet, rýh nebo kolem objektů v těchto vykopávkách</t>
  </si>
  <si>
    <t>Poznámka k položce:_x000D_
Poznámka k položce: z jakékoliv horniny s uložením výkopku po vrstvách, včetně strojního přemístění materiálu pro zásyp ze vzdálenosti do 10 m od okraje zásypu kanalizace :  0,9*109,0*(1,1-0,10-0,45) 0,9*109,0*(1,3-0,10-0,45) 0,9*110,0*(1,5-0,10-0,45) výtlačné potrubí kanalizace :  0,9*9,0*(1,5-0,10-0,35) studená voda :  0,9*3,0*(1,5-0,10-0,35) užitková voda :  0,9*3,0*(1,5-0,10-0,35)</t>
  </si>
  <si>
    <t>167101102R00</t>
  </si>
  <si>
    <t>Nakládání, skládání, překládání neulehlého výkopku nakládání výkopku  přes 100 m3, z horniny 1 až 4</t>
  </si>
  <si>
    <t>Poznámka k položce:_x000D_
Poznámka k položce: vyhloubeno :  Odkaz na mn. položky pořadí 1 : 404,19000 zpětný zásyp :  Odkaz na mn. položky pořadí 9 : 235,75500*-1</t>
  </si>
  <si>
    <t>162701105R00</t>
  </si>
  <si>
    <t>Vodorovné přemístění výkopku z horniny 1 až 4, na vzdálenost přes 9 000  do 10 000 m</t>
  </si>
  <si>
    <t>Poznámka k položce:_x000D_
Poznámka k položce: po suchu, bez naložení výkopku, avšak se složením bez rozhrnutí, zpáteční cesta vozidla.</t>
  </si>
  <si>
    <t>162701109R00</t>
  </si>
  <si>
    <t>Vodorovné přemístění výkopku příplatek k ceně za každých dalších i započatých 1 000 m přes 10 000 m  z horniny 1 až 4</t>
  </si>
  <si>
    <t>Poznámka k položce:_x000D_
Poznámka k položce: po suchu, bez naložení výkopku, avšak se složením bez rozhrnutí, zpáteční cesta vozidla. + 5km :  Odkaz na mn. položky pořadí 11 : 168,43500*5</t>
  </si>
  <si>
    <t>171201201R00</t>
  </si>
  <si>
    <t>Uložení sypaniny na dočasnou skládku tak, že na 1 m2 plochy připadá přes 2 m3 výkopku nebo ornice</t>
  </si>
  <si>
    <t>199000002R00</t>
  </si>
  <si>
    <t>Poplatky za skládku horniny 1- 4, skupina 17 05 04 z Katalogu odpadů</t>
  </si>
  <si>
    <t>Poznámka k položce:_x000D_
Poznámka k položce: Cena dle Pískovny Černovice. www.piskovna-cernovice.cz</t>
  </si>
  <si>
    <t>342264101R00</t>
  </si>
  <si>
    <t>Doplňkové práce osazení revizních dvířek do sádrokartonového podhledu, do 0,25 m2,  ,</t>
  </si>
  <si>
    <t>Poznámka k položce:_x000D_
Poznámka k položce: s vyřezáním otvoru, osazením rámu s dvířky, prošroubováním a úpravou parotěsné zábrany,</t>
  </si>
  <si>
    <t>725989101R00</t>
  </si>
  <si>
    <t>Montáž dvířek kovových i plastových</t>
  </si>
  <si>
    <t>55347659P</t>
  </si>
  <si>
    <t>Dvířka revizní do SDK 500 x 500 mm, plastová</t>
  </si>
  <si>
    <t>Vlastní</t>
  </si>
  <si>
    <t>28349012M</t>
  </si>
  <si>
    <t>Dvířka revizní pod obklad magnetická 200 x 200 mm</t>
  </si>
  <si>
    <t>Ostatní konstrukce, bourání</t>
  </si>
  <si>
    <t>909      R00</t>
  </si>
  <si>
    <t>Hzs-nezmeritelne stavebni prace</t>
  </si>
  <si>
    <t>h</t>
  </si>
  <si>
    <t>Poznámka k položce:_x000D_
Poznámka k položce: sekání drážek, průrazů : 60</t>
  </si>
  <si>
    <t>97003116K00</t>
  </si>
  <si>
    <t>Jádrové vrtání, vč. odvozu a likvidace suti</t>
  </si>
  <si>
    <t>Staveništní přesun hmot</t>
  </si>
  <si>
    <t>998276101R00</t>
  </si>
  <si>
    <t>Přesun hmot pro trubní vedení z trub plastových nebo sklolaminátových v otevřeném výkopu</t>
  </si>
  <si>
    <t>Poznámka k položce:_x000D_
Poznámka k položce: vodovodu nebo kanalizace ražené nebo hloubené (827 1.1, 827 1.9, 827 2.1, 827 2.9), drobných objektů na vzdálenost 15 m od hrany výkopu nebo od okraje šachty</t>
  </si>
  <si>
    <t>Izolace proti vodě</t>
  </si>
  <si>
    <t>711777588R00</t>
  </si>
  <si>
    <t>Provedení detailů termoplasty na plášťovou troubu D do 200 mm</t>
  </si>
  <si>
    <t>Poznámka k položce:_x000D_
Poznámka k položce: 1+1+10+5</t>
  </si>
  <si>
    <t>55162528R</t>
  </si>
  <si>
    <t>souprava izolační pro prostup potrubí; d 40 - 50 mm, složení těsnění pryž, bitumenová manžeta, převlečná matice plast</t>
  </si>
  <si>
    <t>Poznámka k položce:_x000D_
Poznámka k položce: vodovod : 1</t>
  </si>
  <si>
    <t>55162529R</t>
  </si>
  <si>
    <t>souprava izolační pro prostup potrubí; d 63 - 75 mm, složení těsnění pryž, bitumenová manžeta, převlečná matice plast</t>
  </si>
  <si>
    <t>5516253OR</t>
  </si>
  <si>
    <t>souprava izolační pro prostup potrubí; d 120 - 125 mm, složení těsnění pryž, bitumenová manžeta, převlečná matice plast</t>
  </si>
  <si>
    <t>Poznámka k položce:_x000D_
Poznámka k položce: kanalizace : 10</t>
  </si>
  <si>
    <t>55162531R</t>
  </si>
  <si>
    <t>souprava izolační pro prostup potrubí; d 160 - 165 mm; složení těsnění pryž, bitumenová manžeta, převlečná matice plast</t>
  </si>
  <si>
    <t>Poznámka k položce:_x000D_
Poznámka k položce: kanalizace : 4 vodovod : 1</t>
  </si>
  <si>
    <t>998711201R00</t>
  </si>
  <si>
    <t>Přesun hmot pro izolace proti vodě svisle do 6 m</t>
  </si>
  <si>
    <t>Poznámka k položce:_x000D_
Poznámka k položce: 50 m vodorovně měřeno od těžiště půdorysné plochy skládky do těžiště půdorysné plochy objektu</t>
  </si>
  <si>
    <t>713.1</t>
  </si>
  <si>
    <t>Izolace tepelné - kanalizace</t>
  </si>
  <si>
    <t>722182016RT1</t>
  </si>
  <si>
    <t>Montáž tepelné izolace potrubí lepicí páska, sponky, přes DN 40 do DN 80</t>
  </si>
  <si>
    <t>722182018RT1</t>
  </si>
  <si>
    <t>Montáž tepelné izolace potrubí lepicí páska, sponky, přes DN 80 do DN 110</t>
  </si>
  <si>
    <t>722182019RT1</t>
  </si>
  <si>
    <t>Montáž tepelné izolace potrubí lepicí páska, sponky, přes DN 110 do DN 160</t>
  </si>
  <si>
    <t>722182026RT1</t>
  </si>
  <si>
    <t>Montáž tepelné izolace potrubí lepidlo, přes DN 40 do DN 80</t>
  </si>
  <si>
    <t>722182028RT1</t>
  </si>
  <si>
    <t>Montáž tepelné izolace potrubí lepidlo, přes DN 80 do DN 110</t>
  </si>
  <si>
    <t>722182029RT1</t>
  </si>
  <si>
    <t>Montáž tepelné izolace potrubí lepidlo, přes DN 110 do DN 160</t>
  </si>
  <si>
    <t>Poznámka k položce:_x000D_
Poznámka k položce: 180+260</t>
  </si>
  <si>
    <t>722182094K00</t>
  </si>
  <si>
    <t>Příplatek za montáž izolačních tvarovek</t>
  </si>
  <si>
    <t>2837711M02</t>
  </si>
  <si>
    <t>pouzdro potrubní z pěnového polyetylenu s jemnou mikroporézní strukturou 75 x 5 mm</t>
  </si>
  <si>
    <t>2837711M04</t>
  </si>
  <si>
    <t>pouzdro potrubní z pěnového polyetylenu s jemnou mikroporézní strukturou 110 x 5 mm</t>
  </si>
  <si>
    <t>2837711M06</t>
  </si>
  <si>
    <t>pouzdro potrubní z pěnového polyetylenu s jemnou mikroporézní strukturou 125 x 5 mm</t>
  </si>
  <si>
    <t>28377130R</t>
  </si>
  <si>
    <t>spona na potrubní pouzdro; plastová; tl = 1,00 mm; š = 4,9 mm; l = 32 mm; šedá</t>
  </si>
  <si>
    <t>28377670R</t>
  </si>
  <si>
    <t>páska spojovací PVC; samolepicí; jednostranně; tl. 0,19 mm; š = 38,0 mm; l = 20 m</t>
  </si>
  <si>
    <t>27244477R</t>
  </si>
  <si>
    <t>Výrobek izolační pro instalace z elastomerní pěny (FEF) tvar: pouzdro; vnitřní d = 76 mm; tl = 13 mm</t>
  </si>
  <si>
    <t>27244482R</t>
  </si>
  <si>
    <t>Výrobek izolační pro instalace z elastomerní pěny (FEF) tvar: pouzdro; vnitřní d = 114 mm; tl = 13 mm</t>
  </si>
  <si>
    <t>27244483R</t>
  </si>
  <si>
    <t>Výrobek izolační pro instalace z elastomerní pěny (FEF) tvar: pouzdro; vnitřní d = 125 mm; tl = 13 mm</t>
  </si>
  <si>
    <t>27244486R</t>
  </si>
  <si>
    <t>Výrobek izolační pro instalace z elastomerní pěny (FEF) tvar: pouzdro; vnitřní d = 160 mm; tl = 13 mm</t>
  </si>
  <si>
    <t>24742550R</t>
  </si>
  <si>
    <t>lepidlo polychloroprenové; pro kaučukové izolace</t>
  </si>
  <si>
    <t>l</t>
  </si>
  <si>
    <t>998713202R00</t>
  </si>
  <si>
    <t>Přesun hmot pro izolace tepelné v objektech výšky do 12 m</t>
  </si>
  <si>
    <t>Poznámka k položce:_x000D_
Poznámka k položce: 50 m vodorovně</t>
  </si>
  <si>
    <t>713.2</t>
  </si>
  <si>
    <t>Izolace tepelné - vodovod</t>
  </si>
  <si>
    <t>722182004RT2</t>
  </si>
  <si>
    <t>Montáž tepelné izolace potrubí samolepicí spoj a příčné stažení páskou, přes DN 25 do DN 40</t>
  </si>
  <si>
    <t>Poznámka k položce:_x000D_
Poznámka k položce: 187+114</t>
  </si>
  <si>
    <t>722182006RT2</t>
  </si>
  <si>
    <t>Montáž tepelné izolace potrubí samolepicí spoj a příčné stažení páskou, přes DN 40 do DN 80</t>
  </si>
  <si>
    <t>Poznámka k položce:_x000D_
Poznámka k položce: 134+50+18</t>
  </si>
  <si>
    <t>722182011RT1</t>
  </si>
  <si>
    <t>Montáž tepelné izolace potrubí lepicí páska, sponky, do DN 25</t>
  </si>
  <si>
    <t>Poznámka k položce:_x000D_
Poznámka k položce: 373+727+368+504</t>
  </si>
  <si>
    <t>722182014RT1</t>
  </si>
  <si>
    <t>Montáž tepelné izolace potrubí lepicí páska, sponky, přes DN 25 do DN 40</t>
  </si>
  <si>
    <t>Poznámka k položce:_x000D_
Poznámka k položce: 323+108</t>
  </si>
  <si>
    <t>Poznámka k položce:_x000D_
Poznámka k položce: 150+91+109+36+54+90</t>
  </si>
  <si>
    <t>722182021RT1</t>
  </si>
  <si>
    <t>Montáž tepelné izolace potrubí lepidlo, do DN 25</t>
  </si>
  <si>
    <t>Poznámka k položce:_x000D_
Poznámka k položce: 2+31+12+33</t>
  </si>
  <si>
    <t>722182024RT1</t>
  </si>
  <si>
    <t>Montáž tepelné izolace potrubí lepidlo, přes DN 25 do DN 40</t>
  </si>
  <si>
    <t>Poznámka k položce:_x000D_
Poznámka k položce: 107+8</t>
  </si>
  <si>
    <t>Poznámka k položce:_x000D_
Poznámka k položce: 22+14+28+40+24</t>
  </si>
  <si>
    <t>713411122K00</t>
  </si>
  <si>
    <t>Montáž tepelné izolace potrubí pásy, lepidlo</t>
  </si>
  <si>
    <t>Poznámka k položce:_x000D_
Poznámka k položce: 3,7+21,0</t>
  </si>
  <si>
    <t>631547115R</t>
  </si>
  <si>
    <t>Výrobek izolační pro instalace z minerální vlny (MW) tvar: pouzdro; s podélným nářezem; vnitřní d = 35 mm; tl = 30 mm; povrchová úprava: hliníková fólie se skleněnou mřížkou; OH = 100 kg/m3; provozní teplota do 250 °C</t>
  </si>
  <si>
    <t>631547216R</t>
  </si>
  <si>
    <t>Výrobek izolační pro instalace z minerální vlny (MW) tvar: pouzdro; s podélným nářezem; vnitřní d = 42 mm; tl = 40 mm; povrchová úprava: hliníková fólie se skleněnou mřížkou; OH = 100 kg/m3; provozní teplota do 250 °C</t>
  </si>
  <si>
    <t>631547318R</t>
  </si>
  <si>
    <t>Výrobek izolační pro instalace z minerální vlny (MW) tvar: pouzdro; s podélným nářezem; vnitřní d = 54 mm; tl = 50 mm; povrchová úprava: hliníková fólie se skleněnou mřížkou; OH = 100 kg/m3; provozní teplota do 250 °C</t>
  </si>
  <si>
    <t>631547320R</t>
  </si>
  <si>
    <t>Výrobek izolační pro instalace z minerální vlny (MW) tvar: pouzdro; s podélným nářezem; vnitřní d = 64 mm; tl = 50 mm; povrchová úprava: hliníková fólie se skleněnou mřížkou; OH = 100 kg/m3; provozní teplota do 250 °C</t>
  </si>
  <si>
    <t>631547322R</t>
  </si>
  <si>
    <t>Výrobek izolační pro instalace z minerální vlny (MW) tvar: pouzdro; s podélným nářezem; vnitřní d = 76 mm; tl = 50 mm; povrchová úprava: hliníková fólie se skleněnou mřížkou; OH = 100 kg/m3; provozní teplota do 250 °C</t>
  </si>
  <si>
    <t>28323361R</t>
  </si>
  <si>
    <t>páska spojovací Al, PE; samolepicí; jednostranně; spoj parotěsný; š = 50,0 mm; l = 100 m</t>
  </si>
  <si>
    <t>283771027R</t>
  </si>
  <si>
    <t>Výrobek izolační pro instalace z polyethylenové pěny (PEF) tvar: pouzdro; s podélným nářezem; vnitřní d = 20 mm; tl = 13 mm; provozní teplota -40 až 90 °C</t>
  </si>
  <si>
    <t>283771033R</t>
  </si>
  <si>
    <t>Výrobek izolační pro instalace z polyethylenové pěny (PEF) tvar: pouzdro; s podélným nářezem; vnitřní d = 22 mm; tl = 25 mm; provozní teplota -40 až 90 °C</t>
  </si>
  <si>
    <t>283771092R</t>
  </si>
  <si>
    <t>Výrobek izolační pro instalace z polyethylenové pěny (PEF) tvar: pouzdro; s podélným nářezem; vnitřní d = 25 mm; tl = 13 mm; provozní teplota -40 až 90 °C</t>
  </si>
  <si>
    <t>283771094R</t>
  </si>
  <si>
    <t>Výrobek izolační pro instalace z polyethylenové pěny (PEF) tvar: pouzdro; s podélným nářezem; vnitřní d = 25 mm; tl = 25 mm; provozní teplota -40 až 90 °C</t>
  </si>
  <si>
    <t>283771127R</t>
  </si>
  <si>
    <t>Výrobek izolační pro instalace z polyethylenové pěny (PEF) tvar: pouzdro; s podélným nářezem; vnitřní d = 32 mm; tl = 13 mm; provozní teplota -40 až 90 °C</t>
  </si>
  <si>
    <t>2837711523R</t>
  </si>
  <si>
    <t>Výrobek izolační pro instalace z polyethylenové pěny (PEF) tvar: pouzdro; s podélným nářezem; vnitřní d = 40 mm; tl = 13 mm; provozní teplota -40 až 90 °C</t>
  </si>
  <si>
    <t>283771153R</t>
  </si>
  <si>
    <t>Výrobek izolační pro instalace z polyethylenové pěny (PEF) tvar: pouzdro; s podélným nářezem; vnitřní d = 45 mm; tl = 13 mm; provozní teplota -40 až 90 °C</t>
  </si>
  <si>
    <t>283771162R</t>
  </si>
  <si>
    <t>Výrobek izolační pro instalace z polyethylenové pěny (PEF) tvar: pouzdro; s podélným nářezem; vnitřní d = 48 mm; tl = 13 mm; provozní teplota -40 až 90 °C</t>
  </si>
  <si>
    <t>283771166R</t>
  </si>
  <si>
    <t>Výrobek izolační pro instalace z polyethylenové pěny (PEF) tvar: pouzdro; s podélným nářezem; vnitřní d = 50 mm; tl = 13 mm; provozní teplota -40 až 90 °C</t>
  </si>
  <si>
    <t>283771178R</t>
  </si>
  <si>
    <t>Výrobek izolační pro instalace z polyethylenové pěny (PEF) tvar: pouzdro; s podélným nářezem; vnitřní d = 60 mm; tl = 13 mm; provozní teplota -40 až 90 °C</t>
  </si>
  <si>
    <t>283771186R</t>
  </si>
  <si>
    <t>Výrobek izolační pro instalace z polyethylenové pěny (PEF) tvar: pouzdro; s podélným nářezem; vnitřní d = 63 mm; tl = 13 mm; provozní teplota -40 až 90 °C</t>
  </si>
  <si>
    <t>28377120R</t>
  </si>
  <si>
    <t>Výrobek izolační pro instalace z polyethylenové pěny (PEF) tvar: pouzdro; s podélným nářezem; vnitřní d = 76 mm; tl = 13 mm; provozní teplota -40 až 90 °C</t>
  </si>
  <si>
    <t>27244467R</t>
  </si>
  <si>
    <t>Výrobek izolační pro instalace z elastomerní pěny (FEF) tvar: pouzdro; vnitřní d = 22 mm; tl = 13 mm</t>
  </si>
  <si>
    <t>27244527R</t>
  </si>
  <si>
    <t>Výrobek izolační pro instalace z elastomerní pěny (FEF) tvar: pouzdro; vnitřní d = 22 mm; tl = 25 mm</t>
  </si>
  <si>
    <t>27244468R</t>
  </si>
  <si>
    <t>Výrobek izolační pro instalace z elastomerní pěny (FEF) tvar: pouzdro; vnitřní d = 28 mm; tl = 13 mm</t>
  </si>
  <si>
    <t>27244528R</t>
  </si>
  <si>
    <t>Výrobek izolační pro instalace z elastomerní pěny (FEF) tvar: pouzdro; vnitřní d = 28 mm; tl = 25 mm</t>
  </si>
  <si>
    <t>27244470R</t>
  </si>
  <si>
    <t>Výrobek izolační pro instalace z elastomerní pěny (FEF) tvar: pouzdro; vnitřní d = 35 mm; tl = 13 mm</t>
  </si>
  <si>
    <t>27244560R</t>
  </si>
  <si>
    <t>Výrobek izolační pro instalace z elastomerní pěny (FEF) tvar: pouzdro; vnitřní d = 35 mm; tl = 32 mm</t>
  </si>
  <si>
    <t>27244472R</t>
  </si>
  <si>
    <t>Výrobek izolační pro instalace z elastomerní pěny (FEF) tvar: pouzdro; vnitřní d = 48 mm; tl = 13 mm</t>
  </si>
  <si>
    <t>27244473R</t>
  </si>
  <si>
    <t>Výrobek izolační pro instalace z elastomerní pěny (FEF) tvar: pouzdro; vnitřní d = 54 mm; tl = 13 mm</t>
  </si>
  <si>
    <t>27244474R</t>
  </si>
  <si>
    <t>Výrobek izolační pro instalace z elastomerní pěny (FEF) tvar: pouzdro; vnitřní d = 60 mm; tl = 13 mm</t>
  </si>
  <si>
    <t>27244475R</t>
  </si>
  <si>
    <t>Výrobek izolační pro instalace z elastomerní pěny (FEF) tvar: pouzdro; vnitřní d = 64 mm; tl = 13 mm</t>
  </si>
  <si>
    <t>2837710R03</t>
  </si>
  <si>
    <t>Izolace potrubí kaučuková černá - samolepící pás 1,0 x 4,0 m2, tl. 40 mm</t>
  </si>
  <si>
    <t>2837710R04</t>
  </si>
  <si>
    <t>Izolace potrubí kaučuková černá - samolepící pás 1,0 x 4,0 m2, tl. 50 mm</t>
  </si>
  <si>
    <t>715.1</t>
  </si>
  <si>
    <t>Izolace chemické - kanalizace</t>
  </si>
  <si>
    <t>713571111R00</t>
  </si>
  <si>
    <t>Požárně ochranná manžeta EI 90, D 50 mm</t>
  </si>
  <si>
    <t>Poznámka k položce:_x000D_
Poznámka k položce: Montáž manžety ke stěně nebo stropu pomocí rozpěrné hmoždinky se šroubem. Cena obsahuje i dodávku manžety a spojovacích prostředků. DN 40 : 21 DN 50 : 8</t>
  </si>
  <si>
    <t>713571113R00</t>
  </si>
  <si>
    <t>Požárně ochranná manžeta EI 90, D 75 mm</t>
  </si>
  <si>
    <t>Poznámka k položce:_x000D_
Poznámka k položce: Montáž manžety ke stěně nebo stropu pomocí rozpěrné hmoždinky se šroubem. Cena obsahuje i dodávku manžety a spojovacích prostředků.</t>
  </si>
  <si>
    <t>713571115R00</t>
  </si>
  <si>
    <t>Požárně ochranná manžeta EI 90, D 110 mm</t>
  </si>
  <si>
    <t>713571116R00</t>
  </si>
  <si>
    <t>Požárně ochranná manžeta EI 90, D 125 mm</t>
  </si>
  <si>
    <t>713571118R00</t>
  </si>
  <si>
    <t>Požárně ochranná manžeta EI 90, D 160 mm</t>
  </si>
  <si>
    <t>998715202R00</t>
  </si>
  <si>
    <t>Přesun hmot pro izolace proti chemickým vlivům v objektech výšky do 12 m</t>
  </si>
  <si>
    <t>Poznámka k položce:_x000D_
Poznámka k položce: 50 m vodorovně, měřeno od těžiště půdorysné plochy skládky do těžiště půdorysné plochy objektu</t>
  </si>
  <si>
    <t>715.2</t>
  </si>
  <si>
    <t>Izolace chemické - vodovod</t>
  </si>
  <si>
    <t>713552111R00</t>
  </si>
  <si>
    <t>Protipožární kabelové přepážky Protipožární trubní ucpávky EI 120, do D 25 mm, stěna, Hmota nátěrová</t>
  </si>
  <si>
    <t>Poznámka k položce:_x000D_
Poznámka k položce: Otvor se utěsní minerální vlnou. Prostup i potrubí před a za prostupem je natřeno protipožární stěrkou. Cena obsahuje dodávku minerální vlny a pořární stěrky. Včetně pomocného lešení o výšce podlahy do 1900 mm a pro zatížení do 1,5 kPa. vodovod :  D20 : 32 D25 : 18</t>
  </si>
  <si>
    <t>713552121R00</t>
  </si>
  <si>
    <t>Protipožární kabelové přepážky Protipožární trubní ucpávky EI 120, do D 108 mm, stěna, Hmota nátěrová</t>
  </si>
  <si>
    <t>Poznámka k položce:_x000D_
Poznámka k položce: Otvor se utěsní minerální vlnou. Prostup i potrubí před a za prostupem je natřeno protipožární stěrkou. Cena obsahuje dodávku minerální vlny a požární stěrky. Včetně pomocného lešení o výšce podlahy do 1900 mm a pro zatížení do 1,5 kPa. vodovod :  D32 : 31 D40 : 15 D50 : 17 D63 : 7 D75 : 2 požární vodovod :  D42 : 8 D48 : 3 D60 : 4</t>
  </si>
  <si>
    <t>721.1</t>
  </si>
  <si>
    <t>Vnitřní kanalizace - potrubí</t>
  </si>
  <si>
    <t>721176102R00</t>
  </si>
  <si>
    <t>Potrubí HT připojovací vnější průměr D 40 mm, tloušťka stěny 1,8 mm, DN 40, Trubka plastová kanalizační materiál: PP; povrch: hladký; de = 40,0 mm; tl. stěny = 1,8 mm</t>
  </si>
  <si>
    <t>Poznámka k položce:_x000D_
Poznámka k položce: včetně tvarovek, objímek. Bez zednických výpomocí. Potrubí včetně tvarovek. Bez zednických výpomocí.</t>
  </si>
  <si>
    <t>721176103R00</t>
  </si>
  <si>
    <t>Potrubí HT připojovací vnější průměr D 50 mm, tloušťka stěny 1,8 mm, DN 50, Trubka plastová kanalizační materiál: PP; povrch: hladký; de = 50,0 mm; tl. stěny = 1,8 mm</t>
  </si>
  <si>
    <t>721176104R00</t>
  </si>
  <si>
    <t>Potrubí HT připojovací vnější průměr D 75 mm, tloušťka stěny 1,9 mm, DN 70, Trubka plastová kanalizační materiál: PP; povrch: hladký; de = 75,0 mm; tl. stěny = 1,9 mm</t>
  </si>
  <si>
    <t>721176105R00</t>
  </si>
  <si>
    <t>Potrubí HT připojovací vnější průměr D 110 mm, tloušťka stěny 2,7 mm, DN 100, Trubka plastová kanalizační materiál: PP; povrch: hladký; de = 110,0 mm; tl. stěny = 2,7 mm</t>
  </si>
  <si>
    <t>721152206R00</t>
  </si>
  <si>
    <t>Potrubí PE odpadní - svislé vnější průměr D 75 mm, tloušťka stěny 3,0 mm, DN 70, Trubka plastová kanalizační materiál: PE-HD; povrch: hladký; DN = 70; de = 75,0 mm; tl. stěny = 3,0 mm</t>
  </si>
  <si>
    <t>Poznámka k položce:_x000D_
Poznámka k položce: včetně tvarovek, objímek, popř. elektrospojek. Bez zednických výpomocí. Potrubí včetně tvarovek, objímek a elektrospojek. Bez zednických výpomocí. Včetně pomocného lešení o výšce podlahy do 1900 mm a pro zatížení do 1,5 kPa.</t>
  </si>
  <si>
    <t>721152208R00</t>
  </si>
  <si>
    <t>Potrubí PE odpadní - svislé vnější průměr D 110 mm, tloušťka stěny 4,3 mm, DN 100, Trubka plastová kanalizační materiál: PE-HD; povrch: hladký; DN = 100; de = 110,0 mm; tl. stěny = 4,3 mm</t>
  </si>
  <si>
    <t>721152209R00</t>
  </si>
  <si>
    <t>Potrubí PE odpadní - svislé vnější průměr D 125 mm, tloušťka stěny 4,9 mm, DN 125, Trubka plastová kanalizační materiál: PE-HD; povrch: hladký; DN = 125; de = 125,0 mm; tl. stěny = 4,9 mm</t>
  </si>
  <si>
    <t>721151209R00</t>
  </si>
  <si>
    <t>Potrubí PE, dešťové vnější průměr D 125 mm, tloušťka stěny 4,9 mm, DN 125, Trubka plastová kanalizační materiál: PE-HD; povrch: hladký; DN = 125; de = 125,0 mm; tl. stěny = 4,9 mm</t>
  </si>
  <si>
    <t>721154226R00</t>
  </si>
  <si>
    <t>Potrubí PE ležaté zavěšené vnější průměr D 75 mm, tloušťka stěny 3,0 mm, DN 70, Trubka plastová kanalizační materiál: PE-HD; povrch: hladký; DN = 70; de = 75,0 mm; tl. stěny = 3,0 mm</t>
  </si>
  <si>
    <t>Poznámka k položce:_x000D_
Poznámka k položce: včetně tvarovek, popř. elektrospojek. Bez zednických výpomocí. Potrubí včetně tvarovek, objímek a elektrospojek. Bez zednických výpomocí. Včetně pomocného lešení o výšce podlahy do 1900 mm a pro zatížení do 1,5 kPa. dešťové : 12</t>
  </si>
  <si>
    <t>721154228R00</t>
  </si>
  <si>
    <t>Potrubí PE ležaté zavěšené vnější průměr D 110 mm, tloušťka stěny 4,3 mm, DN 100, Trubka plastová kanalizační materiál: PE-HD; povrch: hladký; DN = 100; de = 110,0 mm; tl. stěny = 4,3 mm</t>
  </si>
  <si>
    <t>Poznámka k položce:_x000D_
Poznámka k položce: včetně tvarovek, popř. elektrospojek. Bez zednických výpomocí. Potrubí včetně tvarovek, objímek a elektrospojek. Bez zednických výpomocí. Včetně pomocného lešení o výšce podlahy do 1900 mm a pro zatížení do 1,5 kPa. odpadní : 22 dešťové : 10</t>
  </si>
  <si>
    <t>721154229R00</t>
  </si>
  <si>
    <t>Potrubí PE ležaté zavěšené vnější průměr D 125 mm, tloušťka stěny 4,9 mm, DN 125, Trubka plastová kanalizační materiál: PE-HD; povrch: hladký; DN = 125; de = 125,0 mm; tl. stěny = 4,9 mm</t>
  </si>
  <si>
    <t>Poznámka k položce:_x000D_
Poznámka k položce: včetně tvarovek, popř. elektrospojek. Bez zednických výpomocí. Potrubí včetně tvarovek, objímek a elektrospojek. Bez zednických výpomocí. Včetně pomocného lešení o výšce podlahy do 1900 mm a pro zatížení do 1,5 kPa. odpadní : 240 dešťové : 180</t>
  </si>
  <si>
    <t>721154230R00</t>
  </si>
  <si>
    <t>Potrubí PE ležaté zavěšené vnější průměr D 160 mm, tloušťka stěny 6,2 mm, DN 150, Trubka plastová kanalizační materiál: PE-HD; povrch: hladký; DN = 150; de = 160,0 mm; tl. stěny = 6,2 mm</t>
  </si>
  <si>
    <t>Poznámka k položce:_x000D_
Poznámka k položce: včetně tvarovek, popř. elektrospojek. Bez zednických výpomocí. Potrubí včetně tvarovek, objímek a elektrospojek. Bez zednických výpomocí. Včetně pomocného lešení o výšce podlahy do 1900 mm a pro zatížení do 1,5 kPa. odpadní : 160 dešťové : 260</t>
  </si>
  <si>
    <t>721176223R00</t>
  </si>
  <si>
    <t>Potrubí KG svodné (ležaté) v zemi vnější průměr D 125 mm, tloušťka stěny 3,2 mm, DN 125, Trubka plastová kanalizační materiál: PVC-U; skladba: pěnová střední vrstva; povrch: hladký; DN = 125; de = 125,0 mm; tl. stěny = 3,2 mm; SN 4</t>
  </si>
  <si>
    <t>721176224R00</t>
  </si>
  <si>
    <t>Potrubí KG svodné (ležaté) v zemi vnější průměr D 160 mm, tloušťka stěny 4,0 mm, DN 150, Trubka plastová kanalizační materiál: PVC-U; skladba: pěnová střední vrstva; povrch: hladký; DN = 150; de = 160,0 mm; tl. stěny = 4,0 mm; SN 4</t>
  </si>
  <si>
    <t>722174914K00</t>
  </si>
  <si>
    <t>Sestavení plastového rozvodu výtlačné kanalizace D 32 mm</t>
  </si>
  <si>
    <t>722174916K00</t>
  </si>
  <si>
    <t>Sestavení plastového rozvodu výtlačné kanalizace D 50 mm</t>
  </si>
  <si>
    <t>286134111K</t>
  </si>
  <si>
    <t>Trubka tlaková RC1 PE 100, rozměr 32 x 3,0 mm</t>
  </si>
  <si>
    <t>Poznámka k položce:_x000D_
Poznámka k položce: + 1,5% : 23,0*1,015</t>
  </si>
  <si>
    <t>286134117K</t>
  </si>
  <si>
    <t>Trubka tlaková RC1 PE 100, rozměr 50 x 4,6 mm</t>
  </si>
  <si>
    <t>Poznámka k položce:_x000D_
Poznámka k položce: + 1,5% : 159,0*1,015</t>
  </si>
  <si>
    <t>721290111R00</t>
  </si>
  <si>
    <t>Zkouška těsnosti kanalizace v objektech vodou, DN 125</t>
  </si>
  <si>
    <t>Poznámka k položce:_x000D_
Poznámka k položce: gravitační kanalizace : 128+98+1+51+102+248+110+96+12+32+420+138 výtlaková kanalizace : 23+159</t>
  </si>
  <si>
    <t>721290112R00</t>
  </si>
  <si>
    <t>Zkouška těsnosti kanalizace v objektech vodou, DN 200</t>
  </si>
  <si>
    <t>Poznámka k položce:_x000D_
Poznámka k položce: gravitační kanalizace : 420+190</t>
  </si>
  <si>
    <t>721194104R00</t>
  </si>
  <si>
    <t>Zřízení přípojek na potrubí D 40 mm</t>
  </si>
  <si>
    <t>Poznámka k položce:_x000D_
Poznámka k položce: vyvedení a upevnění odpadních výpustek,</t>
  </si>
  <si>
    <t>721194105R00</t>
  </si>
  <si>
    <t>Zřízení přípojek na potrubí D 50 mm</t>
  </si>
  <si>
    <t>721194109R00</t>
  </si>
  <si>
    <t>Zřízení přípojek na potrubí D 110  mm</t>
  </si>
  <si>
    <t>721-001</t>
  </si>
  <si>
    <t>Napojení na venkovní areálové sítě</t>
  </si>
  <si>
    <t>721-002</t>
  </si>
  <si>
    <t>Napojení odvodňovacího žlabu D 110</t>
  </si>
  <si>
    <t>721152216R00</t>
  </si>
  <si>
    <t>Čistící kus pro potrubí PE odpadní svislé vnější průměr D 75 mm, DN 70</t>
  </si>
  <si>
    <t>Poznámka k položce:_x000D_
Poznámka k položce: včetně tvarovek. Bez zednických výpomocí.</t>
  </si>
  <si>
    <t>721152218R00</t>
  </si>
  <si>
    <t>Čistící kus pro potrubí PE odpadní svislé vnější průměr D 110 mm, DN 100</t>
  </si>
  <si>
    <t>721152219R00</t>
  </si>
  <si>
    <t>Čistící kus pro potrubí PE odpadní svislé vnější průměr D 125 mm, DN 125</t>
  </si>
  <si>
    <t>721152220R00</t>
  </si>
  <si>
    <t>Čistící kus pro potrubí PE odpadní svislé vnější průměr D 160 mm, DN 150</t>
  </si>
  <si>
    <t>28615422.AR</t>
  </si>
  <si>
    <t>Zátka plastová kanalizační materiál: PP; DN/OD = 75</t>
  </si>
  <si>
    <t>28615423.AR</t>
  </si>
  <si>
    <t>Zátka plastová kanalizační materiál: PP; DN/OD = 110</t>
  </si>
  <si>
    <t>998721102R00</t>
  </si>
  <si>
    <t>Přesun hmot pro vnitřní kanalizaci v objektech výšky do 12 m</t>
  </si>
  <si>
    <t>721.2</t>
  </si>
  <si>
    <t>Vnitřní kanalizace - koncové prvky</t>
  </si>
  <si>
    <t>721273200RT2</t>
  </si>
  <si>
    <t>Ventilační hlavice D 75 mm, souprava z PP</t>
  </si>
  <si>
    <t>721273200RT3</t>
  </si>
  <si>
    <t>Ventilační hlavice D 110 mm, souprava z PP</t>
  </si>
  <si>
    <t>721234124RT1</t>
  </si>
  <si>
    <t>Střešní vtoky z PP se svislým odtokem s pevnou izolační přírubou a izolační svorkou, s elektrickým ohřevem (10-30W, 230V), D 75, 110, 125 mm, včetně dodávky materiálu</t>
  </si>
  <si>
    <t>Poznámka k položce:_x000D_
Poznámka k položce: D 75 : 2 D 125 : 21</t>
  </si>
  <si>
    <t>721242110RT2</t>
  </si>
  <si>
    <t>Lapač střešních splavenin D 125 mm, s otáč.kul.kloubem na odtoku, s košem , se suchou a nezámr.klapkou,čistícím víčkem a vylam.těs. kroužky pro připoj.potrub.svodů D 75, 90, 100 a 110 mm, včetně dodávky materiálu</t>
  </si>
  <si>
    <t>725334301R00</t>
  </si>
  <si>
    <t>Nálevka se sifonem PP DN 32</t>
  </si>
  <si>
    <t>Poznámka k položce:_x000D_
Poznámka k položce: rozměry: 78x55 mm, výška 100 mm</t>
  </si>
  <si>
    <t>725850145R00</t>
  </si>
  <si>
    <t>Ventily odpadní pro klimatizační vzduchotechnické jednotky, odvody kondenzátu z komínů, materiál PP, odpad vodorovný; vodní zápach. uzávěrka, D 40 mm, včetnně dodávky materiálu</t>
  </si>
  <si>
    <t>721223423MT1</t>
  </si>
  <si>
    <t>Montáž podlahové vpusti</t>
  </si>
  <si>
    <t>Poznámka k položce:_x000D_
Poznámka k položce: 13+15+1+27</t>
  </si>
  <si>
    <t>55162400R</t>
  </si>
  <si>
    <t>Vpust podlahová materiál: plast; mřížka nerezová; dl = 123 mm; š = 123 mm; stav. výška od 158 mm; odtok svislý 50/75/110 mm; zatížení: K 3; příslušenství: sifon, izolační límec</t>
  </si>
  <si>
    <t>55162452R</t>
  </si>
  <si>
    <t>Vpust podlahová materiál: plast; mřížka nerezová; dl = 123 mm; š = 123 mm; stav. výška od 93 mm; odtok boční 40/50 mm; zatížení: K 3; příslušenství: sifon, izolační límec</t>
  </si>
  <si>
    <t>55162275.AR</t>
  </si>
  <si>
    <t>Vpust podlahová materiál: plast; mřížka plastová; dl = 150 mm; š = 150 mm; stav. výška od 170 mm; odtok boční 75/110 mm; zatížení: K 3; příslušenství: kalový koš, sifon, izolační límec</t>
  </si>
  <si>
    <t>55162452T</t>
  </si>
  <si>
    <t>Vpust podlahová; materiál: plast; mřížka nerezová; dl = 123 mm; š = 123 mm; stav. výška od 93 mm, odtok boční DN 40/50 mm; zatížení: K 3; příslušenství: SUCHÝ SIFON, izolační límec</t>
  </si>
  <si>
    <t>722.1</t>
  </si>
  <si>
    <t>Vnitřní vodovod - potrubí</t>
  </si>
  <si>
    <t>722152305R00</t>
  </si>
  <si>
    <t>Potrubí nerezové, lisované pro nepitnou vodu, d 35, s 1,5 mm, nerez 1.4520, Trubka ocelová svařovaná; hladká; materiál: korozivzdorná ocel; značka: 1.4520; DN = 32; de = 35,0 mm; tl. stěny = 1,5 mm; PN 16; teplota média do ...</t>
  </si>
  <si>
    <t>Poznámka k položce:_x000D_
Poznámka k položce: bez zednických výpomocí Včetně pomocného lešení o výšce podlahy do 1900 mm a pro zatížení do 1,5 kPa.</t>
  </si>
  <si>
    <t>722152306R00</t>
  </si>
  <si>
    <t>Potrubí nerezové, lisované pro nepitnou vodu, d 42, s 1,5 mm, nerez 1.4520, Trubka ocelová svařovaná; hladká; materiál: korozivzdorná ocel; značka: 1.4520; DN = 40; de = 42,0 mm; tl. stěny = 1,5 mm; PN 16; teplota média do ...</t>
  </si>
  <si>
    <t>722152307R00</t>
  </si>
  <si>
    <t>Potrubí nerezové, lisované pro nepitnou vodu, d 54, s 1,5 mm, nerez 1.4520, Trubka ocelová svařovaná; hladká; materiál: korozivzdorná ocel; značka: 1.4520; DN = 50; de = 54,0 mm; tl. stěny = 1,5 mm; PN 16; teplota média do ...</t>
  </si>
  <si>
    <t>722171212R00</t>
  </si>
  <si>
    <t>Potrubí z plastických hmot polyetylenové potrubí PE-HD, D 25 mm, s 2,3 mm, PN 10, svěrné spojky, včetně zednických výpomocí, Trubka plastová materiál: PE 80; ohebná; de = 25,0 mm; tl. stěny = 2,3 mm; PN 10; SDR 11,0; teplota média do 30 °C</t>
  </si>
  <si>
    <t>Poznámka k položce:_x000D_
Poznámka k položce: včetně tvarovek, bez zednických výpomocí Potrubí včetně tvarovek, rozebiratelných svěrných spojek a zednických výpomocí. Včetně pomocného lešení o výšce podlahy do 1900 mm a pro zatížení do 1,5 kPa. užitková voda : 48</t>
  </si>
  <si>
    <t>722171213R00</t>
  </si>
  <si>
    <t>Potrubí z plastických hmot polyetylenové potrubí PE-HD, D 32 mm, s 3,0 mm, PN 10, svěrné spojky, včetně zednických výpomocí, Trubka plastová materiál: PE 80; ohebná; de = 32,0 mm; tl. stěny = 3,0 mm; PN 10; SDR 11,0; teplota média do 30 °C</t>
  </si>
  <si>
    <t>Poznámka k položce:_x000D_
Poznámka k položce: včetně tvarovek, bez zednických výpomocí Potrubí včetně tvarovek, rozebiratelných svěrných spojek a zednických výpomocí. Včetně pomocného lešení o výšce podlahy do 1900 mm a pro zatížení do 1,5 kPa. studená voda : 3</t>
  </si>
  <si>
    <t>722178313R10</t>
  </si>
  <si>
    <t>722178314R10</t>
  </si>
  <si>
    <t>722178315R10</t>
  </si>
  <si>
    <t>722178316R10</t>
  </si>
  <si>
    <t>722178317R10</t>
  </si>
  <si>
    <t>722178318R10</t>
  </si>
  <si>
    <t>722178319R10</t>
  </si>
  <si>
    <t>722280106R00</t>
  </si>
  <si>
    <t>Tlaková zkouška vodovodního potrubí do DN 32</t>
  </si>
  <si>
    <t>Poznámka k položce:_x000D_
Poznámka k položce: Včetně dodávky vody, uzavření a zabezpečení konců potrubí. 150+48+3+1100+872+510</t>
  </si>
  <si>
    <t>722280107R00</t>
  </si>
  <si>
    <t>Tlaková zkouška vodovodního potrubí přes DN 32 do DN 40</t>
  </si>
  <si>
    <t>Poznámka k položce:_x000D_
Poznámka k položce: Včetně dodávky vody, uzavření a zabezpečení konců potrubí. 91+222</t>
  </si>
  <si>
    <t>722280108R00</t>
  </si>
  <si>
    <t>Tlaková zkouška vodovodního potrubí přes DN 40 do DN 50</t>
  </si>
  <si>
    <t>Poznámka k položce:_x000D_
Poznámka k položce: Včetně dodávky vody, uzavření a zabezpečení konců potrubí. 36+243</t>
  </si>
  <si>
    <t>722280109R00</t>
  </si>
  <si>
    <t>Tlaková zkouška vodovodního potrubí přes DN 50 do DN 65</t>
  </si>
  <si>
    <t>Poznámka k položce:_x000D_
Poznámka k položce: Včetně dodávky vody, uzavření a zabezpečení konců potrubí. 104+108</t>
  </si>
  <si>
    <t>722290234R00</t>
  </si>
  <si>
    <t>Proplach a dezinfekce vodovodního potrubí do DN 80</t>
  </si>
  <si>
    <t>Poznámka k položce:_x000D_
Poznámka k položce: Včetně dodání desinfekčního prostředku. 2683+313+279+212</t>
  </si>
  <si>
    <t>722190401R00</t>
  </si>
  <si>
    <t>Vyvedení a upevnění výpustek DN 15</t>
  </si>
  <si>
    <t>722190402R00</t>
  </si>
  <si>
    <t>Vyvedení a upevnění výpustek DN 20</t>
  </si>
  <si>
    <t>998722102R00</t>
  </si>
  <si>
    <t>Přesun hmot pro vnitřní vodovod v objektech výšky do 12 m</t>
  </si>
  <si>
    <t>Poznámka k položce:_x000D_
Poznámka k položce: vodorovně do 50 m</t>
  </si>
  <si>
    <t>722.2</t>
  </si>
  <si>
    <t>Vnitřní vodovod - armatury</t>
  </si>
  <si>
    <t>722224212R00</t>
  </si>
  <si>
    <t>Ventil mrazuvzdorný, DN 20, včetně dodávky</t>
  </si>
  <si>
    <t>722236317R00</t>
  </si>
  <si>
    <t>Ventil vodovodní, uzavírací, šikmý, 2x vnitřní závit, PN 10, DN 65,</t>
  </si>
  <si>
    <t>722238312R00</t>
  </si>
  <si>
    <t>Ventil</t>
  </si>
  <si>
    <t>Poznámka k položce:_x000D_
Poznámka k položce: ventil uzavírací pro vodovod; přímý; DN 15; těleso mosaz; ovládání manuální; pracovní teplota do 65 ° C : 66</t>
  </si>
  <si>
    <t>722238313R00</t>
  </si>
  <si>
    <t>Poznámka k položce:_x000D_
Poznámka k položce: ventil uzavírací pro vodovod; přímý; DN 20; těleso mosaz; ovládání manuální; pracovní teplota do 65 ° C : 109</t>
  </si>
  <si>
    <t>722238314R00</t>
  </si>
  <si>
    <t>Poznámka k položce:_x000D_
Poznámka k položce: ventil uzavírací pro vodovod; přímý; DN 25; těleso mosaz; ovládání manuální; pracovní teplota do 65 ° C : 14</t>
  </si>
  <si>
    <t>722238315R00</t>
  </si>
  <si>
    <t>Poznámka k položce:_x000D_
Poznámka k položce: ventil uzavírací pro vodovod; přímý; DN 32; těleso mosaz; ovládání manuální; pracovní teplota do 65 ° C : 4</t>
  </si>
  <si>
    <t>722238316R00</t>
  </si>
  <si>
    <t>Poznámka k položce:_x000D_
Poznámka k položce: ventil uzavírací pro vodovod; přímý; DN 40; těleso mosaz; ovládání manuální; pracovní teplota do 65 ° C : 15</t>
  </si>
  <si>
    <t>722238317R00</t>
  </si>
  <si>
    <t>Poznámka k položce:_x000D_
Poznámka k položce: ventil uzavírací pro vodovod; přímý; DN 50; těleso mosaz; ovládání manuální; pracovní teplota do 65 ° C : 4</t>
  </si>
  <si>
    <t>722238331R00</t>
  </si>
  <si>
    <t>Poznámka k položce:_x000D_
Poznámka k položce: ventil uzavírací pro vodovod; odvodňovací, přímý; DN 15; těleso mosaz; ovládání manuální; pracovní teplota do 65 ° C : 3</t>
  </si>
  <si>
    <t>722238333R00</t>
  </si>
  <si>
    <t>Poznámka k položce:_x000D_
Poznámka k položce: ventil uzavírací pro vodovod; odvodňovací, přímý; DN 25; těleso mosaz; ovládání manuální; pracovní teplota do 65 ° C : 5</t>
  </si>
  <si>
    <t>722238336R00</t>
  </si>
  <si>
    <t>Poznámka k položce:_x000D_
Poznámka k položce: ventil uzavírací pro vodovod; odvodňovací, přímý; DN 50; těleso mosaz; ovládání manuální; pracovní teplota do 65 ° C : 1</t>
  </si>
  <si>
    <t>722238612R00</t>
  </si>
  <si>
    <t>Ventil vodovodní, zpětný, 2x vnitřní závit, PN 10, DN 20,</t>
  </si>
  <si>
    <t>722238613R00</t>
  </si>
  <si>
    <t>Ventil vodovodní, zpětný, 2x vnitřní závit, PN 10, DN 25,</t>
  </si>
  <si>
    <t>722238615R00</t>
  </si>
  <si>
    <t>Ventil vodovodní, zpětný, 2x vnitřní závit, PN 10, DN 40,</t>
  </si>
  <si>
    <t>722235573R00</t>
  </si>
  <si>
    <t>Kohout kulový s filtrem, mosazný, vnitřní-vnitřní závit, DN 25, PN 25</t>
  </si>
  <si>
    <t>722235525R00</t>
  </si>
  <si>
    <t>Filtr vodovodní, mosazný, vnitřní-vnitřní závit , DN 40, PN 20, včetně dodávky materiálu</t>
  </si>
  <si>
    <t>722235527R00</t>
  </si>
  <si>
    <t>Filtr vodovodní, mosazný, vnitřní-vnitřní závit , DN 65, PN 16, včetně dodávky materiálu</t>
  </si>
  <si>
    <t>722259201R00</t>
  </si>
  <si>
    <t>Montáž požárního příslušenství hydrantového systému D 25</t>
  </si>
  <si>
    <t>722259991R00</t>
  </si>
  <si>
    <t>Montáž požárního příslušenství Zkoušky a revize tlaková zkouška nástěnného požárního hydrantu</t>
  </si>
  <si>
    <t>722259994R00</t>
  </si>
  <si>
    <t>Montáž požárního příslušenství Zkoušky a revize revize nástěnného požárního hydrantu</t>
  </si>
  <si>
    <t>722259995R00</t>
  </si>
  <si>
    <t>Montáž požárního příslušenství Zkoušky a revize vystavení revizní zprávy-nástěnný požární hydrant</t>
  </si>
  <si>
    <t>722239103R00</t>
  </si>
  <si>
    <t>Montáž armatury závitové se dvěma závity G 1"</t>
  </si>
  <si>
    <t>722239106R00</t>
  </si>
  <si>
    <t>Montáž armatury závitové se dvěma závity G 2"</t>
  </si>
  <si>
    <t>734209123R00</t>
  </si>
  <si>
    <t>Montáž závitové armatury se třemi závity, G 1/2", bez dodávky materiálu</t>
  </si>
  <si>
    <t>734209124R00</t>
  </si>
  <si>
    <t>Montáž závitové armatury se třemi závity, G 3/4", bez dodávky materiálu</t>
  </si>
  <si>
    <t>734209125R00</t>
  </si>
  <si>
    <t>Montáž závitové armatury se třemi závity, G 1", bez dodávky materiálu</t>
  </si>
  <si>
    <t>725989100R00</t>
  </si>
  <si>
    <t>Montáž krabice podomítkové</t>
  </si>
  <si>
    <t>4498260N</t>
  </si>
  <si>
    <t>systém hydrantový D25 s tvarově stálou hadicí dl. 30m, do NIKY</t>
  </si>
  <si>
    <t>55110001E</t>
  </si>
  <si>
    <t>ventil elektromagnetický dvoucestný DN 25</t>
  </si>
  <si>
    <t>4228345E</t>
  </si>
  <si>
    <t>zpětný ventil - kontrolovatelná zpětná armatura závitová DN50</t>
  </si>
  <si>
    <t>5510202R1</t>
  </si>
  <si>
    <t>ventil termostatický regulační DN 15</t>
  </si>
  <si>
    <t>5510202R2</t>
  </si>
  <si>
    <t>ventil termostatický regulační DN 20</t>
  </si>
  <si>
    <t>5510202R3</t>
  </si>
  <si>
    <t>ventil termostatický regulační DN 25</t>
  </si>
  <si>
    <t>3457154K</t>
  </si>
  <si>
    <t>krabice podomítková pro uzávěry, 250 x 250 mm</t>
  </si>
  <si>
    <t>722.3</t>
  </si>
  <si>
    <t>Vnitřní vodovod - fakturační vodoměrná sestava</t>
  </si>
  <si>
    <t>857601101R00</t>
  </si>
  <si>
    <t>Montáž litinových tvarovek na potrubí litinovém tlakovém jednoosých, na potrubí z trub hrdlových  v otevřeném výkopu, v otevřeném kanálu nebo v šachtě, DN 80</t>
  </si>
  <si>
    <t>891214121R00</t>
  </si>
  <si>
    <t>Montáž vodovodních armatur na potrubí kompenzátorů ucpávkových a gumových nebo montážních vložek, DN 50</t>
  </si>
  <si>
    <t>891184195R00</t>
  </si>
  <si>
    <t>Montáž vodovodních armatur na potrubí příplatek k ceně za montáž kompenzátorů ucpávkových a gumových nebo montážních vložek v objektech, DN 40 až DN 1200</t>
  </si>
  <si>
    <t>722269101R00</t>
  </si>
  <si>
    <t>Montáž vodoměru přírubového šroubového, DN 50</t>
  </si>
  <si>
    <t>5525121012R</t>
  </si>
  <si>
    <t>Trubka litinová DN = 50; stav. délka = 200 mm; povrchová úprava: vně i uvnitř epoxidová pryskyřice; PN 40</t>
  </si>
  <si>
    <t>42274512R</t>
  </si>
  <si>
    <t>kompenzátor pryžový přírubový; pro průmysl.dodávky vody, topné a ventilační systémy; DN 50; l = 99 mm; stlačený vzduch a čerpací systémy; provozní tlak do 16,0 bar; provozní teplota  -10 až 90 °C</t>
  </si>
  <si>
    <t>3882173V</t>
  </si>
  <si>
    <t>vodoměr přírubový DN50 impulzní s výstupem Mbus; Qn=30m3/hod</t>
  </si>
  <si>
    <t>998722101R00</t>
  </si>
  <si>
    <t>Přesun hmot pro vnitřní vodovod v objektech výšky do 6 m</t>
  </si>
  <si>
    <t>724.1</t>
  </si>
  <si>
    <t>Strojní vybavení - kanalizace</t>
  </si>
  <si>
    <t>722190504R00</t>
  </si>
  <si>
    <t>Přípojka odsávací,  , DN 32, Trubka ocelová svařovaná; závitová; konec: bez závitů a nátrubku; materiál: uhlíková ocel; značka: S195T (1.0026); DN = 32; de = 42,4 mm; tl. stěny...</t>
  </si>
  <si>
    <t>Poznámka k položce:_x000D_
Poznámka k položce: montáž přečerpávacího boxu : 2</t>
  </si>
  <si>
    <t>724149101R00</t>
  </si>
  <si>
    <t>Čerpadla vodovodní strojní montáž čerpadel pnorných bez potrubí a příslušnství  o výkonu do 40 l</t>
  </si>
  <si>
    <t>Poznámka k položce:_x000D_
Poznámka k položce: 2+4</t>
  </si>
  <si>
    <t>732429111K00</t>
  </si>
  <si>
    <t>Montáž čerpadla kondenzátu</t>
  </si>
  <si>
    <t>4266310R</t>
  </si>
  <si>
    <t>Box přečerpávací, užit. objem 20 l, 230 V, 300 W, Hmax 7,5 m, Qmax 7 m3/hod</t>
  </si>
  <si>
    <t>4261040C1</t>
  </si>
  <si>
    <t>Čerpadlo kalové ponorné do šedé vody, plovákový spínač (q=1,8 m3/hod, h=10 m)</t>
  </si>
  <si>
    <t>4261040C3</t>
  </si>
  <si>
    <t>Čerpadlo kalové ponorné pro vody s abrazivním znečištěním, plovákový spínač (q=11,0 m3/hod, h=10 m)</t>
  </si>
  <si>
    <t>42610975M</t>
  </si>
  <si>
    <t>Čerpadlo kondenzátu, 230 V, 50 Hz, 56 x 66 x 105 mm, průtok 8 l/hod, max. výtlačná výška 8 m, max. sací výška 5 m</t>
  </si>
  <si>
    <t>998724102R00</t>
  </si>
  <si>
    <t>Přesun hmot pro strojní vybavení v objektech výšky do 12 m</t>
  </si>
  <si>
    <t>724.2</t>
  </si>
  <si>
    <t>Strojní vybavení - vodovod</t>
  </si>
  <si>
    <t>72472000</t>
  </si>
  <si>
    <t>Montáž dávkovacího zařízení</t>
  </si>
  <si>
    <t>72472002</t>
  </si>
  <si>
    <t>Dopojení, zprovoznění vč. přípravy prvního roztoku dávkovače</t>
  </si>
  <si>
    <t>72472004</t>
  </si>
  <si>
    <t>Montáž změkčovací sestavy</t>
  </si>
  <si>
    <t>72472006</t>
  </si>
  <si>
    <t>Dopojení, zprovoznění a zaškolení obsluhy změkčovače</t>
  </si>
  <si>
    <t>72219022D00</t>
  </si>
  <si>
    <t>Montáž vč. dopojení demineralizační kolony</t>
  </si>
  <si>
    <t>732429112R00</t>
  </si>
  <si>
    <t>Čerpadla teplovodní Montáž čerpadel teplovodních oběhových spirálních DN 40</t>
  </si>
  <si>
    <t>72472208</t>
  </si>
  <si>
    <t>Dávkovací zařízení chemie</t>
  </si>
  <si>
    <t>Poznámka k položce:_x000D_
Poznámka k položce: dodávka zařízení : 1 Začátek provozního součtu   pulzní vodoměr, horizontální, DN50, Q3 25 m3/hod : 1   dávkovací čerpadlo s magnetem, 2,3 l/h při 8 bar, max zdvihová frekvence 160/min : 1   nástěnná konzole PP : 1   PE zásobník 75 l, v 650 mm, pr. 460 mm : 1   záchytná vana PE, kruhová svařovaná, v 450 mm, pr. 500 mm : 1   sání pevné DN6, 540 mm, PVC, 2x plovák hlídání minimální hladiny : 1   sací hlavice (1m) PVC, pr. 4/6 mm : 1   hadicové napojení sání pro 4/6 mm : 1   ruční míchadlo PVC, pro barel : 1   vstřikovač PVDF/FPM, vnější závit 1/2" - vnější závit 5/8" : 1   hadicové napojení vstřikovače, vnější závit 5/8", napojení pro hadici 4/6 mm : 1   výtlačné vedení (3m) pr. 4/6 : 1   přepadové vedení (2m) PVC : 1   chemie - dvousložkový přípravek chlordioxidu 2 x 0,5 kg pro přípravu 25l roztoku : 1   titrační sada pro ruční měření chlordioxidu ve vodě : 1 Konec provozního součtu</t>
  </si>
  <si>
    <t>72472210</t>
  </si>
  <si>
    <t>Změkčovací filtr - úprava tvrdosti</t>
  </si>
  <si>
    <t>Poznámka k položce:_x000D_
Poznámka k položce: dodávka zařízení : 1 Začátek provozního součtu   filtr mechanických nečistot závitový, DN50, max. průtok 15 m3/hod, 60 mikrometrů : 2   automatický změkčovací filtr, kapacita 2400, napojení 2", max. průtok 20 m3/hod - automatický řídící ventil, sklolaminátová láhev s podstavcem, solná nádoba s víkem 500 l, změkčovací pryskyřice 600 l, plovákový ventil : 1   membránový ventil 64 x 64 - 2" : 1   kapky na měření tvrdosti vody : 1   chemie na prvotní spuštění - 500kg regenační sůl : 1 Konec provozního součtu</t>
  </si>
  <si>
    <t>72472212</t>
  </si>
  <si>
    <t>Demineralizační kolona 5 µS/cm DKC11</t>
  </si>
  <si>
    <t>42610975C</t>
  </si>
  <si>
    <t>Čerpadlo cirkulační DN40, 0,97m3/hod, 10kPa, 1,01m</t>
  </si>
  <si>
    <t>998724201R00</t>
  </si>
  <si>
    <t>Přesun hmot pro strojní vybavení v objektech výšky do 6 m</t>
  </si>
  <si>
    <t>725</t>
  </si>
  <si>
    <t>Zařizovací předměty</t>
  </si>
  <si>
    <t>725814103R00</t>
  </si>
  <si>
    <t>Ventil  rohový, mosazný, bez matky, DN 15 x DN 10, včetně dodávky materiálu</t>
  </si>
  <si>
    <t>Poznámka k položce:_x000D_
Poznámka k položce: U1 : 48*2 U1i : 4*2 U1a : 13*2 U1ai : 1*2 U2 : 5*2 U2i : 3*2 D1 : 21*2 D4 : 2*2 V2 : 1*2</t>
  </si>
  <si>
    <t>725814122R00</t>
  </si>
  <si>
    <t>Ventil  pračkový, mosazný, se zpětnou klapkou, DN 15 x DN 20, včetně dodávky materiálu</t>
  </si>
  <si>
    <t>725860182R00</t>
  </si>
  <si>
    <t>Zápachová uzávěrka (sifon) pro zařizovací předměty D 40/50 mm; podomítková, pro pračky/myčky; PE; příslušenství přip. koleno, krycí deska nerez, montážní kryt, nástěnka mosaz, montážní deska, včetně..., Uzávěrka zápachová ZTI</t>
  </si>
  <si>
    <t>Poznámka k položce:_x000D_
Poznámka k položce: myčka - není dodávkou ZTI : 1 pračka - není dodávkou ZTI : 2 sušička - není dodávkou ZTI : 2</t>
  </si>
  <si>
    <t>725119306R00</t>
  </si>
  <si>
    <t>Klozetové mísy montáž  závěsné</t>
  </si>
  <si>
    <t>Poznámka k položce:_x000D_
Poznámka k položce: 11+1+26+7</t>
  </si>
  <si>
    <t>5523150V1</t>
  </si>
  <si>
    <t>Klozet závěsný nerezový vč. tvrzeného sedátka, š. 356 mm, h. 560 mm, v. 370 mm</t>
  </si>
  <si>
    <t>Poznámka k položce:_x000D_
Poznámka k položce: WCa : 11</t>
  </si>
  <si>
    <t>5523150V4</t>
  </si>
  <si>
    <t>Klozet závěsný nerezový vč. tvrzeného sedátka, pro tělesně postižené, š. 356 mm, h. 710 mm, v. 370 mm</t>
  </si>
  <si>
    <t>Poznámka k položce:_x000D_
Poznámka k položce: WCai : 1</t>
  </si>
  <si>
    <t>64238932R</t>
  </si>
  <si>
    <t>Mísa záchodová keramická se samostatným přívodem vody; zabudování: nástěnné; tvar: hranatý; splachování: hluboké; odpad: vodorovný; povrchová úprava: lesklá glazura</t>
  </si>
  <si>
    <t>Poznámka k položce:_x000D_
Poznámka k položce: WC : 26</t>
  </si>
  <si>
    <t>64240056R</t>
  </si>
  <si>
    <t>Mísa záchodová keramická se samostatným přívodem vody; invalidní; zabudování: nástěnné; tvar: oválný; splachování: hluboké; odpad: vodorovný; povrchová úprava: lesklá glazura</t>
  </si>
  <si>
    <t>Poznámka k položce:_x000D_
Poznámka k položce: WCi : 7</t>
  </si>
  <si>
    <t>551673931R</t>
  </si>
  <si>
    <t>Sedátko záchodové s poklopem; materiál: plast; tvar: oválný; povrchová úprava: antibakteriální</t>
  </si>
  <si>
    <t>5516740682R</t>
  </si>
  <si>
    <t>725129201R00</t>
  </si>
  <si>
    <t>Montáž pisoárového záchodku bez nádrže</t>
  </si>
  <si>
    <t>64251335P</t>
  </si>
  <si>
    <t>Pisoár odsávací s vnitřním přívodem vody, 305 x 340 x 535 mm</t>
  </si>
  <si>
    <t>Poznámka k položce:_x000D_
Poznámka k položce: PS : 2</t>
  </si>
  <si>
    <t>5514600R</t>
  </si>
  <si>
    <t>Zdroj napájecí pro 3 pisoáry 230/24V DC</t>
  </si>
  <si>
    <t>725339101R00</t>
  </si>
  <si>
    <t>Montáž výlevky diturvitové, bez nádrže a armatur</t>
  </si>
  <si>
    <t>64271102R</t>
  </si>
  <si>
    <t>výlevka závěsná; keramika; bílá; h = 450 mm; š = 425 mm; hl. 500 mm; mřížka plastová; průměr odpadu 102 mm</t>
  </si>
  <si>
    <t>Poznámka k položce:_x000D_
Poznámka k položce: V : 5</t>
  </si>
  <si>
    <t>5523140V</t>
  </si>
  <si>
    <t>Výlevka samostatně stojící nerezová kombinovaná 500 x 700 mm</t>
  </si>
  <si>
    <t>Poznámka k položce:_x000D_
Poznámka k položce: V2 : 1</t>
  </si>
  <si>
    <t>725219401R00</t>
  </si>
  <si>
    <t>Umyvadlo montáž na šrouby do zdiva</t>
  </si>
  <si>
    <t>Poznámka k položce:_x000D_
Poznámka k položce: Včetně dodání zápachové uzávěrky. 13+1+53+7</t>
  </si>
  <si>
    <t>5523050N1</t>
  </si>
  <si>
    <t>Umyvadlo nerezové s otvorem pro baterii závěsné 530 x 185x 270 mm</t>
  </si>
  <si>
    <t>Poznámka k položce:_x000D_
Poznámka k položce: U1a : 13</t>
  </si>
  <si>
    <t>5523050N3</t>
  </si>
  <si>
    <t>Umyvadlo nerezové s otvorem pro baterii závěsné bezbariérové 720 x 550 mm</t>
  </si>
  <si>
    <t>Poznámka k položce:_x000D_
Poznámka k položce: U1ai : 1</t>
  </si>
  <si>
    <t>642144751M</t>
  </si>
  <si>
    <t>Umyvadlo keramické s otvorem pro baterii 600 x 450 x 165 mm</t>
  </si>
  <si>
    <t>Poznámka k položce:_x000D_
Poznámka k položce: U1 : 48 U2 : 5</t>
  </si>
  <si>
    <t>64214484R</t>
  </si>
  <si>
    <t>Umyvadlo keramické typ: jednoduchý invalidní; š = 640 mm; hl = 550 mm; tvar: hranatý; otvor pro baterii uprostřed</t>
  </si>
  <si>
    <t>Poznámka k položce:_x000D_
Poznámka k položce: U1i : 4 U2i : 3</t>
  </si>
  <si>
    <t>5516200R</t>
  </si>
  <si>
    <t>Sifon umyvadlový chrom, DN 32, výška 214 mm, hloubka 302 mm</t>
  </si>
  <si>
    <t>Poznámka k položce:_x000D_
Poznámka k položce: U1 : 48 U1i : 4 U2 : 5 U2i : 3</t>
  </si>
  <si>
    <t>55162325R</t>
  </si>
  <si>
    <t>uzávěrka zápachová DN 50 x 6/4"; pro dřezy; PP; příslušenství stavitelný kulový kloub</t>
  </si>
  <si>
    <t>Poznámka k položce:_x000D_
Poznámka k položce: D1 : 21 D2 : 8 D3 : 9 D4 : 2</t>
  </si>
  <si>
    <t>55146000R</t>
  </si>
  <si>
    <t>zdroj napájecí 24 V ss; napájení umyv. baterií a sprch max. 2 ventily; napájení splachovačů a pisoárů max. 3 ventily; výkon 25 W</t>
  </si>
  <si>
    <t>725849200R00</t>
  </si>
  <si>
    <t>Montáž baterie sprchové nastavitelná výška</t>
  </si>
  <si>
    <t>55145009V</t>
  </si>
  <si>
    <t>Baterie sprchová směšovací nástěnná bez sprchového setu 150 mm chrom</t>
  </si>
  <si>
    <t>Poznámka k položce:_x000D_
Poznámka k položce: S : 16</t>
  </si>
  <si>
    <t>725849302R00</t>
  </si>
  <si>
    <t>Montáž baterie sprchové držáku sprchy</t>
  </si>
  <si>
    <t>5514535S</t>
  </si>
  <si>
    <t>Set sprchový hadice, růžice, držák</t>
  </si>
  <si>
    <t>725849201R00</t>
  </si>
  <si>
    <t>Montáž baterie sprchové pevná výška</t>
  </si>
  <si>
    <t>55143410V</t>
  </si>
  <si>
    <t>Ovládání sprchy automatické se směšovací baterií antivandal</t>
  </si>
  <si>
    <t>Poznámka k položce:_x000D_
Poznámka k položce: Sa : 11</t>
  </si>
  <si>
    <t>725819201R00</t>
  </si>
  <si>
    <t>Montáž ventilu nástěnného  , G 1/2"</t>
  </si>
  <si>
    <t>Poznámka k položce:_x000D_
Poznámka k položce: montáž sprchové hlavice : 11</t>
  </si>
  <si>
    <t>5510200A</t>
  </si>
  <si>
    <t>Hlavice sprchová antivandal s nastavením úhlu výtoku</t>
  </si>
  <si>
    <t>725829301R00</t>
  </si>
  <si>
    <t>Montáž baterií umyvadlových a dřezových umyvadlové a dřezové stojánkové</t>
  </si>
  <si>
    <t>Poznámka k položce:_x000D_
Poznámka k položce: 8+14+48+4+2</t>
  </si>
  <si>
    <t>5514330V</t>
  </si>
  <si>
    <t>Baterie umyvadlová automatická stojánková bez výpusti, chrom, výška 125 mm</t>
  </si>
  <si>
    <t>Poznámka k položce:_x000D_
Poznámka k položce: U2 : 5 U2i : 3</t>
  </si>
  <si>
    <t>5514331V</t>
  </si>
  <si>
    <t>Baterie umyvadlová samozavírací tlačná stojánková se směšováním, chrom, výška 156 mm</t>
  </si>
  <si>
    <t>Poznámka k položce:_x000D_
Poznámka k položce: U1a : 13 U1ai : 1</t>
  </si>
  <si>
    <t>5514432V</t>
  </si>
  <si>
    <t>Baterie umyvadlová páková stojánková s výpustí, chrom, výška 126 mm</t>
  </si>
  <si>
    <t>Poznámka k položce:_x000D_
Poznámka k položce: U1 : 48</t>
  </si>
  <si>
    <t>5514434V</t>
  </si>
  <si>
    <t>Baterie umyvadlová páková stojánková s prodlouženou rukojetí, chrom, výška 179 mm</t>
  </si>
  <si>
    <t>Poznámka k položce:_x000D_
Poznámka k položce: U1i : 4</t>
  </si>
  <si>
    <t>5514541D3</t>
  </si>
  <si>
    <t>Baterie dřezová se sprchou - stojánková, pochromovaná ocel - 430mm hadice</t>
  </si>
  <si>
    <t>Poznámka k položce:_x000D_
Poznámka k položce: D4 : 2</t>
  </si>
  <si>
    <t>725829202R00</t>
  </si>
  <si>
    <t>Montáž baterií umyvadlových a dřezových umyvadlové a dřezové nástěnné</t>
  </si>
  <si>
    <t>Poznámka k položce:_x000D_
Poznámka k položce: 5+8+9</t>
  </si>
  <si>
    <t>5514501VL</t>
  </si>
  <si>
    <t>Baterie umyvadlová směšovací nástěnná páková, chrom - PRO VÝLEVKU - délka výtoku 245 mm</t>
  </si>
  <si>
    <t>5514501D1</t>
  </si>
  <si>
    <t>Baterie dřezová směšovací nástěnná automatická, se spodním ramínkem, 24 V DC, chrom</t>
  </si>
  <si>
    <t>Poznámka k položce:_x000D_
Poznámka k položce: D2 : 8</t>
  </si>
  <si>
    <t>5514501D2</t>
  </si>
  <si>
    <t>Baterie dřezová směšovací nástěnná páková, chrom</t>
  </si>
  <si>
    <t>Poznámka k položce:_x000D_
Poznámka k položce: D3 : 9</t>
  </si>
  <si>
    <t>998725102R00</t>
  </si>
  <si>
    <t>Přesun hmot pro zařizovací předměty v objektech výšky do 12 m</t>
  </si>
  <si>
    <t>726</t>
  </si>
  <si>
    <t>Předstěnové systémy</t>
  </si>
  <si>
    <t>725119402R00</t>
  </si>
  <si>
    <t>Doplňky Montáž doplňků zařízení záchodů předstěnový systém do sádrokartonu</t>
  </si>
  <si>
    <t>Poznámka k položce:_x000D_
Poznámka k položce: 26+7+12+5+2</t>
  </si>
  <si>
    <t>286967581R</t>
  </si>
  <si>
    <t>Systém předstěnový použití: záchodová mísa; pro suchou instalaci; v = 1 120 mm; š = 500 mm; hl = 120 mm; připojení vody: zezadu, shora; R; 1/2"; příslušenství: nádržka 7,5 l, připojení na odvod vzduchu</t>
  </si>
  <si>
    <t>286967582R</t>
  </si>
  <si>
    <t>Systém předstěnový použití: záchodová mísa; bezbariérový; pro suchou instalaci; v = 1 120 mm; š = 425 mm; hl = 170 mm; připojení vody: zezadu, shora; R; 1/2"; příslušenství: nádržka 7,5 l</t>
  </si>
  <si>
    <t>2869675AV</t>
  </si>
  <si>
    <t>předstěnový systém pro WC s antivandal nerezovým krytem</t>
  </si>
  <si>
    <t>Poznámka k položce:_x000D_
Poznámka k položce: WCa : 11 WCai : 1</t>
  </si>
  <si>
    <t>286967601P</t>
  </si>
  <si>
    <t>systém předstěnový použití: výlevka; pro suchou instalaci, h 1300 mm</t>
  </si>
  <si>
    <t>286967606P</t>
  </si>
  <si>
    <t>systém předstěnový použití: pisoár; pro suchou instalaci, h 1120 - 1300 mm</t>
  </si>
  <si>
    <t>551070101R</t>
  </si>
  <si>
    <t>Příslušenství ZTI armatury - ovládací tlačítko splachovacího systému; mechanické spouštění; bílý plast; rozměr: 247 x 165 x 17,5 mm</t>
  </si>
  <si>
    <t>551070191R</t>
  </si>
  <si>
    <t>Příslušenství ZTI armatury - sada oddáleného splachování do podlahy; pneumatické; nožní; nerez</t>
  </si>
  <si>
    <t>551070193R</t>
  </si>
  <si>
    <t>Příslušenství ZTI armatury - sada oddáleného splachování na zeď; pneumatické; nožní; nerez</t>
  </si>
  <si>
    <t>767885001R00</t>
  </si>
  <si>
    <t>Žlab podpůrný pozinkovaný, pro vedení plastového potrubí, D 20 mm</t>
  </si>
  <si>
    <t>Poznámka k položce:_x000D_
Poznámka k položce: Položky neobsahují montáž objímek a konzol. vodovod : 391</t>
  </si>
  <si>
    <t>767885002R00</t>
  </si>
  <si>
    <t>Žlab podpůrný pozinkovaný, pro vedení plastového potrubí, D 25 mm</t>
  </si>
  <si>
    <t>Poznámka k položce:_x000D_
Poznámka k položce: Položky neobsahují montáž objímek a konzol. vodovod : 367</t>
  </si>
  <si>
    <t>767885003R00</t>
  </si>
  <si>
    <t>Žlab podpůrný pozinkovaný, pro vedení plastového potrubí, D 32 mm</t>
  </si>
  <si>
    <t>Poznámka k položce:_x000D_
Poznámka k položce: Položky neobsahují montáž objímek a konzol. vodovod : 355</t>
  </si>
  <si>
    <t>767885004R00</t>
  </si>
  <si>
    <t>Žlab podpůrný pozinkovaný, pro vedení plastového potrubí, D 40 mm</t>
  </si>
  <si>
    <t>Poznámka k položce:_x000D_
Poznámka k položce: Položky neobsahují montáž objímek a konzol. vodovod : 159 požární vodovod : 95</t>
  </si>
  <si>
    <t>767885005R00</t>
  </si>
  <si>
    <t>Žlab podpůrný pozinkovaný, pro vedení plastového potrubí, D 50 mm</t>
  </si>
  <si>
    <t>Poznámka k položce:_x000D_
Poznámka k položce: Položky neobsahují montáž objímek a konzol. vodovod : 141 požární vodovod : 67</t>
  </si>
  <si>
    <t>767885006R00</t>
  </si>
  <si>
    <t>Žlab podpůrný pozinkovaný, pro vedení plastového potrubí, D 63 mm</t>
  </si>
  <si>
    <t>Poznámka k položce:_x000D_
Poznámka k položce: Položky neobsahují montáž objímek a konzol. vodovod : 83 požární vodovod : 25</t>
  </si>
  <si>
    <t>767885007R00</t>
  </si>
  <si>
    <t>Žlab podpůrný pozinkovaný, pro vedení plastového potrubí, D 75 mm</t>
  </si>
  <si>
    <t>Poznámka k položce:_x000D_
Poznámka k položce: Položky neobsahují montáž objímek a konzol. vodovod : 20</t>
  </si>
  <si>
    <t>767995103R00</t>
  </si>
  <si>
    <t>Výroba a montáž atypických kovovových doplňků staveb hmotnosti přes 10 do 20 kg</t>
  </si>
  <si>
    <t>Poznámka k položce:_x000D_
Poznámka k položce: uchycení zavěšeného potrubí vodovodu - 0,20 kg/m : (391+367+355+254+208+108+20)*0,20</t>
  </si>
  <si>
    <t>55399994R</t>
  </si>
  <si>
    <t>výrobek kovový zámečnický, atypický</t>
  </si>
  <si>
    <t>998767102R00</t>
  </si>
  <si>
    <t>Přesun hmot pro kovové stavební doplňk. konstrukce v objektech výšky do 12 m</t>
  </si>
  <si>
    <t>VN</t>
  </si>
  <si>
    <t>Vedlejší náklady</t>
  </si>
  <si>
    <t>00722</t>
  </si>
  <si>
    <t>Rozbor pitné vody - laboratorní kontrola vzorku pitné vody</t>
  </si>
  <si>
    <t>Úroveň 4:</t>
  </si>
  <si>
    <t>D.1.4.2.1 - Vzduchotechnika</t>
  </si>
  <si>
    <t xml:space="preserve">Poznámka: Součástí nabídkové ceny musí být veškeré náklady, aby cena byla konečná a zahrnovala celou dodávku a montáž. Dodávky a montáže uvedené v nabídce musí být, včetně veškerého souvisejícího doplňkového, podružného a montážního materiálu, tak aby celé zařízení bylo funkční a splňovalo všechny předpisy,  které se na ně vztahují. Nedílnou součástí výkazu je projektová dokumentace, která je v případě rozporu s VV určující pro rozsah PD. </t>
  </si>
  <si>
    <t>01 - Větrání zákrokového sálu</t>
  </si>
  <si>
    <t>02 - Větrání šaten a hygienického zázemí zaměstnanců v 1. NP</t>
  </si>
  <si>
    <t>03 - Větrání dílen ve 3. NP</t>
  </si>
  <si>
    <t>04 - Větrání klimatizovaného ambulantního pracoviště</t>
  </si>
  <si>
    <t>05 - Větrání ambulance</t>
  </si>
  <si>
    <t>06 - Větrání klimatizované vyšetřovny lůžkového oddělení</t>
  </si>
  <si>
    <t>07 - Větrání lůžkového oddělení</t>
  </si>
  <si>
    <t>08 - Větrání technologie</t>
  </si>
  <si>
    <t>09 - Větrání garáží</t>
  </si>
  <si>
    <t>10 - Požární větrání</t>
  </si>
  <si>
    <t>ON - Ostatní náklady</t>
  </si>
  <si>
    <t>01</t>
  </si>
  <si>
    <t>Větrání zákrokového sálu</t>
  </si>
  <si>
    <t>1.1.01</t>
  </si>
  <si>
    <t>D+M VZT jednotka s rekuperací min. 77,6 % (tepla), stacionární, s AC motory, deskový rekuperátor</t>
  </si>
  <si>
    <t>Poznámka k položce:_x000D_
Poznámka k položce: Interiérové provedení s komorami nad sebou, hygienické provedení, včetně frekvenčních měničů, bez vlastní MaR, přívod 1590 m3/h, odvod 1590 m3/h, min. 400 Pa, hlukové parametry viz tabulka zařízení, filtrace přívod F7 + F9 (zvlhčovací komora), odvod M5, 2x teplovodní ohřívač (7,21 kWt + 1,03 kWt, 50/30 °C) - bez směšovacího uzlu, 1x vodní chladič (9,2 kWch, 6/12 °C), 1x zvlhčovací komora včetně vany na kondenzát, celková hmotnost 917 kg.</t>
  </si>
  <si>
    <t>1.3.01</t>
  </si>
  <si>
    <t>D+M Požární klapka čtyřhranná 450x250 mm, se servopohonem 230 V (bez napětí zavřeno)</t>
  </si>
  <si>
    <t>Poznámka k položce:_x000D_
Poznámka k položce: Vybaveno termoelektrickým spouštěcím čidlem, součástí servopohonu jsou pomocné spínače se signalizací polohy.</t>
  </si>
  <si>
    <t>1.3.02</t>
  </si>
  <si>
    <t>D+M Regulační klapka kruhová d250 mm s ručním ovládáním</t>
  </si>
  <si>
    <t>1.4.01</t>
  </si>
  <si>
    <t>D+M Vířivý anemostat přívodní s nastavitelnými lamelami (40 ks) 600x600 mm</t>
  </si>
  <si>
    <t>Poznámka k položce:_x000D_
Poznámka k položce: Čtyřhranná čelní deska bílá. Včetně plenum boxu s vnější izolací, s rozrážecím plechem, připojení d250 mm, bez regulační klapky.</t>
  </si>
  <si>
    <t>1.4.02</t>
  </si>
  <si>
    <t>D+M Odvodní jednořadá mřížka 400x150 mm, provedení RAL včetně plenum boxu s připojovacím hrdlem d250 mm</t>
  </si>
  <si>
    <t>1.5.01</t>
  </si>
  <si>
    <t>D+M Přeslechový kryt d125 mm se čtyřhranným čelním krytem a akustickou tlumicí vložkou, RAL</t>
  </si>
  <si>
    <t>1.6.01</t>
  </si>
  <si>
    <t>D+M Tlumič hluku čtyřhranný kulisový 500x250 mm, délka 500 mm; pozink. plech</t>
  </si>
  <si>
    <t>Poznámka k položce:_x000D_
Poznámka k položce: 2x kulisa tl. 100 mm, délka 500 mm, vč. náběhových a odtokových hran, tlaková ztráta cca 4 Pa, požadovaný útlum 1/1/2/6/12/19/19/17/13 dB (32/63/125/250/500/1k/2k/4k/8k Hz).</t>
  </si>
  <si>
    <t>1.6.02</t>
  </si>
  <si>
    <t>D+M Tlumič hluku čtyřhranný kulisový 500x250 mm, délka 1100 mm; pozink. plech</t>
  </si>
  <si>
    <t>Poznámka k položce:_x000D_
Poznámka k položce: 3x kulisa tl. 100 mm, délka 1100 mm, vč. náběhových a odtokových hran, tlaková ztráta cca 33 Pa, požadovaný útlum 6/6/9/16/32/58/54/45/26 dB (32/63/125/250/500/1k/2k/4k/8k Hz).</t>
  </si>
  <si>
    <t>1.6.03</t>
  </si>
  <si>
    <t>D+M Tlumič hluku čtyřhranný kulisový 500x250 mm, délka 1800 mm; pozink. plech</t>
  </si>
  <si>
    <t>Poznámka k položce:_x000D_
Poznámka k položce: 3x kulisa tl. 100 mm, délka 1000 mm, vč. náběhových a odtokových hran, 3x kulisa tl. 100 mm, délka 800 mm, vč. náběhových a odtokových hran, tlaková ztráta cca 45 Pa, požadovaný útlum 9/11/14/25/49/85/82/67/36 dB (32/63/125/250/500/1k/2k/4k/8k Hz).</t>
  </si>
  <si>
    <t>1.6.04</t>
  </si>
  <si>
    <t>D+M Tlumič hluku čtyřhranný kulisový 500x250 mm, délka 1000 mm; pozink. plech</t>
  </si>
  <si>
    <t>Poznámka k položce:_x000D_
Poznámka k položce: 3x kulisa tl. 100 mm, délka 1000 mm, vč. náběhových a odtokových hran, tlaková ztráta cca 31 Pa, požadovaný útlum 5/6/8/15/30/54/50/42/24 dB (32/63/125/250/500/1k/2k/4k/8k Hz).</t>
  </si>
  <si>
    <t>1.7.01</t>
  </si>
  <si>
    <t>D+M Protidešťová žaluzie 1000x630 mm se sítem, kovová, RAL 7016</t>
  </si>
  <si>
    <t>1.8.01</t>
  </si>
  <si>
    <t>D+M Potrubí VZT třídy SK.I.; vč. tvarovek (do 40%), montážního a kotvicího materiálu vodotěsné provedení</t>
  </si>
  <si>
    <t>1.8.02</t>
  </si>
  <si>
    <t>D+M Spiro potrubí d250 mm, vč. tvarovek (do 40%), montážního a kotvicího materiálu</t>
  </si>
  <si>
    <t>1.8.03</t>
  </si>
  <si>
    <t>D+M Flexi hadice d250 mm, hluk tlumicí včetně parotěsné zábrany (proti kondenzaci v tlumicí izolaci)</t>
  </si>
  <si>
    <t>1.8.04</t>
  </si>
  <si>
    <t>D+M Kaučuková parotěsná izolace, tl. 19 mm; samolepicí, třída reakce na oheň B-s3  vč. montážního materiálu a rezervy na prořezy</t>
  </si>
  <si>
    <t>1.8.05</t>
  </si>
  <si>
    <t>D+M Kaučuková parotěsná izolace, tl. 19 mm; samolepicí, třída reakce na oheň B-s1 vč. montážního materiálu a rezervy na prořezy</t>
  </si>
  <si>
    <t>1.8.06</t>
  </si>
  <si>
    <t>D+M Požární izolace z desek z minerální vlny pro potrubí typu B tl. 60 mm, pož. odolnost min. EI30 včetně montážního materiálu a rezervy na prořezy, certifikované provedení</t>
  </si>
  <si>
    <t>13.1.01</t>
  </si>
  <si>
    <t>D+M Parní vyvíječ, elektrický, komplet vč. montážního rámu a výbavy, 20 kg/h páry</t>
  </si>
  <si>
    <t>Poznámka k položce:_x000D_
Poznámka k položce: 2x distributor páry, vč. propojovacího parního a kondenzátního potrubí, vlastní MaR (základní provedení), s připojením na nadřazený systém</t>
  </si>
  <si>
    <t>02</t>
  </si>
  <si>
    <t>Větrání šaten a hygienického zázemí zaměstnanců v 1. NP</t>
  </si>
  <si>
    <t>2.1.01</t>
  </si>
  <si>
    <t>D+M VZT jednotka s rekuperací min. 83 % (tepla), stacionární, s EC motory, deskový rekuperátor</t>
  </si>
  <si>
    <t>Poznámka k položce:_x000D_
Poznámka k položce: Interiérové provedení, bez vlastní MaR, přívod 1285 m3/h, odvod 1285 m3/h, min. 350 Pa, hlukové parametry viz tabulka zařízení, filtrace přívod F7 + F9, odvod M5, 1x teplovodní ohřívač (6,1 kWt, 50/30 °C) - bez směšovacího uzlu, hmotnost 386 kg.</t>
  </si>
  <si>
    <t>2.3.01</t>
  </si>
  <si>
    <t>D+M Požární klapka čtyřhranná 500x250 mm, se servopohonem 230 V (bez napětí zavřeno)</t>
  </si>
  <si>
    <t>2.3.02</t>
  </si>
  <si>
    <t>Samostatná filtrační komora, součást dodávky VZT jednotky 2.1.01</t>
  </si>
  <si>
    <t>2.4.01</t>
  </si>
  <si>
    <t>D+M Přívodní dvouřadá mřížka 500x200 mm, včetně regulační klapky, pozink</t>
  </si>
  <si>
    <t>2.4.02</t>
  </si>
  <si>
    <t>D+M Přívodní dvouřadá mřížka 400x150 mm, včetně regulační klapky, pozink</t>
  </si>
  <si>
    <t>2.4.03</t>
  </si>
  <si>
    <t>D+M Odvodní jednořadá mřížka 400x150 mm, včetně regulační klapky, pozink</t>
  </si>
  <si>
    <t>2.4.04</t>
  </si>
  <si>
    <t>D+M Odvodní jednořadá mřížka 200x150 mm, včetně regulační klapky, pozink</t>
  </si>
  <si>
    <t>2.4.05</t>
  </si>
  <si>
    <t>D+M Talířový ventil d100 mm, kovový, odvodní; včetně montážního kroužku</t>
  </si>
  <si>
    <t>2.4.06</t>
  </si>
  <si>
    <t>D+M Talířový ventil d125 mm, kovový, odvodní; včetně montážního kroužku</t>
  </si>
  <si>
    <t>2.4.07</t>
  </si>
  <si>
    <t>D+M Talířový ventil d200 mm, kovový, odvodní; včetně montážního kroužku</t>
  </si>
  <si>
    <t>2.5.01</t>
  </si>
  <si>
    <t>D+M Dveřní mřížka 600x300 mm, elox. hliník nebo RAL</t>
  </si>
  <si>
    <t>2.5.02</t>
  </si>
  <si>
    <t>D+M Dveřní mřížka 400x200 mm, elox. hliník nebo RAL</t>
  </si>
  <si>
    <t>2.6.01</t>
  </si>
  <si>
    <t>D+M Tlumič hluku čtyřhranný kulisový 400x250 mm, délka 1500 mm; pozink. plech</t>
  </si>
  <si>
    <t>Poznámka k položce:_x000D_
Poznámka k položce: 2x kulisa tl. 100 mm, délka 1500 mm, vč. náběhových a odtokových hran, tlaková ztráta cca 18 Pa, požadovaný útlum 5/6/8/15/30/54/50/42/24 dB (32/63/125/250/500/1k/2k/4k/8k Hz).</t>
  </si>
  <si>
    <t>2.6.02</t>
  </si>
  <si>
    <t>D+M Tlumič hluku čtyřhranný kulisový 400x250 mm, délka 500 mm; pozink. plech</t>
  </si>
  <si>
    <t>Poznámka k položce:_x000D_
Poznámka k položce: 2x kulisa tl. 100 mm, délka 500 mm, vč. náběhových a odtokových hran, tlaková ztráta cca 10 Pa, požadovaný útlum 2/2/2/6/14/24/23/21/15 dB (32/63/125/250/500/1k/2k/4k/8k Hz).</t>
  </si>
  <si>
    <t>2.6.03</t>
  </si>
  <si>
    <t>D+M Tlumič hluku čtyřhranný kulisový 500x250 mm, celková délka 2500 mm; pozink. plech</t>
  </si>
  <si>
    <t>Poznámka k položce:_x000D_
Poznámka k položce: Celková délka 2500 mm, vč. náběhových a odtokových hran, celková tlaková ztráta cca 38 Pa, celkový požadovaný útlum 13/15/20/35/69/85/85/85/48 dB (32/63/125/250/500/1k/2k/4k/8k Hz). Tlumič rozdělen na 4 samostatné tlumiče: 2.6.03a - délka 600 mm, 3x kulisa tl. 100 mm, délka 600 mm, 2.6.03b - délka 500 mm, 3x kulisa tl. 100 mm, délka 500 mm, 2.6.03b - délka 500 mm, 3x kulisa tl. 100 mm, délka 500 mm, 2.6.03d - délka 900 mm, 3x kulisa tl. 100 mm, délka 900 mm.</t>
  </si>
  <si>
    <t>2.6.04</t>
  </si>
  <si>
    <t>D+M Tlumič hluku čtyřhranný kulisový 500x250 mm, celková délka 2400 mm; pozink. plech</t>
  </si>
  <si>
    <t>Poznámka k položce:_x000D_
Poznámka k položce: Celková délka 2400 mm, vč. náběhových a odtokových hran, celková tlaková ztráta cca 36 Pa, celkový požadovaný útlum 12/14/19/33/64/85/85/85/45 dB (32/63/125/250/500/1k/2k/4k/8k Hz). Tlumič rozdělen na 4 samostatné tlumiče: 2.6.04a - délka 500 mm, 3x kulisa tl. 100 mm, délka 500 mm, 2.6.04b - délka 750 mm, 3x kulisa tl. 100 mm, délka 750 mm, 2.6.04b - délka 700 mm, 3x kulisa tl. 100 mm, délka 700 mm, 2.6.04d - délka 450 mm, 3x kulisa tl. 100 mm, délka 450 mm.</t>
  </si>
  <si>
    <t>2.6.05</t>
  </si>
  <si>
    <t>D+M Tlumič hluku čtyřhranný kulisový 630x250 mm, délka 1500 mm; pozink. plech</t>
  </si>
  <si>
    <t>Poznámka k položce:_x000D_
Poznámka k položce: 3x kulisa tl. 100 mm, délka 1500 mm, vč. náběhových a odtokových hran, tlaková ztráta cca 13 Pa, požadovaný útlum 5/5/8/15/29/50/46/39/23 dB (32/63/125/250/500/1k/2k/4k/8k Hz).</t>
  </si>
  <si>
    <t>2.6.06</t>
  </si>
  <si>
    <t>D+M Tlumič hluku čtyřhranný kulisový 630x250 mm, délka 1000 mm; pozink. plech</t>
  </si>
  <si>
    <t>Poznámka k položce:_x000D_
Poznámka k položce: 4x kulisa tl. 100 mm, délka 1000 mm, vč. náběhových a odtokových hran, tlaková ztráta cca 39 Pa, požadovaný útlum 6/7/9/17/34/61/57/47/27 dB (32/63/125/250/500/1k/2k/4k/8k Hz).</t>
  </si>
  <si>
    <t>2.7.01</t>
  </si>
  <si>
    <t>D+M Protidešťová žaluzie 1120x200 mm se sítem, kovová, RAL 7016</t>
  </si>
  <si>
    <t>2.7.02</t>
  </si>
  <si>
    <t>D+M Krycí mříž 710x400 mm, kovová, RAL 7016</t>
  </si>
  <si>
    <t>2.8.01</t>
  </si>
  <si>
    <t>D+M Potrubí VZT třídy SK.I.; vč. tvarovek (do 40%), montážního a kotvicího materiálu</t>
  </si>
  <si>
    <t>2.8.02</t>
  </si>
  <si>
    <t>D+M Spiro potrubí d200 mm, vč. tvarovek (do 40%), montážního a kotvicího materiálu</t>
  </si>
  <si>
    <t>2.8.03</t>
  </si>
  <si>
    <t>D+M Spiro potrubí d160 mm, vč. tvarovek (do 50%), montážního a kotvicího materiálu</t>
  </si>
  <si>
    <t>2.8.04</t>
  </si>
  <si>
    <t>D+M Spiro potrubí d125 mm, vč. tvarovek (do 50%), montážního a kotvicího materiálu</t>
  </si>
  <si>
    <t>2.8.05</t>
  </si>
  <si>
    <t>D+M Spiro potrubí d100 mm, vč. tvarovek (do 50%), montážního a kotvicího materiálu</t>
  </si>
  <si>
    <t>2.8.06</t>
  </si>
  <si>
    <t>03</t>
  </si>
  <si>
    <t>Větrání dílen ve 3. NP</t>
  </si>
  <si>
    <t>3.1.01</t>
  </si>
  <si>
    <t>D+M VZT jednotka s rekuperací min. 78 % (tepla), stacionární, s EC motory, deskový rekuperátor</t>
  </si>
  <si>
    <t>Poznámka k položce:_x000D_
Poznámka k položce: Interiérové provedení, bez vlastní MaR, přívod 2410 m3/h, odvod 2410 m3/h, min. 350 Pa, hlukové parametry viz tabulka zařízení, filtrace přívod F7 + F9, odvod M5, 1x teplovodní ohřívač (13,9 kWt, 50/30 °C) - bez směšovacího uzlu, 1x vodní chladič (15 kWch, 6/12 °C), hmotnost 670 kg.</t>
  </si>
  <si>
    <t>3.2.01</t>
  </si>
  <si>
    <t>D+M Diagonální ventilátor potrubní, EC motor, vnitřní instalace, d200 mm, Qo=350 m3/h, P=100 Pa včetně 2x rychloupínací spony</t>
  </si>
  <si>
    <t>3.3.01</t>
  </si>
  <si>
    <t>D+M Požární klapka čtyřhranná 500x400 mm, se servopohonem 230 V (bez napětí zavřeno)</t>
  </si>
  <si>
    <t>3.3.02</t>
  </si>
  <si>
    <t>3.3.03</t>
  </si>
  <si>
    <t>3.3.04</t>
  </si>
  <si>
    <t>D+M Regulační klapka kruhová d200 mm s ručním ovládáním</t>
  </si>
  <si>
    <t>3.3.05</t>
  </si>
  <si>
    <t>D+M Regulační klapka kruhová d160 mm s ručním ovládáním</t>
  </si>
  <si>
    <t>3.3.06</t>
  </si>
  <si>
    <t>D+M Regulační klapka kruhová d125 mm s ručním ovládáním</t>
  </si>
  <si>
    <t>3.3.07</t>
  </si>
  <si>
    <t>D+M Regulační klapka kruhová d100 mm s ručním ovládáním</t>
  </si>
  <si>
    <t>3.3.08</t>
  </si>
  <si>
    <t>Samostatná filtrační komora, součást dodávky VZT jednotky 3.1.01</t>
  </si>
  <si>
    <t>3.4.01</t>
  </si>
  <si>
    <t>D+M Vířivý anemostat přívodní s nastavitelnými lamelami (16 ks) 400x400 mm</t>
  </si>
  <si>
    <t>Poznámka k položce:_x000D_
Poznámka k položce: Čtyřhranná čelní deska bílá. Včetně plenum boxu s vnější izolací, s rozrážecím plechem, připojení d200 mm, bez regulační klapky.</t>
  </si>
  <si>
    <t>3.4.02</t>
  </si>
  <si>
    <t>D+M Vířivý anemostat odvodní s nastavitelnými lamelami (16 ks) 400x400 mm</t>
  </si>
  <si>
    <t>Poznámka k položce:_x000D_
Poznámka k položce: Čtyřhranná čelní deska bílá. Včetně plenum boxu s vnější izolací, připojení d200 mm, bez regulační klapky.</t>
  </si>
  <si>
    <t>3.4.03</t>
  </si>
  <si>
    <t>D+M Přívodní dvouřadá mřížka 500x150 mm, provedení RAL včetně plenum boxu s připojovacím hrdlem d200 mm</t>
  </si>
  <si>
    <t>3.4.04</t>
  </si>
  <si>
    <t>D+M Odvodní jednořadá mřížka 500x150 mm, provedení RAL včetně plenum boxu s připojovacím hrdlem d200 mm</t>
  </si>
  <si>
    <t>3.4.05</t>
  </si>
  <si>
    <t>D+M Talířový ventil d160 mm, kovový, přívodní; včetně montážního kroužku</t>
  </si>
  <si>
    <t>3.4.06</t>
  </si>
  <si>
    <t>D+M Talířový ventil d125 mm, kovový, přívodní; včetně montážního kroužku</t>
  </si>
  <si>
    <t>3.4.07</t>
  </si>
  <si>
    <t>D+M Talířový ventil d100 mm, kovový, přívodní; včetně montážního kroužku</t>
  </si>
  <si>
    <t>3.4.08</t>
  </si>
  <si>
    <t>D+M Talířový ventil d160 mm, kovový, odvodní; včetně montážního kroužku</t>
  </si>
  <si>
    <t>3.4.09</t>
  </si>
  <si>
    <t>3.4.10</t>
  </si>
  <si>
    <t>3.6.01</t>
  </si>
  <si>
    <t>D+M Tlumič hluku čtyřhranný kulisový 500x400 mm, délka 1100 mm; pozink. plech</t>
  </si>
  <si>
    <t>Poznámka k položce:_x000D_
Poznámka k položce: 3x kulisa tl. 100 mm, délka 1100 mm, vč. náběhových a odtokových hran, tlaková ztráta cca 29 Pa, požadovaný útlum 6/6/9/17/34/59/54/45/26 dB (32/63/125/250/500/1k/2k/4k/8k Hz).</t>
  </si>
  <si>
    <t>3.6.02</t>
  </si>
  <si>
    <t>D+M Tlumič hluku čtyřhranný kulisový 500x400 mm, délka 1000 mm; pozink. plech</t>
  </si>
  <si>
    <t>Poznámka k položce:_x000D_
Poznámka k položce: 3x kulisa tl. 100 mm, délka 1000 mm, vč. náběhových a odtokových hran, tlaková ztráta cca 28 Pa, požadovaný útlum 5/6/8/16/31/55/50/42/24 dB (32/63/125/250/500/1k/2k/4k/8k Hz).</t>
  </si>
  <si>
    <t>3.6.03</t>
  </si>
  <si>
    <t>D+M Tlumič hluku čtyřhranný kulisový 500x400 mm, celková délka 2000 mm; pozink. plech</t>
  </si>
  <si>
    <t>Poznámka k položce:_x000D_
Poznámka k položce: Celková délka 2000 mm, vč. náběhových a odtokových hran, celková tlaková ztráta cca 43 Pa, celkový požadovaný útlum 10/12/16/29/55/85/85/73/39 dB (32/63/125/250/500/1k/2k/4k/8k Hz). Tlumič rozdělen na 2 samostatné tlumiče: 3.6.03a - délka 1000 mm, 3x kulisa tl. 100 mm, délka 1000 mm, 3.6.03b - délka 1000 mm, 3x kulisa tl. 100 mm, délka 1000 mm.</t>
  </si>
  <si>
    <t>3.6.04</t>
  </si>
  <si>
    <t>D+M Tlumič hluku čtyřhranný kulisový 500x400 mm, celková délka 1000 mm; pozink. plech</t>
  </si>
  <si>
    <t>Poznámka k položce:_x000D_
Poznámka k položce: Celková délka 1000 mm, vč. náběhových a odtokových hran, celková tlaková ztráta cca 28 Pa, celkový požadovaný útlum 5/6/8/16/31/55/50/42/24 dB (32/63/125/250/500/1k/2k/4k/8k Hz). Tlumič rozdělen na 2 samostatné tlumiče: 3.6.04a - délka 500 mm, 3x kulisa tl. 100 mm, délka 500 mm, 3.6.04b - délka 500 mm, 3x kulisa tl. 100 mm, délka 500 mm,</t>
  </si>
  <si>
    <t>3.7.01</t>
  </si>
  <si>
    <t>D+M Výfuková hlavice se sítem kovová d200 mm</t>
  </si>
  <si>
    <t>3.7.02</t>
  </si>
  <si>
    <t>Kuchyňská digestoř s tukovým filtrem a zpětnou klapkou, dodávka stavby</t>
  </si>
  <si>
    <t>3.8.01</t>
  </si>
  <si>
    <t>3.8.02</t>
  </si>
  <si>
    <t>3.8.03</t>
  </si>
  <si>
    <t>D+M Spiro potrubí d160 mm, vč. tvarovek (do 40%), montážního a kotvicího materiálu</t>
  </si>
  <si>
    <t>3.8.04</t>
  </si>
  <si>
    <t>D+M Spiro potrubí d125 mm, vč. tvarovek (do 40%), montážního a kotvicího materiálu</t>
  </si>
  <si>
    <t>3.8.05</t>
  </si>
  <si>
    <t>D+M Spiro potrubí d100 mm, vč. tvarovek (do 40%), montážního a kotvicího materiálu</t>
  </si>
  <si>
    <t>3.8.06</t>
  </si>
  <si>
    <t>D+M Flexi hadice d200 mm, hluk tlumicí včetně parotěsné zábrany (proti kondenzaci v tlumicí izolaci)</t>
  </si>
  <si>
    <t>3.8.07</t>
  </si>
  <si>
    <t>D+M Flexi hadice d160 mm, hluk tlumicí včetně parotěsné zábrany (proti kondenzaci v tlumicí izolaci)</t>
  </si>
  <si>
    <t>3.8.08</t>
  </si>
  <si>
    <t>D+M Flexi hadice d125 mm, hluk tlumicí včetně parotěsné zábrany (proti kondenzaci v tlumicí izolaci)</t>
  </si>
  <si>
    <t>3.8.09</t>
  </si>
  <si>
    <t>D+M Flexi hadice d100 mm, hluk tlumicí včetně parotěsné zábrany (proti kondenzaci v tlumicí izolaci)</t>
  </si>
  <si>
    <t>3.8.10</t>
  </si>
  <si>
    <t>04</t>
  </si>
  <si>
    <t>Větrání klimatizovaného ambulantního pracoviště</t>
  </si>
  <si>
    <t>4.1.01</t>
  </si>
  <si>
    <t>D+M VZT jednotka s rekuperací min. 77,2 % (tepla), stacionární, s AC motory, deskový rekuperátor</t>
  </si>
  <si>
    <t>Poznámka k položce:_x000D_
Poznámka k položce: Interiérové provedení s komorami nad sebou, hygienické provedení, včetně frekvenčních měničů, bez vlastní MaR, přívod 1275 m3/h, odvod 1275 m3/h, min. 400 Pa, hlukové parametry viz tabulka zařízení, filtrace přívod F7 + F9 (zvlhčovací komora), odvod M5, 2x teplovodní ohřívač (5,78 kWt + 0,83 kWt, 50/30 °C) - bez směšovacího uzlu, 1x vodní chladič (7,34 kWch, 6/12 °C), 1x zvlhčovací komora včetně vany na kondenzát, celková hmotnost 893 kg.</t>
  </si>
  <si>
    <t>4.3.01</t>
  </si>
  <si>
    <t>D+M Požární klapka čtyřhranná 355x250 mm, se servopohonem 230 V (bez napětí zavřeno)</t>
  </si>
  <si>
    <t>4.3.02</t>
  </si>
  <si>
    <t>D+M Požární klapka čtyřhranná 1300x250 mm, se servopohonem 230 V (bez napětí zavřeno)</t>
  </si>
  <si>
    <t>4.3.03</t>
  </si>
  <si>
    <t>4.3.04</t>
  </si>
  <si>
    <t>D+M Požární klapka čtyřhranná 200x160 mm, se servopohonem 230 V (bez napětí zavřeno)</t>
  </si>
  <si>
    <t>4.3.05</t>
  </si>
  <si>
    <t>4.3.06</t>
  </si>
  <si>
    <t>4.3.07</t>
  </si>
  <si>
    <t>4.3.08</t>
  </si>
  <si>
    <t>4.4.01</t>
  </si>
  <si>
    <t>4.4.02</t>
  </si>
  <si>
    <t>D+M Vířivý anemostat přívodní s nastavitelnými lamelami (24 ks) 600x600 mm</t>
  </si>
  <si>
    <t>4.4.03</t>
  </si>
  <si>
    <t>4.4.04</t>
  </si>
  <si>
    <t>D+M Vířivý anemostat odvodní s nastavitelnými lamelami (24 ks) 600x600 mm</t>
  </si>
  <si>
    <t>4.4.05</t>
  </si>
  <si>
    <t>4.4.06</t>
  </si>
  <si>
    <t>4.5.01</t>
  </si>
  <si>
    <t>4.6.01</t>
  </si>
  <si>
    <t>Poznámka k položce:_x000D_
Poznámka k položce: 2x kulisa tl. 100 mm, délka 500 mm, vč. náběhových a odtokových hran, tlaková ztráta cca 8 Pa, požadovaný útlum 2/2/2/6/14/24/23/21/15 dB (32/63/125/250/500/1k/2k/4k/8k Hz).</t>
  </si>
  <si>
    <t>4.6.02</t>
  </si>
  <si>
    <t>D+M Tlumič hluku čtyřhranný kulisový 1000x315 mm, délka 2500 mm; pozink. plech</t>
  </si>
  <si>
    <t>Poznámka k položce:_x000D_
Poznámka k položce: 5x kulisa tl. 100 mm, délka 1500 mm, vč. náběhových a odtokových hran, 5x kulisa tl. 100 mm, délka 1000 mm, vč. náběhových a odtokových hran, tlaková ztráta cca 44 Pa, požadovaný útlum 8/10/15/26/49/85/77/63/34 dB (32/63/125/250/500/1k/2k/4k/8k Hz).</t>
  </si>
  <si>
    <t>4.6.03</t>
  </si>
  <si>
    <t>D+M Tlumič hluku čtyřhranný kulisový 355x250 mm, celková délka 2300 mm; pozink. plech</t>
  </si>
  <si>
    <t>Poznámka k položce:_x000D_
Poznámka k položce: Celková délka 2300 mm, vč. náběhových a odtokových hran, celková tlaková ztráta cca 39 Pa, celkový požadovaný útlum 10/12/16/27/53/85/85/72/39 dB (32/63/125/250/500/1k/2k/4k/8k Hz). Tlumič rozdělen na 2 samostatné tlumiče: 4.6.03a - délka 800 mm, 2x kulisa tl. 100 mm, délka 800 mm, 4.6.03b - délka 1500 mm, 2x kulisa tl. 100 mm, délka 1500 mm.</t>
  </si>
  <si>
    <t>4.6.04</t>
  </si>
  <si>
    <t>D+M Tlumič hluku čtyřhranný kulisový 355x250 mm, délka 1100 mm; pozink. plech</t>
  </si>
  <si>
    <t>Poznámka k položce:_x000D_
Poznámka k položce: 2x kulisa tl. 100 mm, délka 1100 mm, vč. náběhových a odtokových hran, tlaková ztráta cca 24 Pa, požadovaný útlum 5/6/7/14/28/51/48/40/24 dB (32/63/125/250/500/1k/2k/4k/8k Hz).</t>
  </si>
  <si>
    <t>4.7.01</t>
  </si>
  <si>
    <t>D+M Protidešťová žaluzie 2200x710 mm se sítem, kovová, RAL 7016</t>
  </si>
  <si>
    <t>4.7.02</t>
  </si>
  <si>
    <t>D+M Protidešťová žaluzie 2000x315 mm se sítem, kovová, RAL 7016</t>
  </si>
  <si>
    <t>4.8.01</t>
  </si>
  <si>
    <t>4.8.02</t>
  </si>
  <si>
    <t>4.8.03</t>
  </si>
  <si>
    <t>4.8.04</t>
  </si>
  <si>
    <t>4.8.05</t>
  </si>
  <si>
    <t>4.8.06</t>
  </si>
  <si>
    <t>4.8.07</t>
  </si>
  <si>
    <t>4.8.08</t>
  </si>
  <si>
    <t>4.8.09</t>
  </si>
  <si>
    <t>13.1.02</t>
  </si>
  <si>
    <t>D+M Parní vyvíječ, elektrický, komplet vč. montážního rámu a výbavy, 16 kg/h páry</t>
  </si>
  <si>
    <t>05</t>
  </si>
  <si>
    <t>Větrání ambulance</t>
  </si>
  <si>
    <t>5.1.01</t>
  </si>
  <si>
    <t>D+M VZT jednotka s rekuperací min. 78,3 % (tepla), stacionární, s AC motory, deskový rekuperátor</t>
  </si>
  <si>
    <t>Poznámka k položce:_x000D_
Poznámka k položce: Interiérové provedení s komorami nad sebou, hygienické provedení, včetně frekvenčních měničů, bez vlastní MaR, přívod 3985 m3/h, odvod 3985 m3/h, min. 400 Pa, hlukové parametry viz tabulka zařízení, filtrace přívod F7 + F9 (dohřívací komora), odvod M5, 1x teplovodní ohřívač (19,04 kWt, 50/30 °C) - bez směšovacího uzlu, 1x dohřívací komora (2,72 kWt, 50/30 °C) - bez směšovacího uzlu, 1x vodní chladič (24 kWch, 6/12 °C), celková hmotnost 1278 kg.</t>
  </si>
  <si>
    <t>5.3.01</t>
  </si>
  <si>
    <t>D+M Požární klapka čtyřhranná 710x355 mm, se servopohonem 230 V (bez napětí zavřeno)</t>
  </si>
  <si>
    <t>5.3.02</t>
  </si>
  <si>
    <t>D+M Požární klapka čtyřhranná 630x400 mm, se servopohonem 230 V (bez napětí zavřeno)</t>
  </si>
  <si>
    <t>5.3.03</t>
  </si>
  <si>
    <t>5.3.04</t>
  </si>
  <si>
    <t>5.3.05</t>
  </si>
  <si>
    <t>5.3.06</t>
  </si>
  <si>
    <t>5.3.07</t>
  </si>
  <si>
    <t>D+M Požární klapka čtyřhranná 710x200 mm, se servopohonem 230 V (bez napětí zavřeno)</t>
  </si>
  <si>
    <t>5.3.08</t>
  </si>
  <si>
    <t>D+M Požární klapka čtyřhranná 560x250 mm, se servopohonem 230 V (bez napětí zavřeno)</t>
  </si>
  <si>
    <t>5.3.09</t>
  </si>
  <si>
    <t>5.3.10</t>
  </si>
  <si>
    <t>D+M Požární klapka čtyřhranná 800x200 mm, se servopohonem 230 V (bez napětí zavřeno)</t>
  </si>
  <si>
    <t>5.3.11</t>
  </si>
  <si>
    <t>D+M Požární klapka čtyřhranná 500x315 mm, se servopohonem 230 V (bez napětí zavřeno)</t>
  </si>
  <si>
    <t>5.3.12</t>
  </si>
  <si>
    <t>5.3.13</t>
  </si>
  <si>
    <t>5.3.14</t>
  </si>
  <si>
    <t>5.3.15</t>
  </si>
  <si>
    <t>5.3.16</t>
  </si>
  <si>
    <t>D+M Regulační klapka čtyřhranná 250x200 mm s ručním ovládáním, bez požadavku na těsnost</t>
  </si>
  <si>
    <t>5.3.17</t>
  </si>
  <si>
    <t>D+M Regulační klapka čtyřhranná 280x200 mm s ručním ovládáním, bez požadavku na těsnost</t>
  </si>
  <si>
    <t>5.3.18</t>
  </si>
  <si>
    <t>D+M Regulační klapka čtyřhranná 355x200 mm s ručním ovládáním, bez požadavku na těsnost</t>
  </si>
  <si>
    <t>5.3.19</t>
  </si>
  <si>
    <t>D+M Regulační klapka čtyřhranná 400x315 mm s ručním ovládáním, bez požadavku na těsnost</t>
  </si>
  <si>
    <t>5.3.20</t>
  </si>
  <si>
    <t>D+M Regulační klapka čtyřhranná 500x315 mm s ručním ovládáním, bez požadavku na těsnost</t>
  </si>
  <si>
    <t>5.4.01</t>
  </si>
  <si>
    <t>5.4.02</t>
  </si>
  <si>
    <t>Poznámka k položce:_x000D_
Poznámka k položce: Čtyřhranná čelní deska bílá. Včetně plenum boxu s vnější izolací, s rozrážecím plechem, připojení d160 mm, bez regulační klapky.</t>
  </si>
  <si>
    <t>5.4.03</t>
  </si>
  <si>
    <t>5.4.04</t>
  </si>
  <si>
    <t>5.4.05</t>
  </si>
  <si>
    <t>Poznámka k položce:_x000D_
Poznámka k položce: Čtyřhranná čelní deska bílá. Včetně plenum boxu s vnější izolací, připojení d160 mm, bez regulační klapky.</t>
  </si>
  <si>
    <t>5.4.06</t>
  </si>
  <si>
    <t>5.4.07</t>
  </si>
  <si>
    <t>D+M Přívodní dvouřadá mřížka 600x100 mm pro kruhové potrubí, s regulační klapkou, provedení RAL</t>
  </si>
  <si>
    <t>5.4.08</t>
  </si>
  <si>
    <t>D+M Přívodní dvouřadá mřížka 400x150 mm pro kruhové potrubí, s regulační klapkou, provedení RAL</t>
  </si>
  <si>
    <t>5.4.09</t>
  </si>
  <si>
    <t>D+M Odvodní jednořadá mřížka 500x100 mm pro kruhové potrubí, s regulační klapkou, provedení RAL</t>
  </si>
  <si>
    <t>5.4.10</t>
  </si>
  <si>
    <t>D+M Odvodní jednořadá mřížka 400x100 mm pro kruhové potrubí, s regulační klapkou, provedení RAL</t>
  </si>
  <si>
    <t>5.4.11</t>
  </si>
  <si>
    <t>D+M Odvodní jednořadá mřížka 300x150 mm, provedení RAL včetně plenum boxu s připojovacím hrdlem d200 mm</t>
  </si>
  <si>
    <t>5.4.12</t>
  </si>
  <si>
    <t>D+M Odvodní jednořadá mřížka 300x100 mm pro kruhové potrubí, s regulační klapkou, provedení RAL</t>
  </si>
  <si>
    <t>5.4.13</t>
  </si>
  <si>
    <t>5.4.14</t>
  </si>
  <si>
    <t>5.4.15</t>
  </si>
  <si>
    <t>5.4.16</t>
  </si>
  <si>
    <t>5.4.17</t>
  </si>
  <si>
    <t>D+M Přívodní dvouřadá mřížka 500x100 mm pro kruhové potrubí, s regulační klapkou, provedení RAL</t>
  </si>
  <si>
    <t>5.5.01</t>
  </si>
  <si>
    <t>D+M Dveřní mřížka 400x150 mm, elox. hliník nebo RAL</t>
  </si>
  <si>
    <t>5.5.02</t>
  </si>
  <si>
    <t>5.5.03</t>
  </si>
  <si>
    <t>D+M Dveřní mřížka 500x300 mm, elox. hliník nebo RAL</t>
  </si>
  <si>
    <t>5.5.04</t>
  </si>
  <si>
    <t>5.5.05</t>
  </si>
  <si>
    <t>D+M Přeslechový kryt d200 mm se čtyřhranným čelním krytem a akustickou tlumicí vložkou, RAL</t>
  </si>
  <si>
    <t>5.6.01</t>
  </si>
  <si>
    <t>D+M Tlumič hluku čtyřhranný kulisový 800x400 mm, délka 500 mm; pozink. plech</t>
  </si>
  <si>
    <t>Poznámka k položce:_x000D_
Poznámka k položce: 4x kulisa tl. 100 mm, délka 500 mm, vč. náběhových a odtokových hran, tlaková ztráta cca 10 Pa, požadovaný útlum 2/2/4/9/17/25/23/21/15 dB (32/63/125/250/500/1k/2k/4k/8k Hz).</t>
  </si>
  <si>
    <t>5.6.03</t>
  </si>
  <si>
    <t>D+M Tlumič hluku čtyřhranný kulisový 710x355 mm, délka 2600 mm; pozink. plech</t>
  </si>
  <si>
    <t>Poznámka k položce:_x000D_
Poznámka k položce: 4x kulisa tl. 100 mm, délka 1500 mm, vč. náběhových a odtokových hran, 4x kulisa tl. 100 mm, délka 1100 mm, vč. náběhových a odtokových hran, tlaková ztráta cca 73 Pa, požadovaný útlum 11/13/19/32/62/85/85/81/42 dB (32/63/125/250/500/1k/2k/4k/8k Hz).</t>
  </si>
  <si>
    <t>5.6.04</t>
  </si>
  <si>
    <t>D+M Tlumič hluku čtyřhranný kulisový 630x400 mm, délka 2000 mm; pozink. plech</t>
  </si>
  <si>
    <t>Poznámka k položce:_x000D_
Poznámka k položce: 6x kulisa tl. 100 mm, délka 1000 mm, vč. náběhových a odtokových hran, tlaková ztráta cca 30 Pa, požadovaný útlum 6/7/11/20/38/64/59/48/28 dB (32/63/125/250/500/1k/2k/4k/8k Hz).</t>
  </si>
  <si>
    <t>5.6.05</t>
  </si>
  <si>
    <t>D+M Telefonní tlumič hluku vsuvný d125 mm, délka 300 mm</t>
  </si>
  <si>
    <t>5.8.01</t>
  </si>
  <si>
    <t>5.8.02</t>
  </si>
  <si>
    <t>D+M Spiro potrubí d400 mm, vč. tvarovek (do 40%), montážního a kotvicího materiálu</t>
  </si>
  <si>
    <t>5.8.03</t>
  </si>
  <si>
    <t>D+M Spiro potrubí d355 mm, vč. tvarovek (do 40%), montážního a kotvicího materiálu</t>
  </si>
  <si>
    <t>5.8.04</t>
  </si>
  <si>
    <t>D+M Spiro potrubí d315 mm, vč. tvarovek (do 40%), montážního a kotvicího materiálu</t>
  </si>
  <si>
    <t>5.8.05</t>
  </si>
  <si>
    <t>D+M Spiro potrubí d280 mm, vč. tvarovek (do 40%), montážního a kotvicího materiálu</t>
  </si>
  <si>
    <t>5.8.06</t>
  </si>
  <si>
    <t>5.8.07</t>
  </si>
  <si>
    <t>5.8.08</t>
  </si>
  <si>
    <t>5.8.09</t>
  </si>
  <si>
    <t>5.8.10</t>
  </si>
  <si>
    <t>5.8.11</t>
  </si>
  <si>
    <t>5.8.12</t>
  </si>
  <si>
    <t>5.8.13</t>
  </si>
  <si>
    <t>5.8.14</t>
  </si>
  <si>
    <t>06</t>
  </si>
  <si>
    <t>Větrání klimatizované vyšetřovny lůžkového oddělení</t>
  </si>
  <si>
    <t>6.1.01</t>
  </si>
  <si>
    <t>D+M VZT jednotka s rekuperací min. 82 % (tepla), stacionární, s AC motory, deskový rekuperátor</t>
  </si>
  <si>
    <t>Poznámka k položce:_x000D_
Poznámka k položce: Interiérové provedení s komorami nad sebou, hygienické provedení, včetně frekvenčních měničů, bez vlastní MaR, přívod 635 m3/h, odvod 635 m3/h, min. 400 Pa, hlukové parametry viz tabulka zařízení, filtrace přívod F7 + F9 (zvlhčovací komora), odvod M5, 2x teplovodní ohřívač (2,88 kWt + 0,41 kWt, 50/30 °C) - bez směšovacího uzlu, 1x vodní chladič (3,62 kWch, 6/12 °C), 1x zvlhčovací komora včetně vany na kondenzát, celková hmotnost 838 kg.</t>
  </si>
  <si>
    <t>6.3.01</t>
  </si>
  <si>
    <t>D+M Požární klapka čtyřhranná 250x200 mm, se servopohonem 230 V (bez napětí zavřeno)</t>
  </si>
  <si>
    <t>6.3.02</t>
  </si>
  <si>
    <t>6.3.03</t>
  </si>
  <si>
    <t>6.4.01</t>
  </si>
  <si>
    <t>6.4.02</t>
  </si>
  <si>
    <t>D+M Vířivý anemostat přívodní s nastavitelnými lamelami (16 ks) 600x600 mm</t>
  </si>
  <si>
    <t>6.4.03</t>
  </si>
  <si>
    <t>6.4.04</t>
  </si>
  <si>
    <t>6.4.05</t>
  </si>
  <si>
    <t>D+M Vířivý anemostat odvodní s nastavitelnými lamelami (16 ks) 600x600 mm</t>
  </si>
  <si>
    <t>6.4.06</t>
  </si>
  <si>
    <t>6.4.07</t>
  </si>
  <si>
    <t>6.4.08</t>
  </si>
  <si>
    <t>6.5.01</t>
  </si>
  <si>
    <t>D+M Přeslechový kryt d125 mm se čtyřhranným čelním krytem a akustickou tlumicí vložkou, RAL včetně náhradní akustické vložky</t>
  </si>
  <si>
    <t>6.6.01</t>
  </si>
  <si>
    <t>D+M Tlumič hluku čtyřhranný kulisový 315x200 mm, celková délka 1000 mm; pozink. plech</t>
  </si>
  <si>
    <t>Poznámka k položce:_x000D_
Poznámka k položce: Celková délka 1000 mm, vč. náběhových a odtokových hran, celková tlaková ztráta cca 26 Pa, požadovaný útlum 6/7/9/15/32/59/56/47/27 dB (32/63/125/250/500/1k/2k/4k/8k Hz). Tlumič rozdělen na 2 samostatné tlumiče: 6.6.01a - délka 500 mm, 2x kulisa tl. 100 mm, délka 500 mm, 6.6.01b - délka 500 mm, 2x kulisa tl. 100 mm, délka 500 mm,</t>
  </si>
  <si>
    <t>6.6.02</t>
  </si>
  <si>
    <t>D+M Tlumič hluku čtyřhranný kulisový 250x200 mm, délka 1000 mm; pozink. plech</t>
  </si>
  <si>
    <t>Poznámka k položce:_x000D_
Poznámka k položce: 1x kulisa tl. 100 mm, délka 1000 mm, vč. náběhových a odtokových hran, tlaková ztráta cca 6 Pa, požadovaný útlum 2/3/4/7/15/28/28/24/16 dB (32/63/125/250/500/1k/2k/4k/8k Hz).</t>
  </si>
  <si>
    <t>6.6.03</t>
  </si>
  <si>
    <t>D+M Tlumič hluku čtyřhranný kulisový 315x200 mm, celková délka 2500 mm; pozink. plech</t>
  </si>
  <si>
    <t>Poznámka k položce:_x000D_
Poznámka k položce: Celková délka 2500 mm, vč. náběhových a odtokových hran, celková tlaková ztráta cca 49 Pa, požadovaný útlum 15/17/23/38/74/85/85/85/52 dB (32/63/125/250/500/1k/2k/4k/8k Hz). Tlumič rozdělen na 2 samostatné tlumiče: 6.6.03a - délka 2000 mm, 4x kulisa tl. 100 mm, délka 1000 mm, 6.6.03b - délka 500 mm, 2x kulisa tl. 100 mm, délka 500 mm,</t>
  </si>
  <si>
    <t>6.6.04</t>
  </si>
  <si>
    <t>D+M Tlumič hluku čtyřhranný kulisový 315x200 mm, délka 1300 mm; pozink. plech</t>
  </si>
  <si>
    <t>Poznámka k položce:_x000D_
Poznámka k položce: 2x kulisa tl. 100 mm, délka 1300 mm, vč. náběhových a odtokových hran, tlaková ztráta cca 31 Pa, požadovaný útlum 8/9/12/20/40/75/70/58/32 dB (32/63/125/250/500/1k/2k/4k/8k Hz).</t>
  </si>
  <si>
    <t>6.8.01</t>
  </si>
  <si>
    <t>6.8.02</t>
  </si>
  <si>
    <t>6.8.03</t>
  </si>
  <si>
    <t>6.8.04</t>
  </si>
  <si>
    <t>6.8.05</t>
  </si>
  <si>
    <t>6.8.06</t>
  </si>
  <si>
    <t>6.8.07</t>
  </si>
  <si>
    <t>6.8.08</t>
  </si>
  <si>
    <t>13.1.03</t>
  </si>
  <si>
    <t>D+M Parní vyvíječ, elektrický, komplet vč. montážního rámu a výbavy, 8 kg/h páry</t>
  </si>
  <si>
    <t>07</t>
  </si>
  <si>
    <t>Větrání lůžkového oddělení</t>
  </si>
  <si>
    <t>7.1.01</t>
  </si>
  <si>
    <t>D+M VZT jednotka s rekuperací min. 78,1 % (tepla), stacionární, s AC motory, deskový rekuperátor</t>
  </si>
  <si>
    <t>Poznámka k položce:_x000D_
Poznámka k položce: Interiérové provedení s komorami nad sebou, hygienické provedení, včetně frekvenčních měničů, bez vlastní MaR, přívod 7855 m3/h, odvod 7855 m3/h, min. 400 Pa, hlukové parametry viz tabulka zařízení, filtrace přívod F7 + F9 (dohřívací komora), odvod M5, 1x teplovodní ohřívač (35,38 kWt, 50/30 °C) - bez směšovacího uzlu, 1x dohřívací komora (5,06 kWt, 50/30 °C) - bez směšovacího uzlu, 1x vodní chladič (41,1 kWch, 6/12 °C), celková hmotnost 1982 kg.</t>
  </si>
  <si>
    <t>7.3.01</t>
  </si>
  <si>
    <t>D+M Požární klapka čtyřhranná 900x315 mm, se servopohonem 230 V (bez napětí zavřeno)</t>
  </si>
  <si>
    <t>7.3.02</t>
  </si>
  <si>
    <t>D+M Požární klapka čtyřhranná 800x315 mm, se servopohonem 230 V (bez napětí zavřeno)</t>
  </si>
  <si>
    <t>7.3.03</t>
  </si>
  <si>
    <t>7.3.04</t>
  </si>
  <si>
    <t>7.3.05</t>
  </si>
  <si>
    <t>D+M Požární klapka čtyřhranná 900x200 mm, se servopohonem 230 V (bez napětí zavřeno)</t>
  </si>
  <si>
    <t>7.3.06</t>
  </si>
  <si>
    <t>D+M Požární klapka čtyřhranná 315x200 mm, se servopohonem 230 V (bez napětí zavřeno)</t>
  </si>
  <si>
    <t>7.3.07</t>
  </si>
  <si>
    <t>D+M Požární klapka kruhová d100 mm, se servopohonem 230 V (bez napětí zavřeno)</t>
  </si>
  <si>
    <t>7.3.08</t>
  </si>
  <si>
    <t>D+M Požární klapka čtyřhranná 200x200 mm, se servopohonem 230 V (bez napětí zavřeno)</t>
  </si>
  <si>
    <t>7.3.09</t>
  </si>
  <si>
    <t>D+M Požární klapka kruhová d125 mm, se servopohonem 230 V (bez napětí zavřeno)</t>
  </si>
  <si>
    <t>7.3.10</t>
  </si>
  <si>
    <t>D+M Požární klapka kruhová d160 mm, se servopohonem 230 V (bez napětí zavřeno)</t>
  </si>
  <si>
    <t>7.3.11</t>
  </si>
  <si>
    <t>7.3.12</t>
  </si>
  <si>
    <t>7.3.13</t>
  </si>
  <si>
    <t>7.3.14</t>
  </si>
  <si>
    <t>7.3.15</t>
  </si>
  <si>
    <t>7.3.16</t>
  </si>
  <si>
    <t>7.3.17</t>
  </si>
  <si>
    <t>7.3.18</t>
  </si>
  <si>
    <t>D+M Požární klapka čtyřhranná 1000x315 mm, se servopohonem 230 V (bez napětí zavřeno)</t>
  </si>
  <si>
    <t>7.3.19</t>
  </si>
  <si>
    <t>D+M Požární klapka čtyřhranná 710x150 mm, se servopohonem 230 V (bez napětí zavřeno)</t>
  </si>
  <si>
    <t>7.3.20</t>
  </si>
  <si>
    <t>D+M Požární klapka čtyřhranná 560x200 mm, se servopohonem 230 V (bez napětí zavřeno)</t>
  </si>
  <si>
    <t>7.3.21</t>
  </si>
  <si>
    <t>7.3.22</t>
  </si>
  <si>
    <t>7.3.23</t>
  </si>
  <si>
    <t>7.3.24</t>
  </si>
  <si>
    <t>7.3.25</t>
  </si>
  <si>
    <t>7.3.26</t>
  </si>
  <si>
    <t>7.3.27</t>
  </si>
  <si>
    <t>7.3.28</t>
  </si>
  <si>
    <t>D+M Požární klapka čtyřhranná 500x200 mm, se servopohonem 230 V (bez napětí zavřeno)</t>
  </si>
  <si>
    <t>7.3.29</t>
  </si>
  <si>
    <t>7.3.30</t>
  </si>
  <si>
    <t>7.3.31</t>
  </si>
  <si>
    <t>7.3.32</t>
  </si>
  <si>
    <t>7.3.33</t>
  </si>
  <si>
    <t>7.3.34</t>
  </si>
  <si>
    <t>7.3.35</t>
  </si>
  <si>
    <t>D+M Regulační klapka čtyřhranná 200x200 mm s ručním ovládáním, bez požadavku na těsnost</t>
  </si>
  <si>
    <t>7.3.36</t>
  </si>
  <si>
    <t>7.3.37</t>
  </si>
  <si>
    <t>D+M Regulační klapka čtyřhranná 315x200 mm s ručním ovládáním, bez požadavku na těsnost</t>
  </si>
  <si>
    <t>7.4.01</t>
  </si>
  <si>
    <t>7.4.02</t>
  </si>
  <si>
    <t>7.4.03</t>
  </si>
  <si>
    <t>7.4.04</t>
  </si>
  <si>
    <t>D+M Přívodní dvouřadá mřížka 300x150 mm, provedení RAL včetně plenum boxu s připojovacím hrdlem d200 mm</t>
  </si>
  <si>
    <t>7.4.05</t>
  </si>
  <si>
    <t>D+M Přívodní dvouřadá mřížka 400x150 mm, provedení RAL včetně plenum boxu s připojovacím hrdlem d250 mm</t>
  </si>
  <si>
    <t>7.4.06</t>
  </si>
  <si>
    <t>D+M Přívodní dvouřadá mřížka 500x100 mm, provedení RAL</t>
  </si>
  <si>
    <t>7.4.07</t>
  </si>
  <si>
    <t>D+M Přívodní dvouřadá mřížka 500x150 mm, provedení RAL</t>
  </si>
  <si>
    <t>7.4.08</t>
  </si>
  <si>
    <t>7.4.09</t>
  </si>
  <si>
    <t>7.4.10</t>
  </si>
  <si>
    <t>D+M Odvodní jednořadá mřížka 500x100 mm, provedení RAL</t>
  </si>
  <si>
    <t>7.4.11</t>
  </si>
  <si>
    <t>D+M Odvodní jednořadá mřížka 500x150 mm, provedení RAL</t>
  </si>
  <si>
    <t>7.4.12</t>
  </si>
  <si>
    <t>7.4.13</t>
  </si>
  <si>
    <t>7.4.14</t>
  </si>
  <si>
    <t>7.4.15</t>
  </si>
  <si>
    <t>D+M Talířový ventil d200 mm, kovový, přívodní; včetně montážního kroužku</t>
  </si>
  <si>
    <t>7.4.16</t>
  </si>
  <si>
    <t>7.4.17</t>
  </si>
  <si>
    <t>7.4.18</t>
  </si>
  <si>
    <t>7.4.19</t>
  </si>
  <si>
    <t>7.5.01</t>
  </si>
  <si>
    <t>7.5.02</t>
  </si>
  <si>
    <t>D+M Přeslechový kryt d160 mm se čtyřhranným čelním krytem a akustickou tlumicí vložkou, RAL</t>
  </si>
  <si>
    <t>7.5.03</t>
  </si>
  <si>
    <t>7.5.04</t>
  </si>
  <si>
    <t>7.5.05</t>
  </si>
  <si>
    <t>D+M Stěnová mřížka 300x150 mm, elox. hliník nebo RAL</t>
  </si>
  <si>
    <t>7.5.06</t>
  </si>
  <si>
    <t>D+M Stěnová mřížka 400x200 mm, elox. hliník nebo RAL</t>
  </si>
  <si>
    <t>7.5.07</t>
  </si>
  <si>
    <t>D+M Stěnová mřížka 500x200 mm, elox. hliník nebo RAL</t>
  </si>
  <si>
    <t>7.6.01</t>
  </si>
  <si>
    <t>D+M Tlumič hluku čtyřhranný kulisový 900x710 mm, délka 500 mm; pozink. plech</t>
  </si>
  <si>
    <t>Poznámka k položce:_x000D_
Poznámka k položce: 5x kulisa tl. 100 mm, délka 500 mm, vč. náběhových a odtokových hran, tlaková ztráta cca 14 Pa, požadovaný útlum 2/3/6/12/20/29/27/23/16 dB (32/63/125/250/500/1k/2k/4k/8k Hz).</t>
  </si>
  <si>
    <t>7.6.02</t>
  </si>
  <si>
    <t>D+M Tlumič hluku čtyřhranný kulisový 900x710 mm, celková délka 2000 mm; pozink. plech</t>
  </si>
  <si>
    <t>Poznámka k položce:_x000D_
Poznámka k položce: Celková délka 2000 mm, vč. náběhových a odtokových hran, celková tlaková ztráta cca 30 Pa, požadovaný útlum 8/10/16/28/50/85/77/63/34 dB (32/63/125/250/500/1k/2k/4k/8k Hz). Tlumič rozdělen na 4 samostatné tlumiče: 7.6.02a - délka 500 mm, 5x kulisa tl. 100 mm, délka 500 mm, 7.6.02b - délka 500 mm, 5x kulisa tl. 100 mm, délka 500 mm, 7.6.02c - délka 500 mm, 5x kulisa tl. 100 mm, délka 500 mm, 7.6.02d - délka 500 mm, 5x kulisa tl. 100 mm, délka 500 mm.</t>
  </si>
  <si>
    <t>7.6.03</t>
  </si>
  <si>
    <t>D+M Tlumič hluku čtyřhranný kulisový 1000x560 mm, celková délka 2500 mm; pozink. plech</t>
  </si>
  <si>
    <t>Poznámka k položce:_x000D_
Poznámka k položce: Celková délka 2500 mm, vč. náběhových a odtokových hran, celková tlaková ztráta cca 69 Pa, požadovaný útlum 13/15/22/38/70/85/85/85/46 dB (32/63/125/250/500/1k/2k/4k/8k Hz). Tlumič rozdělen na 2 samostatné tlumiče: 7.6.03a - délka 500 mm, 6x kulisa tl. 100 mm, délka 500 mm, 7.6.03b - délka 2000 mm, 12x kulisa tl. 100 mm, délka 1000 mm.</t>
  </si>
  <si>
    <t>7.6.04</t>
  </si>
  <si>
    <t>D+M Tlumič hluku čtyřhranný kulisový 1000x560 mm, délka 1600 mm; pozink. plech</t>
  </si>
  <si>
    <t>Poznámka k položce:_x000D_
Poznámka k položce: 6x kulisa tl. 100 mm, délka 1000 mm, vč. náběhových a odtokových hran, 6x kulisa tl. 100 mm, délka 600 mm, vč. náběhových a odtokových hran, tlaková ztráta cca 50 Pa, požadovaný útlum 8/9/15/26/48/82/74/61/33 dB (32/63/125/250/500/1k/2k/4k/8k Hz).</t>
  </si>
  <si>
    <t>7.6.05</t>
  </si>
  <si>
    <t>D+M Tlumič hluku čtyřhranný kulisový 500x150 mm, délka 500 mm; pozink. plech</t>
  </si>
  <si>
    <t>Poznámka k položce:_x000D_
Poznámka k položce: 3x kulisa tl. 100 mm, délka 500 mm, vč. náběhových a odtokových hran, tlaková ztráta cca 2 Pa, požadovaný útlum 3/3/4/7/16/30/30/26/17 dB (32/63/125/250/500/1k/2k/4k/8k Hz).</t>
  </si>
  <si>
    <t>7.6.06</t>
  </si>
  <si>
    <t>D+M Tlumič hluku čtyřhranný kulisový 500x100 mm, délka 500 mm; pozink. plech</t>
  </si>
  <si>
    <t>Poznámka k položce:_x000D_
Poznámka k položce: 3x kulisa tl. 100 mm, délka 500 mm, vč. náběhových a odtokových hran, tlaková ztráta cca 1 Pa, požadovaný útlum 3/3/4/7/15/29/30/26/17 dB (32/63/125/250/500/1k/2k/4k/8k Hz).</t>
  </si>
  <si>
    <t>7.6.07</t>
  </si>
  <si>
    <t>D+M Telefonní tlumič hluku vsuvný d100 mm, délka 300 mm</t>
  </si>
  <si>
    <t>7.6.08</t>
  </si>
  <si>
    <t>7.6.09</t>
  </si>
  <si>
    <t>D+M Telefonní tlumič hluku vsuvný d160 mm, délka 500 mm</t>
  </si>
  <si>
    <t>7.7.01</t>
  </si>
  <si>
    <t>D+M Protidešťová žaluzie 1700x800 mm se sítem, kovová, RAL 7016</t>
  </si>
  <si>
    <t>7.8.01</t>
  </si>
  <si>
    <t>7.8.02</t>
  </si>
  <si>
    <t>7.8.03</t>
  </si>
  <si>
    <t>7.8.04</t>
  </si>
  <si>
    <t>7.8.05</t>
  </si>
  <si>
    <t>7.8.06</t>
  </si>
  <si>
    <t>7.8.07</t>
  </si>
  <si>
    <t>7.8.08</t>
  </si>
  <si>
    <t>7.8.09</t>
  </si>
  <si>
    <t>7.8.10</t>
  </si>
  <si>
    <t>7.8.11</t>
  </si>
  <si>
    <t>D+M Kaučuková parotěsná izolace, tl. 19 mm; samolepicí, třída reakce na oheň B-s1  vč. montážního materiálu a rezervy na prořezy</t>
  </si>
  <si>
    <t>7.8.12</t>
  </si>
  <si>
    <t>08</t>
  </si>
  <si>
    <t>Větrání technologie</t>
  </si>
  <si>
    <t>8.2.01</t>
  </si>
  <si>
    <t>D+M Axiální ventilátor potrubní, AC motor, vnitřní instalace, d355 mm, Qp=1000 m3/h, P=100 Pa včetně 1x pružné manžety a 1x ochranné mřížky</t>
  </si>
  <si>
    <t>8.2.02</t>
  </si>
  <si>
    <t>D+M Diagonální ventilátor potrubní, EC motor, vnitřní instalace, d250 mm, Qp/Qo=700 m3/h, P=100 Pa včetně 2x rychloupínací spony</t>
  </si>
  <si>
    <t>8.2.03</t>
  </si>
  <si>
    <t>D+M Diagonální ventilátor potrubní, EC motor, vnitřní instalace, d200 mm, Qp=270 m3/h, P=100 Pa včetně 2x rychloupínací spony</t>
  </si>
  <si>
    <t>8.3.01</t>
  </si>
  <si>
    <t>D+M Regulační klapka těsná, 630x200 mm, servopohon 230 V, dvoupolohové ovládání ON-OFF</t>
  </si>
  <si>
    <t>8.3.02</t>
  </si>
  <si>
    <t>D+M Regulační klapka kruhová, d250 mm, bez požadavku na těsnost servopohon 230 V, dvoupolohové ovládání ON-OFF</t>
  </si>
  <si>
    <t>8.3.03</t>
  </si>
  <si>
    <t>D+M Regulační klapka kruhová, d160 mm, bez požadavku na těsnost servopohon 230 V, dvoupolohové ovládání ON-OFF</t>
  </si>
  <si>
    <t>8.3.04</t>
  </si>
  <si>
    <t>D+M Vodní ohřívač potrubní, d250 mm, 9,7 kW, 50/30 °C</t>
  </si>
  <si>
    <t>8.3.05</t>
  </si>
  <si>
    <t>D+M Požární klapka kruhová d250 mm, se servopohonem 230 V (bez napětí zavřeno)</t>
  </si>
  <si>
    <t>8.3.06</t>
  </si>
  <si>
    <t>D+M Lamelová požární klapka čtyřhranná 315x250 mm, 1x mřížka se servopohonem 230 V (bez napětí zavřeno)</t>
  </si>
  <si>
    <t>8.3.07</t>
  </si>
  <si>
    <t>D+M Lamelová požární klapka čtyřhranná 400x630 mm, 1x mřížka se servopohonem 230 V (bez napětí zavřeno)</t>
  </si>
  <si>
    <t>8.3.08</t>
  </si>
  <si>
    <t>8.3.09</t>
  </si>
  <si>
    <t>D+M Filtrační kazeta 630x200 mm, tř. filtrace G3</t>
  </si>
  <si>
    <t>8.4.01</t>
  </si>
  <si>
    <t>D+M Přívodní jednořadá mřížka 700x100 mm pro kruhové potrubí, s regulační klapkou, pozink</t>
  </si>
  <si>
    <t>8.4.02</t>
  </si>
  <si>
    <t>D+M Odvodní jednořadá mřížka 700x100 mm pro kruhové potrubí, s regulační klapkou, pozink</t>
  </si>
  <si>
    <t>8.5.01</t>
  </si>
  <si>
    <t>D+M Krycí mřížka 200x200 mm kovová</t>
  </si>
  <si>
    <t>8.6.01</t>
  </si>
  <si>
    <t>D+M Tlumič hluku čtyřhranný kulisový 630x200 mm, délka 2000 mm; pozink. plech</t>
  </si>
  <si>
    <t>Poznámka k položce:_x000D_
Poznámka k položce: 8x kulisa tl. 100 mm, délka 1000 mm, vč. náběhových a odtokových hran, tlaková ztráta cca 26 Pa, požadovaný útlum 12/14/18/31/62/85/85/83/43 dB (32/63/125/250/500/1k/2k/4k/8k Hz).</t>
  </si>
  <si>
    <t>8.6.02</t>
  </si>
  <si>
    <t>D+M Tlumič hluku kruhový, průměr připojení 160 mm, vnější průměr 260 mm, délka 600 mm</t>
  </si>
  <si>
    <t>Poznámka k položce:_x000D_
Poznámka k položce: Požadovaný útlum 18/31/62/85/85/83/43 dB (125/250/500/1k/2k/4k/8k Hz).</t>
  </si>
  <si>
    <t>8.7.01</t>
  </si>
  <si>
    <t>D+M Protidešťová žaluzie 710x400 mm se sítem, kovová, RAL 7016</t>
  </si>
  <si>
    <t>8.7.02</t>
  </si>
  <si>
    <t>D+M Výfukový kus s ochrannou síťkou d160 mm pozink</t>
  </si>
  <si>
    <t>8.7.03</t>
  </si>
  <si>
    <t>D+M Výfukový kus s ochrannou síťkou d250 mm pozink</t>
  </si>
  <si>
    <t>8.8.01</t>
  </si>
  <si>
    <t>8.8.02</t>
  </si>
  <si>
    <t>8.8.03</t>
  </si>
  <si>
    <t>8.8.04</t>
  </si>
  <si>
    <t>8.8.05</t>
  </si>
  <si>
    <t>8.8.06</t>
  </si>
  <si>
    <t>D+M Požární izolace z rohože z minerální vlny pro kruhové potrubí typu B tl. 60 mm pož. odolnost min. EI30, včetně montážního materiálu a rezervy na prořezy, certifikované provedení</t>
  </si>
  <si>
    <t>09</t>
  </si>
  <si>
    <t>Větrání garáží</t>
  </si>
  <si>
    <t>9.2.01</t>
  </si>
  <si>
    <t>D+M Radiální ventilátor potrubní, AC motor, vnitřní instalace, 800x500 mm, Qo=4500 m3/h, P=150 Pa včetně 2x pružné manžety</t>
  </si>
  <si>
    <t>9.2.02</t>
  </si>
  <si>
    <t>D+M Radiální ventilátor potrubní, AC motor, vnitřní instalace, 800x500 mm, Qo=4000 m3/h, P=150 Pa včetně 2x pružné manžety</t>
  </si>
  <si>
    <t>9.3.01</t>
  </si>
  <si>
    <t>D+M Regulační klapka těsná, 560x400 mm, servopohon 230 V, dvoupolohové ovládání ON-OFF</t>
  </si>
  <si>
    <t>9.3.02</t>
  </si>
  <si>
    <t>9.3.03</t>
  </si>
  <si>
    <t>D+M Požární klapka čtyřhranná 1300x200 mm, se servopohonem 230 V (bez napětí zavřeno)</t>
  </si>
  <si>
    <t>9.3.04</t>
  </si>
  <si>
    <t>D+M Požární klapka čtyřhranná 1000x200 mm, se servopohonem 230 V (bez napětí zavřeno)</t>
  </si>
  <si>
    <t>9.3.05</t>
  </si>
  <si>
    <t>D+M Požární klapka čtyřhranná 400x200 mm, se servopohonem 230 V (bez napětí zavřeno)</t>
  </si>
  <si>
    <t>9.4.01</t>
  </si>
  <si>
    <t>9.6.01</t>
  </si>
  <si>
    <t>D+M Tlumič hluku čtyřhranný kulisový 1500x560 mm, délka 3000 mm; pozink. plech</t>
  </si>
  <si>
    <t>Poznámka k položce:_x000D_
Poznámka k položce: 10x kulisa tl. 100 mm, délka 1500 mm, vč. náběhových a odtokových hran, tlaková ztráta cca 47 Pa, požadovaný útlum 13/18/30/51/81/85/85/65/24 dB (32/63/125/250/500/1k/2k/4k/8k Hz).</t>
  </si>
  <si>
    <t>9.7.01</t>
  </si>
  <si>
    <t>D+M Protidešťová žaluzie 2000x630 mm se sítem, kovová, RAL 7016</t>
  </si>
  <si>
    <t>9.7.02</t>
  </si>
  <si>
    <t>D+M Krycí mříž 1000x300 mm pozink</t>
  </si>
  <si>
    <t>9.8.01</t>
  </si>
  <si>
    <t>Požární větrání</t>
  </si>
  <si>
    <t>A1.2.01</t>
  </si>
  <si>
    <t>D+M Axiální ventilátor potrubní, AC motor, vnitřní instalace, d450 mm, Qp=1410 m3/h, P=150 Pa včetně 2x pružné manžety</t>
  </si>
  <si>
    <t>A2.2.01</t>
  </si>
  <si>
    <t>D+M Axiální ventilátor potrubní, AC motor, vnitřní instalace, d450 mm, Qp=1150 m3/h, P=150 Pa včetně 2x pružné manžety</t>
  </si>
  <si>
    <t>A3.2.01</t>
  </si>
  <si>
    <t>D+M Axiální ventilátor potrubní, AC motor, vnitřní instalace, d450 mm, Qp=1960 m3/h, P=150 Pa včetně 2x pružné manžety</t>
  </si>
  <si>
    <t>B1.2.01</t>
  </si>
  <si>
    <t>D+M Axiální ventilátor potrubní, AC motor, vnitřní instalace, d450 mm, Qp=4025 m3/h, P=150 Pa včetně 2x pružné manžety</t>
  </si>
  <si>
    <t>B3.2.01</t>
  </si>
  <si>
    <t>D+M Axiální ventilátor potrubní, AC motor, vnitřní instalace, d450 mm, Qp=1375 m3/h, P=150 Pa včetně 2x pružné manžety</t>
  </si>
  <si>
    <t>B4.2.01</t>
  </si>
  <si>
    <t>D+M Axiální ventilátor potrubní, AC motor, vnitřní instalace, d710 mm, Qp=19450 m3/h, P=250 Pa včetně 2x pružné manžety</t>
  </si>
  <si>
    <t>B5.2.01</t>
  </si>
  <si>
    <t>D+M Axiální ventilátor potrubní, AC motor, vnitřní instalace, d500 mm, Qp=12050 m3/h, P=250 Pa včetně 2x pružné manžety</t>
  </si>
  <si>
    <t>EV1.2.01</t>
  </si>
  <si>
    <t>D+M Axiální ventilátor potrubní, AC motor, vnitřní instalace, d450 mm, Qp=2225 m3/h, P=150 Pa včetně 2x pružné manžety</t>
  </si>
  <si>
    <t>EV2.2.01</t>
  </si>
  <si>
    <t>D+M Axiální ventilátor potrubní, AC motor, vnitřní instalace, d450 mm, Qp=1300 m3/h, P=150 Pa včetně 2x pružné manžety</t>
  </si>
  <si>
    <t>664</t>
  </si>
  <si>
    <t>A1.3.01</t>
  </si>
  <si>
    <t>D+M Regulační klapka těsná, 450x450 mm, servopohon 230 V, dvoupolohové ovládání ON-OFF</t>
  </si>
  <si>
    <t>666</t>
  </si>
  <si>
    <t>A1.3.02</t>
  </si>
  <si>
    <t>668</t>
  </si>
  <si>
    <t>A2.3.01</t>
  </si>
  <si>
    <t>D+M Regulační klapka těsná, 400x400 mm, servopohon 230 V, dvoupolohové ovládání ON-OFF</t>
  </si>
  <si>
    <t>670</t>
  </si>
  <si>
    <t>A2.3.02</t>
  </si>
  <si>
    <t>672</t>
  </si>
  <si>
    <t>A3.3.01</t>
  </si>
  <si>
    <t>D+M Regulační klapka těsná, 450x200 mm, servopohon 230 V, dvoupolohové ovládání ON-OFF</t>
  </si>
  <si>
    <t>674</t>
  </si>
  <si>
    <t>A3.3.02</t>
  </si>
  <si>
    <t>D+M Regulační klapka těsná, 800x400 mm, servopohon 230 V, dvoupolohové ovládání ON-OFF</t>
  </si>
  <si>
    <t>676</t>
  </si>
  <si>
    <t>B1.3.01</t>
  </si>
  <si>
    <t>678</t>
  </si>
  <si>
    <t>B1.3.02</t>
  </si>
  <si>
    <t>D+M Regulační klapka těsná, 500x500 mm, servopohon 230 V, dvoupolohové ovládání ON-OFF</t>
  </si>
  <si>
    <t>680</t>
  </si>
  <si>
    <t>B2.3.02</t>
  </si>
  <si>
    <t>682</t>
  </si>
  <si>
    <t>B3.3.01</t>
  </si>
  <si>
    <t>D+M Regulační klapka těsná, 315x250 mm, servopohon 230 V, dvoupolohové ovládání ON-OFF</t>
  </si>
  <si>
    <t>684</t>
  </si>
  <si>
    <t>B3.3.02</t>
  </si>
  <si>
    <t>D+M Regulační klapka těsná, 400x355 mm, servopohon 230 V, dvoupolohové ovládání ON-OFF</t>
  </si>
  <si>
    <t>686</t>
  </si>
  <si>
    <t>B4.3.01</t>
  </si>
  <si>
    <t>D+M Regulační klapka těsná, 1600x900 mm, servopohon 230 V, dvoupolohové ovládání ON-OFF</t>
  </si>
  <si>
    <t>688</t>
  </si>
  <si>
    <t>B4.3.02</t>
  </si>
  <si>
    <t>D+M Regulační klapka těsná, 3000x900 mm, 2x servopohon 230 V, dvoupolohové ovládání ON-OFF</t>
  </si>
  <si>
    <t>690</t>
  </si>
  <si>
    <t>Poznámka k položce:_x000D_
Poznámka k položce: Dělená regulační klapka 1600x900 mm a 1400x900 mm se společným rámem.</t>
  </si>
  <si>
    <t>B5.3.01</t>
  </si>
  <si>
    <t>D+M Regulační klapka těsná, 1000x400 mm, servopohon 230 V, dvoupolohové ovládání ON-OFF</t>
  </si>
  <si>
    <t>692</t>
  </si>
  <si>
    <t>B5.3.02</t>
  </si>
  <si>
    <t>D+M Regulační klapka těsná, 2000x900 mm, servopohon 230 V, dvoupolohové ovládání ON-OFF</t>
  </si>
  <si>
    <t>694</t>
  </si>
  <si>
    <t>EV1.3.01</t>
  </si>
  <si>
    <t>D+M Regulační klapka těsná, 500x250 mm, servopohon 230 V, dvoupolohové ovládání ON-OFF</t>
  </si>
  <si>
    <t>696</t>
  </si>
  <si>
    <t>EV1.3.02</t>
  </si>
  <si>
    <t>D+M Regulační klapka těsná, 1250x250 mm, servopohon 230 V, dvoupolohové ovládání ON-OFF</t>
  </si>
  <si>
    <t>698</t>
  </si>
  <si>
    <t>EV2.3.01</t>
  </si>
  <si>
    <t>D+M Regulační klapka těsná, 250x315 mm, servopohon 230 V, dvoupolohové ovládání ON-OFF</t>
  </si>
  <si>
    <t>700</t>
  </si>
  <si>
    <t>EV2.3.02</t>
  </si>
  <si>
    <t>D+M Regulační klapka těsná, 900x200 mm, servopohon 230 V, dvoupolohové ovládání ON-OFF</t>
  </si>
  <si>
    <t>702</t>
  </si>
  <si>
    <t>A3.4.01</t>
  </si>
  <si>
    <t>D+M Přívodní jednořadá mřížka 400x150 mm, včetně regulační klapky, provedení RAL</t>
  </si>
  <si>
    <t>704</t>
  </si>
  <si>
    <t>B1.4.01</t>
  </si>
  <si>
    <t>D+M Přívodní jednořadá mřížka 600x200 mm, včetně regulační klapky, pozink</t>
  </si>
  <si>
    <t>706</t>
  </si>
  <si>
    <t>B2.4.01</t>
  </si>
  <si>
    <t>D+M Přívodní jednořadá mřížka 400x200 mm, včetně regulační klapky, pozink</t>
  </si>
  <si>
    <t>708</t>
  </si>
  <si>
    <t>B3.4.01</t>
  </si>
  <si>
    <t>D+M Přívodní jednořadá mřížka 600x400 mm, pozink</t>
  </si>
  <si>
    <t>710</t>
  </si>
  <si>
    <t>B3.4.02</t>
  </si>
  <si>
    <t>D+M Odvodní jednořadá mřížka 600x400 mm, pozink</t>
  </si>
  <si>
    <t>B4.4.01</t>
  </si>
  <si>
    <t>D+M Přívodní jednořadá mřížka 500x200 mm, včetně regulační klapky, provedení RAL</t>
  </si>
  <si>
    <t>714</t>
  </si>
  <si>
    <t>B4.4.02</t>
  </si>
  <si>
    <t>D+M Přívodní jednořadá mřížka 700x200 mm, včetně regulační klapky, provedení RAL</t>
  </si>
  <si>
    <t>716</t>
  </si>
  <si>
    <t>B4.4.03</t>
  </si>
  <si>
    <t>D+M Přívodní jednořadá mřížka 1000x200 mm, včetně regulační klapky, provedení RAL</t>
  </si>
  <si>
    <t>718</t>
  </si>
  <si>
    <t>B4.4.04</t>
  </si>
  <si>
    <t>D+M Přívodní jednořadá mřížka 1000x400 mm, včetně regulační klapky, provedení RAL</t>
  </si>
  <si>
    <t>720</t>
  </si>
  <si>
    <t>B5.4.01</t>
  </si>
  <si>
    <t>D+M Přívodní jednořadá mřížka 600x200 mm, včetně regulační klapky, provedení RAL</t>
  </si>
  <si>
    <t>722</t>
  </si>
  <si>
    <t>B5.4.02</t>
  </si>
  <si>
    <t>D+M Přívodní jednořadá mřížka 800x400 mm, včetně regulační klapky, provedení RAL</t>
  </si>
  <si>
    <t>724</t>
  </si>
  <si>
    <t>B5.4.03</t>
  </si>
  <si>
    <t>A1.7.01</t>
  </si>
  <si>
    <t>D+M Protidešťová žaluzie 450x450 mm se sítem, kovová, RAL 7016</t>
  </si>
  <si>
    <t>728</t>
  </si>
  <si>
    <t>A1.7.02</t>
  </si>
  <si>
    <t>D+M Krycí mříž 315x200 mm pozink</t>
  </si>
  <si>
    <t>730</t>
  </si>
  <si>
    <t>A2.7.01</t>
  </si>
  <si>
    <t>D+M Protidešťová žaluzie 400x400 mm se sítem, kovová, RAL 7016</t>
  </si>
  <si>
    <t>732</t>
  </si>
  <si>
    <t>A2.7.02</t>
  </si>
  <si>
    <t>734</t>
  </si>
  <si>
    <t>A3.7.01</t>
  </si>
  <si>
    <t>D+M Protidešťová žaluzie 1900x800 mm se sítem, kovová, RAL 7016</t>
  </si>
  <si>
    <t>736</t>
  </si>
  <si>
    <t>A3.7.02</t>
  </si>
  <si>
    <t>D+M Protidešťová žaluzie 800x400 mm se sítem, kovová, RAL 7016</t>
  </si>
  <si>
    <t>738</t>
  </si>
  <si>
    <t>B1.7.01</t>
  </si>
  <si>
    <t>D+M Protidešťová žaluzie 1000x710 mm se sítem, kovová, RAL 7016</t>
  </si>
  <si>
    <t>740</t>
  </si>
  <si>
    <t>B1.7.02</t>
  </si>
  <si>
    <t>D+M Protidešťová žaluzie 500x500 mm se sítem, kovová, RAL 7016</t>
  </si>
  <si>
    <t>742</t>
  </si>
  <si>
    <t>B1.7.03</t>
  </si>
  <si>
    <t>D+M Krycí mříž 800x250 mm pozink</t>
  </si>
  <si>
    <t>744</t>
  </si>
  <si>
    <t>B2.7.01</t>
  </si>
  <si>
    <t>746</t>
  </si>
  <si>
    <t>B3.7.01</t>
  </si>
  <si>
    <t>D+M Protidešťová žaluzie 500x400 mm se sítem, kovová, RAL 7016</t>
  </si>
  <si>
    <t>748</t>
  </si>
  <si>
    <t>B4.7.01</t>
  </si>
  <si>
    <t>D+M Protidešťová žaluzie 1600x900 mm se sítem, kovová, RAL 7016</t>
  </si>
  <si>
    <t>750</t>
  </si>
  <si>
    <t>B4.7.02</t>
  </si>
  <si>
    <t>D+M Protidešťová žaluzie 3000x900 mm se sítem, kovová, RAL 7016</t>
  </si>
  <si>
    <t>752</t>
  </si>
  <si>
    <t>B5.7.01</t>
  </si>
  <si>
    <t>D+M Protidešťová žaluzie 2000x900 mm se sítem, kovová, RAL 7016</t>
  </si>
  <si>
    <t>754</t>
  </si>
  <si>
    <t>EV1.7.01</t>
  </si>
  <si>
    <t>D+M Výfuková hlavice se sítem kovová 1250x250 mm</t>
  </si>
  <si>
    <t>756</t>
  </si>
  <si>
    <t>EV1.7.02</t>
  </si>
  <si>
    <t>D+M Krycí mříž 500x250 mm pozink</t>
  </si>
  <si>
    <t>758</t>
  </si>
  <si>
    <t>EV2.7.01</t>
  </si>
  <si>
    <t>D+M Výfuková hlavice se sítem kovová 900x200 mm</t>
  </si>
  <si>
    <t>760</t>
  </si>
  <si>
    <t>EV2.7.02</t>
  </si>
  <si>
    <t>D+M Krycí mříž 355x200 mm pozink</t>
  </si>
  <si>
    <t>EV2.7.03</t>
  </si>
  <si>
    <t>D+M Krycí mříž 250x315 mm pozink</t>
  </si>
  <si>
    <t>A1.8.01</t>
  </si>
  <si>
    <t>A1.8.02</t>
  </si>
  <si>
    <t>D+M Spiro potrubí d450 mm, vč. tvarovek (do 40%), montážního a kotvicího materiálu</t>
  </si>
  <si>
    <t>768</t>
  </si>
  <si>
    <t>A2.8.01</t>
  </si>
  <si>
    <t>770</t>
  </si>
  <si>
    <t>A2.8.02</t>
  </si>
  <si>
    <t>772</t>
  </si>
  <si>
    <t>A3.8.01</t>
  </si>
  <si>
    <t>774</t>
  </si>
  <si>
    <t>A3.8.02</t>
  </si>
  <si>
    <t>D+M Požární izolace z desek z minerální vlny pro potrubí typu A tl. 40 mm, pož. odolnost min. EI30 včetně montážního materiálu a rezervy na prořezy, certifikované provedení</t>
  </si>
  <si>
    <t>B1.8.01</t>
  </si>
  <si>
    <t>778</t>
  </si>
  <si>
    <t>B2.8.01</t>
  </si>
  <si>
    <t>780</t>
  </si>
  <si>
    <t>B3.8.01</t>
  </si>
  <si>
    <t>782</t>
  </si>
  <si>
    <t>B3.8.02</t>
  </si>
  <si>
    <t>B4.8.01</t>
  </si>
  <si>
    <t>786</t>
  </si>
  <si>
    <t>B4.8.02</t>
  </si>
  <si>
    <t>D+M Spiro potrubí d710 mm, vč. tvarovek (do 40%), montážního a kotvicího materiálu</t>
  </si>
  <si>
    <t>788</t>
  </si>
  <si>
    <t>B4.8.03</t>
  </si>
  <si>
    <t>790</t>
  </si>
  <si>
    <t>B5.8.01</t>
  </si>
  <si>
    <t>792</t>
  </si>
  <si>
    <t>B5.8.02</t>
  </si>
  <si>
    <t>D+M Spiro potrubí d500 mm, vč. tvarovek (do 40%), montážního a kotvicího materiálu</t>
  </si>
  <si>
    <t>794</t>
  </si>
  <si>
    <t>B5.8.03</t>
  </si>
  <si>
    <t>796</t>
  </si>
  <si>
    <t>EV1.8.01</t>
  </si>
  <si>
    <t>798</t>
  </si>
  <si>
    <t>EV2.8.01</t>
  </si>
  <si>
    <t>800</t>
  </si>
  <si>
    <t>ON</t>
  </si>
  <si>
    <t>Ostatní náklady</t>
  </si>
  <si>
    <t>ON01</t>
  </si>
  <si>
    <t>Instalace distributoru páry do zvlhčovací komory, vč. utěsnění - 3x</t>
  </si>
  <si>
    <t>802</t>
  </si>
  <si>
    <t>ON004</t>
  </si>
  <si>
    <t>Revize a kontrola všech zařízení</t>
  </si>
  <si>
    <t>804</t>
  </si>
  <si>
    <t>ON005</t>
  </si>
  <si>
    <t>Provozní řády, předávací dokumenty, BOZP, zaškolení obsluhy</t>
  </si>
  <si>
    <t>806</t>
  </si>
  <si>
    <t>ON010</t>
  </si>
  <si>
    <t>Vyčištění VZT jednotek před předáním uživateli</t>
  </si>
  <si>
    <t>808</t>
  </si>
  <si>
    <t>VN003</t>
  </si>
  <si>
    <t>Stavební přípomoce (sekání rýh, průrazů, jádrové vrtání, zaplnění rýh, otvorů) včetně dodatečného vrtání otvorů do d250 mm, včetně odvozu suti na skládku</t>
  </si>
  <si>
    <t>810</t>
  </si>
  <si>
    <t>VN005</t>
  </si>
  <si>
    <t>Požární ucpávky, certifikované zapravení požárních klapek vč. identifikačních štítků</t>
  </si>
  <si>
    <t>812</t>
  </si>
  <si>
    <t>VN006</t>
  </si>
  <si>
    <t>Orientační štítky</t>
  </si>
  <si>
    <t>814</t>
  </si>
  <si>
    <t>VN008</t>
  </si>
  <si>
    <t>Zaregulování VZT, kompletní</t>
  </si>
  <si>
    <t>816</t>
  </si>
  <si>
    <t>VN010</t>
  </si>
  <si>
    <t>Komplexní vyzkoušení a zprovoznění VZT, součinnost s MaR při montáži</t>
  </si>
  <si>
    <t>818</t>
  </si>
  <si>
    <t>D.1.4.2.2 - Chlazení</t>
  </si>
  <si>
    <t>01 - Strojní chlazení</t>
  </si>
  <si>
    <t>02 - Vodní chlazení - strojovny, RU VZT, RU FCU</t>
  </si>
  <si>
    <t>03 - Vodní chlazení - FCU</t>
  </si>
  <si>
    <t>Strojní chlazení</t>
  </si>
  <si>
    <t>11.1.0123a</t>
  </si>
  <si>
    <t>D+M Jednotka strojního chlazení, venkovní instalace, chladivo R32, celoroční, systém do 30 m; 5 kWch</t>
  </si>
  <si>
    <t>Poznámka k položce:_x000D_
Poznámka k položce: - split systém - zařízení 11.1.01, 11.1.02, 11.1.03 - napájení 230 V/50 Hz, do 1,5 kWe, MCA 17,5 - akustický výkon do 56 dB(A)</t>
  </si>
  <si>
    <t>11.1.0123b</t>
  </si>
  <si>
    <t>D+M Modbus modul, do venkovní jednotky; max 48 vnitřních jednotek v systému dodavatele venkovní jednotky</t>
  </si>
  <si>
    <t>11.1.03b</t>
  </si>
  <si>
    <t>D+M Nosná konzole, nástěnná, provedení dle dodané venkovní jednotky, nosnost do 100 kg</t>
  </si>
  <si>
    <t>11.2.0123a</t>
  </si>
  <si>
    <t>D+M Vnitřní jednotka strojního chlazení, R32, nástěnná; 5 kWch</t>
  </si>
  <si>
    <t>Poznámka k položce:_x000D_
Poznámka k položce: - napájení 230 V - akustický tlak do 45 dB(A) v 1m dle nastavení</t>
  </si>
  <si>
    <t>11.2.0123b</t>
  </si>
  <si>
    <t>D+M Kabelový ovladač, v systému dodavatele chlazení místnosti, český</t>
  </si>
  <si>
    <t>11.3.01</t>
  </si>
  <si>
    <t>D+M Jednotka strojního chlazení, venkovní instalace, chladivo R410a, provoz CHL do -5°C dvojventilátorová, 14 kWch</t>
  </si>
  <si>
    <t>Poznámka k položce:_x000D_
Poznámka k položce: - VRF systém - zařízení 11.3.01 - napájení 400 V/50 Hz, do 5 kWe, MCA 17,5 A - akustický výkon do 69 dB(A)</t>
  </si>
  <si>
    <t>11.4.01</t>
  </si>
  <si>
    <t>D+M Jednotka chlazení typu VRF, vnitřní, nástěnná, R410a; výkon 1,5 kWch</t>
  </si>
  <si>
    <t>Poznámka k položce:_x000D_
Poznámka k položce: - napájení 230 V, do 50 W - akustický tlak do 35 dB(A) v 1m dle nastavení</t>
  </si>
  <si>
    <t>11.4.02</t>
  </si>
  <si>
    <t>D+M Jednotka chlazení typu VRF, vnitřní, nástěnná, R410a; výkon 3,6 kWch</t>
  </si>
  <si>
    <t>Poznámka k položce:_x000D_
Poznámka k položce: - napájení 230 V, do 50 W - akustický tlak do 40 dB(A) v 1m dle nastavení</t>
  </si>
  <si>
    <t>11.5.01</t>
  </si>
  <si>
    <t>D Chladivo R410a, pro doplnění do systému</t>
  </si>
  <si>
    <t>11.5.02</t>
  </si>
  <si>
    <t>Evidenční knih chladiv</t>
  </si>
  <si>
    <t>11.5.03</t>
  </si>
  <si>
    <t>Revize chladiva</t>
  </si>
  <si>
    <t>11.5.04</t>
  </si>
  <si>
    <t>D+M Kabeláž propojovací - silová, oddělená od komunikační (pro splitové systémy)</t>
  </si>
  <si>
    <t>11.5.05</t>
  </si>
  <si>
    <t>D+M Kabeláž propojovací - komunikační, oddělená od silové (pro splitové systémy)</t>
  </si>
  <si>
    <t>11.5.06</t>
  </si>
  <si>
    <t>D+M Kabeláž propojovací - komunikační seriové zapojení (venkovní j. - vnitřní j. - ... - vnitřní j.), pro VRF systémy</t>
  </si>
  <si>
    <t>11.5.07</t>
  </si>
  <si>
    <t>D+M Kabeláž propojovací - vnitřní jednotka - kabel. ovladač</t>
  </si>
  <si>
    <t>11.5.08</t>
  </si>
  <si>
    <t>D+M Chránička potrubí UV odolná, např. UV odolný husí krk</t>
  </si>
  <si>
    <t>11.6.01</t>
  </si>
  <si>
    <t>D+M Refnet R1 - sada 2 ks měděných tvarovek, 0-15 kW</t>
  </si>
  <si>
    <t>11.6.02</t>
  </si>
  <si>
    <t>D+M Měděné potrubí pro chladivové rozvody, s parotěsnou izolací vč. montážního a kotvícího materiálu, 6,4 mm</t>
  </si>
  <si>
    <t>11.6.03</t>
  </si>
  <si>
    <t>D+M Měděné potrubí pro chladivové rozvody, s parotěsnou izolací vč. montážního a kotvícího materiálu, 9,5 mm</t>
  </si>
  <si>
    <t>11.6.04</t>
  </si>
  <si>
    <t>D+M Měděné potrubí pro chladivové rozvody, s parotěsnou izolací vč. montážního a kotvícího materiálu, 12,7 mm</t>
  </si>
  <si>
    <t>11.6.05</t>
  </si>
  <si>
    <t>D+M Měděné potrubí pro chladivové rozvody, s parotěsnou izolací vč. montážního a kotvícího materiálu, 15,9 mm</t>
  </si>
  <si>
    <t>Vodní chlazení - strojovny, RU VZT, RU FCU</t>
  </si>
  <si>
    <t>12.1.01</t>
  </si>
  <si>
    <t>D+M Kompresorová jednotka, vnitřní, kompaktní, vodou chlazená, chladivo R410A, výkon cca 108 kWch</t>
  </si>
  <si>
    <t>Poznámka k položce:_x000D_
Poznámka k položce: - PN10, cca 750 kg, cca 1600x890x1600 mm - jednookruhová, tříkopresorová - akustický výkon cca 76,5 dB(A) - vlastní vnitřní MaR s modbus komunikací - vč. softstarteru a sady silentbloků</t>
  </si>
  <si>
    <t>12.1.02</t>
  </si>
  <si>
    <t>D+M Suchý chladič, 5ventilátorový, s EC motory, výkon max. 146 kW</t>
  </si>
  <si>
    <t>Poznámka k položce:_x000D_
Poznámka k položce: - PN10, cca 1300 kg, cca 1280x10000x1500 mm - akustický výkon cca 58 dB(A) - vlastní MaR s modbus komunikací - vč. výstroje čidel teplot chlazené kapaliny a venkovní teploty - vč. silentbloků (8ks, nosnost min. 175 kg)</t>
  </si>
  <si>
    <t>12.10.0x</t>
  </si>
  <si>
    <t>D+M Rozdělovač / sběrač trubní, DN150, délka do 1500 mm, dle výkresové dokumentace</t>
  </si>
  <si>
    <t>Poznámka k položce:_x000D_
Poznámka k položce: - viz 23026-DPS-D.1.4.2-SO 01-C12 - PN10 - vč. návarků na teploměr a manometr (ukazovací) - vč. hrdel do DN100 (4ks) a vypouštění - vč. nátěru - 2x základní, zvenčí - zařízení podléhá výrobní dokumentaci (oceněno samostatnou položkou) - izolace nádrže oceněna samosatnou položkou</t>
  </si>
  <si>
    <t>12.3.01</t>
  </si>
  <si>
    <t>D+M Oběhové čerpadlo přírubové, zdvojené, elektronicky řízené, PN16</t>
  </si>
  <si>
    <t>Poznámka k položce:_x000D_
Poznámka k položce: - DN65, integrovaný FM, integrované snímače tlakové diference - pracovní bod: průtok 22,7 m3/h, výtlak 17,5 m</t>
  </si>
  <si>
    <t>12.3.02</t>
  </si>
  <si>
    <t>Poznámka k položce:_x000D_
Poznámka k položce: - DN80, integrovaný FM, integrované snímače tlakové diference - pracovní bod: průtok 34,4 m3/h, výtlak 8,5 m</t>
  </si>
  <si>
    <t>12.3.03</t>
  </si>
  <si>
    <t>Poznámka k položce:_x000D_
Poznámka k položce: - DN65, integrovaný FM, integrované snímače tlakové diference - pracovní bod: průtok 15,5 m3/h, výtlak 6,5 m</t>
  </si>
  <si>
    <t>12.3.04</t>
  </si>
  <si>
    <t>Poznámka k položce:_x000D_
Poznámka k položce: - DN65, integrovaný FM, integrované snímače tlakové diference - pracovní bod: průtok 14,3 m3/h, výtlak 20 m</t>
  </si>
  <si>
    <t>12.3.05</t>
  </si>
  <si>
    <t>Poznámka k položce:_x000D_
Poznámka k položce: - DN80, integrovaný FM, integrované snímače tlakové diference - pracovní bod: průtok 30,0 m3/h, výtlak 17,0 m</t>
  </si>
  <si>
    <t>12.4.01</t>
  </si>
  <si>
    <t>D+M Akumulační nádrž, atyp, vč. nožiček; užitný objem cca 2500 l provedení dle výkresové dokumentace</t>
  </si>
  <si>
    <t>Poznámka k položce:_x000D_
Poznámka k položce: - viz 23026-DPS-D.1.4.2-SO 01-C11 - min. PN6 - rozměry cca: d1200 mm, h 2800 mm - vč. návarků na teploměr a čidla MaR (4x) - vč. hrdel DN100, odkalu, vypouštění a kontrolního otvoru - vč. nátěru - 2x základní, zvenčí - zařízení podléhá výrobní dokumentaci (oceněno samostatnou položkou) - izolace nádrže oceněna samosatnou položkou</t>
  </si>
  <si>
    <t>12.4.01i</t>
  </si>
  <si>
    <t>D+M Plošná izolace kaučuková, samolepící, tl. 50 mm vč. rezervy na prořezy</t>
  </si>
  <si>
    <t>Poznámka k položce:_x000D_
Poznámka k položce: - pro akumulační nádrže 12.4.01 a R/S 12.10.01/02</t>
  </si>
  <si>
    <t>12.6.01</t>
  </si>
  <si>
    <t>D+M Expanzní nádoba tlaková, PN10, provední pro styl s glykolovou směsí, objem 140 l</t>
  </si>
  <si>
    <t>12.6.02</t>
  </si>
  <si>
    <t>D+M Expanzní nádoba tlaková, PN6, pro chladicí soustavy, objem 400 l</t>
  </si>
  <si>
    <t>12.7.01</t>
  </si>
  <si>
    <t>D+M Dávkovací automat s nádrží 400 l, pro glykolové směsi do 30 %, integrované čerpadlo</t>
  </si>
  <si>
    <t>Poznámka k položce:_x000D_
Poznámka k položce: - plastová nádrž -  400 V/50 Hz; řídicí rozvaděč</t>
  </si>
  <si>
    <t>12.7.02</t>
  </si>
  <si>
    <t>D+M Změkčovací filtr s vlastní automatikou a nádrží na solný roztok, DN25</t>
  </si>
  <si>
    <t>Poznámka k položce:_x000D_
Poznámka k položce: - 230 V/50 Hz</t>
  </si>
  <si>
    <t>12.7.03</t>
  </si>
  <si>
    <t>D+M Automatické doplňovací a odplyňovací zařízenípro soustavy do objemu 220 m3, 1,5 m3/h</t>
  </si>
  <si>
    <t>Poznámka k položce:_x000D_
Poznámka k položce: - min PN8</t>
  </si>
  <si>
    <t>12.7.04</t>
  </si>
  <si>
    <t>D+M Úpravna vody automatická, blokové duplexní provedení</t>
  </si>
  <si>
    <t>Poznámka k položce:_x000D_
Poznámka k položce: - automatický změkčovací filtr, dávkovací čepadlo, vodoměr s impulsním vstupem, elektromagnetický ventil - regenerační sůl + inhibitor koroze - 230 V/50 Hz - vč. potrubního oddělovače</t>
  </si>
  <si>
    <t>12.7.05</t>
  </si>
  <si>
    <t>D+M Propojovací potrubí doplňovacího zařízení, PPR32 mm, vč. návlekové izolace, rozvod do 50 m</t>
  </si>
  <si>
    <t>12.8.01</t>
  </si>
  <si>
    <t>D+M Trojcestný ventil přírubový DN80, PN16, Kvs 63 m3/h, vč. servopohonu 0-10 V 24 V</t>
  </si>
  <si>
    <t>27244303R00</t>
  </si>
  <si>
    <t>D+M Trubicová kaučuková izolace; tl. 19 mm, vnitřní průměr 22 mm vč. rezervy na prořezy</t>
  </si>
  <si>
    <t>27244303R01</t>
  </si>
  <si>
    <t>D+M Trubicová kaučuková izolace; tl. 19 mm, vnitřní průměr 28 mm vč. rezervy na prořezy</t>
  </si>
  <si>
    <t>27244303R02</t>
  </si>
  <si>
    <t>D+M Trubicová kaučuková izolace; tl. 19 mm, vnitřní průměr 35 mm vč. rezervy na prořezy</t>
  </si>
  <si>
    <t>27244303R03</t>
  </si>
  <si>
    <t>D+M Trubicová kaučuková izolace; tl. 19 mm, vnitřní průměr 42 mm vč. rezervy na prořezy</t>
  </si>
  <si>
    <t>27244303R04</t>
  </si>
  <si>
    <t>D+M Trubicová kaučuková izolace; tl. 19 mm, vnitřní průměr 48 mm vč. rezervy na prořezy</t>
  </si>
  <si>
    <t>27244303R05</t>
  </si>
  <si>
    <t>D+M Trubicová kaučuková izolace; tl. 19 mm, vnitřní průměr 60 mm vč. rezervy na prořezy</t>
  </si>
  <si>
    <t>27244303R06</t>
  </si>
  <si>
    <t>D+M Trubicová kaučuková izolace; tl. 19 mm, vnitřní průměr 76 mm vč. rezervy na prořezy</t>
  </si>
  <si>
    <t>27244303R07</t>
  </si>
  <si>
    <t>D+M Trubicová kaučuková izolace; tl. 25 mm, vnitřní průměr 89 mm vč. rezervy na prořezy</t>
  </si>
  <si>
    <t>27244303R08</t>
  </si>
  <si>
    <t>D+M Trubicová kaučuková izolace; tl. 25 mm, vnitřní průměr 108 mm vč. rezervy na prořezy</t>
  </si>
  <si>
    <t>27244303R12</t>
  </si>
  <si>
    <t>D+M Role izolační tl. 19 mm na izolaci armatur</t>
  </si>
  <si>
    <t>27244303R13</t>
  </si>
  <si>
    <t>D+M Role izolační tl. 25 mm na izolaci armatur</t>
  </si>
  <si>
    <t>27244303R20</t>
  </si>
  <si>
    <t>D+M Trubicová kaučuková izolace s odolností Bl-s1, d0; tl. 19 mm, vnitřní průměr 22 mm</t>
  </si>
  <si>
    <t>27244303R21</t>
  </si>
  <si>
    <t>D+M Trubicová kaučuková izolace s odolností Bl-s1, d0; tl. 19 mm, vnitřní průměr 28 mm</t>
  </si>
  <si>
    <t>27244303R22</t>
  </si>
  <si>
    <t>D+M Trubicová kaučuková izolace s odolností Bl-s1, d0; tl. 19 mm, vnitřní průměr 35 mm</t>
  </si>
  <si>
    <t>27244303R23</t>
  </si>
  <si>
    <t>D+M Trubicová kaučuková izolace s odolností Bl-s1, d0; tl. 19 mm, vnitřní průměr 42 mm</t>
  </si>
  <si>
    <t>27244303R24</t>
  </si>
  <si>
    <t>D+M Trubicová kaučuková izolace s odolností Bl-s1, d0; tl. 19 mm, vnitřní průměr 48 mm</t>
  </si>
  <si>
    <t>27244303R25</t>
  </si>
  <si>
    <t>D+M Trubicová kaučuková izolace s odolností Bl-s1, d0; tl. 19 mm, vnitřní průměr 60 mm</t>
  </si>
  <si>
    <t>27244303R26</t>
  </si>
  <si>
    <t>D+M Trubicová kaučuková izolace s odolností Bl-s1, d0; tl. 19 mm, vnitřní průměr 76 mm</t>
  </si>
  <si>
    <t>27244303R27</t>
  </si>
  <si>
    <t>D+M Trubicová kaučuková izolace s odolností Bl-s1, d0; tl. 25 mm, vnitřní průměr 89 mm</t>
  </si>
  <si>
    <t>733111113R00</t>
  </si>
  <si>
    <t>D+M Potrubí závit. bezešvé běžné v kotelnách DN 15</t>
  </si>
  <si>
    <t>Poznámka k položce:_x000D_
Poznámka k položce: Potrubí včetně tvarovek a zednických výpomocí.</t>
  </si>
  <si>
    <t>733111114R00</t>
  </si>
  <si>
    <t>D+M Potrubí závit. bezešvé běžné v kotelnách DN 20</t>
  </si>
  <si>
    <t>733111115R00</t>
  </si>
  <si>
    <t>D+M Potrubí závit. bezešvé běžné v kotelnách DN 25</t>
  </si>
  <si>
    <t>733111116R00</t>
  </si>
  <si>
    <t>D+M Potrubí závit. bezešvé běžné v kotelnách DN 32</t>
  </si>
  <si>
    <t>733111117R00</t>
  </si>
  <si>
    <t>D+M Potrubí závit. bezešvé běžné v kotelnách DN 40</t>
  </si>
  <si>
    <t>733111118R00</t>
  </si>
  <si>
    <t>D+M Potrubí závit. bezešvé běžné v kotelnách DN 50</t>
  </si>
  <si>
    <t>733121222R00</t>
  </si>
  <si>
    <t>D+M Potrubí hladké bezešvé v kotelnách D 76 x 3,2 mm</t>
  </si>
  <si>
    <t>733121225R00</t>
  </si>
  <si>
    <t>D+M Potrubí hladké bezešvé v kotelnách D 89 x 3,6 mm</t>
  </si>
  <si>
    <t>733121228R00</t>
  </si>
  <si>
    <t>D+M Potrubí hladké bezešvé v kotelnách D 108 x 4,0 mm</t>
  </si>
  <si>
    <t>734DM06</t>
  </si>
  <si>
    <t>D+M Manometr diferenční, rozsah 0-6 bar, D 160, včetně montáže</t>
  </si>
  <si>
    <t>734M010</t>
  </si>
  <si>
    <t>D+M Manometr, rozsah 0-10 bar, D 160, včetně montáže</t>
  </si>
  <si>
    <t>Poznámka k položce:_x000D_
Poznámka k položce: komplet vč. kondenzační smyčky a tlak. kohoutu</t>
  </si>
  <si>
    <t>734M06</t>
  </si>
  <si>
    <t>D+M Manometr, rozsah 0-6 bar, D 160, včetně montáže</t>
  </si>
  <si>
    <t>734AOV15</t>
  </si>
  <si>
    <t>D+M Odvzdušnovací ventil automatický; DN15</t>
  </si>
  <si>
    <t>734VK015</t>
  </si>
  <si>
    <t>D+M Kulový kohout, vypouštěcí; komplet vč. zátky; závitový; min PN16; DN15</t>
  </si>
  <si>
    <t>734VK20</t>
  </si>
  <si>
    <t>D+M Kulový kohout, vypouštěcí; komplet vč. zátky; závitový; min PN16; DN20</t>
  </si>
  <si>
    <t>734KK015</t>
  </si>
  <si>
    <t>D+M Kulový kohout; závitový (vnitřní - vnitřní); min PN16; DN15</t>
  </si>
  <si>
    <t>734KK020</t>
  </si>
  <si>
    <t>D+M Kulový kohout; závitový (vnitřní - vnitřní); min PN16; DN20</t>
  </si>
  <si>
    <t>734KK025</t>
  </si>
  <si>
    <t>D+M Kulový kohout; závitový (vnitřní - vnitřní); min PN16; DN25</t>
  </si>
  <si>
    <t>734KK032</t>
  </si>
  <si>
    <t>D+M Kulový kohout; závitový (vnitřní - vnitřní); min PN16; DN32</t>
  </si>
  <si>
    <t>734KK040</t>
  </si>
  <si>
    <t>D+M Kulový kohout; závitový (vnitřní - vnitřní); min PN16; DN40</t>
  </si>
  <si>
    <t>734KK050</t>
  </si>
  <si>
    <t>D+M Kulový kohout; závitový (vnitřní - vnitřní); min PN16; DN50</t>
  </si>
  <si>
    <t>734UK065</t>
  </si>
  <si>
    <t>D+M Uzavírací klapka mezipřírubová; s pákou; PN16; DN65</t>
  </si>
  <si>
    <t>734UK080</t>
  </si>
  <si>
    <t>D+M Uzavírací klapka mezipřírubová; s pákou; PN16; DN80</t>
  </si>
  <si>
    <t>734UK100</t>
  </si>
  <si>
    <t>D+M Uzavírací klapka mezipřírubová; s pákou; PN16; DN100</t>
  </si>
  <si>
    <t>734FZ020</t>
  </si>
  <si>
    <t>D+M Filtr s magnetem; vnitřní-vnitřní závit; min PN16; DN20</t>
  </si>
  <si>
    <t>734FZ025</t>
  </si>
  <si>
    <t>D+M Filtr s magnetem; vnitřní-vnitřní závit; min PN16; DN25</t>
  </si>
  <si>
    <t>734FZ032</t>
  </si>
  <si>
    <t>D+M Filtr s magnetem; vnitřní-vnitřní závit; min PN16; DN32</t>
  </si>
  <si>
    <t>734FZ040</t>
  </si>
  <si>
    <t>D+M Filtr s magnetem; vnitřní-vnitřní závit; min PN16; DN40</t>
  </si>
  <si>
    <t>734FZ050</t>
  </si>
  <si>
    <t>D+M Filtr s magnetem; vnitřní-vnitřní závit; min PN16; DN50</t>
  </si>
  <si>
    <t>734FP065</t>
  </si>
  <si>
    <t>D+M Přírubový filtr s magnetem; PN16; DN65</t>
  </si>
  <si>
    <t>734FP080</t>
  </si>
  <si>
    <t>D+M Přírubový filtr s magnetem; PN16; DN80</t>
  </si>
  <si>
    <t>734FP100</t>
  </si>
  <si>
    <t>D+M Přírubový filtr s magnetem; PN16; DN100</t>
  </si>
  <si>
    <t>734ZKP065</t>
  </si>
  <si>
    <t>D+M Zpětná klapka, přírubová, motýlová; PN16; DN65</t>
  </si>
  <si>
    <t>734ZKP080</t>
  </si>
  <si>
    <t>D+M Zpětná klapka, přírubová, motýlová; PN16; DN80</t>
  </si>
  <si>
    <t>734ZKP100</t>
  </si>
  <si>
    <t>D+M Zpětná klapka, přírubová, motýlová; PN16; DN100</t>
  </si>
  <si>
    <t>734PKP065</t>
  </si>
  <si>
    <t>D+M Kompenzátor pryžový; přírubový; PN16; DN65</t>
  </si>
  <si>
    <t>734PKP080</t>
  </si>
  <si>
    <t>D+M Kompenzátor pryžový; přírubový; PN16; DN80</t>
  </si>
  <si>
    <t>734PKP100</t>
  </si>
  <si>
    <t>D+M Kompenzátor pryžový; přírubový; PN16; DN100</t>
  </si>
  <si>
    <t>734VVP065</t>
  </si>
  <si>
    <t>D+M Vyvažovací ventil; ruční, regulační; vč. měřících ventilků; přírubový, PN16; DN65</t>
  </si>
  <si>
    <t>734VVP080</t>
  </si>
  <si>
    <t>D+M Vyvažovací ventil; ruční, regulační; vč. měřících ventilků; přírubový, PN16; DN80</t>
  </si>
  <si>
    <t>734VVP100</t>
  </si>
  <si>
    <t>D+M Vyvažovací ventil; ruční, regulační; vč. měřících ventilků; přírubový, PN16; DN100</t>
  </si>
  <si>
    <t>734VVM001</t>
  </si>
  <si>
    <t>Zaregulování průtoku na vyvažovacích ventilech</t>
  </si>
  <si>
    <t>734PO001</t>
  </si>
  <si>
    <t>D+M potrubní oddělovač DN25</t>
  </si>
  <si>
    <t>734PV1520</t>
  </si>
  <si>
    <t>D+M Pojistný ventil DN15/20, otevírací tlak 4,0 bar</t>
  </si>
  <si>
    <t>734PV2532</t>
  </si>
  <si>
    <t>D+M Pojistný ventil DN25/32, otevírací tlak 4,0 bar</t>
  </si>
  <si>
    <t>734T0120</t>
  </si>
  <si>
    <t>D+M Teploměr s pevným stonkem a jímkou DTR 160 mm, rozsah 0-120 °C, včetně montáže</t>
  </si>
  <si>
    <t>734T3050</t>
  </si>
  <si>
    <t>D+M Teploměr s pevným stonkem a jímkou DTR 160 mm, rozsah -30-+50 °C, včetně montáže</t>
  </si>
  <si>
    <t>734TH001</t>
  </si>
  <si>
    <t>D+M Pružné připojení VZT jednotek na RU CHL, provedení dle dodaných VZT jednotek komplet 2ks, do DN40</t>
  </si>
  <si>
    <t>734TH002</t>
  </si>
  <si>
    <t>D+M Pružné připojení FCU jednotek na RU CHL, provedení dle dodaných FCu jednotek komplet 2ks, do DN20</t>
  </si>
  <si>
    <t>V.1.1.1</t>
  </si>
  <si>
    <t>D+M Tlakově nezávislý ventil regulační a vyvažovací, PN16, vč. servopohonu 0-10 V DN25, Qmax 1,75 m3/h</t>
  </si>
  <si>
    <t>Poznámka k položce:_x000D_
Poznámka k položce: závitový, Tmax 120 °C, integrovaný regulátor tlakové diference a omezovač průtoku bez požadavku na havarijní funkci</t>
  </si>
  <si>
    <t>V.12.1.1</t>
  </si>
  <si>
    <t>D+M Tlakově nezávislý ventil regulační a vyvažovací, PN16, vč. servopohonu 0-10 V DN15, Qmax 0,48 m3/h</t>
  </si>
  <si>
    <t>V.12.1.2</t>
  </si>
  <si>
    <t>D+M Tlakově nezávislý ventil regulační a vyvažovací, PN16, vč. servopohonu 0-10 V DN20, Qmax 0,98 m3/h</t>
  </si>
  <si>
    <t>V.35.1.1</t>
  </si>
  <si>
    <t>D+M Tlakově nezávislý ventil regulační a vyvažovací, PN16, vč. servopohonu 0-10 V DN32, Qmax 3,6 m3/h</t>
  </si>
  <si>
    <t>V.46.1.1</t>
  </si>
  <si>
    <t>V.7.1.1</t>
  </si>
  <si>
    <t>D+M Tlakově nezávislý ventil regulační a vyvažovací, PN16, vč. servopohonu 0-10 V DN40, Qmax 6,5 m3/h</t>
  </si>
  <si>
    <t>Z.X.1.1</t>
  </si>
  <si>
    <t>767-01</t>
  </si>
  <si>
    <t>D+M Pomocné ocelové konstrukce pro uchycení potrubí - třmeny, objímky, závěsy, pevné body, apod.</t>
  </si>
  <si>
    <t>Poznámka k položce:_x000D_
Poznámka k položce: objímky pro rozvody chladu</t>
  </si>
  <si>
    <t>767-02</t>
  </si>
  <si>
    <t>D+M Pomocné atypické ocelové konstrukce (upevňovací prvky, nosné profily pod zařízení) včetně kotvicího, montážního a spojovacího materiálu</t>
  </si>
  <si>
    <t>783225600R00</t>
  </si>
  <si>
    <t>D+M Nátěr syntetický kovových konstrukcí 2x email</t>
  </si>
  <si>
    <t>Poznámka k položce:_x000D_
Poznámka k položce: včetně pomocného lešení.</t>
  </si>
  <si>
    <t>783226100R00</t>
  </si>
  <si>
    <t>D+M Nátěr syntetický kovových konstrukcí základní</t>
  </si>
  <si>
    <t>783424140R00</t>
  </si>
  <si>
    <t>D+M Nátěr syntetický potrubí do DN 50 mm  Z + 2x</t>
  </si>
  <si>
    <t>783425150R00</t>
  </si>
  <si>
    <t>D+M Nátěr syntetický potrubí do DN 100 mm  Z + 2x</t>
  </si>
  <si>
    <t>Vodní chlazení - FCU</t>
  </si>
  <si>
    <t>12.9.01</t>
  </si>
  <si>
    <t>D+M FCU jednotka vodní, AC motor, min. PN6, nástěnná; 2,4 kWch (6/12 °C)</t>
  </si>
  <si>
    <t>Poznámka k položce:_x000D_
Poznámka k položce: - napájení 230 V/50 Hz, do 0,15 kWe - vícestupňový motor, bez ventilového vybavení</t>
  </si>
  <si>
    <t>12.9.02</t>
  </si>
  <si>
    <t>D+M FCU jednotka vodní, AC motor, min. PN6, nástěnná; 2,6 kWch (6/12 °C)</t>
  </si>
  <si>
    <t>12.9.03</t>
  </si>
  <si>
    <t>D+M FCU jednotka vodní, AC motor, min. PN6, nástěnná; 3,2 kWch (6/12 °C)</t>
  </si>
  <si>
    <t>12.9.04</t>
  </si>
  <si>
    <t>D+M FCU jednotka vodní, AC motor, min. PN6, kazetová; 2,0 kWch (6/12 °C)</t>
  </si>
  <si>
    <t>Poznámka k položce:_x000D_
Poznámka k položce: - do rastru 600x600 mm - komplet vč. výstroje, dekoračního panelu a čerpadla kondenzátu - napájení 230 V/50 Hz, do 0,2 kWe - vícestupňový motor, bez ventilového vybavení</t>
  </si>
  <si>
    <t>12.9.05</t>
  </si>
  <si>
    <t>D+M FCU jednotka vodní, AC motor, min. PN6, kazetová; 3,2 kWch (6/12 °C)</t>
  </si>
  <si>
    <t>12.9.06</t>
  </si>
  <si>
    <t>D+M FCU jednotka vodní, AC motor, min. PN6, kazetová; 4,2 kWch (6/12 °C)</t>
  </si>
  <si>
    <t>12.9.07</t>
  </si>
  <si>
    <t>D+M FCU jednotka vodní, AC motor, min. PN6, kanálová; 2,2 kWch (6/12 °C)</t>
  </si>
  <si>
    <t>Poznámka k položce:_x000D_
Poznámka k položce: - vč. vany na kondenzát - napájení 230 V/50 Hz, do 0,2 kWe - vícestupňový motor, bez ventilového vybavení</t>
  </si>
  <si>
    <t>12.9.08</t>
  </si>
  <si>
    <t>D+M FCU jednotka vodní, AC motor, min. PN6, kanálová; 3,4 kWch (6/12 °C)</t>
  </si>
  <si>
    <t>12.9.0xVZT</t>
  </si>
  <si>
    <t>D+M Vzduchotechnická výstroj kanálových jednotek, komplet dle specifikace:</t>
  </si>
  <si>
    <t>Poznámka k položce:_x000D_
Poznámka k položce: - Stěnová mřížka 1000x150 mm, dvouřadá, elox. hliník nebo RAL - 21 ks - Stěnová mřížka 800x200 mm, dvouřadá elox. hliník nebo RAL - 4 ks - Potrubí VZT třídy SK.I.; vč. tvarovek (do 40%), montážního a kotvicího materiálu vodotěsné provedení - 45 m2 - Flexi hadice d200 mm, hluk tlumicí, včetně parotěsné zábrany (proti kondenzaci v tlumicí izolaci) - 40 m</t>
  </si>
  <si>
    <t>ONch004</t>
  </si>
  <si>
    <t>Kontrola zařízení, zkoušky RTCH a vstupní revize</t>
  </si>
  <si>
    <t>ONch005</t>
  </si>
  <si>
    <t>ONch010</t>
  </si>
  <si>
    <t>Proplach soustavy RTCH</t>
  </si>
  <si>
    <t>ONch011</t>
  </si>
  <si>
    <t>Napuštění systému upravenou vodou, kompletní odvzdušnění</t>
  </si>
  <si>
    <t>ONch012</t>
  </si>
  <si>
    <t>Nástřik dekorativní, univerzální, omyvatelný, bez zápachu, otěruvzdorný, netoxický v černé barvě, aplikace vč. materiálu</t>
  </si>
  <si>
    <t>ONch013</t>
  </si>
  <si>
    <t>VNch003</t>
  </si>
  <si>
    <t>VNch005</t>
  </si>
  <si>
    <t>Požární ucpávky, certifikované provedení vč. identifikačních štítků</t>
  </si>
  <si>
    <t>VNch006</t>
  </si>
  <si>
    <t>Orientační štítky, vč. montáže</t>
  </si>
  <si>
    <t>Poznámka k položce:_x000D_
Poznámka k položce: popis armatur a značení směru proudění</t>
  </si>
  <si>
    <t>VNch008</t>
  </si>
  <si>
    <t>Hydraulické zaregulování vodního systému chlazení, kompletní</t>
  </si>
  <si>
    <t>VNch010</t>
  </si>
  <si>
    <t>D.1.4.3 - Vytápění</t>
  </si>
  <si>
    <t>D1 - HSV:</t>
  </si>
  <si>
    <t xml:space="preserve">    oddíl 9 - Ostatní konstrukce a práce:</t>
  </si>
  <si>
    <t>D2 - PSV:</t>
  </si>
  <si>
    <t xml:space="preserve">    oddíl 713 - Izolace tepelné:</t>
  </si>
  <si>
    <t xml:space="preserve">    oddíl 767 - Kovové doplňkové konstrukce:</t>
  </si>
  <si>
    <t xml:space="preserve">    oddíl 783 - Nátěry:</t>
  </si>
  <si>
    <t xml:space="preserve">    D3 - INSTALACE:</t>
  </si>
  <si>
    <t xml:space="preserve">    oddíl 721 - Vodovod vnitřní:</t>
  </si>
  <si>
    <t xml:space="preserve">    oddíl 731 - Kotelny:</t>
  </si>
  <si>
    <t xml:space="preserve">    oddíl 732 - Strojovny ÚT:</t>
  </si>
  <si>
    <t xml:space="preserve">    oddíl 733 - Rozvody ÚT:</t>
  </si>
  <si>
    <t xml:space="preserve">    oddíl 734 - Armatury ÚT:</t>
  </si>
  <si>
    <t xml:space="preserve">    oddíl 735 - Otopná tělesa:</t>
  </si>
  <si>
    <t>HSV:</t>
  </si>
  <si>
    <t>oddíl 9</t>
  </si>
  <si>
    <t>Ostatní konstrukce a práce:</t>
  </si>
  <si>
    <t>C-900923601-2</t>
  </si>
  <si>
    <t>HZS Montáž spalinových cest</t>
  </si>
  <si>
    <t>HOD</t>
  </si>
  <si>
    <t>C-900923601-3</t>
  </si>
  <si>
    <t>HZS Výchozí revize spalin. cest a vyhrazených tlak. zařízení</t>
  </si>
  <si>
    <t>C-900923601-5</t>
  </si>
  <si>
    <t>HZS Hydronické zaregulování</t>
  </si>
  <si>
    <t>D2</t>
  </si>
  <si>
    <t>PSV:</t>
  </si>
  <si>
    <t>oddíl 713</t>
  </si>
  <si>
    <t>Izolace tepelné:</t>
  </si>
  <si>
    <t>C-713311321-0</t>
  </si>
  <si>
    <t>IZOL TELES TVAROV KCE 1xPASY LSP</t>
  </si>
  <si>
    <t>M2</t>
  </si>
  <si>
    <t>H-71345-0-1</t>
  </si>
  <si>
    <t>Skružovatelný pás z minerální vlny 40 kg/m3. tl. 40 mm</t>
  </si>
  <si>
    <t>C-713391112-0</t>
  </si>
  <si>
    <t>IZOL TELES OPLECH PEVNE TVAROV</t>
  </si>
  <si>
    <t>H-71345-0-2</t>
  </si>
  <si>
    <t>Al plech tabulový tl. 0,8 mm</t>
  </si>
  <si>
    <t>H-71345-0-3</t>
  </si>
  <si>
    <t>Izolace z pouzder z min. vlny s AL folií 15/30 - m+d</t>
  </si>
  <si>
    <t>H-71345-0-4</t>
  </si>
  <si>
    <t>Izolace z pouzder z min. vlny s AL folií 18/30 - m+d</t>
  </si>
  <si>
    <t>H-71345-0-5</t>
  </si>
  <si>
    <t>Izolace z pouzder z min. vlny s AL folií 21/30 - m+d</t>
  </si>
  <si>
    <t>H-71345-0-6</t>
  </si>
  <si>
    <t>Izolace z pouzder z min. vlny s AL folií 27/30 - m+d</t>
  </si>
  <si>
    <t>H-71345-0-7</t>
  </si>
  <si>
    <t>Izolace z pouzder z min. vlny s AL folií 34/30 - m+d</t>
  </si>
  <si>
    <t>H-71345-0-8</t>
  </si>
  <si>
    <t>IIzolace z pouzder z min. vlny s AL folií 42/30 - m+d</t>
  </si>
  <si>
    <t>H-71345-0-9</t>
  </si>
  <si>
    <t>IIzolace z pouzder z min. vlny s AL folií 54/40 - m+d</t>
  </si>
  <si>
    <t>H-71345-0-10</t>
  </si>
  <si>
    <t>IIzolace z pouzder z min. vlny s AL folií 89/50 - m+d</t>
  </si>
  <si>
    <t>H-71345-0-13</t>
  </si>
  <si>
    <t>Izolace z kaučukových trubic - samolepící švy 89/25</t>
  </si>
  <si>
    <t>H-71345-0-14</t>
  </si>
  <si>
    <t>Izolace z kaučukových trubic - samolepící švy 108/32</t>
  </si>
  <si>
    <t>H-71345-0-15</t>
  </si>
  <si>
    <t>Izolace z kaučukových trubic - samolepící švy 133/32</t>
  </si>
  <si>
    <t>H-71345-0-16</t>
  </si>
  <si>
    <t>C-713461141-0</t>
  </si>
  <si>
    <t>IZOL ARMAT ZA STUD TMEL 1xSKRUZ</t>
  </si>
  <si>
    <t>H-71345-0-17</t>
  </si>
  <si>
    <t>Izolace z kaučukového samolep. pásu tl. 6 mm</t>
  </si>
  <si>
    <t>H-71345-0-3.1</t>
  </si>
  <si>
    <t>Požární ucpávky certikovaným tmelem</t>
  </si>
  <si>
    <t>KUS</t>
  </si>
  <si>
    <t>oddíl 767</t>
  </si>
  <si>
    <t>Kovové doplňkové konstrukce:</t>
  </si>
  <si>
    <t>C-767995102-0</t>
  </si>
  <si>
    <t>MTZ KDK ATYPU HMOTN JEDN DILU -10kg</t>
  </si>
  <si>
    <t>KG</t>
  </si>
  <si>
    <t>H-7679901</t>
  </si>
  <si>
    <t>Profilový ocelový pomocný materiál</t>
  </si>
  <si>
    <t>oddíl 783</t>
  </si>
  <si>
    <t>Nátěry:</t>
  </si>
  <si>
    <t>C-783226100-0</t>
  </si>
  <si>
    <t>NATER KDK SYNTETICKY ZAKLADNI</t>
  </si>
  <si>
    <t>C-783424240-0</t>
  </si>
  <si>
    <t>NATER POTR SYNTET 50 ZAKL+1x+1xEMAIL</t>
  </si>
  <si>
    <t>C-783425750-0</t>
  </si>
  <si>
    <t>NATER POTR SYNTET 100 ZAKLADNI</t>
  </si>
  <si>
    <t>C-783426760-0</t>
  </si>
  <si>
    <t>NATER POTR SYNTET 150 ZAKLADNI</t>
  </si>
  <si>
    <t>D3</t>
  </si>
  <si>
    <t>INSTALACE:</t>
  </si>
  <si>
    <t>oddíl 721</t>
  </si>
  <si>
    <t>Vodovod vnitřní:</t>
  </si>
  <si>
    <t>C-722176214-0</t>
  </si>
  <si>
    <t>MTZ VOD ROZV PLAST SVAR POLYFUZI D 32</t>
  </si>
  <si>
    <t>H-7221701</t>
  </si>
  <si>
    <t>Potrubí PPR PN 16, D 32 vč. tvarovek</t>
  </si>
  <si>
    <t>O-72229-0</t>
  </si>
  <si>
    <t>ZKOUSKY TESNOSTI VODOVODNIHO POTRUBI</t>
  </si>
  <si>
    <t>C-722290234-0</t>
  </si>
  <si>
    <t>PROPLACH A DEZINFEKCE VOD POTR DN 80</t>
  </si>
  <si>
    <t>oddíl 731</t>
  </si>
  <si>
    <t>Kotelny:</t>
  </si>
  <si>
    <t>C-731249211-0</t>
  </si>
  <si>
    <t>MTZ AGREGAT PLYN RYCHLOVYHRIVACI -TUV</t>
  </si>
  <si>
    <t>SOUB</t>
  </si>
  <si>
    <t>H-7312401</t>
  </si>
  <si>
    <t>Nástěnný kondenzační kotel, výkon 12-49 kW (při 50/30°)</t>
  </si>
  <si>
    <t>H-7312402</t>
  </si>
  <si>
    <t>Připojovací sada kotle s modul. čerpadlem a poj. ventilem 4 bar</t>
  </si>
  <si>
    <t>H-7312403</t>
  </si>
  <si>
    <t>Koaxiální spalin. trubka z PPR, DN 80/125, L 0,5 m</t>
  </si>
  <si>
    <t>H-7312404</t>
  </si>
  <si>
    <t>Koaxiální spalin. trubka z PPR, DN 80/125, L 1,95 m</t>
  </si>
  <si>
    <t>H-7312405</t>
  </si>
  <si>
    <t>Koaxiální spalin. koleno 87° z PPR, DN 80/125</t>
  </si>
  <si>
    <t>H-7312406</t>
  </si>
  <si>
    <t>Koaxiální spalin. revizní T-kus z PPR, DN 80/125</t>
  </si>
  <si>
    <t>H-7312407</t>
  </si>
  <si>
    <t>Koaxiální spalin. posuvné hrdlo z PPR, DN 80/125</t>
  </si>
  <si>
    <t>H-7312408</t>
  </si>
  <si>
    <t>Stěnová clona, DN 125</t>
  </si>
  <si>
    <t>H-7312409</t>
  </si>
  <si>
    <t>Rozpěrka do šachty, DN 125 (balení 5 ks)</t>
  </si>
  <si>
    <t>H-7312410</t>
  </si>
  <si>
    <t>Spalinový průchod střechou, DN 125</t>
  </si>
  <si>
    <t>H-7312411</t>
  </si>
  <si>
    <t>Koaxiální spalin. prodloužení nad střechou z PPR, DN 80/125, L 0,5 m</t>
  </si>
  <si>
    <t>C-998731103-0</t>
  </si>
  <si>
    <t>KOTELNY PRESUN HMOT VYSKA -24M</t>
  </si>
  <si>
    <t>T</t>
  </si>
  <si>
    <t>oddíl 732</t>
  </si>
  <si>
    <t>Strojovny ÚT:</t>
  </si>
  <si>
    <t>H-7321110-1</t>
  </si>
  <si>
    <t>Tepelné čerpadlo země/ voda 84,9 kW (B0/W35) vč. montáže (podrobně viz TZ)</t>
  </si>
  <si>
    <t>H-7321110-2</t>
  </si>
  <si>
    <t>Rozšíření regulace (až 5 funkcí)</t>
  </si>
  <si>
    <t>H-7321110-3</t>
  </si>
  <si>
    <t>Hlídač tlaku prim. okruhu</t>
  </si>
  <si>
    <t>H-7321110-4</t>
  </si>
  <si>
    <t>Čidlo teploty Pt 1000 + kabel 4 m</t>
  </si>
  <si>
    <t>H-7321110-5</t>
  </si>
  <si>
    <t>Pájený deskový výměník 120 kW (voda 55/20-voda 10/50, max dp 20 kPa) vč. montáže (podrobně viz TZ)</t>
  </si>
  <si>
    <t>H-7321110-6</t>
  </si>
  <si>
    <t>Snímatelná tvrzená tepelná izolace s povrchovou úpravou</t>
  </si>
  <si>
    <t>H-7321110-7</t>
  </si>
  <si>
    <t>Pájený deskový výměník 180 kW (glykol 5/10-voda 12/6, max dp 20 kPa) vč. montáže (podrobně viz TZ)</t>
  </si>
  <si>
    <t>H-7321110-8</t>
  </si>
  <si>
    <t>Stojánky a oka k DV</t>
  </si>
  <si>
    <t>H-7321110-9</t>
  </si>
  <si>
    <t>H-7321110-10</t>
  </si>
  <si>
    <t>Pájený deskový výměník 180 kW (voda 40/35-glykol 10/13,5, max dp 25 kPa) vč. montáže (podrobně viz TZ)</t>
  </si>
  <si>
    <t>H-7321110-11</t>
  </si>
  <si>
    <t>Stájanky a oka k DV</t>
  </si>
  <si>
    <t>H-7321110-12</t>
  </si>
  <si>
    <t>H-7321110-13</t>
  </si>
  <si>
    <t>Akumulační nádoba 1600 l, D 1,0 m, PN 0,6 MPa, atyp vč. montáže (podrobně viz TZ)</t>
  </si>
  <si>
    <t>H-7321110-14</t>
  </si>
  <si>
    <t>Hrdlo DN 40 bez přírub</t>
  </si>
  <si>
    <t>H-7321110-15</t>
  </si>
  <si>
    <t>Hrdlo DN 80 přírubové, PN 0,6 MPa</t>
  </si>
  <si>
    <t>H-7321110-16</t>
  </si>
  <si>
    <t>Hrdlo DN 125 přírubové, PN 0,6 MPa</t>
  </si>
  <si>
    <t>H-7321110-17</t>
  </si>
  <si>
    <t>Kontrolní otvor DN 150</t>
  </si>
  <si>
    <t>H-7321110-18</t>
  </si>
  <si>
    <t>Nátrubek 1/2" pro čidla</t>
  </si>
  <si>
    <t>H-7321110-19</t>
  </si>
  <si>
    <t>Tlak.expanzní nádoba s membránou 250 l, PN 0,6 MPa vč. montáže</t>
  </si>
  <si>
    <t>H-7321110-20</t>
  </si>
  <si>
    <t>Tlak.expanzní nádoba s membránou 500 l, PN 0,6 MPa vč. montáže</t>
  </si>
  <si>
    <t>H-7321110-21</t>
  </si>
  <si>
    <t>Automatické podlakové odplyňovací zařízení do 50 m3, prac. tlak 0,5-2,5 bar vč. montáže (podrobně viz TZ)</t>
  </si>
  <si>
    <t>H-7321110-22</t>
  </si>
  <si>
    <t>Automatické podlakové odplyňovací zařízení do 6 m3, prac. tlak 0,5-4,5 bar vč. montáže (podrobně viz TZ)</t>
  </si>
  <si>
    <t>H-7321110-23</t>
  </si>
  <si>
    <t>Automat. plnicí stanice glykolu s nádobou 200 l vč montáže (podrobně viz TZ)</t>
  </si>
  <si>
    <t>H-7321110-24</t>
  </si>
  <si>
    <t>Zprovoznění automatů servis. technikem</t>
  </si>
  <si>
    <t>H-7321110-25</t>
  </si>
  <si>
    <t>Monoetylénglykol, koncentrát 99,5% pro geoterm. vrty</t>
  </si>
  <si>
    <t>L</t>
  </si>
  <si>
    <t>H-7321110-26</t>
  </si>
  <si>
    <t>Sdružený rozdělovač topné vody, modul 150, 3 okruhy vč. montáže (podrobně viz TZ a schéma)</t>
  </si>
  <si>
    <t>H-7321110-27</t>
  </si>
  <si>
    <t>Stojan na podlahu 400 mm</t>
  </si>
  <si>
    <t>H-7321110-28</t>
  </si>
  <si>
    <t>Snímatelná tvrzená tepelná izolace</t>
  </si>
  <si>
    <t>H-7321110-29</t>
  </si>
  <si>
    <t>Automat. úpravna vody pro změkčování a dávkování chemie pro soustavu 6 m3 vč. montáže (podrobně viz TZ)</t>
  </si>
  <si>
    <t>H-7321110-30</t>
  </si>
  <si>
    <t>Zprovoznění ÚV servis. technikem vč. dopravného</t>
  </si>
  <si>
    <t>C-732429111-0</t>
  </si>
  <si>
    <t>MTZ CERPADLO OBEHOVE SPIRALNI DN 25</t>
  </si>
  <si>
    <t>H-732429111-1</t>
  </si>
  <si>
    <t>Čerpadlo s el.reg.otáček DN 25, Q 0,8 m3/h, H 2,5 m, P 4-20 W (podrobně viz TZ)</t>
  </si>
  <si>
    <t>H-732429111-2</t>
  </si>
  <si>
    <t>Čerpadlo s el.reg.otáček DN 25, Q 1,5 m3/h, H 4 m, P 4-40 W (podrobně viz TZ)</t>
  </si>
  <si>
    <t>H-732429111-3</t>
  </si>
  <si>
    <t>Čerpadlo s el.reg.otáček DN 25, Q 0,7 m3/h, H 3,5 m, P3-20 W (podrobně viz TZ)</t>
  </si>
  <si>
    <t>C-732429112-0</t>
  </si>
  <si>
    <t>MTZ CERPADLO OBEHOVE SPIRALNI DN 40</t>
  </si>
  <si>
    <t>H-732429111-4</t>
  </si>
  <si>
    <t>Zdvojené čerpadlo s el.reg.otáček DN 32, Q 3,0 m3/h, H 4,5 m, P max140 W (podrobně viz TZ)</t>
  </si>
  <si>
    <t>H-732429111-5</t>
  </si>
  <si>
    <t>Zdvojené čerpadlo s el.reg.otáček DN 40 (přírubové PN 0,6 MPa), Q 4,8 m3/h, H 8 m, P max280 W (podrobně viz TZ)</t>
  </si>
  <si>
    <t>C-732429113-0</t>
  </si>
  <si>
    <t>MTZ CERPADLO OBEHOVE SPIRALNI DN 50</t>
  </si>
  <si>
    <t>H-732429111-6</t>
  </si>
  <si>
    <t>Čerpadlo s el.reg.otáček DN 50 (přírubové PN 0,6 MPa), Q 15 m3/h, H 5 m, Pmax290 W (podrobně viz TZ)</t>
  </si>
  <si>
    <t>C-732429114-0</t>
  </si>
  <si>
    <t>MTZ CERPADLO OBEHOVE SPIRALNI DN 65</t>
  </si>
  <si>
    <t>H-732429111-7</t>
  </si>
  <si>
    <t>Zdvojené čerpadlo s el.reg.otáček DN 65 (přírubové PN 1,6 MPa), Q 47,2 m3/h, H 14 m, P max2,35 kW, 400 V (podrobně viz TZ)</t>
  </si>
  <si>
    <t>C-732429115-0</t>
  </si>
  <si>
    <t>MTZ CERPADLO OBEHOVE SPIRALNI DN 80</t>
  </si>
  <si>
    <t>H-732429111-8</t>
  </si>
  <si>
    <t>Čerpadlo s el.reg.otáček DN 80 (přírubové PN 0,6 MPa), Q 24 m3/h, H 13 m, Pmax1,17 kW, 230 V (podrobně viz TZ)</t>
  </si>
  <si>
    <t>C-998732103-0</t>
  </si>
  <si>
    <t>STROJOVNY UT PRESUN HMOT VYSKA -24M</t>
  </si>
  <si>
    <t>oddíl 733</t>
  </si>
  <si>
    <t>Rozvody ÚT:</t>
  </si>
  <si>
    <t>C-733122212-0</t>
  </si>
  <si>
    <t>POTR UHLIK OCEL LISOV D 15x1,2 DN 12</t>
  </si>
  <si>
    <t>C-733122213-0</t>
  </si>
  <si>
    <t>POTR UHLIK OCEL LISOV D 18x1,2 DN 15</t>
  </si>
  <si>
    <t>C-733122214-0</t>
  </si>
  <si>
    <t>POTR UHLIK OCEL LISOV D 22x1,5 DN 20</t>
  </si>
  <si>
    <t>C-733122215-0</t>
  </si>
  <si>
    <t>POTR UHLIK OCEL LISOV D 28x1,5 DN 25</t>
  </si>
  <si>
    <t>C-733122216-0</t>
  </si>
  <si>
    <t>POTR UHLIK OCEL LISOV D 35x1,5 DN 32</t>
  </si>
  <si>
    <t>C-733122217-0</t>
  </si>
  <si>
    <t>POTR UHLIK OCEL LISOV D 42x1,5 DN 40</t>
  </si>
  <si>
    <t>C-733190107-0</t>
  </si>
  <si>
    <t>TLAKOVA ZKOUSKA POTR ZAVIT DN 40</t>
  </si>
  <si>
    <t>C-733122218-0</t>
  </si>
  <si>
    <t>POTR UHLIK OCEL LISOV D 54x1,5 DN 50</t>
  </si>
  <si>
    <t>C-733190108-0</t>
  </si>
  <si>
    <t>TLAKOVA ZKOUSKA POTR ZAVIT DN 50</t>
  </si>
  <si>
    <t>C-733121222-0</t>
  </si>
  <si>
    <t>POTR OCEL HLAD V KOTELNE D 76/3,2</t>
  </si>
  <si>
    <t>C-733121225-0</t>
  </si>
  <si>
    <t>POTR OCEL HLAD V KOTELNE D 89/3,6</t>
  </si>
  <si>
    <t>C-733190225-0</t>
  </si>
  <si>
    <t>TLAKOVA ZKOUSKA POTR HLAD D 89/3,6</t>
  </si>
  <si>
    <t>C-733121228-0</t>
  </si>
  <si>
    <t>POTR OCEL HLAD V KOTELNE D 108/4,0</t>
  </si>
  <si>
    <t>C-733121232-0</t>
  </si>
  <si>
    <t>POTR OCEL HLAD V KOTELNE D 133/4,5</t>
  </si>
  <si>
    <t>C-733190232-0</t>
  </si>
  <si>
    <t>TLAKOVA ZKOUSKA POTR HLAD D 133/4,5</t>
  </si>
  <si>
    <t>C-733121235-0</t>
  </si>
  <si>
    <t>POTR OCEL HLAD V KOTELNE D 159/4,5</t>
  </si>
  <si>
    <t>C-733190235-0</t>
  </si>
  <si>
    <t>TLAKOVA ZKOUSKA POTR HLAD D 159/4,6</t>
  </si>
  <si>
    <t>C-733113113-0</t>
  </si>
  <si>
    <t>PRIPL POTR ZAV ZA ZHOT PRIPOJKY DN 15</t>
  </si>
  <si>
    <t>C-733113114-0</t>
  </si>
  <si>
    <t>PRIPL POTR ZAV ZA ZHOT PRIPOJKY DN 20</t>
  </si>
  <si>
    <t>KS</t>
  </si>
  <si>
    <t>C-733113115-0</t>
  </si>
  <si>
    <t>PRIPL POTR ZAV ZA ZHOT PRIPOJKY DN 25</t>
  </si>
  <si>
    <t>C-733113116-0</t>
  </si>
  <si>
    <t>PRIPL POTR ZAV ZA ZHOT PRIPOJKY DN 32</t>
  </si>
  <si>
    <t>C-733124113-0</t>
  </si>
  <si>
    <t>PRECHOD TRUB HLAD KOVANIM DN 25/15</t>
  </si>
  <si>
    <t>C-733124115-0</t>
  </si>
  <si>
    <t>PRECHOD TRUB HLAD KOVANIM DN 40/25</t>
  </si>
  <si>
    <t>C-733124119-0</t>
  </si>
  <si>
    <t>PRECHOD TRUB HLAD KOVANIM DN 65/40</t>
  </si>
  <si>
    <t>C-733124122-0</t>
  </si>
  <si>
    <t>PRECHOD TRUB HLAD KOVANIM DN 80/50</t>
  </si>
  <si>
    <t>C-733124126-0</t>
  </si>
  <si>
    <t>PRECHOD TRUB HLAD KOVANIM DN 125/80</t>
  </si>
  <si>
    <t>C-733124128-0</t>
  </si>
  <si>
    <t>PRECHOD TRUB HLAD KOVANIM DN 150/100</t>
  </si>
  <si>
    <t>C-733124129-0</t>
  </si>
  <si>
    <t>PRECHOD TRUB HLAD KOVANIM DN 150/80,65</t>
  </si>
  <si>
    <t>C-733141113-0</t>
  </si>
  <si>
    <t>SBERAC VZDUCHU JT 25 STOJ DN 65 0,63L</t>
  </si>
  <si>
    <t>C-733191111-0</t>
  </si>
  <si>
    <t>MANZETA PROSTUPOVA PRO TRUBKY DN 20</t>
  </si>
  <si>
    <t>C-733191113-0</t>
  </si>
  <si>
    <t>MANZETA PROSTUPOVA PRO TRUBKY DN 50</t>
  </si>
  <si>
    <t>C-733193935-0</t>
  </si>
  <si>
    <t>OPR ZASL POTR OCEL HLAD DYNKEM D 159</t>
  </si>
  <si>
    <t>C-73320</t>
  </si>
  <si>
    <t>Montáž podlahového vytápění</t>
  </si>
  <si>
    <t>H-7332001</t>
  </si>
  <si>
    <t>Systémová deska bez tep. izolace, tuhá fólie 1 mm, rozteč trubek 75 mm</t>
  </si>
  <si>
    <t>H-7332002</t>
  </si>
  <si>
    <t>Trubka polybuténová třívrstvá PB 15/1,5</t>
  </si>
  <si>
    <t>H-7332003</t>
  </si>
  <si>
    <t>Dilatační pás</t>
  </si>
  <si>
    <t>H-7332004</t>
  </si>
  <si>
    <t>Ochranná trubka D25</t>
  </si>
  <si>
    <t>H-7332005</t>
  </si>
  <si>
    <t>Připojovací adaptér D15-eurokonus 3/4"</t>
  </si>
  <si>
    <t>H-7332006</t>
  </si>
  <si>
    <t>Press spojka D15</t>
  </si>
  <si>
    <t>H-7332007</t>
  </si>
  <si>
    <t>Rozdělovač PV s AFC technologií, 5 okruhů</t>
  </si>
  <si>
    <t>H-7332008</t>
  </si>
  <si>
    <t>Rozdělovač PV s AFC technologií, 6 okruhů</t>
  </si>
  <si>
    <t>H-7332009</t>
  </si>
  <si>
    <t>Rozdělovač PV s AFC technologií, 7 okruhů</t>
  </si>
  <si>
    <t>H-73320010</t>
  </si>
  <si>
    <t>Rozdělovač PV s AFC technologií, 8 okruhů</t>
  </si>
  <si>
    <t>H-73320011</t>
  </si>
  <si>
    <t>Rozdělovač PV s AFC technologií, 9 okruhů</t>
  </si>
  <si>
    <t>H-73320012</t>
  </si>
  <si>
    <t>Rozdělovač PV s AFC technologií, 10 okruhů</t>
  </si>
  <si>
    <t>H-73320013</t>
  </si>
  <si>
    <t>Rozdělovač PV s AFC technologií, 11 okruhů</t>
  </si>
  <si>
    <t>H-73320014</t>
  </si>
  <si>
    <t>Připojovací set RPV s uzav. kohoutem a vyvaž. ventilem, kvs 5,28</t>
  </si>
  <si>
    <t>H-73320015</t>
  </si>
  <si>
    <t>Termopohon 230 V, NC</t>
  </si>
  <si>
    <t>H-73320016</t>
  </si>
  <si>
    <t>Podomítková skříň RPV, š. 725 mm</t>
  </si>
  <si>
    <t>H-73320017</t>
  </si>
  <si>
    <t>Podomítková skříň RPV, š. 875 mm</t>
  </si>
  <si>
    <t>H-73320018</t>
  </si>
  <si>
    <t>Podomítková skříň RPV, š. 1025 mm</t>
  </si>
  <si>
    <t>C-998733103-0</t>
  </si>
  <si>
    <t>POTRUBI UT PRESUN HMOT VYSKA -24M</t>
  </si>
  <si>
    <t>oddíl 734</t>
  </si>
  <si>
    <t>Armatury ÚT:</t>
  </si>
  <si>
    <t>C-734209103-0</t>
  </si>
  <si>
    <t>MTZ ARMATUR S 1 ZAVITEM DN 15</t>
  </si>
  <si>
    <t>H-734209103-1</t>
  </si>
  <si>
    <t>Vypouštěcí kulový kohout DN 15</t>
  </si>
  <si>
    <t>H-734209103-2</t>
  </si>
  <si>
    <t>Automatický odvzdušňovací ventil DN 15</t>
  </si>
  <si>
    <t>C-734209104-0</t>
  </si>
  <si>
    <t>MTZ ARMATUR S 1 ZAVITEM DN 20</t>
  </si>
  <si>
    <t>H-734209103-3</t>
  </si>
  <si>
    <t>Vypouštěcí kulový kohout DN 20</t>
  </si>
  <si>
    <t>C-734209112-0</t>
  </si>
  <si>
    <t>MTZ ARMATUR SE 2 ZAVITY DN 10</t>
  </si>
  <si>
    <t>H-734209103-4</t>
  </si>
  <si>
    <t>Automat reg. a vyvaž. ventil s eqm char., zdvih 4 mm, max 120 l/h, DN 10</t>
  </si>
  <si>
    <t>H-734209103-5</t>
  </si>
  <si>
    <t>Regulační uzavírací šroubení Kvs 1,31, přímé DN 10</t>
  </si>
  <si>
    <t>C-734209113-0</t>
  </si>
  <si>
    <t>MTZ ARMATUR SE 2 ZAVITY DN 15</t>
  </si>
  <si>
    <t>H-734209103-6</t>
  </si>
  <si>
    <t>Připojovací šroubení pro OT VK, Kvs 1,48, rohové DN 15</t>
  </si>
  <si>
    <t>H-734209103-7</t>
  </si>
  <si>
    <t>Automat reg. a vyvaž. ventil s eqm char., zdvih 4 mm, 92-480 l/h, DN 15</t>
  </si>
  <si>
    <t>H-734209103-8</t>
  </si>
  <si>
    <t>Regulační uzavírací šroubení Kvs 1,74, přímé DN 15</t>
  </si>
  <si>
    <t>H-734209103-9</t>
  </si>
  <si>
    <t>Uzavírací kulový kohout DN 15</t>
  </si>
  <si>
    <t>H-734209103-10</t>
  </si>
  <si>
    <t>Dvojregul. radiátor. ventil, 8 stupňů, kv 0,025-0,67 (Xp 2K) přímý, DN 15</t>
  </si>
  <si>
    <t>H-734209103-11</t>
  </si>
  <si>
    <t>Vyvažovací ventil bez vypouštění, 0-4 ot., Kvs 2,56, DN 15</t>
  </si>
  <si>
    <t>C-734209114-0</t>
  </si>
  <si>
    <t>MTZ ARMATUR SE 2 ZAVITY DN 20</t>
  </si>
  <si>
    <t>H-734209103-12</t>
  </si>
  <si>
    <t>Vyvažovací ventil bez vypouštění, 0-4 ot., Kvs 5,39, DN 20</t>
  </si>
  <si>
    <t>H-734209103-13</t>
  </si>
  <si>
    <t>Automat reg. a vyvaž. ventil s eqm char., zdvih 4 mm, 200-975 l/h, DN 20</t>
  </si>
  <si>
    <t>H-734209103-14</t>
  </si>
  <si>
    <t>Uzavírací kulový kohout DN 20</t>
  </si>
  <si>
    <t>H-734209103-15</t>
  </si>
  <si>
    <t>Pojistný ventil nízkozdvižný, DN 15/20 (3bar)</t>
  </si>
  <si>
    <t>H-734209103-16</t>
  </si>
  <si>
    <t>Pojistný ventil nízkozdvižný, DN 15/20 (4bar)</t>
  </si>
  <si>
    <t>C-734209115-0</t>
  </si>
  <si>
    <t>MTZ ARMATUR SE 2 ZAVITY DN 25</t>
  </si>
  <si>
    <t>H-734209103-17</t>
  </si>
  <si>
    <t>Automat reg. a vyvaž. ventil s eqm char., zdvih 6,5 mm, 340-1750 l/h, DN 25</t>
  </si>
  <si>
    <t>H-734209103-18</t>
  </si>
  <si>
    <t>Uzavírací kulový kohout DN 25</t>
  </si>
  <si>
    <t>H-734209103-19</t>
  </si>
  <si>
    <t>Servisní armatura pro exp. nádobu, DN 25</t>
  </si>
  <si>
    <t>H-734209103-20</t>
  </si>
  <si>
    <t>Zpětný ventil DN 25</t>
  </si>
  <si>
    <t>H-734209103-21</t>
  </si>
  <si>
    <t>Kompaktní ultrazvukový měřič tepla s M-Bus komunikací, vč. čidel a kabelů, DN 25, Qp 2,5</t>
  </si>
  <si>
    <t>C-734209116-0</t>
  </si>
  <si>
    <t>MTZ ARMATUR SE 2 ZAVITY DN 32</t>
  </si>
  <si>
    <t>H-734209103-21.1</t>
  </si>
  <si>
    <t>Vyvažovací ventil bez vypouštění, 0-4 ot., Kvs 14,2, DN 32</t>
  </si>
  <si>
    <t>H-734209103-22</t>
  </si>
  <si>
    <t>Uzavírací kulový kohout DN 32</t>
  </si>
  <si>
    <t>C-734209117-0</t>
  </si>
  <si>
    <t>MTZ ARMATUR SE 2 ZAVITY DN 40</t>
  </si>
  <si>
    <t>H-734209103-23</t>
  </si>
  <si>
    <t>Zpětný ventil DN 40</t>
  </si>
  <si>
    <t>H-734209103-24</t>
  </si>
  <si>
    <t>Uzavírací kulový kohout DN 40</t>
  </si>
  <si>
    <t>C-734209118-0</t>
  </si>
  <si>
    <t>MTZ ARMATUR SE 2 ZAVITY DN 50</t>
  </si>
  <si>
    <t>H-734209103-25</t>
  </si>
  <si>
    <t>Vyvažovací ventil bez vypouštění, 0-4 ot., Kvs 32,3, DN 50</t>
  </si>
  <si>
    <t>H-734209103-26</t>
  </si>
  <si>
    <t>Uzavírací kulový kohout DN 50</t>
  </si>
  <si>
    <t>H-734209103-27</t>
  </si>
  <si>
    <t>Zpětný ventil DN 50</t>
  </si>
  <si>
    <t>C-734209123-0</t>
  </si>
  <si>
    <t>MTZ ARMATUR SE 3 ZAVITY DN 15</t>
  </si>
  <si>
    <t>H-734209103-28</t>
  </si>
  <si>
    <t>Třícestný regulační ventil, zdvih 5,5 mm, DN 15, kv 2,5</t>
  </si>
  <si>
    <t>C-734209125-0</t>
  </si>
  <si>
    <t>MTZ ARMATUR SE 3 ZAVITY DN 25</t>
  </si>
  <si>
    <t>H-734209103-29</t>
  </si>
  <si>
    <t>Třícestný regulační ventil, zdvih 5,5 mm, DN 25, kv 10</t>
  </si>
  <si>
    <t>C-734209127-0</t>
  </si>
  <si>
    <t>MTZ ARMATUR SE 3 ZAVITY DN 40</t>
  </si>
  <si>
    <t>H-734209103-30</t>
  </si>
  <si>
    <t>Třícestný regulační ventil, zdvih 5,5 mm, DN 40, kv 25</t>
  </si>
  <si>
    <t>C-734109113-0</t>
  </si>
  <si>
    <t>MTZ ARMATUR 2 PRIRUBY PN 6 DN 40</t>
  </si>
  <si>
    <t>C-734109114-0</t>
  </si>
  <si>
    <t>MTZ ARMATUR 2 PRIRUBY PN 6 DN 50</t>
  </si>
  <si>
    <t>Pol103</t>
  </si>
  <si>
    <t>Ultrazvukový měřič tepla s M-Bus modulem, vč. jímek, čidel a kabelů, DN 50, Qp 15</t>
  </si>
  <si>
    <t>C-734109115-0</t>
  </si>
  <si>
    <t>MTZ ARMATUR 2 PRIRUBY PN 6 DN 65</t>
  </si>
  <si>
    <t>C-734109116-0</t>
  </si>
  <si>
    <t>MTZ ARMATUR 2 PRIRUBY PN 6 DN 80</t>
  </si>
  <si>
    <t>C-734109215-0</t>
  </si>
  <si>
    <t>MTZ ARMATUR 2 PRIRUBY PN 16 DN 65</t>
  </si>
  <si>
    <t>H-734209103-31</t>
  </si>
  <si>
    <t>Vyvažovací ventil přírubový, Kvs 85, PN 1,6, DN 65</t>
  </si>
  <si>
    <t>C-734109216-0</t>
  </si>
  <si>
    <t>MTZ ARMATUR 2 PRIRUBY PN 16 DN 80</t>
  </si>
  <si>
    <t>H-734209103-32</t>
  </si>
  <si>
    <t>Pryžový kompenzátor přírubový, PN 0,6, DN 80</t>
  </si>
  <si>
    <t>H-734209103-33</t>
  </si>
  <si>
    <t>Vyvažovací ventil přírubový, Kvs 123, PN 1,6, DN 80</t>
  </si>
  <si>
    <t>H-734209103-34</t>
  </si>
  <si>
    <t>Odlučovač kalů s magnet. tyčí, PN 1 MPa, DN 80</t>
  </si>
  <si>
    <t>C-734109219-0</t>
  </si>
  <si>
    <t>MTZ ARMATUR 2 PRIRUBY PN 16 DN 150</t>
  </si>
  <si>
    <t>H-734209103-35</t>
  </si>
  <si>
    <t>Odlučovač kalů s magnet. tyčí, PN 1 MPa, DN 150</t>
  </si>
  <si>
    <t>C-734109415-0</t>
  </si>
  <si>
    <t>MTZ ARMATUR 3 PRIRUBY PN 16 DN 65</t>
  </si>
  <si>
    <t>H-734209103-36</t>
  </si>
  <si>
    <t>Třícestná regul. klapka, PN 0,6 MPa, DN 65, kv 90</t>
  </si>
  <si>
    <t>H-734209103-37</t>
  </si>
  <si>
    <t>Rotační pohon 24 V, 0-10 V, 15 Nm, 120 s</t>
  </si>
  <si>
    <t>C-734109417-0</t>
  </si>
  <si>
    <t>MTZ ARMATUR 3 PRIRUBY PN 16 DN 100</t>
  </si>
  <si>
    <t>H-734209103-38</t>
  </si>
  <si>
    <t>Třícestná regul. klapka, PN 0,6 MPa, DN 100, kv 225</t>
  </si>
  <si>
    <t>H-734209103-39</t>
  </si>
  <si>
    <t>C-734173216-0</t>
  </si>
  <si>
    <t>SPOJ PRIRUBOVY PN 6 DN 65</t>
  </si>
  <si>
    <t>H-734209103-40</t>
  </si>
  <si>
    <t>Mezipřírubová uzavírací klapka, PN 0,6, DN 65</t>
  </si>
  <si>
    <t>H-734209103-41</t>
  </si>
  <si>
    <t>Mezipřírubová zpětná klapka, PN 0,6, DN 65</t>
  </si>
  <si>
    <t>C-734173217-0</t>
  </si>
  <si>
    <t>SPOJ PRIRUBOVY PN 6 DN 80</t>
  </si>
  <si>
    <t>H-734209103-42</t>
  </si>
  <si>
    <t>Mezipřírubová uzavírací klapka, PN 0,6, DN 80</t>
  </si>
  <si>
    <t>H-734209103-43</t>
  </si>
  <si>
    <t>Mezipřírubová zpětná klapka, PN 0,6, DN 80</t>
  </si>
  <si>
    <t>C-734173218-0</t>
  </si>
  <si>
    <t>SPOJ PRIRUBOVY PN 6 DN 100</t>
  </si>
  <si>
    <t>H-734209103-44</t>
  </si>
  <si>
    <t>Mezipřírubová uzavírací klapka, PN 0,6, DN 100</t>
  </si>
  <si>
    <t>C-734173221-0</t>
  </si>
  <si>
    <t>SPOJ PRIRUBOVY PN 6 DN 125</t>
  </si>
  <si>
    <t>H-734209103-45</t>
  </si>
  <si>
    <t>Mezipřírubová uzavírací klapka, PN 0,6, DN 125</t>
  </si>
  <si>
    <t>C-734173222-0</t>
  </si>
  <si>
    <t>SPOJ PRIRUBOVY PN 6 DN 150</t>
  </si>
  <si>
    <t>H-734209103-46</t>
  </si>
  <si>
    <t>Mezipřírubová uzavírací klapka, PN 0,6, DN 150</t>
  </si>
  <si>
    <t>H-734209103-47</t>
  </si>
  <si>
    <t>Mezipřírubová zpětná klapka, PN 0,6, DN 150</t>
  </si>
  <si>
    <t>C-734411121-0</t>
  </si>
  <si>
    <t>TEPLOMER ROHOVY MALY +OCHRAN POUZDRO</t>
  </si>
  <si>
    <t>SADA</t>
  </si>
  <si>
    <t>C-734421130-0</t>
  </si>
  <si>
    <t>TLAKOMER SPODNI PRIPOJ 03313 D 160</t>
  </si>
  <si>
    <t>C-734494213-0</t>
  </si>
  <si>
    <t>NAVARKY S TRUBKOVYM ZAVITEM DN 15</t>
  </si>
  <si>
    <t>C-734291971-0</t>
  </si>
  <si>
    <t>MTZ HLAVICE OVLAD TERMOSTATICKE</t>
  </si>
  <si>
    <t>H-734209103-48</t>
  </si>
  <si>
    <t>Pohon pro AVRV,24 V, 0-10 V,  závit M30x1,5, zdvih 6,5 mm, 160 N</t>
  </si>
  <si>
    <t>H-734209103-49</t>
  </si>
  <si>
    <t>Pohon pro TRV 24 V, 0-10 V, závit M30x1,5, zdvih 5,5 mm, 300 N</t>
  </si>
  <si>
    <t>H-734209103-50</t>
  </si>
  <si>
    <t>Termostatická hlavice kapalinová se závitem M30x1,5</t>
  </si>
  <si>
    <t>oddíl 735</t>
  </si>
  <si>
    <t>Otopná tělesa:</t>
  </si>
  <si>
    <t>C-735000912-0</t>
  </si>
  <si>
    <t>OPR VYREGUL 2REG VENT/KOH OVL TERMOST</t>
  </si>
  <si>
    <t>C-735159210-0</t>
  </si>
  <si>
    <t>MTZ OTOP TELES PANEL 2RAD L DO 1150MM</t>
  </si>
  <si>
    <t>73515-15</t>
  </si>
  <si>
    <t>OT ocelové panelové se spod. přípojem , vložka plynule 8 stupňů, kv 0,13-0,75 (Xp 2K), 21/500/400</t>
  </si>
  <si>
    <t>73515-16</t>
  </si>
  <si>
    <t>OT ocelové panelové se spod. přípojem , vložka plynule 8 stupňů, kv 0,13-0,75 (Xp 2K), 21/500/500</t>
  </si>
  <si>
    <t>73515-17</t>
  </si>
  <si>
    <t>OT ocelové panelové se spod. přípojem , vložka plynule 8 stupňů, kv 0,13-0,75 (Xp 2K), 22/600/600</t>
  </si>
  <si>
    <t>C-735159310-0</t>
  </si>
  <si>
    <t>MTZ OTOP TELES PANEL 3RAD L DO 1150MM</t>
  </si>
  <si>
    <t>73515-23</t>
  </si>
  <si>
    <t>OT ocelové panelové s bočním přípojem, 33/900/400</t>
  </si>
  <si>
    <t>73515-24</t>
  </si>
  <si>
    <t>OT ocelové panelové s bočním přípojem, 33/900/700</t>
  </si>
  <si>
    <t>73515-25</t>
  </si>
  <si>
    <t>OT ocelové panelové s bočním přípojem, 33/900/800</t>
  </si>
  <si>
    <t>Pol1</t>
  </si>
  <si>
    <t>OT ocelové panelové s bočním přípojem, 33/900/900</t>
  </si>
  <si>
    <t>C-998735103-0</t>
  </si>
  <si>
    <t>OTOPNA TELESA PRESUN HMOT VYSKA -24M</t>
  </si>
  <si>
    <t>D.1.4.5 - Silnoproudá elektrotechnika</t>
  </si>
  <si>
    <t>D1 - 1. Elektroinstalace</t>
  </si>
  <si>
    <t>D2 - 2. Rozvaděče</t>
  </si>
  <si>
    <t>D3 - 3. Ukončení vodičů</t>
  </si>
  <si>
    <t>D4 - 4. Hromosvod, uzemnění</t>
  </si>
  <si>
    <t>D5 - 5. Svítidla</t>
  </si>
  <si>
    <t xml:space="preserve">D6 - 6. Zemní práce </t>
  </si>
  <si>
    <t>D7 - 7. El.temperování</t>
  </si>
  <si>
    <t xml:space="preserve">    D8 - Temperování plochy 2x86m2 - vyhřívaná plocha</t>
  </si>
  <si>
    <t xml:space="preserve">    D9 - Ochrana odtokového žlabu u plochy</t>
  </si>
  <si>
    <t>D10 - 8. Žaluziový systém</t>
  </si>
  <si>
    <t>D11 - 9. Ostatní náklady</t>
  </si>
  <si>
    <t>D12 - 10. HZS</t>
  </si>
  <si>
    <t>1. Elektroinstalace</t>
  </si>
  <si>
    <t>M-01</t>
  </si>
  <si>
    <t>Montáž kabelů uložených dle specifikace uvedené ve výkresové dokumentaci</t>
  </si>
  <si>
    <t>Pol104</t>
  </si>
  <si>
    <t>Vodič 1CH-R 4 mm2  žlzel</t>
  </si>
  <si>
    <t>Pol109</t>
  </si>
  <si>
    <t>Vodič 1CH-R 6 mm2 žlzel</t>
  </si>
  <si>
    <t>Pol113</t>
  </si>
  <si>
    <t>Vodič 1CH-R 10 mm2 žlzel</t>
  </si>
  <si>
    <t>Pol136</t>
  </si>
  <si>
    <t>Vodič 1CH-R 16 mm2 žlzel</t>
  </si>
  <si>
    <t>Pol137</t>
  </si>
  <si>
    <t>Vodič 1CH-R 25 mm2 žlzel</t>
  </si>
  <si>
    <t>Pol139</t>
  </si>
  <si>
    <t>Vodič 1CH-R 70 mm2 žlzel</t>
  </si>
  <si>
    <t>Pol171</t>
  </si>
  <si>
    <t>Vodič 1CH-R 240 mm2 žlzel</t>
  </si>
  <si>
    <t>8.</t>
  </si>
  <si>
    <t>Svorky vodičů uzemnění</t>
  </si>
  <si>
    <t>Pol184</t>
  </si>
  <si>
    <t>Kabel CYKY 5Jx1,5</t>
  </si>
  <si>
    <t>Pol185</t>
  </si>
  <si>
    <t>Kabel CXKH-R-J 3x1,5 B2ca-s1-d1,a1</t>
  </si>
  <si>
    <t>Pol260</t>
  </si>
  <si>
    <t>Kabel CXKH-R-J 5x1,5 B2ca-s1-d1,a1</t>
  </si>
  <si>
    <t>Pol261</t>
  </si>
  <si>
    <t>Kabel CXKH-R-J 3x2,5 B2ca-s1-d1,a1</t>
  </si>
  <si>
    <t>Pol262</t>
  </si>
  <si>
    <t>Kabel CXKH-R-J 5x2,5 B2ca-s1-d1,a1</t>
  </si>
  <si>
    <t>Pol264</t>
  </si>
  <si>
    <t>Kabel CXKH-R-J 3x4 B2ca-s1-d1,a1</t>
  </si>
  <si>
    <t>Pol265</t>
  </si>
  <si>
    <t>Kabel CXKH-R-J 5x4 B2ca-s1-d1,a1</t>
  </si>
  <si>
    <t>Pol266</t>
  </si>
  <si>
    <t>Kabel CXKH-R-J 5x6 B2ca-s1-d1,a1</t>
  </si>
  <si>
    <t>Pol267</t>
  </si>
  <si>
    <t>Kabel CXKH-R-J 5x10 B2ca-s1-d1,a1</t>
  </si>
  <si>
    <t>Pol268</t>
  </si>
  <si>
    <t>Kabel CXKH-R-J 5x16 B2ca-s1-d1,a1</t>
  </si>
  <si>
    <t>Pol269</t>
  </si>
  <si>
    <t>Kabel CXKH-R-J 5x25 B2ca-s1-d1,a1</t>
  </si>
  <si>
    <t>Pol270</t>
  </si>
  <si>
    <t>Kabel CXKH-R-J 4x35 B2ca-s1-d1,a1</t>
  </si>
  <si>
    <t>Pol271</t>
  </si>
  <si>
    <t>Kabel CXKH-R-J 5x35 B2ca-s1-d1,a1</t>
  </si>
  <si>
    <t>Pol272</t>
  </si>
  <si>
    <t>Kabel CXKH-R-J 5x70 B2ca-s1-d1,a1</t>
  </si>
  <si>
    <t>Pol273</t>
  </si>
  <si>
    <t>Kabel CXKH-R-J 5x95 B2ca-s1-d1,a1</t>
  </si>
  <si>
    <t>Pol274</t>
  </si>
  <si>
    <t>Kabel CXKE-V  P60-R  3Ox1,5 B2ca-s1-d1,a1</t>
  </si>
  <si>
    <t>Pol275</t>
  </si>
  <si>
    <t>Kabel CXKE-V  P60-R  3Jx1,5 B2ca-s1-d1,a1</t>
  </si>
  <si>
    <t>Pol276</t>
  </si>
  <si>
    <t>Kabel CXKE-V  P180-R  3Jx1,5 B2ca-s1-d1,a1  - NO</t>
  </si>
  <si>
    <t>Pol277</t>
  </si>
  <si>
    <t>Kabel CXKE-V  P60-R  3Jx10 B2ca-s1-d1,a1</t>
  </si>
  <si>
    <t>Pol278</t>
  </si>
  <si>
    <t>Kabel CXKE-V  P60-R  5Jx1,5 B2ca-s1-d1,a1</t>
  </si>
  <si>
    <t>Pol279</t>
  </si>
  <si>
    <t>Kabel CXKE-V  P60-R  3Jx2,5 B2ca-s1-d1,a1</t>
  </si>
  <si>
    <t>Pol280</t>
  </si>
  <si>
    <t>Kabel CXKE-V  P60-R  5Jx2,5 B2ca-s1-d1,a1</t>
  </si>
  <si>
    <t>Pol281</t>
  </si>
  <si>
    <t>Kabel CXKE-V  P60-R  5Jx10 B2ca-s1-d1,a1</t>
  </si>
  <si>
    <t>Pol282</t>
  </si>
  <si>
    <t>Kabel CXKE-V  P60-R 5Jx25 B2ca-s1-d1,a1</t>
  </si>
  <si>
    <t>Pol283</t>
  </si>
  <si>
    <t>Kabel CXKE-V  P60-R 5Jx70 B2ca-s1-d1,a1</t>
  </si>
  <si>
    <t>Pol284</t>
  </si>
  <si>
    <t>Kabel CXKE-V  P60-R  4Jx95 B2ca-s1-d1,a1</t>
  </si>
  <si>
    <t>Pol285</t>
  </si>
  <si>
    <t>Kabel CXKE-V  P60-R  5Jx95 B2ca-s1-d1,a1</t>
  </si>
  <si>
    <t>Pol286</t>
  </si>
  <si>
    <t>Kabel CXKE-V P60-R 4Jx185 B2ca-s1-d1,a1</t>
  </si>
  <si>
    <t>Pol287</t>
  </si>
  <si>
    <t>Kabel CXKE-V P60-R 4Jx240 B2ca-s1-d1,a1</t>
  </si>
  <si>
    <t>Pol288</t>
  </si>
  <si>
    <t>Kabel AYKY 4x240</t>
  </si>
  <si>
    <t>Pol289</t>
  </si>
  <si>
    <t>Kabel STP cat 6a LSOH</t>
  </si>
  <si>
    <t>M-02</t>
  </si>
  <si>
    <t>Montáž příchytek</t>
  </si>
  <si>
    <t>Pol290</t>
  </si>
  <si>
    <t>Přichytky požární, kovové, atestované pro požární trasy</t>
  </si>
  <si>
    <t>M-03</t>
  </si>
  <si>
    <t>Pol291</t>
  </si>
  <si>
    <t>Otický kabel MM 50/125 Dm, 800Mhz/km, DCS 10/100</t>
  </si>
  <si>
    <t>Pol292</t>
  </si>
  <si>
    <t>Kabel J-HHBd 2P0,8</t>
  </si>
  <si>
    <t>Pol293</t>
  </si>
  <si>
    <t>Sběrnice BMS - kabel J-Y(St)Y 2x2x0,8 (max 1200m, 32 zařízení)</t>
  </si>
  <si>
    <t>Pol294</t>
  </si>
  <si>
    <t>Kabel JYTY 4x1 bezhalogenová</t>
  </si>
  <si>
    <t>M-04</t>
  </si>
  <si>
    <t>Montáž - Elektroinstalační trubka</t>
  </si>
  <si>
    <t>Pol295</t>
  </si>
  <si>
    <t>Trubka tuhá PVC o20 včetně příchytek, bezhalogenová</t>
  </si>
  <si>
    <t>Pol296</t>
  </si>
  <si>
    <t>Trubka tuhá PVC o25 včetně příchytek, bezhalogenová</t>
  </si>
  <si>
    <t>Pol297</t>
  </si>
  <si>
    <t>Trubka tuhá PVC o40 včetně příchytek, bezhalogenová</t>
  </si>
  <si>
    <t>Pol298</t>
  </si>
  <si>
    <t>Trubka ohebná PVC o20, vysoká pevnost, bezhalogenová</t>
  </si>
  <si>
    <t>Pol299</t>
  </si>
  <si>
    <t>Trubka ohebná PVC o25, vysoká pevnost, bezhalogenová</t>
  </si>
  <si>
    <t>Pol300</t>
  </si>
  <si>
    <t>Trubka ohebná PVC o40, vysoká pevnost, bezhalogenová</t>
  </si>
  <si>
    <t>Pol301</t>
  </si>
  <si>
    <t>Trubka tuhá do betonu o25</t>
  </si>
  <si>
    <t>Pol302</t>
  </si>
  <si>
    <t>Trubka tuhá do betonu o40</t>
  </si>
  <si>
    <t>Pol303</t>
  </si>
  <si>
    <t>Trubka KOPOFLEX o40</t>
  </si>
  <si>
    <t>Pol304</t>
  </si>
  <si>
    <t>Trubka KOPOFLEX o110</t>
  </si>
  <si>
    <t>M-05</t>
  </si>
  <si>
    <t>Montáž - žlabů</t>
  </si>
  <si>
    <t>Pol305</t>
  </si>
  <si>
    <t>typ PUK žlab 125/100 včetně podpěr, držáků, výložníků, víka a příslušenství</t>
  </si>
  <si>
    <t>Pol306</t>
  </si>
  <si>
    <t>typ PUK žlab 200/100 včetně podpěr, držáků, výložníků, víka a příslušenství</t>
  </si>
  <si>
    <t>Pol307</t>
  </si>
  <si>
    <t>typ PUK žlab 500/100 včetně podpěr, držáků, výložníků, víka a příslušenství</t>
  </si>
  <si>
    <t>Pol308</t>
  </si>
  <si>
    <t>Drátěný kabelový žlab 100/100, včetně podpěr, držáků, výložníků a příslušenství (typ PUK)</t>
  </si>
  <si>
    <t>Pol309</t>
  </si>
  <si>
    <t>Drátěný kabelový žlab 200/100, včetně podpěr, držáků, výložníků a příslušenství (typ PUK)</t>
  </si>
  <si>
    <t>Pol310</t>
  </si>
  <si>
    <t>Kabelový žlab s požární odolnosti EI30 100x100 včetně podpěr, držáků, výložníků, ocel kotvení a příslušenství</t>
  </si>
  <si>
    <t>M-06</t>
  </si>
  <si>
    <t>Montáž kcí Sonap</t>
  </si>
  <si>
    <t>Pol311</t>
  </si>
  <si>
    <t>SONAP 600 včetně příslušenství, uchycení</t>
  </si>
  <si>
    <t>Pol312</t>
  </si>
  <si>
    <t>SONAP 200 včetně příslušenství, uchycení</t>
  </si>
  <si>
    <t>Pol313</t>
  </si>
  <si>
    <t>Kovová přepážka (oddělení pro SLP)</t>
  </si>
  <si>
    <t>M-07</t>
  </si>
  <si>
    <t>Montáž krabice zapuštěná plastová kruhová</t>
  </si>
  <si>
    <t>Pol314</t>
  </si>
  <si>
    <t>Krabice přístrojová KP68</t>
  </si>
  <si>
    <t>Pol315</t>
  </si>
  <si>
    <t>Krabice rozvodná KR 68</t>
  </si>
  <si>
    <t>Pol316</t>
  </si>
  <si>
    <t>Krabice rozvodná KR 97</t>
  </si>
  <si>
    <t>Pol317</t>
  </si>
  <si>
    <t>Krabice KO 68</t>
  </si>
  <si>
    <t>Pol318</t>
  </si>
  <si>
    <t>Kranice KT250 včetně víka</t>
  </si>
  <si>
    <t>Pol319</t>
  </si>
  <si>
    <t>Rozvodná krabice s požární odolností, včetně svorek, EI30</t>
  </si>
  <si>
    <t>M-08</t>
  </si>
  <si>
    <t>Montáž spínač nástěnný prostředí normální se zapojením vodičů</t>
  </si>
  <si>
    <t>Pol320</t>
  </si>
  <si>
    <t>spínač č.1, bílý, IP20, včetně rámečku s popisovým štítkem</t>
  </si>
  <si>
    <t>Pol321</t>
  </si>
  <si>
    <t>spínač č.1, bílý, IP20 se signálkou, včetně rámečku s popisovým štítkem</t>
  </si>
  <si>
    <t>Pol322</t>
  </si>
  <si>
    <t>spínač č.1, bílý, IP44, zapuštěná, včetně rámečku s popisovým štítkem</t>
  </si>
  <si>
    <t>Pol323</t>
  </si>
  <si>
    <t>spínač č.5, bílý, IP20, včetně rámečku s popisovým štítkem</t>
  </si>
  <si>
    <t>Pol324</t>
  </si>
  <si>
    <t>spínač č.6, bílý, IP20, včetně rámečku s popisovým štítkem</t>
  </si>
  <si>
    <t>Pol325</t>
  </si>
  <si>
    <t>Vypínač průmyslový 3f 40A/400V, IP65</t>
  </si>
  <si>
    <t>M-09</t>
  </si>
  <si>
    <t>Montáž zásuvka zapuštěná  se zapojením vodičů</t>
  </si>
  <si>
    <t>Pol326</t>
  </si>
  <si>
    <t>Zásuvka 400V/16A 5. pól. IP65</t>
  </si>
  <si>
    <t>Pol327</t>
  </si>
  <si>
    <t>Zásuvka 400V/32A 5. pól. IP65</t>
  </si>
  <si>
    <t>Pol328</t>
  </si>
  <si>
    <t>tlačítko bílé, IP20, včetně rámečku s popisovým štítkem</t>
  </si>
  <si>
    <t>Pol329</t>
  </si>
  <si>
    <t>Zásuvka jednonásobná 230V/16A, p.om., IP20 komplet (MDO) s popisovým,  štítkem, barevné rozlišení</t>
  </si>
  <si>
    <t>Pol330</t>
  </si>
  <si>
    <t>Zásuvka jednonásobná 230V/16A, p.om., IP20 komplet (DO) s popisovým,  štítkem, barevné rozlišení</t>
  </si>
  <si>
    <t>Pol331</t>
  </si>
  <si>
    <t>Zásuvka jednonásobná 230V/16A, p.om., IP20 komplet (VDO) s popisovým,  štítkem, barevné rozlišení</t>
  </si>
  <si>
    <t>Pol332</t>
  </si>
  <si>
    <t>Zásuvka jednonásobná 230V/16A, p.om., IP20 komplet (VDO-ZIS) s popisovým,  štítkem, barevné rozlišení</t>
  </si>
  <si>
    <t>Pol333</t>
  </si>
  <si>
    <t>Zásuvka jednonásobná 230V/16A, p.om., IP20 komplet (DO-ZIS) s popisovým,  štítkem, barevné rozlišení</t>
  </si>
  <si>
    <t>Pol334</t>
  </si>
  <si>
    <t>zásuvka 230V/16A bílá s přep.ochranou, IP20, včetně rámečku</t>
  </si>
  <si>
    <t>Pol335</t>
  </si>
  <si>
    <t>Zásuvková skříň 3x16A/230V, 1x16+1x32A/400V, plastové provedení IP65</t>
  </si>
  <si>
    <t>Pol336</t>
  </si>
  <si>
    <t>Zásuvka jednonásobná 230V/16A, p.om., IP44 komplet</t>
  </si>
  <si>
    <t>M-10</t>
  </si>
  <si>
    <t>Montáž čidla</t>
  </si>
  <si>
    <t>Pol337</t>
  </si>
  <si>
    <t>Infrapasivní čidlo 180st nástěnné IP20</t>
  </si>
  <si>
    <t>M-11</t>
  </si>
  <si>
    <t>Pol338</t>
  </si>
  <si>
    <t>Krabice KO do beton.konstrukce včetně příslušensetví</t>
  </si>
  <si>
    <t>Pol339</t>
  </si>
  <si>
    <t>Krabice rozbočovací do beton.konstrukce včetně příslušensetví</t>
  </si>
  <si>
    <t>M-12</t>
  </si>
  <si>
    <t>Montáž panel, hlídač, přeodník a zesilovač</t>
  </si>
  <si>
    <t>Pol340</t>
  </si>
  <si>
    <t>Signální testovací panel ZIS kompatibilní s hlídačem izol.stavu vč.datového propojení a příslušenství</t>
  </si>
  <si>
    <t>Pol341</t>
  </si>
  <si>
    <t>Hlídač izolačního stavu do rozv.vč.napájecího panelu a propojení k transformátoru a signalizace test.panelu v hlídané místnosti s osazením ZIS vč.příslušenství – proudový transformátor</t>
  </si>
  <si>
    <t>Pol342</t>
  </si>
  <si>
    <t>Převodník rozhraní modbus/TCP server</t>
  </si>
  <si>
    <t>Pol343</t>
  </si>
  <si>
    <t>Zesilovač rozhraní RS485, zdroj napájecí pro dotykový panel</t>
  </si>
  <si>
    <t>M-13</t>
  </si>
  <si>
    <t>Montáž panel, hlídač, signálka</t>
  </si>
  <si>
    <t>Pol344</t>
  </si>
  <si>
    <t>Monitorovací panel k inteligentnímu ovládání a monitorování provozu na operačních sálech</t>
  </si>
  <si>
    <t>Poznámka k položce:_x000D_
Poznámka k položce: Monitorovací panel k inteligentnímu ovládání a monitorování provozu na operačních sálech, 22 palců, dotykový, ovládání operační lampu, žaluzie, ovládací a signalizační panel, hodiny, stopky, streaming internetových radii, ovládání a monitorování elektrické zdratovnické sítě IT, monitorování mediciálních plynů, montáž, nastavení, oživení, řízení osvětlení, VZT, chlazení, dle standardu NCB</t>
  </si>
  <si>
    <t>95.</t>
  </si>
  <si>
    <t>Hlídač izolačního stavu operačního svítidla vč.příslušenství, propojení izol.trafa a propojení do systému hlídání izol.stavu a signalizačního panelu</t>
  </si>
  <si>
    <t>96.</t>
  </si>
  <si>
    <t>Signálka LED v AL skříni, osazená vedle rozvaděče, signalizace napájení sít/DA</t>
  </si>
  <si>
    <t>Pol345</t>
  </si>
  <si>
    <t>Rozvaděč a stojan pro osazení izolačních transformátorů ZIS (DO, VDO)</t>
  </si>
  <si>
    <t>Poznámka k položce:_x000D_
Poznámka k položce: Rozvaděč a stojan pro osazení izolačních transformátorů ZIS (DO, VDO) - provedení větratelné, chlazené místnosti, pro osazení 6-ti transformátorů 400/230V 50Hz IT 6,3kVA vč.propojovací kabeláže, uzemnění, pospojování, přislušné k patrovým rozvaděčům RM21, IP20/00, obsluha osobami znalými, transformátory specifikovány v rámci schémat rozvaděčů, monitoring teploty transformátorů, včetně dodávky, montáže, zapojení, revize, provedení dle ČSN EN 33 2000-7-710 (zdravotnictví) 800/600/2000</t>
  </si>
  <si>
    <t>98.</t>
  </si>
  <si>
    <t>Lokátor poruch izolace vývodu ZIS (osazeno v RM21)</t>
  </si>
  <si>
    <t>99.</t>
  </si>
  <si>
    <t>Podružná ekvipotenciální přípojnice  kr. 200x150 p.om. včetně přípojnnice PE a PA</t>
  </si>
  <si>
    <t>M-14</t>
  </si>
  <si>
    <t>Montáž uzemnění</t>
  </si>
  <si>
    <t>Pol346</t>
  </si>
  <si>
    <t>PA – svorka</t>
  </si>
  <si>
    <t>Pol347</t>
  </si>
  <si>
    <t>Uzemnění antistatické podlahy</t>
  </si>
  <si>
    <t>M-15</t>
  </si>
  <si>
    <t>Montáž svorky</t>
  </si>
  <si>
    <t>Pol348</t>
  </si>
  <si>
    <t>Svorka el.montážní do 2,5mm2</t>
  </si>
  <si>
    <t>Pol349</t>
  </si>
  <si>
    <t>Svorka na potrubí se spojovacím páskem 2 šrouby+třem</t>
  </si>
  <si>
    <t>Pol350</t>
  </si>
  <si>
    <t>Svorka pro připojení kovových konstrukcí</t>
  </si>
  <si>
    <t>Pol351</t>
  </si>
  <si>
    <t>Gumový koberec rozvodna</t>
  </si>
  <si>
    <t>Pol352</t>
  </si>
  <si>
    <t>Bernard svorka vč. Cu pásku</t>
  </si>
  <si>
    <t>107.</t>
  </si>
  <si>
    <t>Požární ucpávka, utěsnění kompletní s odolností dle PBŘS 60min do o50</t>
  </si>
  <si>
    <t>108.</t>
  </si>
  <si>
    <t>Požární ucpávka, utěsnění kompletní s odolností dle PBŘS 60min do o200</t>
  </si>
  <si>
    <t>M-16</t>
  </si>
  <si>
    <t>Montáž předpětové ochrany</t>
  </si>
  <si>
    <t>Pol353</t>
  </si>
  <si>
    <t>Přepětová ochrana B+C do 20A, 1f, včetně krabice</t>
  </si>
  <si>
    <t>Pol354</t>
  </si>
  <si>
    <t>Přepětová ochrana B+C do 20A, 3f, včetně krabice</t>
  </si>
  <si>
    <t>Pol355</t>
  </si>
  <si>
    <t>Přepětová ochrana B+C do 50A, 1f, včetně krabice</t>
  </si>
  <si>
    <t>M-17</t>
  </si>
  <si>
    <t>Montáž požárního tlačítka</t>
  </si>
  <si>
    <t>Pol356</t>
  </si>
  <si>
    <t>Požární tlačítko 120x120x50 IP55 4 pozice na kontakty, osazeno 1x NC + 1x NO - TOTAL STOP</t>
  </si>
  <si>
    <t>Pol357</t>
  </si>
  <si>
    <t>Požární tlačítko 120x120x50 IP55 4 pozice na kontakty, osazeno 1x NC + 1x NO - CENTRÁL STOP</t>
  </si>
  <si>
    <t>Pol358</t>
  </si>
  <si>
    <t>Tlačítko STOP FVE, dobíjení EA</t>
  </si>
  <si>
    <t>ka</t>
  </si>
  <si>
    <t>115.</t>
  </si>
  <si>
    <t>Utěsnění prostupů bílou vanou</t>
  </si>
  <si>
    <t>116.</t>
  </si>
  <si>
    <t>Prostupy bílou vanou</t>
  </si>
  <si>
    <t>117.</t>
  </si>
  <si>
    <t>Požární ucpávka, utěsnění kompletní s odolností dle PBŘS</t>
  </si>
  <si>
    <t>2. Rozvaděče</t>
  </si>
  <si>
    <t>Pol359</t>
  </si>
  <si>
    <t>Úprava stávajícího rozvaděče NN trafostanice dle schéma</t>
  </si>
  <si>
    <t>Pol360</t>
  </si>
  <si>
    <t>Úprava a a doplnění pole ve stáv energocentru pro rozvaděče RDO dle schéma</t>
  </si>
  <si>
    <t>Pol361</t>
  </si>
  <si>
    <t>Úprava a a doplnění pole ve stáv energocentru pro rozvaděče VDO dle schéma</t>
  </si>
  <si>
    <t>Pol362</t>
  </si>
  <si>
    <t>Rozvaděč RH včetně částí MDO, DO, VDO dle schéma</t>
  </si>
  <si>
    <t>Pol363</t>
  </si>
  <si>
    <t>Rozvaděč RG dle schéma</t>
  </si>
  <si>
    <t>Pol364</t>
  </si>
  <si>
    <t>Rozvaděč RR dle schéma</t>
  </si>
  <si>
    <t>Pol365</t>
  </si>
  <si>
    <t>Rozvaděč RPO dle schéma</t>
  </si>
  <si>
    <t>Pol366</t>
  </si>
  <si>
    <t>Rozvaděč RM11 včetně částí MDO, DO, VDO dle schéma</t>
  </si>
  <si>
    <t>Pol367</t>
  </si>
  <si>
    <t>Rozvaděč RM12 včetně částí MDO, DO, VDO dle schéma</t>
  </si>
  <si>
    <t>Pol368</t>
  </si>
  <si>
    <t>Rozvaděč RM21 včetně částí MDO, DO, VDO dle schéma</t>
  </si>
  <si>
    <t>Pol369</t>
  </si>
  <si>
    <t>Rozvaděč RM22 včetně částí MDO, DO, VDO dle schéma</t>
  </si>
  <si>
    <t>Pol370</t>
  </si>
  <si>
    <t>Rozvaděč RM23 včetně částí MDO, DO, VDO dle schéma</t>
  </si>
  <si>
    <t>Pol371</t>
  </si>
  <si>
    <t>Rozvaděč RM31 včetně částí MDO, DO, VDO dle schéma</t>
  </si>
  <si>
    <t>Pol372</t>
  </si>
  <si>
    <t>Rozvaděč RM32 včetně částí MDO, DO, VDO dle schéma</t>
  </si>
  <si>
    <t>133.</t>
  </si>
  <si>
    <t>Přípojnice ekvipotenciálního vyrovnání MEET</t>
  </si>
  <si>
    <t>134.</t>
  </si>
  <si>
    <t>Přípojnice ekvipotenciálního vyrovnání HOP</t>
  </si>
  <si>
    <t>135.</t>
  </si>
  <si>
    <t>Svorkovnice hl. pospojování - podružná</t>
  </si>
  <si>
    <t>3. Ukončení vodičů</t>
  </si>
  <si>
    <t>Pol374</t>
  </si>
  <si>
    <t>Ukončení vodičů v rozvaděči – do 3x2,5</t>
  </si>
  <si>
    <t>137.</t>
  </si>
  <si>
    <t>Ukončení vodičů v rozvaděči – do 3x6</t>
  </si>
  <si>
    <t>138.</t>
  </si>
  <si>
    <t>Ukončení vodičů v rozvaděči – do 5x4</t>
  </si>
  <si>
    <t>139.</t>
  </si>
  <si>
    <t>Ukončení vodičů v rozvaděči – do 5x6</t>
  </si>
  <si>
    <t>140.</t>
  </si>
  <si>
    <t>Ukončení vodičů v rozvaděči – do 5x16</t>
  </si>
  <si>
    <t>141.</t>
  </si>
  <si>
    <t>Ukončení vodičů v rozvaděči – do 5x35</t>
  </si>
  <si>
    <t>142.</t>
  </si>
  <si>
    <t>Ukončení vodičů v rozvaděči – do 4x120</t>
  </si>
  <si>
    <t>143.</t>
  </si>
  <si>
    <t>Ukončení vodičů v rozvaděči – do 4x185</t>
  </si>
  <si>
    <t>144.</t>
  </si>
  <si>
    <t>Ukončení vodičů v rozvaděči – do 4x240</t>
  </si>
  <si>
    <t>D4</t>
  </si>
  <si>
    <t>4. Hromosvod, uzemnění</t>
  </si>
  <si>
    <t>M-18</t>
  </si>
  <si>
    <t>Montáž pásku uzemňovacího průřezu do 120 mm2</t>
  </si>
  <si>
    <t>Pol375</t>
  </si>
  <si>
    <t>Pásek FeZn 30/4</t>
  </si>
  <si>
    <t>Pol376</t>
  </si>
  <si>
    <t>Vodič FeZn 10 včetně svorek</t>
  </si>
  <si>
    <t>M-19</t>
  </si>
  <si>
    <t>Montáž trubky podpůrné</t>
  </si>
  <si>
    <t>Pol377</t>
  </si>
  <si>
    <t>Podpůrná trubka s vnitřním připojením a pružinovou PA svorkou. Jímací tyč Ø 22 / 16 / 10 mm, délka 3200 mm.</t>
  </si>
  <si>
    <t>Pol378</t>
  </si>
  <si>
    <t>Kotvení do střechy podpůrnén trubky</t>
  </si>
  <si>
    <t>M-20</t>
  </si>
  <si>
    <t>Montáž vodiče</t>
  </si>
  <si>
    <t>Pol379</t>
  </si>
  <si>
    <t>Vodič s vysokonapěťovou izolací pro dodržení dostatečné vzdálenosti max 75cm mezi vedením hromosvodu a ostatními vodivými součástmi podle ČSN EN 62305.</t>
  </si>
  <si>
    <t>Pol380</t>
  </si>
  <si>
    <t>Speciální provedení stojanu pro vodič uložený uvnitř/vně podpůrné trubky</t>
  </si>
  <si>
    <t>Poznámka k položce:_x000D_
Poznámka k položce: Speciální provedení stojanu pro vodič uložený uvnitř/vně podpůrné trubky, s dvojitou příložkou pro připojení dvou drátů Ø 8 - 10 mm. Z důvodu zachování poloměru ohybu jednoho vodiče pod tříramenným stojanem je třeba umístit dvojici betonových podstavců pod každé rameno a jeden nahoru na každé rameno. Stojan umožňuje vyrovnat sklon střechy až do 10°.</t>
  </si>
  <si>
    <t>151.</t>
  </si>
  <si>
    <t>Podložka – Pro ochranu střešní krytiny pod betonovým podstavcem.</t>
  </si>
  <si>
    <t>152.</t>
  </si>
  <si>
    <t>Betonový podstavec – S klínkem, stohovatelný, pro výstavbu tříramenných stojanů, jímací tyče Ø 16 mm zúžené nebo se sraženými hranami, distanční vzpěry Ø 16 mm nebo držák vedení</t>
  </si>
  <si>
    <t>153.</t>
  </si>
  <si>
    <t>Připojovací prvek pro vodič Ø 23 mm, pro uložení vně podpůrné trubky</t>
  </si>
  <si>
    <t>M-22</t>
  </si>
  <si>
    <t>Montáž střešního držáku a držáku na  fasádu</t>
  </si>
  <si>
    <t>154.</t>
  </si>
  <si>
    <t>Střešní držák vedení – Pro ploché střechy, hmotnost cca 4,9 kg. Držák vedení, betonová zátěž a montážní základna, pro uložení vodičů na ploché střechy.</t>
  </si>
  <si>
    <t>155.</t>
  </si>
  <si>
    <t>Střešní držák vedení s připojovací sponou – Střešní držák vedení s příložkou opatřenou výřezem, pro vodiče, s připojovací sponou v provedení Z pro upevnění na kovové střechy pomocí šroubů nebo nýtů.</t>
  </si>
  <si>
    <t>156.</t>
  </si>
  <si>
    <t>Držáku na fasádu</t>
  </si>
  <si>
    <t>M-23</t>
  </si>
  <si>
    <t>Montáž zkušební krabice</t>
  </si>
  <si>
    <t>Pol381</t>
  </si>
  <si>
    <t>Zkušební krabice se svorkou UF – pro montáž v úrovni podlahy, pro odpojení svodu od uzemňovací soustavy při měření.</t>
  </si>
  <si>
    <t>M-24</t>
  </si>
  <si>
    <t>Montáž vodiče uzemnění</t>
  </si>
  <si>
    <t>Pol382</t>
  </si>
  <si>
    <t>Vodič AlMgSi o8 na podpěrách</t>
  </si>
  <si>
    <t>M-25</t>
  </si>
  <si>
    <t>Montáž přípojnice, svorek, štítků</t>
  </si>
  <si>
    <t>159.</t>
  </si>
  <si>
    <t>Ekvipotenciální přípojnice</t>
  </si>
  <si>
    <t>160.</t>
  </si>
  <si>
    <t>Označovací štítek</t>
  </si>
  <si>
    <t>Pol383</t>
  </si>
  <si>
    <t>SR 02</t>
  </si>
  <si>
    <t>Pol384</t>
  </si>
  <si>
    <t>SR 03</t>
  </si>
  <si>
    <t>14.</t>
  </si>
  <si>
    <t>Antikorozní nátěr zemního spoje</t>
  </si>
  <si>
    <t>D5</t>
  </si>
  <si>
    <t>5. Svítidla</t>
  </si>
  <si>
    <t>M-26</t>
  </si>
  <si>
    <t>Montáž svítidel</t>
  </si>
  <si>
    <t>164.</t>
  </si>
  <si>
    <t>A1 - Svítidlo LED 5053lm*, 840, EVG, 40,5W, mikroprisma, 1795x145, RAL 9003</t>
  </si>
  <si>
    <t>165.</t>
  </si>
  <si>
    <t>A2 - Svítidlo LED 3368lm*, 840, EVG, 27W, mikroprisma, 1195x145, RAL 9003</t>
  </si>
  <si>
    <t>166.</t>
  </si>
  <si>
    <t>A3 - Svítidlo LED 4329lm*, 840, EVG, 35,5W,mikroprisma, 1195x145, RAL 9003</t>
  </si>
  <si>
    <t>167.</t>
  </si>
  <si>
    <t>A4 - Svítidlo LED 5276lm*, 840, EVG, 43W,mikroprisma, 1195x145, RAL 9003</t>
  </si>
  <si>
    <t>168.</t>
  </si>
  <si>
    <t>B1 - Svítidlo LED, 6389lm*, 840, EVG, 47,6W,mikroprisma, 1800x135, RAL 9003</t>
  </si>
  <si>
    <t>169.</t>
  </si>
  <si>
    <t>B2 - Svítidlo LED, 3483lm*, 840, EVG, 25,5W,840, EVG, 25,5W, 13 ks 2 389,80 31 067,40 CZK</t>
  </si>
  <si>
    <t>Pol385</t>
  </si>
  <si>
    <t>B3 - Svítidlo LED, 3483lm*, 840, EVG, 25,5W, mikroprisma, 1200x135, RAL 9003</t>
  </si>
  <si>
    <t>171.</t>
  </si>
  <si>
    <t>B4 - Svítidlo LED, 4110lm*, 840, EVG, 28,5W,mikroprisma, 1800x135, RAL 9003</t>
  </si>
  <si>
    <t>172.</t>
  </si>
  <si>
    <t>B5 -Svítidlo LED, 5916lm*, 840, EVG, 42,2W, mikroprisma, 1800x135, RAL 9003</t>
  </si>
  <si>
    <t>Pol386</t>
  </si>
  <si>
    <t>C1 - Svítidlo LED, 1754lm*, 840, EVG, 12,7W,mikroprisma, IP44, RAL 9003</t>
  </si>
  <si>
    <t>174.</t>
  </si>
  <si>
    <t>C2 - Svítidlo LED, 2194lm*, 940, EVG, 23W, mikroprisma, IP44, RAL 9003</t>
  </si>
  <si>
    <t>175.</t>
  </si>
  <si>
    <t>C3 -Svítidlo LED,  2321lm*, 840, EVG,17,1W, mikroprisma, IP44 RAL 9003</t>
  </si>
  <si>
    <t>Pol387</t>
  </si>
  <si>
    <t>C4 - Svítidlo LED, 1754lm*, 840, EVG,12,7W, mikroprisma, IP44, RAL 9003</t>
  </si>
  <si>
    <t>177.</t>
  </si>
  <si>
    <t>C1A -Svítidlo LED,  1754lm*, 840, EVG, 12,7W,mikroprisma+PC, IP44, RAL 9003, ANTINADAL</t>
  </si>
  <si>
    <t>178.</t>
  </si>
  <si>
    <t>C2A - Svítidlo LED, 2194lm*, 940, EVG, 23W,mikroprisma+PC, IP44, RAL 9003, ANTINADAL</t>
  </si>
  <si>
    <t>Pol388</t>
  </si>
  <si>
    <t>D1 -Svítidlo LED,  7331lm*, 840,DALI, 41,6W, PMMA Opal, RAL 7035, IP66,7x1,5mm</t>
  </si>
  <si>
    <t>180.</t>
  </si>
  <si>
    <t>D2 - Svítidlo LED, 7331lm*, 840,EVG, 41,6W, PMMA Opal, RAL 7035, IP66</t>
  </si>
  <si>
    <t>181.</t>
  </si>
  <si>
    <t>D3 - Svítidlo LED, 4110lm*, 840,EVG, 22,9W, PMMA Opal, RAL 7035, IP66</t>
  </si>
  <si>
    <t>182.</t>
  </si>
  <si>
    <t>D4 -Svítidlo LED,  1661lm*, 840, EVG, 9,6W, PMMA Opal, RAL 7035, IP66</t>
  </si>
  <si>
    <t>183.</t>
  </si>
  <si>
    <t>E1 - Svítidlo LED, 2750 lm*, 840, EVG, 18,4W,RAL 9003</t>
  </si>
  <si>
    <t>184.</t>
  </si>
  <si>
    <t>E2 -Svítidlo LED,  5375 lm*, 840, EVG, 36,6W, RAL 9003</t>
  </si>
  <si>
    <t>185.</t>
  </si>
  <si>
    <t>E3 - Svítidlo LED, 5502 lm*, 840, EVG, 36,9W,RAL 9003</t>
  </si>
  <si>
    <t>186.</t>
  </si>
  <si>
    <t>E4 - Svítidlo LED, 4058 lm*, 840, EVG, 32,4W, RAL 9003</t>
  </si>
  <si>
    <t>Pol389</t>
  </si>
  <si>
    <t>E5 -Svítidlo LED,  5800 lm*, 840, EVG, 36W,RAL 9003</t>
  </si>
  <si>
    <t>Pol390</t>
  </si>
  <si>
    <t>E6 -Svítidlo LED,  8794 lm*, 840, EVG, 58W, RAL 9003</t>
  </si>
  <si>
    <t>Pol391</t>
  </si>
  <si>
    <t>E7 - Svítidlo LED, 8764 lm*, 840, EVG,58W, RAL 9003</t>
  </si>
  <si>
    <t>190.</t>
  </si>
  <si>
    <t>E8 - Svítidlo LED, 11931 lm*, 840, EVG, 78W,RAL 9003</t>
  </si>
  <si>
    <t>191.</t>
  </si>
  <si>
    <t>E9 - Svítidlo LED, 11931 lm*, 840, EVG,78W, RAL 9003</t>
  </si>
  <si>
    <t>192.</t>
  </si>
  <si>
    <t>E10 - Svítidlo LED, 3381 lm*, 840, EVG, 27W,RAL 9003</t>
  </si>
  <si>
    <t>193.</t>
  </si>
  <si>
    <t>F1 - Svítidlo LED, 6761lm*, 940, 80W,EVG, mikroprisma + kal. sklo, 1200x300, RAL9003</t>
  </si>
  <si>
    <t>Pol392</t>
  </si>
  <si>
    <t>H1 - Svítidlo LED, LED, 3075x1950 mm,12990 lm*, 840, EVG, 96W, Microprisma, RAL9003</t>
  </si>
  <si>
    <t>Pol393</t>
  </si>
  <si>
    <t>H2 - Svítidlo LED, LED, 2210x3600 mm,13866 lm*, 840, EVG, 104,3W, Microprisma,RAL 9003</t>
  </si>
  <si>
    <t>196.</t>
  </si>
  <si>
    <t>H3 - Svítidlo LED, 6826lm*, 840, EVG,52,7W, Microprisma, RAL 9003</t>
  </si>
  <si>
    <t>197.</t>
  </si>
  <si>
    <t>I1 - LED PANEL PRO, 2780lm*, 840, EVG,17,3W, microprisma, white</t>
  </si>
  <si>
    <t>198.</t>
  </si>
  <si>
    <t>I2 - x LED PANEL PRO, 3870lm*, 840, EVG, 24W,microprisma, white</t>
  </si>
  <si>
    <t>199.</t>
  </si>
  <si>
    <t>I3 - LED PANEL PRO, 5630lm*, 840, EVG,36,2W, microprisma, white</t>
  </si>
  <si>
    <t>200.</t>
  </si>
  <si>
    <t>V1 - Svítidlo LED, , 2020lm*, 840, EVG, 21W,70°, IP65, Black</t>
  </si>
  <si>
    <t>201.</t>
  </si>
  <si>
    <t>V2 - Svítidlo LED, , 2085lm*, 840, EVG, 21W,17°, IP65, Black</t>
  </si>
  <si>
    <t>202.</t>
  </si>
  <si>
    <t>V3 - Svítidlo LED, , 2100lm*, 840, EVG, 21W,34°, IP65, Black</t>
  </si>
  <si>
    <t>203.</t>
  </si>
  <si>
    <t>X - venkovní sloupkové svítidlo 7W LED 2200K, antracit, výška 60cm, IP44</t>
  </si>
  <si>
    <t>Pol394</t>
  </si>
  <si>
    <t>N1 - Nouzové LED svítidlo přisazené, 338lm,IP65, CBS</t>
  </si>
  <si>
    <t>Pol395</t>
  </si>
  <si>
    <t>N1B - Nouzové LED svítidlo přisazené, 338lm,IP65, CBS, černé</t>
  </si>
  <si>
    <t>Pol396</t>
  </si>
  <si>
    <t>N2 - Nouzové LED svítidlo vestavné kruhové,D70mm, 512lm, IP20, CBS</t>
  </si>
  <si>
    <t>Pol397</t>
  </si>
  <si>
    <t>N3 - Nouzové LED svítidlo vestavné kruhové,D70mm, 120lm, IP20, CBS</t>
  </si>
  <si>
    <t>Pol398</t>
  </si>
  <si>
    <t>N5 - Nouzové LED svítidlo přisazené válcové,práškově lakovaný hliník, 310lm, IP65, CBS</t>
  </si>
  <si>
    <t>Pol399</t>
  </si>
  <si>
    <t>N6 -Nouzové LED svítidlo závěsné, 513lm, IP40,CBS</t>
  </si>
  <si>
    <t>Pol400</t>
  </si>
  <si>
    <t>NP1 - Nouzové LED svítidlo přisazené, piktogramové, IP65, CBS</t>
  </si>
  <si>
    <t>Pol401</t>
  </si>
  <si>
    <t>NP1B- Nouzové LED svítidlo přisazené, piktogramové, IP65, CBS, černé</t>
  </si>
  <si>
    <t>Pol402</t>
  </si>
  <si>
    <t>NP2 - Nouzové LED svítidlo přisazené, piktogramové oboustranné, IP65, CBS</t>
  </si>
  <si>
    <t>Pol403</t>
  </si>
  <si>
    <t>NP2B - Nouzové LED svítidlo přisazené, piktogramové oboustranné, IP65, CBS, černé</t>
  </si>
  <si>
    <t>Pol404</t>
  </si>
  <si>
    <t>NP3 - Nouzové LED svítidlo přisazené, nástěnné/stropní piktogramové, IP40, CBS</t>
  </si>
  <si>
    <t>Pol405</t>
  </si>
  <si>
    <t>NP4 - Nouzové LED svítidlo vestavné oboustranné, piktogramové, IP40, CBS</t>
  </si>
  <si>
    <t>Pol406</t>
  </si>
  <si>
    <t>NP5 - Nouzové LED svítidlo závěsné s přisazenou, základnou, oboustranné piktogramové, IP40,CBS</t>
  </si>
  <si>
    <t>Pol407</t>
  </si>
  <si>
    <t>NV - Nouzové LED svítidlo venkovní, práškově, lakovaný hliník, 358lm, IP65, IK09, 3000K</t>
  </si>
  <si>
    <t>Pol408</t>
  </si>
  <si>
    <t>NS - Nouzové LED svítidlo nástěnné, práškově, lakovaná ocel, 281lm, IP40, asymetrická, optika, CBS</t>
  </si>
  <si>
    <t>Pol409</t>
  </si>
  <si>
    <t>CBS - Centrální bateriový systém, vč. Příslušenství</t>
  </si>
  <si>
    <t>220.</t>
  </si>
  <si>
    <t>CBS PŘÍSLUŠENSTVÍ - Monitoring výpadku napětí</t>
  </si>
  <si>
    <t>221.</t>
  </si>
  <si>
    <t>DALI - DALI řídicí systém stmívání svítidel v garážích dle pohybových čidel</t>
  </si>
  <si>
    <t>Pol410</t>
  </si>
  <si>
    <t>Závěsný systém pro svítidla</t>
  </si>
  <si>
    <t>D6</t>
  </si>
  <si>
    <t xml:space="preserve">6. Zemní práce </t>
  </si>
  <si>
    <t>Pol411</t>
  </si>
  <si>
    <t>Výkop rýhy vč. záhozu a suvisejících prací  35/80 včetně úpravy povrchu</t>
  </si>
  <si>
    <t>224.</t>
  </si>
  <si>
    <t>Folie výstražná PVC  š = 33</t>
  </si>
  <si>
    <t>225.</t>
  </si>
  <si>
    <t>Vytýčení kabelové trasy</t>
  </si>
  <si>
    <t>km</t>
  </si>
  <si>
    <t>Pol412</t>
  </si>
  <si>
    <t>Pískové lože se zásypem</t>
  </si>
  <si>
    <t>227.</t>
  </si>
  <si>
    <t>Provizorní úprava rýhy zeminou</t>
  </si>
  <si>
    <t>D7</t>
  </si>
  <si>
    <t>7. El.temperování</t>
  </si>
  <si>
    <t>D8</t>
  </si>
  <si>
    <t>Temperování plochy 2x86m2 - vyhřívaná plocha</t>
  </si>
  <si>
    <t>Pol413</t>
  </si>
  <si>
    <t>Samoregulační topný kabel 80W/m při 0°C</t>
  </si>
  <si>
    <t>Pol414</t>
  </si>
  <si>
    <t>Napojovací a ukončovací souprava</t>
  </si>
  <si>
    <t>D9</t>
  </si>
  <si>
    <t>Ochrana odtokového žlabu u plochy</t>
  </si>
  <si>
    <t>Pol415</t>
  </si>
  <si>
    <t>Samoregulační topný kabel</t>
  </si>
  <si>
    <t>234.</t>
  </si>
  <si>
    <t>Nerezový úchyt</t>
  </si>
  <si>
    <t>235.</t>
  </si>
  <si>
    <t>Teplotněvlhkostní senzor</t>
  </si>
  <si>
    <t>236.</t>
  </si>
  <si>
    <t>Automatická regulace</t>
  </si>
  <si>
    <t>Pol416</t>
  </si>
  <si>
    <t>Samoregulační kabel 20W/m ochrana potrubí vč. Uchycení</t>
  </si>
  <si>
    <t>238.</t>
  </si>
  <si>
    <t>Nastavení a oživení systémů</t>
  </si>
  <si>
    <t>239.</t>
  </si>
  <si>
    <t>Fixační materiál</t>
  </si>
  <si>
    <t>D10</t>
  </si>
  <si>
    <t>8. Žaluziový systém</t>
  </si>
  <si>
    <t>M-81</t>
  </si>
  <si>
    <t>Pol417</t>
  </si>
  <si>
    <t>Kabel CXKH-R 4x1,5</t>
  </si>
  <si>
    <t>Pol418</t>
  </si>
  <si>
    <t>Kabel 4x2x0,8 oheň retardující</t>
  </si>
  <si>
    <t>Pol419</t>
  </si>
  <si>
    <t>Kabel 2x2x0,8 oheň retardující</t>
  </si>
  <si>
    <t>Pol420</t>
  </si>
  <si>
    <t>Pol421</t>
  </si>
  <si>
    <t>Trubka tuhá bezhalogenová PVC o25 včetně příchytek</t>
  </si>
  <si>
    <t>Pol422</t>
  </si>
  <si>
    <t>Pol423</t>
  </si>
  <si>
    <t>Pol424</t>
  </si>
  <si>
    <t>Pol425</t>
  </si>
  <si>
    <t>Krabice přístrojová KPR68</t>
  </si>
  <si>
    <t>Pol426</t>
  </si>
  <si>
    <t>250.</t>
  </si>
  <si>
    <t>Hlavní řídící jednotka žaluziového systému, 3 zony, programovatelné</t>
  </si>
  <si>
    <t>251.</t>
  </si>
  <si>
    <t>Operační software pro nastavení přes webové rozhraní</t>
  </si>
  <si>
    <t>252.</t>
  </si>
  <si>
    <t>Napájecí zdroj pro čidla</t>
  </si>
  <si>
    <t>253.</t>
  </si>
  <si>
    <t>Čidlo vítr, včetně konzole na střechu</t>
  </si>
  <si>
    <t>254.</t>
  </si>
  <si>
    <t>Jednotka pro napojení žaluzií ovládací</t>
  </si>
  <si>
    <t>255.</t>
  </si>
  <si>
    <t>Žaluziový ovladač</t>
  </si>
  <si>
    <t>256.</t>
  </si>
  <si>
    <t>Připojení a oživení žaluzií</t>
  </si>
  <si>
    <t>257.</t>
  </si>
  <si>
    <t>Nastavení, oživení, programování</t>
  </si>
  <si>
    <t>D11</t>
  </si>
  <si>
    <t>9. Ostatní náklady</t>
  </si>
  <si>
    <t>Pol2</t>
  </si>
  <si>
    <t>Neobsazeno</t>
  </si>
  <si>
    <t>D12</t>
  </si>
  <si>
    <t>10. HZS</t>
  </si>
  <si>
    <t>Pol431</t>
  </si>
  <si>
    <t>Utěsnění prostupů proti vodě</t>
  </si>
  <si>
    <t>celek</t>
  </si>
  <si>
    <t>Pol434</t>
  </si>
  <si>
    <t>Utěsnění požárních prostupů vč.atestu a popisu</t>
  </si>
  <si>
    <t>261.</t>
  </si>
  <si>
    <t>Vrtání jádrové do o100 v beton.konstrukci do tl.200</t>
  </si>
  <si>
    <t>262.</t>
  </si>
  <si>
    <t>Vrtání jádrové do o100 v beton.konstrukci do tl.300</t>
  </si>
  <si>
    <t>263.</t>
  </si>
  <si>
    <t>Uvedení objektu do provozu síť, dieselagregát ve spolupráci se správci areálu</t>
  </si>
  <si>
    <t>Pol435</t>
  </si>
  <si>
    <t>Koordinace s profesí medi.plyny</t>
  </si>
  <si>
    <t>264.</t>
  </si>
  <si>
    <t>Napojení antistatických podlah</t>
  </si>
  <si>
    <t>265.</t>
  </si>
  <si>
    <t>Zkoušky hlídačů izolačního stavu vč.úprav systémů konkrétního dodavatele</t>
  </si>
  <si>
    <t>266.</t>
  </si>
  <si>
    <t>Certitikované měření osvětlení – všech prostor</t>
  </si>
  <si>
    <t>267.</t>
  </si>
  <si>
    <t>Napojení zařízení VZT, ÚT, MAR, ZTI, SOZ, ZOTK, apod (připojení kabelových přívodů na svorky zařízení – dodavatelé zaríření musí dodat instalační manuály</t>
  </si>
  <si>
    <t>268.</t>
  </si>
  <si>
    <t>Měření sítě NN(RH) včetně protokolů, včetně návrhu kompenzace a dekompenzace (úprava kompenzačních rozvaděčů dle skutečného stavu sítě) po dobu jednoho týdne zkušební provoz</t>
  </si>
  <si>
    <t>269.</t>
  </si>
  <si>
    <t>Značení systémů – štítky, popisky</t>
  </si>
  <si>
    <t>270.</t>
  </si>
  <si>
    <t>Revize uzemnění</t>
  </si>
  <si>
    <t>271.</t>
  </si>
  <si>
    <t>Revize elektroinstalace dle ČSN 33 1500, ČSN 33 2000-6</t>
  </si>
  <si>
    <t>272.</t>
  </si>
  <si>
    <t>Revize zařízení pro ochranu před bleskem dle ČSN 33 1500 a ČSN EN 62305</t>
  </si>
  <si>
    <t>D.1.4.6.1 - EPS</t>
  </si>
  <si>
    <t>Poznámka: Součástí nabídkové ceny musí být veškeré náklady, aby cena byla konečná a zahrnovala celou dodávku a montáž. Dodávky a montáže uvedené v nabídce musí být, včetně veškerého souvisejícího doplňkového, podružného a montážního materiálu, tak aby celé zařízení bylo funkční a splňovalo všechny předpisy,  které se na ně vztahují. Nedílnou součástí výkazu je projektová dokumentace, která je v případě rozporu s VV určující pro rozsah PD.</t>
  </si>
  <si>
    <t>D1 - Materiál EPS</t>
  </si>
  <si>
    <t>D2 - Kabely, Trasy bez zachování funkčnosti</t>
  </si>
  <si>
    <t>D3 - Systémy se zachováním funkčnosti dle ZP27/2018 P90-R</t>
  </si>
  <si>
    <t>D4 - Stoupací trasy se zachováním funkčností</t>
  </si>
  <si>
    <t xml:space="preserve">D5 - Materiál pro napojení do BMS </t>
  </si>
  <si>
    <t>D6 - Ostatní</t>
  </si>
  <si>
    <t>Materiál EPS</t>
  </si>
  <si>
    <t>V jednotlivých položkách oddílu je obsažena montážn práce a dodávka materiálu</t>
  </si>
  <si>
    <t>EPS 01</t>
  </si>
  <si>
    <t>Ústředna EPS - max. 7 pozic pro mikromoduly, s periferním modulem max.5 pozic pro mikromoduly sběrnice, až 127 prvků (skupin hlásičů) na kruhové sběrnici, až 32 kopplerů na kruhové sběrnici, režimy provozu dle DIN VDE 0833 - 2 k vyloučení falešných poplac</t>
  </si>
  <si>
    <t>CS vlastní</t>
  </si>
  <si>
    <t>EPS 02</t>
  </si>
  <si>
    <t>Čelní ovládací panel ústředny, CZ</t>
  </si>
  <si>
    <t>EPS 03</t>
  </si>
  <si>
    <t>Periferní modul PZ, OPPO a 1 MM pozice</t>
  </si>
  <si>
    <t>EPS 04</t>
  </si>
  <si>
    <t>Modul se třemi pozicemi pro mikromoduly.</t>
  </si>
  <si>
    <t>EPS 05</t>
  </si>
  <si>
    <t>Modul jednoho analogového kruhového vedení, pro max. 127 hlásičů</t>
  </si>
  <si>
    <t>EPS 06</t>
  </si>
  <si>
    <t>Modul síťového rozhraní pro max. 16 účastníků sítě (62,5kB)</t>
  </si>
  <si>
    <t>EPS 07</t>
  </si>
  <si>
    <t>AKU 18-12 - akumulátor 12V/18 Ah, 181x77x167 mm, 5,7 kg</t>
  </si>
  <si>
    <t>EPS 08</t>
  </si>
  <si>
    <t>Ústředna EPS  ve funkci plnohodnotného ovládacího a zobrazovacího tabla s displejem,  Max. dvě pozice pro mikromoduly,  Max. dva analogové moduly kruhové sběrnice  Provoz na kruhové lince. Ovládací panel s LCD displejem, Paměť událostí až 10 000 hlášení,</t>
  </si>
  <si>
    <t>EPS 09</t>
  </si>
  <si>
    <t>EPS 10</t>
  </si>
  <si>
    <t>EPS 11</t>
  </si>
  <si>
    <t>AKU 12-12 - akumulátor 12V/12 Ah, 151x98x95 mm, 3,5 kg</t>
  </si>
  <si>
    <t>EPS 12</t>
  </si>
  <si>
    <t>Obslužné pole požární ochrany OPPO_CZ</t>
  </si>
  <si>
    <t>EPS 13</t>
  </si>
  <si>
    <t>Klíčový trezor požární ochrany - KTPO, motýlkový zámek pro HZS Královéhradeckého kraje</t>
  </si>
  <si>
    <t>EPS 14</t>
  </si>
  <si>
    <t>Standardní zápustný instalační rám pro KTPO</t>
  </si>
  <si>
    <t>EPS 15</t>
  </si>
  <si>
    <t>Dvířka pro motýlkový zámek (CISA) ke klíčovému trezoru</t>
  </si>
  <si>
    <t>EPS 16</t>
  </si>
  <si>
    <t>Motýlkový zámek pro KTPO včetně jednoho klíče. Různé kódy</t>
  </si>
  <si>
    <t>EPS 17</t>
  </si>
  <si>
    <t>Zábleskový maják (IP 65), maják, EN-54 červený</t>
  </si>
  <si>
    <t>EPS 18</t>
  </si>
  <si>
    <t>Opticko-kouřový hlásič adresný</t>
  </si>
  <si>
    <t>EPS 19</t>
  </si>
  <si>
    <t>Termodiferenciální hlásič adresný</t>
  </si>
  <si>
    <t>EPS 20</t>
  </si>
  <si>
    <t>Patice STANDARD pro hlásiče</t>
  </si>
  <si>
    <t>EPS 21</t>
  </si>
  <si>
    <t>Elektronika tlačítka s oddělovačem</t>
  </si>
  <si>
    <t>EPS 22</t>
  </si>
  <si>
    <t>Skříň  tlačítka červená</t>
  </si>
  <si>
    <t>EPS 23</t>
  </si>
  <si>
    <t>Vyhodnocovací jednotka lineárního teplotního kabelu</t>
  </si>
  <si>
    <t>EPS 24</t>
  </si>
  <si>
    <t>PW-PHSC-155-EPC, lin.tepl.det.(68,3°C)</t>
  </si>
  <si>
    <t>EPS 25</t>
  </si>
  <si>
    <t>Příchytka teplotního kabelu, certifikovaná, vč. vrutu a hmoždinky</t>
  </si>
  <si>
    <t>EPS 26</t>
  </si>
  <si>
    <t>Vstupně / výstupní modulr 4xIn/2xOut</t>
  </si>
  <si>
    <t>EPS 27</t>
  </si>
  <si>
    <t>Vstupně / výstupní modulr 12 relé</t>
  </si>
  <si>
    <t>EPS 28</t>
  </si>
  <si>
    <t>Skříň pro V/V moduly</t>
  </si>
  <si>
    <t>EPS 29</t>
  </si>
  <si>
    <t>Síťový zdroj 24V DC/5A, 28Ah EN-54</t>
  </si>
  <si>
    <t>EPS 30</t>
  </si>
  <si>
    <t>EPS 31</t>
  </si>
  <si>
    <t>Montážní a zkušební materiál</t>
  </si>
  <si>
    <t>EPS 32</t>
  </si>
  <si>
    <t>Přídržný magnet 40kg, univerzální s tlačítkem, včetně kotvy s kloubem</t>
  </si>
  <si>
    <t>EPS 33</t>
  </si>
  <si>
    <t>Držák pro montáž přídržného magnetu na stěnu (150-300mm)</t>
  </si>
  <si>
    <t>EPS 34</t>
  </si>
  <si>
    <t>Provozní kniha EPS</t>
  </si>
  <si>
    <t>EPS 35</t>
  </si>
  <si>
    <t>Klíč pro testování tlačítkových hlásičů</t>
  </si>
  <si>
    <t>EPS 36</t>
  </si>
  <si>
    <t>Sklo tlačítkového hlásiče - sada 10ks</t>
  </si>
  <si>
    <t>EPS 37</t>
  </si>
  <si>
    <t>lahev zkušebního plynu</t>
  </si>
  <si>
    <t>Kabely, Trasy bez zachování funkčnosti</t>
  </si>
  <si>
    <t>M-01.1</t>
  </si>
  <si>
    <t>EPS 38</t>
  </si>
  <si>
    <t>KABEL PRAFlaCom oranžový stíněný kabel 2x2x0,8, B2ca s1d1a1</t>
  </si>
  <si>
    <t>EPS 39</t>
  </si>
  <si>
    <t>Kabel s požární integritou –  PRAFlaGuard 2x2x0.8, PH120-R dle ZP-27/2008, B2caS1D0 dle PrEN</t>
  </si>
  <si>
    <t>EPS 40</t>
  </si>
  <si>
    <t>Kabel požární integritou - PRAFlaDur 3x2.5 PH120-R B2caS1D0</t>
  </si>
  <si>
    <t>EPS 41</t>
  </si>
  <si>
    <t>Požárně odolná elektroinstalační krabice s keramickou svorkovnicí</t>
  </si>
  <si>
    <t>EPS 42</t>
  </si>
  <si>
    <t>Vodič CYA6 ŽZ</t>
  </si>
  <si>
    <t>Montáž jističů</t>
  </si>
  <si>
    <t>EPS 43</t>
  </si>
  <si>
    <t>Jistič 1f/6A</t>
  </si>
  <si>
    <t>M-04.1</t>
  </si>
  <si>
    <t>EPS 44</t>
  </si>
  <si>
    <t>Trubka tuhá 1516E-KA vč.příchytky 5316E,hmoždinek,vrutů</t>
  </si>
  <si>
    <t>EPS 45</t>
  </si>
  <si>
    <t>Držák samolepky pro vyznačení adresy pro označení senzoru (zásuvky senzoru) HW adresou. Balení 100ks (uvedena cena za 100ks).</t>
  </si>
  <si>
    <t>EPS 46</t>
  </si>
  <si>
    <t>Samolepky s čísly adres - barva dle čísla kruhu</t>
  </si>
  <si>
    <t>Systémy se zachováním funkčnosti dle ZP27/2018 P90-R</t>
  </si>
  <si>
    <t>EPS 47</t>
  </si>
  <si>
    <t>Kabelový žlab SKS 60x100x1,5</t>
  </si>
  <si>
    <t>Stoupací trasy se zachováním funkčností</t>
  </si>
  <si>
    <t>M-04.2</t>
  </si>
  <si>
    <t>Montáž kabelových žebříků</t>
  </si>
  <si>
    <t>EPS 39.1</t>
  </si>
  <si>
    <t>Kabelový žebřík šíře 200</t>
  </si>
  <si>
    <t>EPS 40.1</t>
  </si>
  <si>
    <t>Podélná spojka</t>
  </si>
  <si>
    <t>EPS 41.1</t>
  </si>
  <si>
    <t>Odlehčení tahu</t>
  </si>
  <si>
    <t>EPS 42.1</t>
  </si>
  <si>
    <t>Ohniodolné příchytky certifikované, vč. hřebu</t>
  </si>
  <si>
    <t>EPS 43.1</t>
  </si>
  <si>
    <t>Drobný el.instalační a pomocný materiál</t>
  </si>
  <si>
    <t>set</t>
  </si>
  <si>
    <t xml:space="preserve">Materiál pro napojení do BMS </t>
  </si>
  <si>
    <t>EPS 44.1</t>
  </si>
  <si>
    <t>Konvertor TCP/IP, ethernet- RS 232/ RS 485</t>
  </si>
  <si>
    <t>EPS 45.1</t>
  </si>
  <si>
    <t>BMS-SW, kom.server pro 1x EPS</t>
  </si>
  <si>
    <t>EPS 46.1</t>
  </si>
  <si>
    <t>Sériové essernet rozhraní</t>
  </si>
  <si>
    <t>EPS 47.1</t>
  </si>
  <si>
    <t>Skříň, kryt pro sériové rozhraní (788606)</t>
  </si>
  <si>
    <t>EPS 48.1</t>
  </si>
  <si>
    <t>BMS Server - Standard, bez driveru</t>
  </si>
  <si>
    <t>EPS 49.1</t>
  </si>
  <si>
    <t>GN/Půdorys, vývoj konkrétní aplikace, cena za 1 půdorys</t>
  </si>
  <si>
    <t>EPS 50.1</t>
  </si>
  <si>
    <t>GN/Symbol, vývoj konkrétní aplikace, cena za 1 symbol</t>
  </si>
  <si>
    <t>EPS 51.1</t>
  </si>
  <si>
    <t>Programování systému BMS - soubor</t>
  </si>
  <si>
    <t>EPS 52.1</t>
  </si>
  <si>
    <t>Programování SW požárních ústředen EPS, uvedení do provozu</t>
  </si>
  <si>
    <t>EPS 53.1</t>
  </si>
  <si>
    <t>Oživení systému</t>
  </si>
  <si>
    <t>EPS 54.1</t>
  </si>
  <si>
    <t>Elektrorevize systému</t>
  </si>
  <si>
    <t>EPS 55.1</t>
  </si>
  <si>
    <t>Funkční zkouška systému</t>
  </si>
  <si>
    <t>EPS 56.1</t>
  </si>
  <si>
    <t>Proškolení obsluhy a osob zodpovědných za údržbu</t>
  </si>
  <si>
    <t>D.1.4.6.2 - NZS</t>
  </si>
  <si>
    <t>D1 - Materiál NZS</t>
  </si>
  <si>
    <t>D5 - Ostatní</t>
  </si>
  <si>
    <t>Materiál NZS</t>
  </si>
  <si>
    <t>NZS 01</t>
  </si>
  <si>
    <t>1Řídicí jednotka systému veřejného ozvučení a evakuačního rozhlasu Současné řízení a směrování 4 audiokanálů Jedna řídicí jednotka podporuje 12 zón s možností rozšíření až na 492 zón se 24zónovými směrovači konekto, EN 54-16. Samotná řídicí jednotka umožň</t>
  </si>
  <si>
    <t>NZS 02</t>
  </si>
  <si>
    <t>rozšíření řídící jednotky o 24 zón router (směrovač) do min. 6 zón</t>
  </si>
  <si>
    <t>NZS 03</t>
  </si>
  <si>
    <t>Výkonový zesilovač 2x500W, 100V, EN54-16</t>
  </si>
  <si>
    <t>NZS 04</t>
  </si>
  <si>
    <t>zakončovací modul</t>
  </si>
  <si>
    <t>NZS 05</t>
  </si>
  <si>
    <t>Stanice hlasatele s měkkým dotykovým tlačítkem Vestavěná tlačítka alarmu a klíčový spínač pro nouzové použití 15 volně programovatelných tlačítek Vlastní nastavení pomocí vestavěného displeje a kláves Certifikace systému podle norem EN 54‑16</t>
  </si>
  <si>
    <t>NZS 06</t>
  </si>
  <si>
    <t>Rozšíření klávesnice pro stanici hlasatele s 20 volně programovatelnými tlačítky Měkká dotyková výběrová tlačítka K jedné stanici hlásiče lze připojit až 5 rozšíření klávesnice Certifikace systému podle norem EN 54‑16</t>
  </si>
  <si>
    <t>NZS 07</t>
  </si>
  <si>
    <t>Nabíječka akumulátorů, mikroprocesorem řízená zařízení nejvyšší kvality. Reléové výstupy nabíječky signalizují poruchu napájení z elektrické sítě, závadu akumulátoru a poruchu výstupního napětí nabíječky. Nabíječka akumulátorů 12 A, Výstupy 6 × 40 A, 3 ×</t>
  </si>
  <si>
    <t>NZS 08</t>
  </si>
  <si>
    <t>AKU 100-12 - akumulátor 12V/100 Ah, 330x171x220 mm, 32 kg</t>
  </si>
  <si>
    <t>NZS 09</t>
  </si>
  <si>
    <t>Skříňkový reproduktor 6W, kov, EVAC, bílý</t>
  </si>
  <si>
    <t>NZS 10</t>
  </si>
  <si>
    <t>Zvukový projektor 20W, kov, EVAC</t>
  </si>
  <si>
    <t>NZS 11</t>
  </si>
  <si>
    <t>Stropní reproduktor 6W, EVAC, plast, širokoúhlý</t>
  </si>
  <si>
    <t>NZS 12</t>
  </si>
  <si>
    <t>zadní kryt pro repro stropní reproduktor</t>
  </si>
  <si>
    <t>NZS 11.1</t>
  </si>
  <si>
    <t>Zdroj hudby USB/SD/ LAN/ tuner</t>
  </si>
  <si>
    <t>NZS 12.1</t>
  </si>
  <si>
    <t>19" skříň, 32HE 600x600</t>
  </si>
  <si>
    <t>NZS 13</t>
  </si>
  <si>
    <t>set pro rozvaděče se zámkem FAB, jedinečný klíč</t>
  </si>
  <si>
    <t>NZS 14</t>
  </si>
  <si>
    <t>ventilátor s termostatem, 30W, 2 ventilátory, vrchní/spodní</t>
  </si>
  <si>
    <t>NZS 15</t>
  </si>
  <si>
    <t>vyvyzovací panely, 1U s háčky pro vyšší zatížení</t>
  </si>
  <si>
    <t>NZS 16</t>
  </si>
  <si>
    <t>osvětlovací jednotka</t>
  </si>
  <si>
    <t>NZS 17</t>
  </si>
  <si>
    <t>slepý panel, 1HE</t>
  </si>
  <si>
    <t>NZS 18</t>
  </si>
  <si>
    <t>slepý panel, 2HE</t>
  </si>
  <si>
    <t>NZS 19</t>
  </si>
  <si>
    <t>DIN lišta pro montáž příslušenství</t>
  </si>
  <si>
    <t>NZS 20</t>
  </si>
  <si>
    <t>polička</t>
  </si>
  <si>
    <t>NZS 21</t>
  </si>
  <si>
    <t>sada 20 šroubů pro 19" stojany</t>
  </si>
  <si>
    <t>NZS 22</t>
  </si>
  <si>
    <t>Sada koleček pro 19" skříň</t>
  </si>
  <si>
    <t>NZS 23</t>
  </si>
  <si>
    <t>Rozvodný panel, max. 6A, 5x220V, bleskojistka</t>
  </si>
  <si>
    <t>NZS 24</t>
  </si>
  <si>
    <t>elektromontážní materiál pro šéfmontáž ústředny</t>
  </si>
  <si>
    <t>NZS 25</t>
  </si>
  <si>
    <t>kabel U/UTP, kat. 6, LSOHFR B2ca s1 d1 a1, oranžový,</t>
  </si>
  <si>
    <t>NZS 26</t>
  </si>
  <si>
    <t>KABEL PRAFlaDur 2x2.5 PH120-R B2caS1D1</t>
  </si>
  <si>
    <t>NZS 27</t>
  </si>
  <si>
    <t>KABEL PRAFlaDur 3x2.5 PH120-R B2caS1D1</t>
  </si>
  <si>
    <t>NZS 28</t>
  </si>
  <si>
    <t>NZS 29</t>
  </si>
  <si>
    <t>NZS 30</t>
  </si>
  <si>
    <t>Jistič 1f/16A</t>
  </si>
  <si>
    <t>NZS 31</t>
  </si>
  <si>
    <t>NZS 32</t>
  </si>
  <si>
    <t>Kabelový žlab SKS 60x100x1,5 včetně víka, obloků a spojovacího materiálu</t>
  </si>
  <si>
    <t>NZS 45</t>
  </si>
  <si>
    <t>NZS 46</t>
  </si>
  <si>
    <t>NZS 47</t>
  </si>
  <si>
    <t>NZS 49</t>
  </si>
  <si>
    <t>Ohniodolné příchytky HILTI, vč. hřebu</t>
  </si>
  <si>
    <t>NZS 50</t>
  </si>
  <si>
    <t>NZS 51</t>
  </si>
  <si>
    <t>Programování SW  ústředny NZS, uvedení do provozu</t>
  </si>
  <si>
    <t>NZS 52</t>
  </si>
  <si>
    <t>NZS 53</t>
  </si>
  <si>
    <t>NZS 54</t>
  </si>
  <si>
    <t>NZS 55</t>
  </si>
  <si>
    <t>D.1.4.6.3 - PZTS</t>
  </si>
  <si>
    <t>D1 - HW</t>
  </si>
  <si>
    <t>D2 - Kabely</t>
  </si>
  <si>
    <t xml:space="preserve">D3 - Materiál pro napojení do BMS </t>
  </si>
  <si>
    <t>D4 - Ostatní</t>
  </si>
  <si>
    <t>HW</t>
  </si>
  <si>
    <t>PZTS01</t>
  </si>
  <si>
    <t>Ústředna pro velké instalace. 16 zón na základní desce,  520 zón, 8 PGM výstupů na základní desce, 32 podsystémů, paměť 1500 událostí, vestavěný komunikátor s formátem Contact iD, homologace do kategorie 3 dle ČSN EN 50131-2</t>
  </si>
  <si>
    <t>PZTS03</t>
  </si>
  <si>
    <t>Komunikační modul pro integraci ústředen PTZS do programu třetích stran</t>
  </si>
  <si>
    <t>PZTS04</t>
  </si>
  <si>
    <t>Volitelný plugin modul TCP/IP do komunikačního modulu</t>
  </si>
  <si>
    <t>PZTS05</t>
  </si>
  <si>
    <t>Ovládací a programovací LCD klávesnice, 2 řádkový displej, 16 znaků na řádek, česká verze.</t>
  </si>
  <si>
    <t>PZTS06</t>
  </si>
  <si>
    <t>Koncentrátor 8 zón + 4 PGM výstupy v plastovém krytu se sabotážním kontaktem</t>
  </si>
  <si>
    <t>PZTS07</t>
  </si>
  <si>
    <t>přepěťová ochrana III.stupně, 8kA, 230V, 8A</t>
  </si>
  <si>
    <t>PZTS08</t>
  </si>
  <si>
    <t>Spínaný zdroj v kovovém krytu 13,8 Vss / 5A s reléovými výstupy</t>
  </si>
  <si>
    <t>PZTS09</t>
  </si>
  <si>
    <t>Akumulátor 12VDC/24Ah</t>
  </si>
  <si>
    <t>PZTS10</t>
  </si>
  <si>
    <t>Akumulátor 12VDC/40Ah</t>
  </si>
  <si>
    <t>PZTS11</t>
  </si>
  <si>
    <t>Vnitřní nezálohovaná plastová piezosiréna, napájení 11 - 14 Vss / 250 mA, akustický výkon 110 dB / 1m, barva slonová kost, rozměry 122 x 72 x 43 mm (v x š x h).</t>
  </si>
  <si>
    <t>PZTS12</t>
  </si>
  <si>
    <t>Plastová nízká propojovací krabice pro povrchovou montáž s ochranným meandrem, pájecí svorky, počet svorek 7+1, ochranný kontakt NC, barva bílá, rozměry: 96 x 41 x 18 mm.</t>
  </si>
  <si>
    <t>PZTS13</t>
  </si>
  <si>
    <t>Svorkovnicová deska s 18 svorkami a kovovým hranatým víkem, montáž do krabice KU68</t>
  </si>
  <si>
    <t>PZTS14</t>
  </si>
  <si>
    <t>Stropní PIR detektor s dosahem 360°x14 m, odběr 17mA, montážní výška 3,6-7,6m, homologace do kategorie 2 dle ČSN EN 50131-2</t>
  </si>
  <si>
    <t>PZTS15</t>
  </si>
  <si>
    <t>Tísňové tlačítko s piktogramem</t>
  </si>
  <si>
    <t>Kabely</t>
  </si>
  <si>
    <t>PZTS16</t>
  </si>
  <si>
    <t>F/UTP 4x2x0,5 CAT.5e - kabel komunikační, plášť LSZH B2ca s1d1a1</t>
  </si>
  <si>
    <t>PZTS17</t>
  </si>
  <si>
    <t>Kabel 2x1,5, B2ca s1d1a1</t>
  </si>
  <si>
    <t>PZTS18</t>
  </si>
  <si>
    <t>Kabel 3x1,5, B2ca s1d1a1</t>
  </si>
  <si>
    <t>PZTS19</t>
  </si>
  <si>
    <t>Sdělovací nízkofrekvenční kabel stíněný, šesti žilový pocínovaný B2ca s1d1a1</t>
  </si>
  <si>
    <t>PZTS20</t>
  </si>
  <si>
    <t>PZTS21</t>
  </si>
  <si>
    <t>PZTS22</t>
  </si>
  <si>
    <t>Přepěťová ochrana</t>
  </si>
  <si>
    <t>PZTS23</t>
  </si>
  <si>
    <t>drobný propojovací a instalační materiál</t>
  </si>
  <si>
    <t>PZTS24</t>
  </si>
  <si>
    <t>Systémový Ethernet (TCP/IP) komunikátor bez krytu</t>
  </si>
  <si>
    <t>PZTS25</t>
  </si>
  <si>
    <t>BMS-SW, kom.server pro 1xEZS</t>
  </si>
  <si>
    <t>PZTS26</t>
  </si>
  <si>
    <t>Sériové rozhraní</t>
  </si>
  <si>
    <t>PZTS27</t>
  </si>
  <si>
    <t>Skříň, kryt pro sériové rozhraní</t>
  </si>
  <si>
    <t>PZTS28</t>
  </si>
  <si>
    <t>PZTS29</t>
  </si>
  <si>
    <t>PZTS30</t>
  </si>
  <si>
    <t>PZTS31</t>
  </si>
  <si>
    <t>PZTS32</t>
  </si>
  <si>
    <t>PZTS33</t>
  </si>
  <si>
    <t>PZTS34</t>
  </si>
  <si>
    <t>D.1.4.6.4 - EKV+VDT</t>
  </si>
  <si>
    <t>D1 - Systém EKV</t>
  </si>
  <si>
    <t>D2 - Videotelefony</t>
  </si>
  <si>
    <t>D3 - Ostatní</t>
  </si>
  <si>
    <t>Systém EKV</t>
  </si>
  <si>
    <t>EKV 01</t>
  </si>
  <si>
    <t>Přístupová čtečka - disponuje multi-frekvenční čtečkou RFID karet, díky níž umožňuje současné využití starších 125kHz karet, tak i nových a zabezpečených 13.56MHz nosičů, připojení pomocí RJ45 k síti LAN, napájení PoE podle 802.1af, 2x vstup, 2x výstup, v</t>
  </si>
  <si>
    <t>EKV 02</t>
  </si>
  <si>
    <t>Řídící jednotka EKV - ovládání jedněch dveří oboustranně nebo dvou dveří jedno straně, napájení 12Vss, 2x relé s přepínacím kontaktem 24Vss/1A, ethernetové rozhraní LAN</t>
  </si>
  <si>
    <t>EKV 03</t>
  </si>
  <si>
    <t>Instalační krabice,24 šroubovacích svorek+T,125x100x48mm</t>
  </si>
  <si>
    <t>EKV 04</t>
  </si>
  <si>
    <t>EKV 05</t>
  </si>
  <si>
    <t>Spínaný zdroj v kovovém krytu 13,8 Vss / 5A s reléovými výstupy výpadek sítě a vybitý AKU a odpojovačem,  ochrana AKU proti hlubokému vybití, prostor pro AKU 40Ah, certifikovaný dle EN-54</t>
  </si>
  <si>
    <t>EKV 06</t>
  </si>
  <si>
    <t>Kabel  FTP kat.5e, LSOH, B2cas1d1</t>
  </si>
  <si>
    <t>EKV 07</t>
  </si>
  <si>
    <t>Kabel  5x2x0,5 LSOH, B2cas1d1</t>
  </si>
  <si>
    <t>EKV 08</t>
  </si>
  <si>
    <t>Kabel s požární integritou - PRAFlaDur 3x1.5 PH120-R B2caS1D0</t>
  </si>
  <si>
    <t>EKV 09</t>
  </si>
  <si>
    <t>Kabel s požární integritou - PRAFlaDur 4x1.5 PH120-R B2caS1D0</t>
  </si>
  <si>
    <t>EKV 10</t>
  </si>
  <si>
    <t>Kabel k el.zámkům lanko 4x1,5 PH120-R B2caS1D0</t>
  </si>
  <si>
    <t>EKV 11</t>
  </si>
  <si>
    <t>Jistič 230V/6A</t>
  </si>
  <si>
    <t>EKV 12</t>
  </si>
  <si>
    <t>Licence pro přístupový systém na jednu čtečku</t>
  </si>
  <si>
    <t>EKV 13</t>
  </si>
  <si>
    <t>Drobný elektroinstalační materiál</t>
  </si>
  <si>
    <t>EKV 14</t>
  </si>
  <si>
    <t>Napojení elektrických zámků, ovládaných dveří - (zámky jsou součástí dveří)</t>
  </si>
  <si>
    <t>Videotelefony</t>
  </si>
  <si>
    <t>EKV 14.1</t>
  </si>
  <si>
    <t>IP Tablo DT,  hovorová jednotka, IR přísvit, 1x tlačítko, podsvícení tlačítek, PoE, infopanel, stříška, krabice pod omítku</t>
  </si>
  <si>
    <t>EKV 15</t>
  </si>
  <si>
    <t>Napájecí adaptér 230V/12V/PoE, na DIN, vč. plastové rozvodnice</t>
  </si>
  <si>
    <t>EKV 16</t>
  </si>
  <si>
    <t>Cat6 kabel nestíněný 23 AWG U/UTP 4 pár LSOH  B2cas1d1</t>
  </si>
  <si>
    <t>EKV 17</t>
  </si>
  <si>
    <t>Kabel požární integritou - PRAFlaDur 3x1.5 PH120-R B2caS1D0</t>
  </si>
  <si>
    <t>EKV 18</t>
  </si>
  <si>
    <t>EKV 19</t>
  </si>
  <si>
    <t>EKV 20</t>
  </si>
  <si>
    <t>EKV 21</t>
  </si>
  <si>
    <t>D.1.4.6.5 - CCTV</t>
  </si>
  <si>
    <t>D1 - Kamery</t>
  </si>
  <si>
    <t>D2 - Server</t>
  </si>
  <si>
    <t>D3 - SW - Ateas</t>
  </si>
  <si>
    <t>D4 - Pracovní stanice +monitor+switche</t>
  </si>
  <si>
    <t>D5 - Kabeláže</t>
  </si>
  <si>
    <t>Kamery</t>
  </si>
  <si>
    <t>Montáž kamery</t>
  </si>
  <si>
    <t>CCTV 01</t>
  </si>
  <si>
    <t>Dome kamera s rozlišením 2 Mpx, 2,8-12mm objektivem, IR 20 m, microSD, H.265, WDR 120dB, LDC, IP66, IK10, PoE, 12VDC</t>
  </si>
  <si>
    <t>CCTV 02</t>
  </si>
  <si>
    <t>Montážní box, barva bílá</t>
  </si>
  <si>
    <t>Server</t>
  </si>
  <si>
    <t>CCTV 03</t>
  </si>
  <si>
    <t>Server Rack 8x3,5" Xeon4310/16GB/480GBSSD/red.PSU/3y on-site</t>
  </si>
  <si>
    <t>CCTV 04</t>
  </si>
  <si>
    <t>Rámeček SATA/SAS 3,5" pro Dell PowerEdge R240, R250, R340, R350, R440, R540, R550, R640, R650, R740, R740XD, R750, R750XD, R940, T350, T550</t>
  </si>
  <si>
    <t>CCTV 05</t>
  </si>
  <si>
    <t>HD-10000, přídavný HDD 10TB, SATA-6G, 7200rpm, 256MB, včetně R/V sensoru</t>
  </si>
  <si>
    <t>CCTV 06</t>
  </si>
  <si>
    <t>MS Windows Server 2025 Standard CZ OEM, 16 core, bez CAL</t>
  </si>
  <si>
    <t>CCTV 07</t>
  </si>
  <si>
    <t>MS Windows Server 2025 Standard CZ OEM - 5x CAL device</t>
  </si>
  <si>
    <t>CCTV 08</t>
  </si>
  <si>
    <t>MS Windows Server 2025 Standard CZ OEM - 1x CAL device</t>
  </si>
  <si>
    <t>SW - Ateas</t>
  </si>
  <si>
    <t>CCTV 09</t>
  </si>
  <si>
    <t>Základní IP SW -neomezený počet kamer (8kam)</t>
  </si>
  <si>
    <t>CCTV 10</t>
  </si>
  <si>
    <t>licence 64 kamer pro SW</t>
  </si>
  <si>
    <t>CCTV 11</t>
  </si>
  <si>
    <t>licence 16 kamer pro SW</t>
  </si>
  <si>
    <t>Pracovní stanice +monitor+switche</t>
  </si>
  <si>
    <t>CCTV 12</t>
  </si>
  <si>
    <t>Stanice PC  i7/16GB/512GBSSD/QuadroT1000/W11Pro/3y ProSupport</t>
  </si>
  <si>
    <t>CCTV 13</t>
  </si>
  <si>
    <t>Monuito rLCD 27" 1920x1200/300cd/5ms/HMDI/DP/USBhub/3yNBD on-site</t>
  </si>
  <si>
    <t>CCTV 14</t>
  </si>
  <si>
    <t>Switch PoE, 48x 10/100/1000, 4xSFP, 500W</t>
  </si>
  <si>
    <t>Kabeláže</t>
  </si>
  <si>
    <t>CCTV 15</t>
  </si>
  <si>
    <t>CCTV 16</t>
  </si>
  <si>
    <t>kabel U/UTP, kat. 6, LSOHFR B2ca s1 d1 a1, oranžový, venkovní (garáže)</t>
  </si>
  <si>
    <t>CCTV 17</t>
  </si>
  <si>
    <t>Přepěťová ochrana LAN v plastovém krytu (vnější kamery)</t>
  </si>
  <si>
    <t>CCTV 18</t>
  </si>
  <si>
    <t>kabel CYA 10, žz</t>
  </si>
  <si>
    <t>Montáž kabelů propojovacích</t>
  </si>
  <si>
    <t>CCTV 19</t>
  </si>
  <si>
    <t>Cat6 Patch panel nestíněný, osazený, pro 24xRJ45/UTP, Cat. 6, KRONE 1U, černý,</t>
  </si>
  <si>
    <t>CCTV 20</t>
  </si>
  <si>
    <t>Cat6 U/UTP  RJ45 - RJ45  Patch Cord  LS/OH  - 1m</t>
  </si>
  <si>
    <t>CCTV 21</t>
  </si>
  <si>
    <t>Cat6 U/UTP  RJ45 - RJ45  Patch Cord  LS/OH  - 2m</t>
  </si>
  <si>
    <t>CCTV 22</t>
  </si>
  <si>
    <t>kabel HDMI, pozlacené konektory, 2m</t>
  </si>
  <si>
    <t>CCTV 23</t>
  </si>
  <si>
    <t>CCTV 24</t>
  </si>
  <si>
    <t>Kamerové zkoušky</t>
  </si>
  <si>
    <t>CCTV 25</t>
  </si>
  <si>
    <t>CCTV 26</t>
  </si>
  <si>
    <t>CCTV 27</t>
  </si>
  <si>
    <t>D.1.4.6.6 - SK</t>
  </si>
  <si>
    <t>D1 - Materiál SK</t>
  </si>
  <si>
    <t>D2 - Datový rozváděč</t>
  </si>
  <si>
    <t>D3 - Optika</t>
  </si>
  <si>
    <t>D4 - Aktivní prvky - uvedeny přesnné typy pro zajištění kompatibility</t>
  </si>
  <si>
    <t>D5 - Zesilovač mobilního signálu GSM</t>
  </si>
  <si>
    <t>Materiál SK</t>
  </si>
  <si>
    <t>SK01</t>
  </si>
  <si>
    <t>SSTP kabelCAT7 LSOHFR B2ca s1 d1 a1 1000 MHz 500m/cívka</t>
  </si>
  <si>
    <t>SK02</t>
  </si>
  <si>
    <t>SK03</t>
  </si>
  <si>
    <t>Cat6A S/FTP  RJ45 - RJ45  Patch Cord  LS/OH  - 1m</t>
  </si>
  <si>
    <t>SK04</t>
  </si>
  <si>
    <t>Cat6A S/FTP  RJ45 - RJ45  Patch Cord  LS/OH  - 2m</t>
  </si>
  <si>
    <t>SK05</t>
  </si>
  <si>
    <t>Cat6A S/FTP  RJ45 - RJ45  Patch Cord  LS/OH  - 3m</t>
  </si>
  <si>
    <t>SK06</t>
  </si>
  <si>
    <t>Kompletní datová zásuvka 1xRJ45 CAT.6A STP vč. krabice, rámečku a krytky</t>
  </si>
  <si>
    <t>SK07</t>
  </si>
  <si>
    <t>Kompletní datová zásuvka 2xRJ45 CAT.6A STP vč. krabice, rámečku a krytky</t>
  </si>
  <si>
    <t>SK08</t>
  </si>
  <si>
    <t>Zapojení vývodu SK UTP kat. 6 - zásuvka</t>
  </si>
  <si>
    <t>SK09</t>
  </si>
  <si>
    <t>Zapojení vývodu SK UTP kat. 6 - rozváděč</t>
  </si>
  <si>
    <t>SK10</t>
  </si>
  <si>
    <t>Certifikační měření kat. 6 vč. protokolu</t>
  </si>
  <si>
    <t>SK11</t>
  </si>
  <si>
    <t>SK12</t>
  </si>
  <si>
    <t>Datový rozváděč</t>
  </si>
  <si>
    <t>SK13</t>
  </si>
  <si>
    <t>19' rozvaděč stojanový jednodílný 42U/800x1000mm,  dveře síto 80%-6mm</t>
  </si>
  <si>
    <t>SK14</t>
  </si>
  <si>
    <t>Podstavec 800x1000 s filtrem 1x</t>
  </si>
  <si>
    <t>SK15</t>
  </si>
  <si>
    <t>19' rozvaděč stojanový jednodílný 42U/800x800mm,  dveře síto 80%-6mm</t>
  </si>
  <si>
    <t>SK16</t>
  </si>
  <si>
    <t>Podstavec 800x800 s filtrem 1x</t>
  </si>
  <si>
    <t>SK17</t>
  </si>
  <si>
    <t>Polička perforovaná 1U/550mm, max.nosnost 80kg</t>
  </si>
  <si>
    <t>SK18</t>
  </si>
  <si>
    <t>Vent.j.spodní(horní)220V/90W  6 ventil. ,termostat RAL7035</t>
  </si>
  <si>
    <t>SK19</t>
  </si>
  <si>
    <t>19" rozvodný panel 5x230V-3m s vaničkou 1,5U RAL9005, dětská a přepěťová ochrana</t>
  </si>
  <si>
    <t>SK20</t>
  </si>
  <si>
    <t>Stabilizační sada ( pár )</t>
  </si>
  <si>
    <t>SK21</t>
  </si>
  <si>
    <t>Montážní sada M6 - 4x šroub, podložka a plovoucí matice</t>
  </si>
  <si>
    <t>SK22</t>
  </si>
  <si>
    <t>19' vyvazovací panel 1U jednostranná plastová lišta</t>
  </si>
  <si>
    <t>SK23</t>
  </si>
  <si>
    <t>Háček 80x80 kovový/nerez</t>
  </si>
  <si>
    <t>SK24</t>
  </si>
  <si>
    <t>Vertikální kabelový kanál - 1ks - 42U</t>
  </si>
  <si>
    <t>Optika</t>
  </si>
  <si>
    <t>SK25</t>
  </si>
  <si>
    <t>Optický kabel 24x9/125, LSOH, univerzální</t>
  </si>
  <si>
    <t>SK26</t>
  </si>
  <si>
    <t>Optická vana neosazená pro 24 x SC duplex adaptér 19“ 1U, černá</t>
  </si>
  <si>
    <t>SK27</t>
  </si>
  <si>
    <t>Optická kazeta pro 1 x 12 svarů s víkem a držáky svarů, černá</t>
  </si>
  <si>
    <t>SK28</t>
  </si>
  <si>
    <t>Ochrana svaru 40 mm</t>
  </si>
  <si>
    <t>SK29</t>
  </si>
  <si>
    <t>Svaření optického vlákna SM</t>
  </si>
  <si>
    <t>SK30</t>
  </si>
  <si>
    <t>Adaptér SC singlemode duplex</t>
  </si>
  <si>
    <t>SK31</t>
  </si>
  <si>
    <t>Pigtail singlemode,  9/125,  SC,  2m</t>
  </si>
  <si>
    <t>SK32</t>
  </si>
  <si>
    <t>Patch kabel SC Duplex 09/125 OS1 2m</t>
  </si>
  <si>
    <t>SK33</t>
  </si>
  <si>
    <t>Měření optického vlákna, oboustranné změření útlumu na vlnových délkách 850 a 1300nm / 1310 a 1550nm přímou metodou, zpracování měřícího protokolu</t>
  </si>
  <si>
    <t>Aktivní prvky - uvedeny přesnné typy pro zajištění kompatibility</t>
  </si>
  <si>
    <t>SK34</t>
  </si>
  <si>
    <t>JL727B HPE Aruba Networking CX 6200F 48G Class-4 PoE 4SFP+ 370W,</t>
  </si>
  <si>
    <t>SK35</t>
  </si>
  <si>
    <t>WiFi přístupové body: Q9H62A Aruba AP-515 (RW) Unified AP,</t>
  </si>
  <si>
    <t>SK36</t>
  </si>
  <si>
    <t>licence do platformy Aruba Clear Pass Policy Manager</t>
  </si>
  <si>
    <t>SK37</t>
  </si>
  <si>
    <t>Licence Fortinet FortiClient VPN/ZTNA Agent a EPP/APT</t>
  </si>
  <si>
    <t>SK38</t>
  </si>
  <si>
    <t>Začlenění aktivních prvků do sítě nemocnice, oživení, nastavení</t>
  </si>
  <si>
    <t>Zesilovač mobilního signálu GSM</t>
  </si>
  <si>
    <t>SK39</t>
  </si>
  <si>
    <t>Zesilovač mobilního signálu pro všechny operátory - 600 m²</t>
  </si>
  <si>
    <t>SK40</t>
  </si>
  <si>
    <t>SK41</t>
  </si>
  <si>
    <t>D.1.4.6.7 - Měření teploty a vlhkosti</t>
  </si>
  <si>
    <t xml:space="preserve">D1 - Materiál </t>
  </si>
  <si>
    <t>D2 - Ostatní</t>
  </si>
  <si>
    <t>D3 - Kabeláže</t>
  </si>
  <si>
    <t xml:space="preserve">Materiál </t>
  </si>
  <si>
    <t>Com01</t>
  </si>
  <si>
    <t>Záznamová ústředna MS6D pro max. 16 veličin; displej, LED a akustická indikace alarmů, paměť pro 480 000 hodnot, IP20, rozměry 215 x 225 x 44 mm Provedení na stěnu nebo do racku - dle volby zákazníka</t>
  </si>
  <si>
    <t>Com02</t>
  </si>
  <si>
    <t>Držáky a kryty konektorů ústředny nebo plastová skříň pro ústřednu Comet</t>
  </si>
  <si>
    <t>Com03</t>
  </si>
  <si>
    <t>UPS zálohovaný zdroj pro napájení celého systému na několik hodin po výpadku 230 V, včetně 2x AKU 7,2 Ah.</t>
  </si>
  <si>
    <t>Com04</t>
  </si>
  <si>
    <t>Snímač teploty a vlhkosti s výstupem 4-20mA, displej Přesnost měření relativní vlhkosti ±2.5% relativní vlhkosti od 5 do 95% při 23°C. Přesnost měření teploty ±0.4°C.</t>
  </si>
  <si>
    <t>Com05</t>
  </si>
  <si>
    <t>Nerezová konzola pro uchycení snímače na stěnu a zajištění distance od stěny.</t>
  </si>
  <si>
    <t>Com06</t>
  </si>
  <si>
    <t>Převodník teploty Comet Pt1000/ 4 až 20 mA s displejem pro kontrolu teploty u lednice</t>
  </si>
  <si>
    <t>Com07</t>
  </si>
  <si>
    <t>Teplotní sonda, kabel 5 m, rozsah -80 až +200°C. Krytí IP67, silikonový kabel.</t>
  </si>
  <si>
    <t>Com08</t>
  </si>
  <si>
    <t>Kalibrační list z akreditované laboratoře k celé měřicí soupravě (max. 16 snímačů) s MS6D - kalibrace ve výrobě</t>
  </si>
  <si>
    <t>Com09</t>
  </si>
  <si>
    <t>Napájecí kabel s vidlicí do zásuvky 230 V</t>
  </si>
  <si>
    <t>Com10</t>
  </si>
  <si>
    <t>Montáž systému - montáž snímačů, ústředny a čidel do laboratoří. Montáž snímačů na stěny. Zapojení všech prvků systému, konfigurace a nastavení celého měřicího systému, dopravné.</t>
  </si>
  <si>
    <t>Com11</t>
  </si>
  <si>
    <t>Softwarové práce - konfigurace a nastavení celého systému podle požadavků uživatele, integrace do stávajícího databázového</t>
  </si>
  <si>
    <t>Com12</t>
  </si>
  <si>
    <t>Zaškolení obsluhy k ovládání měřicího systému, protokol o zaškolení</t>
  </si>
  <si>
    <t>Com13</t>
  </si>
  <si>
    <t>Projekční práce, příprava systému, dokumentace - rozmístění snímačů (půdorys), tabulka zapojení systému.</t>
  </si>
  <si>
    <t>Com14</t>
  </si>
  <si>
    <t>Kontrola systému certifikovaným partnerem výrobce Comet System s.r.o. Vystavení protokolu o kontrole.</t>
  </si>
  <si>
    <t>Com15</t>
  </si>
  <si>
    <t>Kabel FTP 4p., Cat.5e LSOH, třída reakce na oheň Dca</t>
  </si>
  <si>
    <t>Com16</t>
  </si>
  <si>
    <t>Com17</t>
  </si>
  <si>
    <t>Jistič 230V/16A</t>
  </si>
  <si>
    <t>Com18</t>
  </si>
  <si>
    <t>Zásuvka 2x230V</t>
  </si>
  <si>
    <t>D.1.4.6.8 - STA</t>
  </si>
  <si>
    <t>D1 - Antény STA</t>
  </si>
  <si>
    <t>D2 - Hlavní stanice STA</t>
  </si>
  <si>
    <t>D3 - Zásuvka STA</t>
  </si>
  <si>
    <t>D4 - Kabely</t>
  </si>
  <si>
    <t xml:space="preserve">D5 - Ostatní </t>
  </si>
  <si>
    <t>Antény STA</t>
  </si>
  <si>
    <t>STA 01</t>
  </si>
  <si>
    <t>Stožár 2,5m, d42mm, včetně kotvení do střechy a 3ks výložníků</t>
  </si>
  <si>
    <t>STA 02</t>
  </si>
  <si>
    <t>Anténa DVB-T2, zisk 17,5 dB</t>
  </si>
  <si>
    <t>STA 03</t>
  </si>
  <si>
    <t>Anténa FM, kruhový dipól</t>
  </si>
  <si>
    <t>STA 04</t>
  </si>
  <si>
    <t>Přepěťová ochrana koax. Kabelu</t>
  </si>
  <si>
    <t>Hlavní stanice STA</t>
  </si>
  <si>
    <t>STA 05</t>
  </si>
  <si>
    <t>Širokopásmový zesilovač 1 vstup VHF-UHF, 2 výstupy, 26dB, s napájením</t>
  </si>
  <si>
    <t>STA 06</t>
  </si>
  <si>
    <t>rozvaděč STA plechový, uzamykatelný, 500x400x250mm</t>
  </si>
  <si>
    <t>STA 07</t>
  </si>
  <si>
    <t>Rozbočovač TV a FM signálu 4 výstupy</t>
  </si>
  <si>
    <t>STA 08</t>
  </si>
  <si>
    <t>Rozbočovač TV a FM signálu 8 výstupů</t>
  </si>
  <si>
    <t>STA 09</t>
  </si>
  <si>
    <t>Rozbočovač TV a FM signálu 16 výstupů</t>
  </si>
  <si>
    <t>Zásuvka STA</t>
  </si>
  <si>
    <t>STA 10</t>
  </si>
  <si>
    <t>Koncová TV zásuvka, satelitní</t>
  </si>
  <si>
    <t>STA 11</t>
  </si>
  <si>
    <t>Rámeček jednonásobný</t>
  </si>
  <si>
    <t>STA 12</t>
  </si>
  <si>
    <t>Kryt zásuvky anténní</t>
  </si>
  <si>
    <t>STA 13</t>
  </si>
  <si>
    <t>koaxiální kabel vnitřní  75 ohm B2ca s1d1a1</t>
  </si>
  <si>
    <t>STA 14</t>
  </si>
  <si>
    <t>koaxiální kabel venkovní 75 ohm, UV</t>
  </si>
  <si>
    <t>STA 15</t>
  </si>
  <si>
    <t>zakončovací odpor F</t>
  </si>
  <si>
    <t>STA 16</t>
  </si>
  <si>
    <t>CYA 6</t>
  </si>
  <si>
    <t>STA 17</t>
  </si>
  <si>
    <t>STA 18</t>
  </si>
  <si>
    <t>Jistič 1/6A</t>
  </si>
  <si>
    <t>STA 19</t>
  </si>
  <si>
    <t>Podružný elektroinstalační materiál</t>
  </si>
  <si>
    <t xml:space="preserve">Ostatní </t>
  </si>
  <si>
    <t>STA 20</t>
  </si>
  <si>
    <t>Oživení systému, revize</t>
  </si>
  <si>
    <t>D.1.4.6.9 - JČ</t>
  </si>
  <si>
    <t xml:space="preserve">D1 - Materiál JČ </t>
  </si>
  <si>
    <t xml:space="preserve">D3 - Ostatní </t>
  </si>
  <si>
    <t xml:space="preserve">Materiál JČ </t>
  </si>
  <si>
    <t>JČ 01</t>
  </si>
  <si>
    <t>Hlavní hodiny (ústředna) vhodné pro řízení systémů jednotného času v rozsahu do 200 ks podružných hodin, dvě podružné linky o celkové zátěži 24V/1,2 A</t>
  </si>
  <si>
    <t>JČ 02</t>
  </si>
  <si>
    <t>přijímač radiosignálu DCF 77 umožňuje téměř absolutně přesný chod hodin a zajišťuje zcela automatickou změnu na letní čas</t>
  </si>
  <si>
    <t>JČ 03</t>
  </si>
  <si>
    <t>plastové kulaté hodiny ø číselníku 28 cm s vypouklým akrylátovým krycím sklem. Plastový rám ze světle šedého nárazuvzdorného termoplastu s hladkým povrchem, plastové díly stabilizovány proti UV záření</t>
  </si>
  <si>
    <t>JČ 04</t>
  </si>
  <si>
    <t>Kabel 2x1,5 - kabel bezhalogenový dle ČSN 50267 a splňující vyhlášku č. 23/2008 Sb. (B2 ca s1d1)</t>
  </si>
  <si>
    <t>JČ 05</t>
  </si>
  <si>
    <t>JČ 06</t>
  </si>
  <si>
    <t>JČ 07</t>
  </si>
  <si>
    <t>JČ 08</t>
  </si>
  <si>
    <t>D.1.4.6.11 - Parkovací systémy</t>
  </si>
  <si>
    <t>1.1</t>
  </si>
  <si>
    <t>Datový server parkovacího systému s LPR pro montáž do racku</t>
  </si>
  <si>
    <t>Poznámka k položce:_x000D_
Poznámka k položce: Poznámka k položce: PC pro instalaci parkovacího systému GP4P určený pro montáž do 19“racku. Konfigurace je dostačující pro řízení a správu přibližně 10 zařízení připojených k parkovacímu systému, případně až 4 kamer pro LPR. PC je určeno k umístění do zvoleného prostoru v interiéru budovy.</t>
  </si>
  <si>
    <t>1.2</t>
  </si>
  <si>
    <t>Administrace SW</t>
  </si>
  <si>
    <t>Poznámka k položce:_x000D_
Poznámka k položce: Poznámka k položce: Softwarová administrace datového serveru GPD, manuální pokladny nebo klientské stanice GPK.</t>
  </si>
  <si>
    <t>1.3</t>
  </si>
  <si>
    <t>Základní SW pro 5 zařízení</t>
  </si>
  <si>
    <t>Poznámka k položce:_x000D_
Poznámka k položce: Poznámka k položce: Konfigurovatelný aplikační software pro dohled a správu parkovacího systému GP4P. Použití je omezeno velikostí parkoviště - max. 5 ks připojených zařízení.</t>
  </si>
  <si>
    <t>1.4</t>
  </si>
  <si>
    <t>Sybase SQL server</t>
  </si>
  <si>
    <t>Poznámka k položce:_x000D_
Poznámka k položce: Poznámka k položce: Databázový server - licence pro GPD a GPK.</t>
  </si>
  <si>
    <t>2.1</t>
  </si>
  <si>
    <t>Datový server parkovacího systému</t>
  </si>
  <si>
    <t>Poznámka k položce:_x000D_
Poznámka k položce: Poznámka k položce: Volně stojící PC pro instalaci parkovacího systému GP4P, který může sloužit i jako manuální pokladna. Konfigurace je dostačující pro řízení a správu přibližně 10 zařízení připojených k parkovacímu systému. PC je určeno k umístění do zvoleného prostoru v interiéru budovy.</t>
  </si>
  <si>
    <t>2.2</t>
  </si>
  <si>
    <t>LCD monitor s úhlopříčkou do 24"</t>
  </si>
  <si>
    <t>Poznámka k položce:_x000D_
Poznámka k položce: Poznámka k položce: Monitor pro zobrazení textových a grafických informací s úhlopříčkou do 24".</t>
  </si>
  <si>
    <t>2.3</t>
  </si>
  <si>
    <t>Základní SW pro GPK</t>
  </si>
  <si>
    <t>Poznámka k položce:_x000D_
Poznámka k položce: Poznámka k položce: Základní softwarové vybavení instalované na pracovní stanici pro obsluhu manuální pokladny nebo na klientský počítač pro řízení a správu parkovacího systému GP4P. Cena je za jednu licenci pro 1 GPK.</t>
  </si>
  <si>
    <t>2.4</t>
  </si>
  <si>
    <t>Sybase SQL client</t>
  </si>
  <si>
    <t>Poznámka k položce:_x000D_
Poznámka k položce: Poznámka k položce: Databázový klient - licence pro GPD a GPK.</t>
  </si>
  <si>
    <t>2.5</t>
  </si>
  <si>
    <t>Čtečka bezkontaktních karet</t>
  </si>
  <si>
    <t>Poznámka k položce:_x000D_
Poznámka k položce: Poznámka k položce: Stolní čtečka bezkontaktních parkovacích karet se zabudovaným RFID čipem, pracující na frekvenci 125 kHz. Napájení 5 V DC, čtecí dosah 10 - 15 cm.</t>
  </si>
  <si>
    <t>2.6</t>
  </si>
  <si>
    <t>Termo tiskárna účtenek</t>
  </si>
  <si>
    <t>Poznámka k položce:_x000D_
Poznámka k položce: Poznámka k položce: Tiskárna pro tisk účtenek a potvrzení. Jako tiskové médium se využívá role termocitlivého papíru.</t>
  </si>
  <si>
    <t>2.7</t>
  </si>
  <si>
    <t>SW pro tvorbu databázových reportů</t>
  </si>
  <si>
    <t>Poznámka k položce:_x000D_
Poznámka k položce: Poznámka k položce: Software pro zpracování a zpětnou kontrolu dat z parkovacího systému GP4P. SW je dodáván včetně základní sady předpřipravených šablon reportů GPSW RT Standard. Cena je za jednu licenci pro 1 PC.</t>
  </si>
  <si>
    <t>2.8</t>
  </si>
  <si>
    <t>SW pro správu dlouhodobých a kongresových karet</t>
  </si>
  <si>
    <t>Poznámka k položce:_x000D_
Poznámka k položce: Poznámka k položce: Software pro administraci a skupinové zpracování dlouhodobých a kongresových parkovacích karet či hromadnou správu uživatelů parkoviště. Cena je za jednu licenci pro 1 PC.</t>
  </si>
  <si>
    <t>2.9</t>
  </si>
  <si>
    <t>SW pro integraci kamerového systému</t>
  </si>
  <si>
    <t>Poznámka k položce:_x000D_
Poznámka k položce: Poznámka k položce: Základní SW jádro pro zpracování registračních značek projíždějících vozidel, databáze pro evidenci záznamů a komunikační rozhraní pro synchronizaci dat s parkovacím systémem GP4P. Umožňuje pořizování fotodokumentace projíždějících vozidel, její archivaci a zobrazování v GPSW Basic. Určeno pro SW LPR ARH, SW LPR NOK.</t>
  </si>
  <si>
    <t>2.10</t>
  </si>
  <si>
    <t>Analogový telefon</t>
  </si>
  <si>
    <t>Poznámka k položce:_x000D_
Poznámka k položce: Poznámka k položce: Telefonní přístroj pro zajištění komunikace s analogovými interkomy instalovanými v parkovacích stojanech nebo automatických pokladnách.</t>
  </si>
  <si>
    <t>Pol215</t>
  </si>
  <si>
    <t>Parkovací terminál GP4T - základní set</t>
  </si>
  <si>
    <t>Poznámka k položce:_x000D_
Poznámka k položce: Poznámka k položce: Skříň parkovacího terminálu. Po doplnění příslušnými moduly se stane vjezdovým nebo výjezdovým. Provedení je v antikorozní úpravě a barevné kombinaci RAL 6029 a RAL 9006.</t>
  </si>
  <si>
    <t>Pol216</t>
  </si>
  <si>
    <t>Široký parkovací terminál GP4TW - základní set</t>
  </si>
  <si>
    <t>Poznámka k položce:_x000D_
Poznámka k položce: Poznámka k položce: Široká skříň parkovacího terminálu. Po doplnění příslušnými moduly se stane vjezdovým nebo výjezdovým. Provedení je v antikorozní úpravě a barevné kombinaci RAL 6029 a RAL 9006.</t>
  </si>
  <si>
    <t>Pol217</t>
  </si>
  <si>
    <t>Tiskárna pro tisk účtenek z papírové role</t>
  </si>
  <si>
    <t>Poznámka k položce:_x000D_
Poznámka k položce: Poznámka k položce: Tiskárna pro tisk účtenek a potvrzení pro terminál GP4TW.  Jako tiskové médium se používá role termocitlivého papíru.</t>
  </si>
  <si>
    <t>Pol218</t>
  </si>
  <si>
    <t>Informační displej grafický</t>
  </si>
  <si>
    <t>Poznámka k položce:_x000D_
Poznámka k položce: Poznámka k položce: Polychromatický LCD displej o úhlopříčce 5,7", s rozlišením 320 × 240 px (QVGA) a 18bit barevnou hloubkou. Displej je vybaven integrovaným podsvitem pro viditelné zobrazení informací i při zhoršených světelných podmínkách.</t>
  </si>
  <si>
    <t>Pol219</t>
  </si>
  <si>
    <t>Příprava pro instalaci čtečky bezkontaktních karet GP4T Pr MIFARE/HID</t>
  </si>
  <si>
    <t>Poznámka k položce:_x000D_
Poznámka k položce: Poznámka k položce: Montáž komponentů umožňujících připojení externí čtečky bezkontaktních karet pomocí protokolu Wiegand.  Pro instalaci do terminálů a sloupkŮ GP4T, GP4SE, GP4A, GP4U.</t>
  </si>
  <si>
    <t>Pol220</t>
  </si>
  <si>
    <t>Poznámka k položce:_x000D_
Poznámka k položce: Poznámka k položce: Modul čtečky bezkontaktních parkovacích karet MARIN pro dlouhodobé parkování. Pro instalaci do terminálů a sloupkŮ GP4T, GP4SE, GPE4T, GP4A, GP4M, GP4MS, GP4MC, GPE4M, GP4CS.</t>
  </si>
  <si>
    <t>Pol221</t>
  </si>
  <si>
    <t>Tiskárna parkovacích lístků z papírové role s dvojitým podavačem</t>
  </si>
  <si>
    <t>Poznámka k položce:_x000D_
Poznámka k položce: Poznámka k položce: Modul tiskárny parkovacích lístků s čárovým kódem pro vjezdový terminál. Jako tiskové médium se používá role termocitlivého papíru. Tiskárna je dodávána včetně samostatného držáku pro uchycení papírové role a dvojitým podavačem</t>
  </si>
  <si>
    <t>Pol222</t>
  </si>
  <si>
    <t>Tiskárna parkovacích karet ze skládaných papírových lístků s dvojitým podavačem. Pro GP4T.</t>
  </si>
  <si>
    <t>Poznámka k položce:_x000D_
Poznámka k položce: Poznámka k položce: Modul tiskárny parkovacích karet s čárovým kódem pro vjezdový terminál. Jako tiskové médium se používají skládané perforované karty. Tiskárna je dodávána včetně držáku pro uložení kartonového boxu s kartami a dvojitým podavačem</t>
  </si>
  <si>
    <t>Pol223</t>
  </si>
  <si>
    <t>Čtečka bezkontaktních karet motorizovaná</t>
  </si>
  <si>
    <t>Poznámka k položce:_x000D_
Poznámka k položce: Poznámka k položce: Modul požerače karet s čtečkou bezkontaktních parkovacích karet pro dlouhodobé parkování . Čtečka je dodávána včetně samostatné nádoby pro sběr použitých parkovacích karet.  Pro instalaci do terminálů a sloupků GP4T, GP4SE.</t>
  </si>
  <si>
    <t>Pol224</t>
  </si>
  <si>
    <t>GSM brána</t>
  </si>
  <si>
    <t>Poznámka k položce:_x000D_
Poznámka k položce: Poznámka k položce: GSM brána pro připojení GSM sítí do VoIP sítě pro obousměrnou komunikaci. SIM karta není součástí - zajistí zákazník.</t>
  </si>
  <si>
    <t>Pol225</t>
  </si>
  <si>
    <t>Terminál pro akceptaci bezkontaktních platebních karet</t>
  </si>
  <si>
    <t>Poznámka k položce:_x000D_
Poznámka k položce: Poznámka k položce: Terminál pro příjem bezhotovostních plateb. Pro provedení platby lze využívat pouze bezkontaktní platební karty. Neobsahuje přípravu pro instalaci terminálu. Tento produkt je určen pro český a slovenský trh.</t>
  </si>
  <si>
    <t>Pol226</t>
  </si>
  <si>
    <t>Příprava pro instalaci terminálu GP4M cn EU5 do zařízení GP4M, GP4MC, GP4MS, GPE4M, GP4AT, GP4T, GP4TW, GP4SE</t>
  </si>
  <si>
    <t>Poznámka k položce:_x000D_
Poznámka k položce: Poznámka k položce: Příprava pro modul bezkontaktního terminálu platební karty. Obsahuje kompletní sestavu dílů a SW pro instalaci. Neobsahuje terminál.</t>
  </si>
  <si>
    <t>Pol227</t>
  </si>
  <si>
    <t>GP4M kiosk s rozhraním / aplikací kiosku  s variantou napojení na parkovací systému GP4P</t>
  </si>
  <si>
    <t>Poznámka k položce:_x000D_
Poznámka k položce: Poznámka k položce: Aplikace a rozhraní GP4M Kiosk pro zajištění  placení různých typů poplatků v automatických platebních stanicích GP4M/GP4MC v kombinaci s placením parkovného. Aplikace umožňuje přepínání mezi vybranými poplatky.</t>
  </si>
  <si>
    <t>Pol228</t>
  </si>
  <si>
    <t>Automatická pokladna GP4M - set 6T</t>
  </si>
  <si>
    <t>Poznámka k položce:_x000D_
Poznámka k položce: Poznámka k položce: Základní set automatické pokladny s vracením mincí. Vybaveno řídicím a komunikačním počítačem s komunikačním SW, informačním displejem s tlačítkovým ovládáním a tiskárnou účtenek. Součástí setu je i validátor bankovek a mincovník s 6 tubami a kovovou pokladnou na mince. Skříň pokladny je v antikorozní úpravě v barevné kombinaci RAL 6029, 7043 a 9006.</t>
  </si>
  <si>
    <t>Pol229</t>
  </si>
  <si>
    <t>Doplnění displeje o dotykové ovládání</t>
  </si>
  <si>
    <t>Poznámka k položce:_x000D_
Poznámka k položce: Poznámka k položce: Doplnění displeje GP4M Dg o dotykové ovládání. Součástí je SW pro virtuální klávesnici</t>
  </si>
  <si>
    <t>Pol230</t>
  </si>
  <si>
    <t>Čtečka čárového kódu 1D a 2D</t>
  </si>
  <si>
    <t>Poznámka k položce:_x000D_
Poznámka k položce: Poznámka k položce: Modul čtečky 1D a 2D kódu pro výjezdový (vjezdový) terminál a pokladny (GP4M, GP4MS) a čelní panel pro umístění snímače čárového kódu.</t>
  </si>
  <si>
    <t>Pol231</t>
  </si>
  <si>
    <t>Vydavač bankovek</t>
  </si>
  <si>
    <t>Poznámka k položce:_x000D_
Poznámka k položce: Poznámka k položce: Vydavač pro vracení přeplatku ve formě bankovek. Obsahuje dvě kazety pro uložení až dvou nominálních hodnot jedné měny. Vydavač lze volitelně doplnit o uzamykací systém.</t>
  </si>
  <si>
    <t>Pol232</t>
  </si>
  <si>
    <t>Terminál pro akceptaci kontaktních i bezkontaktních platebních karet 3v1</t>
  </si>
  <si>
    <t>Poznámka k položce:_x000D_
Poznámka k položce: Poznámka k položce: Terminál pro příjem bezhotovostních plateb. Pro provedení platby lze využívat kontaktní i bezkontaktní platební karty. Neobsahuje přípravu pro instalaci terminálu. Tento produkt je určen pro český a slovenský trh.</t>
  </si>
  <si>
    <t>Pol233</t>
  </si>
  <si>
    <t>Příprava pro instalaci terminálu GP4M cc EU6 do zařízení GP4M, GP4MC, GP4MS, GPE4M, GP4AT, GP4T, GP4TW, GP4SE</t>
  </si>
  <si>
    <t>Poznámka k položce:_x000D_
Poznámka k položce: Poznámka k položce: Příprava pro modul  terminálu platební karty. Obsahuje kompletní sestavu dílů a SW pro instalaci. Neobsahuje terminál.</t>
  </si>
  <si>
    <t>Pol234</t>
  </si>
  <si>
    <t>IP audio interkom - s možností rozšíření na videointerkom</t>
  </si>
  <si>
    <t>Poznámka k položce:_x000D_
Poznámka k položce: Poznámka k položce: Obousměrný audiokomunikační systém s hlasovým dorozumíváním a hlasitým odposlechem. Digitalizovaný zvuk je přenášen prostřednictvím protokolu IP. Interkom je dodáván včetně komunikačního tlačítka, mikrofonu a reproduktoru. Možnost rozšíření na videointerkom.</t>
  </si>
  <si>
    <t>Pol235</t>
  </si>
  <si>
    <t>Automatická závora pro intenzivní provoz s detektorem pro rameno do 5m bez příslušenství</t>
  </si>
  <si>
    <t>Poznámka k položce:_x000D_
Poznámka k položce: Poznámka k položce: Aut. závora pro intenz. provoz až do 5m délky ramene bez příslušenství, rychlost 3s, frekvenční měnič, dvoukanálový externí detektor. Elektronika s frekvenčním měničem zajišťuje vyšší životnost mechanizmu závory. Povrchová úprava galvanickým zinkováním a práškovou barvou.</t>
  </si>
  <si>
    <t>Pol236</t>
  </si>
  <si>
    <t>Rameno závory - profil 23x80mm, délka 3m</t>
  </si>
  <si>
    <t>Poznámka k položce:_x000D_
Poznámka k položce: Poznámka k položce: Hliníkové rameno obdélníkového profilu o standardní délce 3 m, včetně nálepek s reflexním potiskem.</t>
  </si>
  <si>
    <t>Pol237</t>
  </si>
  <si>
    <t>Mechanismus pro lomené rameno závory</t>
  </si>
  <si>
    <t>Poznámka k položce:_x000D_
Poznámka k položce: Poznámka k položce: Kloubová mechanika pro závory do 5m délky, úhel ohybu 90°. Pouze pro ramena tvaru profil GP5B BPn.</t>
  </si>
  <si>
    <t>Pol238</t>
  </si>
  <si>
    <t>Sada pro LED osvětlení 3 metrového ramene</t>
  </si>
  <si>
    <t>Poznámka k položce:_x000D_
Poznámka k položce: Poznámka k položce: Osvětlení ráhna v objektech s nočním provozem. Sada obsahuje 3 m  světelný LED pásek a spínaný napěťový zdroj pro elektrické napájení světelného pásku. Pásek je osazen  svítivými diody s dvoubarevným svitem (červené a zelené světlo). Napájení 12V.</t>
  </si>
  <si>
    <t>Pol239</t>
  </si>
  <si>
    <t>Pěnová ochranná lišta 1 m</t>
  </si>
  <si>
    <t>Poznámka k položce:_x000D_
Poznámka k položce: Poznámka k položce: Lišta z  pěnového polyetylénu pro uchycení ke spodní části ramene obdélníkového profilu. Pěnová lišta zajišťuje ochranu vozidel před poškozením a osob před poraněním v případě nárazu ráhna.</t>
  </si>
  <si>
    <t>Pol240</t>
  </si>
  <si>
    <t>Multimediální displej pro silniční závoru</t>
  </si>
  <si>
    <t>Poznámka k položce:_x000D_
Poznámka k položce: Poznámka k položce: LCD multimediální displej  zobrazující statické a dynamické texty, obrázky, videa a RZ vozidel při použivání LPR systému.  Displej je určený pro zařízení GP5B</t>
  </si>
  <si>
    <t>Pol241</t>
  </si>
  <si>
    <t>Hliníkový dvoukomorový LED semafor ⌀120 mm</t>
  </si>
  <si>
    <t>Poznámka k položce:_x000D_
Poznámka k položce: Poznámka k položce: Světelné signalizační zařízení v hliníkovém provedení pro regulaci dopravního provozu v definovaném prostoru. Semafor je vybaven dvěma diodovými panely s jednobarevným svitem (červené a zelené světlo). Průměr čoček 120 mm. Bez uchycení.</t>
  </si>
  <si>
    <t>Pol242</t>
  </si>
  <si>
    <t>Sloupek semaforu pro silniční závoru N500</t>
  </si>
  <si>
    <t>Poznámka k položce:_x000D_
Poznámka k položce: Poznámka k položce: Nízký kovový sloupek pro upevnění semaforu, s instalací na vrchní plochu automatické silniční závory.</t>
  </si>
  <si>
    <t>Pol243</t>
  </si>
  <si>
    <t>Infračervená závora bezodrazková</t>
  </si>
  <si>
    <t>Poznámka k položce:_x000D_
Poznámka k položce: Poznámka k položce: Infračervená světelná závora pro detekci vozidel. Bez nutnosti instalace odrazky. Dosah 0,1 - 2 m. Obsahuje 1 ks vysílače/přijímače.</t>
  </si>
  <si>
    <t>Pol244</t>
  </si>
  <si>
    <t>Přístupová jednotka s čtečkou čárového kódu pro montáž na zeď</t>
  </si>
  <si>
    <t>Poznámka k položce:_x000D_
Poznámka k položce: Poznámka k položce: Vstupní nebo výstupní jednotka pro ovládání dveří na parkoviště s krátkodobým a kongresovým parkováním. Zvyšuje ochranu proti neoprávněnému vniknutí do prostor parkoviště.</t>
  </si>
  <si>
    <t>Pol245</t>
  </si>
  <si>
    <t>Informační displej znakový</t>
  </si>
  <si>
    <t>Poznámka k položce:_x000D_
Poznámka k položce: Poznámka k položce: Monochromatický dvouřádkový LCD displej schopný zobrazit až 40 alfanumerických znaků (2x20). Displej je vybaven podsvitem. Pro instalaci do terminálů a sloupků GP4T, GP4SE, GP4A, GP4U.</t>
  </si>
  <si>
    <t>Pol246</t>
  </si>
  <si>
    <t>Čtečka čárového 1D a 2D kódu</t>
  </si>
  <si>
    <t>Pol247</t>
  </si>
  <si>
    <t>SW pro rozpoznávání RZ Stream</t>
  </si>
  <si>
    <t>Poznámka k položce:_x000D_
Poznámka k položce: Poznámka k položce: Software pro rozpoznání registračních značek projíždějících vozidel. Licence pro jednu kameru. Snímání RZ do rychlosti 10 km/h.</t>
  </si>
  <si>
    <t>Pol248</t>
  </si>
  <si>
    <t>Kamera pro snímání RZ Color Stream</t>
  </si>
  <si>
    <t>Poznámka k položce:_x000D_
Poznámka k položce: Poznámka k položce: Kamera s integrovaným infračerveným přísvitem pro barevné snímání registračních značek projíždějících vozidel.</t>
  </si>
  <si>
    <t>Pol249</t>
  </si>
  <si>
    <t>Sloupek kamery pro snímání RZ</t>
  </si>
  <si>
    <t>Poznámka k položce:_x000D_
Poznámka k položce: Poznámka k položce: Kovový sloupek pro vestavbu kamery pro snímání registračních značek projíždějících vozidel.</t>
  </si>
  <si>
    <t>Pol250</t>
  </si>
  <si>
    <t>Integrace dobíjecí elektrostanice GP5CS do parkovacího systému</t>
  </si>
  <si>
    <t>Poznámka k položce:_x000D_
Poznámka k položce: Poznámka k položce: Připojení dobíjecí stanice do parkovacího systému. SW licence.</t>
  </si>
  <si>
    <t>Pol251</t>
  </si>
  <si>
    <t>Dobíjecí elektrostanice</t>
  </si>
  <si>
    <t>Poznámka k položce:_x000D_
Poznámka k položce: Poznámka k položce: Set dobíjecí stanice pro elektromobily. Obsahuje skříň, dobíjecí elektroniku a kabeláž.</t>
  </si>
  <si>
    <t>Poznámka k položce:_x000D_
Poznámka k položce: Poznámka k položce: Polychromatický LCD displej o úhlopříčce 5,7" -7" . Displej je vybaven podsvitem. Včetně video nápovědy.</t>
  </si>
  <si>
    <t>Pol252</t>
  </si>
  <si>
    <t>Čtečka čárového kódu 1D a 2D vhodná pro čtení z mobilního telefonu</t>
  </si>
  <si>
    <t>Poznámka k položce:_x000D_
Poznámka k položce: Poznámka k položce: Čtečka čárového kódu podporující snímání dvoudimenzionálních čárových kódů. Uožňuje přiložit mobilní telefon pro přečtení kódu.</t>
  </si>
  <si>
    <t>Poznámka k položce:_x000D_
Poznámka k položce: Poznámka k položce: Modul čtečky bezkontaktních parkovacích karet MARIN pro dlouhodobé parkování. Pro instalaci do terminálů a sloupkŮ GP4T, GP4SE, GPE4T, GP4A, GP4M, GP4MS, GP4MC, GPE4M, GP5CS.</t>
  </si>
  <si>
    <t>Pol253</t>
  </si>
  <si>
    <t>Plastová karta</t>
  </si>
  <si>
    <t>Poznámka k položce:_x000D_
Poznámka k položce: Poznámka k položce: Plastová karta se zabudovaným RFID čipem, pracující na frekvenci 125 kHz.</t>
  </si>
  <si>
    <t>Pol254</t>
  </si>
  <si>
    <t>Dvouřádkový displej s písmenem P a 8 zobrazovacími segmenty</t>
  </si>
  <si>
    <t>Poznámka k položce:_x000D_
Poznámka k položce: Poznámka k položce: Dvouřádkový displej vybavený symbolem parkoviště a 8 monochromatickými zobrazovacími panely s oranžovým svitem pro zobrazení textu VOLNO nebo OBSAZENO, případně kombinaci nápisu a počtu volných míst.</t>
  </si>
  <si>
    <t>Pol255</t>
  </si>
  <si>
    <t>Hardwarový validátor GP4C - základní set</t>
  </si>
  <si>
    <t>Poznámka k položce:_x000D_
Poznámka k položce: Poznámka k položce: Set hardwarového označovacího terminálu pro validaci parkovacích karet s čárovým kódem a modifikaci jejich vlastností v rámci parkovacího systému GP4P. Obsahuje plastové pouzdro, montážní desky, zdroj informační znakový displej, validátor bez funkcionality tlačítek včetně scaneru čárového kódu</t>
  </si>
  <si>
    <t>Pol256</t>
  </si>
  <si>
    <t>Invalidátor</t>
  </si>
  <si>
    <t>Poznámka k položce:_x000D_
Poznámka k položce: Poznámka k položce: Zařízení pro validaci parkovacích karet pro osoby se zdravotním postižením. Validátor umožňuje handicapovaným osobám parkovat zcela zdarma. Obsahuje skříň, postranní dveře, čelní panel, řídicí jednotku, elektrický rozvaděč, kabeláž, automatické topení, validátor, maticovou klávesnici, kameru,  tlačítkový spínač a grafický displej.</t>
  </si>
  <si>
    <t>Pol257</t>
  </si>
  <si>
    <t>Montáž HW,  instalace SW,</t>
  </si>
  <si>
    <t>D.1.4.6.12 - RCD</t>
  </si>
  <si>
    <t>D1 - Materiál RCD</t>
  </si>
  <si>
    <t xml:space="preserve">D2 - Ostatní </t>
  </si>
  <si>
    <t>Materiál RCD</t>
  </si>
  <si>
    <t>Montáž rozvaděče, antén a příslušenství</t>
  </si>
  <si>
    <t>RCD 01</t>
  </si>
  <si>
    <t>Rozvaděč DAS, plechový, uzamykatelný, vč. zásuvky 230V, DIN, rozměr 600x600x220mm</t>
  </si>
  <si>
    <t>RCD 02</t>
  </si>
  <si>
    <t>vnitřní anténa DAS, IP44, montáž na strop</t>
  </si>
  <si>
    <t>RCD 03</t>
  </si>
  <si>
    <t>vnější anténa DAS, IP65, montáž na strop (garáže)</t>
  </si>
  <si>
    <t>RCD 04</t>
  </si>
  <si>
    <t>anténní splitter, vč. krytu a příslušenství</t>
  </si>
  <si>
    <t>RCD 05</t>
  </si>
  <si>
    <t>koaxiální kabel LCF 12-50</t>
  </si>
  <si>
    <t>RCD 06</t>
  </si>
  <si>
    <t>konektory</t>
  </si>
  <si>
    <t>RCD 07</t>
  </si>
  <si>
    <t>RCD 08</t>
  </si>
  <si>
    <t>RCD 09</t>
  </si>
  <si>
    <t>RCD 10</t>
  </si>
  <si>
    <t>pomocný materiál</t>
  </si>
  <si>
    <t>RCD 11</t>
  </si>
  <si>
    <t>RCD 12</t>
  </si>
  <si>
    <t>Měření</t>
  </si>
  <si>
    <t>RCD 13</t>
  </si>
  <si>
    <t>RCD 14</t>
  </si>
  <si>
    <t>D.1.4.6.13 - KT</t>
  </si>
  <si>
    <t>D1 - Páteřní kabelové trasy</t>
  </si>
  <si>
    <t>Páteřní kabelové trasy</t>
  </si>
  <si>
    <t>KT01</t>
  </si>
  <si>
    <t>Kabelová lávka, bočnice 45mm, šíře 500mm, tloušťka 1,5mm, délka 3m, pozinkováno metodou Sendzimir, vč. příslušenství</t>
  </si>
  <si>
    <t>KT02</t>
  </si>
  <si>
    <t>Podparapetní kanál 70x170</t>
  </si>
  <si>
    <t>KT03</t>
  </si>
  <si>
    <t>Víko podparapetního kanálu šíře 45mm</t>
  </si>
  <si>
    <t>KT04</t>
  </si>
  <si>
    <t>Spojka podparapetního kanálu</t>
  </si>
  <si>
    <t>KT05</t>
  </si>
  <si>
    <t>Kryt spoje</t>
  </si>
  <si>
    <t>KT06</t>
  </si>
  <si>
    <t>Přepážka 70 mm</t>
  </si>
  <si>
    <t>KT07</t>
  </si>
  <si>
    <t>Trubka ohebná PVC volně nebo pod omítkou 23 mm</t>
  </si>
  <si>
    <t>KT08</t>
  </si>
  <si>
    <t>Trubka ohebná PVC volně nebo pod omítkou 29 mm</t>
  </si>
  <si>
    <t>KT09</t>
  </si>
  <si>
    <t>Trubka ohebná PVC volně nebo pod omítkou 32 mm</t>
  </si>
  <si>
    <t>KT10</t>
  </si>
  <si>
    <t>TR.OHEB.MONOF.1440/1</t>
  </si>
  <si>
    <t>KT11</t>
  </si>
  <si>
    <t>Mikrotrubička 14/10mm</t>
  </si>
  <si>
    <t>KT12</t>
  </si>
  <si>
    <t>TR.KOPOFLEX  50</t>
  </si>
  <si>
    <t>KT13</t>
  </si>
  <si>
    <t>Krabice univerzální KU 68/2-1901, se šroubky</t>
  </si>
  <si>
    <t>KT14</t>
  </si>
  <si>
    <t>Krabice přístrojová, hluboká,</t>
  </si>
  <si>
    <t>KT15</t>
  </si>
  <si>
    <t>Krabice kruhová odbočná KO97 s víčkem KO97V</t>
  </si>
  <si>
    <t>KT16</t>
  </si>
  <si>
    <t>Krabice odbočná KO 125 s víčkem a šroubky</t>
  </si>
  <si>
    <t>Montáž skříně rozvodné</t>
  </si>
  <si>
    <t>KT17</t>
  </si>
  <si>
    <t>Skříň rozvodná KT 250 s víkem a šroubky</t>
  </si>
  <si>
    <t>KT18</t>
  </si>
  <si>
    <t>Kovový kabelový drátěný rošt 200/100 vč. příslušenství (spojky, závěsy, výložníky, zemn. Svorky)</t>
  </si>
  <si>
    <t>KT19</t>
  </si>
  <si>
    <t>Kovový kabelový drátěný rošt 100/100 vč. příslušenství (spojky, závěsy, výložníky, zemn. Svorky)</t>
  </si>
  <si>
    <t>KT20</t>
  </si>
  <si>
    <t>Kovový kabelový drátěný rošt 500/100 vč. příslušenství (spojky, závěsy, výložníky, zemn. Svorky)</t>
  </si>
  <si>
    <t>KT21</t>
  </si>
  <si>
    <t>Kabelový stoupací žebřík šíře 500mm, vč. příslušenství (spojky, závěsy, výložníky, zemn. Svorky)</t>
  </si>
  <si>
    <t>KT22</t>
  </si>
  <si>
    <t>ZAVITOVA TYC M8 1M POZINK</t>
  </si>
  <si>
    <t>KT23</t>
  </si>
  <si>
    <t>HMOŽDINKA KOV M6</t>
  </si>
  <si>
    <t>KT24</t>
  </si>
  <si>
    <t>Trubka plastová, pevná pr.20mm, světle šedá, vč. příchytek a hmoždinek_HD</t>
  </si>
  <si>
    <t>KT25</t>
  </si>
  <si>
    <t>Trubka plastová, pevná pr.32mm, světle šedá, vč. příchytek a hmoždinek_HD</t>
  </si>
  <si>
    <t>KT26</t>
  </si>
  <si>
    <t>CYKY  3CX2,5</t>
  </si>
  <si>
    <t>KT27</t>
  </si>
  <si>
    <t>CY 16 ZEL. ZLUTY</t>
  </si>
  <si>
    <t>KT28</t>
  </si>
  <si>
    <t>Mikrotrubička 12/8mm</t>
  </si>
  <si>
    <t>KT29</t>
  </si>
  <si>
    <t>Plastové příchytky na strop/zeď, pro max 20 kabelů do pr. 10mm, včetně hmoždinky a vrutu</t>
  </si>
  <si>
    <t>KT30</t>
  </si>
  <si>
    <t>Plastové příchytky na strop/zeď, pro max 6 kabelů do pr. 10mm, včetně hmoždinky a vrutu</t>
  </si>
  <si>
    <t>KT31</t>
  </si>
  <si>
    <t>Stahovací pásky, šíře 4mm, délka 200mm, bal=100ks</t>
  </si>
  <si>
    <t>KT32</t>
  </si>
  <si>
    <t>Hmoždinka do betonu 8mm</t>
  </si>
  <si>
    <t>KT33</t>
  </si>
  <si>
    <t>Hmoždinka do cihly 8 mm</t>
  </si>
  <si>
    <t>KT34</t>
  </si>
  <si>
    <t>Značení trasy trubkového vedení</t>
  </si>
  <si>
    <t>KT35</t>
  </si>
  <si>
    <t>Vysekání kapsy v cihl. zdi, krabice do 100x100x50 mm</t>
  </si>
  <si>
    <t>KT36</t>
  </si>
  <si>
    <t>Vysekání kapsy v cihl. zdi, krabice do 250x200x100 mm</t>
  </si>
  <si>
    <t>KT37</t>
  </si>
  <si>
    <t>Vysekání drážky v cihl. zdi do hl. 50 mm, š. do 70 mm</t>
  </si>
  <si>
    <t>KT38</t>
  </si>
  <si>
    <t>Vysekání drážky v cihl. zdi do hl. 50 mm, š. do 100 mm</t>
  </si>
  <si>
    <t>KT41</t>
  </si>
  <si>
    <t>Průraz D=6cm, cihla 15cm</t>
  </si>
  <si>
    <t>KT42</t>
  </si>
  <si>
    <t>Průraz D=6cm, cihla 30cm</t>
  </si>
  <si>
    <t>KT43</t>
  </si>
  <si>
    <t>Průraz D=6cm, cihla 45cm</t>
  </si>
  <si>
    <t>KT44</t>
  </si>
  <si>
    <t>Průraz D=6cm, beton 15cm</t>
  </si>
  <si>
    <t>KT45</t>
  </si>
  <si>
    <t>Průraz D=6cm, beton 30cm</t>
  </si>
  <si>
    <t>KT46</t>
  </si>
  <si>
    <t>Průraz D=6cm, beton 45cm</t>
  </si>
  <si>
    <t>KT47</t>
  </si>
  <si>
    <t>Protipožární ucpávky vč. revize, šťítků a dokumentace, dle PBŘ</t>
  </si>
  <si>
    <t>KT48</t>
  </si>
  <si>
    <t>D.1.4.7 - Měření a regulace</t>
  </si>
  <si>
    <t>01-50 - Systém technologie</t>
  </si>
  <si>
    <t>01-51 - Periferie vstupní</t>
  </si>
  <si>
    <t>01-52 - Periferie výstupní</t>
  </si>
  <si>
    <t>01-53 - Rozvaděč</t>
  </si>
  <si>
    <t>01-54 - Montážní materiál</t>
  </si>
  <si>
    <t>19-51 - Elektromontážní práce</t>
  </si>
  <si>
    <t>19-52 - Uvedení do provozu</t>
  </si>
  <si>
    <t>19-53 - Software DDC - práce</t>
  </si>
  <si>
    <t>19-54 - Revize, zkoušky, odborné prohlídky</t>
  </si>
  <si>
    <t>19-56 - Vizualizace</t>
  </si>
  <si>
    <t>19-57 - Projekční práce</t>
  </si>
  <si>
    <t>01-50</t>
  </si>
  <si>
    <t>Systém technologie</t>
  </si>
  <si>
    <t>PLC1.1</t>
  </si>
  <si>
    <t>PLC Modulární automatizační stanice, 400x I/O, Island bus, 4x Modbus RTU/BACnet MS/TP, Modbus TCP, KNX PL-Link; BACnet/IP, 24V DC</t>
  </si>
  <si>
    <t>PLC1.2</t>
  </si>
  <si>
    <t>PLC Modulární automatizační stanice, 200x I/O, Island bus, 2x Modbus RTU/BACnet MS/TP, Modbus TCP, KNX PL-Link; BACnet/IP, 24V DC</t>
  </si>
  <si>
    <t>PLC1.3</t>
  </si>
  <si>
    <t>PLC Modulární automatizační stanice, 100x I/O, Island bus, 1x Modbus RTU/BACnet MS/TP, Modbus TCP, KNX PL-Link; BACnet/IP, 24V DC</t>
  </si>
  <si>
    <t>PLC1.4</t>
  </si>
  <si>
    <t>Systémový ovladač pro integraci BACnet/MSTP, Modbus a KNX PL-Link zařízení, 24V DC, 2xRJ45, 2xModbus, 1xMbus, KNX PL-Link</t>
  </si>
  <si>
    <t>PLC2</t>
  </si>
  <si>
    <t>Modul 8xAI</t>
  </si>
  <si>
    <t>PLC3</t>
  </si>
  <si>
    <t>Modul 16xUI</t>
  </si>
  <si>
    <t>PLC4</t>
  </si>
  <si>
    <t>Modul 8x AO 0-10V</t>
  </si>
  <si>
    <t>PLC5</t>
  </si>
  <si>
    <t>Modul 6xDO</t>
  </si>
  <si>
    <t>PLC6</t>
  </si>
  <si>
    <t>Napájecí modul, 1200 mA pro 12 periferních modulů, 24V DC</t>
  </si>
  <si>
    <t>PLC7</t>
  </si>
  <si>
    <t>Sběrnicový modul PLC</t>
  </si>
  <si>
    <t>PLC8</t>
  </si>
  <si>
    <t>Operátorský panel s kapacitním dotykovým displejem 7“, 800x480, ARM, 256MB RAM, Ethernet</t>
  </si>
  <si>
    <t>ZD1</t>
  </si>
  <si>
    <t>Zdroj na din lištu 230/24V DC, 10A</t>
  </si>
  <si>
    <t>ZD2</t>
  </si>
  <si>
    <t>Napájecí trafo pro MEST110, 230 V / 24 V, 60 VA, montáž na DIN lištu</t>
  </si>
  <si>
    <t>Pol134</t>
  </si>
  <si>
    <t>Patch panel ETH 2 portový</t>
  </si>
  <si>
    <t>SWITCH</t>
  </si>
  <si>
    <t>switch 6portový 10/100/1000Mbps</t>
  </si>
  <si>
    <t>01-51</t>
  </si>
  <si>
    <t>Periferie vstupní</t>
  </si>
  <si>
    <t>MaR1</t>
  </si>
  <si>
    <t>Snímač teploty kanálový do VZT potrubí</t>
  </si>
  <si>
    <t>MaR2</t>
  </si>
  <si>
    <t>Snímač teploty a vlhkosti kanálový do VZT potrubí</t>
  </si>
  <si>
    <t>ST-N11</t>
  </si>
  <si>
    <t>Snímač venkovní/vnitřní teploty,  Ni1000, rozsah -40 až 60 °C, IP65</t>
  </si>
  <si>
    <t>ST-N10</t>
  </si>
  <si>
    <t>Snímač teploty do jímky, Ni1000/6180, kabel 2m, jímka</t>
  </si>
  <si>
    <t>ST-N12</t>
  </si>
  <si>
    <t>Snímač teploty do jímky akumulační nádoby, Ni1000/6180, kabel 2m, jímka</t>
  </si>
  <si>
    <t>J2</t>
  </si>
  <si>
    <t>Jímka akumulační nádoba nerez G1/2"  prům.6</t>
  </si>
  <si>
    <t>J1</t>
  </si>
  <si>
    <t>Jímka nerez G1/2"  prům.6</t>
  </si>
  <si>
    <t>N1</t>
  </si>
  <si>
    <t>Návarek G1/2" nátrubek varný vnitřní závit</t>
  </si>
  <si>
    <t>dP1</t>
  </si>
  <si>
    <t>Diferenční tlakový spínač 20-300Pa</t>
  </si>
  <si>
    <t>dP2</t>
  </si>
  <si>
    <t>Diferenční tlakový spínač 50-500Pa</t>
  </si>
  <si>
    <t>MaR6</t>
  </si>
  <si>
    <t>Snímač teploty -10.. +50°C, vlhkosti prostorový 0-100% hm</t>
  </si>
  <si>
    <t>Pol445</t>
  </si>
  <si>
    <t>Protimrazový termostat -10.. +15°C, 6m</t>
  </si>
  <si>
    <t>Pol446</t>
  </si>
  <si>
    <t>Magnetický kontakt na okno</t>
  </si>
  <si>
    <t>MaR19</t>
  </si>
  <si>
    <t>Pokojový ovladač</t>
  </si>
  <si>
    <t>Poznámka k položce:_x000D_
Poznámka k položce: Pokojový ovladač, Displej 60 x 60mm, měření teploty, vlhkosti a koncentrace CO2, nastavování provozního módu, stupňů fancoilu a požadovaných teplot , displej pro regulaci HVAC, tlačítka pro ovládání žaluzií, osvětlení nebo scén, přepínání a indikace stavů, komunikace PL-Link/ RS485 galv. Oddělená</t>
  </si>
  <si>
    <t>Pol447</t>
  </si>
  <si>
    <t>Prostorové čidlo teploty, vlhkosti a koncentrace CO2 místnosti bez možnosti regulace z místnosti - montáž zapuštěná do podhledu místnosti, měření teploty, komunikace PL-Link/ RS485 galv. Oddělená,  (umístění v pokojích 2.NP)</t>
  </si>
  <si>
    <t>Pol448</t>
  </si>
  <si>
    <t>Kombinovaný stropní detektor pohybu a senzoru intenzity osvětlení (dvoubodové řízení), komunikace KNX</t>
  </si>
  <si>
    <t>Pol449</t>
  </si>
  <si>
    <t>Předřadník DALI</t>
  </si>
  <si>
    <t>Pol450</t>
  </si>
  <si>
    <t>Spínací / stmívací aktor 2x vysílání DALI, napájení 230VAC, komunikace DALI/KNX</t>
  </si>
  <si>
    <t>Pol451</t>
  </si>
  <si>
    <t>SC Spínací akční člen pro regulaci 8ks ventilů (funkce ventilů ON/OFF 230VAC) v rozdělovači podlah. vytápění. Komunikace PL-Link kompatibilní s regulátorem fancoilu</t>
  </si>
  <si>
    <t>Pol452</t>
  </si>
  <si>
    <t>SC Spínací akční člen pro regulaci 12ks ventilů (funkce ventilů ON/OFF 230VAC) v rozdělovači podlah. vytápění. Komunikace PL-Link kompatibilní s regulátorem fancoilu</t>
  </si>
  <si>
    <t>MaR21</t>
  </si>
  <si>
    <t>Kompaktní automatizační stanice pro místnosti, BACnet/IP</t>
  </si>
  <si>
    <t>Poznámka k položce:_x000D_
Poznámka k položce: Kompaktní automatizační stanice pro místnosti, BACnet/IP, napájení AC 230 V, komunikace PL-Link, čidlo přítomnosti, čidlo osvitu,  8x DO pro žaluzie, RS485, 2x DI (přítomnost okno), 5 triaky pro term. Ventily 24 V st (topení, chlazení) a třístupňový fancoil 230V st (vč. signalizace napájení, chod a porucha jednotky FCU), kom. 1x Modbus slave / RS485 pro nadřazený systém, 1x Modbus master / RS485 pro pokojový ovladač, vč. rozvodnice, umístěna na konzole ve svislé poloze (konzola součást dodávky stanice).</t>
  </si>
  <si>
    <t>MaR27</t>
  </si>
  <si>
    <t>Detektor úniku chladiva, 2x poplachový stupeň, 3x výstupní relé (ALARM1 +ALARM2 +FAULT), vč. Ústředny na DIN</t>
  </si>
  <si>
    <t>Pol453</t>
  </si>
  <si>
    <t>Čidlo plynu CO, IP65, napájení 230V AC, 2x výstupní relé NO/NC kontakt</t>
  </si>
  <si>
    <t>MaR29</t>
  </si>
  <si>
    <t>Zapojení motorů ventilátorů (dod. VZT)</t>
  </si>
  <si>
    <t>MaR30</t>
  </si>
  <si>
    <t>Zapojení požárních klapek (dod. VZT)</t>
  </si>
  <si>
    <t>MaR31</t>
  </si>
  <si>
    <t>Zapojení měřičů spotřeb (dod. Plyn/ELE/ZTI)</t>
  </si>
  <si>
    <t>MaR32</t>
  </si>
  <si>
    <t>Zapojení čerpadel (dod. ÚT/CHL)</t>
  </si>
  <si>
    <t>MaR33</t>
  </si>
  <si>
    <t>Zapojení servopohonů uzavíracích a směšovacích ventilů (dod. ÚT/CHL)</t>
  </si>
  <si>
    <t>MaR35</t>
  </si>
  <si>
    <t>Zapojení fancoilů (dod. CHL)</t>
  </si>
  <si>
    <t>Z3</t>
  </si>
  <si>
    <t>Napájecí zdroj 24V, 60W na Din lištu</t>
  </si>
  <si>
    <t>01-52</t>
  </si>
  <si>
    <t>Periferie výstupní</t>
  </si>
  <si>
    <t>KL1</t>
  </si>
  <si>
    <t>Klapkový servopohon 24Vac ovl. 0-10V 5Nm</t>
  </si>
  <si>
    <t>Ven1</t>
  </si>
  <si>
    <t>Regulační ventil na vstupy do rozdělovače podlahového vytápění, 230V, ON/OFF</t>
  </si>
  <si>
    <t>Ven2</t>
  </si>
  <si>
    <t>Trojcestný regulační ventil DN25, Kvs=8 + servo 24Vac 0-10V</t>
  </si>
  <si>
    <t>01-53</t>
  </si>
  <si>
    <t>Rozvaděč</t>
  </si>
  <si>
    <t>RM1</t>
  </si>
  <si>
    <t>Rozvaděč RM</t>
  </si>
  <si>
    <t>Poznámka k položce:_x000D_
Poznámka k položce: Rozvaděč RM  - Rozvaděč oceloplechový nástěnný, svorkovnice nahoře, krytí IP 54, rozměry  1600x2000x400 (š x v x h), ochrana dle ČSN 33 2000-4-41 samočinným odpojením vadné části v síti TN-S, barva RAL 7032, Další příslušenství rozvaděče:montážní deska, přepěťová ochrana II.a III. st.,na dveřích signalizace stavu hlavního přívodu, jištěné vývody pro danou technologii včetně motorových spouštěčů, pomocná relé, pomocné kontakty, stykače atp., LED osvětlení rozvaděče, bezpečnostní trafo 230/24VAC, 300VA, ss zdroj 5A/24VDC, servisní zásuvka 230V/10A, pomocná relé,  svorky, kabelové průchodky, přepěťová ochrana  III. st., atd.   Kapsa na dokumentaci, přístroje se zkratovou odolností 10kA, vývody kabelů nahoru, přívod vrchem zhora, atd., zhotové dle ČSN EN 61 439, min. 40% rezerva v rozvaděči.</t>
  </si>
  <si>
    <t>RM2</t>
  </si>
  <si>
    <t>RM3</t>
  </si>
  <si>
    <t>RM4</t>
  </si>
  <si>
    <t>Poznámka k položce:_x000D_
Poznámka k položce: Rozvaděč RM  - Rozvaděč oceloplechový nástěnný, svorkovnice nahoře, krytí IP 66, rozměry 800x1000x300 (š x v x h), ochrana dle ČSN 33 2000-4-41 samočinným odpojením vadné části v síti TN-S, barva RAL 7032, Další příslušenství rozvaděče:montážní deska, přepěťová ochrana II.a III. st.,na dveřích signalizace stavu hlavního přívodu, jištěné vývody pro danou technologii včetně motorových spouštěčů, pomocná relé, pomocné kontakty, stykače atp., LED osvětlení rozvaděče, bezpečnostní trafo 230/24VAC, 300VA, ss zdroj 5A/24VDC, servisní zásuvka 230V/10A, pomocná relé,  svorky, kabelové průchodky, přepěťová ochrana  III. st., atd.   Kapsa na dokumentaci, přístroje se zkratovou odolností 10kA, vývody kabelů nahoru, přívod vrchem zhora, atd., zhotové dle ČSN EN 61 439, min. 40% rezerva v rozvaděči.</t>
  </si>
  <si>
    <t>RM5</t>
  </si>
  <si>
    <t>RM6</t>
  </si>
  <si>
    <t>Poznámka k položce:_x000D_
Poznámka k položce: Rozvaděč RM  - Rozvaděč oceloplechový nástěnný, svorkovnice nahoře, krytí IP 54, rozměry 800x1000x300 (š x v x h), ochrana dle ČSN 33 2000-4-41 samočinným odpojením vadné části v síti TN-S, barva RAL 7032, Další příslušenství rozvaděče:montážní deska, přepěťová ochrana II.a III. st.,na dveřích signalizace stavu hlavního přívodu, jištěné vývody pro danou technologii včetně motorových spouštěčů, pomocná relé, pomocné kontakty, stykače atp., LED osvětlení rozvaděče, bezpečnostní trafo 230/24VAC, 300VA, ss zdroj 5A/24VDC, servisní zásuvka 230V/10A, pomocná relé,  svorky, kabelové průchodky, přepěťová ochrana  III. st., atd.   Kapsa na dokumentaci, přístroje se zkratovou odolností 10kA, vývody kabelů nahoru, přívod vrchem zhora, atd., zhotové dle ČSN EN 61 439, min. 40% rezerva v rozvaděči.</t>
  </si>
  <si>
    <t>RK</t>
  </si>
  <si>
    <t>Poznámka k položce:_x000D_
Poznámka k položce: Rozvaděč RM  - Rozvaděč oceloplechový nástěnný, svorkovnice nahoře, krytí IP 54, rozměry  800x2000x400 (š x v x h), ochrana dle ČSN 33 2000-4-41 samočinným odpojením vadné části v síti TN-S, barva RAL 7032, Další příslušenství rozvaděče:montážní deska, přepěťová ochrana II.a III. st.,na dveřích signalizace stavu hlavního přívodu, jištěné vývody pro danou technologii včetně motorových spouštěčů, pomocná relé, pomocné kontakty, stykače atp., LED osvětlení rozvaděče, bezpečnostní trafo 230/24VAC, 300VA, ss zdroj 5A/24VDC, servisní zásuvka 230V/10A, pomocná relé,  svorky, kabelové průchodky, přepěťová ochrana  III. st., atd.   Kapsa na dokumentaci, přístroje se zkratovou odolností 10kA, vývody kabelů nahoru, přívod vrchem zhora, atd., zhotové dle ČSN EN 61 439, min. 40% rezerva v rozvaděči.</t>
  </si>
  <si>
    <t>01-54</t>
  </si>
  <si>
    <t>Montážní materiál</t>
  </si>
  <si>
    <t>1220HFPP</t>
  </si>
  <si>
    <t>Trubka ohebná - pr.20mm, 750N</t>
  </si>
  <si>
    <t>Pol454</t>
  </si>
  <si>
    <t>Trubka ohebná - pr.32mm, 750N</t>
  </si>
  <si>
    <t>Pol455</t>
  </si>
  <si>
    <t>Flexibilní trubka pro uložení kabelů do země průměr 40mm</t>
  </si>
  <si>
    <t>4020LA</t>
  </si>
  <si>
    <t>Trubka tuhá PVC 750N délka 3 m barva tmavě šedá vč. příchytky, 20mm</t>
  </si>
  <si>
    <t>4032LA</t>
  </si>
  <si>
    <t>Trubka tuhá PVC 750N délka 3 m barva tmavě šedá vč. příchytky, 32mm</t>
  </si>
  <si>
    <t>Pol456</t>
  </si>
  <si>
    <t>Kabel silový 1-CXKH-V-J 3x1,5 FE180/P60-R /h/-/ B2cas1d0</t>
  </si>
  <si>
    <t>Pol457</t>
  </si>
  <si>
    <t>Kabel silový 1-CXKH-V-J 3x2,5 FE180/P60-R /h/-/ B2cas1d0</t>
  </si>
  <si>
    <t>Pol458</t>
  </si>
  <si>
    <t>Kabel silový1-CXKH-V-J 5x1,5 FE180/P60-R /h/-/ B2cas1d0</t>
  </si>
  <si>
    <t>Pol459</t>
  </si>
  <si>
    <t>Kabel silový 1-CXKH-V-J 5x2,5 FE180/P60-R /h/-/ B2cas1d0</t>
  </si>
  <si>
    <t>Pol460</t>
  </si>
  <si>
    <t>Kabel PRAFlaGuard F 1x2x08</t>
  </si>
  <si>
    <t>Pol461</t>
  </si>
  <si>
    <t>Kabel PRAFlaGuard F 2x2x08</t>
  </si>
  <si>
    <t>Pol462</t>
  </si>
  <si>
    <t>Kabel PRAFlaGuard F 4x2x08</t>
  </si>
  <si>
    <t>Pol463</t>
  </si>
  <si>
    <t>CYSY 2x0,75 B2ca s1 d1 a1</t>
  </si>
  <si>
    <t>34121570.C</t>
  </si>
  <si>
    <t>Kabel SXKD-5E-FTP-LSOHFR-B2ca</t>
  </si>
  <si>
    <t>KECK4709</t>
  </si>
  <si>
    <t>KRABICE připojovací S VÍČKEM</t>
  </si>
  <si>
    <t>KECK5003</t>
  </si>
  <si>
    <t>ŽLAB  62/ 50 Plný</t>
  </si>
  <si>
    <t>KECK5004</t>
  </si>
  <si>
    <t>ŽLAB 125/ 50  Plný</t>
  </si>
  <si>
    <t>KECK5023</t>
  </si>
  <si>
    <t>VÍKO  62               plný</t>
  </si>
  <si>
    <t>KECK5024</t>
  </si>
  <si>
    <t>VÍKO 125               plný</t>
  </si>
  <si>
    <t>KECK5112</t>
  </si>
  <si>
    <t>NOSNÍK  62                plný</t>
  </si>
  <si>
    <t>KECK5113</t>
  </si>
  <si>
    <t>NOSNÍK 125                plný</t>
  </si>
  <si>
    <t>KECK5134</t>
  </si>
  <si>
    <t>PŘEPÁŽKA ŽLABU  50        plný</t>
  </si>
  <si>
    <t>KECV0269</t>
  </si>
  <si>
    <t>CY   6    ZEL/ŽL</t>
  </si>
  <si>
    <t>Pol464</t>
  </si>
  <si>
    <t>Svorkovnice zemnicí</t>
  </si>
  <si>
    <t>KECH1732</t>
  </si>
  <si>
    <t>SVORKA ZEMNÍCÍ</t>
  </si>
  <si>
    <t>Pol465</t>
  </si>
  <si>
    <t>Zásuvka 230V nástěnná, komplet VDT, IP43</t>
  </si>
  <si>
    <t>Pol466</t>
  </si>
  <si>
    <t>Protipožární přepážky, vč. štítku</t>
  </si>
  <si>
    <t>Pol467</t>
  </si>
  <si>
    <t>Spojovací materiál</t>
  </si>
  <si>
    <t>S9993</t>
  </si>
  <si>
    <t>Podružný materiál</t>
  </si>
  <si>
    <t>19-51</t>
  </si>
  <si>
    <t>Elektromontážní práce</t>
  </si>
  <si>
    <t>Pol468</t>
  </si>
  <si>
    <t>MTZ Snímač teploty do VZT</t>
  </si>
  <si>
    <t>Pol469</t>
  </si>
  <si>
    <t>MTZ Snímač venkovní teploty,  Ni1000, rozsah -40 až 60 °C, IP65</t>
  </si>
  <si>
    <t>Pol470</t>
  </si>
  <si>
    <t>MTZ Snímač teploty příložný / do jímky, Ni1000/6180, kabel 2m, jímka</t>
  </si>
  <si>
    <t>Pol471</t>
  </si>
  <si>
    <t>MTZ Diferenční tlakový spínač 20-300Pa</t>
  </si>
  <si>
    <t>Pol472</t>
  </si>
  <si>
    <t>MTZ Diferenční tlakový spínač 50-500Pa</t>
  </si>
  <si>
    <t>Pol473</t>
  </si>
  <si>
    <t>MTZ Regulátor fancoilu</t>
  </si>
  <si>
    <t>Pol474</t>
  </si>
  <si>
    <t>MTZ Detektor úniku chladiva</t>
  </si>
  <si>
    <t>Pol475</t>
  </si>
  <si>
    <t>MTZ Prostorové čidlo teploty a vlhkosti</t>
  </si>
  <si>
    <t>Pol476</t>
  </si>
  <si>
    <t>MTZ Magnetický kontakt na okno</t>
  </si>
  <si>
    <t>Pol477</t>
  </si>
  <si>
    <t>MTZ Protimrazový termostat -10.. +15°C, 6m</t>
  </si>
  <si>
    <t>Pol478</t>
  </si>
  <si>
    <t>MTZ Ovladač nástěný s měřením teploty, kompatibilní s technologií chlazení</t>
  </si>
  <si>
    <t>Pol479</t>
  </si>
  <si>
    <t>MTZ Napájecí zdroj 24V, 60W na Din lištu</t>
  </si>
  <si>
    <t>Pol480</t>
  </si>
  <si>
    <t>Mtz Trubka ohebná - pr.20mm, 750N</t>
  </si>
  <si>
    <t>Pol481</t>
  </si>
  <si>
    <t>Mtz Trubka ohebná - pr.32mm, 750N</t>
  </si>
  <si>
    <t>Pol482</t>
  </si>
  <si>
    <t>MTZ připoložení trubky do výkopu pro plyn flexibilní trubka pro uložení kabelů do země průměr 40mm vč. Protažení kabelu</t>
  </si>
  <si>
    <t>Pol483</t>
  </si>
  <si>
    <t>Mtz Trubka tuhá PVC 750N délka 3 m barva tmavě šedá vč. příchytky, 20mm</t>
  </si>
  <si>
    <t>Pol484</t>
  </si>
  <si>
    <t>Mtz Trubka tuhá PVC 750N délka 3 m barva tmavě šedá vč. příchytky, 32mm</t>
  </si>
  <si>
    <t>Pol485</t>
  </si>
  <si>
    <t>Mtz Kabel silový s Cu jádrem 3 x 1,5 mm2</t>
  </si>
  <si>
    <t>Pol486</t>
  </si>
  <si>
    <t>Mtz Kabel silový s Cu jádrem 3 x 2,5 mm2</t>
  </si>
  <si>
    <t>Pol487</t>
  </si>
  <si>
    <t>Mtz Kabel silový s Cu jádrem 5 x 1,5 mm2</t>
  </si>
  <si>
    <t>Pol488</t>
  </si>
  <si>
    <t>Mtz Kabel silový s Cu jádrem 5 x 2,5 mm2</t>
  </si>
  <si>
    <t>Pol489</t>
  </si>
  <si>
    <t>Mtz Kabel PRAFlaGuard F 1x2x08</t>
  </si>
  <si>
    <t>Pol490</t>
  </si>
  <si>
    <t>Mtz Kabel PRAFlaGuard F 2x2x08</t>
  </si>
  <si>
    <t>Pol491</t>
  </si>
  <si>
    <t>Mtz Kabel PRAFlaGuard F 4x2x08</t>
  </si>
  <si>
    <t>Pol492</t>
  </si>
  <si>
    <t>Mtz CYSY 2x0,75 B2ca s1 d1 a1</t>
  </si>
  <si>
    <t>Pol493</t>
  </si>
  <si>
    <t>Pol494</t>
  </si>
  <si>
    <t>MTZ KRABICE VÍČKEM</t>
  </si>
  <si>
    <t>Pol495</t>
  </si>
  <si>
    <t>MTZ ŽLAB  62/ 50            plný</t>
  </si>
  <si>
    <t>Pol496</t>
  </si>
  <si>
    <t>MTZ ŽLAB 125/ 50           2plný</t>
  </si>
  <si>
    <t>Pol497</t>
  </si>
  <si>
    <t>MTZ CY   6    ZEL/ŽL</t>
  </si>
  <si>
    <t>Pol498</t>
  </si>
  <si>
    <t>MTZ Svorkovnice zemnicí</t>
  </si>
  <si>
    <t>Pol499</t>
  </si>
  <si>
    <t>MTZ SVORKA ZEMNÍCÍ MALÁ</t>
  </si>
  <si>
    <t>Pol500</t>
  </si>
  <si>
    <t>MTZ Zásuvka 230V nástěnná, komplet VDT, IP43</t>
  </si>
  <si>
    <t>Pol501</t>
  </si>
  <si>
    <t>MTZ Protipožární přepážky</t>
  </si>
  <si>
    <t>Pol502</t>
  </si>
  <si>
    <t>Ukonceni vodicu v rozvadeci-2,5 mm2 (strojní popis návlaček)</t>
  </si>
  <si>
    <t>Pol503</t>
  </si>
  <si>
    <t>mtž  MOTORY VZT A ČERPADLA  BEZ FM DO 4 KW</t>
  </si>
  <si>
    <t>Pol504</t>
  </si>
  <si>
    <t>Mtz servopohonu pro ventil - el.připojení</t>
  </si>
  <si>
    <t>Pol63</t>
  </si>
  <si>
    <t>MTZ Rozvaděč</t>
  </si>
  <si>
    <t>Pol505</t>
  </si>
  <si>
    <t>Drobné montážní práce</t>
  </si>
  <si>
    <t>Pol506</t>
  </si>
  <si>
    <t>Demontáž stávajících kabelových tras</t>
  </si>
  <si>
    <t>Pol507</t>
  </si>
  <si>
    <t>Demontáž stávající kabeláže</t>
  </si>
  <si>
    <t>Pol508</t>
  </si>
  <si>
    <t>Demontáž prvků</t>
  </si>
  <si>
    <t>19-52</t>
  </si>
  <si>
    <t>Uvedení do provozu</t>
  </si>
  <si>
    <t>Oživ MaR</t>
  </si>
  <si>
    <t>oživení, odladění syst. MaR</t>
  </si>
  <si>
    <t>d.bod</t>
  </si>
  <si>
    <t>19-53</t>
  </si>
  <si>
    <t>Software DDC - práce</t>
  </si>
  <si>
    <t>101100111T01</t>
  </si>
  <si>
    <t>Uživatelský software pro DDC</t>
  </si>
  <si>
    <t>19-54</t>
  </si>
  <si>
    <t>Revize, zkoušky, odborné prohlídky</t>
  </si>
  <si>
    <t>901      T00</t>
  </si>
  <si>
    <t>Hzs - práce aplikačního programátora-příprava ke, komplexní zkoušce</t>
  </si>
  <si>
    <t>905      R01</t>
  </si>
  <si>
    <t>Hzs-revize provoz.souboru a st.obj., Revize</t>
  </si>
  <si>
    <t>19-56</t>
  </si>
  <si>
    <t>Vizualizace</t>
  </si>
  <si>
    <t>vizual</t>
  </si>
  <si>
    <t>vizulizace na pracovní stanici</t>
  </si>
  <si>
    <t>Pol510</t>
  </si>
  <si>
    <t>Integrace do nadřazeného systému investora 100% kompatibilní se stávajícím systémem</t>
  </si>
  <si>
    <t>licene</t>
  </si>
  <si>
    <t>licence vizualizace</t>
  </si>
  <si>
    <t>Pol511</t>
  </si>
  <si>
    <t>koordinace návazností</t>
  </si>
  <si>
    <t>Pol512</t>
  </si>
  <si>
    <t>Zasilání SMS, GSM brána</t>
  </si>
  <si>
    <t>Pol513</t>
  </si>
  <si>
    <t>oživení komunikace M-bus, Modbus</t>
  </si>
  <si>
    <t>Pol514</t>
  </si>
  <si>
    <t>parametrizace interface M-bus,  Modbus</t>
  </si>
  <si>
    <t>101100177T00</t>
  </si>
  <si>
    <t>Vykreslení obrazovek</t>
  </si>
  <si>
    <t>19-57</t>
  </si>
  <si>
    <t>Projekční práce</t>
  </si>
  <si>
    <t>D.1.4.8.1 - rozvody</t>
  </si>
  <si>
    <t xml:space="preserve">Poznámka: Součástí nabídkové ceny musí být veškeré náklady, aby cena byla konečná a zahrnovala celou dodávku a montáž. Dodávky a montáže uvedené v nabídce musí být, včetně veškerého souvisejícího doplňkového, podružného a montážního materiálu, tak aby celé zařízení bylo funkční a splňovalo všechny předpisy,  které se na ně vztahují. </t>
  </si>
  <si>
    <t>D1 - Rozvody medicinálních plynů vč. koncových prvků</t>
  </si>
  <si>
    <t>Rozvody medicinálních plynů vč. koncových prvků</t>
  </si>
  <si>
    <t>Pol68</t>
  </si>
  <si>
    <t>měděná trubka 8x1</t>
  </si>
  <si>
    <t>Pol69</t>
  </si>
  <si>
    <t>měděná trubka 12x1</t>
  </si>
  <si>
    <t>Pol70</t>
  </si>
  <si>
    <t>měděná trubka 18x1</t>
  </si>
  <si>
    <t>Pol76</t>
  </si>
  <si>
    <t>měděná trubka 22x1</t>
  </si>
  <si>
    <t>Pol77</t>
  </si>
  <si>
    <t>Ag pájka 45+pasta</t>
  </si>
  <si>
    <t>g</t>
  </si>
  <si>
    <t>Pol114</t>
  </si>
  <si>
    <t>chránička potrubí-oc.trubka 26.9x2.6 (0,5m)</t>
  </si>
  <si>
    <t>Pol115</t>
  </si>
  <si>
    <t>chránička potrubí-oc.trubka 31.8x2.6 (0,5m)</t>
  </si>
  <si>
    <t>Pol116</t>
  </si>
  <si>
    <t>chránička potrubí-oc.trubka 38x2.6 (0,5m)</t>
  </si>
  <si>
    <t>Pol117</t>
  </si>
  <si>
    <t>chránička potrubí-oc.trubka 31.8x2.6 (2m)</t>
  </si>
  <si>
    <t>Pol118</t>
  </si>
  <si>
    <t>tvarovky Cu do pr.22</t>
  </si>
  <si>
    <t>Pol119</t>
  </si>
  <si>
    <t>konzole jednoduchá</t>
  </si>
  <si>
    <t>Pol120</t>
  </si>
  <si>
    <t>značení potrubí</t>
  </si>
  <si>
    <t>Pol121</t>
  </si>
  <si>
    <t>ochranný plyn pro pájení Cu trubek</t>
  </si>
  <si>
    <t>Pol82</t>
  </si>
  <si>
    <t>propláchnutí rozvodu dusíkem</t>
  </si>
  <si>
    <t>Pol122</t>
  </si>
  <si>
    <t>úseková tlaková zkouška</t>
  </si>
  <si>
    <t>Pol123</t>
  </si>
  <si>
    <t>závěrečná tlaková zkouška</t>
  </si>
  <si>
    <t>Pol124</t>
  </si>
  <si>
    <t>kulový kohout DN15 vč.šroubení</t>
  </si>
  <si>
    <t>Pol125</t>
  </si>
  <si>
    <t>kulový kohout DN20 vč.šroubení</t>
  </si>
  <si>
    <t>Pol126</t>
  </si>
  <si>
    <t>lahvový uzavírací ventil</t>
  </si>
  <si>
    <t>Pol127</t>
  </si>
  <si>
    <t>manometr pr.60 rozsah 0-1MPa</t>
  </si>
  <si>
    <t>Pol128</t>
  </si>
  <si>
    <t>ventilová krabice pro 1 plyn vč. Čidel a integrované klinické signalizace, instalace pod omítku</t>
  </si>
  <si>
    <t>Pol129</t>
  </si>
  <si>
    <t>ventilová krabice pro 2 plyny vč. čidel, instalace pod omítku</t>
  </si>
  <si>
    <t>Pol130</t>
  </si>
  <si>
    <t>monitorovací zařízení s dotykovým LCD displejem, instalace do zdi</t>
  </si>
  <si>
    <t>Pol131</t>
  </si>
  <si>
    <t>lékařský podomítkový panel</t>
  </si>
  <si>
    <t>Pol132</t>
  </si>
  <si>
    <t>lůžková rampa O2 jednolůžková, délka 1500 mm</t>
  </si>
  <si>
    <t>Pol133</t>
  </si>
  <si>
    <t>pevný stropní stativ</t>
  </si>
  <si>
    <t>Poznámka k položce:_x000D_
Poznámka k položce: Poznámka k položce: pevný stropní stativ šířková modulová hlava délky 800 mm, 2x O2, 1x AIR4bar, 1x AGSS, 8x zásuvka 230V (4x ZIS, 4x VDO),4x PA, 4xRJ45, 2x volná pozice, příprava pro sadu ramen (detail č. 1)</t>
  </si>
  <si>
    <t>Pol135</t>
  </si>
  <si>
    <t>provedení zkoušek a revizí (plynové+ elektro)</t>
  </si>
  <si>
    <t>D.1.4.8.2 - kompres.stanice</t>
  </si>
  <si>
    <t>D1 - Kompresorová stanice pro dýchání</t>
  </si>
  <si>
    <t>D2 - Ostatní náklady</t>
  </si>
  <si>
    <t>Kompresorová stanice pro dýchání</t>
  </si>
  <si>
    <t>Pol78</t>
  </si>
  <si>
    <t>tvarovky Cu do pr.28</t>
  </si>
  <si>
    <t>Pol79</t>
  </si>
  <si>
    <t>Pol80</t>
  </si>
  <si>
    <t>Pol81</t>
  </si>
  <si>
    <t>ochraný plyn pro pájení Cu trubek</t>
  </si>
  <si>
    <t>Pol83</t>
  </si>
  <si>
    <t>tlaková zkouška ve stanici</t>
  </si>
  <si>
    <t>Pol84</t>
  </si>
  <si>
    <t>Pol85</t>
  </si>
  <si>
    <t>čidlo signalizace 4-20mA, 0-16bar</t>
  </si>
  <si>
    <t>Pol86</t>
  </si>
  <si>
    <t>manometr pr.100 rozsah 0-1MPa</t>
  </si>
  <si>
    <t>Pol87</t>
  </si>
  <si>
    <t>nouzový vstup pro údržbu</t>
  </si>
  <si>
    <t>Pol88</t>
  </si>
  <si>
    <t>kulový kohout DN10 vč.šroubení</t>
  </si>
  <si>
    <t>Pol89</t>
  </si>
  <si>
    <t>Pol90</t>
  </si>
  <si>
    <t>Pol91</t>
  </si>
  <si>
    <t>zpětná klapka DN20</t>
  </si>
  <si>
    <t>Pol92</t>
  </si>
  <si>
    <t>rychlospojka pro odběr vzorků</t>
  </si>
  <si>
    <t>Pol93</t>
  </si>
  <si>
    <t>tlaková hadice ke kompresoru DN10 délka 1200mm, zpětná klapka</t>
  </si>
  <si>
    <t>Pol94</t>
  </si>
  <si>
    <t>zásobník stl.vzduchu o objemu 250 l, do 11 bar pojistný ventil otevírací přetlak  11 bar vč.výbavy dle ČSN EN ISO 7396-1</t>
  </si>
  <si>
    <t>Pol95</t>
  </si>
  <si>
    <t>Bezolejová pístová kompresorová jednotka integrovaná na tlakové nádobě vč. příslušenství :</t>
  </si>
  <si>
    <t>Poznámka k položce:_x000D_
Poznámka k položce: Poznámka k položce: Bezolejová pístová kompresorová jednotka integrovaná na tlakové nádobě vč. příslušenství : 2x kompresor - výkon 2x 235 l/min při tlaku 8 bar 1x tlaková nádoba o objemu 90 l příkon 2x 2,2kW, hlučnost 76 db(A), cyklonový odlučovač+ automatické odvodnění, automatické odvodnění tlakové nádoby</t>
  </si>
  <si>
    <t>Pol96</t>
  </si>
  <si>
    <t>duplexní redukční linka:</t>
  </si>
  <si>
    <t>Poznámka k položce:_x000D_
Poznámka k položce: Poznámka k položce: duplexní redukční linka: výkon 100 m3/hod vstup max 16 bar / výstup 4,5 bar pojistný ventil otevírací přetlak 6 bar</t>
  </si>
  <si>
    <t>Pol97</t>
  </si>
  <si>
    <t>Adsorpční sušička vč. příslušenství:</t>
  </si>
  <si>
    <t>Poznámka k položce:_x000D_
Poznámka k položce: Poznámka k položce: Adsorpční sušička vč. příslušenství: výkon sušiče 35m3/h při 12bar, integrované čidlo rosného bodu, integrovaná filtrace dle ČSN EN ISO 7396-1 ed.2</t>
  </si>
  <si>
    <t>Pol98</t>
  </si>
  <si>
    <t>čidlo snímání CO, včetně vyhodnocovacího displeje a bezpotenciálového kontaktu</t>
  </si>
  <si>
    <t>Pol99</t>
  </si>
  <si>
    <t>Sběrná nádoba kondenzátu - 25L</t>
  </si>
  <si>
    <t>Pol100</t>
  </si>
  <si>
    <t>sběrnice separátoru</t>
  </si>
  <si>
    <t>Pol101</t>
  </si>
  <si>
    <t>opletená hadice 20x9 pro odvod kondenzátu</t>
  </si>
  <si>
    <t>Pol102</t>
  </si>
  <si>
    <t>elektro rozvaděč vč. elektro instalace</t>
  </si>
  <si>
    <t>LEK 15 - zkouška čistoty medic.stl.vzduchu dle čl.3.2 odst.b</t>
  </si>
  <si>
    <t>D.1.4.8.3 - lahvový zdroj AIR</t>
  </si>
  <si>
    <t>D1 - Lahvový zdroj stl. vzduchu</t>
  </si>
  <si>
    <t>Lahvový zdroj stl. vzduchu</t>
  </si>
  <si>
    <t>Pol105</t>
  </si>
  <si>
    <t>měděná trubka 16x3</t>
  </si>
  <si>
    <t>Pol106</t>
  </si>
  <si>
    <t>tvarovky Cu do pr.18</t>
  </si>
  <si>
    <t>Pol107</t>
  </si>
  <si>
    <t>Pol108</t>
  </si>
  <si>
    <t>záložní zdroj vzduchu (Air)</t>
  </si>
  <si>
    <t>Poznámka k položce:_x000D_
Poznámka k položce: Poznámka k položce: záložní zdroj kyslíku : 1 lahev, vč.redukčního panelu  redukční panel výstup 4bar 1x LB pro 1 lahev vč.držáku a vysokotl.čidla</t>
  </si>
  <si>
    <t>D.1.4.8.4 - lahvový zdroj O2</t>
  </si>
  <si>
    <t>D1 - Lahvový zdroj kyslíku</t>
  </si>
  <si>
    <t>Lahvový zdroj kyslíku</t>
  </si>
  <si>
    <t>Pol110</t>
  </si>
  <si>
    <t>lahvový zdroj kyslíku</t>
  </si>
  <si>
    <t>Poznámka k položce:_x000D_
Poznámka k položce: Poznámka k položce: lahvový zdroj kyslíku : 2+2 lahve vč. automatického přepínání : automatická jednotka přepínání zdrojů, výstup 4 bar, 2x LB pro 2 lahve vč.držáku a vysokotl.čidel,  středotl.čidlo, kontrolní manometr, kulový kohout</t>
  </si>
  <si>
    <t>záložní zdroj kyslíku</t>
  </si>
  <si>
    <t>Poznámka k položce:_x000D_
Poznámka k položce: Poznámka k položce: záložní zdroj kyslíku : 2 lahve vč.redukčního panelu  redukční panel výstup 4bar 1x LB pro 2 lahve vč.držáku a vysokotl.čidla</t>
  </si>
  <si>
    <t>Pol111</t>
  </si>
  <si>
    <t>sestava snímání koncentrace kyslíku</t>
  </si>
  <si>
    <t>Poznámka k položce:_x000D_
Poznámka k položce: Poznámka k položce: sestava snímání koncentrace kyslíku  2x čidlo, 1x vyhodnocovací ústředna, 1x siréna, 1x odstavné tlačítko, 2x světelná tabule</t>
  </si>
  <si>
    <t>Pol112</t>
  </si>
  <si>
    <t>monitorovací zařízení s dotykovým LCD displejem včetně slaboproudé kabeláže, instalace na zeď</t>
  </si>
  <si>
    <t>D.2 - Dokumentace technických a technologických zařízení</t>
  </si>
  <si>
    <t>D.2-01.1 - Výtahy</t>
  </si>
  <si>
    <t>N00 - Provozní soubor</t>
  </si>
  <si>
    <t>N00</t>
  </si>
  <si>
    <t>Provozní soubor</t>
  </si>
  <si>
    <t>V1</t>
  </si>
  <si>
    <t>Dodávka a montáž výtah V1 (specifikace viz výkresová dokumentace a TZ)</t>
  </si>
  <si>
    <t>262144</t>
  </si>
  <si>
    <t>V2</t>
  </si>
  <si>
    <t>Dodávka a montáž výtah V2 (specifikace viz výkresová dokumentace a TZ)</t>
  </si>
  <si>
    <t>V3</t>
  </si>
  <si>
    <t>Dodávka a montáž výtah V3 (specifikace viz výkresová dokumentace a TZ)</t>
  </si>
  <si>
    <t xml:space="preserve">Počty jednotek (výkaz výměr) = počet prvků, který je určen metodou odpočtu v programu AutoCadu z výkresů zanesením do Seznamu zařízení / vybavení po jednotlivých místnostech do listu programu Excel, kde je proveden následný souhrn pomocí funkcí Kontingenční tabulky. 23026-DPS-D.2-01.2-11-13_PUD.dwg 23026-DPS-D.2-01.2-05_SSZ.xls Cena díla je vč. montáže, montáž je vč. dopravy na místo instalace (ev. vč. potřebných manipulačních prostředků, přípravků nebo pomocných lešení), součástí dodávky je provedení zkoušek, revizí, komplexní uvedení do provozu, průvodní technické dokumentace jednotlivých zařízení a ev. potřebné revize, návody k obsluze, pokud zařízení navazují na ostatní systémy stavby je součástí dodávky SW a HW příslušenství a zaintegrování systému do stavebního celku a oživení systému, individuální a ev. komplexní vyzkoušení. V nabídkové ceně musí být veškerý související doplňkový materiál, tak aby každé zařízení (nebo komplex souvisejících zařízení) bylo funkční a splňovalo všechny předpisy, které se na provozování ve zdravotnictví vztahují. Součástí dodávky a montáže je ekologická likvidace odpadu. Podrobný popis jednotlivých komponentů a požadavky na jejich funkčnost a vybavení jsou uvedeny v Technické zprávě, která je nedílnou součástí tohoto výkazu. </t>
  </si>
  <si>
    <t>D1 - Zdravotnická technologie (dodávka a montáž systému)</t>
  </si>
  <si>
    <t>Zdravotnická technologie (dodávka a montáž systému)</t>
  </si>
  <si>
    <t>L001</t>
  </si>
  <si>
    <t>Linka mycí s dvojdřezem + skříňky D / H (uzamykatelné, pro uložení podložních mís), prostor pro podstavnou myčku / Orientační rozměr: 3100 x 600 x 850 mm / Linka mycí se zásuvkovým blokem, velkým vevařovaným dvojdřezem, lemem. Max. zatížení 80 kg. 1x liso</t>
  </si>
  <si>
    <t>L002</t>
  </si>
  <si>
    <t>Linka mycí s dvojdřezem + skříňky D / H (uzamykatelné, pro uložení podložních mís), prostor pro podstavnou myčku / Orientační rozměr: 2000 x 700 x 850 mm / Linka mycí se zásuvkovým blokem, velkým vevařovaným dvojdřezem, lemem. Max. zatížení 80 kg. 1x liso</t>
  </si>
  <si>
    <t>L051</t>
  </si>
  <si>
    <t>Trezor nábytkový na opiáty / Orientační rozměr: 370 x 270 x 280 mm / Trezor na léky do lékáren pro uskladnění drahých léků, opiátů, narkotik a další podobných látek, zabudovaný do horní skříňky, objem 10l, bezpečnostní třída I (ČSN EN 1143-1). Materiál: o</t>
  </si>
  <si>
    <t>N831</t>
  </si>
  <si>
    <t>Sedačka otočná, výškové nastavení, pojízdná / Orientační rozměr: (prázdné) mm / Výškově nastavitelná otočná lékařská stolička. Široký sedák o průměru 380 mm čalouněný v ekologické kůži. Výška sedáku: od 460 mm do 620 mm. Nosnost židle: min 100 kg. Provede</t>
  </si>
  <si>
    <t>N832</t>
  </si>
  <si>
    <t>Sedačka otočná s opěradlem, výškové nastavení, pojízdná / Orientační rozměr: (prázdné) mm / Antistatická židle určena pro operační a zákrokové sály. Pevná chromovaná konstrukce. Pětiramenný kříž. Čalounění z kvalitní antistatické koženky. Nastavení výšky</t>
  </si>
  <si>
    <t>N835</t>
  </si>
  <si>
    <t>Sedačka sedlová, trojnožka / Orientační rozměr: (prázdné) mm / Antistatická sedačka určena pro operační a zákrokové sály. Sedlová židle vyrobena z nerezových profilů. Hydraulický systém umožňuje pomocí nožního pedálu nastavení výšky od 600 mm do 750 mm. S</t>
  </si>
  <si>
    <t>V141</t>
  </si>
  <si>
    <t>Vozík na špinavé prádlo nebo odpad, na 1 vak-víko, nožní ovládání / Orientační rozměr: 530 x 540 x 1080 mm / Vozík na třídění odpadu a prádla. Konstrukce vozíku: ocel s práškovou barvou (šedá), antimikrobiální povrch-chrom. Sklopný držák vaku: 1x 120 l s</t>
  </si>
  <si>
    <t>V142</t>
  </si>
  <si>
    <t>Vozík na špinavé prádlo nebo odpad, na 1 vak-víko, nožní ovládání / Orientační rozměr: 460 x 480 x 1010 mm / Vozík na třídění odpadu a prádla. Konstrukce vozíku: ocel s práškovou barvou (šedá), antimikrobiální povrch-chrom. Sklopný držák vaku: 1x 80 l s v</t>
  </si>
  <si>
    <t>V143</t>
  </si>
  <si>
    <t>Vozík na manipulaci s prádlem, vysoký / Orientační rozměr: 810 x 620 x 1680 mm / Kovový vozík s trubkovým rámem a drátěným výpletem, 2 police vyjímatelné a výškově nastavitelné. Nakopávačka na spodním rámu vozíku. Na boku černá tabulka na křídu a držák do</t>
  </si>
  <si>
    <t>V150</t>
  </si>
  <si>
    <t>Vozík nástrojový 2-podlažní / Orientační rozměr: 700 x 480 x 960 mm / Pojízdný převozní nástrojový stolek vyroben z nerezových profilů a v horní části opatřen dvěma madly. Odkládací plochy tvoří horní lisované a spodní rovné nerezové plato. Nástrojový sto</t>
  </si>
  <si>
    <t>V151</t>
  </si>
  <si>
    <t>Vozík odběrový / Orientační rozměr: 750 x 550 x 1050 mm / Sestava zdravotnického vozíku s galerkou určená pro odběry. Konstrukce vozíku z oceli s antivibračními prolisy, povrchová úprava antimikrobiální šedou práškovou barvou. Horní deska z nerez oceli AI</t>
  </si>
  <si>
    <t>V162</t>
  </si>
  <si>
    <t>Vozík resuscitační, 3 zásuvky, držák infúzí + defibrilátoru, košík / Orientační rozměr: 750 x 550 x 1050 mm / Konstrukce: nerezová ocel AISI304 s antivibračními prolisy po celém obvodu korpusu vozíku, horní pracovní deska: nerez ocel AISI304 s prolisem 12</t>
  </si>
  <si>
    <t>V174</t>
  </si>
  <si>
    <t>Stojan se 4 závěsnými koši pojízdný, nerez / Orientační rozměr: 600 x 510 x 1800 mm / Pojízdný rám: z nerezové oceli. Opatřen kolečky průměru 75 mm, dvě s brzdami. Na rámu zavěšeny čtyři modulové koše o rozměru 60 x 30 x 20 cm. Provedení: celonerezové, an</t>
  </si>
  <si>
    <t>V180</t>
  </si>
  <si>
    <t>Stojan infuzní pojízdný, nerez  / Orientační rozměr: (prázdné) mm / Výška 1475 až 2140 mm. 4 háky. Brzděná antistatická kola průměr 50 mm. Ovládání jednou rukou.</t>
  </si>
  <si>
    <t>V201</t>
  </si>
  <si>
    <t>Lůžko pečovatelské elektrické s postranicemi a matrace / Orientační rozměr: (prázdné) mm / Základní parametry: Rozměry vnitřní 200 x 87 cm, tolerance 3 cm. Rozměry vnější 208 x 106 cm, tolerance 3 cm. Prodloužení - flexibilní: 10, 20 cm. Konstrukce lůžka</t>
  </si>
  <si>
    <t>V202</t>
  </si>
  <si>
    <t>Lůžko ošetřovatelské elektrické s postranicemi a antidekubitní pasivní matrace / Orientační rozměr: (prázdné) mm / Lůžko pro nemocniční péči pro standartní oddělení (akutní a dlouhodobá péče). Základní parametry: Rozměry vnitřní 200 x 86 cm, tolerance 3 c</t>
  </si>
  <si>
    <t>V212</t>
  </si>
  <si>
    <t>Stolek noční / Orientační rozměr: (prázdné) mm / Robustní ocelová konstrukce, kvalitní laminová úprava, vysoce kvalitní ABS hrany všech součástí stolku a zaoblená horní část. 2 zásuvky, výsuvná přihrádka a nika - vše s tlumícími dorazy. Hliníková madla st</t>
  </si>
  <si>
    <t>V213</t>
  </si>
  <si>
    <t>Stolek noční s výklopnou deskou / Orientační rozměr: (prázdné) mm / Lakované pozinkované kovové tělo, horní i jídelní deska vyrobeny z vysokotlakého laminátu s velkou mechanickou, chemickou a tepelnou odolností. Mechanický systém jídelního stolku přímo in</t>
  </si>
  <si>
    <t>V231</t>
  </si>
  <si>
    <t>Křeslo odběrové / Orientační rozměr: (prázdné) mm / Koženkou čalouněná odběrová židle se dvěma odnímatelnými područkami na otočném kloubu. Určeno pro odběry zejména v ordinacích a odběrových ambulancích. Výška sezení: 450 mm. Chromovaná konstrukce s min.</t>
  </si>
  <si>
    <t>V261</t>
  </si>
  <si>
    <t>Stolek nástrojový / Orientační rozměr: (prázdné) mm / Svařovaná nerezová konstrukce. Nerezové lisované plato se zaoblenými  rohy. Plynule stavitelná výška plata  s mechanickou aretací. Výška: od 650 mm do 1000 mm. Nosnost plata: min. 10 kg. 4 otočná kola</t>
  </si>
  <si>
    <t>V311</t>
  </si>
  <si>
    <t>Lehátko 2-dílné polohovatelné, elektrické, pojízdné, s držákem na papírové podložky pod pacienta / Orientační rozměr: 2000 x 720 x 520-890 mm / Konstrukce z jakostní oceli s povrchovou lakovanou úpravou. Ložná plocha výškově stavitelná pomocí elektromotor</t>
  </si>
  <si>
    <t>V342</t>
  </si>
  <si>
    <t>Lůžko sprchovací mechanické, pojízdné / Orientační rozměr: 2100 x 800 x 540-910 mm / Sprchovací lehátko pro osobní hygienu imobilních pacientů a jejich transport. Všechny funkce nezávislé na zdroji elektrické energie. Výškově stavitelné pomocí hydraulické</t>
  </si>
  <si>
    <t>V344</t>
  </si>
  <si>
    <t>Křeslo sprchovací, pojízdné / Orientační rozměr: (prázdné) mm / Vozík určený pro hygienu a sprchování. Možnost najíždět nad běžné toalety. Rám včetně stupačky a područek vyroben z vysoce pevného hliníku odolného proti korozi. Polstrované sedátko s výřezem</t>
  </si>
  <si>
    <t>V352</t>
  </si>
  <si>
    <t>Lehátko pro transport a dospávání pacientů, se zábranou, hydraulický zdvih, pojízdné vč. matrace / Orientační rozměr: 1900 x 650 x 600-850 mm / Transportní lůžko pro pacienty na urgentních příjmech, odděleních intenzivní péče, nebo pro pacienty, vyžadujíc</t>
  </si>
  <si>
    <t>V470</t>
  </si>
  <si>
    <t>Rotoped / Orientační rozměr: (prázdné) mm / Nosnost trenažéru minimální: 180 kg. Způsob využití: Poloprofesionální, lehce komerční. Brzdný systém: Indukční (elektromagnet). Regulace zátěže: Ve wattech s možností programů. Hmotnost setrvačníku minimální: 1</t>
  </si>
  <si>
    <t>V475</t>
  </si>
  <si>
    <t>Žebřiny s hrazdou, bradly a lavicí / Orientační rozměr: (prázdné) mm / Kombinace žebřin, kovové hrazdy, bradel a lavičky. Bílý matný kov s dřevěnými příčkami. Kovová konstrukce žebřin vyrobena z profilu 50 x 40 mm o tloušťce 2 mm.  9 oválných příček s pro</t>
  </si>
  <si>
    <t>V485</t>
  </si>
  <si>
    <t>Stůl na stolní tenis, skládací / Orientační rozměr: (prázdné) mm / Speciálně broušený povrch na 25 mm silné desce, stálé vlastnosti pro hru na nejvyšší úrovni. Deska zespodu vyztužená ocelovým rámem 60 mm. Nohy stolu z eloxovaného hliníku 40 x 40 mm, seři</t>
  </si>
  <si>
    <t>V521</t>
  </si>
  <si>
    <t>Chladnička na léky s cirk. vzduchu, podstavná/vestavná do linky, objem komory min. 120 l, teplotní rozsah +2 až +15 ° C, optický a akustický teplotní alarm, rozhraní pro monitorování teploty   / Orientační rozměr: 540 x 535 x 890 mm / Chladnička pro sklad</t>
  </si>
  <si>
    <t>V525</t>
  </si>
  <si>
    <t>Chladnička na léky s cirk. vzduchu, volně stojící, objem cca 360 l, optický a akustický teplotní alarm, rozhraní pro monitorování teploty, prosklené dveře, 2 zóny / Orientační rozměr: 600 x 620 x 1850 mm / Chladnička pro skladování farmaceutických produkt</t>
  </si>
  <si>
    <t>V581</t>
  </si>
  <si>
    <t>Výdejník vody bez výroby horké vody / Orientační rozměr: (prázdné) mm / S připojením na vodovodní řád. 3 možnosti zpracování vody: 1. pokojová voda 2. chlazená voda max. 6°C 3. perlivá voda – průtoková výroba. 3 stupňový filtrační systém: lisované aktivní</t>
  </si>
  <si>
    <t>V610</t>
  </si>
  <si>
    <t>Teploměr bezkontaktní / Orientační rozměr: (prázdné) mm / Digitální bezdotykový lékařský teploměr pro zdravotnictví pro bezkontaktní měření na vzdálenost 2-3 cm. Měření bez použití nástavců. Velký LCD displej s možností podsvícení. Přesné měření s odchylk</t>
  </si>
  <si>
    <t>V612</t>
  </si>
  <si>
    <t>Fonendoskop  / Orientační rozměr: (prázdné) mm / Dvoustranný jednohadičkový fonendoskop s velmi kvalitním poslechem v prestižním provedení. V sadě s 2-ma páry měkkých olivek. Celková délka: 760 mm. Průměr membrány: 42 mm.</t>
  </si>
  <si>
    <t>V614</t>
  </si>
  <si>
    <t>Tonometr bezrtuťový / Orientační rozměr: (prázdné) mm / Profesionální bezrtuťový systém pro přesné měření krevního tlaku s automatickým nafukováním. V tlakovém sloupci není použita rtuť ale moderní LED elementy (bezpečnost, čitelnost). Velký podsvícený LC</t>
  </si>
  <si>
    <t>V616</t>
  </si>
  <si>
    <t>Glukometr / Orientační rozměr: (prázdné) mm / Splňující normu ISO 15197 pro přesnost měření. Velký podsvícený displej. Výsledky měření do 5 sekund. Malá velikost kapky krve do 0.6 µL pro jemné testování. Označení pre and post-prandiálních hodnot umožňuje</t>
  </si>
  <si>
    <t>V618</t>
  </si>
  <si>
    <t>Oxymetr pulzní / Orientační rozměr: (prázdné) mm / Oxymetr pro použití u novorozenců, dětí i dospělých, přenosná jednotka s vlastní baterií pro transportní provoz min 3 hodiny. Zobrazení na displeji: plethysmografická křivka, hodnota saturace, pulsní frek</t>
  </si>
  <si>
    <t>V621</t>
  </si>
  <si>
    <t>Dávkovač injekční lineární / Orientační rozměr: (prázdné) mm / Lineární dávkovač slouží k přesnému dávkování malých objemů léčiva pomocí jednorázových stříkaček neonatologickým i dospělým pacientům. Mechanická manipulace s dvířky. Přesné dávkování objemů</t>
  </si>
  <si>
    <t>V622</t>
  </si>
  <si>
    <t>Pumpa infuzní volumetrická / Orientační rozměr: (prázdné) mm / Infuzní pumpa umožňuje přesné dávkování léčiva a infuzních roztoků u neonatologických i dospělých pacientů. Mechanická manipulace s dvířky. Infuzní sety bezpečnostní se silikonovým pumpovacím</t>
  </si>
  <si>
    <t>V624</t>
  </si>
  <si>
    <t>Odsávačka tekutin pojízdná elektrická / Orientační rozměr: (prázdné) mm / Sání do jednorázových vaků. Efektivní sací výkon: min. 30 l/min, podtlak: - 85 kPa, max. až - 90 kPa, pístový nízkofrekvenční odsávací systém pro rychlý nástup vakua. Sací syst.: 70</t>
  </si>
  <si>
    <t>V626</t>
  </si>
  <si>
    <t>Vak resuscitační s rezervoárem / Orientační rozměr: (prázdné) mm / Resuscitační dvouplášťový vak silikonový pro dosp. s komplet rezervoárem O2 a silikonovou maskou s nafukovací manžetou vel.5, autoklávovatelný při teplotě do 134°C, jednocestný pacientský</t>
  </si>
  <si>
    <t>V628</t>
  </si>
  <si>
    <t>Defibrilátor vč. monitoru / Orientační rozměr: (prázdné) mm / Malý a lehký defibrilátor vč. monitoru. Schopen plného provozu na síť (230V/50Hz) nebo na vestavěnou baterii. Přístroj vybaven metronomem pro využití při KPR. Režimy: AED (poloautomatická exter</t>
  </si>
  <si>
    <t>V629</t>
  </si>
  <si>
    <t>AED (Automatic External Defibrilátor) s brašnou / Orientační rozměr: (prázdné) mm / Přístroj určený pro široké použití ve zdravotnických zařízeních. Přístroj vybaven hlasovou nápovědou a grafikou v českém jazyce, která vede zachránce v průběhu celého posk</t>
  </si>
  <si>
    <t>V630</t>
  </si>
  <si>
    <t>Laryngoskop - kompletní standardní set vč. akumulátoru a nabíječky / Orientační rozměr: (prázdné) mm / Laryngoskop sada pro dospělé - laryngoskop s vláknovou optikou, světelný zdroj (žárovka) umístěný v rukojeti laryngoskopu, světlo vedené optickým vlákne</t>
  </si>
  <si>
    <t>V652</t>
  </si>
  <si>
    <t>Váha osobní vč. výškoměru podlahová / Orientační rozměr: (prázdné) mm / Lékařská váha s integrovaným mechanickým metrem a funkcí BMI. Váha schválená pro použití ve zdravotnictví podle normy 93/42/EHS. Prvotní ověření z výroby (štítek s "M"). Třída přesnos</t>
  </si>
  <si>
    <t>V662</t>
  </si>
  <si>
    <t>Svítidlo vyšetřovací pojízdné / Orientační rozměr: (prázdné) mm / LED svítidlo - 1 hlavice. Maximální intenzita osvětlení ve vzdálenosti 1m: 40 000 lx. Plynulé nastavení intenzity osvětlení. Minimální životnost LED: 40 000 hod. Provedení stojanové pojízdn</t>
  </si>
  <si>
    <t>V702</t>
  </si>
  <si>
    <t>Monitor vitálních funkcí transportní / Orientační rozměr: (prázdné) mm / Kompaktní pětikanálový pacientský monitor osazený barevným aktivním TFT displejem s úhlopříčkou 10.4“ poskytující zobrazení ve větších úhlech nebo v náročnějších světelných podmínkác</t>
  </si>
  <si>
    <t>V704</t>
  </si>
  <si>
    <t>EKG přístroj 3-kanálový, přenosný  / Orientační rozměr: (prázdné) mm / Dotykový LCD displej 5", rozlišení 800 x 480. Ovládání jedním tlačítkem. Virtuální klávesnice. Skener čárového kódu 1D/2D. Indikátor kvality signálu. Mapa svodů. Barevná indikace aktuá</t>
  </si>
  <si>
    <t>V732</t>
  </si>
  <si>
    <t>Přístroj anesteziologický, narkotizační / Orientační rozměr: (prázdné) mm / Univerzální přístroj pro všechny věkové kategorie: ventilace dětí od 3 kg hmotnost, napojení jednocestného okruhu, Tidal volume 20-1500 ml, Pressure inspir. 5-50 cm H2O, pressure</t>
  </si>
  <si>
    <t>V751</t>
  </si>
  <si>
    <t>Přístroj pro ECT (elektrokonvulzivní terapie) / Orientační rozměr: (prázdné) mm / Přístroj pro elektrokonvulzivní terapii (ECT) se širokou možností nastavení parametrů dle posledního vývoje v oboru a adekvátním příslušenstvím, využitelný v péči o hospital</t>
  </si>
  <si>
    <t>V905</t>
  </si>
  <si>
    <t>Monitor vitálních funkcí lůžkový / Orientační rozměr: (prázdné) mm / Barevný displej s min. úhlopříčkou 10" s min. rozlišením 800x600 px.. Zobrazení minimálně 6 křivek. Uživatelsky nastavitelné zobrazení křivek a hodnot. EKG 3svodové i 5svodové s automati</t>
  </si>
  <si>
    <t>V910</t>
  </si>
  <si>
    <t>Centrální monitor / stanice / Orientační rozměr: (prázdné) mm / Centrální monitor musí umět souběžně monitorovat minimálně 2 pacienty s možným budoucím rozšířením na 10 pacientů. Zobrazení na minimálně 2 ks 24" dotykových LCD displejích (součást dodávky),</t>
  </si>
  <si>
    <t>Z301</t>
  </si>
  <si>
    <t>Směšovací přístroj pro přípravu aplikačního roztoku pro mytí a dezinfekci nástrojů a ploch / Orientační rozměr: (prázdné) mm / Směšovač pro bezpečné odebírání desinfekčních a čisticích prostředků pro okamžité použití v koncentracích používaných v praxi. F</t>
  </si>
  <si>
    <t>Z305</t>
  </si>
  <si>
    <t>Myčka, vyplachovač a dezinfektor ložních mís a močových lahví / Orientační rozměr: (prázdné) mm / Umístění na zemi. Celonerezová konstrukce. Flexibilní hadice na připojení teplé a studené vody, přívod elektrické energie a odpadu směrem do podlahy anebo do</t>
  </si>
  <si>
    <t>Z320</t>
  </si>
  <si>
    <t>Mycí a dezinfekční automat, podstavný / Orientační rozměr: 900 x 600 x 820 mm / Automat mycí a dezinfekční s horkovzdušným sušením. Konstrukční provedení: kompaktní konstrukce, sklopná dvířka na čelní straně s šikmým obslužným panelem. Přístroj je použite</t>
  </si>
  <si>
    <t>Z550</t>
  </si>
  <si>
    <t>Panel sprchovací s desinfekcí / Orientační rozměr: (prázdné) mm / Sprchovací panel s desinfekcí pro osobní hygienu ležících pacientů, ke sprchování pacientů na sprchovacích lůžkách, vozících apod. Míchání desinfekčních roztoků pro desinfekci lůžek, vozíků</t>
  </si>
  <si>
    <t>Z552</t>
  </si>
  <si>
    <t>Panel sprchovací s desinfekcí a WC se splachováním / Orientační rozměr: (prázdné) mm / Sprchovací panel s desinfekcí pro osobní hygienu ležících pacientů, ke sprchování pacientů na sprchovacích lůžkách, vozících apod. Míchání desinfekčních roztoků pro des</t>
  </si>
  <si>
    <t>Z672</t>
  </si>
  <si>
    <t>Svítidlo vyšetřovací nástěnné / Orientační rozměr: (prázdné) mm / LED svítidlo pro malé zákroky a každodenní použití při vyšetření. Systém ramena světla: skládající se ze svislé osy a odpruženého ramena, tři klouby možné otáčet o celých 360°, nastavení je</t>
  </si>
  <si>
    <t>ZL/1</t>
  </si>
  <si>
    <t>židle do návštěvní místnosti - plastová hořticová</t>
  </si>
  <si>
    <t>Poznámka k položce:_x000D_
Poznámka k položce: Poznámka k položce: Poznámka k položce: 600*500*800</t>
  </si>
  <si>
    <t>ZL/2</t>
  </si>
  <si>
    <t>židle do návštěvní místnosti - plastová béžová</t>
  </si>
  <si>
    <t>ZL/3</t>
  </si>
  <si>
    <t>taburetka k sezení do návštěvní místnosti, povrch z ekokůže, objem 100 l, modrá</t>
  </si>
  <si>
    <t>Poznámka k položce:_x000D_
Poznámka k položce: Poznámka k položce: Poznámka k položce: průměr 400*550</t>
  </si>
  <si>
    <t>ZL/4</t>
  </si>
  <si>
    <t>taburetka k sezení do návštěvní místnosti, povrch z ekokůže, objem 100 l, béžová</t>
  </si>
  <si>
    <t>Poznámka k položce:_x000D_
Poznámka k položce: Poznámka k položce: Poznámka k položce: průměr 500*400</t>
  </si>
  <si>
    <t>ZL/5</t>
  </si>
  <si>
    <t>pohovka do návštěvní místnosti, textilní potah, světle modrá</t>
  </si>
  <si>
    <t>Poznámka k položce:_x000D_
Poznámka k položce: Poznámka k položce: Poznámka k položce: 2140*900*950</t>
  </si>
  <si>
    <t>ZL/6</t>
  </si>
  <si>
    <t>pracovní židle pro dlouhé sezení, kolečková, nosnost 120 kg, nastavitelná, šedozelená</t>
  </si>
  <si>
    <t>Poznámka k položce:_x000D_
Poznámka k položce: Poznámka k položce: Poznámka k položce: 730*600*1170-1300</t>
  </si>
  <si>
    <t>ZL/7</t>
  </si>
  <si>
    <t>pracovní židle pro dlouhé sezení, kolečková, nosnost 120 kg, nastavitelná, šedomodrá</t>
  </si>
  <si>
    <t>Poznámka k položce:_x000D_
Poznámka k položce: Poznámka k položce: Poznámka k položce: 670*630*1180-1330</t>
  </si>
  <si>
    <t>ZL/8</t>
  </si>
  <si>
    <t>židle pro pacienty, plastová, kovová podnož, nosnost: 150 kg, bílá</t>
  </si>
  <si>
    <t>Poznámka k položce:_x000D_
Poznámka k položce: Poznámka k položce: Poznámka k položce: 560*550*735</t>
  </si>
  <si>
    <t>ZL/9</t>
  </si>
  <si>
    <t>židle pro pacienty, plastová, dřevěná podnož, nosnost: 150 kg, bílá</t>
  </si>
  <si>
    <t>ZL/10</t>
  </si>
  <si>
    <t>židle pro pacienty, plastová, dřevěná podnož, nosnost: 150 kg, béžová</t>
  </si>
  <si>
    <t>ZL/11</t>
  </si>
  <si>
    <t>židle do jídelny pacientů, stohovatelná, dřevěná, kovová podnož, nosnost 120 kg</t>
  </si>
  <si>
    <t>Poznámka k položce:_x000D_
Poznámka k položce: Poznámka k položce: Poznámka k položce: 510*560*770</t>
  </si>
  <si>
    <t>ZL/12</t>
  </si>
  <si>
    <t>židle pacienti, stohovatelná, plastová, kovová podnož, nosnost 120 kg, bílá</t>
  </si>
  <si>
    <t>Poznámka k položce:_x000D_
Poznámka k položce: Poznámka k položce: Poznámka k položce: 560*530*790</t>
  </si>
  <si>
    <t>ZL/13</t>
  </si>
  <si>
    <t>židle seminární místnost, stohovatelná, plastová, čalouněný sedák kovová podnož, nosnost 120 kg, bílá/zelená</t>
  </si>
  <si>
    <t>ZL/14</t>
  </si>
  <si>
    <t>pacienti - polštář k sezení, povlak z ekokůže, modrý</t>
  </si>
  <si>
    <t>Poznámka k položce:_x000D_
Poznámka k položce: Poznámka k položce: Poznámka k položce: průměr 930*220</t>
  </si>
  <si>
    <t>ZL/15</t>
  </si>
  <si>
    <t>pacienti - polštář k sezení, povlak z ekokůže, tělový/béžový</t>
  </si>
  <si>
    <t>ZL/16</t>
  </si>
  <si>
    <t>pohovka dvoumístná bílá, ekokůže, bez rozkladu</t>
  </si>
  <si>
    <t>Poznámka k položce:_x000D_
Poznámka k položce: Poznámka k položce: Poznámka k položce: 1600*800*750</t>
  </si>
  <si>
    <t>ZL/17</t>
  </si>
  <si>
    <t>pohovka dvoumístná zelená, ekokůže, bez rozkladu</t>
  </si>
  <si>
    <t>ZL/18</t>
  </si>
  <si>
    <t>tvarované plastové křeslo s lyžinovou podnoží, plast/kov, nosnost 120 kg, bílá, čalouněný podsedák zelený</t>
  </si>
  <si>
    <t>Poznámka k položce:_x000D_
Poznámka k položce: Poznámka k položce: Poznámka k položce: 580*570*745</t>
  </si>
  <si>
    <t>ZL/19</t>
  </si>
  <si>
    <t>Odpočinková židle - pracovny, čalouněná, nosnost 100 kg, béžová</t>
  </si>
  <si>
    <t>Poznámka k položce:_x000D_
Poznámka k položce: Poznámka k položce: Poznámka k položce: 530*440*775</t>
  </si>
  <si>
    <t>ZL/20</t>
  </si>
  <si>
    <t>tvarované plastové křeslo s lyžinovou podnoží, plast/kov, nosnost 120 kg, bílá, čalouněný podsedák modrý</t>
  </si>
  <si>
    <t>ZL/21</t>
  </si>
  <si>
    <t>relaxační lenoška, ekokůže, prošívaná, světle šedá</t>
  </si>
  <si>
    <t>Poznámka k položce:_x000D_
Poznámka k položce: Poznámka k položce: Poznámka k položce: 680*1670*800</t>
  </si>
  <si>
    <t>ZL/22</t>
  </si>
  <si>
    <t>rozkládací pohovka, čalouněná, pěnová výplň, olivově zelená</t>
  </si>
  <si>
    <t>Poznámka k položce:_x000D_
Poznámka k položce: Poznámka k položce: Poznámka k položce: 1900*900*750</t>
  </si>
  <si>
    <t>ZL/23</t>
  </si>
  <si>
    <t>lůžko do pokoje LPS, z laminovaných desek, nosnost 120 kg, včetně laťového roštu</t>
  </si>
  <si>
    <t>Poznámka k položce:_x000D_
Poznámka k položce: Poznámka k položce: Poznámka k položce: 2040*950*770</t>
  </si>
  <si>
    <t>ZL/24</t>
  </si>
  <si>
    <t>šatní lavice, kovová podnož, laminovaná deska, nosnost 250 kg, bílá</t>
  </si>
  <si>
    <t>Poznámka k položce:_x000D_
Poznámka k položce: Poznámka k položce: Poznámka k položce: 1000*280*420</t>
  </si>
  <si>
    <t>ZL/25</t>
  </si>
  <si>
    <t>židle, plast/kov, nosnost 110 kg, modrá</t>
  </si>
  <si>
    <t>Poznámka k položce:_x000D_
Poznámka k položce: Poznámka k položce: Poznámka k položce: 500*500*840</t>
  </si>
  <si>
    <t>ZL/26</t>
  </si>
  <si>
    <t>pracovní židle do dílny, kolečková, plastová, nastavitelná</t>
  </si>
  <si>
    <t>Poznámka k položce:_x000D_
Poznámka k položce: Poznámka k položce: Poznámka k položce: 500*470*900</t>
  </si>
  <si>
    <t>ZL/27</t>
  </si>
  <si>
    <t>židle do denní místnosti, plastová sedák, kovová podnož, nosnost 110 kg</t>
  </si>
  <si>
    <t>Poznámka k položce:_x000D_
Poznámka k položce: Poznámka k položce: Poznámka k položce: 480*550*840</t>
  </si>
  <si>
    <t>ST/1</t>
  </si>
  <si>
    <t>pracovní stůl 160*80 cm, laminovaná deska, kovová podnož, pevný, bílá/akát</t>
  </si>
  <si>
    <t>Poznámka k položce:_x000D_
Poznámka k položce: Poznámka k položce: Poznámka k položce: 1600*800*755</t>
  </si>
  <si>
    <t>ST/2</t>
  </si>
  <si>
    <t>ST/3</t>
  </si>
  <si>
    <t>pracovní stůl 140*80 cm, laminovaná deska, kovová podnož, pevný, bílá/akát</t>
  </si>
  <si>
    <t>Poznámka k položce:_x000D_
Poznámka k položce: Poznámka k položce: Poznámka k položce: 1400*800*755</t>
  </si>
  <si>
    <t>ST/4</t>
  </si>
  <si>
    <t>pracovní stůl 180*80 cm, laminovaná deska, kovová podnož, pevný, bílá/akát</t>
  </si>
  <si>
    <t>Poznámka k položce:_x000D_
Poznámka k položce: Poznámka k položce: Poznámka k položce: 1800*800*755</t>
  </si>
  <si>
    <t>ST/5</t>
  </si>
  <si>
    <t>doplňkový řetězící stůl 140*80 cm, laminovaná deska, kovová podnož, pevný, bílá/akát</t>
  </si>
  <si>
    <t>ST/6</t>
  </si>
  <si>
    <t>jídelní stůl 120*80 cm, laminovaná deska, kovová podnož, pevný, bílá/šedá</t>
  </si>
  <si>
    <t>Poznámka k položce:_x000D_
Poznámka k položce: Poznámka k položce: Poznámka k položce: 1200*800*735</t>
  </si>
  <si>
    <t>ST/7</t>
  </si>
  <si>
    <t>jednací stůl - seminární místnost, laminovaná deska, kovová podnož, pevný, bílá/šedostříbrná</t>
  </si>
  <si>
    <t>Poznámka k položce:_x000D_
Poznámka k položce: Poznámka k položce: Poznámka k položce: 2000*900*750</t>
  </si>
  <si>
    <t>ST/8</t>
  </si>
  <si>
    <t>stůl do návštěvnické místnosti 80cm, kompaktní deska, technolpolymer</t>
  </si>
  <si>
    <t>Poznámka k položce:_x000D_
Poznámka k položce: Poznámka k položce: Poznámka k položce: průměr 800*740</t>
  </si>
  <si>
    <t>ST/9</t>
  </si>
  <si>
    <t>konferenční stolek do návštěvnické místnosti 60 cm, kompaktní deska, technolpolymer</t>
  </si>
  <si>
    <t>Poznámka k položce:_x000D_
Poznámka k položce: Poznámka k položce: Poznámka k položce: průměr 600*400</t>
  </si>
  <si>
    <t>ST/10</t>
  </si>
  <si>
    <t>konferenční stolek z masivu, 3 nohy, povrch olejovaný, přírodní dřevo</t>
  </si>
  <si>
    <t>ST/11</t>
  </si>
  <si>
    <t>stůl 160*80 cm, laminovaná deska, kovová podnož, pevný, bříza/šedá</t>
  </si>
  <si>
    <t>Poznámka k položce:_x000D_
Poznámka k položce: Poznámka k položce: Poznámka k položce: 1600*800*735</t>
  </si>
  <si>
    <t>ST/12</t>
  </si>
  <si>
    <t>Dílenský pracovní stůl, buková spárovka, kovová podnož modrá</t>
  </si>
  <si>
    <t>Poznámka k položce:_x000D_
Poznámka k položce: Poznámka k položce: Poznámka k položce: 1200*685*840</t>
  </si>
  <si>
    <t>ST/13</t>
  </si>
  <si>
    <t>Dílenský stůl montovaný - ponk, buková spárovka, kovová podnož šedá, nosnost 500 kg</t>
  </si>
  <si>
    <t>Poznámka k položce:_x000D_
Poznámka k položce: Poznámka k položce: Poznámka k položce: 1500*750*850</t>
  </si>
  <si>
    <t>UP/1</t>
  </si>
  <si>
    <t>zásuvkový kontejner pod stůl, 4* zásuvka, uzamykatelný, lamino, pojízdný, akát</t>
  </si>
  <si>
    <t>Poznámka k položce:_x000D_
Poznámka k položce: Poznámka k položce: Poznámka k položce: 400*600*600</t>
  </si>
  <si>
    <t>UP/2</t>
  </si>
  <si>
    <t>vysoká šatní skříň s dvířky, z laminovaných desek, uzamykatelná, akát</t>
  </si>
  <si>
    <t>Poznámka k položce:_x000D_
Poznámka k položce: Poznámka k položce: Poznámka k položce: 800*420*1850</t>
  </si>
  <si>
    <t>UP/3</t>
  </si>
  <si>
    <t>vysoká kancelářká skříň s dvířky, dvířka dole, z laminovaných desek, uzamykatelná, akát</t>
  </si>
  <si>
    <t>UP/4</t>
  </si>
  <si>
    <t>otevřená nika k pověšení na stěnu,  z laminovaných desek, akát</t>
  </si>
  <si>
    <t>Poznámka k položce:_x000D_
Poznámka k položce: Poznámka k položce: Poznámka k položce: 800*300*400</t>
  </si>
  <si>
    <t>UP/5</t>
  </si>
  <si>
    <t>nízká kancelářká skříň s dvířky,  z laminovaných desek, uzamykatelná, akát</t>
  </si>
  <si>
    <t>Poznámka k položce:_x000D_
Poznámka k položce: Poznámka k položce: Poznámka k položce: 800*420*740</t>
  </si>
  <si>
    <t>UP/6</t>
  </si>
  <si>
    <t>vysoká policová skříň s dvířky,  z laminovaných desek, 4* police, uzamykatelná, akát</t>
  </si>
  <si>
    <t>UP/7</t>
  </si>
  <si>
    <t>UP/8</t>
  </si>
  <si>
    <t>kartotéka 5 zásuvek, ocel/lamino, uzamykatelná, A4, bílá</t>
  </si>
  <si>
    <t>Poznámka k položce:_x000D_
Poznámka k položce: Poznámka k položce: Poznámka k položce: 460*638*1638</t>
  </si>
  <si>
    <t>UP/9</t>
  </si>
  <si>
    <t>kartotéka 4 zásuvky, ocel/lamino, uzamykatelná, A4, bílá</t>
  </si>
  <si>
    <t>Poznámka k položce:_x000D_
Poznámka k položce: Poznámka k položce: Poznámka k položce: 460*638*1338</t>
  </si>
  <si>
    <t>UP/10</t>
  </si>
  <si>
    <t>otevřený policový díl, laminované desky, bíle mořený dub</t>
  </si>
  <si>
    <t>Poznámka k položce:_x000D_
Poznámka k položce: Poznámka k položce: Poznámka k položce: 1465*390*765</t>
  </si>
  <si>
    <t>UP/11</t>
  </si>
  <si>
    <t>Poznámka k položce:_x000D_
Poznámka k položce: Poznámka k položce: Poznámka k položce: 765*390*765</t>
  </si>
  <si>
    <t>UP/12</t>
  </si>
  <si>
    <t>kovová odhlečená skříň do úklidové místnosti, 4* police, uzamykatelná, šedá</t>
  </si>
  <si>
    <t>Poznámka k položce:_x000D_
Poznámka k položce: Poznámka k položce: Poznámka k položce: 800*390*1800</t>
  </si>
  <si>
    <t>UP/13</t>
  </si>
  <si>
    <t>nerezová skříň do umývárny, 3* police, uzamykatelná, dvoudvéřová</t>
  </si>
  <si>
    <t>Poznámka k položce:_x000D_
Poznámka k položce: Poznámka k položce: Poznámka k položce: 1000*500*2000</t>
  </si>
  <si>
    <t>UP/14</t>
  </si>
  <si>
    <t>středně vysoká policová skříň otevřená, z laminovaných desek, akát</t>
  </si>
  <si>
    <t>Poznámka k položce:_x000D_
Poznámka k položce: Poznámka k položce: Poznámka k položce: 400*400*1110</t>
  </si>
  <si>
    <t>UP/15</t>
  </si>
  <si>
    <t>úložný skladovací regál, 5* police, 275 kg/polici, stavebnice, kov/lamino, bílá</t>
  </si>
  <si>
    <t>Poznámka k položce:_x000D_
Poznámka k položce: Poznámka k položce: Poznámka k položce: 900*350*1800</t>
  </si>
  <si>
    <t>UP/16</t>
  </si>
  <si>
    <t>Poznámka k položce:_x000D_
Poznámka k položce: Poznámka k položce: Poznámka k položce: 750*350*1800</t>
  </si>
  <si>
    <t>UP/17</t>
  </si>
  <si>
    <t>úložný skladovací regál, 5* police, pozinkováno, 275 kg/polici</t>
  </si>
  <si>
    <t>Poznámka k položce:_x000D_
Poznámka k položce: Poznámka k položce: Poznámka k položce: 900*350*2100</t>
  </si>
  <si>
    <t>UP/18</t>
  </si>
  <si>
    <t>Poznámka k položce:_x000D_
Poznámka k položce: Poznámka k položce: Poznámka k položce: 900*600*2100</t>
  </si>
  <si>
    <t>UP/19</t>
  </si>
  <si>
    <t>kovová šatní skříňka, dvoudvéřová, s lavicí, elektronická zámek, světle šedá/antracit</t>
  </si>
  <si>
    <t>Poznámka k položce:_x000D_
Poznámka k položce: Poznámka k položce: Poznámka k položce: 600*800*1875</t>
  </si>
  <si>
    <t>UP/20</t>
  </si>
  <si>
    <t>kovová šatní skříňka, dvoudvéřová,  elektronická zámek, světle šedá/antracit</t>
  </si>
  <si>
    <t>Poznámka k položce:_x000D_
Poznámka k položce: Poznámka k položce: Poznámka k položce: 600*500*1875</t>
  </si>
  <si>
    <t>UP/21</t>
  </si>
  <si>
    <t>otevřený policový díl, laminované desky, bílá</t>
  </si>
  <si>
    <t>UP/22</t>
  </si>
  <si>
    <t>kancelářká skříň střední výšky s dvířky, z laminovaných desek, 2* police, bílá</t>
  </si>
  <si>
    <t>Poznámka k položce:_x000D_
Poznámka k položce: Poznámka k položce: Poznámka k položce: 800*420*1110</t>
  </si>
  <si>
    <t>UP/23</t>
  </si>
  <si>
    <t>ocelová šatní skříň s policemi, dvoudvéřová, uzamykatelná, 5* police, šedá</t>
  </si>
  <si>
    <t>Poznámka k položce:_x000D_
Poznámka k položce: Poznámka k položce: Poznámka k položce: 800*400*1800</t>
  </si>
  <si>
    <t>MS/1</t>
  </si>
  <si>
    <t>dětská matrace molitanová, povrch látka/kortexin, žlutá</t>
  </si>
  <si>
    <t>Poznámka k položce:_x000D_
Poznámka k položce: Poznámka k položce: Poznámka k položce: 1300*600*80</t>
  </si>
  <si>
    <t>MS/2</t>
  </si>
  <si>
    <t>sedací vak střední velikosti, objem 220 l, polyester, nosnost 120 kg, žlutý</t>
  </si>
  <si>
    <t>Poznámka k položce:_x000D_
Poznámka k položce: Poznámka k položce: Poznámka k položce: průměr 650*700</t>
  </si>
  <si>
    <t>MS/3</t>
  </si>
  <si>
    <t>sedací vak kuželovitého tvaru, objem 320 l, ekokůže, nosnost 120 kg, béžový</t>
  </si>
  <si>
    <t>Poznámka k položce:_x000D_
Poznámka k položce: Poznámka k položce: Poznámka k položce: průměr 900*1300</t>
  </si>
  <si>
    <t>MS/4</t>
  </si>
  <si>
    <t>molitanový sedací kvádr, kortexin, bílá</t>
  </si>
  <si>
    <t>Poznámka k položce:_x000D_
Poznámka k položce: Poznámka k položce: Poznámka k položce: 1000*1000*340</t>
  </si>
  <si>
    <t>MS/5</t>
  </si>
  <si>
    <t>Stojan na závěsné křeslo, ocelový, nosnost 130 kg, bílý</t>
  </si>
  <si>
    <t>Poznámka k položce:_x000D_
Poznámka k položce: Poznámka k položce: Poznámka k položce: 1020*1050*1950</t>
  </si>
  <si>
    <t>MS/6</t>
  </si>
  <si>
    <t>Bavlněné závěsné křeslo, textilní, béžová</t>
  </si>
  <si>
    <t>Poznámka k položce:_x000D_
Poznámka k položce: Poznámka k položce: Poznámka k položce: 950*550*1250</t>
  </si>
  <si>
    <t>MS/7</t>
  </si>
  <si>
    <t>Nebesa z měkkého závojového pružného tylu, celoobvodové obšití, bílá</t>
  </si>
  <si>
    <t>Poznámka k položce:_x000D_
Poznámka k položce: Poznámka k položce: Poznámka k položce: 1600*8000</t>
  </si>
  <si>
    <t>MS/8</t>
  </si>
  <si>
    <t>svazek optických vláken (100ks, 2 m délka), vč. LED zdroje</t>
  </si>
  <si>
    <t>Poznámka k položce:_x000D_
Poznámka k položce: Poznámka k položce: Poznámka k položce: vlákna délky 2000 mm LED zdroj: 123* 83*60</t>
  </si>
  <si>
    <t>MS/9</t>
  </si>
  <si>
    <t>vodní bublinkový válec, průmě válce 150 mm, LED světlený zdroj, ovladač RGB</t>
  </si>
  <si>
    <t>Poznámka k položce:_x000D_
Poznámka k položce: Poznámka k položce: Poznámka k položce: 430*350*1450</t>
  </si>
  <si>
    <t>MS/10</t>
  </si>
  <si>
    <t>nerozbitné zrcadlo z nerezového plechu do rohu místnosti, 0,8 mm, lepeno</t>
  </si>
  <si>
    <t>Poznámka k položce:_x000D_
Poznámka k položce: Poznámka k položce: Poznámka k položce: tabule 1 1500*1450 tabule 2 1000*1450</t>
  </si>
  <si>
    <t>MS/11</t>
  </si>
  <si>
    <t>LED světelná vlákna – lampa, napájení bateriové</t>
  </si>
  <si>
    <t>Poznámka k položce:_x000D_
Poznámka k položce: Poznámka k položce: Poznámka k položce: 80*80*330</t>
  </si>
  <si>
    <t>MS/12</t>
  </si>
  <si>
    <t>projektor polární záře, 8 světlených režinů, přehrávání zvuků, dálková ovladač, bílá</t>
  </si>
  <si>
    <t>Poznámka k položce:_x000D_
Poznámka k položce: Poznámka k položce: Poznámka k položce: 80*80*130</t>
  </si>
  <si>
    <t>MS/13</t>
  </si>
  <si>
    <t>relaxační polštář - válec, textilní potah, zelená /béžová</t>
  </si>
  <si>
    <t>Poznámka k položce:_x000D_
Poznámka k položce: Poznámka k položce: Poznámka k položce: peůměr 150*440</t>
  </si>
  <si>
    <t>MS/14</t>
  </si>
  <si>
    <t>polštář 400*400 mm, 100% polyester, hypoalergenní, 200 g</t>
  </si>
  <si>
    <t>Poznámka k položce:_x000D_
Poznámka k položce: Poznámka k položce: Poznámka k položce: 400*400</t>
  </si>
  <si>
    <t>MS/15</t>
  </si>
  <si>
    <t>povlak na dekorační polštář, jednobervný, látka: 55% bavlna, 45% polyester, béžová/žlutá/zelená</t>
  </si>
  <si>
    <t>Y/1</t>
  </si>
  <si>
    <t>malířský stojan s jednoduchým podpěrným korýtkem, bukové dřevo</t>
  </si>
  <si>
    <t>Poznámka k položce:_x000D_
Poznámka k položce: Poznámka k položce: Poznámka k položce: 700*650*2350</t>
  </si>
  <si>
    <t>Y/2</t>
  </si>
  <si>
    <t>multifunkční kuchyňský robot, motor 1000 W, bílá</t>
  </si>
  <si>
    <t>Y/3</t>
  </si>
  <si>
    <t>Keramická vypalovací pec, 230V, 3,6 kW, komorvá, max vypal. teplota 1320°C</t>
  </si>
  <si>
    <t>Poznámka k položce:_x000D_
Poznámka k položce: Poznámka k položce: Poznámka k položce: 590*720*1450</t>
  </si>
  <si>
    <t>Y/4</t>
  </si>
  <si>
    <t>Hrnčířský kruh, s podnoží, samostatně stojící, točna 300 mm, nožní pedál</t>
  </si>
  <si>
    <t>Poznámka k položce:_x000D_
Poznámka k položce: Poznámka k položce: Poznámka k položce: rozměr kruhu 560*720*540</t>
  </si>
  <si>
    <t>Y/5</t>
  </si>
  <si>
    <t>Box na hlínu pro keramické pece</t>
  </si>
  <si>
    <t>Poznámka k položce:_x000D_
Poznámka k položce: Poznámka k položce: Poznámka k položce: 600*400*420</t>
  </si>
  <si>
    <t>Y/6</t>
  </si>
  <si>
    <t>Transportní rám na kolečkách k boxu</t>
  </si>
  <si>
    <t>Poznámka k položce:_x000D_
Poznámka k položce: Poznámka k položce: Poznámka k položce: 600*400</t>
  </si>
  <si>
    <t>Y/7</t>
  </si>
  <si>
    <t>Stříkací kabina s filtrem, ventilátor: 230 V, 330 W, 50 Hz, plast/kov</t>
  </si>
  <si>
    <t>Poznámka k položce:_x000D_
Poznámka k položce: Poznámka k položce: Poznámka k položce: 790*790*1700</t>
  </si>
  <si>
    <t>Y/8</t>
  </si>
  <si>
    <t>odkalovací nádrž s víkem, 3 komory, plastová, připojení na vodu a odpad</t>
  </si>
  <si>
    <t>Poznámka k položce:_x000D_
Poznámka k položce: Poznámka k položce: Poznámka k položce: 600*400*550</t>
  </si>
  <si>
    <t>Y/9</t>
  </si>
  <si>
    <t>Lis na hlínu velký na stěnu, pozinkovaný, 5 šablon</t>
  </si>
  <si>
    <t>Poznámka k položce:_x000D_
Poznámka k položce: Poznámka k položce: Poznámka k položce: 100*700</t>
  </si>
  <si>
    <t>Y/10</t>
  </si>
  <si>
    <t>Stolní válcovací stolice, ruční, 4 tloušťky, ovládací klika</t>
  </si>
  <si>
    <t>Poznámka k položce:_x000D_
Poznámka k položce: Poznámka k položce: Poznámka k položce: 690*605*145</t>
  </si>
  <si>
    <t>Y/11</t>
  </si>
  <si>
    <t>točna plastová pro modelování a dekorování keramiky</t>
  </si>
  <si>
    <t>Poznámka k položce:_x000D_
Poznámka k položce: Poznámka k položce: Poznámka k položce: průměr 200</t>
  </si>
  <si>
    <t>Y/12</t>
  </si>
  <si>
    <t>dekorační točna, litinová noha, 3,5 kg</t>
  </si>
  <si>
    <t>Poznámka k položce:_x000D_
Poznámka k položce: Poznámka k položce: Poznámka k položce: průměr 220*155</t>
  </si>
  <si>
    <t>Y/13</t>
  </si>
  <si>
    <t>Akufixírka pro stříkání glazur, aku, nádržka 1l</t>
  </si>
  <si>
    <t>Poznámka k položce:_x000D_
Poznámka k položce: Poznámka k položce: Poznámka k položce: 360*105*175</t>
  </si>
  <si>
    <t>Y/14</t>
  </si>
  <si>
    <t>Základní sada hrnčířského nářadí</t>
  </si>
  <si>
    <t>Y/15</t>
  </si>
  <si>
    <t>Děrovaná dílenská stěna na nářadí s příslušenstvím,  52 ks, montáž na stěnu</t>
  </si>
  <si>
    <t>Poznámka k položce:_x000D_
Poznámka k položce: Poznámka k položce: Poznámka k položce: 1190*895*25</t>
  </si>
  <si>
    <t>Y/16</t>
  </si>
  <si>
    <t>Svěrák přemístitelný, šířka čelistí 80 mm a rozsah 70 mm, na desku stolu</t>
  </si>
  <si>
    <t>Y/17</t>
  </si>
  <si>
    <t>Odsavač pilin a prachu, pojízdný, odsávací kapacita 1080 m3/h, odpadní vak 100 l</t>
  </si>
  <si>
    <t>Poznámka k položce:_x000D_
Poznámka k položce: Poznámka k položce: Poznámka k položce: 450*430*1800</t>
  </si>
  <si>
    <t>Y/18</t>
  </si>
  <si>
    <t>přímočará pila s regulací, motor  620 W,</t>
  </si>
  <si>
    <t>Y/19</t>
  </si>
  <si>
    <t>ruční úhlová bruska, příkon 900 W, regulace výkonu</t>
  </si>
  <si>
    <t>Y/20</t>
  </si>
  <si>
    <t>Aku vrtačka se sadou nástrojů</t>
  </si>
  <si>
    <t>Y/21</t>
  </si>
  <si>
    <t>ruční pilka na dřevo, 400 mm, plastová rukojeť</t>
  </si>
  <si>
    <t>Y/22</t>
  </si>
  <si>
    <t>ruční pilka na kov 300 mm, dřevěná rukojeť</t>
  </si>
  <si>
    <t>Y/23</t>
  </si>
  <si>
    <t>sada nářadí v kufru</t>
  </si>
  <si>
    <t>Y/24</t>
  </si>
  <si>
    <t>ruční hoblík na dřevo, šíře 44 mm</t>
  </si>
  <si>
    <t>Y/25</t>
  </si>
  <si>
    <t>Sada řezbářských dlát 12 dílů</t>
  </si>
  <si>
    <t>IN/01</t>
  </si>
  <si>
    <t>Sprejový dávkovač dezinfekčního roztoku, nerez, manuální</t>
  </si>
  <si>
    <t>Poznámka k položce:_x000D_
Poznámka k položce: Poznámka k položce: Poznámka k položce: 106*102*260</t>
  </si>
  <si>
    <t>IN/02</t>
  </si>
  <si>
    <t>Dávkovač tekutého mýdla, nerez, manuální</t>
  </si>
  <si>
    <t>IN/03</t>
  </si>
  <si>
    <t>Zásobník na jednotlivé papírové ručníky, nerez, 500 ručníků</t>
  </si>
  <si>
    <t>Poznámka k položce:_x000D_
Poznámka k položce: Poznámka k položce: Poznámka k položce: 256*118*263</t>
  </si>
  <si>
    <t>IN/04</t>
  </si>
  <si>
    <t>Koš závěsný otevřený, nerez, objem 27 l, mobtáž na stěnu</t>
  </si>
  <si>
    <t>Poznámka k položce:_x000D_
Poznámka k položce: Poznámka k položce: Poznámka k položce: 332*157*598</t>
  </si>
  <si>
    <t>IN/05</t>
  </si>
  <si>
    <t>celonerezové zrcadlo sklopné – pro tělesně postižené</t>
  </si>
  <si>
    <t>Poznámka k položce:_x000D_
Poznámka k položce: Poznámka k položce: Poznámka k položce: 405*85*625</t>
  </si>
  <si>
    <t>IN/06</t>
  </si>
  <si>
    <t>WC souprava, nerez, montáž na stěnu</t>
  </si>
  <si>
    <t>Poznámka k položce:_x000D_
Poznámka k položce: Poznámka k položce: Poznámka k položce: průměr 80 mm *101*370</t>
  </si>
  <si>
    <t>IN/07</t>
  </si>
  <si>
    <t>závěsný zásobník toaletního papíru, nerez, 2 role, montáž na stěnu</t>
  </si>
  <si>
    <t>Poznámka k položce:_x000D_
Poznámka k položce: Poznámka k položce: Poznámka k položce: 150*165*300</t>
  </si>
  <si>
    <t>IN/08</t>
  </si>
  <si>
    <t>Zásobník na hygienické sáčky, nerez, montáž na stěnu, 25 ks sáčků</t>
  </si>
  <si>
    <t>Poznámka k položce:_x000D_
Poznámka k položce: Poznámka k položce: Poznámka k položce: 95*24*170</t>
  </si>
  <si>
    <t>IN/09</t>
  </si>
  <si>
    <t>háček na oděvy, nerez</t>
  </si>
  <si>
    <t>Poznámka k položce:_x000D_
Poznámka k položce: Poznámka k položce: Poznámka k položce: půměr 20*50</t>
  </si>
  <si>
    <t>IN/10</t>
  </si>
  <si>
    <t>Odpadkový koš s pedálem 5l, kovoý matný, na podlahu</t>
  </si>
  <si>
    <t>Poznámka k položce:_x000D_
Poznámka k položce: Poznámka k položce: Poznámka k položce: půměr 205*290</t>
  </si>
  <si>
    <t>IN/11</t>
  </si>
  <si>
    <t>Zrcadlo z nerezu AISI 304, antivandal, 1 mm, lepeno</t>
  </si>
  <si>
    <t>Poznámka k položce:_x000D_
Poznámka k položce: Poznámka k položce: Poznámka k položce: 400*900</t>
  </si>
  <si>
    <t>IN/12</t>
  </si>
  <si>
    <t>Zásobník na toaletní papír, role 28 cm, nerez, montáž na stěnu</t>
  </si>
  <si>
    <t>Poznámka k položce:_x000D_
Poznámka k položce: Poznámka k položce: Poznámka k položce: průměr 321*94</t>
  </si>
  <si>
    <t>IN/13</t>
  </si>
  <si>
    <t>Držák na toaletní papír, kov matný, 1 role, montáž na stěnu</t>
  </si>
  <si>
    <t>Poznámka k položce:_x000D_
Poznámka k položce: Poznámka k položce: Poznámka k položce: 140*145*140</t>
  </si>
  <si>
    <t>IN/14</t>
  </si>
  <si>
    <t>Antivandalový nerezový háček, systém „Anti-suicidal“, nerez</t>
  </si>
  <si>
    <t>Poznámka k položce:_x000D_
Poznámka k položce: Poznámka k položce: Poznámka k položce: 108*108*54</t>
  </si>
  <si>
    <t>IN/15</t>
  </si>
  <si>
    <t>Koš na sanitární odpad s výklopným víkem, objem 4,5 litru, nerez, montáž na stěnu</t>
  </si>
  <si>
    <t>Poznámka k položce:_x000D_
Poznámka k položce: Poznámka k položce: Poznámka k položce: 225*105*270</t>
  </si>
  <si>
    <t>IN/16</t>
  </si>
  <si>
    <t>Zásobník na jednotlivé skládané papírové ručníky, 250 ks ručníků, plast, bílá, manuální</t>
  </si>
  <si>
    <t>Poznámka k položce:_x000D_
Poznámka k položce: Poznámka k položce: Poznámka k položce: 280*145*265</t>
  </si>
  <si>
    <t>IN/17</t>
  </si>
  <si>
    <t>Bezdotykový automatický dávkovač dezinfekce na dolévání, objem 1l, baterie, plast, bílý</t>
  </si>
  <si>
    <t>Poznámka k položce:_x000D_
Poznámka k položce: Poznámka k položce: Poznámka k položce: 154*100*275</t>
  </si>
  <si>
    <t>IN/18</t>
  </si>
  <si>
    <t>Dávkovač tekutého mýdla bezdotykový automatický, objem 1l, baterie, plast, bílý</t>
  </si>
  <si>
    <t>DP/1</t>
  </si>
  <si>
    <t>zrcadlo k pověšení v rámu, rám z laminovaných desek</t>
  </si>
  <si>
    <t>Poznámka k položce:_x000D_
Poznámka k položce: Poznámka k položce: Poznámka k položce: 400*1500</t>
  </si>
  <si>
    <t>DP/2</t>
  </si>
  <si>
    <t>kulatý drátěný odpadkový koš, objem 32l, bílý</t>
  </si>
  <si>
    <t>Poznámka k položce:_x000D_
Poznámka k položce: Poznámka k položce: Poznámka k položce: průměr 305*510</t>
  </si>
  <si>
    <t>DP/3</t>
  </si>
  <si>
    <t>sada 3 nádob na tříděný odpad, objem 3*50l, materiál plast, černá</t>
  </si>
  <si>
    <t>Poznámka k položce:_x000D_
Poznámka k položce: Poznámka k položce: Poznámka k položce: 3*390*360*540</t>
  </si>
  <si>
    <t>DP/4</t>
  </si>
  <si>
    <t>kovový nástěnný věšák, trojháček, hliník</t>
  </si>
  <si>
    <t>Poznámka k položce:_x000D_
Poznámka k položce: Poznámka k položce: Poznámka k položce: 240*40*40</t>
  </si>
  <si>
    <t>DP/5</t>
  </si>
  <si>
    <t>držák PC pod stolovou desku, nastavitelný, nosnost 15 kg, bílý</t>
  </si>
  <si>
    <t>Poznámka k položce:_x000D_
Poznámka k položce: Poznámka k položce: Poznámka k položce: max 210*512</t>
  </si>
  <si>
    <t>DP/6</t>
  </si>
  <si>
    <t>kabelový žlab pod stůl, ocel, bílý</t>
  </si>
  <si>
    <t>Poznámka k položce:_x000D_
Poznámka k položce: Poznámka k položce: Poznámka k položce: 120*520*90</t>
  </si>
  <si>
    <t>EL/1</t>
  </si>
  <si>
    <t>rychlovarná konvice, objem min. 1,7 l, příkon 1850-2200W, nerez/plast</t>
  </si>
  <si>
    <t>EL/2</t>
  </si>
  <si>
    <t>mikrovlnná trouba volně stojící, bílá, mechanické ovládání, výkon 800W, objem 20l</t>
  </si>
  <si>
    <t>EL/3</t>
  </si>
  <si>
    <t>pračka volně stojící, předem plněná</t>
  </si>
  <si>
    <t>Poznámka k položce:_x000D_
Poznámka k položce: Poznámka k položce: Poznámka k položce: 600*620*850</t>
  </si>
  <si>
    <t>EL/4</t>
  </si>
  <si>
    <t>sušička prádla, předem plněná</t>
  </si>
  <si>
    <t>Poznámka k položce:_x000D_
Poznámka k položce: Poznámka k položce: Poznámka k položce: 600*690*850</t>
  </si>
  <si>
    <t>EL/5</t>
  </si>
  <si>
    <t>spojovací mezikus pro pračku a sušičku</t>
  </si>
  <si>
    <t>Poznámka k položce:_x000D_
Poznámka k položce: Poznámka k položce: Poznámka k položce: 600*595*65</t>
  </si>
  <si>
    <t>L/1</t>
  </si>
  <si>
    <t>linka - popis a vybavení viz samostatný výkres</t>
  </si>
  <si>
    <t>Poznámka k položce:_x000D_
Poznámka k položce: Poznámka k položce: Poznámka k položce: délka 2388</t>
  </si>
  <si>
    <t>L/1a</t>
  </si>
  <si>
    <t>Poznámka k položce:_x000D_
Poznámka k položce: Poznámka k položce: Poznámka k položce: délka 2538</t>
  </si>
  <si>
    <t>L/2</t>
  </si>
  <si>
    <t>L/2a</t>
  </si>
  <si>
    <t>Poznámka k položce:_x000D_
Poznámka k položce: Poznámka k položce: Poznámka k položce: délka 2838</t>
  </si>
  <si>
    <t>L/3</t>
  </si>
  <si>
    <t>Poznámka k položce:_x000D_
Poznámka k položce: Poznámka k položce: Poznámka k položce: délka 2800</t>
  </si>
  <si>
    <t>L/4</t>
  </si>
  <si>
    <t>Poznámka k položce:_x000D_
Poznámka k položce: Poznámka k položce: Poznámka k položce: délka 2775</t>
  </si>
  <si>
    <t>L/5</t>
  </si>
  <si>
    <t>Poznámka k položce:_x000D_
Poznámka k položce: Poznámka k položce: Poznámka k položce: délka 8150</t>
  </si>
  <si>
    <t>L/6</t>
  </si>
  <si>
    <t>Poznámka k položce:_x000D_
Poznámka k položce: Poznámka k položce: Poznámka k položce: délka 3076</t>
  </si>
  <si>
    <t>L/7</t>
  </si>
  <si>
    <t>L/8</t>
  </si>
  <si>
    <t>Poznámka k položce:_x000D_
Poznámka k položce: Poznámka k položce: Poznámka k položce: délka 3100</t>
  </si>
  <si>
    <t>L/9</t>
  </si>
  <si>
    <t>Poznámka k položce:_x000D_
Poznámka k položce: Poznámka k položce: Poznámka k položce: délka 4195</t>
  </si>
  <si>
    <t>L/10</t>
  </si>
  <si>
    <t>Poznámka k položce:_x000D_
Poznámka k položce: Poznámka k položce: Poznámka k položce: délka 2176</t>
  </si>
  <si>
    <t>L/11</t>
  </si>
  <si>
    <t>Poznámka k položce:_x000D_
Poznámka k položce: Poznámka k položce: Poznámka k položce: délka 1876</t>
  </si>
  <si>
    <t>L/12</t>
  </si>
  <si>
    <t>Poznámka k položce:_x000D_
Poznámka k položce: Poznámka k položce: Poznámka k položce: délka 1888</t>
  </si>
  <si>
    <t>L/13</t>
  </si>
  <si>
    <t>L/14</t>
  </si>
  <si>
    <t>Poznámka k položce:_x000D_
Poznámka k položce: Poznámka k položce: Poznámka k položce: délka 2438</t>
  </si>
  <si>
    <t>L/15</t>
  </si>
  <si>
    <t>Poznámka k položce:_x000D_
Poznámka k položce: Poznámka k položce: Poznámka k položce: délka 2495</t>
  </si>
  <si>
    <t>L/16</t>
  </si>
  <si>
    <t>Poznámka k položce:_x000D_
Poznámka k položce: Poznámka k položce: Poznámka k položce: délka 3000</t>
  </si>
  <si>
    <t>L/17</t>
  </si>
  <si>
    <t>Poznámka k položce:_x000D_
Poznámka k položce: Poznámka k položce: Poznámka k položce: délka 2400</t>
  </si>
  <si>
    <t>L/18</t>
  </si>
  <si>
    <t>Poznámka k položce:_x000D_
Poznámka k položce: Poznámka k položce: Poznámka k položce: délka 6185</t>
  </si>
  <si>
    <t>L/19</t>
  </si>
  <si>
    <t>Poznámka k položce:_x000D_
Poznámka k položce: Poznámka k položce: Poznámka k položce: 1600*2400</t>
  </si>
  <si>
    <t>L/20</t>
  </si>
  <si>
    <t>L/21</t>
  </si>
  <si>
    <t>Poznámka k položce:_x000D_
Poznámka k položce: Poznámka k položce: Poznámka k položce: délka 4000</t>
  </si>
  <si>
    <t>L/22</t>
  </si>
  <si>
    <t>Poznámka k položce:_x000D_
Poznámka k položce: Poznámka k položce: Poznámka k položce: délka 2300</t>
  </si>
  <si>
    <t>TV/1</t>
  </si>
  <si>
    <t>šatní skříň pacientů - popis a vybavení viz samostatný výkres</t>
  </si>
  <si>
    <t>Poznámka k položce:_x000D_
Poznámka k položce: Poznámka k položce: Poznámka k položce: 1950*2700*600</t>
  </si>
  <si>
    <t>TV/2</t>
  </si>
  <si>
    <t>Poznámka k položce:_x000D_
Poznámka k položce: Poznámka k položce: Poznámka k položce: 1850*2700*600</t>
  </si>
  <si>
    <t>TV/3</t>
  </si>
  <si>
    <t>Poznámka k položce:_x000D_
Poznámka k položce: Poznámka k položce: Poznámka k položce: 2300*2700*600</t>
  </si>
  <si>
    <t>TV/4</t>
  </si>
  <si>
    <t>Poznámka k položce:_x000D_
Poznámka k položce: Poznámka k položce: Poznámka k položce: 1735*3150*600</t>
  </si>
  <si>
    <t>TV/5</t>
  </si>
  <si>
    <t>Poznámka k položce:_x000D_
Poznámka k položce: Poznámka k položce: Poznámka k položce: 2000*2600*600</t>
  </si>
  <si>
    <t>TV/5a</t>
  </si>
  <si>
    <t>TV/6</t>
  </si>
  <si>
    <t>Poznámka k položce:_x000D_
Poznámka k položce: Poznámka k položce: Poznámka k položce: 1985*3150*600</t>
  </si>
  <si>
    <t>TV/7</t>
  </si>
  <si>
    <t>Poznámka k položce:_x000D_
Poznámka k položce: Poznámka k položce: Poznámka k položce: 2765*2600*600</t>
  </si>
  <si>
    <t>TV/8</t>
  </si>
  <si>
    <t>Poznámka k položce:_x000D_
Poznámka k položce: Poznámka k položce: Poznámka k položce: 2750*2600*600</t>
  </si>
  <si>
    <t>TV/9</t>
  </si>
  <si>
    <t>Poznámka k položce:_x000D_
Poznámka k položce: Poznámka k položce: Poznámka k položce: 1800*2600*600</t>
  </si>
  <si>
    <t>TV/10</t>
  </si>
  <si>
    <t>Poznámka k položce:_x000D_
Poznámka k položce: Poznámka k položce: Poznámka k položce: 1500*2600*600</t>
  </si>
  <si>
    <t>TV/11</t>
  </si>
  <si>
    <t>skříň pracovna - popis a vybavení viz samostatný výkres</t>
  </si>
  <si>
    <t>Poznámka k položce:_x000D_
Poznámka k položce: Poznámka k položce: Poznámka k položce: 1600*2700*450</t>
  </si>
  <si>
    <t>TV/12</t>
  </si>
  <si>
    <t>Poznámka k položce:_x000D_
Poznámka k položce: Poznámka k položce: Poznámka k položce: 2670*2700*600</t>
  </si>
  <si>
    <t>TV/13</t>
  </si>
  <si>
    <t>materiálová skříň - popis a vybavení viz samostatný výkres</t>
  </si>
  <si>
    <t>Poznámka k položce:_x000D_
Poznámka k položce: Poznámka k položce: Poznámka k položce: 2450*2600*400</t>
  </si>
  <si>
    <t>TV/14</t>
  </si>
  <si>
    <t>skříň úložná - popis a vybavení viz samostatný výkres</t>
  </si>
  <si>
    <t>Poznámka k položce:_x000D_
Poznámka k položce: Poznámka k položce: Poznámka k položce: 1650*2600*600</t>
  </si>
  <si>
    <t>TV/15</t>
  </si>
  <si>
    <t>Poznámka k položce:_x000D_
Poznámka k položce: Poznámka k položce: Poznámka k položce: 4735*900*450</t>
  </si>
  <si>
    <t>TV/16</t>
  </si>
  <si>
    <t>Poznámka k položce:_x000D_
Poznámka k položce: Poznámka k položce: Poznámka k položce: 2700*1258*400</t>
  </si>
  <si>
    <t>TV/17</t>
  </si>
  <si>
    <t>pracovní stůl - popis a vybavení viz samostatný výkres</t>
  </si>
  <si>
    <t>Poznámka k položce:_x000D_
Poznámka k položce: Poznámka k položce: Poznámka k položce: délka 4290</t>
  </si>
  <si>
    <t>TV/18</t>
  </si>
  <si>
    <t>stůl pacienti - popis a vybavení viz samostatný výkres</t>
  </si>
  <si>
    <t>Poznámka k položce:_x000D_
Poznámka k položce: Poznámka k položce: Poznámka k položce: délka 1200</t>
  </si>
  <si>
    <t>TV/18a</t>
  </si>
  <si>
    <t>TV/19</t>
  </si>
  <si>
    <t>Poznámka k položce:_x000D_
Poznámka k položce: Poznámka k položce: Poznámka k položce: délka 2200</t>
  </si>
  <si>
    <t>TV/20</t>
  </si>
  <si>
    <t>pódium k sezení - popis a vybavení viz samostatný výkres</t>
  </si>
  <si>
    <t>Poznámka k položce:_x000D_
Poznámka k položce: Poznámka k položce: Poznámka k položce: 2935*1000*400</t>
  </si>
  <si>
    <t>N01</t>
  </si>
  <si>
    <t>Montáž a dodávka ochranných prvků - ochranné nástěnné pásy - stěnové pásy výšky 300 mm + 200 mm, tl. 2 mm antibakteriální PVC materiál, barva blá, lepené na zeď</t>
  </si>
  <si>
    <t>Montáž a dodávka ochranných prvků - ochranné nástěnné pásy - stěnové pásy výšky 300 mm + 200 mm; tl. 2 mm antibakteriální PVC materiál, barva blá, lepené na zeď + madlo pr 40 mm antibakteriální PVC plášť bílá barva, vč nerezové konzoly</t>
  </si>
  <si>
    <t>Montáž a dodávka ochranných prvků - ochranné nástěnné pásy dveří - stěnové pásy výšky 400 mm; tl. 2 mm antibakteriální PVC materiál, barva blá, lepené</t>
  </si>
  <si>
    <t>N04</t>
  </si>
  <si>
    <t>Montáž a dodávka ochranných prvků - ochranný nástěnný panel - obklad z laminátem potažených dřevotřískových desek tl 10 mm na sraz, tmeleny, lepeny na zeď, výška 900 mm</t>
  </si>
  <si>
    <t>N05</t>
  </si>
  <si>
    <t>Montáž a dodávka ochranných prvků - ochrana rohů stěn  50x50 mm lepené, antibakteriální bílá barva</t>
  </si>
  <si>
    <t>D.2-01.3.2 - Orientační systém</t>
  </si>
  <si>
    <t>991015R01</t>
  </si>
  <si>
    <t>D+M _ Orientační systém _ polep dveří</t>
  </si>
  <si>
    <t>Poznámka k položce:_x000D_
Poznámka k položce: Poznámka k položce: Poznámka k položce: JC bsahuje : Kompletní provedení dle specifikace PD a TZ vč. všech přímo souvisejících prací/činností, dodávek, příslušenství, doplňků a komponentů dle konkrétního výpisu prvků a výrobků. V jednotkové ceně započítáno: systémová dodávka, výroba, montáž/osazení/kotvení (vč.kotvících prvků), povrchová úprava, přesuny. Kompletní specifikace/rozsah viz D.2-01.3, TZ</t>
  </si>
  <si>
    <t>991015R02</t>
  </si>
  <si>
    <t>D+M _ Orientační systém _ směrová tabule</t>
  </si>
  <si>
    <t>991015R03</t>
  </si>
  <si>
    <t>D+M _ Orientační systém _ hlavní tabule</t>
  </si>
  <si>
    <t>991015R04</t>
  </si>
  <si>
    <t>D+M _ Orientační systém _ označení východu</t>
  </si>
  <si>
    <t>991015R05</t>
  </si>
  <si>
    <t>D+M _ Orientační systém _ výtahová tabule</t>
  </si>
  <si>
    <t>991015R06</t>
  </si>
  <si>
    <t>D+M _ Orientační systém _ patrová tabule</t>
  </si>
  <si>
    <t>991015R07</t>
  </si>
  <si>
    <t>D+M _ Orientační systém _ označení výjezdu z parkovací plochy</t>
  </si>
  <si>
    <t>991015R08</t>
  </si>
  <si>
    <t>D+M _ Orientační systém _ označení sjezdu do 2.PP</t>
  </si>
  <si>
    <t>991015R09</t>
  </si>
  <si>
    <t>D+M _ Orientační systém _ označení východu z parkovací plochy</t>
  </si>
  <si>
    <t>991015R10</t>
  </si>
  <si>
    <t>D+M _ Orientační systém _ dveřní tabulky</t>
  </si>
  <si>
    <t>Pol138</t>
  </si>
  <si>
    <t>D+M _ Orientační systém _ dveřní tabulky piktogramy</t>
  </si>
  <si>
    <t>D.2-01.4 - Potrubní pošta</t>
  </si>
  <si>
    <t xml:space="preserve">Celková cena díla zahrnuje montáž a dopravu na místo instalace (ev. vč. potřebných manipulačních prostředků, přípravků). Součástí dodávky je provedení zkoušek, revizí, návody k obsluze, komplexní vyzkoušení, zaintegrování systému do celku. V celkové ceně musí být zahrnut veškerý související potřebný materiál tak, aby každé zařízení (nebo komplex souvisejících zařízení) bylo funkční dle požadavků popsaných v technické zprávě. Součástí dodávky je dodání atestů, certifikátů, osvědčení dle legislativy platné v době uvádění díla do provozu. 				 Podrobný popis jednotlivých komponentů a požadavky na jejich funkčnost a funkční vybavení jsou uvedeny v Technické zprávě. 					 </t>
  </si>
  <si>
    <t>D1 - STANICE</t>
  </si>
  <si>
    <t>D2 - PŘEPRAVNÍ POUZDRA A JEJICH PŘÍSLUŠENSTVÍ</t>
  </si>
  <si>
    <t>D3 - SYSTÉMOVÁ KABELÁŽ</t>
  </si>
  <si>
    <t>D4 - JÍZDNÍ A VZDUCHOVÉ POTRUBÍ</t>
  </si>
  <si>
    <t>D5 - NAPÁJENÍ</t>
  </si>
  <si>
    <t xml:space="preserve">D6 - POŽÁRNĚ BEZPEČNOSTNÍ ŘEŠENÍ </t>
  </si>
  <si>
    <t>D7 - PRŮBĚH REALIZACE, TESTOVÁNÍ A UVEDENÍ DO PROVOZU</t>
  </si>
  <si>
    <t>STANICE</t>
  </si>
  <si>
    <t>Nemocniční stanice s předním plněním, antimikrobiální</t>
  </si>
  <si>
    <t>Poznámka k položce:_x000D_
Poznámka k položce: Poznámka k položce: Poznámka k položce:  RFID – čipová technologie ve stanicích Ovládání stanice antimikrobiální – barevný dotykový displej Systém zabezpečeného registrovaného odeslání zásilky Systém zabezpečeného registrovaného příjmu zásilky Možnost napojení čtečky čárových kódů Možnost připojení až 16 signalizací s různou adresou, USB připojení Systém kontroly dojezdu pouzder Uzavřený vzduchový okruh Antimikrobiální provedení (příměs iontů stříbra) Součet</t>
  </si>
  <si>
    <t>Záchytný koš s polstrováním, antimikrobiální</t>
  </si>
  <si>
    <t>Poznámka k položce:_x000D_
Poznámka k položce: Poznámka k položce: Poznámka k položce: Pro stanice PP Antimikrobiální provedení (příměs iontů stříbra) Součet</t>
  </si>
  <si>
    <t>Pol3</t>
  </si>
  <si>
    <t>Elektronický obvod RIFID</t>
  </si>
  <si>
    <t>Poznámka k položce:_x000D_
Poznámka k položce: Poznámka k položce: Poznámka k položce: pro stanice PP, pro čtení čipů v pouzdrech pro čtení ID karet Sumetzberger pro kontrolu dojezdu Součet</t>
  </si>
  <si>
    <t>Pol4</t>
  </si>
  <si>
    <t>Značení komponentů stanic</t>
  </si>
  <si>
    <t>Poznámka k položce:_x000D_
Poznámka k položce: Poznámka k položce: Poznámka k položce: Součet</t>
  </si>
  <si>
    <t>Pol5</t>
  </si>
  <si>
    <t>Nástěnný držák 4ks přepravních pouzder,  antimikrobiální</t>
  </si>
  <si>
    <t>Pol6</t>
  </si>
  <si>
    <t>Montážní a instalační materiál pro kotvení stanic a příslušenství</t>
  </si>
  <si>
    <t>Pol7</t>
  </si>
  <si>
    <t>Odfuk horní ke stanici včetně koncového dílu a nasávacích klapek - kovový</t>
  </si>
  <si>
    <t>Pol8</t>
  </si>
  <si>
    <t>Zakončení odfuku ve venkovním prostředí - komplet zakončení na vzduchové potrubí DN110mm</t>
  </si>
  <si>
    <t>Pol9</t>
  </si>
  <si>
    <t>Akusticko-optická signalizace příchodu pouzdra ke stanici</t>
  </si>
  <si>
    <t>Poznámka k položce:_x000D_
Poznámka k položce: Poznámka k položce: Poznámka k položce:  napájecí kabel signalizace do 10m od stanice PP  Součet</t>
  </si>
  <si>
    <t>PŘEPRAVNÍ POUZDRA A JEJICH PŘÍSLUŠENSTVÍ</t>
  </si>
  <si>
    <t>Pol10</t>
  </si>
  <si>
    <t>Přepravní pouzdro krátké ANTIBAKTERIÁLNÍ  (vnitřní délka 330mm x Ø cca 115mm, včetně 2 čipů), otevíratelné z obou stran, technologie iontů stříbra,</t>
  </si>
  <si>
    <t>Poznámka k položce:_x000D_
Poznámka k položce: Poznámka k položce: Poznámka k položce:   oboustranně otevíratelné nárazuvzdorné jízdní kroužky typu BRUSH z uhlíkových vláken technologie iontů stříbra Součet</t>
  </si>
  <si>
    <t>Pol11</t>
  </si>
  <si>
    <t>Přepravní pouzdro autovykládkové ANTIBAKTREIÁLNÍ pro biologické vzorky s BRUSH kroužky (maximální vnitřní délka 260mm x Ø 110mm, včetně 2 čipů)</t>
  </si>
  <si>
    <t>Poznámka k položce:_x000D_
Poznámka k položce: Poznámka k položce: Poznámka k položce: oboustranně otevíratelné, nárazuvzdorné jízdní kroužky typu BRUSH z uhlíkových vláken, technologie iontů stříbra Součet</t>
  </si>
  <si>
    <t>Pol12</t>
  </si>
  <si>
    <t>Naprogramování pouzder a zavedení do databáze systému PP, nastavení automatické údržby</t>
  </si>
  <si>
    <t>Pol13</t>
  </si>
  <si>
    <t>Sáčky pro přepravu biologického materiálu - biohazard</t>
  </si>
  <si>
    <t>SYSTÉMOVÁ KABELÁŽ</t>
  </si>
  <si>
    <t>Pol14</t>
  </si>
  <si>
    <t>Systémový kabel pro napájení a přenost dat</t>
  </si>
  <si>
    <t>Pol15</t>
  </si>
  <si>
    <t>Systémový kabel pro napájení a přenost dat - bezhalogenový</t>
  </si>
  <si>
    <t>Pol16</t>
  </si>
  <si>
    <t>Kabelová chránička systémového kabelu - kovová</t>
  </si>
  <si>
    <t>Pol17</t>
  </si>
  <si>
    <t>Montážní a instalační materiál pro kotvení a zapojení systemového kabelu</t>
  </si>
  <si>
    <t>JÍZDNÍ A VZDUCHOVÉ POTRUBÍ</t>
  </si>
  <si>
    <t>Pol18</t>
  </si>
  <si>
    <t>Jízdní potrubí plastové šedé - vnější průměr 160 mm, tloušťka stěny 3,2 mm, včetně spojek</t>
  </si>
  <si>
    <t>Pol19</t>
  </si>
  <si>
    <t>Jízdní potrubí kovové - vnější průměr 160 mm, tloušťka stěny kompatibilní s plastovým JP, včetně spojek</t>
  </si>
  <si>
    <t>Pol20</t>
  </si>
  <si>
    <t>Jízdní oblouky plastové šedé - vnější průměr 160 mm, tloušťka stěny 3,2 mm, poloměr oblouku min. 800 mm,  včetně spojek</t>
  </si>
  <si>
    <t>Pol21</t>
  </si>
  <si>
    <t>Jízdní oblouky kovové - vnější průměr 160 mm, tloušťka stěny kompatibilní s plastovým JP, poloměr oblouku min. 800 mm,  včetně spojek</t>
  </si>
  <si>
    <t>Pol22</t>
  </si>
  <si>
    <t>Vzduchové potrubí  kovové - vnější průměr 110 mm, včetně spojek</t>
  </si>
  <si>
    <t>Pol23</t>
  </si>
  <si>
    <t>Vzduchové koleno 90° kovové - vnější průměr 110 mm</t>
  </si>
  <si>
    <t>Pol24</t>
  </si>
  <si>
    <t>Funkční zkouška těsnosti tras jízdního potrubí</t>
  </si>
  <si>
    <t>Pol25</t>
  </si>
  <si>
    <t>Značení tras potrubí dle linek s označením "POZOR POTRUBNÍ POŠTA" - nálepka o rozměrech min. 10x4 cm (každých 10 m trasy jízdního potrubí)</t>
  </si>
  <si>
    <t>Pol26</t>
  </si>
  <si>
    <t>Montážní a instalační materiál pro kotvení a montáž trasy potrubí (objímky, kabelové stahovací pásky, lepidlo, závitové tyče,  čističe, rozpouštědla)</t>
  </si>
  <si>
    <t>Pol27</t>
  </si>
  <si>
    <t>Zemnící pásky pro připojení zemnícího vodiče 6mm2 na kovové potrubí</t>
  </si>
  <si>
    <t>Pol28</t>
  </si>
  <si>
    <t>Zemnící Cu vodič, 6mm2</t>
  </si>
  <si>
    <t>NAPÁJENÍ</t>
  </si>
  <si>
    <t>Pol29</t>
  </si>
  <si>
    <t>Napájecí zdroj - linkový, impulsní</t>
  </si>
  <si>
    <t>Pol30</t>
  </si>
  <si>
    <t>Montážní a instalační materiál k uchycení komponentů</t>
  </si>
  <si>
    <t>Pol31</t>
  </si>
  <si>
    <t>Značení komponentů</t>
  </si>
  <si>
    <t xml:space="preserve">POŽÁRNĚ BEZPEČNOSTNÍ ŘEŠENÍ </t>
  </si>
  <si>
    <t>Pol32</t>
  </si>
  <si>
    <t>Protipožární manžety pro potrubí 160mm, EI 120</t>
  </si>
  <si>
    <t>Pol33</t>
  </si>
  <si>
    <t>Protipožární zajištění prostupu plastového potrubí 160mm mezi požárními úseky (protipožární tmel, vata, nátěr, ID štítek)</t>
  </si>
  <si>
    <t>Poznámka k položce:_x000D_
Poznámka k položce: Poznámka k položce: Poznámka k položce:  Součet</t>
  </si>
  <si>
    <t>Pol34</t>
  </si>
  <si>
    <t>Protipožární zajištění prostupu kovového potrubí 160mm mezi požárními úseky (protipožární izolace, nátěr, ID štítek)</t>
  </si>
  <si>
    <t>Pol35</t>
  </si>
  <si>
    <t>Protipožární zajištění prostupu kovového potrubí 110mm mezi požárními úseky (protipožární izolace, nátěr, ID štítek)</t>
  </si>
  <si>
    <t>Pol36</t>
  </si>
  <si>
    <t>Protipožární zajištění prostupu kabelu mezi požárními úseky (protipožární tmel, vata, nátěr, ID štítek)</t>
  </si>
  <si>
    <t>Pol37</t>
  </si>
  <si>
    <t>Dokumentace protipožárních prostupů (soupis, označení, fotodokumentace)</t>
  </si>
  <si>
    <t>Pol38</t>
  </si>
  <si>
    <t>Montážní a instalační materiál pro kotvení protipožárního systému</t>
  </si>
  <si>
    <t>PRŮBĚH REALIZACE, TESTOVÁNÍ A UVEDENÍ DO PROVOZU</t>
  </si>
  <si>
    <t>Pol40</t>
  </si>
  <si>
    <t>Školení obsluhy - uživatelů autorizovaným technikem včetně související dokumentace</t>
  </si>
  <si>
    <t>D1 - 1.NP_PAVILON PSYCHIATRIE</t>
  </si>
  <si>
    <t>D2 - 2.NP_PAVILON PSYCHIATRIE</t>
  </si>
  <si>
    <t>D3 - 3.NP_PAVILON PSYCHIATRIE</t>
  </si>
  <si>
    <t>1.NP_PAVILON PSYCHIATRIE</t>
  </si>
  <si>
    <t>Pol140</t>
  </si>
  <si>
    <t>PC vč. periferií</t>
  </si>
  <si>
    <t>Poznámka k položce:_x000D_
Poznámka k položce: Poznámka k položce: Stolní počítač, černý, stolní počítač • procesor Intel® Core™ i7-14700 (20jádrový – až 5,4 GHz) • sdílená grafická karta Intel UHD Graphics 770 • úložiště SSD 1 024 GB • paměť RAM 16 GB • 1× HDMI 1.4b, 2× DisplayPort 1.4a • 2× USB-C, 7× USB 3.2, 3× USB 2.0, 1× RJ45 • Wi-Fi 7 802.11be • Bluetooth 5.4 • zdroj 550 W • čtečka paměťových karet • operační systém Windows 11 Pro • USB klávesnice a myš</t>
  </si>
  <si>
    <t>Pol141</t>
  </si>
  <si>
    <t>Monitor administrativní</t>
  </si>
  <si>
    <t>Poznámka k položce:_x000D_
Poznámka k položce: Poznámka k položce: Monitor • 27" úhlopříčka • IPS • 2560 × 1440 px • poměr stran 16 : 9 • obnovovací frekvence 75 Hz • odezva 4 ms • 1× HDMI, 2× Display port, 2× USB-C, 4× USB, USB hub 3.2 Gen 1 • VESA uchycení na zeď, nastavitelná výška PIVOT • spotřeba energie 6 W</t>
  </si>
  <si>
    <t>Pol142</t>
  </si>
  <si>
    <t>Multifunkční zařízení - tiskárna, kopírka a skener</t>
  </si>
  <si>
    <t>Poznámka k položce:_x000D_
Poznámka k položce: Poznámka k položce: multifunkční tiskárna • laserová • tisk, kopírování, skenování, faxování • barevný tisk • rychlost tisku až 27 stran/min. • formát A4 • automatický oboustranný tisk • LAN, USB 2.0 • 2 vstupní zásobníky (až 50 listů, až 5 obálek + až 250 listů, až 10 obálek) • výstupní kapacita až 150 listů • automatický podavač dokumentů na 50 listů</t>
  </si>
  <si>
    <t>Pol143</t>
  </si>
  <si>
    <t>TV</t>
  </si>
  <si>
    <t>Poznámka k položce:_x000D_
Poznámka k položce: Poznámka k položce: 43" (108 cm) úhlopříčka • 4K Ultra HD Smart TV • 4K (3840 × 2160 px) rozlišení • DVB-C, DVB-S2, DVB-T, DVB-T2 (H.265) • Edge LED podsvícení • technologie displeje LED • Smart TV • HDR, HDR10, HLG • Bluetooth • Wi-Fi • procesor α5 4K Gen7 AI • AI Sound Pro, Dolby Digital, stereo, Ultra Surround • chytrý ovladač v balení • ovládání hlasem • operační systém webOS • 3 × HDMI • 2 × USB • LG AI ThinQ • rozměr pro uchycení (VESA): 200 × 200 mm • stojan: středový statický</t>
  </si>
  <si>
    <t>Pol144</t>
  </si>
  <si>
    <t>Držák TV na stěnu</t>
  </si>
  <si>
    <t>Poznámka k položce:_x000D_
Poznámka k položce: Poznámka k položce: univerzální držák TV • polohovatelný • uchycení pro rozteče otvorů 75 × 75 mm, 400 × 400 mm, 400 × 200 mm, 200 × 200 mm, 200 × 100 mm, 100 × 100 mm, 300 × 300 mm, 400 × 300 mm • pro úhlopříčky 23–55" • nosnost 35 kg • vzdálenost TV od zdi 45 mm •  materiál: kov • hmoždinky Fischer • otáčení ± 180° • náklon 15° • vysunutí až 508 mm</t>
  </si>
  <si>
    <t>Pol145</t>
  </si>
  <si>
    <t>Projektor</t>
  </si>
  <si>
    <t>Poznámka k položce:_x000D_
Poznámka k položce: Poznámka k položce: projektor • světelný výstup 5 000 ANSI lumenů • 3840 × 2160 px • poměr stran obrazu 16 : 9 • kontrastní poměr 3 000 000 : 1 • úhlopříčka promítaného obrazu 40 až 300 palců • 2× HDMI • 2× USB-A • RJ45 • Wi-Fi • Bluetooth • vestavěné reproduktory 10 W • max. hlučnost 29 dB • dálkové ovládání • operační systém webOS 4.5</t>
  </si>
  <si>
    <t>Pol146</t>
  </si>
  <si>
    <t>Držák projektoru na strop</t>
  </si>
  <si>
    <t>Poznámka k položce:_x000D_
Poznámka k položce: Poznámka k položce: držák projektoru • instalace na stěnu i strop • výškově nastavitelný 576–826 mm • rotace ±30° • nosnost 15 kg</t>
  </si>
  <si>
    <t>Pol147</t>
  </si>
  <si>
    <t>Projekční plátno</t>
  </si>
  <si>
    <t>Poznámka k položce:_x000D_
Poznámka k položce: Poznámka k položce: projekční plátno • úhlopříčka 100" (254 cm) • velikost projekční plochy 221,5 × 124,5 cm • formát 16 : 9 • pozorovací úhel 160° • elektrický pohon • roleta • barva konstrukce: bílá</t>
  </si>
  <si>
    <t>2.NP_PAVILON PSYCHIATRIE</t>
  </si>
  <si>
    <t>Pol148</t>
  </si>
  <si>
    <t>Vyvolávací systém</t>
  </si>
  <si>
    <t>Pol149</t>
  </si>
  <si>
    <t>Řídící aplikace</t>
  </si>
  <si>
    <t>Pol150</t>
  </si>
  <si>
    <t>SW - Konfigurační klient ( monitor,statistiky,události,konfigurace )</t>
  </si>
  <si>
    <t>Pol151</t>
  </si>
  <si>
    <t>Licence přep. aplikace na 1 PC (1-5 instalací)</t>
  </si>
  <si>
    <t>Pol152</t>
  </si>
  <si>
    <t>Přepážkový displej (3míR-kl,Folie- př,ENET,POE)57SMD</t>
  </si>
  <si>
    <t>Pol153</t>
  </si>
  <si>
    <t>Uchycení displejů - stojánek PD/PASIV na stůl</t>
  </si>
  <si>
    <t>Pol154</t>
  </si>
  <si>
    <t>Počítač KE-MINI PC, Win10 IOT Enterprise</t>
  </si>
  <si>
    <t>Pol155</t>
  </si>
  <si>
    <t>SW pro ovládání LCD displeje - zdrojová licence</t>
  </si>
  <si>
    <t>Pol156</t>
  </si>
  <si>
    <t>SW pro ovládání LCD displeje - kopie licence dle počtu PC</t>
  </si>
  <si>
    <t>Pol157</t>
  </si>
  <si>
    <t>Hlavní displej LCD, včetně držáku na stěnu(výklop) a montáže.</t>
  </si>
  <si>
    <t>Pol158</t>
  </si>
  <si>
    <t>SW Hlasový modul - akustické volání pořadových čísel z PC - zdrojová licence</t>
  </si>
  <si>
    <t>Pol159</t>
  </si>
  <si>
    <t>Pol160</t>
  </si>
  <si>
    <t>Tiskárna s touch-small ( TFT 15" )</t>
  </si>
  <si>
    <t>Pol161</t>
  </si>
  <si>
    <t>Stojan tiskárny touch-small - kovový</t>
  </si>
  <si>
    <t>Pol162</t>
  </si>
  <si>
    <t>Snímač klientských kódů- HW</t>
  </si>
  <si>
    <t>Pol163</t>
  </si>
  <si>
    <t>SW aplikace pro identifikaci registrovaných klientů a jejich zařazení do fronty po načtení čárového kódu</t>
  </si>
  <si>
    <t>Pol164</t>
  </si>
  <si>
    <t>Montáž konc. komponentů, oživení</t>
  </si>
  <si>
    <t>Pol165</t>
  </si>
  <si>
    <t>Pol166</t>
  </si>
  <si>
    <t>Pol167</t>
  </si>
  <si>
    <t>Pol168</t>
  </si>
  <si>
    <t>Pol169</t>
  </si>
  <si>
    <t>3.NP_PAVILON PSYCHIATRIE</t>
  </si>
  <si>
    <t>Pol170</t>
  </si>
  <si>
    <t>Audio systém</t>
  </si>
  <si>
    <t>Poznámka k položce:_x000D_
Poznámka k položce: Poznámka k položce: Frekvenční rozsah – ideálně 20 Hz až 20 kHz, což odpovídá slyšitelnému spektru lidského sluchu. Dynamický rozsah – vysoký dynamický rozsah umožňuje přehrávání jemných i intenzivních zvuků bez zkreslení. Prostorové ozvučení – systém by měl podporovat stereo, 5.1, 7.1, Dolby Atmos nebo jinou prostorovou technologii. Zvukový tlak (SPL) – výkon by měl být dostatečný pro vytvoření realistických a pohlcujících zvukových zážitků, ale nesmí překročit bezpečné limity. Latence – pokud se zvuk synchronizuje s vizuálními či haptickými efekty, musí být latence co nejnižší. Možnosti konektivity – podpora Bluetooth, Wi-Fi, XLR, 3.5mm jack, optický vstup pro flexibilitu propojení. Ovládání a automatizace – kompatibilita s řídicími systémy (např. DMX, MIDI, OSC) umožní integraci se světelnými a vibračními efekty.   Příklad konfigurace audiosystému Střední místnost (20–50 m²)-referenční výrobky  4× Adam Audio A7V (prostorové ozvučení) 1× Genelec 7370A (subwoofer) Marantz AV8805 (AV procesor) Behringer NX1000D (zesilovač) Dayton Audio PUC-2B (vibrační prvky) Software pro řízení zvuku</t>
  </si>
  <si>
    <t>D.2-01.6 - ZOTK</t>
  </si>
  <si>
    <t>Poznámka: Součástí nabídkové ceny musí být veškeré náklady, aby cena byla konečná a zahrnovala celou dodávku a montáž. Dodávky a montáže uvedené v nabídce musí být, včetně veškerého souvisejícího doplňkového, podružného a montážního materiálu, tak aby celé zařízení bylo funkční a splňovalo všechny předpisy,  které se na ně vztahují.</t>
  </si>
  <si>
    <t>D1 - D.1.4g - ZOKT samočinné odvětrávací zařízení</t>
  </si>
  <si>
    <t xml:space="preserve">    D2 - Výkaz mechanických zařízení</t>
  </si>
  <si>
    <t xml:space="preserve">    D3 - Výkaz  Klapka</t>
  </si>
  <si>
    <t xml:space="preserve">    D4 - Výkaz stěn</t>
  </si>
  <si>
    <t xml:space="preserve">    D5 - Výkaz elektrického vybavení</t>
  </si>
  <si>
    <t>D.1.4g - ZOKT samočinné odvětrávací zařízení</t>
  </si>
  <si>
    <t>Výkaz mechanických zařízení</t>
  </si>
  <si>
    <t>Pol172</t>
  </si>
  <si>
    <t>JET ventilátor tř. F300, tah 5 / 21 N, U=3x400 V, P=0,1/0.5 kW, I=0.5/1.9 A, včetně integrovaných silentbloků, max. výška 269 mm</t>
  </si>
  <si>
    <t>Poznámka k položce:_x000D_
Poznámka k položce: Poznámka k položce: 2PP JV_2.1 JV_2.2 JV_2.3 JV_2.4 JV_2.7</t>
  </si>
  <si>
    <t>Pol173</t>
  </si>
  <si>
    <t>JET ventilátor tř. F300, tah 12 / 50 N, U=3x400 V, P=0,3/1,2 kW, I=1,3/3,5 A, včetně integrovaných silentbloků, max. výška 269 mm</t>
  </si>
  <si>
    <t>Poznámka k položce:_x000D_
Poznámka k položce: Poznámka k položce: JV_2.5 JV_2.6</t>
  </si>
  <si>
    <t>Poznámka k položce:_x000D_
Poznámka k položce: Poznámka k položce: 1PP JV_1.1  JV_1.4 JV_1.5</t>
  </si>
  <si>
    <t>Pol174</t>
  </si>
  <si>
    <t>Poznámka k položce:_x000D_
Poznámka k položce: Poznámka k položce: JV_1.2  JV_1.3  JV_1.6</t>
  </si>
  <si>
    <t>Pol175</t>
  </si>
  <si>
    <t>Odvodní požární ventilátor F300, Q = 39 000 m3/h, ps = 300 Pa, U = 3 x 400 V, P = 7,5 kW, I = 13,7 A</t>
  </si>
  <si>
    <t>Poznámka k položce:_x000D_
Poznámka k položce: Poznámka k položce: 1NP OV_1.1     OV_1.2</t>
  </si>
  <si>
    <t>Výkaz  Klapka</t>
  </si>
  <si>
    <t>Pol176</t>
  </si>
  <si>
    <t>Stěnová žaluziová klapka ZOKT, vnější rozměry: 1200 x 2300 mm V = 24 Vdc, P = 19,2 W, I = 0,8 A</t>
  </si>
  <si>
    <t>Poznámka k položce:_x000D_
Poznámka k položce: Poznámka k položce: 2PP OK_2.1</t>
  </si>
  <si>
    <t>Poznámka k položce:_x000D_
Poznámka k položce: Poznámka k položce: 1PP OK_1.1</t>
  </si>
  <si>
    <t>Pol177</t>
  </si>
  <si>
    <t>Střešní žaluziová klapka, U = 24 Vdc, P = 19,2 W, I = 0,8 A</t>
  </si>
  <si>
    <t>Poznámka k položce:_x000D_
Poznámka k položce: Poznámka k položce: 1NP SK_1.1</t>
  </si>
  <si>
    <t>Výkaz stěn</t>
  </si>
  <si>
    <t>Pol178</t>
  </si>
  <si>
    <t>Spouštěná kouřová zábrana (k podlaze) D600 60 7475 x 2850</t>
  </si>
  <si>
    <t>Poznámka k položce:_x000D_
Poznámka k položce: Poznámka k položce: 1ْPP KZ_1.1</t>
  </si>
  <si>
    <t>Výkaz elektrického vybavení</t>
  </si>
  <si>
    <t>Pol179</t>
  </si>
  <si>
    <t>Řídící programovatelná centrála / rozvaděč ZOKT v požárně odolné skříni EI 30</t>
  </si>
  <si>
    <t>Poznámka k položce:_x000D_
Poznámka k položce: Poznámka k položce: 1PP R_SOZ</t>
  </si>
  <si>
    <t>Pol180</t>
  </si>
  <si>
    <t>Zkoušky, uv. do provozu, DSKP, zaškolení obsluhy</t>
  </si>
  <si>
    <t>D.2-01.7 - SHZ</t>
  </si>
  <si>
    <t>D1 - Strojovna SHZ</t>
  </si>
  <si>
    <t>D2 - 2.PP (výkres 2.PP)</t>
  </si>
  <si>
    <t>D3 - 1.PP (výkres 1.PP)</t>
  </si>
  <si>
    <t>D4 - 1.NP (výkres 1.NP)</t>
  </si>
  <si>
    <t>B - Související práce a náklady</t>
  </si>
  <si>
    <t>Strojovna SHZ</t>
  </si>
  <si>
    <t>A1</t>
  </si>
  <si>
    <t>Plovákový ventil DN50 včetně příslušenství</t>
  </si>
  <si>
    <t>A2</t>
  </si>
  <si>
    <t>Plnění nádrže DN80 včetně tvarovek, spojovacího, těsnicího a kotvicího materiálu</t>
  </si>
  <si>
    <t>A3</t>
  </si>
  <si>
    <t>Filtr mechanických nečistot</t>
  </si>
  <si>
    <t>A4</t>
  </si>
  <si>
    <t>Kulový kohout</t>
  </si>
  <si>
    <t>A5</t>
  </si>
  <si>
    <t>Manometr</t>
  </si>
  <si>
    <t>A6</t>
  </si>
  <si>
    <t>Tlakový spínač jednoduchý</t>
  </si>
  <si>
    <t>A7</t>
  </si>
  <si>
    <t>Tlakový spínač zdvojený</t>
  </si>
  <si>
    <t>A8</t>
  </si>
  <si>
    <t>Elektrické ponorné čerpadlo 2200 l/min @ 3,3 bar včetně kabeláže a odlehčovacího potrubí</t>
  </si>
  <si>
    <t>A9</t>
  </si>
  <si>
    <t>Zpětná klapka DN200 včetně spojovacího a těsnicího materiálu</t>
  </si>
  <si>
    <t>A10</t>
  </si>
  <si>
    <t>Výtlačné potrubí DN200 včetně tvarovek, spojovacího, těsnicího a kotvicího materiálu</t>
  </si>
  <si>
    <t>A11</t>
  </si>
  <si>
    <t>Výtlačné potrubí DN150 včetně tvarovek, spojovacího, těsnicího a kotvicího materiálu</t>
  </si>
  <si>
    <t>A12</t>
  </si>
  <si>
    <t>Redukce DN200/DN150 včetně spojovacího a těsnicího materiálu</t>
  </si>
  <si>
    <t>A13</t>
  </si>
  <si>
    <t>Uzavírací armatura DN150 včetně protipřírub, spojovacího a těsnicího materiálu</t>
  </si>
  <si>
    <t>A14</t>
  </si>
  <si>
    <t>Redukce DN150/DN100 včetně spojovacího a těsnicího materiálu</t>
  </si>
  <si>
    <t>A15</t>
  </si>
  <si>
    <t>Uzavírací armatura DN100 včetně protipřírub, spojovacího a těsnicího materiálu</t>
  </si>
  <si>
    <t>A16</t>
  </si>
  <si>
    <t>Testovací potrubí DN100 včetně tvarovek, spojovacího, těsnicího a kotvicího materiálu</t>
  </si>
  <si>
    <t>A17</t>
  </si>
  <si>
    <t>Měrná clona DN100 včetně spojovacího a těsnicího materiálu</t>
  </si>
  <si>
    <t>A18</t>
  </si>
  <si>
    <t>Šoupě DN100 včetně spojovacího a těsnicího materiálu</t>
  </si>
  <si>
    <t>A19</t>
  </si>
  <si>
    <t>Doplňovací čerpadlo včetně potrubí DN32, kotvení, tvarovek, fitinek, spojovacího a těsnicího materiálu</t>
  </si>
  <si>
    <t>A20</t>
  </si>
  <si>
    <t>Zpětná klapka DN 32 včetně spojovacího a těsnicího materiálu</t>
  </si>
  <si>
    <t>A21</t>
  </si>
  <si>
    <t>Suchá ventilová stanice DN100 včetně rychlootevírače a ostatního příslušenství, 2x uzavírací armatury DN100, spojovacího a těsnicího materiálu</t>
  </si>
  <si>
    <t>A22</t>
  </si>
  <si>
    <t>Kompresor včetně příslušenství</t>
  </si>
  <si>
    <t>A23</t>
  </si>
  <si>
    <t>Poplachový zvon včetně příslušenství</t>
  </si>
  <si>
    <t>A24</t>
  </si>
  <si>
    <t>Sestava pro jištění strojovny (potrubí DN50 dl. 2 m, 2x kulový kohout, hlásič průtoku, zpětná klapka, odpouštění, tvarovka) včetně spojovacího a těsnicího materiálu</t>
  </si>
  <si>
    <t>A25</t>
  </si>
  <si>
    <t>Redukce DN50/DN25 včetně spojovacího a těsnicího materiálu</t>
  </si>
  <si>
    <t>A26</t>
  </si>
  <si>
    <t>Sprinkler SP 1/2" x 68°C, K=80, 5 mm,mosaz včetně potrubí DN 25, závěsů, fitinek, tvarovek, spojovacího a těsnicího materiálu</t>
  </si>
  <si>
    <t>A27</t>
  </si>
  <si>
    <t>Rozdělovač DN200 včetně 2x odbočky DN100, 1x odbočky DN150, 1x odbočky DN50, spojovacího, kotevního a těsnicího materiálu</t>
  </si>
  <si>
    <t>A28</t>
  </si>
  <si>
    <t>Plastová odpadní vana dl.2,85 m včetně osazení, napojení na kanalizaci</t>
  </si>
  <si>
    <t>A29</t>
  </si>
  <si>
    <t>Teploměr</t>
  </si>
  <si>
    <t>A30</t>
  </si>
  <si>
    <t>Elektrorozváděč</t>
  </si>
  <si>
    <t>A31</t>
  </si>
  <si>
    <t>Rozvody silnoproudu</t>
  </si>
  <si>
    <t>A32</t>
  </si>
  <si>
    <t>Monitorovací ústředna</t>
  </si>
  <si>
    <t>A33</t>
  </si>
  <si>
    <t>Monitorování SHZ</t>
  </si>
  <si>
    <t>A34</t>
  </si>
  <si>
    <t>Pultík s náhradním příslušenstvím</t>
  </si>
  <si>
    <t>A35</t>
  </si>
  <si>
    <t>Předávací bod mezi SHZ a EPS</t>
  </si>
  <si>
    <t>2.PP (výkres 2.PP)</t>
  </si>
  <si>
    <t>A36</t>
  </si>
  <si>
    <t>Potrubí DN100, pozinkované včetně závěsů, tvarovek, spojovacího a těsnicího materiálu</t>
  </si>
  <si>
    <t>A37</t>
  </si>
  <si>
    <t>Potrubí DN65, pozinkované včetně závěsů, tvarovek, spojovacího a těsnicího materiálu</t>
  </si>
  <si>
    <t>A38</t>
  </si>
  <si>
    <t>Potrubí DN40, pozinkované včetně závěsů, tvarovek, spojovacího a těsnicího materiálu</t>
  </si>
  <si>
    <t>Pol213</t>
  </si>
  <si>
    <t>Potrubí DN25-32, pozinkované včetně závěsů, tvarovek, spojovacího a těsnicího materiálu</t>
  </si>
  <si>
    <t>A39</t>
  </si>
  <si>
    <t>Sprinkler SU 1/2" x 68°C, K=80, 3 mm, mosaz včetně spojovacího a těsnicího materiálu</t>
  </si>
  <si>
    <t>A40</t>
  </si>
  <si>
    <t>Sprinkler SU 1/2" x 68°C, K=80, 5 mm, mosaz včetně pojovacího a těsnicího materiálu</t>
  </si>
  <si>
    <t>Pol263</t>
  </si>
  <si>
    <t>Sprinkler SU 1/2" x 68°C, K=80, 5 mm, mosaz včetně pozinkovaného potrubí DN 25 - 32, závěsů, fitinek, tvarovek, spojovacího a těsnicího materiálu</t>
  </si>
  <si>
    <t>A41</t>
  </si>
  <si>
    <t>Suchý závěsný sprinkler 1/2" x 68°C, K=80, 5 mm, mosaz včetně spojovacího a těsnicího materiálu</t>
  </si>
  <si>
    <t>A42</t>
  </si>
  <si>
    <t>Zádržný plech</t>
  </si>
  <si>
    <t>A43</t>
  </si>
  <si>
    <t>Odvodňovací souprava suchého systému</t>
  </si>
  <si>
    <t>A44</t>
  </si>
  <si>
    <t>Testovací ventil</t>
  </si>
  <si>
    <t>1.PP (výkres 1.PP)</t>
  </si>
  <si>
    <t>A45</t>
  </si>
  <si>
    <t>A46</t>
  </si>
  <si>
    <t>Potrubí DN80, pozinkované včetně závěsů, tvarovek, spojovacího a těsnicího materiálu</t>
  </si>
  <si>
    <t>A47</t>
  </si>
  <si>
    <t>A49</t>
  </si>
  <si>
    <t>A50</t>
  </si>
  <si>
    <t>A51</t>
  </si>
  <si>
    <t>A52</t>
  </si>
  <si>
    <t>1.NP (výkres 1.NP)</t>
  </si>
  <si>
    <t>A53</t>
  </si>
  <si>
    <t>A54</t>
  </si>
  <si>
    <t>Suchý závěsný sprinkler 1/2" x 68°C, K=80, 6 mm, mosaz včetně spojovacího a těsnicího materiálu</t>
  </si>
  <si>
    <t>A55</t>
  </si>
  <si>
    <t>Dvojdílná rozeta</t>
  </si>
  <si>
    <t>B</t>
  </si>
  <si>
    <t>Související práce a náklady</t>
  </si>
  <si>
    <t>B1</t>
  </si>
  <si>
    <t>Napuštění soustavy</t>
  </si>
  <si>
    <t>B2</t>
  </si>
  <si>
    <t>Tlaková zkouška soustavy</t>
  </si>
  <si>
    <t>B3</t>
  </si>
  <si>
    <t>Provedení výchozí kontroly provozuschopnosti</t>
  </si>
  <si>
    <t>B4</t>
  </si>
  <si>
    <t>Stavební přípomoce, jádrové vrtání do DN 250</t>
  </si>
  <si>
    <t>B5</t>
  </si>
  <si>
    <t>Požární ucpávky</t>
  </si>
  <si>
    <t>D.2-01.8 - FVE</t>
  </si>
  <si>
    <t>M65 - Elektroinstalace</t>
  </si>
  <si>
    <t>D21 - Dodávka FVE</t>
  </si>
  <si>
    <t>VRN - Vedlejší rozpočtové náklady</t>
  </si>
  <si>
    <t>M65</t>
  </si>
  <si>
    <t>Elektroinstalace</t>
  </si>
  <si>
    <t>650010646R00</t>
  </si>
  <si>
    <t>Montáž trubky plastové tuhé D 50 uložené pevně</t>
  </si>
  <si>
    <t>741110042</t>
  </si>
  <si>
    <t>Montáž trubka plastová ohebná D přes 23 do 35 mm, uložená pevně</t>
  </si>
  <si>
    <t>741711011</t>
  </si>
  <si>
    <t>Montáž nosné konstrukce fotovoltaických panelů na, ploché střeše nosníky</t>
  </si>
  <si>
    <t>741721011</t>
  </si>
  <si>
    <t>Montáž fotovoltaických panelů krystalických na, plochou střechu výkonu do 100 Wp</t>
  </si>
  <si>
    <t>65061444R</t>
  </si>
  <si>
    <t>Montáž středových a koncových svorek</t>
  </si>
  <si>
    <t>65061445R</t>
  </si>
  <si>
    <t>Montáž spojek nosného systému</t>
  </si>
  <si>
    <t>65061446R</t>
  </si>
  <si>
    <t>Montáž optimizérů</t>
  </si>
  <si>
    <t>650-447R</t>
  </si>
  <si>
    <t>Uložení zátěžových kostek</t>
  </si>
  <si>
    <t>650613128R00</t>
  </si>
  <si>
    <t>Montáž střídače napětí DC/AC síťového třífázového ,  pro fotovoltaické systémy</t>
  </si>
  <si>
    <t>Poznámka k položce:_x000D_
Poznámka k položce: max. výstupní výkon přes 6000 do 8500 W</t>
  </si>
  <si>
    <t>741761004</t>
  </si>
  <si>
    <t>Montáž hlavní jednotky monitorovacího zařízení, fotovoltaických systémů přes 30 do 100 střídačů</t>
  </si>
  <si>
    <t>650619115R00</t>
  </si>
  <si>
    <t>Montáž rozvaděče R-MX1 na stěnu, vč. zapojení</t>
  </si>
  <si>
    <t>650619116R00</t>
  </si>
  <si>
    <t>Montáž rozvaděče R-FVE1 na stěnu, vč.zapojení</t>
  </si>
  <si>
    <t>650011321R00</t>
  </si>
  <si>
    <t>Montáž žlabu kabel. neděrovaného šířky do 150 mm</t>
  </si>
  <si>
    <t>650011111R00</t>
  </si>
  <si>
    <t>Montáž žlabu kabelového drátěného šířky do 150 mm</t>
  </si>
  <si>
    <t>650111611R00</t>
  </si>
  <si>
    <t>Montáž vodiče AlMgSi D do 8mm včetně podpěr, propojky panelů a žlabů</t>
  </si>
  <si>
    <t>741311072</t>
  </si>
  <si>
    <t>Montáž tlačítka nouzového zastavení/vypnutí TOTAL, STOP pod omítku se zapojením vodičů</t>
  </si>
  <si>
    <t>650122617R00</t>
  </si>
  <si>
    <t>Uložení vodiče Cu FVE 6 mm2 volně</t>
  </si>
  <si>
    <t>650124273R00</t>
  </si>
  <si>
    <t>Uložení kabelu Cu 5 x 25 mm2 pevně</t>
  </si>
  <si>
    <t>650124111R00</t>
  </si>
  <si>
    <t>Uložení kabelu Cu 2 x 1,5 mm2 pevně</t>
  </si>
  <si>
    <t>650121121R00</t>
  </si>
  <si>
    <t>Uložení vodiče Cu 10 mm2 pevně</t>
  </si>
  <si>
    <t>650-5555R</t>
  </si>
  <si>
    <t>Stavební připravenost - provedení prostupů</t>
  </si>
  <si>
    <t>65012545689</t>
  </si>
  <si>
    <t>Propojení, napojení FVE v rozvodně NN</t>
  </si>
  <si>
    <t>hod.</t>
  </si>
  <si>
    <t>6501255555</t>
  </si>
  <si>
    <t>Zprovozmění FVE, zkoušky</t>
  </si>
  <si>
    <t>D21</t>
  </si>
  <si>
    <t>Dodávka FVE</t>
  </si>
  <si>
    <t>357999</t>
  </si>
  <si>
    <t>Konstrukce pro FVE panely na rovnou střechu , pod úhlem 10st.vč. závětrování</t>
  </si>
  <si>
    <t>357100R</t>
  </si>
  <si>
    <t>Panel FVE</t>
  </si>
  <si>
    <t>Poznámka k položce:_x000D_
Poznámka k položce: Maximální výkon Pmax :  430Wp Rozměr:  1762x1134x30mm Napětí v bodě max. výkonu Umpp : 32,58V DC Proud v bodě max. výkonu Impp : 13,20A DC Proud nakrátko Isc : 13,65A DC Účinnost: ?21,52% Váha: 22,0 kg Provozní teplota:  - 40 °C ~ +85 °C</t>
  </si>
  <si>
    <t>357101R</t>
  </si>
  <si>
    <t>Střídač</t>
  </si>
  <si>
    <t>Poznámka k položce:_x000D_
Poznámka k položce: Max. Příkon FV pole : 80 000 W Jmenovité provozní napětí :  620 V DC Maximální DC napětí:   1100V DC Rozsah napětí MPP :   200-1000V DC Výstupní napětí :     3x400VAC Nominální výstupní výkon: 60 000 W Maximální výstupní proud :  96 A Maximální účinnost střídače :   98,8% Rozsah prac. teplot :  -30 + 60°C Krytí:  IP65 Rozměr ( W x H x D ) :  586x788x264 mm Hmotnost : 55 kg</t>
  </si>
  <si>
    <t>357102R</t>
  </si>
  <si>
    <t>Regulátor + smart meter</t>
  </si>
  <si>
    <t>kusq</t>
  </si>
  <si>
    <t>357103R</t>
  </si>
  <si>
    <t>Optimizer</t>
  </si>
  <si>
    <t>Poznámka k položce:_x000D_
Poznámka k položce: Maximální vstupní napětí: 80V Rozsah vstupního napětí: 16-80V Maximální vstupní proud: 15A Maximální výkon:  700W Doporučená jmenovitá hodnota pojistky:  20A</t>
  </si>
  <si>
    <t>357104R</t>
  </si>
  <si>
    <t>Tigo Cloud conect</t>
  </si>
  <si>
    <t>357105R</t>
  </si>
  <si>
    <t>Kabely a spojovací materiály-koncovky MC4</t>
  </si>
  <si>
    <t>35711715R</t>
  </si>
  <si>
    <t>Rozvaděč R-MX1, vč. dílenské výroby s požární odolností (dvířka)</t>
  </si>
  <si>
    <t>357117161R</t>
  </si>
  <si>
    <t>Rozvaděč R-FVE1, vč.dílenské výroby a s požární odolností</t>
  </si>
  <si>
    <t>341118556R</t>
  </si>
  <si>
    <t>Kabel s Cu jádrem NOPOVIC 1kV 1-CXKH-R 5 x 25 mm2</t>
  </si>
  <si>
    <t>341118515R</t>
  </si>
  <si>
    <t>Kabel s Cu jádrem NOPOVIC 1kV 1-CXKH-R 3 x 1,5 mm2</t>
  </si>
  <si>
    <t>341426101098R</t>
  </si>
  <si>
    <t>Vodič propojovací jednožilový H07V-K 450/750 V 16 mm2 zelenožlutý</t>
  </si>
  <si>
    <t>341426091088R</t>
  </si>
  <si>
    <t>Vodič propojovací jednožilový H07V-K 450/750 V 10 mm2 zelenožlutý</t>
  </si>
  <si>
    <t>34142157R</t>
  </si>
  <si>
    <t>Vodič FVE  CYA 6,00 mm2</t>
  </si>
  <si>
    <t>35444180R</t>
  </si>
  <si>
    <t>Drát 8 AlMgSi T/4</t>
  </si>
  <si>
    <t>35441850R</t>
  </si>
  <si>
    <t>Svorka univerzální SU</t>
  </si>
  <si>
    <t>553473901R</t>
  </si>
  <si>
    <t>MARS žlab kabelový NKZI 50 x 125 x 0,7 mm EO, s integrovanou spojkou</t>
  </si>
  <si>
    <t>553473900R</t>
  </si>
  <si>
    <t>MARS žlab kabelový NKZI 50 x 62 x 0,7 mm EO, s integrovanou spojkou</t>
  </si>
  <si>
    <t>5534739R</t>
  </si>
  <si>
    <t>Žlab kabelový Merkur 50 x 50 x 0,7 mm</t>
  </si>
  <si>
    <t>345710702R</t>
  </si>
  <si>
    <t>Trubka elektroinstalační bezhalogenová 1520HF</t>
  </si>
  <si>
    <t>34531501R</t>
  </si>
  <si>
    <t>STOP tlačítko pro vypnutí FVE pod sklíčkem</t>
  </si>
  <si>
    <t>345-444444</t>
  </si>
  <si>
    <t>Zátěžový materiál na konstrukci, bet.kostky</t>
  </si>
  <si>
    <t>3454545</t>
  </si>
  <si>
    <t>Prostup střechou (16x) a (2x) Vodič FVE</t>
  </si>
  <si>
    <t>Vedlejší rozpočtové náklady</t>
  </si>
  <si>
    <t>R102</t>
  </si>
  <si>
    <t>Revize zařízení FVE</t>
  </si>
  <si>
    <t>R103</t>
  </si>
  <si>
    <t>Dispečerské pracoviště pro ČEZ</t>
  </si>
  <si>
    <t>R104</t>
  </si>
  <si>
    <t>Vyřízení licence ERÚ</t>
  </si>
  <si>
    <t>R105</t>
  </si>
  <si>
    <t>Zajištění připojení výrobny k DS</t>
  </si>
  <si>
    <t>N00_R01</t>
  </si>
  <si>
    <t>D.2-01.10 - Závlahový systém</t>
  </si>
  <si>
    <t>4 - Vodorovné konstrukce</t>
  </si>
  <si>
    <t>8 - Trubní vedení</t>
  </si>
  <si>
    <t>132153401</t>
  </si>
  <si>
    <t>Hloubení rýh pro závlahy rýhovačem hloubky do 30 cm šířky do 15 cm délky do 400 m</t>
  </si>
  <si>
    <t>CS ÚRS 2025/II</t>
  </si>
  <si>
    <t>133211012</t>
  </si>
  <si>
    <t>Hloubení šachet v nesoudržných horninách třídy těžitelnosti I skupiny 3 při překopech inženýrských sítí objemu do 10 m3 ručně</t>
  </si>
  <si>
    <t>174111101</t>
  </si>
  <si>
    <t>Zásyp jam, šachet rýh nebo kolem objektů sypaninou se zhutněním ručně</t>
  </si>
  <si>
    <t>174111109</t>
  </si>
  <si>
    <t>Příplatek k zásypu za ruční prohození sypaniny sítem</t>
  </si>
  <si>
    <t>175111101</t>
  </si>
  <si>
    <t>Obsypání potrubí ručně sypaninou bez prohození, uloženou do 3 m</t>
  </si>
  <si>
    <t>175111109</t>
  </si>
  <si>
    <t>Příplatek k obsypání potrubí za ruční prohození sypaniny, uložené do 3 m</t>
  </si>
  <si>
    <t>451595111</t>
  </si>
  <si>
    <t>Lože pod potrubí otevřený výkop z prohozeného výkopku</t>
  </si>
  <si>
    <t>Trubní vedení</t>
  </si>
  <si>
    <t>8PCD01</t>
  </si>
  <si>
    <t>Montáž potrubí pro závlahy v otevřeném výkopu HDPE (PE80/PE100) d25</t>
  </si>
  <si>
    <t>8PCD02</t>
  </si>
  <si>
    <t>Trubka tlaková PE HD (PE80) d 25 x 1,8 mm PN 8</t>
  </si>
  <si>
    <t>877152001</t>
  </si>
  <si>
    <t>Montáž svěrných (mechanických) spojek na vodovodním potrubí spojek, kolen 90° nebo redukcí d 25</t>
  </si>
  <si>
    <t>8PCD03</t>
  </si>
  <si>
    <t>Svěrné šroubovací tvarovky pro PE25</t>
  </si>
  <si>
    <t>sada</t>
  </si>
  <si>
    <t>8PCD04</t>
  </si>
  <si>
    <t>Montáž potrubí pro závlahy v otevřeném výkopu HDPE (PE80/PE100) d32</t>
  </si>
  <si>
    <t>8PCD05</t>
  </si>
  <si>
    <t>Trubka tlaková PE HD (PE80) d 32 x 2,0 mm PN 8</t>
  </si>
  <si>
    <t>877162001</t>
  </si>
  <si>
    <t>Montáž svěrných spojek na vodovodním potrubí z trub d 32</t>
  </si>
  <si>
    <t>8PCD06</t>
  </si>
  <si>
    <t>Svěrné šroubovací tvarovky pro PE32</t>
  </si>
  <si>
    <t>8PCD07</t>
  </si>
  <si>
    <t>Montáž podzemního kapkovacího potrubí</t>
  </si>
  <si>
    <t>8PCD08</t>
  </si>
  <si>
    <t>Podzemní kapk. potrubí 16mm, 2,3l/h, 33cm, s komp. tlaku, role 100m, s měděným plíškem v kapkovači</t>
  </si>
  <si>
    <t>8PCD09</t>
  </si>
  <si>
    <t>Montáž regulátoru tlaku kapkové závlahy průtok 7,5 - 75,6 l/min</t>
  </si>
  <si>
    <t>8PCD10</t>
  </si>
  <si>
    <t>Regulátor tlaku - 3,50 atm výstup (0,45-5m3/hod)</t>
  </si>
  <si>
    <t>8PCD11</t>
  </si>
  <si>
    <t>Zajišť. bod. pro 16-17mm kapkovací potrubí, 15cm hnědý</t>
  </si>
  <si>
    <t>8PCD12</t>
  </si>
  <si>
    <t>Nástrčná spojka (17mm) pro kapkovací potrubí</t>
  </si>
  <si>
    <t>8PCD13</t>
  </si>
  <si>
    <t>Kolínko (17mm) pro kapkovací potrubí</t>
  </si>
  <si>
    <t>8PCD14</t>
  </si>
  <si>
    <t>T-kus (17mm) pro kapkovací potrubí</t>
  </si>
  <si>
    <t>8PCD15</t>
  </si>
  <si>
    <t>Tvarovka 17mm x 3/4"AG pro kapkovací potrubí</t>
  </si>
  <si>
    <t>8PCD16</t>
  </si>
  <si>
    <t>16 mm ventilek pro kapkovací potrubí 16 x 16 mm</t>
  </si>
  <si>
    <t>8PCD17</t>
  </si>
  <si>
    <t>Indikátor provozu kapkovacího systému</t>
  </si>
  <si>
    <t>8PCD18</t>
  </si>
  <si>
    <t>Odvzdušňovací/přivzdušňovací ventil 1/2"</t>
  </si>
  <si>
    <t>8PCD19</t>
  </si>
  <si>
    <t>Montáž zavlažovacího tubusu</t>
  </si>
  <si>
    <t>8PCD20</t>
  </si>
  <si>
    <t>Filtrační plášť pro zavlažovací tubus (1ks)</t>
  </si>
  <si>
    <t>8PCD21</t>
  </si>
  <si>
    <t>Zavlažovací tubus ø10,2cm, V45,7cm</t>
  </si>
  <si>
    <t>8PCD22</t>
  </si>
  <si>
    <t>Montáž ventilové šachty standardní kruhového půdorysu malá do průměru 25cm</t>
  </si>
  <si>
    <t>8PCD23</t>
  </si>
  <si>
    <t>Ventilová šachtice PE-HD kulatá Ø 249mm, V 221mm</t>
  </si>
  <si>
    <t>8PCD24</t>
  </si>
  <si>
    <t>Montáž šachty pro připojení na ruční zavlažování s rychlopřípojným ventilem kovovým 3/4</t>
  </si>
  <si>
    <t>8PCD25</t>
  </si>
  <si>
    <t>Rychlospojný ventil 3/4" IG, mosaz</t>
  </si>
  <si>
    <t>8PCD26</t>
  </si>
  <si>
    <t>Klíč pro rychlospojný ventil 3/4", mosaz</t>
  </si>
  <si>
    <t>8PCD27</t>
  </si>
  <si>
    <t>Otočná koncovka hadice pro klíč 3/4", mosaz</t>
  </si>
  <si>
    <t>8PCD28</t>
  </si>
  <si>
    <t>Ventilová šachtice PE-H kulatá Ø 349mm, V 254mm</t>
  </si>
  <si>
    <t>8PCD29</t>
  </si>
  <si>
    <t>Montáž ventilové šachty standardní obdélníková rozměru do 50x38 cm</t>
  </si>
  <si>
    <t>8PCD30</t>
  </si>
  <si>
    <t>Ventilová šachtice PE-HD (dxšxv)  554x422x305mm</t>
  </si>
  <si>
    <t>8PCD31</t>
  </si>
  <si>
    <t>Montáž ventilové šachty standardní obdélníková rozměru do 64x50 cm</t>
  </si>
  <si>
    <t>8PCD32</t>
  </si>
  <si>
    <t>Ventilová šachtice PE-HD (dxšxv)  668x504x307mm</t>
  </si>
  <si>
    <t>8PCD33</t>
  </si>
  <si>
    <t>Svařované skříň, rozměry V 1040mm, Š 600mm, H 435mm</t>
  </si>
  <si>
    <t>899921113</t>
  </si>
  <si>
    <t>Montáž sestavy tří elektromagnetických ventilů pro závlahový systém 1"</t>
  </si>
  <si>
    <t>899921114</t>
  </si>
  <si>
    <t>Montáž sestavy čtyř elektromagnetických ventilů pro závlahový systém 1"</t>
  </si>
  <si>
    <t>8PCD34</t>
  </si>
  <si>
    <t>Elmag. ventil 1", 24V solenoid, přímé/úhlové napojení</t>
  </si>
  <si>
    <t>8PCD35</t>
  </si>
  <si>
    <t>3/4" sestava - LF + 3/4" filtr s regulací tlaku</t>
  </si>
  <si>
    <t>8PCD36</t>
  </si>
  <si>
    <t>PVC T-kus</t>
  </si>
  <si>
    <t>8PCD37</t>
  </si>
  <si>
    <t>Vodotěsné konektory, max. 3x4,0 mm2</t>
  </si>
  <si>
    <t>8PCD38</t>
  </si>
  <si>
    <t>Montáž hlavní sestavy závlah včetně filtru a odbočky pro vypouštění</t>
  </si>
  <si>
    <t>8PCD39</t>
  </si>
  <si>
    <t>Filtr Tavlit 1" AG sítový, 120 mesh, PN10</t>
  </si>
  <si>
    <t>8PCD40</t>
  </si>
  <si>
    <t>Kulový ventil 1" vnitřní závit, bez vypouštění/PN16</t>
  </si>
  <si>
    <t>8PCD41</t>
  </si>
  <si>
    <t>Mosazný T-kus 1" IG, PN 16</t>
  </si>
  <si>
    <t>8PCD42</t>
  </si>
  <si>
    <t>Mosazná vsuvka 1" vnější závit, PN 16</t>
  </si>
  <si>
    <t>899922503</t>
  </si>
  <si>
    <t>Montáž a nastavení řídicí jednotky závlahového systému napájené ze sítě v interiéru do 24 sekcí</t>
  </si>
  <si>
    <t>8PCD43</t>
  </si>
  <si>
    <t>Základní el. ovl. jednotka 230V, WiFi, 4 sekce, max kapacita až 22 sekcí</t>
  </si>
  <si>
    <t>8PCD44</t>
  </si>
  <si>
    <t>Rozšiřující modul pro 6 sekcí-(max. kapac.22sekcí)</t>
  </si>
  <si>
    <t>8PCD45</t>
  </si>
  <si>
    <t>LNK WiFi modul pro komunikaci přes internet, inovace 2022</t>
  </si>
  <si>
    <t>8PCD46</t>
  </si>
  <si>
    <t>CYKY5x1,5mm2</t>
  </si>
  <si>
    <t>8PCD47</t>
  </si>
  <si>
    <t>Montáž čidla srážek kabelového/bezdrátového, nastavení a připojení k jednotce</t>
  </si>
  <si>
    <t>8PCD48</t>
  </si>
  <si>
    <t>Kabelové čidlo srážek</t>
  </si>
  <si>
    <t>8PCD49</t>
  </si>
  <si>
    <t>Nástavec pro čidlo srážek</t>
  </si>
  <si>
    <t>8PCD50</t>
  </si>
  <si>
    <t>Montáž chránícího potrubí</t>
  </si>
  <si>
    <t>8PCD51</t>
  </si>
  <si>
    <t>Chránící potrubí ohebné dvouplášťové d75</t>
  </si>
  <si>
    <t>899924111</t>
  </si>
  <si>
    <t>Tlaková zkouška závlahového potrubí z LDPE nebo HDPE DN do 32</t>
  </si>
  <si>
    <t>899924201</t>
  </si>
  <si>
    <t>Zprovoznění a odzkoušení závlahy do 500 m2 zavlažované plochy</t>
  </si>
  <si>
    <t>D.2-01.11 - Geotermální vrty</t>
  </si>
  <si>
    <t>D1 - Vrtné práce včetně vystrojení</t>
  </si>
  <si>
    <t>D2 - Materiál na propojení a sdružení vrtů</t>
  </si>
  <si>
    <t>D3 - Realizace propojení vrtů a plnění</t>
  </si>
  <si>
    <t>HSV - HSV</t>
  </si>
  <si>
    <t xml:space="preserve">    D10 - PD a IČ</t>
  </si>
  <si>
    <t>Vrtné práce včetně vystrojení</t>
  </si>
  <si>
    <t>Pol186</t>
  </si>
  <si>
    <t>Vrtné práce 32x 150 m</t>
  </si>
  <si>
    <t>Poznámka k položce:_x000D_
Poznámka k položce: Poznámka k položce: Vrtné práce 32x 150 m                                                                                                                                                             - vrtání rotačně příklepovou technologií se vzduchovým výplachem                                                                                                                                    - úvodní průměr vrtu 150-160 mm (0 - ? m) = pažení v nezpevněných horninách - konečný průměr vrtu 120-130 mm (? - 150 m) - tlaková zkouška + zkouška průtočnosti před zapuštěním a po zapuštění geotermální sondy do vrtu dle německé normy VDI4640 - zapuštění geotermální sondy do vrtu - uzavření jednotlivých PE výstupů pomocí víček a zajištění ochrany vrtu před poškozením (např. KG potrubí DN150 á 1 m)</t>
  </si>
  <si>
    <t>Pol187</t>
  </si>
  <si>
    <t>Vystrojení vrtů dvou-okruhovou geotermální sondou</t>
  </si>
  <si>
    <t>Poznámka k položce:_x000D_
Poznámka k položce: Poznámka k položce: Vystrojení vrtů dvou-okruhovou geotermální sondou - vystrojení v celé délce PE-RC 4x d32x 2,9 mm á150 m (SDR11, PN16) - potrubí vyrobeno dle normy PAS 1075 typ I - délková signatura potrubí po každém metru - dvojité navinutí potrubí pro snazší zabudování - pro vyšší bezpečnost musí být hlava sondy vyrobena z jednoho kusu s minimální tlakovou odolností 22 barů (PN22) - vratné U-koleno na patě sondy musí splňovat podmínky normy VDI4640 (průtok a tlaková ztráta U-kolena)  - navržené provedení má speciální vnitřní strukturu potrubí, která výrazně snižuje tlakovou ztrátu a díky tomu dochází k nižší spotřebě oběhového čerpadla  - při zapouštění do vrtu dochází k mechanickému poškození hlavy, proto je hlava v namáhaných částech navíc zesílena</t>
  </si>
  <si>
    <t>Pol188</t>
  </si>
  <si>
    <t>Kovový adaptér pro ochranu hlavy sondy d32/40</t>
  </si>
  <si>
    <t>Pol189</t>
  </si>
  <si>
    <t>Tlaková injektáž od počvy k ústí vrtu - hotová směs</t>
  </si>
  <si>
    <t>Poznámka k položce:_x000D_
Poznámka k položce: Poznámka k položce: Tlaková injektáž od počvy k ústí vrtu - hotová směs   Tlaková injektáž od počvy k ústí vrtu - hotová směs  - počítáno pro průměrný vrtný průměr 130 mm - injektážní směs s mrazuvzdorností, odolná vůči sulfátům - injektáž odděluje jednotlivé zvodně, zvyšuje přenos tepla/chladu mezi sondou a okolní horninou - tepelná vodivost směsi vyšší než 2,0 W/ m*K - hmotnost suspenze 1 680 kg/m3 - poměr ředění směsi pro 1,0 m3 = 1050 kg směsi + 600 l vody - injektážní materiál pro geotermální sondy podle VDI4640 - celkový potřebný objem injektážní směsi je závislý na poměru ředění směsi a na realizaci vrtných prací (upřesní dodavatel)</t>
  </si>
  <si>
    <t>Materiál na propojení a sdružení vrtů</t>
  </si>
  <si>
    <t>Pol190</t>
  </si>
  <si>
    <t>Redukce počtu větví 32-32-40 přímá</t>
  </si>
  <si>
    <t>Poznámka k položce:_x000D_
Poznámka k položce: Poznámka k položce: Redukce počtu větví 32-32-40 přímá - 1x Y-kus 32-32-40 - 2x elektrospojka d32 (SDR11, PN16) - 1x elektrospojka d40 (SDR11, PN16)</t>
  </si>
  <si>
    <t>Pol191</t>
  </si>
  <si>
    <t>Potrubí PE-RC d40x 3,7 mm (SDR11, PN16) - potrubí vyrobeno dle normy PAS 1075 typ II</t>
  </si>
  <si>
    <t>Pol192</t>
  </si>
  <si>
    <t>Elektrospojka d40 (SDR11, PN16)</t>
  </si>
  <si>
    <t>Pol193</t>
  </si>
  <si>
    <t>Elektrokoleno 45° d40 (SDR11, PN16)</t>
  </si>
  <si>
    <t>Pol194</t>
  </si>
  <si>
    <t>Elektrokoleno 90° d40 (SDR11, PN16)</t>
  </si>
  <si>
    <t>Pol195</t>
  </si>
  <si>
    <t>Prostupová deska + rozdělovač/sběrač pro 10 okruhů (PD1, PD2)</t>
  </si>
  <si>
    <t>Poznámka k položce:_x000D_
Poznámka k položce: Poznámka k položce: Prostupová deska + rozdělovač/sběrač pro 10 okruhů (PD1, PD2) A) Prostupová deska  - tlakové utěsnění prostupu základy  - systémová deska s výstupy d40 (tam + zpět) =  1) deska pro napojení hydroizolace; 2) deska roznášecí  - určená k zabudování do základové desky před zabetonováním - určená pro instalaci do černé vany - rozměry desky pro napojení hydroizolace (Š x V x D) : 800x 15x 1640 mm - rozměry roznášecí desky (Š x V x D) : 600x 15x 1440 mm - přesah potrubí pod deskou pro napojení hydroizolace = 1070 mm - přesah potrubí nad roznášecí deskou (po převlečnou matici) = sběrač 1100 mm, rozdělovač 780 mm - osová vzdálenost mezi prostupy potrubím 120 mm - výstupy na straně objektu obsahují převlečné matice - bentonitový lem = tlakotěsnost min. 2 bary  B) Rozdělovač/sběrač - tělo rozdělovače/sběrače d90 - rozdělovač/sběrač obsahuje kulové kohouty pro napuštění/odvzdušnění - 10x výstup rozdělovače d40 obsahují průtokové kulové kohouty - 10x výstup sběrače d40 obsahují průtokové regulátory 5-42 l/min. - rozteč výstupů 120 mm - výstupy rozdělovače/sběrače vybaveny uzavíracími klapkami DN80</t>
  </si>
  <si>
    <t>Pol196</t>
  </si>
  <si>
    <t>Prostupová deska + rozdělovač/sběrač pro 12 okruhů (PD3)</t>
  </si>
  <si>
    <t>Poznámka k položce:_x000D_
Poznámka k položce: Poznámka k položce: Prostupová deska + rozdělovač/sběrač pro 12 okruhů (PD3) A) Prostupová deska  - tlakové utěsnění prostupu základy  - systémová deska s výstupy d40 (tam + zpět) =  1) deska pro napojení hydroizolace; 2) deska roznášecí  - určená k zabudování do základové desky před zabetonováním - určená pro instalaci do černé vany - rozměry desky pro napojení hydroizolace (Š x V x D) : 800x 15x 1880 mm - rozměry roznášecí desky (Š x V x D) : 600x 15x 1680 mm - přesah potrubí pod deskou pro napojení hydroizolace = 1070 mm - přesah potrubí nad roznášecí deskou (po převlečnou matici) = sběrač 1100 mm, rozdělovač 780 mm - osová vzdálenost mezi prostupy potrubím 120 mm - výstupy na straně objektu obsahují převlečné matice - bentonitový lem = tlakotěsnost min. 2 bary  B) Rozdělovač/sběrač - tělo rozdělovače/sběrače d110 - rozdělovač/sběrač obsahuje kulové kohouty pro napuštění/odvzdušnění - 12x výstup rozdělovače d40 obsahují průtokové kulové kohouty - 12x výstup sběrače d40 obsahují průtokové regulátory 5-42 l/min. - rozteč výstupů 120 mm - výstupy rozdělovače/sběrače vybaveny uzavíracími klapkami DN80</t>
  </si>
  <si>
    <t>Pol197</t>
  </si>
  <si>
    <t>Podstavec pro zabudování prostupové desky</t>
  </si>
  <si>
    <t>Pol198</t>
  </si>
  <si>
    <t>Nosná konstrukce rozdělovače a sběrače</t>
  </si>
  <si>
    <t>Pol199</t>
  </si>
  <si>
    <t>Zaslepovací příruba PVC-U d90 + ploché těsnění</t>
  </si>
  <si>
    <t>Pol200</t>
  </si>
  <si>
    <t>Izolační materiál pro zaizolování rozdělovače/sběrače a vstupů/výstupů prostupové desky na vnitřní straně</t>
  </si>
  <si>
    <t>Poznámka k položce:_x000D_
Poznámka k položce: Poznámka k položce: Izolační materiál pro zaizolování rozdělovače/sběrače a vstupů/výstupů prostupové desky na vnitřní straně - rozdělovače/sběrač + vstupy/výstupy prostupové desky na vnitřní straně izolovány kaučukovou izolací o min. tl. 19 mm (tepelná vodivost při 0°C - λ = 0,034 W/(m*K)), (faktor difuzního odporu min. 10.000 μ)</t>
  </si>
  <si>
    <t>Pol201</t>
  </si>
  <si>
    <t>Ostatní příslušenství                                                                                                                                                                              - štětec, pásky, lepidlo….</t>
  </si>
  <si>
    <t>Pol202</t>
  </si>
  <si>
    <t>Teplonosná kapalina - koncentrát</t>
  </si>
  <si>
    <t>Poznámka k položce:_x000D_
Poznámka k položce: Poznámka k položce: Teplonosná kapalina - koncentrát - směs na bázi monoetylenglykolu (MEG) - obsahuje inhibitory koroze - po naředění s vodou = nezámrznost kapaliny -13°C (ředění 1:3,0) - objem je počítán po uzavírací klapky na rozdělovačích/sběračích</t>
  </si>
  <si>
    <t>Realizace propojení vrtů a plnění</t>
  </si>
  <si>
    <t>Pol203</t>
  </si>
  <si>
    <t>Vrty _ zemní práce</t>
  </si>
  <si>
    <t>Poznámka k položce:_x000D_
Poznámka k položce: Poznámka k položce: Výkopové práce (včetně přesunu hmot) pro propojení vrtů - šířka 0,8-2,0 m - hloubka cca 1,0 pod spodním lícem podkladního betonu  - předpokládaná těžitelnost tř.III - celkem 300 m3 Lože+obsyp výkopů - hutněný písek frakce 0/4 mm … nutno hutnit po vrstvách - šířka 0,8-2,0 m - ložek výkopu 0,1 m a obsyp 0,15 m - celkem 75 m3 Zásyp výkopů - hutnitelný zásyp do frakce 63 mm bez ostrohranných valounů (případně lze využít i horninovou drť z vrtů) … nutno hutnit po vrstvách - celkem 225 m3 Likvidace přebytečného výkopku - celkem 75 m3</t>
  </si>
  <si>
    <t>Pol204</t>
  </si>
  <si>
    <t>Propojení d40 - pokládka, svařování potrubí</t>
  </si>
  <si>
    <t>Pol205</t>
  </si>
  <si>
    <t>Montáž prostupové desky</t>
  </si>
  <si>
    <t>Pol206</t>
  </si>
  <si>
    <t>Montáž rozdělovače/sběrače</t>
  </si>
  <si>
    <t>Pol207</t>
  </si>
  <si>
    <t>Montáž klapky DN80</t>
  </si>
  <si>
    <t>Pol208</t>
  </si>
  <si>
    <t>Izolování rozdělovače/sběrače a výstupů prostupové desky na vnitřní straně</t>
  </si>
  <si>
    <t>Pol209</t>
  </si>
  <si>
    <t>Tlaková zkouška celého systému (3 fáze)</t>
  </si>
  <si>
    <t>Pol210</t>
  </si>
  <si>
    <t>Proplach, plnění a částečné odvzdušnění primárního okruhu teplonosnou kapalinou (po uzavírací klapky na rozdělovačích/sběračích)</t>
  </si>
  <si>
    <t>Pol211</t>
  </si>
  <si>
    <t>Regulace průtoků pro jednotlivé vrty</t>
  </si>
  <si>
    <t>PD a IČ</t>
  </si>
  <si>
    <t>Pol181</t>
  </si>
  <si>
    <t>Projekt vrtných prací zpracovaný báňským projektantem podle přílohy č. 1 vyhl. č. 239/1988 Sb.</t>
  </si>
  <si>
    <t>Pol182</t>
  </si>
  <si>
    <t>Ohlášení činnosti prováděné hornickým způsobem podle § 10 písm. odst. 1) vyhl. č. 104/1988 Sb., v obsahu uvedeném v §11 vyhl. č. 104/1988 Sb., provedené nejméně 8 dní před zahájením prací na místně příslušný Obvodní báňský úřad.</t>
  </si>
  <si>
    <t>Pol183</t>
  </si>
  <si>
    <t>Provedení TRT měření  Analytická simulace EED na základě výsledků TRT měření</t>
  </si>
  <si>
    <t>Poznámka k položce:_x000D_
Poznámka k položce: Poznámka k položce: Provedení TRT měření - stanovení hodnoty tepelné vodivosti horniny - stanovení tepelného odporu mezi sondou ve vrtu, injektáží a horninového okolí vrtu - stanovení neovlivněné teploty podloží - výstupní zpráva  Analytická simulace EED na základě výsledků TRT měření - ověření pokrytí standardního/špičkového zatížení vytápění/chlazení na základě zadání profese vytápění/chlazení - posouzení chování teplot primárního okruhu v průběhu 25 let - ověření finálního provedení vrtů - výstupní zpráva</t>
  </si>
  <si>
    <t>D.2-IO 01 - Přeložky inženýrských sítí</t>
  </si>
  <si>
    <t>D.2-IO 01.1 - Přeložka VO, rušené VO</t>
  </si>
  <si>
    <t>D2 - Zemní práce při elektromontážích</t>
  </si>
  <si>
    <t>Pol212</t>
  </si>
  <si>
    <t>Kabel CYKY 4x10 - DEMONTÁŽ</t>
  </si>
  <si>
    <t>218204011R1</t>
  </si>
  <si>
    <t>Demontáž stožárů osvětlení ocelových samostatně stojících délky do 12 m včetně svítidel a příslušenství</t>
  </si>
  <si>
    <t>468011111R1</t>
  </si>
  <si>
    <t>Odstranění podkladu nebo krytu komunikace při demontáži - provedeno jako součást oddílu Bourací a přípravné práce</t>
  </si>
  <si>
    <t>469972112</t>
  </si>
  <si>
    <t>Odvoz suti při elektromontážích do 1 km</t>
  </si>
  <si>
    <t>https://podminky.urs.cz/item/CS_URS_2025_02/469972112</t>
  </si>
  <si>
    <t>469972122</t>
  </si>
  <si>
    <t>Příplatek k odvozu suti při elektromontážích za každý další 1 km</t>
  </si>
  <si>
    <t>https://podminky.urs.cz/item/CS_URS_2025_02/469972122</t>
  </si>
  <si>
    <t>469973124</t>
  </si>
  <si>
    <t>Poplatek za uložení na recyklační skládce (skládkovné) odpadu směsného stavebního a demoličního kód odpadu 17 09 04</t>
  </si>
  <si>
    <t>https://podminky.urs.cz/item/CS_URS_2025_02/469973124</t>
  </si>
  <si>
    <t>Zemní práce při elektromontážích</t>
  </si>
  <si>
    <t>460161171</t>
  </si>
  <si>
    <t>Hloubení kabelových rýh ručně š 35 cm hl 80 cm v hornině tř I skupiny 1 a 2</t>
  </si>
  <si>
    <t>https://podminky.urs.cz/item/CS_URS_2025_02/460161171</t>
  </si>
  <si>
    <t>460431181</t>
  </si>
  <si>
    <t>Zásyp kabelových rýh ručně se zhutněním š 35 cm hl 80 cm z horniny tř I skupiny 1 a 2</t>
  </si>
  <si>
    <t>https://podminky.urs.cz/item/CS_URS_2025_02/460431181</t>
  </si>
  <si>
    <t>468121141</t>
  </si>
  <si>
    <t>Odstranění plastové fólie pro zakrytí kabelového lože š do 50 cm</t>
  </si>
  <si>
    <t>https://podminky.urs.cz/item/CS_URS_2025_02/468121141</t>
  </si>
  <si>
    <t>D.2-IO 01.2 - Přeložka NN, rušené NN</t>
  </si>
  <si>
    <t>N00 - Inženýrské objekty</t>
  </si>
  <si>
    <t>Inženýrské objekty</t>
  </si>
  <si>
    <t>Přeložka NN, rušené NN _ viz samostatný soupis prací</t>
  </si>
  <si>
    <t>D.2-IO 02 - Komunikace, zpevněné plochy, chodníky</t>
  </si>
  <si>
    <t>D.2-IO 02a - Komunikace, zpevněné plochy, chodníky</t>
  </si>
  <si>
    <t xml:space="preserve">    18 - Zemní práce - povrchové úpravy terénu</t>
  </si>
  <si>
    <t xml:space="preserve">    5 - Komunikace pozemní</t>
  </si>
  <si>
    <t xml:space="preserve">    93 - Dokončovací konstrukce a práce inženýrských staveb</t>
  </si>
  <si>
    <t>122251106</t>
  </si>
  <si>
    <t>Odkopávky a prokopávky nezapažené v hornině třídy těžitelnosti I skupiny 3 objem do 5000 m3 strojně</t>
  </si>
  <si>
    <t>https://podminky.urs.cz/item/CS_URS_2025_02/122251106</t>
  </si>
  <si>
    <t>Poznámka k položce:_x000D_
Poznámka k položce: výkop "dle bilance TZ"  275 "výkop - sanace dle bilance TZ"   955 celkem</t>
  </si>
  <si>
    <t>162751117R1</t>
  </si>
  <si>
    <t>Vodorovné přemístění  výkopku z horniny třídy těžitelnosti I skupiny 1 až 3 do vzdálenosti skládky 20 km od stavby</t>
  </si>
  <si>
    <t>Poznámka k položce:_x000D_
Poznámka k položce: "viz odkopávky" 275,0 "sanace podloží_odsouhlasení v dílenské dokumentaci" 955,0 Součet</t>
  </si>
  <si>
    <t>Uložení sypaniny z hornin nesoudržných do násypů zhutněných strojně</t>
  </si>
  <si>
    <t>https://podminky.urs.cz/item/CS_URS_2025_02/171151112</t>
  </si>
  <si>
    <t>58344195R</t>
  </si>
  <si>
    <t>externí zásypový, nenamrzavý, zhutnitelný materiál _ vhodný pro podloží vozovek dle ČSN 73 6133</t>
  </si>
  <si>
    <t>Poznámka k položce:_x000D_
Poznámka k položce: 253*1,1 'Přepočtené koeficientem množství</t>
  </si>
  <si>
    <t>externí zásypový, nenamrzavý, zhutnitelný materiál _ vhodný do násypu dle ČSN 73 6133</t>
  </si>
  <si>
    <t>Poznámka k položce:_x000D_
Poznámka k položce: 72*1,1 'Přepočtené koeficientem množství</t>
  </si>
  <si>
    <t>171201231R1</t>
  </si>
  <si>
    <t>Poplatek za uložení zeminy a kamení na recyklační skládce (skládkovné) kód odpadu 17 05 04</t>
  </si>
  <si>
    <t>Zemní práce - povrchové úpravy terénu</t>
  </si>
  <si>
    <t>Poznámka k položce:_x000D_
Poznámka k položce: "přemístění orniční vrstvy z mezideponie" (120,0)</t>
  </si>
  <si>
    <t>181151311</t>
  </si>
  <si>
    <t>Plošná úprava terénu přes 500 m2 zemina skupiny 1 až 4 nerovnosti přes 50 do 100 mm v rovinně a svahu do 1:5</t>
  </si>
  <si>
    <t>https://podminky.urs.cz/item/CS_URS_2025_02/181151311</t>
  </si>
  <si>
    <t>181351113</t>
  </si>
  <si>
    <t>Rozprostření ornice tl vrstvy do 200 mm pl přes 500 m2 v rovině nebo ve svahu do 1:5 strojně</t>
  </si>
  <si>
    <t>https://podminky.urs.cz/item/CS_URS_2025_02/181351113</t>
  </si>
  <si>
    <t>181411131</t>
  </si>
  <si>
    <t>Založení parkového trávníku výsevem pl do 1000 m2 v rovině a ve svahu do 1:5</t>
  </si>
  <si>
    <t>https://podminky.urs.cz/item/CS_URS_2025_02/181411131</t>
  </si>
  <si>
    <t>00572410R</t>
  </si>
  <si>
    <t>osivo směs travní _ složení a specifikace dle PD a TZ</t>
  </si>
  <si>
    <t>Poznámka k položce:_x000D_
Poznámka k položce: 700*0,03 'Přepočtené koeficientem množství</t>
  </si>
  <si>
    <t>181951111</t>
  </si>
  <si>
    <t>Úprava pláně v hornině třídy těžitelnosti I skupiny 1 až 3 bez zhutnění strojně</t>
  </si>
  <si>
    <t>https://podminky.urs.cz/item/CS_URS_2025_02/181951111</t>
  </si>
  <si>
    <t>183403152</t>
  </si>
  <si>
    <t>Obdělání půdy vláčením v rovině a svahu do 1:5</t>
  </si>
  <si>
    <t>https://podminky.urs.cz/item/CS_URS_2025_02/183403152</t>
  </si>
  <si>
    <t>183403153</t>
  </si>
  <si>
    <t>Obdělání půdy hrabáním v rovině a svahu do 1:5</t>
  </si>
  <si>
    <t>https://podminky.urs.cz/item/CS_URS_2025_02/183403153</t>
  </si>
  <si>
    <t>183403161</t>
  </si>
  <si>
    <t>Obdělání půdy válením v rovině a svahu do 1:5</t>
  </si>
  <si>
    <t>https://podminky.urs.cz/item/CS_URS_2025_02/183403161</t>
  </si>
  <si>
    <t>Výplň odvodňovacích žeber nebo trativodů štěrkopískem tříděným</t>
  </si>
  <si>
    <t>https://podminky.urs.cz/item/CS_URS_2025_02/211531111</t>
  </si>
  <si>
    <t>Poznámka k položce:_x000D_
Poznámka k položce: 80,0*0,55*0,1</t>
  </si>
  <si>
    <t>211561111</t>
  </si>
  <si>
    <t>Výplň odvodňovacích žeber nebo trativodů kamenivem hrubým drceným frakce 4 až 16 mm</t>
  </si>
  <si>
    <t>https://podminky.urs.cz/item/CS_URS_2025_02/211561111</t>
  </si>
  <si>
    <t>Poznámka k položce:_x000D_
Poznámka k položce: 80,0*0,55*0,2</t>
  </si>
  <si>
    <t>https://podminky.urs.cz/item/CS_URS_2025_02/211971110</t>
  </si>
  <si>
    <t>Poznámka k položce:_x000D_
Poznámka k položce: 80*2,0</t>
  </si>
  <si>
    <t>https://podminky.urs.cz/item/CS_URS_2025_02/212755214</t>
  </si>
  <si>
    <t>213141111</t>
  </si>
  <si>
    <t>Zřízení vrstvy z geotextilie v rovině nebo ve sklonu do 1:5 š do 3 m</t>
  </si>
  <si>
    <t>https://podminky.urs.cz/item/CS_URS_2025_02/213141111</t>
  </si>
  <si>
    <t>Poznámka k položce:_x000D_
Poznámka k položce: "sanace podloží_odsouhlasení v dílenské dokumentaci" 2260,0</t>
  </si>
  <si>
    <t>69311270</t>
  </si>
  <si>
    <t>geotextilie netkaná separační, ochranná, filtrační, drenážní PES 400g/m2</t>
  </si>
  <si>
    <t>https://podminky.urs.cz/item/CS_URS_2025_02/69311270</t>
  </si>
  <si>
    <t>213311142</t>
  </si>
  <si>
    <t>Polštáře zhutněné pod základy ze štěrkopísku netříděného</t>
  </si>
  <si>
    <t>https://podminky.urs.cz/item/CS_URS_2025_02/213311142</t>
  </si>
  <si>
    <t>Poznámka k položce:_x000D_
Poznámka k položce: "sanace podloží_odsouhlasení v dílenské dokumentaci" 955,0</t>
  </si>
  <si>
    <t>Komunikace pozemní</t>
  </si>
  <si>
    <t>564201111</t>
  </si>
  <si>
    <t>Podklad nebo podsyp ze štěrkopísku ŠP plochy přes 100 m2 tl 40 mm</t>
  </si>
  <si>
    <t>https://podminky.urs.cz/item/CS_URS_2025_02/564201111</t>
  </si>
  <si>
    <t>Poznámka k položce:_x000D_
Poznámka k položce: "skladba ZP_dlažba pojížděná" 466,0+79,0 "skladba ZP_dlažba pochůzí" 434,0 Součet</t>
  </si>
  <si>
    <t>564851111</t>
  </si>
  <si>
    <t>Podklad ze štěrkodrtě ŠD plochy přes 100 m2 tl 150 mm</t>
  </si>
  <si>
    <t>https://podminky.urs.cz/item/CS_URS_2025_02/564851111</t>
  </si>
  <si>
    <t>Poznámka k položce:_x000D_
Poznámka k položce: "skladba ZP_živice" 308,0+228,0 "skladba ZP_dlažba pojížděná" 79,0 "skladba ZP_dlažba pochůzí" 586,0 Součet</t>
  </si>
  <si>
    <t>564861111</t>
  </si>
  <si>
    <t>Podklad ze štěrkodrtě ŠD plochy přes 100 m2 tl 200 mm</t>
  </si>
  <si>
    <t>https://podminky.urs.cz/item/CS_URS_2025_02/564861111</t>
  </si>
  <si>
    <t>Poznámka k položce:_x000D_
Poznámka k položce: "skladba ZP_dlažba pojížděná" 107,0 Součet</t>
  </si>
  <si>
    <t>564871111</t>
  </si>
  <si>
    <t>Podklad ze štěrkodrtě ŠD plochy přes 100 m2 tl 250 mm</t>
  </si>
  <si>
    <t>https://podminky.urs.cz/item/CS_URS_2025_02/564871111</t>
  </si>
  <si>
    <t>Poznámka k položce:_x000D_
Poznámka k položce: "skladba ZP_dlažba pojížděná" 630,0 "skladba ZP_mlat" 322,0 Součet</t>
  </si>
  <si>
    <t>5649311R1</t>
  </si>
  <si>
    <t>Podsyp nebo podklad _ dynamická mlatová vrstva fr. 0-16 mm tl 60 mm</t>
  </si>
  <si>
    <t>Poznámka k položce:_x000D_
Poznámka k položce: "skladba ZP_mlat" 238,0 Součet</t>
  </si>
  <si>
    <t>5649311R2</t>
  </si>
  <si>
    <t>Podsyp nebo podklad _ obrusná mlatová vrstva fr. 0-5 mm tl 40 mm</t>
  </si>
  <si>
    <t>565145101</t>
  </si>
  <si>
    <t>Asfaltový beton vrstva podkladní ACP 16 (obalované kamenivo OKS) tl 60 mm š do 1,5 m</t>
  </si>
  <si>
    <t>https://podminky.urs.cz/item/CS_URS_2025_02/565145101</t>
  </si>
  <si>
    <t>Poznámka k položce:_x000D_
Poznámka k položce: "skladba ZP_živice-napojení" 59,0 Součet</t>
  </si>
  <si>
    <t>573111112</t>
  </si>
  <si>
    <t>Postřik živičný infiltrační s posypem z asfaltu množství 1 kg/m2</t>
  </si>
  <si>
    <t>https://podminky.urs.cz/item/CS_URS_2025_02/573111112</t>
  </si>
  <si>
    <t>Poznámka k položce:_x000D_
Poznámka k položce: "skladba ZP_živice" (228,0) "skladba ZP_živice-napojení" 59,0 Součet</t>
  </si>
  <si>
    <t>573231111</t>
  </si>
  <si>
    <t>Postřik živičný spojovací ze silniční emulze v množství 0,70 kg/m2</t>
  </si>
  <si>
    <t>https://podminky.urs.cz/item/CS_URS_2025_02/573231111</t>
  </si>
  <si>
    <t>577134031</t>
  </si>
  <si>
    <t>Asfaltový beton vrstva obrusná ACO 11 (ABS) tl 40 mm š do 1,5 m</t>
  </si>
  <si>
    <t>https://podminky.urs.cz/item/CS_URS_2025_02/577134031</t>
  </si>
  <si>
    <t>577145112</t>
  </si>
  <si>
    <t>Asfaltový beton vrstva ložní ACL 16 (ABH) tl 50 mm š do 3 m</t>
  </si>
  <si>
    <t>https://podminky.urs.cz/item/CS_URS_2025_02/577145112</t>
  </si>
  <si>
    <t>Poznámka k položce:_x000D_
Poznámka k položce: "skladba ZP_živice" (228,0) Součet</t>
  </si>
  <si>
    <t>596211123</t>
  </si>
  <si>
    <t>Kladení zámkové dlažby komunikací pro pěší ručně tl 60 mm skupiny B pl přes 300 m2</t>
  </si>
  <si>
    <t>https://podminky.urs.cz/item/CS_URS_2025_02/596211123</t>
  </si>
  <si>
    <t>Poznámka k položce:_x000D_
Poznámka k položce: "skladba ZP_dlažba pochůzí" 434,0 Součet</t>
  </si>
  <si>
    <t>5924501R1</t>
  </si>
  <si>
    <t>dlažba betonová tl 60mm _ specifikace dle PD a TZ</t>
  </si>
  <si>
    <t>5924501R2</t>
  </si>
  <si>
    <t>dlažba betonová tl 60mm (kontrastní reliéfní) _ specifikace dle PD a TZ</t>
  </si>
  <si>
    <t>5924501R3</t>
  </si>
  <si>
    <t>dlažba betonová tl 60mm (umělá vodící linie) _ specifikace dle PD a TZ</t>
  </si>
  <si>
    <t>596212213</t>
  </si>
  <si>
    <t>Kladení zámkové dlažby pozemních komunikací ručně tl 80 mm skupiny A pl přes 300 m2</t>
  </si>
  <si>
    <t>https://podminky.urs.cz/item/CS_URS_2025_02/596212213</t>
  </si>
  <si>
    <t>Poznámka k položce:_x000D_
Poznámka k položce: "skladba ZP_dlažba pojížděná" 466,0+79,0 Součet</t>
  </si>
  <si>
    <t>59245013R</t>
  </si>
  <si>
    <t>dlažba betonová tl 80mm _ specifikace dle PD a TZ</t>
  </si>
  <si>
    <t>Poznámka k položce:_x000D_
Poznámka k položce: 545*1,05 'Přepočtené koeficientem množství</t>
  </si>
  <si>
    <t>599141111</t>
  </si>
  <si>
    <t>Vyplnění spár mezi silničními dílci živičnou zálivkou</t>
  </si>
  <si>
    <t>https://podminky.urs.cz/item/CS_URS_2025_02/599141111</t>
  </si>
  <si>
    <t>637121111</t>
  </si>
  <si>
    <t>Okapový chodník z kačírku tl 100 mm s udusáním</t>
  </si>
  <si>
    <t>https://podminky.urs.cz/item/CS_URS_2025_02/637121111</t>
  </si>
  <si>
    <t>Poznámka k položce:_x000D_
Poznámka k položce: "okap chodník" (85,0) Součet</t>
  </si>
  <si>
    <t>916131213</t>
  </si>
  <si>
    <t>Osazení silničního obrubníku betonového stojatého s boční opěrou do lože z betonu prostého</t>
  </si>
  <si>
    <t>https://podminky.urs.cz/item/CS_URS_2025_02/916131213</t>
  </si>
  <si>
    <t>59217031R</t>
  </si>
  <si>
    <t>obrubník silniční betonový 1000x150x250mm</t>
  </si>
  <si>
    <t>Poznámka k položce:_x000D_
Poznámka k položce: Poznámka k položce: JC zahrnuje také zvýšené náklady na na tř. bet. lože/opěry_C 30/378 XF3  210*1,05 'Přepočtené koeficientem množství</t>
  </si>
  <si>
    <t>59217072R</t>
  </si>
  <si>
    <t>obrubník silniční betonový 1000x100x250mm</t>
  </si>
  <si>
    <t>Poznámka k položce:_x000D_
Poznámka k položce: Poznámka k položce: JC zahrnuje také zvýšené náklady na na tř. bet. lože/opěry_C 30/378 XF3  131*1,05 'Přepočtené koeficientem množství</t>
  </si>
  <si>
    <t>916331112</t>
  </si>
  <si>
    <t>Osazení zahradního obrubníku betonového do lože z betonu s boční opěrou</t>
  </si>
  <si>
    <t>https://podminky.urs.cz/item/CS_URS_2025_02/916331112</t>
  </si>
  <si>
    <t>59217002R</t>
  </si>
  <si>
    <t>obrubník zahradní betonový šedý 1000x50x200mm</t>
  </si>
  <si>
    <t>https://podminky.urs.cz/item/CS_URS_2025_02/919726122</t>
  </si>
  <si>
    <t>Dokončovací konstrukce a práce inženýrských staveb</t>
  </si>
  <si>
    <t>Dodávka a provedení _ Ocelová pásovina 200x6mm s žárovým zinkováním s navařením kotevních roxorů v množství 5ks/3m</t>
  </si>
  <si>
    <t>930015R011</t>
  </si>
  <si>
    <t>Dodávka a provedení _ uliční vpusť</t>
  </si>
  <si>
    <t>930015R012</t>
  </si>
  <si>
    <t>Dodávka a provedení _ odvodňovací liniový žlab osazený do bet. lože/opěry (viz IO 02_v.č. 12)</t>
  </si>
  <si>
    <t>930015R020</t>
  </si>
  <si>
    <t>Dodávka a provedení _ systémové oplocení (včetně základových prvků) _ pletivo</t>
  </si>
  <si>
    <t>930015R021</t>
  </si>
  <si>
    <t>Dodávka a provedení _ systémové oplocení (včetně základových prvků) _ bet. panely</t>
  </si>
  <si>
    <t>930015R030</t>
  </si>
  <si>
    <t>Dodávka a provedení _ samonosná brána š. 4000 mm (včetně základových prvků)</t>
  </si>
  <si>
    <t>930016R050</t>
  </si>
  <si>
    <t>Montáž a dodávka chráničky pro napojení brány</t>
  </si>
  <si>
    <t>930015R040</t>
  </si>
  <si>
    <t>Dodávka a provedení _ svislé dopravní značení (včetně základových prvků) _ IP6</t>
  </si>
  <si>
    <t>930015R041</t>
  </si>
  <si>
    <t>Dodávka a provedení _ svislé dopravní značení (včetně základových prvků) _ A7b</t>
  </si>
  <si>
    <t>930015R042</t>
  </si>
  <si>
    <t>Dodávka a provedení _ svislé dopravní značení (včetně základových prvků) _ B1+E13</t>
  </si>
  <si>
    <t>930015R043</t>
  </si>
  <si>
    <t>Dodávka a provedení _ svislé dopravní značení (včetně základových prvků) _ B4+B32+B16</t>
  </si>
  <si>
    <t>930015R044</t>
  </si>
  <si>
    <t>Dodávka a provedení _ svislé dopravní značení (1.PP) _ IP12+226</t>
  </si>
  <si>
    <t>930015R045</t>
  </si>
  <si>
    <t>Dodávka a provedení _ svislé dopravní značení (1.PP) _ IP12+225</t>
  </si>
  <si>
    <t>930015R046</t>
  </si>
  <si>
    <t>Dodávka a provedení _ svislé dopravní značení (1.PP) _ IP12+221+E13</t>
  </si>
  <si>
    <t>930015R047</t>
  </si>
  <si>
    <t>Dodávka a provedení _ svislé dopravní značení (1.PP) _ IP12+202</t>
  </si>
  <si>
    <t>930015R048</t>
  </si>
  <si>
    <t>Dodávka a provedení _ svislé dopravní značení (1.PP) _ C4a</t>
  </si>
  <si>
    <t>930015R049</t>
  </si>
  <si>
    <t>Dodávka a provedení _ svislé dopravní značení (1.PP) _ C4b</t>
  </si>
  <si>
    <t>930015R050</t>
  </si>
  <si>
    <t>Dodávka a provedení _ svislé dopravní značení (2.PP) _ IP12+202</t>
  </si>
  <si>
    <t>930015R060</t>
  </si>
  <si>
    <t>Dodávka a provedení _Vodorovné dopravní značení _ V17</t>
  </si>
  <si>
    <t>930015R061</t>
  </si>
  <si>
    <t>Dodávka a provedení _Vodorovné dopravní značení _ V7a</t>
  </si>
  <si>
    <t>930015R062</t>
  </si>
  <si>
    <t>Dodávka a provedení _Vodorovné dopravní značení _ V4</t>
  </si>
  <si>
    <t>930015R063</t>
  </si>
  <si>
    <t>Dodávka a provedení _Vodorovné dopravní značení (1.PP) _ V10f</t>
  </si>
  <si>
    <t>930015R064</t>
  </si>
  <si>
    <t>Dodávka a provedení _Vodorovné dopravní značení (1.PP) _ Symbol kočárku</t>
  </si>
  <si>
    <t>930015R065</t>
  </si>
  <si>
    <t>Dodávka a provedení _Vodorovné dopravní značení (1.PP) _ Symbol 221</t>
  </si>
  <si>
    <t>930015R066</t>
  </si>
  <si>
    <t>Dodávka a provedení _Vodorovné dopravní značení (1.PP) _ V10b</t>
  </si>
  <si>
    <t>930015R067</t>
  </si>
  <si>
    <t>Dodávka a provedení _Vodorovné dopravní značení (1.PP) _ V13</t>
  </si>
  <si>
    <t>930015R068</t>
  </si>
  <si>
    <t>Dodávka a provedení _Vodorovné dopravní značení (2.PP) _ V10b</t>
  </si>
  <si>
    <t>930015R069</t>
  </si>
  <si>
    <t>Dodávka a provedení _Vodorovné dopravní značení (2.PP) _ V13</t>
  </si>
  <si>
    <t>930015R70</t>
  </si>
  <si>
    <t>Dodávka a provedení _parkovací doraz</t>
  </si>
  <si>
    <t>998225111</t>
  </si>
  <si>
    <t>Přesun hmot pro pozemní komunikace s krytem z kamene, monolitickým betonovým nebo živičným</t>
  </si>
  <si>
    <t>https://podminky.urs.cz/item/CS_URS_2025_02/998225111</t>
  </si>
  <si>
    <t>D.2-IO 02b - Opěrné stěny</t>
  </si>
  <si>
    <t>131251104</t>
  </si>
  <si>
    <t>Hloubení jam nezapažených v hornině třídy těžitelnosti I skupiny 3 objem do 500 m3 strojně</t>
  </si>
  <si>
    <t>https://podminky.urs.cz/item/CS_URS_2025_02/131251104</t>
  </si>
  <si>
    <t>https://podminky.urs.cz/item/CS_URS_2025_02/162751117</t>
  </si>
  <si>
    <t>https://podminky.urs.cz/item/CS_URS_2025_02/162751119</t>
  </si>
  <si>
    <t>123,55*10 "Přepočtené koeficientem množství</t>
  </si>
  <si>
    <t>171201231</t>
  </si>
  <si>
    <t>https://podminky.urs.cz/item/CS_URS_2025_02/171201231</t>
  </si>
  <si>
    <t>123,55*2 "Přepočtené koeficientem množství</t>
  </si>
  <si>
    <t>https://podminky.urs.cz/item/CS_URS_2025_02/174151101</t>
  </si>
  <si>
    <t>externí zásypový, nenamrzavý, zhutnitelný materiál _ specifikace dle PD a TZ</t>
  </si>
  <si>
    <t>58,63*1,1 "Přepočtené koeficientem množství</t>
  </si>
  <si>
    <t>181912112</t>
  </si>
  <si>
    <t>Úprava pláně v hornině třídy těžitelnosti I skupiny 3 se zhutněním ručně</t>
  </si>
  <si>
    <t>https://podminky.urs.cz/item/CS_URS_2025_02/181912112</t>
  </si>
  <si>
    <t>(1,5*(9,85+25,45))</t>
  </si>
  <si>
    <t>327324128</t>
  </si>
  <si>
    <t>Opěrné zdi a valy ze ŽB tř. C 30/37</t>
  </si>
  <si>
    <t>https://podminky.urs.cz/item/CS_URS_2025_02/327324128</t>
  </si>
  <si>
    <t>Poznámka k položce:_x000D_
Poznámka k položce: JC, nad rámec ceníkového obsahu, zahrnuje náklady na : - dodávka a provedení dilatací (dle specifikace PD a TZ) - dodáveka a aprovedení finálních pohledových povrchů (dle specifikace PD a TZ) ----------------------------------------------------------------------------------------------------</t>
  </si>
  <si>
    <t>(1,1*0,3*35,3)</t>
  </si>
  <si>
    <t>(9,85*0,3*1,75)+(7,0*0,3*1,9)+(18,45*0,3*2,6)</t>
  </si>
  <si>
    <t>327351211</t>
  </si>
  <si>
    <t>Bednění opěrných zdí a valů svislých i skloněných zřízení</t>
  </si>
  <si>
    <t>https://podminky.urs.cz/item/CS_URS_2025_02/327351211</t>
  </si>
  <si>
    <t>((1,1+0,3)*2*35,3)</t>
  </si>
  <si>
    <t>(9,85*2*1,75)+(7,0*2*1,9)+(18,45*2*2,6)</t>
  </si>
  <si>
    <t>327351219</t>
  </si>
  <si>
    <t>Příplatek za zakřivení r zakřivení do 20 m u bednění opěrných zdí a valů</t>
  </si>
  <si>
    <t>https://podminky.urs.cz/item/CS_URS_2025_02/327351219</t>
  </si>
  <si>
    <t>327351221</t>
  </si>
  <si>
    <t>Bednění opěrných zdí a valů svislých i skloněných odstranění</t>
  </si>
  <si>
    <t>https://podminky.urs.cz/item/CS_URS_2025_02/327351221</t>
  </si>
  <si>
    <t>327361006</t>
  </si>
  <si>
    <t>Výztuž opěrných zdí a valů D 12 mm z betonářské oceli 10 505</t>
  </si>
  <si>
    <t>https://podminky.urs.cz/item/CS_URS_2025_02/327361006</t>
  </si>
  <si>
    <t>"bude odsouhlaseno v dílenské dokumentaci" (35,201)*150/1000</t>
  </si>
  <si>
    <t>451315114</t>
  </si>
  <si>
    <t>Podkladní nebo výplňová vrstva z betonu C 12/15 tl do 100 mm</t>
  </si>
  <si>
    <t>https://podminky.urs.cz/item/CS_URS_2025_02/451315114</t>
  </si>
  <si>
    <t>(1,3*(9,85+25,45))</t>
  </si>
  <si>
    <t>998153131</t>
  </si>
  <si>
    <t>Přesun hmot pro samostatné zdi a valy zděné z cihel, kamene, tvárnic nebo monolitické v do 12 m</t>
  </si>
  <si>
    <t>https://podminky.urs.cz/item/CS_URS_2025_02/998153131</t>
  </si>
  <si>
    <t>711161223</t>
  </si>
  <si>
    <t>Izolace proti zemní vlhkosti nopovou fólií s textilií svislá, výška nopu 9,0 mm</t>
  </si>
  <si>
    <t>https://podminky.urs.cz/item/CS_URS_2025_02/711161223</t>
  </si>
  <si>
    <t>https://podminky.urs.cz/item/CS_URS_2025_02/711161383</t>
  </si>
  <si>
    <t>711493112</t>
  </si>
  <si>
    <t>Izolace proti podpovrchové a tlakové vodě vodorovná těsnicí stěrkou jednosložkovou na bázi cementu</t>
  </si>
  <si>
    <t>https://podminky.urs.cz/item/CS_URS_2025_02/711493112</t>
  </si>
  <si>
    <t>711493122</t>
  </si>
  <si>
    <t>Izolace proti podpovrchové a tlakové vodě svislá těsnicí stěrkou jednosložkovou na bázi cementu</t>
  </si>
  <si>
    <t>https://podminky.urs.cz/item/CS_URS_2025_02/711493122</t>
  </si>
  <si>
    <t>Poznámka k položce:_x000D_
Poznámka k položce: Specifikace: -------------------------------------- V jednotkové ceně zahrnuty náklady na systémové koutové pásky/profily. Tl. hydroizolační stěrky 2x2 mm. ---------------------------------------</t>
  </si>
  <si>
    <t>767431R01</t>
  </si>
  <si>
    <t>Dodávka a provedení _ zábradlí</t>
  </si>
  <si>
    <t>Poznámka k položce:_x000D_
Poznámka k položce: JC obsahuje : Kompletní provedení dle specifikace PD a TZ vč. všech přímo souvisejících prací/činností, dodávek, příslušenství, doplňků a komponentů dle konkrétního výpisu prvků a výrobků. V jednotkové ceně započítáno: systémová dodávka, výroba, montáž/osazení/kotvení (vč.kotvících prvků), povrchová úprava, přesuny.</t>
  </si>
  <si>
    <t>D.2-IO 03 - Sadové úpravy</t>
  </si>
  <si>
    <t>1 - Střecha garáží</t>
  </si>
  <si>
    <t>2 - Atrium - 1.64</t>
  </si>
  <si>
    <t>3 - Atrium - 2.79</t>
  </si>
  <si>
    <t>Střecha garáží</t>
  </si>
  <si>
    <t>712771611</t>
  </si>
  <si>
    <t>Osazení ochranné kačírkové lišty přitížením konstrukcí</t>
  </si>
  <si>
    <t>https://podminky.urs.cz/item/CS_URS_2025_02/712771611</t>
  </si>
  <si>
    <t>69334023R1</t>
  </si>
  <si>
    <t>lišta kačírková okrajová Al výška 100-120mm</t>
  </si>
  <si>
    <t>712771601</t>
  </si>
  <si>
    <t>Provedení ochranných pásů z praného říčního kameniva šířky do 500 mm</t>
  </si>
  <si>
    <t>https://podminky.urs.cz/item/CS_URS_2025_02/712771601</t>
  </si>
  <si>
    <t>58337401</t>
  </si>
  <si>
    <t>kamenivo dekorační (kačírek) frakce 8/16</t>
  </si>
  <si>
    <t>https://podminky.urs.cz/item/CS_URS_2025_02/58337401</t>
  </si>
  <si>
    <t>916111123</t>
  </si>
  <si>
    <t>Osazení obruby z drobných kostek s boční opěrou do lože z betonu prostého</t>
  </si>
  <si>
    <t>https://podminky.urs.cz/item/CS_URS_2025_02/916111123</t>
  </si>
  <si>
    <t>58381014</t>
  </si>
  <si>
    <t>kostka řezanoštípaná dlažební žula 10x10x8cm</t>
  </si>
  <si>
    <t>https://podminky.urs.cz/item/CS_URS_2025_02/58381014</t>
  </si>
  <si>
    <t>712771521</t>
  </si>
  <si>
    <t>Položení vegetační nebo trávníkové rohože vegetační střechy sklon do 5°</t>
  </si>
  <si>
    <t>https://podminky.urs.cz/item/CS_URS_2025_02/712771521</t>
  </si>
  <si>
    <t>69334504</t>
  </si>
  <si>
    <t>koberec rozchodníkový vegetačních střech</t>
  </si>
  <si>
    <t>https://podminky.urs.cz/item/CS_URS_2025_02/69334504</t>
  </si>
  <si>
    <t>119005132</t>
  </si>
  <si>
    <t>Vytyčení výsadeb zapojených nebo v záhonu plochy přes 100 m2 s rozmístěním rostlin do plochy nepravidelně</t>
  </si>
  <si>
    <t>https://podminky.urs.cz/item/CS_URS_2025_02/119005132</t>
  </si>
  <si>
    <t>119005153</t>
  </si>
  <si>
    <t>Vytyčení výsadeb s rozmístěním solitérních rostlin přes 10 do 50 kusů</t>
  </si>
  <si>
    <t>https://podminky.urs.cz/item/CS_URS_2025_02/119005153</t>
  </si>
  <si>
    <t>183101215</t>
  </si>
  <si>
    <t>Jamky pro výsadbu s výměnou 50 % půdy zeminy skupiny 1 až 4 obj přes 0,125 do 0,4 m3 v rovině a svahu do 1:5</t>
  </si>
  <si>
    <t>https://podminky.urs.cz/item/CS_URS_2025_02/183101215</t>
  </si>
  <si>
    <t>183111212</t>
  </si>
  <si>
    <t>Jamky pro výsadbu s výměnou 50 % půdy zeminy skupiny 1 až 4 obj přes 0,002 do 0,005 m3 v rovině a svahu do 1:5</t>
  </si>
  <si>
    <t>https://podminky.urs.cz/item/CS_URS_2025_02/183111212</t>
  </si>
  <si>
    <t>712771551</t>
  </si>
  <si>
    <t>Výsadba vegetativních částí rostlin do 20 ks/m2 vegetační střechy sklon do 5°</t>
  </si>
  <si>
    <t>https://podminky.urs.cz/item/CS_URS_2025_02/712771551</t>
  </si>
  <si>
    <t>00572610R1</t>
  </si>
  <si>
    <t>Anemone sylvestris Sasanka lesní ... vel. K11</t>
  </si>
  <si>
    <t>https://podminky.urs.cz/item/CS_URS_2025_02/00572610R1</t>
  </si>
  <si>
    <t>00572610R16</t>
  </si>
  <si>
    <t>Wet Kiss - Kuklík, K11</t>
  </si>
  <si>
    <t>00572610R17</t>
  </si>
  <si>
    <t>Koniklec obecný , K11</t>
  </si>
  <si>
    <t>00572610R18</t>
  </si>
  <si>
    <t>Blue star - Orlíček, K11</t>
  </si>
  <si>
    <t>00572610R19</t>
  </si>
  <si>
    <t>Barlow Blue - Orlíček, K11</t>
  </si>
  <si>
    <t>00572610R20</t>
  </si>
  <si>
    <t>Marulka vonná, K11</t>
  </si>
  <si>
    <t>00572610R21</t>
  </si>
  <si>
    <t>Šanta, K11</t>
  </si>
  <si>
    <t>00572610R22</t>
  </si>
  <si>
    <t>Krásnoočko, K11</t>
  </si>
  <si>
    <t>00572610R23</t>
  </si>
  <si>
    <t>Třapatka, K11</t>
  </si>
  <si>
    <t>00572610R24</t>
  </si>
  <si>
    <t>Třapatka nachová, K11</t>
  </si>
  <si>
    <t>00572610R25</t>
  </si>
  <si>
    <t>Perovskie, K11</t>
  </si>
  <si>
    <t>00572610R26</t>
  </si>
  <si>
    <t>Chrastavec makedonský, K11</t>
  </si>
  <si>
    <t>00572610R27</t>
  </si>
  <si>
    <t>Denivka, K13</t>
  </si>
  <si>
    <t>00572610R28</t>
  </si>
  <si>
    <t>Rozchodník nachový, K11</t>
  </si>
  <si>
    <t>00572610R29</t>
  </si>
  <si>
    <t>Aster dumosus, Hvězdnice K11</t>
  </si>
  <si>
    <t>00572610R30</t>
  </si>
  <si>
    <t>Aster pringlei Pink Star, Hvezdnice, K11</t>
  </si>
  <si>
    <t>00572610R31</t>
  </si>
  <si>
    <t>Trávnička, K11</t>
  </si>
  <si>
    <t>00572610R32</t>
  </si>
  <si>
    <t>Deváterník, K11</t>
  </si>
  <si>
    <t>00572610R33</t>
  </si>
  <si>
    <t>Svatolína cypřiškovitá, K11</t>
  </si>
  <si>
    <t>00572610R34</t>
  </si>
  <si>
    <t>Hvozdík kartouzek</t>
  </si>
  <si>
    <t>00572610R35</t>
  </si>
  <si>
    <t>Pelyněk Schmidtův</t>
  </si>
  <si>
    <t>00572610R36</t>
  </si>
  <si>
    <t>Pelyněk Ludvíkův</t>
  </si>
  <si>
    <t>00572610R37</t>
  </si>
  <si>
    <t>Metlice trstnatá, K13</t>
  </si>
  <si>
    <t>00572610R38</t>
  </si>
  <si>
    <t>Třtina ostrokvětá, K13</t>
  </si>
  <si>
    <t>00572610R39</t>
  </si>
  <si>
    <t>Dochan psárkovitý, K13</t>
  </si>
  <si>
    <t>00572610R13</t>
  </si>
  <si>
    <t>Narcis</t>
  </si>
  <si>
    <t>00572610R14</t>
  </si>
  <si>
    <t>Krokus Grose Gelbe</t>
  </si>
  <si>
    <t>00572610R15</t>
  </si>
  <si>
    <t>Modřenec</t>
  </si>
  <si>
    <t>00572610R40</t>
  </si>
  <si>
    <t>Krokus Pickwick</t>
  </si>
  <si>
    <t>00572610R41</t>
  </si>
  <si>
    <t>Romance</t>
  </si>
  <si>
    <t>712771575</t>
  </si>
  <si>
    <t>Výsadba dřevin D balu přes 500 do 800 mm vegetační střechy sklon do 5°</t>
  </si>
  <si>
    <t>https://podminky.urs.cz/item/CS_URS_2025_02/712771575</t>
  </si>
  <si>
    <t>00572610R42</t>
  </si>
  <si>
    <t>Muchovník vel 200-250</t>
  </si>
  <si>
    <t>00572610R43</t>
  </si>
  <si>
    <t>Dřezovec trojtrnný vel 200-250</t>
  </si>
  <si>
    <t>00572610R44</t>
  </si>
  <si>
    <t>Vilín prostřední vel 100-150</t>
  </si>
  <si>
    <t>712771701</t>
  </si>
  <si>
    <t>Podzemní ukotvení dřevin za kořenový bal ke kotevní konstrukci obvodu kmene do 200 mm v do 5 m</t>
  </si>
  <si>
    <t>https://podminky.urs.cz/item/CS_URS_2025_02/712771701</t>
  </si>
  <si>
    <t>184812121</t>
  </si>
  <si>
    <t>Aplikace ochranných prostředků ve výsadbách rostlin na záhonu zálivkou v rovině a svahu do 1:5</t>
  </si>
  <si>
    <t>https://podminky.urs.cz/item/CS_URS_2025_02/184812121</t>
  </si>
  <si>
    <t>9981223R2</t>
  </si>
  <si>
    <t>Chodník bosou nohou vč lišty lemovací KVH 50/80 mm, geotextílie 300 g/m2</t>
  </si>
  <si>
    <t>998231411</t>
  </si>
  <si>
    <t>Ruční přesun hmot pro sadovnické a krajinářské úpravy do 100 m</t>
  </si>
  <si>
    <t>https://podminky.urs.cz/item/CS_URS_2025_02/998231411</t>
  </si>
  <si>
    <t>Atrium - 1.64</t>
  </si>
  <si>
    <t>00572610R2</t>
  </si>
  <si>
    <t>Anemoe japonica - Sasanka japonská, vel K11</t>
  </si>
  <si>
    <t>00572610R3</t>
  </si>
  <si>
    <t>Astrancia major - Jarmanka větší, vel K11</t>
  </si>
  <si>
    <t>00572610R4</t>
  </si>
  <si>
    <t>Aguilegia vulgaris - Barlow Pink - Orlíček obecný, vel K11</t>
  </si>
  <si>
    <t>00572610R5</t>
  </si>
  <si>
    <t>Dicentra spectabilis - Srdcovka nádherná, K11</t>
  </si>
  <si>
    <t>00572610R6</t>
  </si>
  <si>
    <t>Úrazník šídlovitý, K11</t>
  </si>
  <si>
    <t>00572610R7</t>
  </si>
  <si>
    <t>Pink Forst - čemeřice, K13</t>
  </si>
  <si>
    <t>00572610R8</t>
  </si>
  <si>
    <t>Pchysandra klasnatá, K11</t>
  </si>
  <si>
    <t>00572610R9</t>
  </si>
  <si>
    <t>Rdesno příbuzné, K11</t>
  </si>
  <si>
    <t>00572610R10</t>
  </si>
  <si>
    <t>Ostřice Morawa, K11</t>
  </si>
  <si>
    <t>00572610R11</t>
  </si>
  <si>
    <t>Pérovník pštrosí, K11</t>
  </si>
  <si>
    <t>00572610R12</t>
  </si>
  <si>
    <t>Kostřeva metlovitá, K11</t>
  </si>
  <si>
    <t>00572610R14.1</t>
  </si>
  <si>
    <t>Krokus</t>
  </si>
  <si>
    <t>02660302R1</t>
  </si>
  <si>
    <t>Acer palmatum Javor dlanitolistý ...vel. 100-150</t>
  </si>
  <si>
    <t>9981223R1</t>
  </si>
  <si>
    <t>Vodní zrcadlo - montáž a dodávka</t>
  </si>
  <si>
    <t>Atrium - 2.79</t>
  </si>
  <si>
    <t>02660302R1.1</t>
  </si>
  <si>
    <t>Acer palmatum Javor dlanitolistý ...vel. 150-200</t>
  </si>
  <si>
    <t>D.2-IO 04 - Kanalizace dešťová, splašková, jednotná</t>
  </si>
  <si>
    <t>27 - Základy</t>
  </si>
  <si>
    <t>45 - Podkladní a vedlejší konstrukce</t>
  </si>
  <si>
    <t>5 - Komunikace</t>
  </si>
  <si>
    <t>8.P - Trubní vedení - výměna stávajících přípojek</t>
  </si>
  <si>
    <t>89.1 - Ostatní konstrukce na trubním vedení - šachty</t>
  </si>
  <si>
    <t>89.2 - Ostatní konstrukce na trubním vedení - nádrže, odlučovače, čerpadla</t>
  </si>
  <si>
    <t>93 - Dokončovací práce inženýrských staveb</t>
  </si>
  <si>
    <t>130001101R00</t>
  </si>
  <si>
    <t>Příplatek k cenám za ztížené vykopávky v horninách jakékoliv třídy</t>
  </si>
  <si>
    <t>Poznámka k položce:_x000D_
Poznámka k položce: Příplatek k cenám hloubených vykopávek za ztížení vykopávky v blízkosti podzemního vedení nebo výbušnin pro jakoukoliv třídu horniny.</t>
  </si>
  <si>
    <t>131201112R00</t>
  </si>
  <si>
    <t>Hloubení nezapažených jam a zářezů do 1000 m3, v hornině 3, hloubení strojně</t>
  </si>
  <si>
    <t>Poznámka k položce:_x000D_
Poznámka k položce: 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 retenční nádrž dešťových vod :  21,9*7,6*4,35</t>
  </si>
  <si>
    <t>131201209R00</t>
  </si>
  <si>
    <t>Hloubení zapažených jam a zářezů příplatek za lepivost, v hornině 3,</t>
  </si>
  <si>
    <t>Poznámka k položce:_x000D_
Poznámka k položce: s urovnáním dna do předepsaného profilu a spádu, s případně nutným přemístěním výkopku ve výkopišti a dále buď s přemístěním výkopku na přilehlém terénu na vzdálenost do 3 m od kraje jámy nebo s naložením na dopravní prostředek 50% :  Odkaz na mn. položky pořadí 2 : 724,01400*0,5</t>
  </si>
  <si>
    <t>Poznámka k položce:_x000D_
Poznámka k položce: 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 dešťová kanalizace :  0,8*27,0*1,7 0,8*1,0*2,1 0,8*58,0*2,7 0,8*29,0*2,9 výtlačné potrubí :  0,8*80,0*1,5 splašková kanalizace :  0,8*4,7*1,1 0,8*1,3*1,3</t>
  </si>
  <si>
    <t>Poznámka k položce:_x000D_
Poznámka k položce: 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 50% :  Odkaz na mn. položky pořadí 4 : 332,44800*0,5</t>
  </si>
  <si>
    <t>133201101R00</t>
  </si>
  <si>
    <t>Hloubení šachet v hornině 3  do 100 m3</t>
  </si>
  <si>
    <t>Poznámka k položce:_x000D_
Poznámka k položce: zapažených i nezapažených se svislým přemístění výkopku a urovnáním dna do předepsaného profilu a spádu, s případným nutným přemístěním výkopku ve výkopišti, s přehozením výkopku na přilehlém terénu na vzdálenost do 5 m od hrany šachty nebo s naložením na dopravní prostředek, odlučovač lehkých kapalin :  3,0*3,0*3,5 montážní šachta :  2,0*2,0*2,0</t>
  </si>
  <si>
    <t>133201109R00</t>
  </si>
  <si>
    <t>Hloubení šachet v hornině 3  příplatek za lepivost horniny</t>
  </si>
  <si>
    <t>Poznámka k položce:_x000D_
Poznámka k položce: zapažených i nezapažených se svislým přemístění výkopku a urovnáním dna do předepsaného profilu a spádu, s případným nutným přemístěním výkopku ve výkopišti, s přehozením výkopku na přilehlém terénu na vzdálenost do 5 m od hrany šachty nebo s naložením na dopravní prostředek, 50% :  Odkaz na mn. položky pořadí 6 : 39,50000*0,5</t>
  </si>
  <si>
    <t>139601102R00</t>
  </si>
  <si>
    <t>Ruční výkop jam, rýh a šachet v hornině 3</t>
  </si>
  <si>
    <t>Poznámka k položce:_x000D_
Poznámka k položce: s přehozením na vzdálenost do 5 m nebo s naložením na ruční dopravní prostředek stávající přípojky :  dešťová kanalizace :  1,0*8,0*2,0 splašková kanalizace :  1,0*6,0*2,0</t>
  </si>
  <si>
    <t>Poznámka k položce:_x000D_
Poznámka k položce: pro podzemní vedení pro všechny šířky rýhy, dešťová kanalizace :  2*27,0*1,7 výtlačné potrubí :  2*80,0*1,5 splašková kanalizace :  2*1,3*1,3 přípojky kanalizace :  2*(8,0+6,0)*2,0</t>
  </si>
  <si>
    <t>151101102R00</t>
  </si>
  <si>
    <t>Zřízení pažení a rozepření stěn rýh příložné  pro jakoukoliv mezerovitost, hloubky do 4 m</t>
  </si>
  <si>
    <t>Poznámka k položce:_x000D_
Poznámka k položce: pro podzemní vedení pro všechny šířky rýhy, dešťová kanalizace :  2*1,0*2,1 2*58,0*2,7 2*29,0*2,9</t>
  </si>
  <si>
    <t>151101112R00</t>
  </si>
  <si>
    <t>Odstranění pažení a rozepření rýh příložné , hloubky do 4 m</t>
  </si>
  <si>
    <t>Poznámka k položce:_x000D_
Poznámka k položce: s uložením materiálu na vzdálenost do 3 m od okraje výkopu, dešťová kanalizace :  0,8*27,0*1,7 0,8*1,0*2,1 0,8*58,0*2,7 0,8*29,0*2,9 výtlačné potrubí :  0,8*80,0*1,5 splašková kanalizace :  0,8*1,3*1,3 přípojky kanalizace :  1,0*(8,0+6,0)*2,0</t>
  </si>
  <si>
    <t>460400051RT4</t>
  </si>
  <si>
    <t>Pažení jam půdorysu do 10 m2, hloubky do.2 m, jáma půdorysu do 6 m2, hl. 2 m</t>
  </si>
  <si>
    <t>Poznámka k položce:_x000D_
Poznámka k položce: montážní šachta : 1</t>
  </si>
  <si>
    <t>460400151RT4</t>
  </si>
  <si>
    <t>Odstranění pažení z jámy do 10 m2, hloubky do 2 m, jáma půdorysu do 6 m2, hl. 2 m</t>
  </si>
  <si>
    <t>Poznámka k položce:_x000D_
Poznámka k položce: bez naložení do dopravní nádoby, ale s vyprázdněním dopravní nádoby na hromadu nebo na dopravní prostředek, rýhy potrubí :  Začátek provozního součtu   0,8*27,0*1,7   0,8*1,0*2,1   0,8*80,0*1,5   0,8*4,7*1,1   0,8*1,3*1,3   Mezisoučet Konec provozního součtu hloubení rýh š. do 200 cm objemu nad 100 m3 = 50 % : 139,888*0,50</t>
  </si>
  <si>
    <t>161101102R00</t>
  </si>
  <si>
    <t>Svislé přemístění výkopku z horniny 1 až 4, při hloubce výkopu přes 2,5 do 4 m</t>
  </si>
  <si>
    <t>Poznámka k položce:_x000D_
Poznámka k položce: bez naložení do dopravní nádoby, ale s vyprázdněním dopravní nádoby na hromadu nebo na dopravní prostředek, rýhy potrubí :  Začátek provozního součtu   0,8*58,0*2,7   0,8*29,0*2,9   Mezisoučet Konec provozního součtu hloubení rýh š. do 200 cm objemu nad 100 m3 = 55 % : 192,56*0,55</t>
  </si>
  <si>
    <t>161101103R00</t>
  </si>
  <si>
    <t>Svislé přemístění výkopku z horniny 1 až 4, při hloubce výkopu přes 4 do 6 m</t>
  </si>
  <si>
    <t>Poznámka k položce:_x000D_
Poznámka k položce: bez naložení do dopravní nádoby, ale s vyprázdněním dopravní nádoby na hromadu nebo na dopravní prostředek, hloubení jam objemu do 1000 m3 = 24 % :  Odkaz na mn. položky pořadí 2 : 724,01400*0,24</t>
  </si>
  <si>
    <t>161101501R00</t>
  </si>
  <si>
    <t>Svislé přemístění výkopku nošením z horniny 1 až 4</t>
  </si>
  <si>
    <t>Poznámka k položce:_x000D_
Poznámka k položce: bez naložení, avšak s vyprázdněním nádoby na hromady nebo do dopravního prostředku, na každých třeba i započatých 3 m výšky, Odkaz na mn. položky pořadí 8 : 28,00000</t>
  </si>
  <si>
    <t>Poznámka k položce:_x000D_
Poznámka k položce: vyhloubeno :  Odkaz na mn. položky pořadí 2 : 724,01400 Odkaz na mn. položky pořadí 4 : 332,44800 Odkaz na mn. položky pořadí 6 : 39,50000 Odkaz na mn. položky pořadí 8 : 28,00000 zpětný zásyp :  Odkaz na mn. položky pořadí 24 : 623,24800*-1</t>
  </si>
  <si>
    <t>Poznámka k položce:_x000D_
Poznámka k položce: po suchu, bez naložení výkopku, avšak se složením bez rozhrnutí, zpáteční cesta vozidla. + 5km :  Odkaz na mn. položky pořadí 21 : 500,71400*5</t>
  </si>
  <si>
    <t>Poznámka k položce:_x000D_
Poznámka k položce: z jakékoliv horniny s uložením výkopku po vrstvách, včetně strojního přemístění materiálu pro zásyp ze vzdálenosti do 10 m od okraje zásypu retenční nádrž dešťových vod :  333,0 odlučovač lehkých kapalin :  22,0 montážní šachta :  8,0 dešťová kanalizace :  0,8*27,0*(1,7-0,10-0,45) 0,8*1,0*(2,1-0,10-0,50) 0,8*58,0*(2,7-0,10-0,55) 0,8*29,0*(2,9-0,10-0,45) výtlačné potrubí :  0,8*80,0*(1,5-0,10-0,40) splašková kanalizace :  0,8*4,7*(1,1-0,10-0,55) 0,8*1,3*(1,3-0,10-0,55) přípojky kanalizace :  1,0*(8,0+6,0)*(2,0-0,15-0,55)</t>
  </si>
  <si>
    <t>Obsyp potrubí bez prohození sypaniny, s dodáním štěrkopísku frakce 0 - 22 mm</t>
  </si>
  <si>
    <t>Poznámka k položce:_x000D_
Poznámka k položce: sypaninou z vhodných hornin tř. 1 - 4 nebo materiálem připraveným podél výkopu ve vzdálenosti do 3 m od jeho kraje, pro jakoukoliv hloubku výkopu a jakoukoliv míru zhutnění, dešťová kanalizace :  0,8*27,0*0,45 0,8*1,0*0,50 0,8*58,0*0,55 0,8*29,0*0,45 výtlačné potrubí :  0,8*80,0*0,40 splašková kanalizace :  0,8*4,7*0,55 0,8*1,3*0,55 přípojky kanalizace :  1,0*(8,0+6,0)*0,55</t>
  </si>
  <si>
    <t>Základy</t>
  </si>
  <si>
    <t>271571111R00</t>
  </si>
  <si>
    <t>Polštáře zhutněné pod základy štěrkopísek tříděný,</t>
  </si>
  <si>
    <t>Poznámka k položce:_x000D_
Poznámka k položce: retenční nádrž dešťových vod :  19,9*5,6*0,20 odlučovač lehkých kapalin :  2,5*2,5*0,20</t>
  </si>
  <si>
    <t>273320150RA0</t>
  </si>
  <si>
    <t>Základové desky ze železobetonu včetně bednění z betonu C 25/30, výztuž 90 kg/m3,</t>
  </si>
  <si>
    <t>Poznámka k položce:_x000D_
Poznámka k položce: výztuže, odbednění a podkladu ze štěrkopísku. retenční nádrž dešťových vod :  19,9*5,6*0,20 odlučovač lehkých kapalin :  2,5*2,5*0,20</t>
  </si>
  <si>
    <t>Podkladní a vedlejší konstrukce</t>
  </si>
  <si>
    <t>Lože pod potrubí, stoky a drobné objekty z kameniva drobného těženého 0÷4 mm</t>
  </si>
  <si>
    <t>Poznámka k položce:_x000D_
Poznámka k položce: v otevřeném výkopu, dešťová kanalizace :  0,8*27,0*0,10 0,8*1,0*0,10 0,8*58,0*0,10 0,8*29,0*0,10 výtlačné potrubí :  0,8*80,0*0,10 splašková kanalizace :  0,8*4,7*0,10 0,8*1,3*0,10 přípojky kanalizace :  1,0*(8,0+6,0)*0,15</t>
  </si>
  <si>
    <t>Komunikace</t>
  </si>
  <si>
    <t>599000010RAA</t>
  </si>
  <si>
    <t>Rozebrání a oprava asfaltové komunikace řezání, výměna podkladu tl. 30 cm, asfaltobeton tl. 7 cm</t>
  </si>
  <si>
    <t>Poznámka k položce:_x000D_
Poznámka k položce: řezání živičného krytu do hloubky 10 cm, odstranění krytu živičného tl. 10 cm, odstranění podkladu z kameniva hrubého drceného tl. 30 cm, naložení suti a odvoz do 5 km. Vyspravení podkladu štěrkopískem, vyspravení krytu asfaltovým betonem do 7 cm. přípojka dešťové kanalizace : 1,2*8,0 přípojka splaškové kanalizace : 1,2*6,0</t>
  </si>
  <si>
    <t>997221645</t>
  </si>
  <si>
    <t>Poplatek za uložení na skládce (skládkovné) odpadu asfaltového bez dehtu kód odpadu 17 03 02</t>
  </si>
  <si>
    <t>Poznámka k položce:_x000D_
Poznámka k položce: 0,581t/m2 : 0,581*16,80</t>
  </si>
  <si>
    <t>871241121R00</t>
  </si>
  <si>
    <t>Montáž potrubí z plastických hmot z tlakových trubek polyetylenových, vnějšího průměru 90 mm</t>
  </si>
  <si>
    <t>Poznámka k položce:_x000D_
Poznámka k položce: v otevřeném výkopu,</t>
  </si>
  <si>
    <t>871313121R00</t>
  </si>
  <si>
    <t>Montáž potrubí z trub z plastů těsněných gumovým kroužkem  DN 150</t>
  </si>
  <si>
    <t>Poznámka k položce:_x000D_
Poznámka k položce: v otevřeném výkopu ve sklonu do 20 %, dešťová kanalizace : 56</t>
  </si>
  <si>
    <t>871353121R00</t>
  </si>
  <si>
    <t>Montáž potrubí z trub z plastů těsněných gumovým kroužkem  DN 200</t>
  </si>
  <si>
    <t>Poznámka k položce:_x000D_
Poznámka k položce: v otevřeném výkopu ve sklonu do 20 %, dešťová kanalizace : 1</t>
  </si>
  <si>
    <t>871373121R00</t>
  </si>
  <si>
    <t>Montáž potrubí z trub z plastů těsněných gumovým kroužkem  DN 300</t>
  </si>
  <si>
    <t>Poznámka k položce:_x000D_
Poznámka k položce: v otevřeném výkopu ve sklonu do 20 %, dešťová kanalizace - DN 250 : 58 splašková kanalizace - DN 250 : 6</t>
  </si>
  <si>
    <t>892595111R00</t>
  </si>
  <si>
    <t>Zkoušky těsnosti kanalizačního potrubí zabezpečení konců a zkouška vzduchem kanalizačního potrubí   do DN 400 mm</t>
  </si>
  <si>
    <t>úsek</t>
  </si>
  <si>
    <t>Poznámka k položce:_x000D_
Poznámka k položce: vodou nebo vzduchem,</t>
  </si>
  <si>
    <t>870-001</t>
  </si>
  <si>
    <t>Napojení liniového žlabu DN100</t>
  </si>
  <si>
    <t>Poznámka k položce:_x000D_
Poznámka k položce: dešťová kanalizace : 3</t>
  </si>
  <si>
    <t>870-002</t>
  </si>
  <si>
    <t>Napojení uliční vpusti DN100</t>
  </si>
  <si>
    <t>870-003</t>
  </si>
  <si>
    <t>Napojení do stávající šachty</t>
  </si>
  <si>
    <t>Poznámka k položce:_x000D_
Poznámka k položce: dešťová kanalizace : 1</t>
  </si>
  <si>
    <t>870-004</t>
  </si>
  <si>
    <t>Napojení na stávající přípojku</t>
  </si>
  <si>
    <t>Poznámka k položce:_x000D_
Poznámka k položce: splašková kanalizace : 2</t>
  </si>
  <si>
    <t>870-005</t>
  </si>
  <si>
    <t>Zaslepení přípojky kanalizace</t>
  </si>
  <si>
    <t>286134129R</t>
  </si>
  <si>
    <t>Trubka plastová materiál: PE 100 RC; de = 90,0 mm; tl. stěny = 8,2 mm; PN 16; SDR 11,0</t>
  </si>
  <si>
    <t>Poznámka k položce:_x000D_
Poznámka k položce: + 1,5% : 80,0*1,015</t>
  </si>
  <si>
    <t>286111034R</t>
  </si>
  <si>
    <t>Trubka plastová kanalizační materiál: PVC-U; skladba: pěnová střední vrstva; povrch: hladký; DN = 150; de = 160,0 mm; tl. stěny = 4,7 mm; SN 8</t>
  </si>
  <si>
    <t>Poznámka k položce:_x000D_
Poznámka k položce: + 3% : 56,0*1,03</t>
  </si>
  <si>
    <t>286111036R</t>
  </si>
  <si>
    <t>Trubka plastová kanalizační materiál: PVC-U; skladba: pěnová střední vrstva; povrch: hladký; DN = 200; de = 200,0 mm; tl. stěny = 5,9 mm; SN 8</t>
  </si>
  <si>
    <t>Poznámka k položce:_x000D_
Poznámka k položce: + 3% : 1,0*1,03</t>
  </si>
  <si>
    <t>286111038R</t>
  </si>
  <si>
    <t>Trubka plastová kanalizační materiál: PVC-U; skladba: pěnová střední vrstva; povrch: hladký; DN = 250; de = 250,0 mm; tl. stěny = 7,3 mm; SN 8</t>
  </si>
  <si>
    <t>Poznámka k položce:_x000D_
Poznámka k položce: + 3% : 64,0*1,03</t>
  </si>
  <si>
    <t>8.P</t>
  </si>
  <si>
    <t>Trubní vedení - výměna stávajících přípojek</t>
  </si>
  <si>
    <t>871373121D00</t>
  </si>
  <si>
    <t>Demontáž stávajícího potrubí</t>
  </si>
  <si>
    <t>Poznámka k položce:_x000D_
Poznámka k položce: v otevřeném výkopu ve sklonu do 20 %, DN250 :  dešťová kanalizace : 8 splašková kanalizace : 6</t>
  </si>
  <si>
    <t>892585111R00</t>
  </si>
  <si>
    <t>Zkoušky těsnosti kanalizačního potrubí zabezpečení konců a zkouška vzduchem kanalizačního potrubí   do DN 300</t>
  </si>
  <si>
    <t>286111966R</t>
  </si>
  <si>
    <t>Trubka plastová kanalizační materiál: PVC-U; skladba: oboustranná signalizační vrstva; povrch: hladký; DN = 250; de = 250,0 mm; tl. stěny = 8,2 mm; SN 12</t>
  </si>
  <si>
    <t>Poznámka k položce:_x000D_
Poznámka k položce: + 3% : 14,0*1,03</t>
  </si>
  <si>
    <t>89.1</t>
  </si>
  <si>
    <t>Ostatní konstrukce na trubním vedení - šachty</t>
  </si>
  <si>
    <t>894432112R00</t>
  </si>
  <si>
    <t>Osazení plastových šachet revizních průměr 425 mm</t>
  </si>
  <si>
    <t>Poznámka k položce:_x000D_
Poznámka k položce: 5+1+2</t>
  </si>
  <si>
    <t>877313126R00</t>
  </si>
  <si>
    <t>Montáž tvarovek na potrubí z trub z plastů těsněných gumovým kroužkem víček, zátek DN 150</t>
  </si>
  <si>
    <t>Poznámka k položce:_x000D_
Poznámka k položce: v otevřeném výkopu, zaslepení přítokového hrdla : 5</t>
  </si>
  <si>
    <t>877353126R00</t>
  </si>
  <si>
    <t>Montáž tvarovek na potrubí z trub z plastů těsněných gumovým kroužkem víček, zátek DN 200</t>
  </si>
  <si>
    <t>Poznámka k položce:_x000D_
Poznámka k položce: v otevřeném výkopu, zaslepení přítokového hrdla : 1</t>
  </si>
  <si>
    <t>899101111R00</t>
  </si>
  <si>
    <t>Osazení poklopů litinových a ocelových o hmotnost jednotlivě do 50 kg</t>
  </si>
  <si>
    <t>286971402R</t>
  </si>
  <si>
    <t>trubka plastová kanalizační PVC-U; korugovaná; D = 476,0 mm; l = 1 500,0 mm</t>
  </si>
  <si>
    <t>286971404R</t>
  </si>
  <si>
    <t>trubka plastová kanalizační PVC-U; korugovaná; D = 476,0 mm; l = 3000,0 mm</t>
  </si>
  <si>
    <t>286971677R</t>
  </si>
  <si>
    <t>Díl plastový šachtový - dno výkyvné sběrné 90°, pro KG DN 160, 3x vtok 1x výtok; materiál: PP; tvar: kruhový; průměr = 425 mm; v = 611 mm</t>
  </si>
  <si>
    <t>286971683R</t>
  </si>
  <si>
    <t>Díl plastový šachtový - dno výkyvné sběrné 90°, pro KG DN 200, 3x vtok 1x výtok; materiál: PP; tvar: kruhový; průměr = 425 mm; v = 638 mm</t>
  </si>
  <si>
    <t>286971684R</t>
  </si>
  <si>
    <t>Díl plastový šachtový - dno výkyvné průtočné 0°, proKG DN 250, 1x vtok 1x výtok; materiál: PP; tvar: kruhový; průměr = 425 mm; v = 611 mm</t>
  </si>
  <si>
    <t>286971412R</t>
  </si>
  <si>
    <t>trubka plastová kanalizační PVC-U; hladká, teleskopická; l = 375,0 mm</t>
  </si>
  <si>
    <t>28651832T</t>
  </si>
  <si>
    <t>Zátka hrdla PVC, KG 160 mm, SN 4 - 8, včetně spojky</t>
  </si>
  <si>
    <t>28651833T</t>
  </si>
  <si>
    <t>Zátka hrdla PVC, KG 200 mm, SN 4 - 8, včetně spojky</t>
  </si>
  <si>
    <t>55241704R</t>
  </si>
  <si>
    <t>Poklop šachtový</t>
  </si>
  <si>
    <t>89.2</t>
  </si>
  <si>
    <t>Ostatní konstrukce na trubním vedení - nádrže, odlučovače, čerpadla</t>
  </si>
  <si>
    <t>892-001</t>
  </si>
  <si>
    <t>Osazení a propojení retenčních nádrží včetně integrovaných šachet</t>
  </si>
  <si>
    <t>894800013T00</t>
  </si>
  <si>
    <t>Montáž odlučovače lehkých kapalin</t>
  </si>
  <si>
    <t>894422111RT1</t>
  </si>
  <si>
    <t>Osazení betonových dílců pro šachty podle DIN 4034 skruže přechodové, pro jakoukoliv hmotnost</t>
  </si>
  <si>
    <t>Poznámka k položce:_x000D_
Poznámka k položce: na kroužek,</t>
  </si>
  <si>
    <t>894421111R00</t>
  </si>
  <si>
    <t>Osazení betonových dílců pro šachty podle DIN 4034 skruže rovné, o hmotnosti do 0,5 t</t>
  </si>
  <si>
    <t>894421112R00</t>
  </si>
  <si>
    <t>Osazení betonových dílců pro šachty podle DIN 4034 skruže rovné, o hmotnosti do 1,4 t</t>
  </si>
  <si>
    <t>899103111R00</t>
  </si>
  <si>
    <t>Osazení poklopů litinových a ocelových o hmotnost jednotlivě přes 100  do 150 kg</t>
  </si>
  <si>
    <t>724149101T00</t>
  </si>
  <si>
    <t>Montáž, dopojení a uvedění čerpadel do provozu</t>
  </si>
  <si>
    <t>Poznámka k položce:_x000D_
Poznámka k položce: 2+2</t>
  </si>
  <si>
    <t>59226230BJ</t>
  </si>
  <si>
    <t>Betonová jímka vč. stropní desky - vnější rozměry 6,3 x 2,3 x 2,22 mm, objem nádrže 23,9 m3</t>
  </si>
  <si>
    <t>5624155R</t>
  </si>
  <si>
    <t>Odlučovač lehkých kapalin plast-betonový, objem lapače kalu 0,96 m3, max. průtok 3 l/s</t>
  </si>
  <si>
    <t>59224329.AR</t>
  </si>
  <si>
    <t>konus šachetní; železobetonový; TBR; d = 1 200,0 mm; DN = 1 000,0 mm; DN 2 = 625 mm; h = 580 mm; počet stupadel 2; ocelové s PE povlakem, kapsové</t>
  </si>
  <si>
    <t>592243391R</t>
  </si>
  <si>
    <t>skruž železobetonová TBS; DN = 1 000,0 mm; h = 250,0 mm; s = 100,00 mm; počet stupadel 1; ocelové s PE povlakem</t>
  </si>
  <si>
    <t>592243395R</t>
  </si>
  <si>
    <t>skruž železobetonová TBS; DN = 1 000,0 mm; h = 1000,0 mm; s = 100,00 mm; počet stupadel 4; ocelové s PE povlakem</t>
  </si>
  <si>
    <t>552433481R</t>
  </si>
  <si>
    <t>4261117R1</t>
  </si>
  <si>
    <t>Čerpadlo ponorné dešťových vod s plovákem ( 0,69 l/s; 35 m)</t>
  </si>
  <si>
    <t>4261117R2</t>
  </si>
  <si>
    <t>Čerpadlo ponorné dešťových vod s plovákem ( 10 l/s; 3 m)</t>
  </si>
  <si>
    <t>711141559RV9</t>
  </si>
  <si>
    <t>Provedení izolace proti vlhkosti, IPA400H Pe</t>
  </si>
  <si>
    <t>Poznámka k položce:_x000D_
Poznámka k položce: Provedení očištění povrchu a natavení jedné vrstvy modifikovaného asfaltového pásu včetně dodávky materiálů.</t>
  </si>
  <si>
    <t>Dokončovací práce inženýrských staveb</t>
  </si>
  <si>
    <t>936452114R00</t>
  </si>
  <si>
    <t>Výplň cementopopílkovou suspenzí  potrubí 1,0 MPa, DN 250</t>
  </si>
  <si>
    <t>Poznámka k položce:_x000D_
Poznámka k položce: vodovodu nebo kanalizace ražené nebo hloubené (827 1.1, 827 1.9, 827 2.1, 827 2.9), drobných objektů</t>
  </si>
  <si>
    <t>892601154R00</t>
  </si>
  <si>
    <t>Čištění kanalizace do DN 500, nad 100 m</t>
  </si>
  <si>
    <t>Poznámka k položce:_x000D_
Poznámka k položce: 56+1+64+8+6</t>
  </si>
  <si>
    <t>892855114Z00</t>
  </si>
  <si>
    <t>Záznam digitální z  kontroly</t>
  </si>
  <si>
    <t>892855114R00</t>
  </si>
  <si>
    <t>Kamerové prohlídky potrubí do 200 m</t>
  </si>
  <si>
    <t>Poznámka k položce:_x000D_
Poznámka k položce: kamerový průzkum stávajících přípojek (ověření stávajícího stavu potrubí) :  přípojka splaškové kanalizace : 7 přípojka dešťové kanalizace : 5  kontrola nových rozvodů : 56+1+64+8+6</t>
  </si>
  <si>
    <t>00511 R</t>
  </si>
  <si>
    <t>Ověření polohy a hloubky stávající kanalizace</t>
  </si>
  <si>
    <t>Soubor</t>
  </si>
  <si>
    <t>Poznámka k položce:_x000D_
Poznámka k položce: Zaměření a vytýčení stávajících inženýrských sítí v místě stavby z hlediska jejich ochrany při provádění stavby.</t>
  </si>
  <si>
    <t>D.2-IO 05 - Areálová přípojka vodovodu</t>
  </si>
  <si>
    <t>713 - Izolace tepelné</t>
  </si>
  <si>
    <t>970031100K00</t>
  </si>
  <si>
    <t>Vrtání jádrové do zdiva cihelného do DN 100, vč. odvozu a likvidace suti</t>
  </si>
  <si>
    <t>970041100K00</t>
  </si>
  <si>
    <t>Vrtání jádrové do stropu betoného do DN 100, vč. odvozu a likvidace suti</t>
  </si>
  <si>
    <t>pouzdro potrubní řezané; minerální vlákno; povrchová úprava Al fólie se skelnou mřížkou; vnitřní průměr 76,0 mm; tl. izolace 50,0 mm; provozní teplota  do 250 °C; tepelná vodivost (10°C) 0,0330 W/mK; tepelná vodivost (50°C) 0,037 W/mK</t>
  </si>
  <si>
    <t>998713201R00</t>
  </si>
  <si>
    <t>Přesun hmot pro izolace tepelné v objektech výšky do 6 m</t>
  </si>
  <si>
    <t>Protipožární kabelové přepážky Protipožární trubní ucpávky EI 120, do D 108 mm, stěna</t>
  </si>
  <si>
    <t>Poznámka k položce:_x000D_
Poznámka k položce: Otvor se utěsní minerální vlnou. Prostup i potrubí před a za prostupem je natřeno protipožární stěrkou. Cena obsahuje dodávku minerální vlny a požární stěrky. Včetně pomocného lešení o výšce podlahy do 1900 mm a pro zatížení do 1,5 kPa. D75 : 12</t>
  </si>
  <si>
    <t>998715201R00</t>
  </si>
  <si>
    <t>Přesun hmot pro izolace proti chemickým vlivům v objektech výšky do 6 m</t>
  </si>
  <si>
    <t>722152220R00</t>
  </si>
  <si>
    <t>Potrubí pro pitnou vodu z trubek nerezových spojovaných lisováním D 76 mm, s 2,0 mm, nerez 1.4521</t>
  </si>
  <si>
    <t>Poznámka k položce:_x000D_
Poznámka k položce: včetně tvarovek, bez zednických výpomocí, Včetně pomocného lešení o výšce podlahy do 1900 mm a pro zatížení do 1,5 kPa.</t>
  </si>
  <si>
    <t>722152222R00</t>
  </si>
  <si>
    <t>Potrubí pro pitnou vodu z trubek nerezových spojovaných lisováním D 108 mm, s 2,0 mm, nerez 1.4521</t>
  </si>
  <si>
    <t>Poznámka k položce:_x000D_
Poznámka k položce: Včetně dodávky vody, uzavření a zabezpečení konců potrubí.</t>
  </si>
  <si>
    <t>722280110R00</t>
  </si>
  <si>
    <t>Tlaková zkouška vodovodního potrubí před DN 65 do DN 110</t>
  </si>
  <si>
    <t>Poznámka k položce:_x000D_
Poznámka k položce: Včetně dodání desinfekčního prostředku.</t>
  </si>
  <si>
    <t>722290237R00</t>
  </si>
  <si>
    <t>Proplach a dezinfekce vodovodního potrubí přes DN 80 do DN 200</t>
  </si>
  <si>
    <t>42981717D</t>
  </si>
  <si>
    <t>Potrubí nerezové d 180 mm - rovný díl</t>
  </si>
  <si>
    <t>722224111R00</t>
  </si>
  <si>
    <t>Kohout kulový, vypouštěcí a napouštěcí, vnější závit, mosazný, DN 15, PN 10, včetně dodávky materiálu</t>
  </si>
  <si>
    <t>722215119R00</t>
  </si>
  <si>
    <t>Kohout kulový , litinový, PN 16, DN 100, spoj s navařením přírub, včetně dodávky materiálu</t>
  </si>
  <si>
    <t>724231125R00</t>
  </si>
  <si>
    <t>Příslušenství domovních vodáren měřící  manometr (tlakoměr)  vodotěsný  B 3382 V, D100</t>
  </si>
  <si>
    <t>722201201</t>
  </si>
  <si>
    <t>Rozdělovač - dodávka včetně montáže</t>
  </si>
  <si>
    <t>722200DEM</t>
  </si>
  <si>
    <t>Demontáž stávajícího rozdělovače</t>
  </si>
  <si>
    <t>722390001</t>
  </si>
  <si>
    <t>Montáž a dodávka vodoměrné sestavy (šoupátko s přírubami DN65, lapač nečistot DN65, přírubová tvarovaka FF DN65 2x, kompenzátor gumový Dn65, tvarovka s odbočkou a vypouštěním DN65</t>
  </si>
  <si>
    <t>Poznámka k položce:_x000D_
Poznámka k položce: zpětná klapka dn65, podepření tvarovek)</t>
  </si>
  <si>
    <t>722390002</t>
  </si>
  <si>
    <t>Montáž a dodávka oddělovače EA Dn50 + KK DN50</t>
  </si>
  <si>
    <t>722390003</t>
  </si>
  <si>
    <t>Demontáž a zpětná montáž sdk podhledu</t>
  </si>
  <si>
    <t>767995102R00</t>
  </si>
  <si>
    <t>Výroba a montáž atypických kovovových doplňků staveb hmotnosti přes 5 do 10 kg</t>
  </si>
  <si>
    <t>Poznámka k položce:_x000D_
Poznámka k položce: uchycení zavěšeného potrubí vodovodu - 0,50 kg/m : 192*0,50</t>
  </si>
  <si>
    <t>998767101R00</t>
  </si>
  <si>
    <t>Přesun hmot pro kovové stavební doplňk. konstrukce v objektech výšky do 6 m</t>
  </si>
  <si>
    <t>D.2-IO 06 - Přípojka VN, trafostanice</t>
  </si>
  <si>
    <t>IO 06a - UZ - Uzemnění</t>
  </si>
  <si>
    <t xml:space="preserve">1) Cenová soustava "VLASTNÍ" - Ocenění "vlastní" položky: na základě odborných znalostí a zkušeností projektanta při realizaci obdobných zakázek za období 5-ti let, nebo na základě CN. Nedílnou součástí soupisu prací je projektová dokumentace vč. textových příloh, na kterou se položky soupisu prací plně odkazují. 2) Uvedené ceny jsou v Kč a nezahrnují DPH, pokud to není uvedeno.  3) Veškeré položky na přípomoce, lešení, montážní plošiny, přesuny hmot a suti, uložení suti na skládku, dopravu, montáž, atd... jsou zahrnuty v jednotlivých cenách. 4) Součásti prací jsou veškeré zkoušky, potřebná měření, inspekce, uvedení zařízení do provozu, zaškolení obsluhy 5) Součástí dodávky je zpracování veškeré dílenské dokumentace a dokumentace skutečného provedení 6) V rozsahu prací zhotovitele jsou rovněž jakékoliv prvky, zařízení, práce a pomocné materiály, které jsou nezbytně nutné k dodání, instalaci , dokončení a provozování díla (např. požární ucpávky, štítky pro řádné a trvalé značení komponent a zařízení, závěsy, nátěry, pomocné konstrukce, montážní materiály, materiály a práce nezbytné z důvodu koordinace s ostatními profesemi, speciální nářadí a nástroje, speciální opatření při provádění prací, první náplně atd.) které je provedeno řádně a je plně funkční a je v souladu se zákony a předpisy platnými v České republice“.   7) Součástí dodávky jsou veškerá měření jako například vytyčení konstrukcí, kontrolní měření, zaměření skutečného stavu apod. 8) V nabídce musí být zahrnuta realizace díla, včetně koordinace provádění díla s ostatními profesemi. 9) Projektant předpokládá, že zhotovitel je odborně způsobilá firma a proto odpovědností zhotovitele je, aby přesně stanovil rozsah svých prací, včetně návazností na stavbu, ostatní řemesla, harmonogram výstavby a časové rozdělení stavby na samostatně řešené části s příslušnými stranami.  10) Nabídka bude plně respektovat materiálový a technický standard materiálu a technické úrovně zadavatele a uživatele objektů. V rámci nabídky musí být garantována kompatibilita nabízených zařízení s již provozovaným zařízením zadavatele a uživatele objektu, která jsou již ve funkci na jiných místech. 11) Zhotovitel doplní poskytnuté informace svými vlastními znalostmi a zkušenostmi tak, aby mohl připravit úplnou nabídku a je plnou zhotovitelovou zodpovědností učinit potřebné dotazy, jak to pro tento účel považuje za nutné. 12) Je povinností zhotovitele opatřit si všechny potřebné informace tak, aby mohl předložit pevnou definitivní cenu a kvalifikovanou nabídku, podle které zhotoví stavbu podle požadavků objednatele.  13) Projektant na základě pověření objednatelem bude mít svrchovanou pravomoc při řešení všech záležitostí a případných neshod týkajících se kvality materiálu.                                                              </t>
  </si>
  <si>
    <t>D1 - Uzemňovací materiál</t>
  </si>
  <si>
    <t>Uzemňovací materiál</t>
  </si>
  <si>
    <t>svar uzemnění (do plochy 50x50mm)</t>
  </si>
  <si>
    <t>741410021</t>
  </si>
  <si>
    <t>Montáž pásku uzemňovacího průřezu do 120 mm2 v městské zástavbě v zemi</t>
  </si>
  <si>
    <t>https://podminky.urs.cz/item/CS_URS_2025_02/741410021</t>
  </si>
  <si>
    <t>35442062</t>
  </si>
  <si>
    <t>pás zemnící 30x4mm FeZn</t>
  </si>
  <si>
    <t>https://podminky.urs.cz/item/CS_URS_2025_02/35442062</t>
  </si>
  <si>
    <t>741410001</t>
  </si>
  <si>
    <t>Montáž pásku uzemňovacího průřezu do 120 mm2 na povrchu</t>
  </si>
  <si>
    <t>https://podminky.urs.cz/item/CS_URS_2025_02/741410001</t>
  </si>
  <si>
    <t>35441073</t>
  </si>
  <si>
    <t>drát D 10mm FeZn</t>
  </si>
  <si>
    <t>https://podminky.urs.cz/item/CS_URS_2025_02/35441073</t>
  </si>
  <si>
    <t>460431161</t>
  </si>
  <si>
    <t>Zásyp kabelových rýh ručně se zhutněním š 35 cm hl 60 cm z horniny tř I skupiny 1 a 2</t>
  </si>
  <si>
    <t>https://podminky.urs.cz/item/CS_URS_2025_02/460431161</t>
  </si>
  <si>
    <t>Připojení uzemňovacích bodů TS k systému vyrovnání potenciálu</t>
  </si>
  <si>
    <t>Provedení elektrorevize, vyprac. reviz. zprávy</t>
  </si>
  <si>
    <t>IO 06b - KT - Kabelové trasy</t>
  </si>
  <si>
    <t xml:space="preserve">1) Cenová soustava "VLASTNÍ" - Ocenění "vlastní" položky: na základě odborných znalostí a zkušeností projektanta při realizaci obdobných zakázek za období 5-ti let, nebo na základě CN. Nedílnou součástí soupisu prací je projektová dokumentace vč. textových příloh, na kterou se položky soupisu prací plně odkazují. 2) Uvedené ceny jsou v Kč a nezahrnují DPH, pokud to není uvedeno.  3) Veškeré položky na přípomoce, lešení, montážní plošiny, přesuny hmot a suti, uložení suti na skládku, dopravu, montáž, atd... jsou zahrnuty v jednotlivých cenách. 4) Součásti prací jsou veškeré zkoušky, potřebná měření, inspekce, uvedení zařízení do provozu, zaškolení obsluhy 5) Součástí dodávky je zpracování veškeré dílenské dokumentace a dokumentace skutečného provedení 6) V rozsahu prací zhotovitele jsou rovněž jakékoliv prvky, zařízení, práce a pomocné materiály, které jsou nezbytně nutné k dodání, instalaci , dokončení a provozování díla (např. požární ucpávky, štítky pro řádné a trvalé značení komponent a zařízení, závěsy, nátěry, pomocné konstrukce, montážní materiály, materiály a práce nezbytné z důvodu koordinace s ostatními profesemi, speciální nářadí a nástroje, speciální opatření při provádění prací, první náplně atd.) které je provedeno řádně a je plně funkční a je v souladu se zákony a předpisy platnými v České republice“.   7) Součástí dodávky jsou veškerá měření jako například vytyčení konstrukcí, kontrolní měření, zaměření skutečného stavu apod. 8) V nabídce musí být zahrnuta realizace díla, včetně koordinace provádění díla s ostatními profesemi. 9) Projektant předpokládá, že zhotovitel je odborně způsobilá firma a proto odpovědností zhotovitele je, aby přesně stanovil rozsah svých prací, včetně návazností na stavbu, ostatní řemesla, harmonogram výstavby a časové rozdělení stavby na samostatně řešené části s příslušnými stranami.  10) Nabídka bude plně respektovat materiálový a technický standard materiálu a technické úrovně zadavatele a uživatele objektů. V rámci nabídky musí být garantována kompatibilita nabízených zařízení s již provozovaným zařízením zadavatele a uživatele objektu, která jsou již ve funkci na jiných místech. 11) Zhotovitel doplní poskytnuté informace svými vlastními znalostmi a zkušenostmi tak, aby mohl připravit úplnou nabídku a je plnou zhotovitelovou zodpovědností učinit potřebné dotazy, jak to pro tento účel považuje za nutné. 12) Je povinností zhotovitele opatřit si všechny potřebné informace tak, aby mohl předložit pevnou definitivní cenu a kvalifikovanou nabídku, podle které zhotoví stavbu podle požadavků objednatele.  13) Projektant na základě pověření objednatelem bude mít svrchovanou pravomoc při řešení všech záležitostí a případných neshod týkajících se kvality materiálu.  </t>
  </si>
  <si>
    <t>D1 - Elektroinstalační materiál</t>
  </si>
  <si>
    <t>D2 - Kabelové soubory</t>
  </si>
  <si>
    <t>D3 - Jiné práce</t>
  </si>
  <si>
    <t>Elektroinstalační materiál</t>
  </si>
  <si>
    <t>460791116</t>
  </si>
  <si>
    <t>Montáž trubek ochranných plastových uložených volně do rýhy tuhých D přes 133 do 172 mm</t>
  </si>
  <si>
    <t>https://podminky.urs.cz/item/CS_URS_2025_02/460791116</t>
  </si>
  <si>
    <t>Korugovaná chránička DN160</t>
  </si>
  <si>
    <t>Kabelové soubory</t>
  </si>
  <si>
    <t>Pol258</t>
  </si>
  <si>
    <t>Montáž kabelu 1x240/25 ve výkopu</t>
  </si>
  <si>
    <t>22-AXEKVCE 1x240/25</t>
  </si>
  <si>
    <t>Jiné práce</t>
  </si>
  <si>
    <t>460010025</t>
  </si>
  <si>
    <t>Vytyčení trasy inženýrských sítí v zastavěném prostoru</t>
  </si>
  <si>
    <t>https://podminky.urs.cz/item/CS_URS_2025_02/460010025</t>
  </si>
  <si>
    <t>460171321</t>
  </si>
  <si>
    <t>Hloubení kabelových nezapažených rýh strojně š 50 cm hl 120 cm v hornině tř I skupiny 1 a 2</t>
  </si>
  <si>
    <t>https://podminky.urs.cz/item/CS_URS_2025_02/460171321</t>
  </si>
  <si>
    <t>460661311</t>
  </si>
  <si>
    <t>Kabelové lože z písku pro kabely nn kryté betonovou deskou š lože do 30 cm</t>
  </si>
  <si>
    <t>https://podminky.urs.cz/item/CS_URS_2025_02/460661311</t>
  </si>
  <si>
    <t>Pol259</t>
  </si>
  <si>
    <t>deska krycí betonová 500x230/154x45mm</t>
  </si>
  <si>
    <t>https://podminky.urs.cz/item/CS_URS_2025_02/Pol259</t>
  </si>
  <si>
    <t>460671113</t>
  </si>
  <si>
    <t>Výstražná fólie pro krytí kabelů šířky přes 25 do 34 cm</t>
  </si>
  <si>
    <t>https://podminky.urs.cz/item/CS_URS_2025_02/460671113</t>
  </si>
  <si>
    <t>460451331</t>
  </si>
  <si>
    <t>Zásyp kabelových rýh strojně se zhutněním š 50 cm hl 120 cm z horniny tř I skupiny 1 a 2</t>
  </si>
  <si>
    <t>https://podminky.urs.cz/item/CS_URS_2025_02/460451331</t>
  </si>
  <si>
    <t>Odvoz zeminy na skládku vč. naložení</t>
  </si>
  <si>
    <t>Spojka kabelová VN se šroubovacími spojovači                    150-240mm</t>
  </si>
  <si>
    <t>Provedení vých. elektrorevize, vyprac. reviz. zprávy</t>
  </si>
  <si>
    <t>IO 06c - SP - Silnoproudé systémy</t>
  </si>
  <si>
    <t>D1 - Trafostanice a přidružené výkony</t>
  </si>
  <si>
    <t>7 - Ostatní</t>
  </si>
  <si>
    <t>Trafostanice a přidružené výkony</t>
  </si>
  <si>
    <t>Dodávka trafostanice a přidružené výkony dle specifikace TS _ VIZ KOMPLETNÍ SAMOSTATNÝ SOUPIS PRVKŮ</t>
  </si>
  <si>
    <t>131251102</t>
  </si>
  <si>
    <t>Hloubení jam nezapažených v hornině třídy těžitelnosti I skupiny 3 objem do 50 m3 strojně</t>
  </si>
  <si>
    <t>https://podminky.urs.cz/item/CS_URS_2025_02/131251102</t>
  </si>
  <si>
    <t>271532213</t>
  </si>
  <si>
    <t>Podsyp pod základové konstrukce se zhutněním z hrubého kameniva frakce 8 až 16 mm</t>
  </si>
  <si>
    <t>https://podminky.urs.cz/item/CS_URS_2025_02/271532213</t>
  </si>
  <si>
    <t>271532213R1</t>
  </si>
  <si>
    <t>Podsyp pod základové konstrukce se zhutněním z hrubého kameniva frakce 4 až 8 mm</t>
  </si>
  <si>
    <t>https://podminky.urs.cz/item/CS_URS_2025_02/271532213R1</t>
  </si>
  <si>
    <t>211971121</t>
  </si>
  <si>
    <t>Zřízení opláštění žeber nebo trativodů geotextilií v rýze nebo zářezu sklonu přes 1:2 š do 2,5 m</t>
  </si>
  <si>
    <t>https://podminky.urs.cz/item/CS_URS_2025_02/211971121</t>
  </si>
  <si>
    <t>69311080</t>
  </si>
  <si>
    <t>geotextílie netkaná separační, ochranná 200 g/m2</t>
  </si>
  <si>
    <t>https://podminky.urs.cz/item/CS_URS_2025_02/69311080</t>
  </si>
  <si>
    <t>637211134</t>
  </si>
  <si>
    <t>Okapový chodník z betonových dlaždic tl 50 mm do kameniva</t>
  </si>
  <si>
    <t>https://podminky.urs.cz/item/CS_URS_2025_02/637211134</t>
  </si>
  <si>
    <t>998R1</t>
  </si>
  <si>
    <t>Jeřáb pro osazení trafostanice</t>
  </si>
  <si>
    <t>D.2-IO 07 - Venkovní osvětlení</t>
  </si>
  <si>
    <t>D1 - Elektroinstalace</t>
  </si>
  <si>
    <t>D2 - Uzemnění</t>
  </si>
  <si>
    <t>D3 - Svítidla</t>
  </si>
  <si>
    <t>D4 - Zemní práce při elektromontážích</t>
  </si>
  <si>
    <t>D5 - HZS</t>
  </si>
  <si>
    <t>D6 - Přesun hmot</t>
  </si>
  <si>
    <t>1.</t>
  </si>
  <si>
    <t>Montáž kabelu 4x16 ve výkopu</t>
  </si>
  <si>
    <t>1a</t>
  </si>
  <si>
    <t>doddávka kabel CYKY 4x16</t>
  </si>
  <si>
    <t>460791112</t>
  </si>
  <si>
    <t>Montáž trubek ochranných plastových uložených volně do rýhy tuhých D přes 32 do 50 mm</t>
  </si>
  <si>
    <t>https://podminky.urs.cz/item/CS_URS_2025_02/460791112</t>
  </si>
  <si>
    <t>4607900R1</t>
  </si>
  <si>
    <t>ohebná chránička na kabely pr 50 mm</t>
  </si>
  <si>
    <t>210204033</t>
  </si>
  <si>
    <t>Montáž stožárů osvětlení kompozitních samostatně stojících délky přes 10 do 12 m</t>
  </si>
  <si>
    <t>https://podminky.urs.cz/item/CS_URS_2025_02/210204033</t>
  </si>
  <si>
    <t>4.</t>
  </si>
  <si>
    <t>Stožár ocelový bezpaticový venkovního osvětlení 6m , žárově zinkovaný, osazení do pouzdrového základu</t>
  </si>
  <si>
    <t>5.</t>
  </si>
  <si>
    <t>Montáž a dodávka kabelová spojka do 4x10, zemní</t>
  </si>
  <si>
    <t>6.</t>
  </si>
  <si>
    <t>Ukončení kabelů - kabelová koncovka do 4x10</t>
  </si>
  <si>
    <t>7.</t>
  </si>
  <si>
    <t>Přepětová ochrana do stožáru VO</t>
  </si>
  <si>
    <t>460791114</t>
  </si>
  <si>
    <t>Montáž trubek ochranných plastových uložených volně do rýhy tuhých D přes 90 do 110 mm</t>
  </si>
  <si>
    <t>https://podminky.urs.cz/item/CS_URS_2025_02/460791114</t>
  </si>
  <si>
    <t>4607900R2</t>
  </si>
  <si>
    <t>chránička tuhá DN100 kabelová</t>
  </si>
  <si>
    <t>Uzemnění</t>
  </si>
  <si>
    <t>741410063</t>
  </si>
  <si>
    <t>Montáž pospojování ochranné plášť kabelu s konstrukcí</t>
  </si>
  <si>
    <t>https://podminky.urs.cz/item/CS_URS_2025_02/741410063</t>
  </si>
  <si>
    <t>11.</t>
  </si>
  <si>
    <t>SP1</t>
  </si>
  <si>
    <t>12.</t>
  </si>
  <si>
    <t>13.</t>
  </si>
  <si>
    <t>Svítidla</t>
  </si>
  <si>
    <t>210203902</t>
  </si>
  <si>
    <t>Montáž svítidel LED se zapojením vodičů průmyslových nebo venkovních na sloupek parkový</t>
  </si>
  <si>
    <t>https://podminky.urs.cz/item/CS_URS_2025_02/210203902</t>
  </si>
  <si>
    <t>15.</t>
  </si>
  <si>
    <t>VO1 - SVÍTIDLO LED 2670lm/23,5W/3000K, regulovatelné, dle standardu města</t>
  </si>
  <si>
    <t>16.</t>
  </si>
  <si>
    <t>VO2 - PŘECHODOVÉ SVÍTIDLO, SVÍTIDLO 40-70W/3000K, regulovatelné, speciální optika, dle standardu města</t>
  </si>
  <si>
    <t>17.</t>
  </si>
  <si>
    <t>VO3 - SVÍTIDLO LED 2670lm/23,5W/3000K</t>
  </si>
  <si>
    <t>Odstranění podkladu nebo krytu komunikace při demontáži - rovedeno jako součást oddílu Bourací a přípravné práce</t>
  </si>
  <si>
    <t>19.</t>
  </si>
  <si>
    <t>Montáž a dodávka pouzdrový základ pro stožár VO betonový</t>
  </si>
  <si>
    <t>460161311</t>
  </si>
  <si>
    <t>Hloubení kabelových rýh ručně š 50 cm hl 120 cm v hornině tř I skupiny 1 a 2</t>
  </si>
  <si>
    <t>https://podminky.urs.cz/item/CS_URS_2025_02/460161311</t>
  </si>
  <si>
    <t>460431331</t>
  </si>
  <si>
    <t>Zásyp kabelových rýh ručně se zhutněním š 50 cm hl 120 cm z horniny tř I skupiny 1 a 2</t>
  </si>
  <si>
    <t>https://podminky.urs.cz/item/CS_URS_2025_02/460431331</t>
  </si>
  <si>
    <t>460131111</t>
  </si>
  <si>
    <t>Hloubení nezapažených jam při elektromontážích ručně v hornině tř I skupiny 1</t>
  </si>
  <si>
    <t>https://podminky.urs.cz/item/CS_URS_2025_02/460131111</t>
  </si>
  <si>
    <t>460661111</t>
  </si>
  <si>
    <t>Kabelové lože z písku pro kabely nn bez zakrytí š lože do 35 cm</t>
  </si>
  <si>
    <t>https://podminky.urs.cz/item/CS_URS_2025_02/460661111</t>
  </si>
  <si>
    <t>460010R1</t>
  </si>
  <si>
    <t>Obetonování chráničky</t>
  </si>
  <si>
    <t>460010R2</t>
  </si>
  <si>
    <t>Podkladní vrstva kabelů - betonové lože</t>
  </si>
  <si>
    <t>460010R3</t>
  </si>
  <si>
    <t>Odvoz zeminy na mezideponii a zpět do zásypů</t>
  </si>
  <si>
    <t>HZS</t>
  </si>
  <si>
    <t>30.</t>
  </si>
  <si>
    <t>31.</t>
  </si>
  <si>
    <t>469981111</t>
  </si>
  <si>
    <t>Přesun hmot pro pomocné stavební práce při elektromotážích</t>
  </si>
  <si>
    <t>https://podminky.urs.cz/item/CS_URS_2025_02/469981111</t>
  </si>
  <si>
    <t>D.2-IO 08 - Slaboproudé rozvody areálové</t>
  </si>
  <si>
    <t>Slaboproudé rozvody areálové _ viz samostatný soupis prací</t>
  </si>
  <si>
    <t>D.2-IO 09 - Plynové odběrné zařízení</t>
  </si>
  <si>
    <t>89 - Ostatní konstrukce na trubním vedení</t>
  </si>
  <si>
    <t>89.3 - Ostatní konstrukce na trubním vedení - HUP</t>
  </si>
  <si>
    <t>723 - Vnitřní plynovod</t>
  </si>
  <si>
    <t>783 - Nátěry</t>
  </si>
  <si>
    <t>132201210R00</t>
  </si>
  <si>
    <t>Hloubení rýh šířky přes 60 do 200 cm do 50 m3, v hornině 3, hloubení strojně</t>
  </si>
  <si>
    <t>Poznámka k položce:_x000D_
Poznámka k položce: 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 0,8*7,0*1,5</t>
  </si>
  <si>
    <t>Poznámka k položce:_x000D_
Poznámka k položce: 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 50% :  Odkaz na mn. položky pořadí 1 : 8,40000*0,5</t>
  </si>
  <si>
    <t>Poznámka k položce:_x000D_
Poznámka k položce: pro podzemní vedení pro všechny šířky rýhy, 2*7,0*1,5</t>
  </si>
  <si>
    <t>Poznámka k položce:_x000D_
Poznámka k položce: s uložením materiálu na vzdálenost do 3 m od okraje výkopu, 0,8*7,0*1,5</t>
  </si>
  <si>
    <t>Poznámka k položce:_x000D_
Poznámka k položce: bez naložení do dopravní nádoby, ale s vyprázdněním dopravní nádoby na hromadu nebo na dopravní prostředek, hloubení rýh š. do 200 cm objemu do 100 m3 = 100 % :  Odkaz na mn. položky pořadí 1 : 8,40000</t>
  </si>
  <si>
    <t>Poznámka k položce:_x000D_
Poznámka k položce: v otevřeném výkopu, 0,8*7,0*0,10</t>
  </si>
  <si>
    <t>Poznámka k položce:_x000D_
Poznámka k položce: sypaninou z vhodných hornin tř. 1 - 4 nebo materiálem připraveným podél výkopu ve vzdálenosti do 3 m od jeho kraje, pro jakoukoliv hloubku výkopu a jakoukoliv míru zhutnění, 0,8*7,0*0,35</t>
  </si>
  <si>
    <t>Poznámka k položce:_x000D_
Poznámka k položce: z jakékoliv horniny s uložením výkopku po vrstvách, včetně strojního přemístění materiálu pro zásyp ze vzdálenosti do 10 m od okraje zásypu 0,8*7,0*(1,5-0,10-0,35)</t>
  </si>
  <si>
    <t>167101101R00</t>
  </si>
  <si>
    <t>Nakládání, skládání, překládání neulehlého výkopku nakládání výkopku  do 100 m3, z horniny 1 až 4</t>
  </si>
  <si>
    <t>Poznámka k položce:_x000D_
Poznámka k položce: vyhloubeno :  Odkaz na mn. položky pořadí 1 : 8,40000 zpětný zásyp :  Odkaz na mn. položky pořadí 9 : 5,88000*-1</t>
  </si>
  <si>
    <t>Poznámka k položce:_x000D_
Poznámka k položce: po suchu, bez naložení výkopku, avšak se složením bez rozhrnutí, zpáteční cesta vozidla. + 5km :  Odkaz na mn. položky pořadí 11 : 2,52000*5</t>
  </si>
  <si>
    <t>800-001</t>
  </si>
  <si>
    <t>Přerušení průtoku plynu ve stavající PE přípojce stlačováním</t>
  </si>
  <si>
    <t>800-002</t>
  </si>
  <si>
    <t>Napojení na stávající STL PE přípojku 63 x 5,8</t>
  </si>
  <si>
    <t>871171121R00</t>
  </si>
  <si>
    <t>Montáž potrubí z plastických hmot z tlakových trubek polyetylenových, vnějšího průměru 40 mm</t>
  </si>
  <si>
    <t>230170001R00</t>
  </si>
  <si>
    <t>Příprava pro zkoušku těsnosti, DN do 40</t>
  </si>
  <si>
    <t>230230016R00</t>
  </si>
  <si>
    <t>Hlavní tlaková zkouška vzduchem 0,6 MPa, DN 50</t>
  </si>
  <si>
    <t>286136313R</t>
  </si>
  <si>
    <t>Trubka plastová materiál: PE 100 RC; de = 40,0 mm; tl. stěny = 3,7 mm; SDR 11,0</t>
  </si>
  <si>
    <t>Poznámka k položce:_x000D_
Poznámka k položce: + 1,5% : 8,0*1,015</t>
  </si>
  <si>
    <t>Ostatní konstrukce na trubním vedení</t>
  </si>
  <si>
    <t>899721112MTZ</t>
  </si>
  <si>
    <t>Uložení výstražné fólie</t>
  </si>
  <si>
    <t>28314146.AR</t>
  </si>
  <si>
    <t>fólie výstražná PE; perforovaná; pro plyn; žlutá; s potiskem; š = 300,0 mm; tl. 0,09 mm; l = 250 m</t>
  </si>
  <si>
    <t>899731112R00</t>
  </si>
  <si>
    <t>Signalizační vodič CYY, 2,5 mm2</t>
  </si>
  <si>
    <t>89.3</t>
  </si>
  <si>
    <t>Ostatní konstrukce na trubním vedení - HUP</t>
  </si>
  <si>
    <t>893-101</t>
  </si>
  <si>
    <t>Demontáž stávající skříně HUP</t>
  </si>
  <si>
    <t>893-102</t>
  </si>
  <si>
    <t>Skříň HUP 500x500x300mm – sloupek s podstavcem 500mm</t>
  </si>
  <si>
    <t>723160204R00</t>
  </si>
  <si>
    <t>Přípojka k plynoměru G 1", bez ochozu</t>
  </si>
  <si>
    <t>Poznámka k položce:_x000D_
Poznámka k položce: včetně uzavíracích armatur, tvarovek, upevňovacího a těsnícího materiálu, Včetně potřebného počtu uzavíracích armatur, tvarovek, upevňovacího a těsnícího materiálu.</t>
  </si>
  <si>
    <t>723160334R00</t>
  </si>
  <si>
    <t>Rozpěrka přípojky plynoměru G 1"</t>
  </si>
  <si>
    <t>723237216R00</t>
  </si>
  <si>
    <t>Kohout kulový  , mosazný, závit vnitřní-vnitřní, DN 32, PN 5, včetně dodávky materiálu</t>
  </si>
  <si>
    <t>723261800D00</t>
  </si>
  <si>
    <t>Sada pro dálkový odečet plynoměru</t>
  </si>
  <si>
    <t>723261913M00</t>
  </si>
  <si>
    <t>Montáž plynoměru</t>
  </si>
  <si>
    <t>900      RT3</t>
  </si>
  <si>
    <t>HZS, Práce v tarifní třídě 6 (např. tesař)</t>
  </si>
  <si>
    <t>Poznámka k položce:_x000D_
Poznámka k položce: plynoinstalatér : 16</t>
  </si>
  <si>
    <t>38822269R</t>
  </si>
  <si>
    <t>plynoměr membránový se šroubením; cyklický objem 1,2 dm3; světlost připojení 25 mm; měřicí rozsah 0,016 až 6,000 m3/hod; připojení dvouhrdlový; prac. teplota -30 až 60 °C; max.prac.tlak 0,5 bar</t>
  </si>
  <si>
    <t>55162530R</t>
  </si>
  <si>
    <t>souprava izolační pro prostup potrubí; d 110 - 115 mm; složení těsnění pryž, bitumenová manžeta, převlečná matice plast</t>
  </si>
  <si>
    <t>723</t>
  </si>
  <si>
    <t>Vnitřní plynovod</t>
  </si>
  <si>
    <t>723120203R00</t>
  </si>
  <si>
    <t>Potrubí z trubek černých závitových svařovaných DN 20, Trubka ocelová bezešvá; závitová; konec: bez závitů a nátrubku; materiál: uhlíková ocel; značka: S195T (1.0026); DN = 20; de = 26,9 mm; tl. stěny =...</t>
  </si>
  <si>
    <t>Poznámka k položce:_x000D_
Poznámka k položce: bezešvých ČSN 42 0250 a běžných ČSN 42 5710 - jakost 11353.0, Potrubí včetně tvarovek a zednických výpomocí. Včetně pomocného lešení o výšce podlahy do 1900 mm a pro zatížení do 1,5 kPa.</t>
  </si>
  <si>
    <t>723120205R00</t>
  </si>
  <si>
    <t>Potrubí z trubek černých závitových svařovaných DN 32, Trubka ocelová bezešvá; závitová; konec: bez závitů a nátrubku; materiál: uhlíková ocel; značka: S195T (1.0026); DN = 32; de = 42,4 mm; tl. stěny =...</t>
  </si>
  <si>
    <t>723150371R00</t>
  </si>
  <si>
    <t>Potrubí ocelové černé svařované - chráničky D 108 mm, s 4,0 mm, Trubka ocelová bezešvá; hladká; materiál: uhlíková ocel; značka: 11 353 (SPT360); de = 108,0 mm; tl. stěny = 4,0 mm; povrchová úprava: vnější a vni...</t>
  </si>
  <si>
    <t>723190907R00</t>
  </si>
  <si>
    <t>Opravy plynovodního potrubí doplňkové práce  odvzdušnění a napuštění plynového potrubí</t>
  </si>
  <si>
    <t>Poznámka k položce:_x000D_
Poznámka k položce: 1+21</t>
  </si>
  <si>
    <t>230170011R00</t>
  </si>
  <si>
    <t>Zkouška těsnosti potrubí, DN do 40</t>
  </si>
  <si>
    <t>723237214R00</t>
  </si>
  <si>
    <t>Kohout kulový  , mosazný, závit vnitřní-vnitřní, DN 20, PN 5, včetně dodávky materiálu</t>
  </si>
  <si>
    <t>724231125P00</t>
  </si>
  <si>
    <t>Manometr plynový</t>
  </si>
  <si>
    <t>998723101R00</t>
  </si>
  <si>
    <t>Přesun hmot pro vnitřní plynovod v objektech výšky do 6 m</t>
  </si>
  <si>
    <t>Nátěry</t>
  </si>
  <si>
    <t>783424340R00</t>
  </si>
  <si>
    <t>Nátěry potrubí a armatur syntetické potrubí, do DN 50 mm, dvojnásobné s 1x emailováním a základním nátěrem, Hmota nátěrová funkce: protikorozní</t>
  </si>
  <si>
    <t>Poznámka k položce:_x000D_
Poznámka k položce: na vzduchu schnoucí 1+21</t>
  </si>
  <si>
    <t>783425350R00</t>
  </si>
  <si>
    <t>Nátěry potrubí a armatur syntetické potrubí, do DN 100 mm, dvojnásobné s 1x emailováním a základním nátěrem, Hmota nátěrová funkce: protikorozní</t>
  </si>
  <si>
    <t>Poznámka k položce:_x000D_
Poznámka k položce: na vzduchu schnoucí</t>
  </si>
  <si>
    <t>005231010R</t>
  </si>
  <si>
    <t>Revize</t>
  </si>
  <si>
    <t>Poznámka k položce:_x000D_
Poznámka k položce: náklady spojené s provedením všech technickými normami předepsaných zkoušek a revizí stavebních konstrukcí nebo stavebních prací. revize plynovodu vč. protokolu : 1</t>
  </si>
  <si>
    <t xml:space="preserve">VON - Vedlejší a ostatní nálady stavby </t>
  </si>
  <si>
    <t xml:space="preserve">    VRN11 - Ostatní náklady </t>
  </si>
  <si>
    <t xml:space="preserve">    VRN2 - Příprava staveniště</t>
  </si>
  <si>
    <t xml:space="preserve">    VRN3 - Zařízení staveniště</t>
  </si>
  <si>
    <t xml:space="preserve">    VRN4 - Inženýrská činnost</t>
  </si>
  <si>
    <t xml:space="preserve">    VRN10 - Ostatní náklady související s výstavbou pro technologické a profesní  části </t>
  </si>
  <si>
    <t xml:space="preserve">    VRN5 - Finanční náklady</t>
  </si>
  <si>
    <t xml:space="preserve">    VRN6 - Územní vlivy</t>
  </si>
  <si>
    <t xml:space="preserve">    VRN7 - Provozní vlivy</t>
  </si>
  <si>
    <t xml:space="preserve">    VRN9 - Ostatní náklady související s výstavbou</t>
  </si>
  <si>
    <t xml:space="preserve">    VRN91 - Ostatní náklady související s publicitou </t>
  </si>
  <si>
    <t>012103000</t>
  </si>
  <si>
    <t>Geodetické práce před výstavbou</t>
  </si>
  <si>
    <t>https://podminky.urs.cz/item/CS_URS_2025_02/012103000</t>
  </si>
  <si>
    <t>Poznámka k položce:_x000D_
Poznámka k položce: Poznámka k položce: Poznámka k položce: -vytyčení stavby nebo jejich částí oprávněným geodetem vč. vypracování příslušných protokolů - před zahájením stavby (veškeré nové a upravované stavby/konstrukce , inženýrské a liniové stavby v rámci stavby) VEŠKERÉ FORMY A PŘEDÁNÍ SE ŘÍDÍ PODMÍNKAMI ZADÁVACÍ DOKUMENTACE STAVBY</t>
  </si>
  <si>
    <t>012203000</t>
  </si>
  <si>
    <t>Geodetické práce při provádění stavby</t>
  </si>
  <si>
    <t>https://podminky.urs.cz/item/CS_URS_2025_02/012203000</t>
  </si>
  <si>
    <t>012303000</t>
  </si>
  <si>
    <t>Geodetické práce po výstavbě</t>
  </si>
  <si>
    <t>https://podminky.urs.cz/item/CS_URS_2025_02/012303000</t>
  </si>
  <si>
    <t>Poznámka k položce:_x000D_
Poznámka k položce: Poznámka k položce: Poznámka k položce: -zaměření skutečného provedení stavby nebo jejich částí vč. vypracování geometrických plánů a ostatních příslušných protokolů (veškeré nové a upravované stavby/konstrukce , inženýrské a liniové stavby v rámci stavby) VEŠKERÉ FORMY A PŘEDÁNÍ SE ŘÍDÍ PODMÍNKAMI ZADÁVACÍ DOKUMENTACE STAVBY</t>
  </si>
  <si>
    <t>013254000</t>
  </si>
  <si>
    <t>Dokumentace skutečného provedení stavby</t>
  </si>
  <si>
    <t>https://podminky.urs.cz/item/CS_URS_2025_02/013254000</t>
  </si>
  <si>
    <t>Poznámka k položce:_x000D_
Poznámka k položce: Poznámka k položce: Poznámka k položce: VEŠKERÉ FORMY A PŘEDÁNÍ SE ŘÍDÍ PODMÍNKAMI ZADÁVACÍ DOKUMENTACE STAVBY</t>
  </si>
  <si>
    <t>VRN11</t>
  </si>
  <si>
    <t xml:space="preserve">Ostatní náklady </t>
  </si>
  <si>
    <t>VRN11_R01</t>
  </si>
  <si>
    <t>Pasport, monitoring studny během stavby</t>
  </si>
  <si>
    <t>VRN2</t>
  </si>
  <si>
    <t>Příprava staveniště</t>
  </si>
  <si>
    <t>020001000</t>
  </si>
  <si>
    <t>https://podminky.urs.cz/item/CS_URS_2025_02/020001000</t>
  </si>
  <si>
    <t>Poznámka k položce:_x000D_
Poznámka k položce: Poznámka k položce: Poznámka k položce: -Zřízení trvalé, dočasné deponie a mezideponie -zřízení příjezdů a přístupů na staveniště -uspořádání a bezpečnost staveniště z hlediska ochrany veřejných zájmů -dodržení podmínek pro provádění staveb z hlediska BOZP (vč. označení stavby) -dodržování podmínek pro ochranu životního prostředí při výstavbě, vč. potřebných posudků/dozorů -dodržení podmínek - možnosti nakládání s odpady -splnění zvláštních požadavků na provádění stavby, které vyžadují zvláštní bezpečnostní opatření -dočasné / provizorní dopravní značení, osvětlení - (vyřízení+zřízení+likvidace po skončení stavby)</t>
  </si>
  <si>
    <t>VRN3</t>
  </si>
  <si>
    <t>Zařízení staveniště</t>
  </si>
  <si>
    <t>030001000</t>
  </si>
  <si>
    <t>https://podminky.urs.cz/item/CS_URS_2025_02/030001000</t>
  </si>
  <si>
    <t>Poznámka k položce:_x000D_
Poznámka k položce: Poznámka k položce: Poznámka k položce: Náklady na zřízení / nájem ZS: -kancelářské/skladovací/sociální objekty -oplocení stavby, ostraha staveniště -kompletní vnitrostaveništní rozvody všech potřebných energií a médií -poplatky spotřeby energií a médií  (zajištění podružných měření spotřeby energií a médií)</t>
  </si>
  <si>
    <t>035103001</t>
  </si>
  <si>
    <t>Pronájem ploch</t>
  </si>
  <si>
    <t>https://podminky.urs.cz/item/CS_URS_2025_02/035103001</t>
  </si>
  <si>
    <t>Poznámka k položce:_x000D_
Poznámka k položce: Poznámka k položce: Poznámka k položce: (plochy potřebné pro zařízení staveniště, které nejsou v majetku objednatele)</t>
  </si>
  <si>
    <t>039002000</t>
  </si>
  <si>
    <t>Zrušení zařízení staveniště</t>
  </si>
  <si>
    <t>https://podminky.urs.cz/item/CS_URS_2025_02/039002000</t>
  </si>
  <si>
    <t>Poznámka k položce:_x000D_
Poznámka k položce: Poznámka k položce: Poznámka k položce: -náklady zhotovitele spojené s kompletní likvidací zařízení staveniště vč. uvedení všech dotčených ploch do bezvadného stavu</t>
  </si>
  <si>
    <t>VRN4</t>
  </si>
  <si>
    <t>Inženýrská činnost</t>
  </si>
  <si>
    <t>043103000</t>
  </si>
  <si>
    <t>Zkoušky bez rozlišení včetně tlakových a funkčních zkoušek jednotlivých zařízení a instalací</t>
  </si>
  <si>
    <t>https://podminky.urs.cz/item/CS_URS_2025_02/043103000</t>
  </si>
  <si>
    <t>Poznámka k položce:_x000D_
Poznámka k položce: Poznámka k položce: Poznámka k položce: Provedení všech zkoušek a revizí předepsaných projektovou a zadávací dokumentací, platnými normami, návodů k obsluze - (neuvedených v jednotlivých soupisech prací)</t>
  </si>
  <si>
    <t>045002000.1</t>
  </si>
  <si>
    <t>Kompletační a koordinační činnost</t>
  </si>
  <si>
    <t>https://podminky.urs.cz/item/CS_URS_2025_02/045002000.1</t>
  </si>
  <si>
    <t>Poznámka k položce:_x000D_
Poznámka k položce: -příprava předávací dokumentace dle ZD -ostatní kompletační činnost</t>
  </si>
  <si>
    <t>VRN10</t>
  </si>
  <si>
    <t xml:space="preserve">Ostatní náklady související s výstavbou pro technologické a profesní  části </t>
  </si>
  <si>
    <t>099304R01</t>
  </si>
  <si>
    <t>Zdvihací mechanismy, jeřáb</t>
  </si>
  <si>
    <t>měs</t>
  </si>
  <si>
    <t>VRN5</t>
  </si>
  <si>
    <t>Finanční náklady</t>
  </si>
  <si>
    <t>VRN6</t>
  </si>
  <si>
    <t>Územní vlivy</t>
  </si>
  <si>
    <t>062002000</t>
  </si>
  <si>
    <t>Ztížené dopravní podmínky</t>
  </si>
  <si>
    <t>https://podminky.urs.cz/item/CS_URS_2025_02/062002000</t>
  </si>
  <si>
    <t>VRN7</t>
  </si>
  <si>
    <t>Provozní vlivy</t>
  </si>
  <si>
    <t>071103000</t>
  </si>
  <si>
    <t>Provoz investora</t>
  </si>
  <si>
    <t>https://podminky.urs.cz/item/CS_URS_2025_02/071103000</t>
  </si>
  <si>
    <t>Poznámka k položce:_x000D_
Poznámka k položce: Náklady související se ztíženými podmínkami při provádění díla v závislosti na okolním provozu (pro práce prováděné za nepřerušeného nebo omezeného provozu v dotčených objektech nebo samotném areálu) (+ ochrana a zakrytí určených prvků a konstrukcí - ZABEZPEČENÍ PŘED POŠKOZENÍM STAVEBNÍ ČINNOSTÍ)</t>
  </si>
  <si>
    <t>VRN9</t>
  </si>
  <si>
    <t>Ostatní náklady související s výstavbou</t>
  </si>
  <si>
    <t>090001000</t>
  </si>
  <si>
    <t>https://podminky.urs.cz/item/CS_URS_2025_02/090001000</t>
  </si>
  <si>
    <t>Poznámka k položce:_x000D_
Poznámka k položce: V jednotkové ceně zahrnuty náklady : ------------------------------------------------- -náklady zhotovitele spojené s ochranou všech dotčených, jinde nespecifikovaných, dřevin, stromů, porostů a vegetačních ploch při stavebních prací dle ČSN 83 9061 - po celou dobu výstavby -pravidelné čištění přilehlých / souvisejících komunikací a zpevněných ploch - po celou dobu stavby  -uvedení všech dotčených ploch, konstrukcí a povrchů do původního, bezvadného stavu -vytyčení všech inženýrských sítí před zahájením prací + řádné zajištění (při realizaci stavby) . Zpětné protokolární předání všech inženýrských sítí jednotlivým správcům vč. uvedení dotčených ploch do bezvadného stavu. ---------------------------------------------------------------------------- -ostatní, jinde neuvedené, náklady potřebné k provedení a předání díla objednateli _ dle PD a TZ</t>
  </si>
  <si>
    <t>092103000</t>
  </si>
  <si>
    <t>Náklady na zkušební provoz (3 měsíce)</t>
  </si>
  <si>
    <t>https://podminky.urs.cz/item/CS_URS_2025_02/092103000</t>
  </si>
  <si>
    <t>VRN91</t>
  </si>
  <si>
    <t xml:space="preserve">Ostatní náklady související s publicitou </t>
  </si>
  <si>
    <t>VRN91_R01</t>
  </si>
  <si>
    <t xml:space="preserve">Dočasný billboard, který příjemce nahradí permanentním billboardem nebo stálou pamětní deskou nejpozději 3 měsíce po dokončení projektu, Billboard – min. velikost 2100x2200mm, vertikální rozložení 5100x2400 mm, stálá pamětní deska dle požadavku dotačního </t>
  </si>
  <si>
    <t>VRN91_R02</t>
  </si>
  <si>
    <t>Stálá pamětní deska - takové provedení, které bude provedeno z materiálů odolných vůči povětrnostním podmínkám, Pamětní deska žulová- velikost 400x600 mm na výšku nebo 600x400 mm na šířku umístěna v interiéru budovy</t>
  </si>
  <si>
    <t>Zdravotnická technologie-necenit</t>
  </si>
  <si>
    <t>Interiér</t>
  </si>
  <si>
    <t>Necenit</t>
  </si>
  <si>
    <t>D.2-01.2 - Zdravotnická technologie-necenit</t>
  </si>
  <si>
    <t>D.2-01.3.1 - Interiér</t>
  </si>
  <si>
    <t>AV a IT technologie, vyvolávací systém-necenit</t>
  </si>
  <si>
    <t>Parkovací systém-zde necenit</t>
  </si>
  <si>
    <t>D.2-01.5 - AV a IT technologie, vyvolávací systém-necenit</t>
  </si>
  <si>
    <t>Parkovací systém _ viz samostatný soupis prací D.1.4.6.11</t>
  </si>
  <si>
    <t>Zde necenit</t>
  </si>
  <si>
    <t>D.2-01.9 - Parkovací systém-zde necenit</t>
  </si>
  <si>
    <t>056002000</t>
  </si>
  <si>
    <t>Bankovní záruka</t>
  </si>
  <si>
    <t>Potrubí vodovodní C-PVC, de 20, PN 16</t>
  </si>
  <si>
    <t>Poznámka k položce: Potrubí s odolností na Cl O2, max. teplota/koncentrace/čas expozice a tlaková třída) nutno potvrdit v chemické tabulce konkrétního výrobce potrubí
Poznámka k položce: Včetně pomocného lešení o výšce podlahy do 1900 mm a pro zatížení do 1,5 kPa. SV : 373 TV : 325 C : 402</t>
  </si>
  <si>
    <t>Potrubí vodovodní C-PVC, de 25, PN 16</t>
  </si>
  <si>
    <t>Poznámka k položce:Potrubí s odolností na Cl O2, max. teplota/koncentrace/čas expozice a tlaková třída) nutno potvrdit v chemické tabulce konkrétního výrobce potrubí
Poznámka k položce: Včetně pomocného lešení o výšce podlahy do 1900 mm a pro zatížení do 1,5 kPa. SV : 368 TV : 393 C : 111</t>
  </si>
  <si>
    <t>Potrubí vodovodní C-PVC, de 32, PN 16</t>
  </si>
  <si>
    <t>Poznámka k položce:Potrubí s odolností na Cl O2, max. teplota/koncentrace/čas expozice a tlaková třída) nutno potvrdit v chemické tabulce konkrétního výrobce potrubí
Poznámka k položce: Včetně pomocného lešení o výšce podlahy do 1900 mm a pro zatížení do 1,5 kPa. SV : 323 TV : 176 C : 11</t>
  </si>
  <si>
    <t>Potrubí vodovodní C-PVC, de 40, PN 16</t>
  </si>
  <si>
    <t>Poznámka k položce:Potrubí s odolností na Cl O2, max. teplota/koncentrace/čas expozice a tlaková třída) nutno potvrdit v chemické tabulce konkrétního výrobce potrubí
Poznámka k položce: Včetně pomocného lešení o výšce podlahy do 1900 mm a pro zatížení do 1,5 kPa. SV : 108 TV : 83 C : 31</t>
  </si>
  <si>
    <t>Potrubí vodovodní C-PVC, de 50, PN 16</t>
  </si>
  <si>
    <t>Poznámka k položce:Potrubí s odolností na Cl O2, max. teplota/koncentrace/čas expozice a tlaková třída) nutno potvrdit v chemické tabulce konkrétního výrobce potrubí
Poznámka k položce: Včetně pomocného lešení o výšce podlahy do 1900 mm a pro zatížení do 1,5 kPa. SV : 109 TV : 110 C : 24</t>
  </si>
  <si>
    <t>Potrubí vodovodní C-PVC, de 63, PN 16</t>
  </si>
  <si>
    <t>Poznámka k položce:Potrubí s odolností na Cl O2, max. teplota/koncentrace/čas expozice a tlaková třída) nutno potvrdit v chemické tabulce konkrétního výrobce potrubí
Poznámka k položce: Včetně pomocného lešení o výšce podlahy do 1900 mm a pro zatížení do 1,5 kPa. SV : 54 TV : 50</t>
  </si>
  <si>
    <t>Potrubí vodovodní C-PVC, de 75, PN 16</t>
  </si>
  <si>
    <t>Poznámka k položce:Potrubí s odolností na Cl O2, max. teplota/koncentrace/čas expozice a tlaková třída) nutno potvrdit v chemické tabulce konkrétního výrobce potrubí
Poznámka k položce: Včetně pomocného lešení o výšce podlahy do 1900 mm a pro zatížení do 1,5 kPa. SV : 90 TV : 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</si>
</sst>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
    <numFmt numFmtId="165" formatCode="dd\.mm\.yyyy"/>
    <numFmt numFmtId="166" formatCode="#,##0.00000"/>
    <numFmt numFmtId="167" formatCode="#,##0.000"/>
  </numFmts>
  <fonts count="46" x14ac:knownFonts="1">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505050"/>
      <name val="Arial CE"/>
    </font>
    <font>
      <sz val="8"/>
      <color rgb="FFFF0000"/>
      <name val="Arial CE"/>
    </font>
    <font>
      <sz val="8"/>
      <color rgb="FF800080"/>
      <name val="Arial CE"/>
    </font>
    <font>
      <sz val="8"/>
      <color rgb="FF0000A8"/>
      <name val="Arial CE"/>
    </font>
    <font>
      <sz val="8"/>
      <color rgb="FFFFFFFF"/>
      <name val="Arial CE"/>
    </font>
    <font>
      <sz val="8"/>
      <color rgb="FF3366FF"/>
      <name val="Arial CE"/>
    </font>
    <font>
      <b/>
      <sz val="14"/>
      <name val="Arial CE"/>
    </font>
    <font>
      <b/>
      <sz val="12"/>
      <color rgb="FF969696"/>
      <name val="Arial CE"/>
    </font>
    <font>
      <b/>
      <sz val="8"/>
      <color rgb="FF969696"/>
      <name val="Arial CE"/>
    </font>
    <font>
      <b/>
      <sz val="10"/>
      <name val="Arial CE"/>
    </font>
    <font>
      <b/>
      <sz val="10"/>
      <color rgb="FF969696"/>
      <name val="Arial CE"/>
    </font>
    <font>
      <b/>
      <sz val="10"/>
      <color rgb="FF46464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b/>
      <sz val="11"/>
      <color rgb="FF003366"/>
      <name val="Arial CE"/>
    </font>
    <font>
      <sz val="11"/>
      <color rgb="FF003366"/>
      <name val="Arial CE"/>
    </font>
    <font>
      <sz val="11"/>
      <color rgb="FF969696"/>
      <name val="Arial CE"/>
    </font>
    <font>
      <sz val="18"/>
      <color theme="10"/>
      <name val="Wingdings 2"/>
      <family val="1"/>
      <charset val="2"/>
    </font>
    <font>
      <b/>
      <sz val="10"/>
      <color rgb="FF003366"/>
      <name val="Arial CE"/>
    </font>
    <font>
      <sz val="10"/>
      <color rgb="FF3366FF"/>
      <name val="Arial CE"/>
    </font>
    <font>
      <b/>
      <sz val="12"/>
      <color rgb="FF800000"/>
      <name val="Arial CE"/>
    </font>
    <font>
      <sz val="8"/>
      <color rgb="FF960000"/>
      <name val="Arial CE"/>
    </font>
    <font>
      <b/>
      <sz val="8"/>
      <name val="Arial CE"/>
    </font>
    <font>
      <sz val="7"/>
      <color rgb="FF979797"/>
      <name val="Arial CE"/>
    </font>
    <font>
      <i/>
      <u/>
      <sz val="7"/>
      <color rgb="FF979797"/>
      <name val="Calibri"/>
      <family val="2"/>
      <charset val="238"/>
      <scheme val="minor"/>
    </font>
    <font>
      <sz val="7"/>
      <color rgb="FF969696"/>
      <name val="Arial CE"/>
    </font>
    <font>
      <i/>
      <sz val="7"/>
      <color rgb="FF969696"/>
      <name val="Arial CE"/>
    </font>
    <font>
      <i/>
      <sz val="9"/>
      <color rgb="FF0000FF"/>
      <name val="Arial CE"/>
    </font>
    <font>
      <i/>
      <sz val="8"/>
      <color rgb="FF0000FF"/>
      <name val="Arial CE"/>
    </font>
    <font>
      <u/>
      <sz val="11"/>
      <color theme="10"/>
      <name val="Calibri"/>
      <family val="2"/>
      <charset val="238"/>
      <scheme val="minor"/>
    </font>
    <font>
      <sz val="9"/>
      <color rgb="FFFF0000"/>
      <name val="Arial CE"/>
    </font>
    <font>
      <b/>
      <sz val="11"/>
      <color rgb="FFFF0000"/>
      <name val="Arial CE"/>
    </font>
    <font>
      <b/>
      <sz val="10"/>
      <color rgb="FFFF0000"/>
      <name val="Arial CE"/>
    </font>
  </fonts>
  <fills count="6">
    <fill>
      <patternFill patternType="none"/>
    </fill>
    <fill>
      <patternFill patternType="gray125"/>
    </fill>
    <fill>
      <patternFill patternType="solid">
        <fgColor rgb="FFC0C0C0"/>
      </patternFill>
    </fill>
    <fill>
      <patternFill patternType="solid">
        <fgColor rgb="FFFFFFCC"/>
      </patternFill>
    </fill>
    <fill>
      <patternFill patternType="solid">
        <fgColor rgb="FFBEBEBE"/>
      </patternFill>
    </fill>
    <fill>
      <patternFill patternType="solid">
        <fgColor rgb="FFD2D2D2"/>
      </patternFill>
    </fill>
  </fills>
  <borders count="23">
    <border>
      <left/>
      <right/>
      <top/>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top style="hair">
        <color rgb="FF000000"/>
      </top>
      <bottom/>
      <diagonal/>
    </border>
    <border>
      <left/>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thin">
        <color rgb="FF000000"/>
      </left>
      <right/>
      <top/>
      <bottom style="thin">
        <color rgb="FF000000"/>
      </bottom>
      <diagonal/>
    </border>
    <border>
      <left/>
      <right/>
      <top/>
      <bottom style="thin">
        <color rgb="FF000000"/>
      </bottom>
      <diagonal/>
    </border>
    <border>
      <left style="hair">
        <color rgb="FF969696"/>
      </left>
      <right/>
      <top style="hair">
        <color rgb="FF969696"/>
      </top>
      <bottom/>
      <diagonal/>
    </border>
    <border>
      <left/>
      <right/>
      <top style="hair">
        <color rgb="FF969696"/>
      </top>
      <bottom/>
      <diagonal/>
    </border>
    <border>
      <left/>
      <right style="hair">
        <color rgb="FF969696"/>
      </right>
      <top style="hair">
        <color rgb="FF969696"/>
      </top>
      <bottom/>
      <diagonal/>
    </border>
    <border>
      <left style="hair">
        <color rgb="FF969696"/>
      </left>
      <right/>
      <top/>
      <bottom/>
      <diagonal/>
    </border>
    <border>
      <left/>
      <right style="hair">
        <color rgb="FF969696"/>
      </right>
      <top/>
      <bottom/>
      <diagonal/>
    </border>
    <border>
      <left style="hair">
        <color rgb="FF969696"/>
      </left>
      <right/>
      <top style="hair">
        <color rgb="FF969696"/>
      </top>
      <bottom style="hair">
        <color rgb="FF969696"/>
      </bottom>
      <diagonal/>
    </border>
    <border>
      <left/>
      <right/>
      <top style="hair">
        <color rgb="FF969696"/>
      </top>
      <bottom style="hair">
        <color rgb="FF969696"/>
      </bottom>
      <diagonal/>
    </border>
    <border>
      <left/>
      <right style="hair">
        <color rgb="FF969696"/>
      </right>
      <top style="hair">
        <color rgb="FF969696"/>
      </top>
      <bottom style="hair">
        <color rgb="FF969696"/>
      </bottom>
      <diagonal/>
    </border>
    <border>
      <left style="hair">
        <color rgb="FF969696"/>
      </left>
      <right/>
      <top/>
      <bottom style="hair">
        <color rgb="FF969696"/>
      </bottom>
      <diagonal/>
    </border>
    <border>
      <left/>
      <right/>
      <top/>
      <bottom style="hair">
        <color rgb="FF969696"/>
      </bottom>
      <diagonal/>
    </border>
    <border>
      <left/>
      <right style="hair">
        <color rgb="FF969696"/>
      </right>
      <top/>
      <bottom style="hair">
        <color rgb="FF969696"/>
      </bottom>
      <diagonal/>
    </border>
    <border>
      <left style="hair">
        <color rgb="FF969696"/>
      </left>
      <right style="hair">
        <color rgb="FF969696"/>
      </right>
      <top style="hair">
        <color rgb="FF969696"/>
      </top>
      <bottom style="hair">
        <color rgb="FF969696"/>
      </bottom>
      <diagonal/>
    </border>
  </borders>
  <cellStyleXfs count="2">
    <xf numFmtId="0" fontId="0" fillId="0" borderId="0"/>
    <xf numFmtId="0" fontId="42" fillId="0" borderId="0" applyNumberFormat="0" applyFill="0" applyBorder="0" applyAlignment="0" applyProtection="0"/>
  </cellStyleXfs>
  <cellXfs count="259">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13" fillId="0" borderId="0" xfId="0" applyFont="1" applyAlignment="1">
      <alignment horizontal="left" vertical="center"/>
    </xf>
    <xf numFmtId="0" fontId="0" fillId="0" borderId="0" xfId="0" applyAlignment="1">
      <alignment horizontal="left" vertical="center"/>
    </xf>
    <xf numFmtId="0" fontId="0" fillId="0" borderId="1" xfId="0" applyBorder="1"/>
    <xf numFmtId="0" fontId="0" fillId="0" borderId="2" xfId="0" applyBorder="1"/>
    <xf numFmtId="0" fontId="0" fillId="0" borderId="3" xfId="0" applyBorder="1"/>
    <xf numFmtId="0" fontId="15" fillId="0" borderId="0" xfId="0" applyFont="1" applyAlignment="1">
      <alignment horizontal="left" vertical="center"/>
    </xf>
    <xf numFmtId="0" fontId="14" fillId="0" borderId="0" xfId="0" applyFont="1" applyAlignment="1">
      <alignment horizontal="left" vertical="center"/>
    </xf>
    <xf numFmtId="0" fontId="16" fillId="0" borderId="0" xfId="0" applyFont="1" applyAlignment="1">
      <alignment horizontal="left" vertical="center"/>
    </xf>
    <xf numFmtId="0" fontId="1" fillId="0" borderId="0" xfId="0" applyFont="1" applyAlignment="1">
      <alignment horizontal="left" vertical="top"/>
    </xf>
    <xf numFmtId="0" fontId="2" fillId="0" borderId="0" xfId="0" applyFont="1" applyAlignment="1">
      <alignment horizontal="left" vertical="center"/>
    </xf>
    <xf numFmtId="0" fontId="3" fillId="0" borderId="0" xfId="0" applyFont="1" applyAlignment="1">
      <alignment horizontal="left" vertical="top"/>
    </xf>
    <xf numFmtId="0" fontId="1" fillId="0" borderId="0" xfId="0" applyFont="1" applyAlignment="1">
      <alignment horizontal="left" vertical="center"/>
    </xf>
    <xf numFmtId="0" fontId="2" fillId="3" borderId="0" xfId="0" applyFont="1" applyFill="1" applyAlignment="1" applyProtection="1">
      <alignment horizontal="left" vertical="center"/>
      <protection locked="0"/>
    </xf>
    <xf numFmtId="0" fontId="2" fillId="0" borderId="0" xfId="0" applyFont="1" applyAlignment="1">
      <alignment horizontal="left" vertical="top"/>
    </xf>
    <xf numFmtId="49" fontId="2" fillId="3" borderId="0" xfId="0" applyNumberFormat="1" applyFont="1" applyFill="1" applyAlignment="1" applyProtection="1">
      <alignment horizontal="left" vertical="center"/>
      <protection locked="0"/>
    </xf>
    <xf numFmtId="0" fontId="2" fillId="0" borderId="0" xfId="0" applyFont="1" applyAlignment="1">
      <alignment horizontal="left" vertical="center" wrapText="1"/>
    </xf>
    <xf numFmtId="0" fontId="0" fillId="0" borderId="4" xfId="0" applyBorder="1"/>
    <xf numFmtId="0" fontId="0" fillId="0" borderId="3" xfId="0" applyBorder="1" applyAlignment="1">
      <alignment vertical="center"/>
    </xf>
    <xf numFmtId="0" fontId="18" fillId="0" borderId="5" xfId="0" applyFont="1" applyBorder="1" applyAlignment="1">
      <alignment horizontal="left" vertical="center"/>
    </xf>
    <xf numFmtId="0" fontId="0" fillId="0" borderId="5" xfId="0" applyBorder="1" applyAlignment="1">
      <alignment vertical="center"/>
    </xf>
    <xf numFmtId="0" fontId="1" fillId="0" borderId="0" xfId="0" applyFont="1" applyAlignment="1">
      <alignment horizontal="right" vertical="center"/>
    </xf>
    <xf numFmtId="0" fontId="1" fillId="0" borderId="3" xfId="0" applyFont="1" applyBorder="1" applyAlignment="1">
      <alignment vertical="center"/>
    </xf>
    <xf numFmtId="0" fontId="0" fillId="4" borderId="0" xfId="0" applyFill="1" applyAlignment="1">
      <alignment vertical="center"/>
    </xf>
    <xf numFmtId="0" fontId="4" fillId="4" borderId="6" xfId="0" applyFont="1" applyFill="1" applyBorder="1" applyAlignment="1">
      <alignment horizontal="left" vertical="center"/>
    </xf>
    <xf numFmtId="0" fontId="0" fillId="4" borderId="7" xfId="0" applyFill="1" applyBorder="1" applyAlignment="1">
      <alignment vertical="center"/>
    </xf>
    <xf numFmtId="0" fontId="4" fillId="4" borderId="7" xfId="0" applyFont="1" applyFill="1" applyBorder="1" applyAlignment="1">
      <alignment horizontal="center" vertical="center"/>
    </xf>
    <xf numFmtId="0" fontId="20" fillId="0" borderId="4" xfId="0" applyFont="1" applyBorder="1" applyAlignment="1">
      <alignment horizontal="left" vertical="center"/>
    </xf>
    <xf numFmtId="0" fontId="0" fillId="0" borderId="4" xfId="0" applyBorder="1" applyAlignment="1">
      <alignment vertical="center"/>
    </xf>
    <xf numFmtId="0" fontId="1" fillId="0" borderId="5" xfId="0" applyFont="1" applyBorder="1" applyAlignment="1">
      <alignment horizontal="left" vertical="center"/>
    </xf>
    <xf numFmtId="0" fontId="0" fillId="0" borderId="9" xfId="0" applyBorder="1" applyAlignment="1">
      <alignment vertical="center"/>
    </xf>
    <xf numFmtId="0" fontId="0" fillId="0" borderId="10" xfId="0" applyBorder="1" applyAlignment="1">
      <alignment vertical="center"/>
    </xf>
    <xf numFmtId="0" fontId="0" fillId="0" borderId="1" xfId="0" applyBorder="1" applyAlignment="1">
      <alignment vertical="center"/>
    </xf>
    <xf numFmtId="0" fontId="0" fillId="0" borderId="2" xfId="0" applyBorder="1" applyAlignment="1">
      <alignment vertical="center"/>
    </xf>
    <xf numFmtId="0" fontId="2" fillId="0" borderId="3" xfId="0" applyFont="1" applyBorder="1" applyAlignment="1">
      <alignment vertical="center"/>
    </xf>
    <xf numFmtId="0" fontId="3" fillId="0" borderId="3" xfId="0" applyFont="1" applyBorder="1" applyAlignment="1">
      <alignment vertical="center"/>
    </xf>
    <xf numFmtId="0" fontId="3" fillId="0" borderId="0" xfId="0" applyFont="1" applyAlignment="1">
      <alignment horizontal="left" vertical="center"/>
    </xf>
    <xf numFmtId="0" fontId="18" fillId="0" borderId="0" xfId="0" applyFont="1" applyAlignment="1">
      <alignment vertical="center"/>
    </xf>
    <xf numFmtId="165" fontId="2" fillId="0" borderId="0" xfId="0" applyNumberFormat="1" applyFont="1" applyAlignment="1">
      <alignment horizontal="left" vertical="center"/>
    </xf>
    <xf numFmtId="0" fontId="0" fillId="0" borderId="12" xfId="0" applyBorder="1" applyAlignment="1">
      <alignment vertical="center"/>
    </xf>
    <xf numFmtId="0" fontId="0" fillId="0" borderId="13" xfId="0" applyBorder="1" applyAlignment="1">
      <alignment vertical="center"/>
    </xf>
    <xf numFmtId="0" fontId="22" fillId="0" borderId="0" xfId="0" applyFont="1" applyAlignment="1">
      <alignment horizontal="left" vertical="center"/>
    </xf>
    <xf numFmtId="0" fontId="0" fillId="0" borderId="15" xfId="0" applyBorder="1" applyAlignment="1">
      <alignment vertical="center"/>
    </xf>
    <xf numFmtId="0" fontId="0" fillId="5" borderId="7" xfId="0" applyFill="1" applyBorder="1" applyAlignment="1">
      <alignment vertical="center"/>
    </xf>
    <xf numFmtId="0" fontId="23" fillId="5" borderId="0" xfId="0" applyFont="1" applyFill="1" applyAlignment="1">
      <alignment horizontal="center" vertical="center"/>
    </xf>
    <xf numFmtId="0" fontId="24" fillId="0" borderId="16" xfId="0" applyFont="1" applyBorder="1" applyAlignment="1">
      <alignment horizontal="center" vertical="center" wrapText="1"/>
    </xf>
    <xf numFmtId="0" fontId="24" fillId="0" borderId="17" xfId="0" applyFont="1" applyBorder="1" applyAlignment="1">
      <alignment horizontal="center" vertical="center" wrapText="1"/>
    </xf>
    <xf numFmtId="0" fontId="24" fillId="0" borderId="18" xfId="0" applyFont="1" applyBorder="1" applyAlignment="1">
      <alignment horizontal="center" vertical="center" wrapText="1"/>
    </xf>
    <xf numFmtId="0" fontId="0" fillId="0" borderId="11" xfId="0" applyBorder="1" applyAlignment="1">
      <alignment vertical="center"/>
    </xf>
    <xf numFmtId="0" fontId="4" fillId="0" borderId="3" xfId="0" applyFont="1" applyBorder="1" applyAlignment="1">
      <alignment vertical="center"/>
    </xf>
    <xf numFmtId="0" fontId="25" fillId="0" borderId="0" xfId="0" applyFont="1" applyAlignment="1">
      <alignment horizontal="left" vertical="center"/>
    </xf>
    <xf numFmtId="0" fontId="25" fillId="0" borderId="0" xfId="0" applyFont="1" applyAlignment="1">
      <alignment vertical="center"/>
    </xf>
    <xf numFmtId="4" fontId="25" fillId="0" borderId="0" xfId="0" applyNumberFormat="1" applyFont="1" applyAlignment="1">
      <alignment vertical="center"/>
    </xf>
    <xf numFmtId="0" fontId="4" fillId="0" borderId="0" xfId="0" applyFont="1" applyAlignment="1">
      <alignment horizontal="center" vertical="center"/>
    </xf>
    <xf numFmtId="4" fontId="21" fillId="0" borderId="14" xfId="0" applyNumberFormat="1" applyFont="1" applyBorder="1" applyAlignment="1">
      <alignment vertical="center"/>
    </xf>
    <xf numFmtId="4" fontId="21" fillId="0" borderId="0" xfId="0" applyNumberFormat="1" applyFont="1" applyAlignment="1">
      <alignment vertical="center"/>
    </xf>
    <xf numFmtId="166" fontId="21" fillId="0" borderId="0" xfId="0" applyNumberFormat="1" applyFont="1" applyAlignment="1">
      <alignment vertical="center"/>
    </xf>
    <xf numFmtId="4" fontId="21" fillId="0" borderId="15" xfId="0" applyNumberFormat="1" applyFont="1" applyBorder="1" applyAlignment="1">
      <alignment vertical="center"/>
    </xf>
    <xf numFmtId="0" fontId="4" fillId="0" borderId="0" xfId="0" applyFont="1" applyAlignment="1">
      <alignment horizontal="left" vertical="center"/>
    </xf>
    <xf numFmtId="0" fontId="26" fillId="0" borderId="0" xfId="0" applyFont="1" applyAlignment="1">
      <alignment horizontal="left" vertical="center"/>
    </xf>
    <xf numFmtId="0" fontId="5" fillId="0" borderId="3" xfId="0" applyFont="1" applyBorder="1" applyAlignment="1">
      <alignment vertical="center"/>
    </xf>
    <xf numFmtId="0" fontId="27" fillId="0" borderId="0" xfId="0" applyFont="1" applyAlignment="1">
      <alignment vertical="center"/>
    </xf>
    <xf numFmtId="0" fontId="28" fillId="0" borderId="0" xfId="0" applyFont="1" applyAlignment="1">
      <alignment vertical="center"/>
    </xf>
    <xf numFmtId="0" fontId="3" fillId="0" borderId="0" xfId="0" applyFont="1" applyAlignment="1">
      <alignment horizontal="center" vertical="center"/>
    </xf>
    <xf numFmtId="4" fontId="29" fillId="0" borderId="14" xfId="0" applyNumberFormat="1" applyFont="1" applyBorder="1" applyAlignment="1">
      <alignment vertical="center"/>
    </xf>
    <xf numFmtId="4" fontId="29" fillId="0" borderId="0" xfId="0" applyNumberFormat="1" applyFont="1" applyAlignment="1">
      <alignment vertical="center"/>
    </xf>
    <xf numFmtId="166" fontId="29" fillId="0" borderId="0" xfId="0" applyNumberFormat="1" applyFont="1" applyAlignment="1">
      <alignment vertical="center"/>
    </xf>
    <xf numFmtId="4" fontId="29" fillId="0" borderId="15" xfId="0" applyNumberFormat="1" applyFont="1" applyBorder="1" applyAlignment="1">
      <alignment vertical="center"/>
    </xf>
    <xf numFmtId="0" fontId="5" fillId="0" borderId="0" xfId="0" applyFont="1" applyAlignment="1">
      <alignment horizontal="left" vertical="center"/>
    </xf>
    <xf numFmtId="0" fontId="30" fillId="0" borderId="0" xfId="1" applyFont="1" applyAlignment="1">
      <alignment horizontal="center" vertical="center"/>
    </xf>
    <xf numFmtId="0" fontId="2" fillId="0" borderId="0" xfId="0" applyFont="1" applyAlignment="1">
      <alignment horizontal="center" vertical="center"/>
    </xf>
    <xf numFmtId="4" fontId="1" fillId="0" borderId="14" xfId="0" applyNumberFormat="1" applyFont="1" applyBorder="1" applyAlignment="1">
      <alignment vertical="center"/>
    </xf>
    <xf numFmtId="4" fontId="1" fillId="0" borderId="0" xfId="0" applyNumberFormat="1" applyFont="1" applyAlignment="1">
      <alignment vertical="center"/>
    </xf>
    <xf numFmtId="166" fontId="1" fillId="0" borderId="0" xfId="0" applyNumberFormat="1" applyFont="1" applyAlignment="1">
      <alignment vertical="center"/>
    </xf>
    <xf numFmtId="4" fontId="1" fillId="0" borderId="15" xfId="0" applyNumberFormat="1" applyFont="1" applyBorder="1" applyAlignment="1">
      <alignment vertical="center"/>
    </xf>
    <xf numFmtId="4" fontId="29" fillId="0" borderId="19" xfId="0" applyNumberFormat="1" applyFont="1" applyBorder="1" applyAlignment="1">
      <alignment vertical="center"/>
    </xf>
    <xf numFmtId="4" fontId="29" fillId="0" borderId="20" xfId="0" applyNumberFormat="1" applyFont="1" applyBorder="1" applyAlignment="1">
      <alignment vertical="center"/>
    </xf>
    <xf numFmtId="166" fontId="29" fillId="0" borderId="20" xfId="0" applyNumberFormat="1" applyFont="1" applyBorder="1" applyAlignment="1">
      <alignment vertical="center"/>
    </xf>
    <xf numFmtId="4" fontId="29" fillId="0" borderId="21" xfId="0" applyNumberFormat="1" applyFont="1" applyBorder="1" applyAlignment="1">
      <alignment vertical="center"/>
    </xf>
    <xf numFmtId="0" fontId="32" fillId="0" borderId="0" xfId="0" applyFont="1" applyAlignment="1">
      <alignment horizontal="left" vertical="center"/>
    </xf>
    <xf numFmtId="0" fontId="0" fillId="0" borderId="3" xfId="0" applyBorder="1" applyAlignment="1">
      <alignment vertical="center" wrapText="1"/>
    </xf>
    <xf numFmtId="0" fontId="18" fillId="0" borderId="0" xfId="0" applyFont="1" applyAlignment="1">
      <alignment horizontal="left" vertical="center"/>
    </xf>
    <xf numFmtId="164" fontId="1" fillId="0" borderId="0" xfId="0" applyNumberFormat="1" applyFont="1" applyAlignment="1">
      <alignment horizontal="right" vertical="center"/>
    </xf>
    <xf numFmtId="0" fontId="0" fillId="5" borderId="0" xfId="0" applyFill="1" applyAlignment="1">
      <alignment vertical="center"/>
    </xf>
    <xf numFmtId="0" fontId="4" fillId="5" borderId="6" xfId="0" applyFont="1" applyFill="1" applyBorder="1" applyAlignment="1">
      <alignment horizontal="left" vertical="center"/>
    </xf>
    <xf numFmtId="0" fontId="4" fillId="5" borderId="7" xfId="0" applyFont="1" applyFill="1" applyBorder="1" applyAlignment="1">
      <alignment horizontal="right" vertical="center"/>
    </xf>
    <xf numFmtId="0" fontId="4" fillId="5" borderId="7" xfId="0" applyFont="1" applyFill="1" applyBorder="1" applyAlignment="1">
      <alignment horizontal="center" vertical="center"/>
    </xf>
    <xf numFmtId="4" fontId="4" fillId="5" borderId="7" xfId="0" applyNumberFormat="1" applyFont="1" applyFill="1" applyBorder="1" applyAlignment="1">
      <alignment vertical="center"/>
    </xf>
    <xf numFmtId="0" fontId="0" fillId="5" borderId="8" xfId="0" applyFill="1" applyBorder="1" applyAlignment="1">
      <alignment vertical="center"/>
    </xf>
    <xf numFmtId="0" fontId="1" fillId="0" borderId="5" xfId="0" applyFont="1" applyBorder="1" applyAlignment="1">
      <alignment horizontal="center" vertical="center"/>
    </xf>
    <xf numFmtId="0" fontId="1" fillId="0" borderId="5" xfId="0" applyFont="1" applyBorder="1" applyAlignment="1">
      <alignment horizontal="right" vertical="center"/>
    </xf>
    <xf numFmtId="0" fontId="23" fillId="5" borderId="0" xfId="0" applyFont="1" applyFill="1" applyAlignment="1">
      <alignment horizontal="left" vertical="center"/>
    </xf>
    <xf numFmtId="0" fontId="23" fillId="5" borderId="0" xfId="0" applyFont="1" applyFill="1" applyAlignment="1">
      <alignment horizontal="right" vertical="center"/>
    </xf>
    <xf numFmtId="0" fontId="33" fillId="0" borderId="0" xfId="0" applyFont="1" applyAlignment="1">
      <alignment horizontal="left" vertical="center"/>
    </xf>
    <xf numFmtId="0" fontId="6" fillId="0" borderId="3" xfId="0" applyFont="1" applyBorder="1" applyAlignment="1">
      <alignment vertical="center"/>
    </xf>
    <xf numFmtId="0" fontId="6" fillId="0" borderId="20" xfId="0" applyFont="1" applyBorder="1" applyAlignment="1">
      <alignment horizontal="left" vertical="center"/>
    </xf>
    <xf numFmtId="0" fontId="6" fillId="0" borderId="20" xfId="0" applyFont="1" applyBorder="1" applyAlignment="1">
      <alignment vertical="center"/>
    </xf>
    <xf numFmtId="4" fontId="6" fillId="0" borderId="20" xfId="0" applyNumberFormat="1" applyFont="1" applyBorder="1" applyAlignment="1">
      <alignment vertical="center"/>
    </xf>
    <xf numFmtId="0" fontId="7" fillId="0" borderId="3" xfId="0" applyFont="1" applyBorder="1" applyAlignment="1">
      <alignment vertical="center"/>
    </xf>
    <xf numFmtId="0" fontId="7" fillId="0" borderId="20" xfId="0" applyFont="1" applyBorder="1" applyAlignment="1">
      <alignment horizontal="left" vertical="center"/>
    </xf>
    <xf numFmtId="0" fontId="7" fillId="0" borderId="20" xfId="0" applyFont="1" applyBorder="1" applyAlignment="1">
      <alignment vertical="center"/>
    </xf>
    <xf numFmtId="4" fontId="7" fillId="0" borderId="20" xfId="0" applyNumberFormat="1" applyFont="1" applyBorder="1" applyAlignment="1">
      <alignment vertical="center"/>
    </xf>
    <xf numFmtId="0" fontId="0" fillId="0" borderId="3" xfId="0" applyBorder="1" applyAlignment="1">
      <alignment horizontal="center" vertical="center" wrapText="1"/>
    </xf>
    <xf numFmtId="0" fontId="23" fillId="5" borderId="16" xfId="0" applyFont="1" applyFill="1" applyBorder="1" applyAlignment="1">
      <alignment horizontal="center" vertical="center" wrapText="1"/>
    </xf>
    <xf numFmtId="0" fontId="23" fillId="5" borderId="17" xfId="0" applyFont="1" applyFill="1" applyBorder="1" applyAlignment="1">
      <alignment horizontal="center" vertical="center" wrapText="1"/>
    </xf>
    <xf numFmtId="0" fontId="23" fillId="5" borderId="18" xfId="0" applyFont="1" applyFill="1" applyBorder="1" applyAlignment="1">
      <alignment horizontal="center" vertical="center" wrapText="1"/>
    </xf>
    <xf numFmtId="4" fontId="25" fillId="0" borderId="0" xfId="0" applyNumberFormat="1" applyFont="1"/>
    <xf numFmtId="166" fontId="34" fillId="0" borderId="12" xfId="0" applyNumberFormat="1" applyFont="1" applyBorder="1"/>
    <xf numFmtId="166" fontId="34" fillId="0" borderId="13" xfId="0" applyNumberFormat="1" applyFont="1" applyBorder="1"/>
    <xf numFmtId="4" fontId="35" fillId="0" borderId="0" xfId="0" applyNumberFormat="1" applyFont="1" applyAlignment="1">
      <alignment vertical="center"/>
    </xf>
    <xf numFmtId="0" fontId="8" fillId="0" borderId="3" xfId="0" applyFont="1" applyBorder="1"/>
    <xf numFmtId="0" fontId="8" fillId="0" borderId="0" xfId="0" applyFont="1" applyAlignment="1">
      <alignment horizontal="left"/>
    </xf>
    <xf numFmtId="0" fontId="6" fillId="0" borderId="0" xfId="0" applyFont="1" applyAlignment="1">
      <alignment horizontal="left"/>
    </xf>
    <xf numFmtId="0" fontId="8" fillId="0" borderId="0" xfId="0" applyFont="1" applyProtection="1">
      <protection locked="0"/>
    </xf>
    <xf numFmtId="4" fontId="6" fillId="0" borderId="0" xfId="0" applyNumberFormat="1" applyFont="1"/>
    <xf numFmtId="0" fontId="8" fillId="0" borderId="14" xfId="0" applyFont="1" applyBorder="1"/>
    <xf numFmtId="166" fontId="8" fillId="0" borderId="0" xfId="0" applyNumberFormat="1" applyFont="1"/>
    <xf numFmtId="166" fontId="8" fillId="0" borderId="15" xfId="0" applyNumberFormat="1" applyFont="1" applyBorder="1"/>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lignment horizontal="left"/>
    </xf>
    <xf numFmtId="4" fontId="7" fillId="0" borderId="0" xfId="0" applyNumberFormat="1" applyFont="1"/>
    <xf numFmtId="0" fontId="0" fillId="0" borderId="3" xfId="0" applyBorder="1" applyAlignment="1" applyProtection="1">
      <alignment vertical="center"/>
      <protection locked="0"/>
    </xf>
    <xf numFmtId="0" fontId="23" fillId="0" borderId="22" xfId="0" applyFont="1" applyBorder="1" applyAlignment="1" applyProtection="1">
      <alignment horizontal="center" vertical="center"/>
      <protection locked="0"/>
    </xf>
    <xf numFmtId="49" fontId="23" fillId="0" borderId="22" xfId="0" applyNumberFormat="1" applyFont="1" applyBorder="1" applyAlignment="1" applyProtection="1">
      <alignment horizontal="left" vertical="center" wrapText="1"/>
      <protection locked="0"/>
    </xf>
    <xf numFmtId="0" fontId="23" fillId="0" borderId="22" xfId="0" applyFont="1" applyBorder="1" applyAlignment="1" applyProtection="1">
      <alignment horizontal="left" vertical="center" wrapText="1"/>
      <protection locked="0"/>
    </xf>
    <xf numFmtId="0" fontId="23" fillId="0" borderId="22" xfId="0" applyFont="1" applyBorder="1" applyAlignment="1" applyProtection="1">
      <alignment horizontal="center" vertical="center" wrapText="1"/>
      <protection locked="0"/>
    </xf>
    <xf numFmtId="167" fontId="23" fillId="0" borderId="22" xfId="0" applyNumberFormat="1" applyFont="1" applyBorder="1" applyAlignment="1" applyProtection="1">
      <alignment vertical="center"/>
      <protection locked="0"/>
    </xf>
    <xf numFmtId="4" fontId="23" fillId="3" borderId="22" xfId="0" applyNumberFormat="1" applyFont="1" applyFill="1" applyBorder="1" applyAlignment="1" applyProtection="1">
      <alignment vertical="center"/>
      <protection locked="0"/>
    </xf>
    <xf numFmtId="4" fontId="23" fillId="0" borderId="22" xfId="0" applyNumberFormat="1" applyFont="1" applyBorder="1" applyAlignment="1" applyProtection="1">
      <alignment vertical="center"/>
      <protection locked="0"/>
    </xf>
    <xf numFmtId="0" fontId="24" fillId="3" borderId="14" xfId="0" applyFont="1" applyFill="1" applyBorder="1" applyAlignment="1" applyProtection="1">
      <alignment horizontal="left" vertical="center"/>
      <protection locked="0"/>
    </xf>
    <xf numFmtId="0" fontId="24" fillId="0" borderId="0" xfId="0" applyFont="1" applyAlignment="1">
      <alignment horizontal="center" vertical="center"/>
    </xf>
    <xf numFmtId="166" fontId="24" fillId="0" borderId="0" xfId="0" applyNumberFormat="1" applyFont="1" applyAlignment="1">
      <alignment vertical="center"/>
    </xf>
    <xf numFmtId="166" fontId="24" fillId="0" borderId="15" xfId="0" applyNumberFormat="1" applyFont="1" applyBorder="1" applyAlignment="1">
      <alignment vertical="center"/>
    </xf>
    <xf numFmtId="0" fontId="23" fillId="0" borderId="0" xfId="0" applyFont="1" applyAlignment="1">
      <alignment horizontal="left" vertical="center"/>
    </xf>
    <xf numFmtId="4" fontId="0" fillId="0" borderId="0" xfId="0" applyNumberFormat="1" applyAlignment="1">
      <alignment vertical="center"/>
    </xf>
    <xf numFmtId="0" fontId="36" fillId="0" borderId="0" xfId="0" applyFont="1" applyAlignment="1">
      <alignment horizontal="left" vertical="center"/>
    </xf>
    <xf numFmtId="0" fontId="37" fillId="0" borderId="0" xfId="1" applyFont="1" applyAlignment="1">
      <alignment vertical="center" wrapText="1"/>
    </xf>
    <xf numFmtId="0" fontId="0" fillId="0" borderId="0" xfId="0" applyAlignment="1" applyProtection="1">
      <alignment vertical="center"/>
      <protection locked="0"/>
    </xf>
    <xf numFmtId="0" fontId="0" fillId="0" borderId="14" xfId="0" applyBorder="1" applyAlignment="1">
      <alignment vertical="center"/>
    </xf>
    <xf numFmtId="0" fontId="38" fillId="0" borderId="0" xfId="0" applyFont="1" applyAlignment="1">
      <alignment horizontal="left" vertical="center"/>
    </xf>
    <xf numFmtId="0" fontId="39" fillId="0" borderId="0" xfId="0" applyFont="1" applyAlignment="1">
      <alignment vertical="center" wrapText="1"/>
    </xf>
    <xf numFmtId="0" fontId="9" fillId="0" borderId="3" xfId="0" applyFont="1" applyBorder="1" applyAlignment="1">
      <alignment vertical="center"/>
    </xf>
    <xf numFmtId="0" fontId="9" fillId="0" borderId="0" xfId="0" applyFont="1" applyAlignment="1">
      <alignment horizontal="left" vertical="center"/>
    </xf>
    <xf numFmtId="0" fontId="9" fillId="0" borderId="0" xfId="0" applyFont="1" applyAlignment="1">
      <alignment horizontal="left" vertical="center" wrapText="1"/>
    </xf>
    <xf numFmtId="167" fontId="9" fillId="0" borderId="0" xfId="0" applyNumberFormat="1" applyFont="1" applyAlignment="1">
      <alignment vertical="center"/>
    </xf>
    <xf numFmtId="0" fontId="9" fillId="0" borderId="0" xfId="0" applyFont="1" applyAlignment="1" applyProtection="1">
      <alignment vertical="center"/>
      <protection locked="0"/>
    </xf>
    <xf numFmtId="0" fontId="9" fillId="0" borderId="14" xfId="0" applyFont="1" applyBorder="1" applyAlignment="1">
      <alignment vertical="center"/>
    </xf>
    <xf numFmtId="0" fontId="9" fillId="0" borderId="15" xfId="0" applyFont="1" applyBorder="1" applyAlignment="1">
      <alignment vertical="center"/>
    </xf>
    <xf numFmtId="0" fontId="10" fillId="0" borderId="3" xfId="0" applyFont="1" applyBorder="1" applyAlignment="1">
      <alignment vertical="center"/>
    </xf>
    <xf numFmtId="0" fontId="10" fillId="0" borderId="0" xfId="0" applyFont="1" applyAlignment="1">
      <alignment horizontal="left" vertical="center"/>
    </xf>
    <xf numFmtId="0" fontId="10" fillId="0" borderId="0" xfId="0" applyFont="1" applyAlignment="1">
      <alignment horizontal="left" vertical="center" wrapText="1"/>
    </xf>
    <xf numFmtId="167" fontId="10" fillId="0" borderId="0" xfId="0" applyNumberFormat="1" applyFont="1" applyAlignment="1">
      <alignment vertical="center"/>
    </xf>
    <xf numFmtId="0" fontId="10" fillId="0" borderId="0" xfId="0" applyFont="1" applyAlignment="1" applyProtection="1">
      <alignment vertical="center"/>
      <protection locked="0"/>
    </xf>
    <xf numFmtId="0" fontId="10" fillId="0" borderId="14" xfId="0" applyFont="1" applyBorder="1" applyAlignment="1">
      <alignment vertical="center"/>
    </xf>
    <xf numFmtId="0" fontId="10" fillId="0" borderId="15" xfId="0" applyFont="1" applyBorder="1" applyAlignment="1">
      <alignment vertical="center"/>
    </xf>
    <xf numFmtId="0" fontId="24" fillId="3" borderId="19" xfId="0" applyFont="1" applyFill="1" applyBorder="1" applyAlignment="1" applyProtection="1">
      <alignment horizontal="left" vertical="center"/>
      <protection locked="0"/>
    </xf>
    <xf numFmtId="0" fontId="24" fillId="0" borderId="20" xfId="0" applyFont="1" applyBorder="1" applyAlignment="1">
      <alignment horizontal="center" vertical="center"/>
    </xf>
    <xf numFmtId="0" fontId="0" fillId="0" borderId="20" xfId="0" applyBorder="1" applyAlignment="1">
      <alignment vertical="center"/>
    </xf>
    <xf numFmtId="166" fontId="24" fillId="0" borderId="20" xfId="0" applyNumberFormat="1" applyFont="1" applyBorder="1" applyAlignment="1">
      <alignment vertical="center"/>
    </xf>
    <xf numFmtId="166" fontId="24" fillId="0" borderId="21" xfId="0" applyNumberFormat="1" applyFont="1" applyBorder="1" applyAlignment="1">
      <alignment vertical="center"/>
    </xf>
    <xf numFmtId="0" fontId="11" fillId="0" borderId="3" xfId="0" applyFont="1" applyBorder="1" applyAlignment="1">
      <alignment vertical="center"/>
    </xf>
    <xf numFmtId="0" fontId="11" fillId="0" borderId="0" xfId="0" applyFont="1" applyAlignment="1">
      <alignment horizontal="left" vertical="center"/>
    </xf>
    <xf numFmtId="0" fontId="11" fillId="0" borderId="0" xfId="0" applyFont="1" applyAlignment="1">
      <alignment horizontal="left" vertical="center" wrapText="1"/>
    </xf>
    <xf numFmtId="0" fontId="11" fillId="0" borderId="0" xfId="0" applyFont="1" applyAlignment="1" applyProtection="1">
      <alignment vertical="center"/>
      <protection locked="0"/>
    </xf>
    <xf numFmtId="0" fontId="11" fillId="0" borderId="14" xfId="0" applyFont="1" applyBorder="1" applyAlignment="1">
      <alignment vertical="center"/>
    </xf>
    <xf numFmtId="0" fontId="11" fillId="0" borderId="15" xfId="0" applyFont="1" applyBorder="1" applyAlignment="1">
      <alignment vertical="center"/>
    </xf>
    <xf numFmtId="0" fontId="40" fillId="0" borderId="22" xfId="0" applyFont="1" applyBorder="1" applyAlignment="1" applyProtection="1">
      <alignment horizontal="center" vertical="center"/>
      <protection locked="0"/>
    </xf>
    <xf numFmtId="49" fontId="40" fillId="0" borderId="22" xfId="0" applyNumberFormat="1" applyFont="1" applyBorder="1" applyAlignment="1" applyProtection="1">
      <alignment horizontal="left" vertical="center" wrapText="1"/>
      <protection locked="0"/>
    </xf>
    <xf numFmtId="0" fontId="40" fillId="0" borderId="22" xfId="0" applyFont="1" applyBorder="1" applyAlignment="1" applyProtection="1">
      <alignment horizontal="left" vertical="center" wrapText="1"/>
      <protection locked="0"/>
    </xf>
    <xf numFmtId="0" fontId="40" fillId="0" borderId="22" xfId="0" applyFont="1" applyBorder="1" applyAlignment="1" applyProtection="1">
      <alignment horizontal="center" vertical="center" wrapText="1"/>
      <protection locked="0"/>
    </xf>
    <xf numFmtId="167" fontId="40" fillId="0" borderId="22" xfId="0" applyNumberFormat="1" applyFont="1" applyBorder="1" applyAlignment="1" applyProtection="1">
      <alignment vertical="center"/>
      <protection locked="0"/>
    </xf>
    <xf numFmtId="4" fontId="40" fillId="3" borderId="22" xfId="0" applyNumberFormat="1" applyFont="1" applyFill="1" applyBorder="1" applyAlignment="1" applyProtection="1">
      <alignment vertical="center"/>
      <protection locked="0"/>
    </xf>
    <xf numFmtId="4" fontId="40" fillId="0" borderId="22" xfId="0" applyNumberFormat="1" applyFont="1" applyBorder="1" applyAlignment="1" applyProtection="1">
      <alignment vertical="center"/>
      <protection locked="0"/>
    </xf>
    <xf numFmtId="0" fontId="41" fillId="0" borderId="3" xfId="0" applyFont="1" applyBorder="1" applyAlignment="1">
      <alignment vertical="center"/>
    </xf>
    <xf numFmtId="0" fontId="40" fillId="3" borderId="14" xfId="0" applyFont="1" applyFill="1" applyBorder="1" applyAlignment="1" applyProtection="1">
      <alignment horizontal="left" vertical="center"/>
      <protection locked="0"/>
    </xf>
    <xf numFmtId="0" fontId="40" fillId="0" borderId="0" xfId="0" applyFont="1" applyAlignment="1">
      <alignment horizontal="center" vertical="center"/>
    </xf>
    <xf numFmtId="0" fontId="12" fillId="0" borderId="3" xfId="0" applyFont="1" applyBorder="1" applyAlignment="1">
      <alignment vertical="center"/>
    </xf>
    <xf numFmtId="0" fontId="12" fillId="0" borderId="0" xfId="0" applyFont="1" applyAlignment="1">
      <alignment horizontal="left" vertical="center"/>
    </xf>
    <xf numFmtId="0" fontId="12" fillId="0" borderId="0" xfId="0" applyFont="1" applyAlignment="1">
      <alignment horizontal="left" vertical="center" wrapText="1"/>
    </xf>
    <xf numFmtId="167" fontId="12" fillId="0" borderId="0" xfId="0" applyNumberFormat="1" applyFont="1" applyAlignment="1">
      <alignment vertical="center"/>
    </xf>
    <xf numFmtId="0" fontId="12" fillId="0" borderId="0" xfId="0" applyFont="1" applyAlignment="1" applyProtection="1">
      <alignment vertical="center"/>
      <protection locked="0"/>
    </xf>
    <xf numFmtId="0" fontId="12" fillId="0" borderId="14" xfId="0" applyFont="1" applyBorder="1" applyAlignment="1">
      <alignment vertical="center"/>
    </xf>
    <xf numFmtId="0" fontId="12" fillId="0" borderId="15" xfId="0" applyFont="1" applyBorder="1" applyAlignment="1">
      <alignment vertical="center"/>
    </xf>
    <xf numFmtId="0" fontId="0" fillId="0" borderId="19" xfId="0" applyBorder="1" applyAlignment="1">
      <alignment vertical="center"/>
    </xf>
    <xf numFmtId="0" fontId="0" fillId="0" borderId="21" xfId="0" applyBorder="1" applyAlignment="1">
      <alignment vertical="center"/>
    </xf>
    <xf numFmtId="167" fontId="23" fillId="3" borderId="22" xfId="0" applyNumberFormat="1" applyFont="1" applyFill="1" applyBorder="1" applyAlignment="1" applyProtection="1">
      <alignment vertical="center"/>
      <protection locked="0"/>
    </xf>
    <xf numFmtId="0" fontId="8" fillId="0" borderId="19" xfId="0" applyFont="1" applyBorder="1"/>
    <xf numFmtId="0" fontId="8" fillId="0" borderId="20" xfId="0" applyFont="1" applyBorder="1"/>
    <xf numFmtId="166" fontId="8" fillId="0" borderId="20" xfId="0" applyNumberFormat="1" applyFont="1" applyBorder="1"/>
    <xf numFmtId="166" fontId="8" fillId="0" borderId="21" xfId="0" applyNumberFormat="1" applyFont="1" applyBorder="1"/>
    <xf numFmtId="0" fontId="43" fillId="0" borderId="22" xfId="0" applyFont="1" applyBorder="1" applyAlignment="1" applyProtection="1">
      <alignment horizontal="center" vertical="center" wrapText="1"/>
      <protection locked="0"/>
    </xf>
    <xf numFmtId="14" fontId="2" fillId="3" borderId="0" xfId="0" applyNumberFormat="1" applyFont="1" applyFill="1" applyAlignment="1" applyProtection="1">
      <alignment horizontal="left" vertical="center"/>
      <protection locked="0"/>
    </xf>
    <xf numFmtId="0" fontId="27" fillId="0" borderId="0" xfId="0" applyFont="1" applyAlignment="1">
      <alignment horizontal="left" vertical="center" wrapText="1"/>
    </xf>
    <xf numFmtId="0" fontId="31" fillId="0" borderId="0" xfId="0" applyFont="1" applyAlignment="1">
      <alignment horizontal="left" vertical="center" wrapText="1"/>
    </xf>
    <xf numFmtId="0" fontId="45" fillId="0" borderId="0" xfId="0" applyFont="1" applyAlignment="1">
      <alignment horizontal="left" vertical="center" wrapText="1"/>
    </xf>
    <xf numFmtId="4" fontId="7" fillId="0" borderId="0" xfId="0" applyNumberFormat="1" applyFont="1" applyAlignment="1">
      <alignment vertical="center"/>
    </xf>
    <xf numFmtId="0" fontId="7" fillId="0" borderId="0" xfId="0" applyFont="1" applyAlignment="1">
      <alignment vertical="center"/>
    </xf>
    <xf numFmtId="0" fontId="23" fillId="5" borderId="6" xfId="0" applyFont="1" applyFill="1" applyBorder="1" applyAlignment="1">
      <alignment horizontal="center" vertical="center"/>
    </xf>
    <xf numFmtId="0" fontId="23" fillId="5" borderId="7" xfId="0" applyFont="1" applyFill="1" applyBorder="1" applyAlignment="1">
      <alignment horizontal="left" vertical="center"/>
    </xf>
    <xf numFmtId="4" fontId="25" fillId="0" borderId="0" xfId="0" applyNumberFormat="1" applyFont="1" applyAlignment="1">
      <alignment horizontal="right" vertical="center"/>
    </xf>
    <xf numFmtId="4" fontId="28" fillId="0" borderId="0" xfId="0" applyNumberFormat="1" applyFont="1" applyAlignment="1">
      <alignment vertical="center"/>
    </xf>
    <xf numFmtId="0" fontId="28" fillId="0" borderId="0" xfId="0" applyFont="1" applyAlignment="1">
      <alignment vertical="center"/>
    </xf>
    <xf numFmtId="4" fontId="28" fillId="0" borderId="0" xfId="0" applyNumberFormat="1" applyFont="1" applyAlignment="1">
      <alignment horizontal="right" vertical="center"/>
    </xf>
    <xf numFmtId="4" fontId="25" fillId="0" borderId="0" xfId="0" applyNumberFormat="1" applyFont="1" applyAlignment="1">
      <alignment vertical="center"/>
    </xf>
    <xf numFmtId="0" fontId="3" fillId="0" borderId="0" xfId="0" applyFont="1" applyAlignment="1">
      <alignment horizontal="left" vertical="center" wrapText="1"/>
    </xf>
    <xf numFmtId="0" fontId="3" fillId="0" borderId="0" xfId="0" applyFont="1" applyAlignment="1">
      <alignment vertical="center"/>
    </xf>
    <xf numFmtId="165" fontId="2" fillId="0" borderId="0" xfId="0" applyNumberFormat="1" applyFont="1" applyAlignment="1">
      <alignment horizontal="left" vertical="center"/>
    </xf>
    <xf numFmtId="0" fontId="2" fillId="0" borderId="0" xfId="0" applyFont="1" applyAlignment="1">
      <alignment vertical="center" wrapText="1"/>
    </xf>
    <xf numFmtId="0" fontId="2" fillId="0" borderId="0" xfId="0" applyFont="1" applyAlignment="1">
      <alignment vertical="center"/>
    </xf>
    <xf numFmtId="0" fontId="23" fillId="5" borderId="7" xfId="0" applyFont="1" applyFill="1" applyBorder="1" applyAlignment="1">
      <alignment horizontal="center" vertical="center"/>
    </xf>
    <xf numFmtId="0" fontId="23" fillId="5" borderId="8" xfId="0" applyFont="1" applyFill="1" applyBorder="1" applyAlignment="1">
      <alignment horizontal="left" vertical="center"/>
    </xf>
    <xf numFmtId="0" fontId="23" fillId="5" borderId="7" xfId="0" applyFont="1" applyFill="1" applyBorder="1" applyAlignment="1">
      <alignment horizontal="right" vertical="center"/>
    </xf>
    <xf numFmtId="4" fontId="7" fillId="0" borderId="0" xfId="0" applyNumberFormat="1" applyFont="1" applyAlignment="1">
      <alignment horizontal="right" vertical="center"/>
    </xf>
    <xf numFmtId="4" fontId="4" fillId="4" borderId="7" xfId="0" applyNumberFormat="1" applyFont="1" applyFill="1" applyBorder="1" applyAlignment="1">
      <alignment vertical="center"/>
    </xf>
    <xf numFmtId="0" fontId="0" fillId="4" borderId="7" xfId="0" applyFill="1" applyBorder="1" applyAlignment="1">
      <alignment vertical="center"/>
    </xf>
    <xf numFmtId="0" fontId="0" fillId="4" borderId="8" xfId="0" applyFill="1" applyBorder="1" applyAlignment="1">
      <alignment vertical="center"/>
    </xf>
    <xf numFmtId="0" fontId="4" fillId="4" borderId="7" xfId="0" applyFont="1" applyFill="1" applyBorder="1" applyAlignment="1">
      <alignment horizontal="left" vertical="center"/>
    </xf>
    <xf numFmtId="0" fontId="14" fillId="2" borderId="0" xfId="0" applyFont="1" applyFill="1" applyAlignment="1">
      <alignment horizontal="center" vertical="center"/>
    </xf>
    <xf numFmtId="0" fontId="0" fillId="0" borderId="0" xfId="0"/>
    <xf numFmtId="0" fontId="21" fillId="0" borderId="11" xfId="0" applyFont="1" applyBorder="1" applyAlignment="1">
      <alignment horizontal="center" vertical="center"/>
    </xf>
    <xf numFmtId="0" fontId="21" fillId="0" borderId="12" xfId="0" applyFont="1" applyBorder="1" applyAlignment="1">
      <alignment horizontal="left" vertical="center"/>
    </xf>
    <xf numFmtId="0" fontId="22" fillId="0" borderId="14" xfId="0" applyFont="1" applyBorder="1" applyAlignment="1">
      <alignment horizontal="left" vertical="center"/>
    </xf>
    <xf numFmtId="0" fontId="22" fillId="0" borderId="0" xfId="0" applyFont="1" applyAlignment="1">
      <alignment horizontal="left" vertical="center"/>
    </xf>
    <xf numFmtId="0" fontId="17" fillId="0" borderId="0" xfId="0" applyFont="1" applyAlignment="1">
      <alignment horizontal="left" vertical="top" wrapText="1"/>
    </xf>
    <xf numFmtId="0" fontId="17" fillId="0" borderId="0" xfId="0" applyFont="1" applyAlignment="1">
      <alignment horizontal="left" vertical="center"/>
    </xf>
    <xf numFmtId="0" fontId="19" fillId="0" borderId="0" xfId="0" applyFont="1" applyAlignment="1">
      <alignment horizontal="left" vertical="center"/>
    </xf>
    <xf numFmtId="0" fontId="2" fillId="0" borderId="0" xfId="0" applyFont="1" applyAlignment="1">
      <alignment horizontal="left" vertical="center"/>
    </xf>
    <xf numFmtId="0" fontId="3" fillId="0" borderId="0" xfId="0" applyFont="1" applyAlignment="1">
      <alignment horizontal="left" vertical="top" wrapText="1"/>
    </xf>
    <xf numFmtId="49" fontId="2" fillId="3" borderId="0" xfId="0" applyNumberFormat="1" applyFont="1" applyFill="1" applyAlignment="1" applyProtection="1">
      <alignment horizontal="left" vertical="center"/>
      <protection locked="0"/>
    </xf>
    <xf numFmtId="49" fontId="2" fillId="0" borderId="0" xfId="0" applyNumberFormat="1" applyFont="1" applyAlignment="1">
      <alignment horizontal="left" vertical="center"/>
    </xf>
    <xf numFmtId="0" fontId="2" fillId="0" borderId="0" xfId="0" applyFont="1" applyAlignment="1">
      <alignment horizontal="left" vertical="center" wrapText="1"/>
    </xf>
    <xf numFmtId="4" fontId="18" fillId="0" borderId="5" xfId="0" applyNumberFormat="1" applyFont="1" applyBorder="1" applyAlignment="1">
      <alignment vertical="center"/>
    </xf>
    <xf numFmtId="0" fontId="0" fillId="0" borderId="5" xfId="0" applyBorder="1" applyAlignment="1">
      <alignment vertical="center"/>
    </xf>
    <xf numFmtId="0" fontId="1" fillId="0" borderId="0" xfId="0" applyFont="1" applyAlignment="1">
      <alignment horizontal="right" vertical="center"/>
    </xf>
    <xf numFmtId="4" fontId="19" fillId="0" borderId="0" xfId="0" applyNumberFormat="1" applyFont="1" applyAlignment="1">
      <alignment vertical="center"/>
    </xf>
    <xf numFmtId="0" fontId="1" fillId="0" borderId="0" xfId="0" applyFont="1" applyAlignment="1">
      <alignment vertical="center"/>
    </xf>
    <xf numFmtId="164" fontId="1" fillId="0" borderId="0" xfId="0" applyNumberFormat="1" applyFont="1" applyAlignment="1">
      <alignment horizontal="left" vertical="center"/>
    </xf>
    <xf numFmtId="0" fontId="0" fillId="0" borderId="0" xfId="0" applyAlignment="1">
      <alignment vertical="center"/>
    </xf>
    <xf numFmtId="0" fontId="1" fillId="0" borderId="0" xfId="0" applyFont="1" applyAlignment="1">
      <alignment horizontal="left" vertical="center" wrapText="1"/>
    </xf>
    <xf numFmtId="0" fontId="1" fillId="0" borderId="0" xfId="0" applyFont="1" applyAlignment="1">
      <alignment horizontal="left" vertical="center"/>
    </xf>
    <xf numFmtId="0" fontId="2" fillId="3" borderId="0" xfId="0" applyFont="1" applyFill="1" applyAlignment="1" applyProtection="1">
      <alignment horizontal="left" vertical="center"/>
      <protection locked="0"/>
    </xf>
    <xf numFmtId="0" fontId="44" fillId="0" borderId="0" xfId="0" applyFont="1" applyAlignment="1">
      <alignment horizontal="left" vertical="center" wrapText="1"/>
    </xf>
    <xf numFmtId="0" fontId="10" fillId="0" borderId="0" xfId="0" applyFont="1" applyAlignment="1">
      <alignment vertical="center"/>
    </xf>
  </cellXfs>
  <cellStyles count="2">
    <cellStyle name="Hypertextový odkaz" xfId="1" builtinId="8"/>
    <cellStyle name="Normální" xfId="0" builtinId="0" customBuiltin="1"/>
  </cellStyles>
  <dxfs count="0"/>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4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4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4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4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4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4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4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4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4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4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5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5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5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5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drawing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A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C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E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1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2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3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4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5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6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7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8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9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A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B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C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D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E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F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0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1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2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3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4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5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6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4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7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4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8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4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9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4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A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4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B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4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C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4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D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4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E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4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F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4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30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5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31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5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32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5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33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5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34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3" Type="http://schemas.openxmlformats.org/officeDocument/2006/relationships/hyperlink" Target="https://podminky.urs.cz/item/CS_URS_2025_02/113107213" TargetMode="External"/><Relationship Id="rId18" Type="http://schemas.openxmlformats.org/officeDocument/2006/relationships/hyperlink" Target="https://podminky.urs.cz/item/CS_URS_2025_02/997013873" TargetMode="External"/><Relationship Id="rId26" Type="http://schemas.openxmlformats.org/officeDocument/2006/relationships/hyperlink" Target="https://podminky.urs.cz/item/CS_URS_2025_02/961022311" TargetMode="External"/><Relationship Id="rId21" Type="http://schemas.openxmlformats.org/officeDocument/2006/relationships/hyperlink" Target="https://podminky.urs.cz/item/CS_URS_2025_02/162351103" TargetMode="External"/><Relationship Id="rId34" Type="http://schemas.openxmlformats.org/officeDocument/2006/relationships/hyperlink" Target="https://podminky.urs.cz/item/CS_URS_2025_02/997013871" TargetMode="External"/><Relationship Id="rId7" Type="http://schemas.openxmlformats.org/officeDocument/2006/relationships/hyperlink" Target="https://podminky.urs.cz/item/CS_URS_2025_02/112201112" TargetMode="External"/><Relationship Id="rId12" Type="http://schemas.openxmlformats.org/officeDocument/2006/relationships/hyperlink" Target="https://podminky.urs.cz/item/CS_URS_2025_02/113106271" TargetMode="External"/><Relationship Id="rId17" Type="http://schemas.openxmlformats.org/officeDocument/2006/relationships/hyperlink" Target="https://podminky.urs.cz/item/CS_URS_2025_02/997013862" TargetMode="External"/><Relationship Id="rId25" Type="http://schemas.openxmlformats.org/officeDocument/2006/relationships/hyperlink" Target="https://podminky.urs.cz/item/CS_URS_2025_02/981013411" TargetMode="External"/><Relationship Id="rId33" Type="http://schemas.openxmlformats.org/officeDocument/2006/relationships/hyperlink" Target="https://podminky.urs.cz/item/CS_URS_2025_02/997013869" TargetMode="External"/><Relationship Id="rId2" Type="http://schemas.openxmlformats.org/officeDocument/2006/relationships/hyperlink" Target="https://podminky.urs.cz/item/CS_URS_2025_02/112151312" TargetMode="External"/><Relationship Id="rId16" Type="http://schemas.openxmlformats.org/officeDocument/2006/relationships/hyperlink" Target="https://podminky.urs.cz/item/CS_URS_2025_02/997013501" TargetMode="External"/><Relationship Id="rId20" Type="http://schemas.openxmlformats.org/officeDocument/2006/relationships/hyperlink" Target="https://podminky.urs.cz/item/CS_URS_2025_02/121151123" TargetMode="External"/><Relationship Id="rId29" Type="http://schemas.openxmlformats.org/officeDocument/2006/relationships/hyperlink" Target="https://podminky.urs.cz/item/CS_URS_2025_02/966071721" TargetMode="External"/><Relationship Id="rId1" Type="http://schemas.openxmlformats.org/officeDocument/2006/relationships/hyperlink" Target="https://podminky.urs.cz/item/CS_URS_2025_02/112151311" TargetMode="External"/><Relationship Id="rId6" Type="http://schemas.openxmlformats.org/officeDocument/2006/relationships/hyperlink" Target="https://podminky.urs.cz/item/CS_URS_2025_02/112201111" TargetMode="External"/><Relationship Id="rId11" Type="http://schemas.openxmlformats.org/officeDocument/2006/relationships/hyperlink" Target="https://podminky.urs.cz/item/CS_URS_2025_02/111212215" TargetMode="External"/><Relationship Id="rId24" Type="http://schemas.openxmlformats.org/officeDocument/2006/relationships/hyperlink" Target="https://podminky.urs.cz/item/CS_URS_2025_02/981013212" TargetMode="External"/><Relationship Id="rId32" Type="http://schemas.openxmlformats.org/officeDocument/2006/relationships/hyperlink" Target="https://podminky.urs.cz/item/CS_URS_2025_02/997013501" TargetMode="External"/><Relationship Id="rId37" Type="http://schemas.openxmlformats.org/officeDocument/2006/relationships/drawing" Target="../drawings/drawing2.xml"/><Relationship Id="rId5" Type="http://schemas.openxmlformats.org/officeDocument/2006/relationships/hyperlink" Target="https://podminky.urs.cz/item/CS_URS_2025_02/112151315" TargetMode="External"/><Relationship Id="rId15" Type="http://schemas.openxmlformats.org/officeDocument/2006/relationships/hyperlink" Target="https://podminky.urs.cz/item/CS_URS_2025_02/113151111" TargetMode="External"/><Relationship Id="rId23" Type="http://schemas.openxmlformats.org/officeDocument/2006/relationships/hyperlink" Target="https://podminky.urs.cz/item/CS_URS_2025_02/171251201" TargetMode="External"/><Relationship Id="rId28" Type="http://schemas.openxmlformats.org/officeDocument/2006/relationships/hyperlink" Target="https://podminky.urs.cz/item/CS_URS_2025_02/962042321" TargetMode="External"/><Relationship Id="rId36" Type="http://schemas.openxmlformats.org/officeDocument/2006/relationships/hyperlink" Target="https://podminky.urs.cz/item/CS_URS_2025_02/013284000" TargetMode="External"/><Relationship Id="rId10" Type="http://schemas.openxmlformats.org/officeDocument/2006/relationships/hyperlink" Target="https://podminky.urs.cz/item/CS_URS_2025_02/112201115" TargetMode="External"/><Relationship Id="rId19" Type="http://schemas.openxmlformats.org/officeDocument/2006/relationships/hyperlink" Target="https://podminky.urs.cz/item/CS_URS_2025_02/997013875" TargetMode="External"/><Relationship Id="rId31" Type="http://schemas.openxmlformats.org/officeDocument/2006/relationships/hyperlink" Target="https://podminky.urs.cz/item/CS_URS_2025_02/997013821" TargetMode="External"/><Relationship Id="rId4" Type="http://schemas.openxmlformats.org/officeDocument/2006/relationships/hyperlink" Target="https://podminky.urs.cz/item/CS_URS_2025_02/112151314" TargetMode="External"/><Relationship Id="rId9" Type="http://schemas.openxmlformats.org/officeDocument/2006/relationships/hyperlink" Target="https://podminky.urs.cz/item/CS_URS_2025_02/112201114" TargetMode="External"/><Relationship Id="rId14" Type="http://schemas.openxmlformats.org/officeDocument/2006/relationships/hyperlink" Target="https://podminky.urs.cz/item/CS_URS_2025_02/113107242" TargetMode="External"/><Relationship Id="rId22" Type="http://schemas.openxmlformats.org/officeDocument/2006/relationships/hyperlink" Target="https://podminky.urs.cz/item/CS_URS_2025_02/167151111" TargetMode="External"/><Relationship Id="rId27" Type="http://schemas.openxmlformats.org/officeDocument/2006/relationships/hyperlink" Target="https://podminky.urs.cz/item/CS_URS_2025_02/962023491" TargetMode="External"/><Relationship Id="rId30" Type="http://schemas.openxmlformats.org/officeDocument/2006/relationships/hyperlink" Target="https://podminky.urs.cz/item/CS_URS_2025_02/966071822" TargetMode="External"/><Relationship Id="rId35" Type="http://schemas.openxmlformats.org/officeDocument/2006/relationships/hyperlink" Target="https://podminky.urs.cz/item/CS_URS_2025_02/013274000" TargetMode="External"/><Relationship Id="rId8" Type="http://schemas.openxmlformats.org/officeDocument/2006/relationships/hyperlink" Target="https://podminky.urs.cz/item/CS_URS_2025_02/112201113" TargetMode="External"/><Relationship Id="rId3" Type="http://schemas.openxmlformats.org/officeDocument/2006/relationships/hyperlink" Target="https://podminky.urs.cz/item/CS_URS_2025_02/112151313" TargetMode="Externa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26" Type="http://schemas.openxmlformats.org/officeDocument/2006/relationships/hyperlink" Target="https://podminky.urs.cz/item/CS_URS_2025_01/274361821" TargetMode="External"/><Relationship Id="rId117" Type="http://schemas.openxmlformats.org/officeDocument/2006/relationships/hyperlink" Target="https://podminky.urs.cz/item/CS_URS_2025_01/771473133" TargetMode="External"/><Relationship Id="rId21" Type="http://schemas.openxmlformats.org/officeDocument/2006/relationships/hyperlink" Target="https://podminky.urs.cz/item/CS_URS_2025_01/226113413" TargetMode="External"/><Relationship Id="rId42" Type="http://schemas.openxmlformats.org/officeDocument/2006/relationships/hyperlink" Target="https://podminky.urs.cz/item/CS_URS_2025_01/341351111" TargetMode="External"/><Relationship Id="rId47" Type="http://schemas.openxmlformats.org/officeDocument/2006/relationships/hyperlink" Target="https://podminky.urs.cz/item/CS_URS_2025_01/346272236" TargetMode="External"/><Relationship Id="rId63" Type="http://schemas.openxmlformats.org/officeDocument/2006/relationships/hyperlink" Target="https://podminky.urs.cz/item/CS_URS_2025_01/611131301" TargetMode="External"/><Relationship Id="rId68" Type="http://schemas.openxmlformats.org/officeDocument/2006/relationships/hyperlink" Target="https://podminky.urs.cz/item/CS_URS_2025_01/611322391" TargetMode="External"/><Relationship Id="rId84" Type="http://schemas.openxmlformats.org/officeDocument/2006/relationships/hyperlink" Target="https://podminky.urs.cz/item/CS_URS_2025_01/633811111" TargetMode="External"/><Relationship Id="rId89" Type="http://schemas.openxmlformats.org/officeDocument/2006/relationships/hyperlink" Target="https://podminky.urs.cz/item/CS_URS_2025_01/952901221" TargetMode="External"/><Relationship Id="rId112" Type="http://schemas.openxmlformats.org/officeDocument/2006/relationships/hyperlink" Target="https://podminky.urs.cz/item/CS_URS_2025_01/998713113" TargetMode="External"/><Relationship Id="rId16" Type="http://schemas.openxmlformats.org/officeDocument/2006/relationships/hyperlink" Target="https://podminky.urs.cz/item/CS_URS_2025_01/213311151" TargetMode="External"/><Relationship Id="rId107" Type="http://schemas.openxmlformats.org/officeDocument/2006/relationships/hyperlink" Target="https://podminky.urs.cz/item/CS_URS_2025_01/998711113" TargetMode="External"/><Relationship Id="rId11" Type="http://schemas.openxmlformats.org/officeDocument/2006/relationships/hyperlink" Target="https://podminky.urs.cz/item/CS_URS_2025_01/174151101" TargetMode="External"/><Relationship Id="rId32" Type="http://schemas.openxmlformats.org/officeDocument/2006/relationships/hyperlink" Target="https://podminky.urs.cz/item/CS_URS_2025_01/311270331" TargetMode="External"/><Relationship Id="rId37" Type="http://schemas.openxmlformats.org/officeDocument/2006/relationships/hyperlink" Target="https://podminky.urs.cz/item/CS_URS_2025_01/331351122" TargetMode="External"/><Relationship Id="rId53" Type="http://schemas.openxmlformats.org/officeDocument/2006/relationships/hyperlink" Target="https://podminky.urs.cz/item/CS_URS_2025_01/430361821" TargetMode="External"/><Relationship Id="rId58" Type="http://schemas.openxmlformats.org/officeDocument/2006/relationships/hyperlink" Target="https://podminky.urs.cz/item/CS_URS_2025_01/433351131" TargetMode="External"/><Relationship Id="rId74" Type="http://schemas.openxmlformats.org/officeDocument/2006/relationships/hyperlink" Target="https://podminky.urs.cz/item/CS_URS_2025_01/612322391" TargetMode="External"/><Relationship Id="rId79" Type="http://schemas.openxmlformats.org/officeDocument/2006/relationships/hyperlink" Target="https://podminky.urs.cz/item/CS_URS_2025_01/631311224" TargetMode="External"/><Relationship Id="rId102" Type="http://schemas.openxmlformats.org/officeDocument/2006/relationships/hyperlink" Target="https://podminky.urs.cz/item/CS_URS_2025_01/711441559" TargetMode="External"/><Relationship Id="rId123" Type="http://schemas.openxmlformats.org/officeDocument/2006/relationships/hyperlink" Target="https://podminky.urs.cz/item/CS_URS_2025_01/784211101" TargetMode="External"/><Relationship Id="rId5" Type="http://schemas.openxmlformats.org/officeDocument/2006/relationships/hyperlink" Target="https://podminky.urs.cz/item/CS_URS_2025_01/132251104" TargetMode="External"/><Relationship Id="rId90" Type="http://schemas.openxmlformats.org/officeDocument/2006/relationships/hyperlink" Target="https://podminky.urs.cz/item/CS_URS_2025_01/985331211" TargetMode="External"/><Relationship Id="rId95" Type="http://schemas.openxmlformats.org/officeDocument/2006/relationships/hyperlink" Target="https://podminky.urs.cz/item/CS_URS_2025_01/997321611" TargetMode="External"/><Relationship Id="rId22" Type="http://schemas.openxmlformats.org/officeDocument/2006/relationships/hyperlink" Target="https://podminky.urs.cz/item/CS_URS_2025_01/231212112" TargetMode="External"/><Relationship Id="rId27" Type="http://schemas.openxmlformats.org/officeDocument/2006/relationships/hyperlink" Target="https://podminky.urs.cz/item/CS_URS_2025_01/275322611" TargetMode="External"/><Relationship Id="rId43" Type="http://schemas.openxmlformats.org/officeDocument/2006/relationships/hyperlink" Target="https://podminky.urs.cz/item/CS_URS_2025_01/341351112" TargetMode="External"/><Relationship Id="rId48" Type="http://schemas.openxmlformats.org/officeDocument/2006/relationships/hyperlink" Target="https://podminky.urs.cz/item/CS_URS_2025_01/411351021" TargetMode="External"/><Relationship Id="rId64" Type="http://schemas.openxmlformats.org/officeDocument/2006/relationships/hyperlink" Target="https://podminky.urs.cz/item/CS_URS_2025_01/611131321" TargetMode="External"/><Relationship Id="rId69" Type="http://schemas.openxmlformats.org/officeDocument/2006/relationships/hyperlink" Target="https://podminky.urs.cz/item/CS_URS_2025_01/612131301" TargetMode="External"/><Relationship Id="rId113" Type="http://schemas.openxmlformats.org/officeDocument/2006/relationships/hyperlink" Target="https://podminky.urs.cz/item/CS_URS_2025_01/771111011" TargetMode="External"/><Relationship Id="rId118" Type="http://schemas.openxmlformats.org/officeDocument/2006/relationships/hyperlink" Target="https://podminky.urs.cz/item/CS_URS_2025_01/771574476" TargetMode="External"/><Relationship Id="rId80" Type="http://schemas.openxmlformats.org/officeDocument/2006/relationships/hyperlink" Target="https://podminky.urs.cz/item/CS_URS_2025_01/631319012" TargetMode="External"/><Relationship Id="rId85" Type="http://schemas.openxmlformats.org/officeDocument/2006/relationships/hyperlink" Target="https://podminky.urs.cz/item/CS_URS_2025_01/894411311" TargetMode="External"/><Relationship Id="rId12" Type="http://schemas.openxmlformats.org/officeDocument/2006/relationships/hyperlink" Target="https://podminky.urs.cz/item/CS_URS_2025_01/181951112" TargetMode="External"/><Relationship Id="rId17" Type="http://schemas.openxmlformats.org/officeDocument/2006/relationships/hyperlink" Target="https://podminky.urs.cz/item/CS_URS_2025_01/226112213" TargetMode="External"/><Relationship Id="rId33" Type="http://schemas.openxmlformats.org/officeDocument/2006/relationships/hyperlink" Target="https://podminky.urs.cz/item/CS_URS_2025_01/311270531" TargetMode="External"/><Relationship Id="rId38" Type="http://schemas.openxmlformats.org/officeDocument/2006/relationships/hyperlink" Target="https://podminky.urs.cz/item/CS_URS_2025_01/331361821" TargetMode="External"/><Relationship Id="rId59" Type="http://schemas.openxmlformats.org/officeDocument/2006/relationships/hyperlink" Target="https://podminky.urs.cz/item/CS_URS_2025_01/433351132" TargetMode="External"/><Relationship Id="rId103" Type="http://schemas.openxmlformats.org/officeDocument/2006/relationships/hyperlink" Target="https://podminky.urs.cz/item/CS_URS_2025_01/711441559" TargetMode="External"/><Relationship Id="rId108" Type="http://schemas.openxmlformats.org/officeDocument/2006/relationships/hyperlink" Target="https://podminky.urs.cz/item/CS_URS_2025_01/713111128" TargetMode="External"/><Relationship Id="rId124" Type="http://schemas.openxmlformats.org/officeDocument/2006/relationships/drawing" Target="../drawings/drawing3.xml"/><Relationship Id="rId54" Type="http://schemas.openxmlformats.org/officeDocument/2006/relationships/hyperlink" Target="https://podminky.urs.cz/item/CS_URS_2025_01/431351121" TargetMode="External"/><Relationship Id="rId70" Type="http://schemas.openxmlformats.org/officeDocument/2006/relationships/hyperlink" Target="https://podminky.urs.cz/item/CS_URS_2025_01/612131321" TargetMode="External"/><Relationship Id="rId75" Type="http://schemas.openxmlformats.org/officeDocument/2006/relationships/hyperlink" Target="https://podminky.urs.cz/item/CS_URS_2025_01/622151001" TargetMode="External"/><Relationship Id="rId91" Type="http://schemas.openxmlformats.org/officeDocument/2006/relationships/hyperlink" Target="https://podminky.urs.cz/item/CS_URS_2025_01/997013862" TargetMode="External"/><Relationship Id="rId96" Type="http://schemas.openxmlformats.org/officeDocument/2006/relationships/hyperlink" Target="https://podminky.urs.cz/item/CS_URS_2025_01/711161383" TargetMode="External"/><Relationship Id="rId1" Type="http://schemas.openxmlformats.org/officeDocument/2006/relationships/hyperlink" Target="https://podminky.urs.cz/item/CS_URS_2025_01/113107222" TargetMode="External"/><Relationship Id="rId6" Type="http://schemas.openxmlformats.org/officeDocument/2006/relationships/hyperlink" Target="https://podminky.urs.cz/item/CS_URS_2025_01/162751117" TargetMode="External"/><Relationship Id="rId23" Type="http://schemas.openxmlformats.org/officeDocument/2006/relationships/hyperlink" Target="https://podminky.urs.cz/item/CS_URS_2025_01/274322611" TargetMode="External"/><Relationship Id="rId28" Type="http://schemas.openxmlformats.org/officeDocument/2006/relationships/hyperlink" Target="https://podminky.urs.cz/item/CS_URS_2025_01/275351121" TargetMode="External"/><Relationship Id="rId49" Type="http://schemas.openxmlformats.org/officeDocument/2006/relationships/hyperlink" Target="https://podminky.urs.cz/item/CS_URS_2025_01/411351022" TargetMode="External"/><Relationship Id="rId114" Type="http://schemas.openxmlformats.org/officeDocument/2006/relationships/hyperlink" Target="https://podminky.urs.cz/item/CS_URS_2025_01/771121011" TargetMode="External"/><Relationship Id="rId119" Type="http://schemas.openxmlformats.org/officeDocument/2006/relationships/hyperlink" Target="https://podminky.urs.cz/item/CS_URS_2025_01/998771113" TargetMode="External"/><Relationship Id="rId44" Type="http://schemas.openxmlformats.org/officeDocument/2006/relationships/hyperlink" Target="https://podminky.urs.cz/item/CS_URS_2025_01/341361821" TargetMode="External"/><Relationship Id="rId60" Type="http://schemas.openxmlformats.org/officeDocument/2006/relationships/hyperlink" Target="https://podminky.urs.cz/item/CS_URS_2025_01/434351141" TargetMode="External"/><Relationship Id="rId65" Type="http://schemas.openxmlformats.org/officeDocument/2006/relationships/hyperlink" Target="https://podminky.urs.cz/item/CS_URS_2025_01/611142001" TargetMode="External"/><Relationship Id="rId81" Type="http://schemas.openxmlformats.org/officeDocument/2006/relationships/hyperlink" Target="https://podminky.urs.cz/item/CS_URS_2025_01/631362021" TargetMode="External"/><Relationship Id="rId86" Type="http://schemas.openxmlformats.org/officeDocument/2006/relationships/hyperlink" Target="https://podminky.urs.cz/item/CS_URS_2025_01/919726122" TargetMode="External"/><Relationship Id="rId4" Type="http://schemas.openxmlformats.org/officeDocument/2006/relationships/hyperlink" Target="https://podminky.urs.cz/item/CS_URS_2025_01/131251207" TargetMode="External"/><Relationship Id="rId9" Type="http://schemas.openxmlformats.org/officeDocument/2006/relationships/hyperlink" Target="https://podminky.urs.cz/item/CS_URS_2025_01/171151112" TargetMode="External"/><Relationship Id="rId13" Type="http://schemas.openxmlformats.org/officeDocument/2006/relationships/hyperlink" Target="https://podminky.urs.cz/item/CS_URS_2025_01/211531111" TargetMode="External"/><Relationship Id="rId18" Type="http://schemas.openxmlformats.org/officeDocument/2006/relationships/hyperlink" Target="https://podminky.urs.cz/item/CS_URS_2025_01/226112413" TargetMode="External"/><Relationship Id="rId39" Type="http://schemas.openxmlformats.org/officeDocument/2006/relationships/hyperlink" Target="https://podminky.urs.cz/item/CS_URS_2025_01/332351115" TargetMode="External"/><Relationship Id="rId109" Type="http://schemas.openxmlformats.org/officeDocument/2006/relationships/hyperlink" Target="https://podminky.urs.cz/item/CS_URS_2025_01/713131141" TargetMode="External"/><Relationship Id="rId34" Type="http://schemas.openxmlformats.org/officeDocument/2006/relationships/hyperlink" Target="https://podminky.urs.cz/item/CS_URS_2025_01/311270741" TargetMode="External"/><Relationship Id="rId50" Type="http://schemas.openxmlformats.org/officeDocument/2006/relationships/hyperlink" Target="https://podminky.urs.cz/item/CS_URS_2025_01/411354315" TargetMode="External"/><Relationship Id="rId55" Type="http://schemas.openxmlformats.org/officeDocument/2006/relationships/hyperlink" Target="https://podminky.urs.cz/item/CS_URS_2025_01/431351122" TargetMode="External"/><Relationship Id="rId76" Type="http://schemas.openxmlformats.org/officeDocument/2006/relationships/hyperlink" Target="https://podminky.urs.cz/item/CS_URS_2025_01/622511002" TargetMode="External"/><Relationship Id="rId97" Type="http://schemas.openxmlformats.org/officeDocument/2006/relationships/hyperlink" Target="https://podminky.urs.cz/item/CS_URS_2025_01/711191001" TargetMode="External"/><Relationship Id="rId104" Type="http://schemas.openxmlformats.org/officeDocument/2006/relationships/hyperlink" Target="https://podminky.urs.cz/item/CS_URS_2025_01/711441559" TargetMode="External"/><Relationship Id="rId120" Type="http://schemas.openxmlformats.org/officeDocument/2006/relationships/hyperlink" Target="https://podminky.urs.cz/item/CS_URS_2025_01/998777113" TargetMode="External"/><Relationship Id="rId7" Type="http://schemas.openxmlformats.org/officeDocument/2006/relationships/hyperlink" Target="https://podminky.urs.cz/item/CS_URS_2025_01/162751117" TargetMode="External"/><Relationship Id="rId71" Type="http://schemas.openxmlformats.org/officeDocument/2006/relationships/hyperlink" Target="https://podminky.urs.cz/item/CS_URS_2025_01/612135101" TargetMode="External"/><Relationship Id="rId92" Type="http://schemas.openxmlformats.org/officeDocument/2006/relationships/hyperlink" Target="https://podminky.urs.cz/item/CS_URS_2025_01/997013873" TargetMode="External"/><Relationship Id="rId2" Type="http://schemas.openxmlformats.org/officeDocument/2006/relationships/hyperlink" Target="https://podminky.urs.cz/item/CS_URS_2025_01/115101201" TargetMode="External"/><Relationship Id="rId29" Type="http://schemas.openxmlformats.org/officeDocument/2006/relationships/hyperlink" Target="https://podminky.urs.cz/item/CS_URS_2025_01/275351122" TargetMode="External"/><Relationship Id="rId24" Type="http://schemas.openxmlformats.org/officeDocument/2006/relationships/hyperlink" Target="https://podminky.urs.cz/item/CS_URS_2025_01/274351121" TargetMode="External"/><Relationship Id="rId40" Type="http://schemas.openxmlformats.org/officeDocument/2006/relationships/hyperlink" Target="https://podminky.urs.cz/item/CS_URS_2025_01/332351116" TargetMode="External"/><Relationship Id="rId45" Type="http://schemas.openxmlformats.org/officeDocument/2006/relationships/hyperlink" Target="https://podminky.urs.cz/item/CS_URS_2025_01/342271411" TargetMode="External"/><Relationship Id="rId66" Type="http://schemas.openxmlformats.org/officeDocument/2006/relationships/hyperlink" Target="https://podminky.urs.cz/item/CS_URS_2025_01/611311131" TargetMode="External"/><Relationship Id="rId87" Type="http://schemas.openxmlformats.org/officeDocument/2006/relationships/hyperlink" Target="https://podminky.urs.cz/item/CS_URS_2025_01/919726123" TargetMode="External"/><Relationship Id="rId110" Type="http://schemas.openxmlformats.org/officeDocument/2006/relationships/hyperlink" Target="https://podminky.urs.cz/item/CS_URS_2025_01/713131243" TargetMode="External"/><Relationship Id="rId115" Type="http://schemas.openxmlformats.org/officeDocument/2006/relationships/hyperlink" Target="https://podminky.urs.cz/item/CS_URS_2025_01/771274124" TargetMode="External"/><Relationship Id="rId61" Type="http://schemas.openxmlformats.org/officeDocument/2006/relationships/hyperlink" Target="https://podminky.urs.cz/item/CS_URS_2025_01/434351142" TargetMode="External"/><Relationship Id="rId82" Type="http://schemas.openxmlformats.org/officeDocument/2006/relationships/hyperlink" Target="https://podminky.urs.cz/item/CS_URS_2025_01/632451214" TargetMode="External"/><Relationship Id="rId19" Type="http://schemas.openxmlformats.org/officeDocument/2006/relationships/hyperlink" Target="https://podminky.urs.cz/item/CS_URS_2025_01/226113213" TargetMode="External"/><Relationship Id="rId14" Type="http://schemas.openxmlformats.org/officeDocument/2006/relationships/hyperlink" Target="https://podminky.urs.cz/item/CS_URS_2025_01/211971110" TargetMode="External"/><Relationship Id="rId30" Type="http://schemas.openxmlformats.org/officeDocument/2006/relationships/hyperlink" Target="https://podminky.urs.cz/item/CS_URS_2025_01/275361821" TargetMode="External"/><Relationship Id="rId35" Type="http://schemas.openxmlformats.org/officeDocument/2006/relationships/hyperlink" Target="https://podminky.urs.cz/item/CS_URS_2025_01/330321610" TargetMode="External"/><Relationship Id="rId56" Type="http://schemas.openxmlformats.org/officeDocument/2006/relationships/hyperlink" Target="https://podminky.urs.cz/item/CS_URS_2025_01/431351128" TargetMode="External"/><Relationship Id="rId77" Type="http://schemas.openxmlformats.org/officeDocument/2006/relationships/hyperlink" Target="https://podminky.urs.cz/item/CS_URS_2025_01/631311114" TargetMode="External"/><Relationship Id="rId100" Type="http://schemas.openxmlformats.org/officeDocument/2006/relationships/hyperlink" Target="https://podminky.urs.cz/item/CS_URS_2025_01/711412001" TargetMode="External"/><Relationship Id="rId105" Type="http://schemas.openxmlformats.org/officeDocument/2006/relationships/hyperlink" Target="https://podminky.urs.cz/item/CS_URS_2025_01/711442559" TargetMode="External"/><Relationship Id="rId8" Type="http://schemas.openxmlformats.org/officeDocument/2006/relationships/hyperlink" Target="https://podminky.urs.cz/item/CS_URS_2025_01/162751119" TargetMode="External"/><Relationship Id="rId51" Type="http://schemas.openxmlformats.org/officeDocument/2006/relationships/hyperlink" Target="https://podminky.urs.cz/item/CS_URS_2025_01/411354316" TargetMode="External"/><Relationship Id="rId72" Type="http://schemas.openxmlformats.org/officeDocument/2006/relationships/hyperlink" Target="https://podminky.urs.cz/item/CS_URS_2025_01/612142001" TargetMode="External"/><Relationship Id="rId93" Type="http://schemas.openxmlformats.org/officeDocument/2006/relationships/hyperlink" Target="https://podminky.urs.cz/item/CS_URS_2025_01/997321511" TargetMode="External"/><Relationship Id="rId98" Type="http://schemas.openxmlformats.org/officeDocument/2006/relationships/hyperlink" Target="https://podminky.urs.cz/item/CS_URS_2025_01/711411001" TargetMode="External"/><Relationship Id="rId121" Type="http://schemas.openxmlformats.org/officeDocument/2006/relationships/hyperlink" Target="https://podminky.urs.cz/item/CS_URS_2025_01/783933171" TargetMode="External"/><Relationship Id="rId3" Type="http://schemas.openxmlformats.org/officeDocument/2006/relationships/hyperlink" Target="https://podminky.urs.cz/item/CS_URS_2025_01/131251107" TargetMode="External"/><Relationship Id="rId25" Type="http://schemas.openxmlformats.org/officeDocument/2006/relationships/hyperlink" Target="https://podminky.urs.cz/item/CS_URS_2025_01/274351122" TargetMode="External"/><Relationship Id="rId46" Type="http://schemas.openxmlformats.org/officeDocument/2006/relationships/hyperlink" Target="https://podminky.urs.cz/item/CS_URS_2025_01/342271531" TargetMode="External"/><Relationship Id="rId67" Type="http://schemas.openxmlformats.org/officeDocument/2006/relationships/hyperlink" Target="https://podminky.urs.cz/item/CS_URS_2025_01/611322341" TargetMode="External"/><Relationship Id="rId116" Type="http://schemas.openxmlformats.org/officeDocument/2006/relationships/hyperlink" Target="https://podminky.urs.cz/item/CS_URS_2025_01/771274232" TargetMode="External"/><Relationship Id="rId20" Type="http://schemas.openxmlformats.org/officeDocument/2006/relationships/hyperlink" Target="https://podminky.urs.cz/item/CS_URS_2025_01/226113413" TargetMode="External"/><Relationship Id="rId41" Type="http://schemas.openxmlformats.org/officeDocument/2006/relationships/hyperlink" Target="https://podminky.urs.cz/item/CS_URS_2025_01/341321610" TargetMode="External"/><Relationship Id="rId62" Type="http://schemas.openxmlformats.org/officeDocument/2006/relationships/hyperlink" Target="https://podminky.urs.cz/item/CS_URS_2025_01/451315115" TargetMode="External"/><Relationship Id="rId83" Type="http://schemas.openxmlformats.org/officeDocument/2006/relationships/hyperlink" Target="https://podminky.urs.cz/item/CS_URS_2025_01/632451291" TargetMode="External"/><Relationship Id="rId88" Type="http://schemas.openxmlformats.org/officeDocument/2006/relationships/hyperlink" Target="https://podminky.urs.cz/item/CS_URS_2025_01/949101111" TargetMode="External"/><Relationship Id="rId111" Type="http://schemas.openxmlformats.org/officeDocument/2006/relationships/hyperlink" Target="https://podminky.urs.cz/item/CS_URS_2025_01/713131244" TargetMode="External"/><Relationship Id="rId15" Type="http://schemas.openxmlformats.org/officeDocument/2006/relationships/hyperlink" Target="https://podminky.urs.cz/item/CS_URS_2025_01/212755214" TargetMode="External"/><Relationship Id="rId36" Type="http://schemas.openxmlformats.org/officeDocument/2006/relationships/hyperlink" Target="https://podminky.urs.cz/item/CS_URS_2025_01/331351121" TargetMode="External"/><Relationship Id="rId57" Type="http://schemas.openxmlformats.org/officeDocument/2006/relationships/hyperlink" Target="https://podminky.urs.cz/item/CS_URS_2025_01/431351129" TargetMode="External"/><Relationship Id="rId106" Type="http://schemas.openxmlformats.org/officeDocument/2006/relationships/hyperlink" Target="https://podminky.urs.cz/item/CS_URS_2025_01/711442559" TargetMode="External"/><Relationship Id="rId10" Type="http://schemas.openxmlformats.org/officeDocument/2006/relationships/hyperlink" Target="https://podminky.urs.cz/item/CS_URS_2025_01/171251201" TargetMode="External"/><Relationship Id="rId31" Type="http://schemas.openxmlformats.org/officeDocument/2006/relationships/hyperlink" Target="https://podminky.urs.cz/item/CS_URS_2025_01/279113152" TargetMode="External"/><Relationship Id="rId52" Type="http://schemas.openxmlformats.org/officeDocument/2006/relationships/hyperlink" Target="https://podminky.urs.cz/item/CS_URS_2025_01/411361821" TargetMode="External"/><Relationship Id="rId73" Type="http://schemas.openxmlformats.org/officeDocument/2006/relationships/hyperlink" Target="https://podminky.urs.cz/item/CS_URS_2025_01/612322341" TargetMode="External"/><Relationship Id="rId78" Type="http://schemas.openxmlformats.org/officeDocument/2006/relationships/hyperlink" Target="https://podminky.urs.cz/item/CS_URS_2025_01/631311125" TargetMode="External"/><Relationship Id="rId94" Type="http://schemas.openxmlformats.org/officeDocument/2006/relationships/hyperlink" Target="https://podminky.urs.cz/item/CS_URS_2025_01/997321519" TargetMode="External"/><Relationship Id="rId99" Type="http://schemas.openxmlformats.org/officeDocument/2006/relationships/hyperlink" Target="https://podminky.urs.cz/item/CS_URS_2025_01/711411001" TargetMode="External"/><Relationship Id="rId101" Type="http://schemas.openxmlformats.org/officeDocument/2006/relationships/hyperlink" Target="https://podminky.urs.cz/item/CS_URS_2025_01/711441559" TargetMode="External"/><Relationship Id="rId122" Type="http://schemas.openxmlformats.org/officeDocument/2006/relationships/hyperlink" Target="https://podminky.urs.cz/item/CS_URS_2025_01/784181102" TargetMode="Externa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17" Type="http://schemas.openxmlformats.org/officeDocument/2006/relationships/hyperlink" Target="https://podminky.urs.cz/item/CS_URS_2025_01/762083121" TargetMode="External"/><Relationship Id="rId21" Type="http://schemas.openxmlformats.org/officeDocument/2006/relationships/hyperlink" Target="https://podminky.urs.cz/item/CS_URS_2025_01/341351111" TargetMode="External"/><Relationship Id="rId42" Type="http://schemas.openxmlformats.org/officeDocument/2006/relationships/hyperlink" Target="https://podminky.urs.cz/item/CS_URS_2025_01/434351141" TargetMode="External"/><Relationship Id="rId63" Type="http://schemas.openxmlformats.org/officeDocument/2006/relationships/hyperlink" Target="https://podminky.urs.cz/item/CS_URS_2025_01/622251209" TargetMode="External"/><Relationship Id="rId84" Type="http://schemas.openxmlformats.org/officeDocument/2006/relationships/hyperlink" Target="https://podminky.urs.cz/item/CS_URS_2025_01/711411001" TargetMode="External"/><Relationship Id="rId138" Type="http://schemas.openxmlformats.org/officeDocument/2006/relationships/hyperlink" Target="https://podminky.urs.cz/item/CS_URS_2025_01/763132122" TargetMode="External"/><Relationship Id="rId159" Type="http://schemas.openxmlformats.org/officeDocument/2006/relationships/hyperlink" Target="https://podminky.urs.cz/item/CS_URS_2025_01/776221121" TargetMode="External"/><Relationship Id="rId170" Type="http://schemas.openxmlformats.org/officeDocument/2006/relationships/drawing" Target="../drawings/drawing4.xml"/><Relationship Id="rId107" Type="http://schemas.openxmlformats.org/officeDocument/2006/relationships/hyperlink" Target="https://podminky.urs.cz/item/CS_URS_2025_01/713141136" TargetMode="External"/><Relationship Id="rId11" Type="http://schemas.openxmlformats.org/officeDocument/2006/relationships/hyperlink" Target="https://podminky.urs.cz/item/CS_URS_2025_01/317121216" TargetMode="External"/><Relationship Id="rId32" Type="http://schemas.openxmlformats.org/officeDocument/2006/relationships/hyperlink" Target="https://podminky.urs.cz/item/CS_URS_2025_01/411354315" TargetMode="External"/><Relationship Id="rId53" Type="http://schemas.openxmlformats.org/officeDocument/2006/relationships/hyperlink" Target="https://podminky.urs.cz/item/CS_URS_2025_01/612322391" TargetMode="External"/><Relationship Id="rId74" Type="http://schemas.openxmlformats.org/officeDocument/2006/relationships/hyperlink" Target="https://podminky.urs.cz/item/CS_URS_2025_01/941221212" TargetMode="External"/><Relationship Id="rId128" Type="http://schemas.openxmlformats.org/officeDocument/2006/relationships/hyperlink" Target="https://podminky.urs.cz/item/CS_URS_2025_01/763113331" TargetMode="External"/><Relationship Id="rId149" Type="http://schemas.openxmlformats.org/officeDocument/2006/relationships/hyperlink" Target="https://podminky.urs.cz/item/CS_URS_2025_01/771274124" TargetMode="External"/><Relationship Id="rId5" Type="http://schemas.openxmlformats.org/officeDocument/2006/relationships/hyperlink" Target="https://podminky.urs.cz/item/CS_URS_2025_01/317121101" TargetMode="External"/><Relationship Id="rId95" Type="http://schemas.openxmlformats.org/officeDocument/2006/relationships/hyperlink" Target="https://podminky.urs.cz/item/CS_URS_2025_01/712391482" TargetMode="External"/><Relationship Id="rId160" Type="http://schemas.openxmlformats.org/officeDocument/2006/relationships/hyperlink" Target="https://podminky.urs.cz/item/CS_URS_2025_01/776231111" TargetMode="External"/><Relationship Id="rId22" Type="http://schemas.openxmlformats.org/officeDocument/2006/relationships/hyperlink" Target="https://podminky.urs.cz/item/CS_URS_2025_01/341351112" TargetMode="External"/><Relationship Id="rId43" Type="http://schemas.openxmlformats.org/officeDocument/2006/relationships/hyperlink" Target="https://podminky.urs.cz/item/CS_URS_2025_01/434351142" TargetMode="External"/><Relationship Id="rId64" Type="http://schemas.openxmlformats.org/officeDocument/2006/relationships/hyperlink" Target="https://podminky.urs.cz/item/CS_URS_2025_01/629991011" TargetMode="External"/><Relationship Id="rId118" Type="http://schemas.openxmlformats.org/officeDocument/2006/relationships/hyperlink" Target="https://podminky.urs.cz/item/CS_URS_2025_01/762086113" TargetMode="External"/><Relationship Id="rId139" Type="http://schemas.openxmlformats.org/officeDocument/2006/relationships/hyperlink" Target="https://podminky.urs.cz/item/CS_URS_2025_01/763161522" TargetMode="External"/><Relationship Id="rId85" Type="http://schemas.openxmlformats.org/officeDocument/2006/relationships/hyperlink" Target="https://podminky.urs.cz/item/CS_URS_2025_01/711441559" TargetMode="External"/><Relationship Id="rId150" Type="http://schemas.openxmlformats.org/officeDocument/2006/relationships/hyperlink" Target="https://podminky.urs.cz/item/CS_URS_2025_01/771274232" TargetMode="External"/><Relationship Id="rId12" Type="http://schemas.openxmlformats.org/officeDocument/2006/relationships/hyperlink" Target="https://podminky.urs.cz/item/CS_URS_2025_01/317121224" TargetMode="External"/><Relationship Id="rId33" Type="http://schemas.openxmlformats.org/officeDocument/2006/relationships/hyperlink" Target="https://podminky.urs.cz/item/CS_URS_2025_01/411354316" TargetMode="External"/><Relationship Id="rId108" Type="http://schemas.openxmlformats.org/officeDocument/2006/relationships/hyperlink" Target="https://podminky.urs.cz/item/CS_URS_2025_01/713141136" TargetMode="External"/><Relationship Id="rId129" Type="http://schemas.openxmlformats.org/officeDocument/2006/relationships/hyperlink" Target="https://podminky.urs.cz/item/CS_URS_2025_01/763121211" TargetMode="External"/><Relationship Id="rId54" Type="http://schemas.openxmlformats.org/officeDocument/2006/relationships/hyperlink" Target="https://podminky.urs.cz/item/CS_URS_2025_01/622131321" TargetMode="External"/><Relationship Id="rId70" Type="http://schemas.openxmlformats.org/officeDocument/2006/relationships/hyperlink" Target="https://podminky.urs.cz/item/CS_URS_2025_01/632451291" TargetMode="External"/><Relationship Id="rId75" Type="http://schemas.openxmlformats.org/officeDocument/2006/relationships/hyperlink" Target="https://podminky.urs.cz/item/CS_URS_2025_01/941221812" TargetMode="External"/><Relationship Id="rId91" Type="http://schemas.openxmlformats.org/officeDocument/2006/relationships/hyperlink" Target="https://podminky.urs.cz/item/CS_URS_2025_01/712341559" TargetMode="External"/><Relationship Id="rId96" Type="http://schemas.openxmlformats.org/officeDocument/2006/relationships/hyperlink" Target="https://podminky.urs.cz/item/CS_URS_2025_01/712431111" TargetMode="External"/><Relationship Id="rId140" Type="http://schemas.openxmlformats.org/officeDocument/2006/relationships/hyperlink" Target="https://podminky.urs.cz/item/CS_URS_2025_01/763164556" TargetMode="External"/><Relationship Id="rId145" Type="http://schemas.openxmlformats.org/officeDocument/2006/relationships/hyperlink" Target="https://podminky.urs.cz/item/CS_URS_2025_01/998766213" TargetMode="External"/><Relationship Id="rId161" Type="http://schemas.openxmlformats.org/officeDocument/2006/relationships/hyperlink" Target="https://podminky.urs.cz/item/CS_URS_2025_01/998776113" TargetMode="External"/><Relationship Id="rId166" Type="http://schemas.openxmlformats.org/officeDocument/2006/relationships/hyperlink" Target="https://podminky.urs.cz/item/CS_URS_2025_01/781734112" TargetMode="External"/><Relationship Id="rId1" Type="http://schemas.openxmlformats.org/officeDocument/2006/relationships/hyperlink" Target="https://podminky.urs.cz/item/CS_URS_2025_01/311113152" TargetMode="External"/><Relationship Id="rId6" Type="http://schemas.openxmlformats.org/officeDocument/2006/relationships/hyperlink" Target="https://podminky.urs.cz/item/CS_URS_2025_01/317121102" TargetMode="External"/><Relationship Id="rId23" Type="http://schemas.openxmlformats.org/officeDocument/2006/relationships/hyperlink" Target="https://podminky.urs.cz/item/CS_URS_2025_01/341361821" TargetMode="External"/><Relationship Id="rId28" Type="http://schemas.openxmlformats.org/officeDocument/2006/relationships/hyperlink" Target="https://podminky.urs.cz/item/CS_URS_2025_01/346272226" TargetMode="External"/><Relationship Id="rId49" Type="http://schemas.openxmlformats.org/officeDocument/2006/relationships/hyperlink" Target="https://podminky.urs.cz/item/CS_URS_2025_01/612142001" TargetMode="External"/><Relationship Id="rId114" Type="http://schemas.openxmlformats.org/officeDocument/2006/relationships/hyperlink" Target="https://podminky.urs.cz/item/CS_URS_2025_01/713141396" TargetMode="External"/><Relationship Id="rId119" Type="http://schemas.openxmlformats.org/officeDocument/2006/relationships/hyperlink" Target="https://podminky.urs.cz/item/CS_URS_2025_01/762332522" TargetMode="External"/><Relationship Id="rId44" Type="http://schemas.openxmlformats.org/officeDocument/2006/relationships/hyperlink" Target="https://podminky.urs.cz/item/CS_URS_2025_01/611131301" TargetMode="External"/><Relationship Id="rId60" Type="http://schemas.openxmlformats.org/officeDocument/2006/relationships/hyperlink" Target="https://podminky.urs.cz/item/CS_URS_2025_01/622221041" TargetMode="External"/><Relationship Id="rId65" Type="http://schemas.openxmlformats.org/officeDocument/2006/relationships/hyperlink" Target="https://podminky.urs.cz/item/CS_URS_2025_01/631311125" TargetMode="External"/><Relationship Id="rId81" Type="http://schemas.openxmlformats.org/officeDocument/2006/relationships/hyperlink" Target="https://podminky.urs.cz/item/CS_URS_2025_01/944511811" TargetMode="External"/><Relationship Id="rId86" Type="http://schemas.openxmlformats.org/officeDocument/2006/relationships/hyperlink" Target="https://podminky.urs.cz/item/CS_URS_2025_01/998711113" TargetMode="External"/><Relationship Id="rId130" Type="http://schemas.openxmlformats.org/officeDocument/2006/relationships/hyperlink" Target="https://podminky.urs.cz/item/CS_URS_2025_01/763121433" TargetMode="External"/><Relationship Id="rId135" Type="http://schemas.openxmlformats.org/officeDocument/2006/relationships/hyperlink" Target="https://podminky.urs.cz/item/CS_URS_2025_01/763131491" TargetMode="External"/><Relationship Id="rId151" Type="http://schemas.openxmlformats.org/officeDocument/2006/relationships/hyperlink" Target="https://podminky.urs.cz/item/CS_URS_2025_01/771473133" TargetMode="External"/><Relationship Id="rId156" Type="http://schemas.openxmlformats.org/officeDocument/2006/relationships/hyperlink" Target="https://podminky.urs.cz/item/CS_URS_2025_01/776111311" TargetMode="External"/><Relationship Id="rId13" Type="http://schemas.openxmlformats.org/officeDocument/2006/relationships/hyperlink" Target="https://podminky.urs.cz/item/CS_URS_2025_01/317944321" TargetMode="External"/><Relationship Id="rId18" Type="http://schemas.openxmlformats.org/officeDocument/2006/relationships/hyperlink" Target="https://podminky.urs.cz/item/CS_URS_2025_01/331351122" TargetMode="External"/><Relationship Id="rId39" Type="http://schemas.openxmlformats.org/officeDocument/2006/relationships/hyperlink" Target="https://podminky.urs.cz/item/CS_URS_2025_01/431351129" TargetMode="External"/><Relationship Id="rId109" Type="http://schemas.openxmlformats.org/officeDocument/2006/relationships/hyperlink" Target="https://podminky.urs.cz/item/CS_URS_2025_01/713141136" TargetMode="External"/><Relationship Id="rId34" Type="http://schemas.openxmlformats.org/officeDocument/2006/relationships/hyperlink" Target="https://podminky.urs.cz/item/CS_URS_2025_01/411361821" TargetMode="External"/><Relationship Id="rId50" Type="http://schemas.openxmlformats.org/officeDocument/2006/relationships/hyperlink" Target="https://podminky.urs.cz/item/CS_URS_2025_01/612322311" TargetMode="External"/><Relationship Id="rId55" Type="http://schemas.openxmlformats.org/officeDocument/2006/relationships/hyperlink" Target="https://podminky.urs.cz/item/CS_URS_2025_01/622142001" TargetMode="External"/><Relationship Id="rId76" Type="http://schemas.openxmlformats.org/officeDocument/2006/relationships/hyperlink" Target="https://podminky.urs.cz/item/CS_URS_2025_01/944121121" TargetMode="External"/><Relationship Id="rId97" Type="http://schemas.openxmlformats.org/officeDocument/2006/relationships/hyperlink" Target="https://podminky.urs.cz/item/CS_URS_2025_01/712771221" TargetMode="External"/><Relationship Id="rId104" Type="http://schemas.openxmlformats.org/officeDocument/2006/relationships/hyperlink" Target="https://podminky.urs.cz/item/CS_URS_2025_01/713111128" TargetMode="External"/><Relationship Id="rId120" Type="http://schemas.openxmlformats.org/officeDocument/2006/relationships/hyperlink" Target="https://podminky.urs.cz/item/CS_URS_2025_01/762341026" TargetMode="External"/><Relationship Id="rId125" Type="http://schemas.openxmlformats.org/officeDocument/2006/relationships/hyperlink" Target="https://podminky.urs.cz/item/CS_URS_2025_01/763111343" TargetMode="External"/><Relationship Id="rId141" Type="http://schemas.openxmlformats.org/officeDocument/2006/relationships/hyperlink" Target="https://podminky.urs.cz/item/CS_URS_2025_01/763164736" TargetMode="External"/><Relationship Id="rId146" Type="http://schemas.openxmlformats.org/officeDocument/2006/relationships/hyperlink" Target="https://podminky.urs.cz/item/CS_URS_2025_01/998767213" TargetMode="External"/><Relationship Id="rId167" Type="http://schemas.openxmlformats.org/officeDocument/2006/relationships/hyperlink" Target="https://podminky.urs.cz/item/CS_URS_2025_01/998781113" TargetMode="External"/><Relationship Id="rId7" Type="http://schemas.openxmlformats.org/officeDocument/2006/relationships/hyperlink" Target="https://podminky.urs.cz/item/CS_URS_2025_01/317121103" TargetMode="External"/><Relationship Id="rId71" Type="http://schemas.openxmlformats.org/officeDocument/2006/relationships/hyperlink" Target="https://podminky.urs.cz/item/CS_URS_2025_01/633811111" TargetMode="External"/><Relationship Id="rId92" Type="http://schemas.openxmlformats.org/officeDocument/2006/relationships/hyperlink" Target="https://podminky.urs.cz/item/CS_URS_2025_01/712391172" TargetMode="External"/><Relationship Id="rId162" Type="http://schemas.openxmlformats.org/officeDocument/2006/relationships/hyperlink" Target="https://podminky.urs.cz/item/CS_URS_2025_01/998777113" TargetMode="External"/><Relationship Id="rId2" Type="http://schemas.openxmlformats.org/officeDocument/2006/relationships/hyperlink" Target="https://podminky.urs.cz/item/CS_URS_2025_01/311270331" TargetMode="External"/><Relationship Id="rId29" Type="http://schemas.openxmlformats.org/officeDocument/2006/relationships/hyperlink" Target="https://podminky.urs.cz/item/CS_URS_2025_01/411321616" TargetMode="External"/><Relationship Id="rId24" Type="http://schemas.openxmlformats.org/officeDocument/2006/relationships/hyperlink" Target="https://podminky.urs.cz/item/CS_URS_2025_01/342271411" TargetMode="External"/><Relationship Id="rId40" Type="http://schemas.openxmlformats.org/officeDocument/2006/relationships/hyperlink" Target="https://podminky.urs.cz/item/CS_URS_2025_01/433351131" TargetMode="External"/><Relationship Id="rId45" Type="http://schemas.openxmlformats.org/officeDocument/2006/relationships/hyperlink" Target="https://podminky.urs.cz/item/CS_URS_2025_01/611142001" TargetMode="External"/><Relationship Id="rId66" Type="http://schemas.openxmlformats.org/officeDocument/2006/relationships/hyperlink" Target="https://podminky.urs.cz/item/CS_URS_2025_01/631319183" TargetMode="External"/><Relationship Id="rId87" Type="http://schemas.openxmlformats.org/officeDocument/2006/relationships/hyperlink" Target="https://podminky.urs.cz/item/CS_URS_2025_01/712311101" TargetMode="External"/><Relationship Id="rId110" Type="http://schemas.openxmlformats.org/officeDocument/2006/relationships/hyperlink" Target="https://podminky.urs.cz/item/CS_URS_2025_01/713141263" TargetMode="External"/><Relationship Id="rId115" Type="http://schemas.openxmlformats.org/officeDocument/2006/relationships/hyperlink" Target="https://podminky.urs.cz/item/CS_URS_2025_01/713151173" TargetMode="External"/><Relationship Id="rId131" Type="http://schemas.openxmlformats.org/officeDocument/2006/relationships/hyperlink" Target="https://podminky.urs.cz/item/CS_URS_2025_01/763121590" TargetMode="External"/><Relationship Id="rId136" Type="http://schemas.openxmlformats.org/officeDocument/2006/relationships/hyperlink" Target="https://podminky.urs.cz/item/CS_URS_2025_01/763131714" TargetMode="External"/><Relationship Id="rId157" Type="http://schemas.openxmlformats.org/officeDocument/2006/relationships/hyperlink" Target="https://podminky.urs.cz/item/CS_URS_2025_01/776121111" TargetMode="External"/><Relationship Id="rId61" Type="http://schemas.openxmlformats.org/officeDocument/2006/relationships/hyperlink" Target="https://podminky.urs.cz/item/CS_URS_2025_01/622221061" TargetMode="External"/><Relationship Id="rId82" Type="http://schemas.openxmlformats.org/officeDocument/2006/relationships/hyperlink" Target="https://podminky.urs.cz/item/CS_URS_2025_01/949101111" TargetMode="External"/><Relationship Id="rId152" Type="http://schemas.openxmlformats.org/officeDocument/2006/relationships/hyperlink" Target="https://podminky.urs.cz/item/CS_URS_2025_01/771574473" TargetMode="External"/><Relationship Id="rId19" Type="http://schemas.openxmlformats.org/officeDocument/2006/relationships/hyperlink" Target="https://podminky.urs.cz/item/CS_URS_2025_01/331361821" TargetMode="External"/><Relationship Id="rId14" Type="http://schemas.openxmlformats.org/officeDocument/2006/relationships/hyperlink" Target="https://podminky.urs.cz/item/CS_URS_2025_01/317944323" TargetMode="External"/><Relationship Id="rId30" Type="http://schemas.openxmlformats.org/officeDocument/2006/relationships/hyperlink" Target="https://podminky.urs.cz/item/CS_URS_2025_01/411351021" TargetMode="External"/><Relationship Id="rId35" Type="http://schemas.openxmlformats.org/officeDocument/2006/relationships/hyperlink" Target="https://podminky.urs.cz/item/CS_URS_2025_01/430361821" TargetMode="External"/><Relationship Id="rId56" Type="http://schemas.openxmlformats.org/officeDocument/2006/relationships/hyperlink" Target="https://podminky.urs.cz/item/CS_URS_2025_01/622211041" TargetMode="External"/><Relationship Id="rId77" Type="http://schemas.openxmlformats.org/officeDocument/2006/relationships/hyperlink" Target="https://podminky.urs.cz/item/CS_URS_2025_01/944121221" TargetMode="External"/><Relationship Id="rId100" Type="http://schemas.openxmlformats.org/officeDocument/2006/relationships/hyperlink" Target="https://podminky.urs.cz/item/CS_URS_2025_01/712841559" TargetMode="External"/><Relationship Id="rId105" Type="http://schemas.openxmlformats.org/officeDocument/2006/relationships/hyperlink" Target="https://podminky.urs.cz/item/CS_URS_2025_01/713111128" TargetMode="External"/><Relationship Id="rId126" Type="http://schemas.openxmlformats.org/officeDocument/2006/relationships/hyperlink" Target="https://podminky.urs.cz/item/CS_URS_2025_01/763111346" TargetMode="External"/><Relationship Id="rId147" Type="http://schemas.openxmlformats.org/officeDocument/2006/relationships/hyperlink" Target="https://podminky.urs.cz/item/CS_URS_2025_01/771111011" TargetMode="External"/><Relationship Id="rId168" Type="http://schemas.openxmlformats.org/officeDocument/2006/relationships/hyperlink" Target="https://podminky.urs.cz/item/CS_URS_2025_01/784181102" TargetMode="External"/><Relationship Id="rId8" Type="http://schemas.openxmlformats.org/officeDocument/2006/relationships/hyperlink" Target="https://podminky.urs.cz/item/CS_URS_2025_01/317121211" TargetMode="External"/><Relationship Id="rId51" Type="http://schemas.openxmlformats.org/officeDocument/2006/relationships/hyperlink" Target="https://podminky.urs.cz/item/CS_URS_2025_01/612322341" TargetMode="External"/><Relationship Id="rId72" Type="http://schemas.openxmlformats.org/officeDocument/2006/relationships/hyperlink" Target="https://podminky.urs.cz/item/CS_URS_2025_01/636411009" TargetMode="External"/><Relationship Id="rId93" Type="http://schemas.openxmlformats.org/officeDocument/2006/relationships/hyperlink" Target="https://podminky.urs.cz/item/CS_URS_2025_01/712391172" TargetMode="External"/><Relationship Id="rId98" Type="http://schemas.openxmlformats.org/officeDocument/2006/relationships/hyperlink" Target="https://podminky.urs.cz/item/CS_URS_2025_01/712771411" TargetMode="External"/><Relationship Id="rId121" Type="http://schemas.openxmlformats.org/officeDocument/2006/relationships/hyperlink" Target="https://podminky.urs.cz/item/CS_URS_2025_01/762342214" TargetMode="External"/><Relationship Id="rId142" Type="http://schemas.openxmlformats.org/officeDocument/2006/relationships/hyperlink" Target="https://podminky.urs.cz/item/CS_URS_2025_01/998763323" TargetMode="External"/><Relationship Id="rId163" Type="http://schemas.openxmlformats.org/officeDocument/2006/relationships/hyperlink" Target="https://podminky.urs.cz/item/CS_URS_2025_01/781121011" TargetMode="External"/><Relationship Id="rId3" Type="http://schemas.openxmlformats.org/officeDocument/2006/relationships/hyperlink" Target="https://podminky.urs.cz/item/CS_URS_2025_01/311270531" TargetMode="External"/><Relationship Id="rId25" Type="http://schemas.openxmlformats.org/officeDocument/2006/relationships/hyperlink" Target="https://podminky.urs.cz/item/CS_URS_2025_01/342271531" TargetMode="External"/><Relationship Id="rId46" Type="http://schemas.openxmlformats.org/officeDocument/2006/relationships/hyperlink" Target="https://podminky.urs.cz/item/CS_URS_2025_01/611322341" TargetMode="External"/><Relationship Id="rId67" Type="http://schemas.openxmlformats.org/officeDocument/2006/relationships/hyperlink" Target="https://podminky.urs.cz/item/CS_URS_2025_01/631362021" TargetMode="External"/><Relationship Id="rId116" Type="http://schemas.openxmlformats.org/officeDocument/2006/relationships/hyperlink" Target="https://podminky.urs.cz/item/CS_URS_2025_01/998713113" TargetMode="External"/><Relationship Id="rId137" Type="http://schemas.openxmlformats.org/officeDocument/2006/relationships/hyperlink" Target="https://podminky.urs.cz/item/CS_URS_2025_01/763131721" TargetMode="External"/><Relationship Id="rId158" Type="http://schemas.openxmlformats.org/officeDocument/2006/relationships/hyperlink" Target="https://podminky.urs.cz/item/CS_URS_2025_01/776141121" TargetMode="External"/><Relationship Id="rId20" Type="http://schemas.openxmlformats.org/officeDocument/2006/relationships/hyperlink" Target="https://podminky.urs.cz/item/CS_URS_2025_01/341321610" TargetMode="External"/><Relationship Id="rId41" Type="http://schemas.openxmlformats.org/officeDocument/2006/relationships/hyperlink" Target="https://podminky.urs.cz/item/CS_URS_2025_01/433351132" TargetMode="External"/><Relationship Id="rId62" Type="http://schemas.openxmlformats.org/officeDocument/2006/relationships/hyperlink" Target="https://podminky.urs.cz/item/CS_URS_2025_01/622222051" TargetMode="External"/><Relationship Id="rId83" Type="http://schemas.openxmlformats.org/officeDocument/2006/relationships/hyperlink" Target="https://podminky.urs.cz/item/CS_URS_2025_01/952901111" TargetMode="External"/><Relationship Id="rId88" Type="http://schemas.openxmlformats.org/officeDocument/2006/relationships/hyperlink" Target="https://podminky.urs.cz/item/CS_URS_2025_01/712331111" TargetMode="External"/><Relationship Id="rId111" Type="http://schemas.openxmlformats.org/officeDocument/2006/relationships/hyperlink" Target="https://podminky.urs.cz/item/CS_URS_2025_01/713141338" TargetMode="External"/><Relationship Id="rId132" Type="http://schemas.openxmlformats.org/officeDocument/2006/relationships/hyperlink" Target="https://podminky.urs.cz/item/CS_URS_2025_01/763121714" TargetMode="External"/><Relationship Id="rId153" Type="http://schemas.openxmlformats.org/officeDocument/2006/relationships/hyperlink" Target="https://podminky.urs.cz/item/CS_URS_2025_01/771574476" TargetMode="External"/><Relationship Id="rId15" Type="http://schemas.openxmlformats.org/officeDocument/2006/relationships/hyperlink" Target="https://podminky.urs.cz/item/CS_URS_2025_01/317998132" TargetMode="External"/><Relationship Id="rId36" Type="http://schemas.openxmlformats.org/officeDocument/2006/relationships/hyperlink" Target="https://podminky.urs.cz/item/CS_URS_2025_01/431351121" TargetMode="External"/><Relationship Id="rId57" Type="http://schemas.openxmlformats.org/officeDocument/2006/relationships/hyperlink" Target="https://podminky.urs.cz/item/CS_URS_2025_01/622211061" TargetMode="External"/><Relationship Id="rId106" Type="http://schemas.openxmlformats.org/officeDocument/2006/relationships/hyperlink" Target="https://podminky.urs.cz/item/CS_URS_2025_01/713121111" TargetMode="External"/><Relationship Id="rId127" Type="http://schemas.openxmlformats.org/officeDocument/2006/relationships/hyperlink" Target="https://podminky.urs.cz/item/CS_URS_2025_01/763111717" TargetMode="External"/><Relationship Id="rId10" Type="http://schemas.openxmlformats.org/officeDocument/2006/relationships/hyperlink" Target="https://podminky.urs.cz/item/CS_URS_2025_01/317121213" TargetMode="External"/><Relationship Id="rId31" Type="http://schemas.openxmlformats.org/officeDocument/2006/relationships/hyperlink" Target="https://podminky.urs.cz/item/CS_URS_2025_01/411351022" TargetMode="External"/><Relationship Id="rId52" Type="http://schemas.openxmlformats.org/officeDocument/2006/relationships/hyperlink" Target="https://podminky.urs.cz/item/CS_URS_2025_01/612322391" TargetMode="External"/><Relationship Id="rId73" Type="http://schemas.openxmlformats.org/officeDocument/2006/relationships/hyperlink" Target="https://podminky.urs.cz/item/CS_URS_2025_01/941221112" TargetMode="External"/><Relationship Id="rId78" Type="http://schemas.openxmlformats.org/officeDocument/2006/relationships/hyperlink" Target="https://podminky.urs.cz/item/CS_URS_2025_01/944121821" TargetMode="External"/><Relationship Id="rId94" Type="http://schemas.openxmlformats.org/officeDocument/2006/relationships/hyperlink" Target="https://podminky.urs.cz/item/CS_URS_2025_01/712391382" TargetMode="External"/><Relationship Id="rId99" Type="http://schemas.openxmlformats.org/officeDocument/2006/relationships/hyperlink" Target="https://podminky.urs.cz/item/CS_URS_2025_01/712811101" TargetMode="External"/><Relationship Id="rId101" Type="http://schemas.openxmlformats.org/officeDocument/2006/relationships/hyperlink" Target="https://podminky.urs.cz/item/CS_URS_2025_01/712841559" TargetMode="External"/><Relationship Id="rId122" Type="http://schemas.openxmlformats.org/officeDocument/2006/relationships/hyperlink" Target="https://podminky.urs.cz/item/CS_URS_2025_01/762361332" TargetMode="External"/><Relationship Id="rId143" Type="http://schemas.openxmlformats.org/officeDocument/2006/relationships/hyperlink" Target="https://podminky.urs.cz/item/CS_URS_2025_01/998764213" TargetMode="External"/><Relationship Id="rId148" Type="http://schemas.openxmlformats.org/officeDocument/2006/relationships/hyperlink" Target="https://podminky.urs.cz/item/CS_URS_2025_01/771121011" TargetMode="External"/><Relationship Id="rId164" Type="http://schemas.openxmlformats.org/officeDocument/2006/relationships/hyperlink" Target="https://podminky.urs.cz/item/CS_URS_2025_01/781472217" TargetMode="External"/><Relationship Id="rId169" Type="http://schemas.openxmlformats.org/officeDocument/2006/relationships/hyperlink" Target="https://podminky.urs.cz/item/CS_URS_2025_01/784211101" TargetMode="External"/><Relationship Id="rId4" Type="http://schemas.openxmlformats.org/officeDocument/2006/relationships/hyperlink" Target="https://podminky.urs.cz/item/CS_URS_2025_01/311270741" TargetMode="External"/><Relationship Id="rId9" Type="http://schemas.openxmlformats.org/officeDocument/2006/relationships/hyperlink" Target="https://podminky.urs.cz/item/CS_URS_2025_01/317121212" TargetMode="External"/><Relationship Id="rId26" Type="http://schemas.openxmlformats.org/officeDocument/2006/relationships/hyperlink" Target="https://podminky.urs.cz/item/CS_URS_2025_01/346244381" TargetMode="External"/><Relationship Id="rId47" Type="http://schemas.openxmlformats.org/officeDocument/2006/relationships/hyperlink" Target="https://podminky.urs.cz/item/CS_URS_2025_01/611322391" TargetMode="External"/><Relationship Id="rId68" Type="http://schemas.openxmlformats.org/officeDocument/2006/relationships/hyperlink" Target="https://podminky.urs.cz/item/CS_URS_2025_01/631362021" TargetMode="External"/><Relationship Id="rId89" Type="http://schemas.openxmlformats.org/officeDocument/2006/relationships/hyperlink" Target="https://podminky.urs.cz/item/CS_URS_2025_01/712341559" TargetMode="External"/><Relationship Id="rId112" Type="http://schemas.openxmlformats.org/officeDocument/2006/relationships/hyperlink" Target="https://podminky.urs.cz/item/CS_URS_2025_01/713141338" TargetMode="External"/><Relationship Id="rId133" Type="http://schemas.openxmlformats.org/officeDocument/2006/relationships/hyperlink" Target="https://podminky.urs.cz/item/CS_URS_2025_01/763122415" TargetMode="External"/><Relationship Id="rId154" Type="http://schemas.openxmlformats.org/officeDocument/2006/relationships/hyperlink" Target="https://podminky.urs.cz/item/CS_URS_2025_01/771574476" TargetMode="External"/><Relationship Id="rId16" Type="http://schemas.openxmlformats.org/officeDocument/2006/relationships/hyperlink" Target="https://podminky.urs.cz/item/CS_URS_2025_01/330321610" TargetMode="External"/><Relationship Id="rId37" Type="http://schemas.openxmlformats.org/officeDocument/2006/relationships/hyperlink" Target="https://podminky.urs.cz/item/CS_URS_2025_01/431351122" TargetMode="External"/><Relationship Id="rId58" Type="http://schemas.openxmlformats.org/officeDocument/2006/relationships/hyperlink" Target="https://podminky.urs.cz/item/CS_URS_2025_01/622212051" TargetMode="External"/><Relationship Id="rId79" Type="http://schemas.openxmlformats.org/officeDocument/2006/relationships/hyperlink" Target="https://podminky.urs.cz/item/CS_URS_2025_01/944511111" TargetMode="External"/><Relationship Id="rId102" Type="http://schemas.openxmlformats.org/officeDocument/2006/relationships/hyperlink" Target="https://podminky.urs.cz/item/CS_URS_2025_01/998712113" TargetMode="External"/><Relationship Id="rId123" Type="http://schemas.openxmlformats.org/officeDocument/2006/relationships/hyperlink" Target="https://podminky.urs.cz/item/CS_URS_2025_01/762395000" TargetMode="External"/><Relationship Id="rId144" Type="http://schemas.openxmlformats.org/officeDocument/2006/relationships/hyperlink" Target="https://podminky.urs.cz/item/CS_URS_2025_01/766629214" TargetMode="External"/><Relationship Id="rId90" Type="http://schemas.openxmlformats.org/officeDocument/2006/relationships/hyperlink" Target="https://podminky.urs.cz/item/CS_URS_2025_01/712341559" TargetMode="External"/><Relationship Id="rId165" Type="http://schemas.openxmlformats.org/officeDocument/2006/relationships/hyperlink" Target="https://podminky.urs.cz/item/CS_URS_2025_01/781495115" TargetMode="External"/><Relationship Id="rId27" Type="http://schemas.openxmlformats.org/officeDocument/2006/relationships/hyperlink" Target="https://podminky.urs.cz/item/CS_URS_2025_01/615142012" TargetMode="External"/><Relationship Id="rId48" Type="http://schemas.openxmlformats.org/officeDocument/2006/relationships/hyperlink" Target="https://podminky.urs.cz/item/CS_URS_2025_01/612131301" TargetMode="External"/><Relationship Id="rId69" Type="http://schemas.openxmlformats.org/officeDocument/2006/relationships/hyperlink" Target="https://podminky.urs.cz/item/CS_URS_2025_01/632451214" TargetMode="External"/><Relationship Id="rId113" Type="http://schemas.openxmlformats.org/officeDocument/2006/relationships/hyperlink" Target="https://podminky.urs.cz/item/CS_URS_2025_01/713141378" TargetMode="External"/><Relationship Id="rId134" Type="http://schemas.openxmlformats.org/officeDocument/2006/relationships/hyperlink" Target="https://podminky.urs.cz/item/CS_URS_2025_01/763131412" TargetMode="External"/><Relationship Id="rId80" Type="http://schemas.openxmlformats.org/officeDocument/2006/relationships/hyperlink" Target="https://podminky.urs.cz/item/CS_URS_2025_01/944511211" TargetMode="External"/><Relationship Id="rId155" Type="http://schemas.openxmlformats.org/officeDocument/2006/relationships/hyperlink" Target="https://podminky.urs.cz/item/CS_URS_2025_01/998771113" TargetMode="External"/><Relationship Id="rId17" Type="http://schemas.openxmlformats.org/officeDocument/2006/relationships/hyperlink" Target="https://podminky.urs.cz/item/CS_URS_2025_01/331351121" TargetMode="External"/><Relationship Id="rId38" Type="http://schemas.openxmlformats.org/officeDocument/2006/relationships/hyperlink" Target="https://podminky.urs.cz/item/CS_URS_2025_01/431351128" TargetMode="External"/><Relationship Id="rId59" Type="http://schemas.openxmlformats.org/officeDocument/2006/relationships/hyperlink" Target="https://podminky.urs.cz/item/CS_URS_2025_01/622221031" TargetMode="External"/><Relationship Id="rId103" Type="http://schemas.openxmlformats.org/officeDocument/2006/relationships/hyperlink" Target="https://podminky.urs.cz/item/CS_URS_2025_01/713111128" TargetMode="External"/><Relationship Id="rId124" Type="http://schemas.openxmlformats.org/officeDocument/2006/relationships/hyperlink" Target="https://podminky.urs.cz/item/CS_URS_2025_01/998762113" TargetMode="External"/></Relationships>
</file>

<file path=xl/worksheets/_rels/sheet40.xml.rels><?xml version="1.0" encoding="UTF-8" standalone="yes"?>
<Relationships xmlns="http://schemas.openxmlformats.org/package/2006/relationships"><Relationship Id="rId8" Type="http://schemas.openxmlformats.org/officeDocument/2006/relationships/drawing" Target="../drawings/drawing40.xml"/><Relationship Id="rId3" Type="http://schemas.openxmlformats.org/officeDocument/2006/relationships/hyperlink" Target="https://podminky.urs.cz/item/CS_URS_2025_02/469972122" TargetMode="External"/><Relationship Id="rId7" Type="http://schemas.openxmlformats.org/officeDocument/2006/relationships/hyperlink" Target="https://podminky.urs.cz/item/CS_URS_2025_02/468121141" TargetMode="External"/><Relationship Id="rId2" Type="http://schemas.openxmlformats.org/officeDocument/2006/relationships/hyperlink" Target="https://podminky.urs.cz/item/CS_URS_2025_02/469972112" TargetMode="External"/><Relationship Id="rId1" Type="http://schemas.openxmlformats.org/officeDocument/2006/relationships/hyperlink" Target="https://podminky.urs.cz/item/CS_URS_2025_02/469972112" TargetMode="External"/><Relationship Id="rId6" Type="http://schemas.openxmlformats.org/officeDocument/2006/relationships/hyperlink" Target="https://podminky.urs.cz/item/CS_URS_2025_02/460431181" TargetMode="External"/><Relationship Id="rId5" Type="http://schemas.openxmlformats.org/officeDocument/2006/relationships/hyperlink" Target="https://podminky.urs.cz/item/CS_URS_2025_02/460161171" TargetMode="External"/><Relationship Id="rId4" Type="http://schemas.openxmlformats.org/officeDocument/2006/relationships/hyperlink" Target="https://podminky.urs.cz/item/CS_URS_2025_02/469973124" TargetMode="Externa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3" Type="http://schemas.openxmlformats.org/officeDocument/2006/relationships/hyperlink" Target="https://podminky.urs.cz/item/CS_URS_2025_02/183403161" TargetMode="External"/><Relationship Id="rId18" Type="http://schemas.openxmlformats.org/officeDocument/2006/relationships/hyperlink" Target="https://podminky.urs.cz/item/CS_URS_2025_02/213141111" TargetMode="External"/><Relationship Id="rId26" Type="http://schemas.openxmlformats.org/officeDocument/2006/relationships/hyperlink" Target="https://podminky.urs.cz/item/CS_URS_2025_02/573111112" TargetMode="External"/><Relationship Id="rId39" Type="http://schemas.openxmlformats.org/officeDocument/2006/relationships/drawing" Target="../drawings/drawing42.xml"/><Relationship Id="rId21" Type="http://schemas.openxmlformats.org/officeDocument/2006/relationships/hyperlink" Target="https://podminky.urs.cz/item/CS_URS_2025_02/564201111" TargetMode="External"/><Relationship Id="rId34" Type="http://schemas.openxmlformats.org/officeDocument/2006/relationships/hyperlink" Target="https://podminky.urs.cz/item/CS_URS_2025_02/916131213" TargetMode="External"/><Relationship Id="rId7" Type="http://schemas.openxmlformats.org/officeDocument/2006/relationships/hyperlink" Target="https://podminky.urs.cz/item/CS_URS_2025_02/181151311" TargetMode="External"/><Relationship Id="rId12" Type="http://schemas.openxmlformats.org/officeDocument/2006/relationships/hyperlink" Target="https://podminky.urs.cz/item/CS_URS_2025_02/183403153" TargetMode="External"/><Relationship Id="rId17" Type="http://schemas.openxmlformats.org/officeDocument/2006/relationships/hyperlink" Target="https://podminky.urs.cz/item/CS_URS_2025_02/212755214" TargetMode="External"/><Relationship Id="rId25" Type="http://schemas.openxmlformats.org/officeDocument/2006/relationships/hyperlink" Target="https://podminky.urs.cz/item/CS_URS_2025_02/565145101" TargetMode="External"/><Relationship Id="rId33" Type="http://schemas.openxmlformats.org/officeDocument/2006/relationships/hyperlink" Target="https://podminky.urs.cz/item/CS_URS_2025_02/637121111" TargetMode="External"/><Relationship Id="rId38" Type="http://schemas.openxmlformats.org/officeDocument/2006/relationships/hyperlink" Target="https://podminky.urs.cz/item/CS_URS_2025_02/998225111" TargetMode="External"/><Relationship Id="rId2" Type="http://schemas.openxmlformats.org/officeDocument/2006/relationships/hyperlink" Target="https://podminky.urs.cz/item/CS_URS_2025_02/171151112" TargetMode="External"/><Relationship Id="rId16" Type="http://schemas.openxmlformats.org/officeDocument/2006/relationships/hyperlink" Target="https://podminky.urs.cz/item/CS_URS_2025_02/211971110" TargetMode="External"/><Relationship Id="rId20" Type="http://schemas.openxmlformats.org/officeDocument/2006/relationships/hyperlink" Target="https://podminky.urs.cz/item/CS_URS_2025_02/213311142" TargetMode="External"/><Relationship Id="rId29" Type="http://schemas.openxmlformats.org/officeDocument/2006/relationships/hyperlink" Target="https://podminky.urs.cz/item/CS_URS_2025_02/577145112" TargetMode="External"/><Relationship Id="rId1" Type="http://schemas.openxmlformats.org/officeDocument/2006/relationships/hyperlink" Target="https://podminky.urs.cz/item/CS_URS_2025_02/122251106" TargetMode="External"/><Relationship Id="rId6" Type="http://schemas.openxmlformats.org/officeDocument/2006/relationships/hyperlink" Target="https://podminky.urs.cz/item/CS_URS_2025_02/167151111" TargetMode="External"/><Relationship Id="rId11" Type="http://schemas.openxmlformats.org/officeDocument/2006/relationships/hyperlink" Target="https://podminky.urs.cz/item/CS_URS_2025_02/183403152" TargetMode="External"/><Relationship Id="rId24" Type="http://schemas.openxmlformats.org/officeDocument/2006/relationships/hyperlink" Target="https://podminky.urs.cz/item/CS_URS_2025_02/564871111" TargetMode="External"/><Relationship Id="rId32" Type="http://schemas.openxmlformats.org/officeDocument/2006/relationships/hyperlink" Target="https://podminky.urs.cz/item/CS_URS_2025_02/599141111" TargetMode="External"/><Relationship Id="rId37" Type="http://schemas.openxmlformats.org/officeDocument/2006/relationships/hyperlink" Target="https://podminky.urs.cz/item/CS_URS_2025_02/919726122" TargetMode="External"/><Relationship Id="rId5" Type="http://schemas.openxmlformats.org/officeDocument/2006/relationships/hyperlink" Target="https://podminky.urs.cz/item/CS_URS_2025_02/162351103" TargetMode="External"/><Relationship Id="rId15" Type="http://schemas.openxmlformats.org/officeDocument/2006/relationships/hyperlink" Target="https://podminky.urs.cz/item/CS_URS_2025_02/211561111" TargetMode="External"/><Relationship Id="rId23" Type="http://schemas.openxmlformats.org/officeDocument/2006/relationships/hyperlink" Target="https://podminky.urs.cz/item/CS_URS_2025_02/564861111" TargetMode="External"/><Relationship Id="rId28" Type="http://schemas.openxmlformats.org/officeDocument/2006/relationships/hyperlink" Target="https://podminky.urs.cz/item/CS_URS_2025_02/577134031" TargetMode="External"/><Relationship Id="rId36" Type="http://schemas.openxmlformats.org/officeDocument/2006/relationships/hyperlink" Target="https://podminky.urs.cz/item/CS_URS_2025_02/916331112" TargetMode="External"/><Relationship Id="rId10" Type="http://schemas.openxmlformats.org/officeDocument/2006/relationships/hyperlink" Target="https://podminky.urs.cz/item/CS_URS_2025_02/181951111" TargetMode="External"/><Relationship Id="rId19" Type="http://schemas.openxmlformats.org/officeDocument/2006/relationships/hyperlink" Target="https://podminky.urs.cz/item/CS_URS_2025_02/69311270" TargetMode="External"/><Relationship Id="rId31" Type="http://schemas.openxmlformats.org/officeDocument/2006/relationships/hyperlink" Target="https://podminky.urs.cz/item/CS_URS_2025_02/596212213" TargetMode="External"/><Relationship Id="rId4" Type="http://schemas.openxmlformats.org/officeDocument/2006/relationships/hyperlink" Target="https://podminky.urs.cz/item/CS_URS_2025_02/171251201" TargetMode="External"/><Relationship Id="rId9" Type="http://schemas.openxmlformats.org/officeDocument/2006/relationships/hyperlink" Target="https://podminky.urs.cz/item/CS_URS_2025_02/181411131" TargetMode="External"/><Relationship Id="rId14" Type="http://schemas.openxmlformats.org/officeDocument/2006/relationships/hyperlink" Target="https://podminky.urs.cz/item/CS_URS_2025_02/211531111" TargetMode="External"/><Relationship Id="rId22" Type="http://schemas.openxmlformats.org/officeDocument/2006/relationships/hyperlink" Target="https://podminky.urs.cz/item/CS_URS_2025_02/564851111" TargetMode="External"/><Relationship Id="rId27" Type="http://schemas.openxmlformats.org/officeDocument/2006/relationships/hyperlink" Target="https://podminky.urs.cz/item/CS_URS_2025_02/573231111" TargetMode="External"/><Relationship Id="rId30" Type="http://schemas.openxmlformats.org/officeDocument/2006/relationships/hyperlink" Target="https://podminky.urs.cz/item/CS_URS_2025_02/596211123" TargetMode="External"/><Relationship Id="rId35" Type="http://schemas.openxmlformats.org/officeDocument/2006/relationships/hyperlink" Target="https://podminky.urs.cz/item/CS_URS_2025_02/916131213" TargetMode="External"/><Relationship Id="rId8" Type="http://schemas.openxmlformats.org/officeDocument/2006/relationships/hyperlink" Target="https://podminky.urs.cz/item/CS_URS_2025_02/181351113" TargetMode="External"/><Relationship Id="rId3" Type="http://schemas.openxmlformats.org/officeDocument/2006/relationships/hyperlink" Target="https://podminky.urs.cz/item/CS_URS_2025_02/171151112" TargetMode="External"/></Relationships>
</file>

<file path=xl/worksheets/_rels/sheet43.xml.rels><?xml version="1.0" encoding="UTF-8" standalone="yes"?>
<Relationships xmlns="http://schemas.openxmlformats.org/package/2006/relationships"><Relationship Id="rId8" Type="http://schemas.openxmlformats.org/officeDocument/2006/relationships/hyperlink" Target="https://podminky.urs.cz/item/CS_URS_2025_02/327324128" TargetMode="External"/><Relationship Id="rId13" Type="http://schemas.openxmlformats.org/officeDocument/2006/relationships/hyperlink" Target="https://podminky.urs.cz/item/CS_URS_2025_02/451315114" TargetMode="External"/><Relationship Id="rId18" Type="http://schemas.openxmlformats.org/officeDocument/2006/relationships/hyperlink" Target="https://podminky.urs.cz/item/CS_URS_2025_02/711493122" TargetMode="External"/><Relationship Id="rId3" Type="http://schemas.openxmlformats.org/officeDocument/2006/relationships/hyperlink" Target="https://podminky.urs.cz/item/CS_URS_2025_02/162751119" TargetMode="External"/><Relationship Id="rId7" Type="http://schemas.openxmlformats.org/officeDocument/2006/relationships/hyperlink" Target="https://podminky.urs.cz/item/CS_URS_2025_02/181912112" TargetMode="External"/><Relationship Id="rId12" Type="http://schemas.openxmlformats.org/officeDocument/2006/relationships/hyperlink" Target="https://podminky.urs.cz/item/CS_URS_2025_02/327361006" TargetMode="External"/><Relationship Id="rId17" Type="http://schemas.openxmlformats.org/officeDocument/2006/relationships/hyperlink" Target="https://podminky.urs.cz/item/CS_URS_2025_02/711493112" TargetMode="External"/><Relationship Id="rId2" Type="http://schemas.openxmlformats.org/officeDocument/2006/relationships/hyperlink" Target="https://podminky.urs.cz/item/CS_URS_2025_02/162751117" TargetMode="External"/><Relationship Id="rId16" Type="http://schemas.openxmlformats.org/officeDocument/2006/relationships/hyperlink" Target="https://podminky.urs.cz/item/CS_URS_2025_02/711161383" TargetMode="External"/><Relationship Id="rId1" Type="http://schemas.openxmlformats.org/officeDocument/2006/relationships/hyperlink" Target="https://podminky.urs.cz/item/CS_URS_2025_02/131251104" TargetMode="External"/><Relationship Id="rId6" Type="http://schemas.openxmlformats.org/officeDocument/2006/relationships/hyperlink" Target="https://podminky.urs.cz/item/CS_URS_2025_02/174151101" TargetMode="External"/><Relationship Id="rId11" Type="http://schemas.openxmlformats.org/officeDocument/2006/relationships/hyperlink" Target="https://podminky.urs.cz/item/CS_URS_2025_02/327351221" TargetMode="External"/><Relationship Id="rId5" Type="http://schemas.openxmlformats.org/officeDocument/2006/relationships/hyperlink" Target="https://podminky.urs.cz/item/CS_URS_2025_02/171251201" TargetMode="External"/><Relationship Id="rId15" Type="http://schemas.openxmlformats.org/officeDocument/2006/relationships/hyperlink" Target="https://podminky.urs.cz/item/CS_URS_2025_02/711161223" TargetMode="External"/><Relationship Id="rId10" Type="http://schemas.openxmlformats.org/officeDocument/2006/relationships/hyperlink" Target="https://podminky.urs.cz/item/CS_URS_2025_02/327351219" TargetMode="External"/><Relationship Id="rId19" Type="http://schemas.openxmlformats.org/officeDocument/2006/relationships/drawing" Target="../drawings/drawing43.xml"/><Relationship Id="rId4" Type="http://schemas.openxmlformats.org/officeDocument/2006/relationships/hyperlink" Target="https://podminky.urs.cz/item/CS_URS_2025_02/171201231" TargetMode="External"/><Relationship Id="rId9" Type="http://schemas.openxmlformats.org/officeDocument/2006/relationships/hyperlink" Target="https://podminky.urs.cz/item/CS_URS_2025_02/327351211" TargetMode="External"/><Relationship Id="rId14" Type="http://schemas.openxmlformats.org/officeDocument/2006/relationships/hyperlink" Target="https://podminky.urs.cz/item/CS_URS_2025_02/998153131" TargetMode="External"/></Relationships>
</file>

<file path=xl/worksheets/_rels/sheet44.xml.rels><?xml version="1.0" encoding="UTF-8" standalone="yes"?>
<Relationships xmlns="http://schemas.openxmlformats.org/package/2006/relationships"><Relationship Id="rId13" Type="http://schemas.openxmlformats.org/officeDocument/2006/relationships/hyperlink" Target="https://podminky.urs.cz/item/CS_URS_2025_02/00572610R1" TargetMode="External"/><Relationship Id="rId18" Type="http://schemas.openxmlformats.org/officeDocument/2006/relationships/hyperlink" Target="https://podminky.urs.cz/item/CS_URS_2025_02/712771611" TargetMode="External"/><Relationship Id="rId26" Type="http://schemas.openxmlformats.org/officeDocument/2006/relationships/hyperlink" Target="https://podminky.urs.cz/item/CS_URS_2025_02/183111212" TargetMode="External"/><Relationship Id="rId39" Type="http://schemas.openxmlformats.org/officeDocument/2006/relationships/hyperlink" Target="https://podminky.urs.cz/item/CS_URS_2025_02/119005153" TargetMode="External"/><Relationship Id="rId21" Type="http://schemas.openxmlformats.org/officeDocument/2006/relationships/hyperlink" Target="https://podminky.urs.cz/item/CS_URS_2025_02/916111123" TargetMode="External"/><Relationship Id="rId34" Type="http://schemas.openxmlformats.org/officeDocument/2006/relationships/hyperlink" Target="https://podminky.urs.cz/item/CS_URS_2025_02/712771601" TargetMode="External"/><Relationship Id="rId42" Type="http://schemas.openxmlformats.org/officeDocument/2006/relationships/hyperlink" Target="https://podminky.urs.cz/item/CS_URS_2025_02/712771551" TargetMode="External"/><Relationship Id="rId47" Type="http://schemas.openxmlformats.org/officeDocument/2006/relationships/hyperlink" Target="https://podminky.urs.cz/item/CS_URS_2025_02/998231411" TargetMode="External"/><Relationship Id="rId7" Type="http://schemas.openxmlformats.org/officeDocument/2006/relationships/hyperlink" Target="https://podminky.urs.cz/item/CS_URS_2025_02/69334504" TargetMode="External"/><Relationship Id="rId2" Type="http://schemas.openxmlformats.org/officeDocument/2006/relationships/hyperlink" Target="https://podminky.urs.cz/item/CS_URS_2025_02/712771601" TargetMode="External"/><Relationship Id="rId16" Type="http://schemas.openxmlformats.org/officeDocument/2006/relationships/hyperlink" Target="https://podminky.urs.cz/item/CS_URS_2025_02/184812121" TargetMode="External"/><Relationship Id="rId29" Type="http://schemas.openxmlformats.org/officeDocument/2006/relationships/hyperlink" Target="https://podminky.urs.cz/item/CS_URS_2025_02/712771575" TargetMode="External"/><Relationship Id="rId1" Type="http://schemas.openxmlformats.org/officeDocument/2006/relationships/hyperlink" Target="https://podminky.urs.cz/item/CS_URS_2025_02/712771611" TargetMode="External"/><Relationship Id="rId6" Type="http://schemas.openxmlformats.org/officeDocument/2006/relationships/hyperlink" Target="https://podminky.urs.cz/item/CS_URS_2025_02/712771521" TargetMode="External"/><Relationship Id="rId11" Type="http://schemas.openxmlformats.org/officeDocument/2006/relationships/hyperlink" Target="https://podminky.urs.cz/item/CS_URS_2025_02/183111212" TargetMode="External"/><Relationship Id="rId24" Type="http://schemas.openxmlformats.org/officeDocument/2006/relationships/hyperlink" Target="https://podminky.urs.cz/item/CS_URS_2025_02/119005153" TargetMode="External"/><Relationship Id="rId32" Type="http://schemas.openxmlformats.org/officeDocument/2006/relationships/hyperlink" Target="https://podminky.urs.cz/item/CS_URS_2025_02/998231411" TargetMode="External"/><Relationship Id="rId37" Type="http://schemas.openxmlformats.org/officeDocument/2006/relationships/hyperlink" Target="https://podminky.urs.cz/item/CS_URS_2025_02/58381014" TargetMode="External"/><Relationship Id="rId40" Type="http://schemas.openxmlformats.org/officeDocument/2006/relationships/hyperlink" Target="https://podminky.urs.cz/item/CS_URS_2025_02/183101215" TargetMode="External"/><Relationship Id="rId45" Type="http://schemas.openxmlformats.org/officeDocument/2006/relationships/hyperlink" Target="https://podminky.urs.cz/item/CS_URS_2025_02/712771701" TargetMode="External"/><Relationship Id="rId5" Type="http://schemas.openxmlformats.org/officeDocument/2006/relationships/hyperlink" Target="https://podminky.urs.cz/item/CS_URS_2025_02/58381014" TargetMode="External"/><Relationship Id="rId15" Type="http://schemas.openxmlformats.org/officeDocument/2006/relationships/hyperlink" Target="https://podminky.urs.cz/item/CS_URS_2025_02/712771701" TargetMode="External"/><Relationship Id="rId23" Type="http://schemas.openxmlformats.org/officeDocument/2006/relationships/hyperlink" Target="https://podminky.urs.cz/item/CS_URS_2025_02/119005132" TargetMode="External"/><Relationship Id="rId28" Type="http://schemas.openxmlformats.org/officeDocument/2006/relationships/hyperlink" Target="https://podminky.urs.cz/item/CS_URS_2025_02/00572610R1" TargetMode="External"/><Relationship Id="rId36" Type="http://schemas.openxmlformats.org/officeDocument/2006/relationships/hyperlink" Target="https://podminky.urs.cz/item/CS_URS_2025_02/916111123" TargetMode="External"/><Relationship Id="rId10" Type="http://schemas.openxmlformats.org/officeDocument/2006/relationships/hyperlink" Target="https://podminky.urs.cz/item/CS_URS_2025_02/183101215" TargetMode="External"/><Relationship Id="rId19" Type="http://schemas.openxmlformats.org/officeDocument/2006/relationships/hyperlink" Target="https://podminky.urs.cz/item/CS_URS_2025_02/712771601" TargetMode="External"/><Relationship Id="rId31" Type="http://schemas.openxmlformats.org/officeDocument/2006/relationships/hyperlink" Target="https://podminky.urs.cz/item/CS_URS_2025_02/184812121" TargetMode="External"/><Relationship Id="rId44" Type="http://schemas.openxmlformats.org/officeDocument/2006/relationships/hyperlink" Target="https://podminky.urs.cz/item/CS_URS_2025_02/712771575" TargetMode="External"/><Relationship Id="rId4" Type="http://schemas.openxmlformats.org/officeDocument/2006/relationships/hyperlink" Target="https://podminky.urs.cz/item/CS_URS_2025_02/916111123" TargetMode="External"/><Relationship Id="rId9" Type="http://schemas.openxmlformats.org/officeDocument/2006/relationships/hyperlink" Target="https://podminky.urs.cz/item/CS_URS_2025_02/119005153" TargetMode="External"/><Relationship Id="rId14" Type="http://schemas.openxmlformats.org/officeDocument/2006/relationships/hyperlink" Target="https://podminky.urs.cz/item/CS_URS_2025_02/712771575" TargetMode="External"/><Relationship Id="rId22" Type="http://schemas.openxmlformats.org/officeDocument/2006/relationships/hyperlink" Target="https://podminky.urs.cz/item/CS_URS_2025_02/58381014" TargetMode="External"/><Relationship Id="rId27" Type="http://schemas.openxmlformats.org/officeDocument/2006/relationships/hyperlink" Target="https://podminky.urs.cz/item/CS_URS_2025_02/712771551" TargetMode="External"/><Relationship Id="rId30" Type="http://schemas.openxmlformats.org/officeDocument/2006/relationships/hyperlink" Target="https://podminky.urs.cz/item/CS_URS_2025_02/712771701" TargetMode="External"/><Relationship Id="rId35" Type="http://schemas.openxmlformats.org/officeDocument/2006/relationships/hyperlink" Target="https://podminky.urs.cz/item/CS_URS_2025_02/58337401" TargetMode="External"/><Relationship Id="rId43" Type="http://schemas.openxmlformats.org/officeDocument/2006/relationships/hyperlink" Target="https://podminky.urs.cz/item/CS_URS_2025_02/00572610R1" TargetMode="External"/><Relationship Id="rId48" Type="http://schemas.openxmlformats.org/officeDocument/2006/relationships/drawing" Target="../drawings/drawing44.xml"/><Relationship Id="rId8" Type="http://schemas.openxmlformats.org/officeDocument/2006/relationships/hyperlink" Target="https://podminky.urs.cz/item/CS_URS_2025_02/119005132" TargetMode="External"/><Relationship Id="rId3" Type="http://schemas.openxmlformats.org/officeDocument/2006/relationships/hyperlink" Target="https://podminky.urs.cz/item/CS_URS_2025_02/58337401" TargetMode="External"/><Relationship Id="rId12" Type="http://schemas.openxmlformats.org/officeDocument/2006/relationships/hyperlink" Target="https://podminky.urs.cz/item/CS_URS_2025_02/712771551" TargetMode="External"/><Relationship Id="rId17" Type="http://schemas.openxmlformats.org/officeDocument/2006/relationships/hyperlink" Target="https://podminky.urs.cz/item/CS_URS_2025_02/998231411" TargetMode="External"/><Relationship Id="rId25" Type="http://schemas.openxmlformats.org/officeDocument/2006/relationships/hyperlink" Target="https://podminky.urs.cz/item/CS_URS_2025_02/183101215" TargetMode="External"/><Relationship Id="rId33" Type="http://schemas.openxmlformats.org/officeDocument/2006/relationships/hyperlink" Target="https://podminky.urs.cz/item/CS_URS_2025_02/712771611" TargetMode="External"/><Relationship Id="rId38" Type="http://schemas.openxmlformats.org/officeDocument/2006/relationships/hyperlink" Target="https://podminky.urs.cz/item/CS_URS_2025_02/119005132" TargetMode="External"/><Relationship Id="rId46" Type="http://schemas.openxmlformats.org/officeDocument/2006/relationships/hyperlink" Target="https://podminky.urs.cz/item/CS_URS_2025_02/184812121" TargetMode="External"/><Relationship Id="rId20" Type="http://schemas.openxmlformats.org/officeDocument/2006/relationships/hyperlink" Target="https://podminky.urs.cz/item/CS_URS_2025_02/58337401" TargetMode="External"/><Relationship Id="rId41" Type="http://schemas.openxmlformats.org/officeDocument/2006/relationships/hyperlink" Target="https://podminky.urs.cz/item/CS_URS_2025_02/183111212" TargetMode="Externa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3" Type="http://schemas.openxmlformats.org/officeDocument/2006/relationships/hyperlink" Target="https://podminky.urs.cz/item/CS_URS_2025_02/741410001" TargetMode="External"/><Relationship Id="rId2" Type="http://schemas.openxmlformats.org/officeDocument/2006/relationships/hyperlink" Target="https://podminky.urs.cz/item/CS_URS_2025_02/35442062" TargetMode="External"/><Relationship Id="rId1" Type="http://schemas.openxmlformats.org/officeDocument/2006/relationships/hyperlink" Target="https://podminky.urs.cz/item/CS_URS_2025_02/741410021" TargetMode="External"/><Relationship Id="rId6" Type="http://schemas.openxmlformats.org/officeDocument/2006/relationships/drawing" Target="../drawings/drawing47.xml"/><Relationship Id="rId5" Type="http://schemas.openxmlformats.org/officeDocument/2006/relationships/hyperlink" Target="https://podminky.urs.cz/item/CS_URS_2025_02/460431161" TargetMode="External"/><Relationship Id="rId4" Type="http://schemas.openxmlformats.org/officeDocument/2006/relationships/hyperlink" Target="https://podminky.urs.cz/item/CS_URS_2025_02/35441073" TargetMode="External"/></Relationships>
</file>

<file path=xl/worksheets/_rels/sheet48.xml.rels><?xml version="1.0" encoding="UTF-8" standalone="yes"?>
<Relationships xmlns="http://schemas.openxmlformats.org/package/2006/relationships"><Relationship Id="rId8" Type="http://schemas.openxmlformats.org/officeDocument/2006/relationships/drawing" Target="../drawings/drawing48.xml"/><Relationship Id="rId3" Type="http://schemas.openxmlformats.org/officeDocument/2006/relationships/hyperlink" Target="https://podminky.urs.cz/item/CS_URS_2025_02/460171321" TargetMode="External"/><Relationship Id="rId7" Type="http://schemas.openxmlformats.org/officeDocument/2006/relationships/hyperlink" Target="https://podminky.urs.cz/item/CS_URS_2025_02/460451331" TargetMode="External"/><Relationship Id="rId2" Type="http://schemas.openxmlformats.org/officeDocument/2006/relationships/hyperlink" Target="https://podminky.urs.cz/item/CS_URS_2025_02/460010025" TargetMode="External"/><Relationship Id="rId1" Type="http://schemas.openxmlformats.org/officeDocument/2006/relationships/hyperlink" Target="https://podminky.urs.cz/item/CS_URS_2025_02/460791116" TargetMode="External"/><Relationship Id="rId6" Type="http://schemas.openxmlformats.org/officeDocument/2006/relationships/hyperlink" Target="https://podminky.urs.cz/item/CS_URS_2025_02/460671113" TargetMode="External"/><Relationship Id="rId5" Type="http://schemas.openxmlformats.org/officeDocument/2006/relationships/hyperlink" Target="https://podminky.urs.cz/item/CS_URS_2025_02/Pol259" TargetMode="External"/><Relationship Id="rId4" Type="http://schemas.openxmlformats.org/officeDocument/2006/relationships/hyperlink" Target="https://podminky.urs.cz/item/CS_URS_2025_02/460661311" TargetMode="External"/></Relationships>
</file>

<file path=xl/worksheets/_rels/sheet49.xml.rels><?xml version="1.0" encoding="UTF-8" standalone="yes"?>
<Relationships xmlns="http://schemas.openxmlformats.org/package/2006/relationships"><Relationship Id="rId8" Type="http://schemas.openxmlformats.org/officeDocument/2006/relationships/hyperlink" Target="https://podminky.urs.cz/item/CS_URS_2025_02/212755214" TargetMode="External"/><Relationship Id="rId13" Type="http://schemas.openxmlformats.org/officeDocument/2006/relationships/drawing" Target="../drawings/drawing49.xml"/><Relationship Id="rId3" Type="http://schemas.openxmlformats.org/officeDocument/2006/relationships/hyperlink" Target="https://podminky.urs.cz/item/CS_URS_2025_02/162751117" TargetMode="External"/><Relationship Id="rId7" Type="http://schemas.openxmlformats.org/officeDocument/2006/relationships/hyperlink" Target="https://podminky.urs.cz/item/CS_URS_2025_02/271532213R1" TargetMode="External"/><Relationship Id="rId12" Type="http://schemas.openxmlformats.org/officeDocument/2006/relationships/hyperlink" Target="https://podminky.urs.cz/item/CS_URS_2025_02/637211134" TargetMode="External"/><Relationship Id="rId2" Type="http://schemas.openxmlformats.org/officeDocument/2006/relationships/hyperlink" Target="https://podminky.urs.cz/item/CS_URS_2025_02/174151101" TargetMode="External"/><Relationship Id="rId1" Type="http://schemas.openxmlformats.org/officeDocument/2006/relationships/hyperlink" Target="https://podminky.urs.cz/item/CS_URS_2025_02/131251102" TargetMode="External"/><Relationship Id="rId6" Type="http://schemas.openxmlformats.org/officeDocument/2006/relationships/hyperlink" Target="https://podminky.urs.cz/item/CS_URS_2025_02/271532213" TargetMode="External"/><Relationship Id="rId11" Type="http://schemas.openxmlformats.org/officeDocument/2006/relationships/hyperlink" Target="https://podminky.urs.cz/item/CS_URS_2025_02/211531111" TargetMode="External"/><Relationship Id="rId5" Type="http://schemas.openxmlformats.org/officeDocument/2006/relationships/hyperlink" Target="https://podminky.urs.cz/item/CS_URS_2025_02/171201231" TargetMode="External"/><Relationship Id="rId10" Type="http://schemas.openxmlformats.org/officeDocument/2006/relationships/hyperlink" Target="https://podminky.urs.cz/item/CS_URS_2025_02/69311080" TargetMode="External"/><Relationship Id="rId4" Type="http://schemas.openxmlformats.org/officeDocument/2006/relationships/hyperlink" Target="https://podminky.urs.cz/item/CS_URS_2025_02/162751119" TargetMode="External"/><Relationship Id="rId9" Type="http://schemas.openxmlformats.org/officeDocument/2006/relationships/hyperlink" Target="https://podminky.urs.cz/item/CS_URS_2025_02/211971121"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hyperlink" Target="https://podminky.urs.cz/item/CS_URS_2025_02/953993326" TargetMode="External"/><Relationship Id="rId1" Type="http://schemas.openxmlformats.org/officeDocument/2006/relationships/hyperlink" Target="https://podminky.urs.cz/item/CS_URS_2025_02/953943211" TargetMode="External"/></Relationships>
</file>

<file path=xl/worksheets/_rels/sheet50.xml.rels><?xml version="1.0" encoding="UTF-8" standalone="yes"?>
<Relationships xmlns="http://schemas.openxmlformats.org/package/2006/relationships"><Relationship Id="rId8" Type="http://schemas.openxmlformats.org/officeDocument/2006/relationships/hyperlink" Target="https://podminky.urs.cz/item/CS_URS_2025_02/741410063" TargetMode="External"/><Relationship Id="rId13" Type="http://schemas.openxmlformats.org/officeDocument/2006/relationships/hyperlink" Target="https://podminky.urs.cz/item/CS_URS_2025_02/460431331" TargetMode="External"/><Relationship Id="rId18" Type="http://schemas.openxmlformats.org/officeDocument/2006/relationships/hyperlink" Target="https://podminky.urs.cz/item/CS_URS_2025_02/469981111" TargetMode="External"/><Relationship Id="rId3" Type="http://schemas.openxmlformats.org/officeDocument/2006/relationships/hyperlink" Target="https://podminky.urs.cz/item/CS_URS_2025_02/460791114" TargetMode="External"/><Relationship Id="rId7" Type="http://schemas.openxmlformats.org/officeDocument/2006/relationships/hyperlink" Target="https://podminky.urs.cz/item/CS_URS_2025_02/35441073" TargetMode="External"/><Relationship Id="rId12" Type="http://schemas.openxmlformats.org/officeDocument/2006/relationships/hyperlink" Target="https://podminky.urs.cz/item/CS_URS_2025_02/460431181" TargetMode="External"/><Relationship Id="rId17" Type="http://schemas.openxmlformats.org/officeDocument/2006/relationships/hyperlink" Target="https://podminky.urs.cz/item/CS_URS_2025_02/460661111" TargetMode="External"/><Relationship Id="rId2" Type="http://schemas.openxmlformats.org/officeDocument/2006/relationships/hyperlink" Target="https://podminky.urs.cz/item/CS_URS_2025_02/210204033" TargetMode="External"/><Relationship Id="rId16" Type="http://schemas.openxmlformats.org/officeDocument/2006/relationships/hyperlink" Target="https://podminky.urs.cz/item/CS_URS_2025_02/460010025" TargetMode="External"/><Relationship Id="rId1" Type="http://schemas.openxmlformats.org/officeDocument/2006/relationships/hyperlink" Target="https://podminky.urs.cz/item/CS_URS_2025_02/460791112" TargetMode="External"/><Relationship Id="rId6" Type="http://schemas.openxmlformats.org/officeDocument/2006/relationships/hyperlink" Target="https://podminky.urs.cz/item/CS_URS_2025_02/741410001" TargetMode="External"/><Relationship Id="rId11" Type="http://schemas.openxmlformats.org/officeDocument/2006/relationships/hyperlink" Target="https://podminky.urs.cz/item/CS_URS_2025_02/460161311" TargetMode="External"/><Relationship Id="rId5" Type="http://schemas.openxmlformats.org/officeDocument/2006/relationships/hyperlink" Target="https://podminky.urs.cz/item/CS_URS_2025_02/35442062" TargetMode="External"/><Relationship Id="rId15" Type="http://schemas.openxmlformats.org/officeDocument/2006/relationships/hyperlink" Target="https://podminky.urs.cz/item/CS_URS_2025_02/460131111" TargetMode="External"/><Relationship Id="rId10" Type="http://schemas.openxmlformats.org/officeDocument/2006/relationships/hyperlink" Target="https://podminky.urs.cz/item/CS_URS_2025_02/460161171" TargetMode="External"/><Relationship Id="rId19" Type="http://schemas.openxmlformats.org/officeDocument/2006/relationships/drawing" Target="../drawings/drawing50.xml"/><Relationship Id="rId4" Type="http://schemas.openxmlformats.org/officeDocument/2006/relationships/hyperlink" Target="https://podminky.urs.cz/item/CS_URS_2025_02/741410021" TargetMode="External"/><Relationship Id="rId9" Type="http://schemas.openxmlformats.org/officeDocument/2006/relationships/hyperlink" Target="https://podminky.urs.cz/item/CS_URS_2025_02/210203902" TargetMode="External"/><Relationship Id="rId14" Type="http://schemas.openxmlformats.org/officeDocument/2006/relationships/hyperlink" Target="https://podminky.urs.cz/item/CS_URS_2025_02/460671113" TargetMode="Externa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8" Type="http://schemas.openxmlformats.org/officeDocument/2006/relationships/hyperlink" Target="https://podminky.urs.cz/item/CS_URS_2025_02/039002000" TargetMode="External"/><Relationship Id="rId13" Type="http://schemas.openxmlformats.org/officeDocument/2006/relationships/hyperlink" Target="https://podminky.urs.cz/item/CS_URS_2025_02/090001000" TargetMode="External"/><Relationship Id="rId3" Type="http://schemas.openxmlformats.org/officeDocument/2006/relationships/hyperlink" Target="https://podminky.urs.cz/item/CS_URS_2025_02/012303000" TargetMode="External"/><Relationship Id="rId7" Type="http://schemas.openxmlformats.org/officeDocument/2006/relationships/hyperlink" Target="https://podminky.urs.cz/item/CS_URS_2025_02/035103001" TargetMode="External"/><Relationship Id="rId12" Type="http://schemas.openxmlformats.org/officeDocument/2006/relationships/hyperlink" Target="https://podminky.urs.cz/item/CS_URS_2025_02/071103000" TargetMode="External"/><Relationship Id="rId2" Type="http://schemas.openxmlformats.org/officeDocument/2006/relationships/hyperlink" Target="https://podminky.urs.cz/item/CS_URS_2025_02/012203000" TargetMode="External"/><Relationship Id="rId1" Type="http://schemas.openxmlformats.org/officeDocument/2006/relationships/hyperlink" Target="https://podminky.urs.cz/item/CS_URS_2025_02/012103000" TargetMode="External"/><Relationship Id="rId6" Type="http://schemas.openxmlformats.org/officeDocument/2006/relationships/hyperlink" Target="https://podminky.urs.cz/item/CS_URS_2025_02/030001000" TargetMode="External"/><Relationship Id="rId11" Type="http://schemas.openxmlformats.org/officeDocument/2006/relationships/hyperlink" Target="https://podminky.urs.cz/item/CS_URS_2025_02/062002000" TargetMode="External"/><Relationship Id="rId5" Type="http://schemas.openxmlformats.org/officeDocument/2006/relationships/hyperlink" Target="https://podminky.urs.cz/item/CS_URS_2025_02/020001000" TargetMode="External"/><Relationship Id="rId15" Type="http://schemas.openxmlformats.org/officeDocument/2006/relationships/drawing" Target="../drawings/drawing53.xml"/><Relationship Id="rId10" Type="http://schemas.openxmlformats.org/officeDocument/2006/relationships/hyperlink" Target="https://podminky.urs.cz/item/CS_URS_2025_02/045002000.1" TargetMode="External"/><Relationship Id="rId4" Type="http://schemas.openxmlformats.org/officeDocument/2006/relationships/hyperlink" Target="https://podminky.urs.cz/item/CS_URS_2025_02/013254000" TargetMode="External"/><Relationship Id="rId9" Type="http://schemas.openxmlformats.org/officeDocument/2006/relationships/hyperlink" Target="https://podminky.urs.cz/item/CS_URS_2025_02/043103000" TargetMode="External"/><Relationship Id="rId14" Type="http://schemas.openxmlformats.org/officeDocument/2006/relationships/hyperlink" Target="https://podminky.urs.cz/item/CS_URS_2025_02/092103000"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M159"/>
  <sheetViews>
    <sheetView showGridLines="0" tabSelected="1" workbookViewId="0">
      <selection activeCell="A118" sqref="A118"/>
    </sheetView>
  </sheetViews>
  <sheetFormatPr defaultRowHeight="11.25" x14ac:dyDescent="0.2"/>
  <cols>
    <col min="1" max="1" width="8.33203125" customWidth="1"/>
    <col min="2" max="2" width="1.6640625" customWidth="1"/>
    <col min="3" max="3" width="4.1640625" customWidth="1"/>
    <col min="4" max="33" width="2.6640625" customWidth="1"/>
    <col min="34" max="34" width="3.33203125" customWidth="1"/>
    <col min="35" max="35" width="31.6640625" customWidth="1"/>
    <col min="36" max="37" width="2.5" customWidth="1"/>
    <col min="38" max="38" width="8.33203125" customWidth="1"/>
    <col min="39" max="39" width="3.33203125" customWidth="1"/>
    <col min="40" max="40" width="13.33203125" customWidth="1"/>
    <col min="41" max="41" width="7.5" customWidth="1"/>
    <col min="42" max="42" width="4.1640625" customWidth="1"/>
    <col min="43" max="43" width="15.6640625" hidden="1" customWidth="1"/>
    <col min="44" max="44" width="13.6640625" customWidth="1"/>
    <col min="45" max="47" width="25.83203125" hidden="1" customWidth="1"/>
    <col min="48" max="49" width="21.6640625" hidden="1" customWidth="1"/>
    <col min="50" max="51" width="25" hidden="1" customWidth="1"/>
    <col min="52" max="52" width="21.6640625" hidden="1" customWidth="1"/>
    <col min="53" max="53" width="19.1640625" hidden="1" customWidth="1"/>
    <col min="54" max="54" width="25" hidden="1" customWidth="1"/>
    <col min="55" max="55" width="21.6640625" hidden="1" customWidth="1"/>
    <col min="56" max="56" width="19.1640625" hidden="1" customWidth="1"/>
    <col min="57" max="57" width="66.5" customWidth="1"/>
    <col min="71" max="91" width="9.33203125" hidden="1"/>
  </cols>
  <sheetData>
    <row r="1" spans="1:74" x14ac:dyDescent="0.2">
      <c r="A1" s="16" t="s">
        <v>0</v>
      </c>
      <c r="AZ1" s="16" t="s">
        <v>1</v>
      </c>
      <c r="BA1" s="16" t="s">
        <v>2</v>
      </c>
      <c r="BB1" s="16" t="s">
        <v>1</v>
      </c>
      <c r="BT1" s="16" t="s">
        <v>3</v>
      </c>
      <c r="BU1" s="16" t="s">
        <v>3</v>
      </c>
      <c r="BV1" s="16" t="s">
        <v>4</v>
      </c>
    </row>
    <row r="2" spans="1:74" ht="36.950000000000003" customHeight="1" x14ac:dyDescent="0.2">
      <c r="AR2" s="233" t="s">
        <v>5</v>
      </c>
      <c r="AS2" s="234"/>
      <c r="AT2" s="234"/>
      <c r="AU2" s="234"/>
      <c r="AV2" s="234"/>
      <c r="AW2" s="234"/>
      <c r="AX2" s="234"/>
      <c r="AY2" s="234"/>
      <c r="AZ2" s="234"/>
      <c r="BA2" s="234"/>
      <c r="BB2" s="234"/>
      <c r="BC2" s="234"/>
      <c r="BD2" s="234"/>
      <c r="BE2" s="234"/>
      <c r="BS2" s="17" t="s">
        <v>6</v>
      </c>
      <c r="BT2" s="17" t="s">
        <v>7</v>
      </c>
    </row>
    <row r="3" spans="1:74" ht="6.95" customHeight="1" x14ac:dyDescent="0.2">
      <c r="B3" s="18"/>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20"/>
      <c r="BS3" s="17" t="s">
        <v>6</v>
      </c>
      <c r="BT3" s="17" t="s">
        <v>8</v>
      </c>
    </row>
    <row r="4" spans="1:74" ht="24.95" customHeight="1" x14ac:dyDescent="0.2">
      <c r="B4" s="20"/>
      <c r="D4" s="21" t="s">
        <v>9</v>
      </c>
      <c r="AR4" s="20"/>
      <c r="AS4" s="22" t="s">
        <v>10</v>
      </c>
      <c r="BE4" s="23" t="s">
        <v>11</v>
      </c>
      <c r="BS4" s="17" t="s">
        <v>12</v>
      </c>
    </row>
    <row r="5" spans="1:74" ht="12" customHeight="1" x14ac:dyDescent="0.2">
      <c r="B5" s="20"/>
      <c r="D5" s="24" t="s">
        <v>13</v>
      </c>
      <c r="K5" s="242" t="s">
        <v>14</v>
      </c>
      <c r="L5" s="234"/>
      <c r="M5" s="234"/>
      <c r="N5" s="234"/>
      <c r="O5" s="234"/>
      <c r="P5" s="234"/>
      <c r="Q5" s="234"/>
      <c r="R5" s="234"/>
      <c r="S5" s="234"/>
      <c r="T5" s="234"/>
      <c r="U5" s="234"/>
      <c r="V5" s="234"/>
      <c r="W5" s="234"/>
      <c r="X5" s="234"/>
      <c r="Y5" s="234"/>
      <c r="Z5" s="234"/>
      <c r="AA5" s="234"/>
      <c r="AB5" s="234"/>
      <c r="AC5" s="234"/>
      <c r="AD5" s="234"/>
      <c r="AE5" s="234"/>
      <c r="AF5" s="234"/>
      <c r="AG5" s="234"/>
      <c r="AH5" s="234"/>
      <c r="AI5" s="234"/>
      <c r="AJ5" s="234"/>
      <c r="AK5" s="234"/>
      <c r="AL5" s="234"/>
      <c r="AM5" s="234"/>
      <c r="AN5" s="234"/>
      <c r="AO5" s="234"/>
      <c r="AR5" s="20"/>
      <c r="BE5" s="239" t="s">
        <v>15</v>
      </c>
      <c r="BS5" s="17" t="s">
        <v>6</v>
      </c>
    </row>
    <row r="6" spans="1:74" ht="36.950000000000003" customHeight="1" x14ac:dyDescent="0.2">
      <c r="B6" s="20"/>
      <c r="D6" s="26" t="s">
        <v>16</v>
      </c>
      <c r="K6" s="243" t="s">
        <v>17</v>
      </c>
      <c r="L6" s="234"/>
      <c r="M6" s="234"/>
      <c r="N6" s="234"/>
      <c r="O6" s="234"/>
      <c r="P6" s="234"/>
      <c r="Q6" s="234"/>
      <c r="R6" s="234"/>
      <c r="S6" s="234"/>
      <c r="T6" s="234"/>
      <c r="U6" s="234"/>
      <c r="V6" s="234"/>
      <c r="W6" s="234"/>
      <c r="X6" s="234"/>
      <c r="Y6" s="234"/>
      <c r="Z6" s="234"/>
      <c r="AA6" s="234"/>
      <c r="AB6" s="234"/>
      <c r="AC6" s="234"/>
      <c r="AD6" s="234"/>
      <c r="AE6" s="234"/>
      <c r="AF6" s="234"/>
      <c r="AG6" s="234"/>
      <c r="AH6" s="234"/>
      <c r="AI6" s="234"/>
      <c r="AJ6" s="234"/>
      <c r="AK6" s="234"/>
      <c r="AL6" s="234"/>
      <c r="AM6" s="234"/>
      <c r="AN6" s="234"/>
      <c r="AO6" s="234"/>
      <c r="AR6" s="20"/>
      <c r="BE6" s="240"/>
      <c r="BS6" s="17" t="s">
        <v>6</v>
      </c>
    </row>
    <row r="7" spans="1:74" ht="12" customHeight="1" x14ac:dyDescent="0.2">
      <c r="B7" s="20"/>
      <c r="D7" s="27" t="s">
        <v>18</v>
      </c>
      <c r="K7" s="25" t="s">
        <v>19</v>
      </c>
      <c r="AK7" s="27" t="s">
        <v>20</v>
      </c>
      <c r="AN7" s="25" t="s">
        <v>21</v>
      </c>
      <c r="AR7" s="20"/>
      <c r="BE7" s="240"/>
      <c r="BS7" s="17" t="s">
        <v>6</v>
      </c>
    </row>
    <row r="8" spans="1:74" ht="12" customHeight="1" x14ac:dyDescent="0.2">
      <c r="B8" s="20"/>
      <c r="D8" s="27" t="s">
        <v>22</v>
      </c>
      <c r="K8" s="25" t="s">
        <v>23</v>
      </c>
      <c r="AK8" s="27" t="s">
        <v>24</v>
      </c>
      <c r="AN8" s="207">
        <v>45961</v>
      </c>
      <c r="AR8" s="20"/>
      <c r="BE8" s="240"/>
      <c r="BS8" s="17" t="s">
        <v>6</v>
      </c>
    </row>
    <row r="9" spans="1:74" ht="29.25" customHeight="1" x14ac:dyDescent="0.2">
      <c r="B9" s="20"/>
      <c r="D9" s="24" t="s">
        <v>25</v>
      </c>
      <c r="K9" s="29" t="s">
        <v>26</v>
      </c>
      <c r="AK9" s="24" t="s">
        <v>27</v>
      </c>
      <c r="AN9" s="29" t="s">
        <v>28</v>
      </c>
      <c r="AR9" s="20"/>
      <c r="BE9" s="240"/>
      <c r="BS9" s="17" t="s">
        <v>6</v>
      </c>
    </row>
    <row r="10" spans="1:74" ht="12" customHeight="1" x14ac:dyDescent="0.2">
      <c r="B10" s="20"/>
      <c r="D10" s="27" t="s">
        <v>29</v>
      </c>
      <c r="AK10" s="27" t="s">
        <v>30</v>
      </c>
      <c r="AN10" s="25" t="s">
        <v>1</v>
      </c>
      <c r="AR10" s="20"/>
      <c r="BE10" s="240"/>
      <c r="BS10" s="17" t="s">
        <v>6</v>
      </c>
    </row>
    <row r="11" spans="1:74" ht="18.399999999999999" customHeight="1" x14ac:dyDescent="0.2">
      <c r="B11" s="20"/>
      <c r="E11" s="25" t="s">
        <v>31</v>
      </c>
      <c r="AK11" s="27" t="s">
        <v>32</v>
      </c>
      <c r="AN11" s="25" t="s">
        <v>1</v>
      </c>
      <c r="AR11" s="20"/>
      <c r="BE11" s="240"/>
      <c r="BS11" s="17" t="s">
        <v>6</v>
      </c>
    </row>
    <row r="12" spans="1:74" ht="6.95" customHeight="1" x14ac:dyDescent="0.2">
      <c r="B12" s="20"/>
      <c r="AR12" s="20"/>
      <c r="BE12" s="240"/>
      <c r="BS12" s="17" t="s">
        <v>6</v>
      </c>
    </row>
    <row r="13" spans="1:74" ht="12" customHeight="1" x14ac:dyDescent="0.2">
      <c r="B13" s="20"/>
      <c r="D13" s="27" t="s">
        <v>33</v>
      </c>
      <c r="AK13" s="27" t="s">
        <v>30</v>
      </c>
      <c r="AN13" s="30" t="s">
        <v>34</v>
      </c>
      <c r="AR13" s="20"/>
      <c r="BE13" s="240"/>
      <c r="BS13" s="17" t="s">
        <v>6</v>
      </c>
    </row>
    <row r="14" spans="1:74" ht="12.75" x14ac:dyDescent="0.2">
      <c r="B14" s="20"/>
      <c r="E14" s="244" t="s">
        <v>34</v>
      </c>
      <c r="F14" s="245"/>
      <c r="G14" s="245"/>
      <c r="H14" s="245"/>
      <c r="I14" s="245"/>
      <c r="J14" s="245"/>
      <c r="K14" s="245"/>
      <c r="L14" s="245"/>
      <c r="M14" s="245"/>
      <c r="N14" s="245"/>
      <c r="O14" s="245"/>
      <c r="P14" s="245"/>
      <c r="Q14" s="245"/>
      <c r="R14" s="245"/>
      <c r="S14" s="245"/>
      <c r="T14" s="245"/>
      <c r="U14" s="245"/>
      <c r="V14" s="245"/>
      <c r="W14" s="245"/>
      <c r="X14" s="245"/>
      <c r="Y14" s="245"/>
      <c r="Z14" s="245"/>
      <c r="AA14" s="245"/>
      <c r="AB14" s="245"/>
      <c r="AC14" s="245"/>
      <c r="AD14" s="245"/>
      <c r="AE14" s="245"/>
      <c r="AF14" s="245"/>
      <c r="AG14" s="245"/>
      <c r="AH14" s="245"/>
      <c r="AI14" s="245"/>
      <c r="AJ14" s="245"/>
      <c r="AK14" s="27" t="s">
        <v>32</v>
      </c>
      <c r="AN14" s="30" t="s">
        <v>34</v>
      </c>
      <c r="AR14" s="20"/>
      <c r="BE14" s="240"/>
      <c r="BS14" s="17" t="s">
        <v>6</v>
      </c>
    </row>
    <row r="15" spans="1:74" ht="6.95" customHeight="1" x14ac:dyDescent="0.2">
      <c r="B15" s="20"/>
      <c r="AR15" s="20"/>
      <c r="BE15" s="240"/>
      <c r="BS15" s="17" t="s">
        <v>3</v>
      </c>
    </row>
    <row r="16" spans="1:74" ht="12" customHeight="1" x14ac:dyDescent="0.2">
      <c r="B16" s="20"/>
      <c r="D16" s="27" t="s">
        <v>35</v>
      </c>
      <c r="AK16" s="27" t="s">
        <v>30</v>
      </c>
      <c r="AN16" s="25" t="s">
        <v>1</v>
      </c>
      <c r="AR16" s="20"/>
      <c r="BE16" s="240"/>
      <c r="BS16" s="17" t="s">
        <v>3</v>
      </c>
    </row>
    <row r="17" spans="2:71" ht="18.399999999999999" customHeight="1" x14ac:dyDescent="0.2">
      <c r="B17" s="20"/>
      <c r="E17" s="25" t="s">
        <v>36</v>
      </c>
      <c r="AK17" s="27" t="s">
        <v>32</v>
      </c>
      <c r="AN17" s="25" t="s">
        <v>1</v>
      </c>
      <c r="AR17" s="20"/>
      <c r="BE17" s="240"/>
      <c r="BS17" s="17" t="s">
        <v>37</v>
      </c>
    </row>
    <row r="18" spans="2:71" ht="6.95" customHeight="1" x14ac:dyDescent="0.2">
      <c r="B18" s="20"/>
      <c r="AR18" s="20"/>
      <c r="BE18" s="240"/>
      <c r="BS18" s="17" t="s">
        <v>6</v>
      </c>
    </row>
    <row r="19" spans="2:71" ht="12" customHeight="1" x14ac:dyDescent="0.2">
      <c r="B19" s="20"/>
      <c r="D19" s="27" t="s">
        <v>38</v>
      </c>
      <c r="AK19" s="27" t="s">
        <v>30</v>
      </c>
      <c r="AN19" s="25" t="s">
        <v>1</v>
      </c>
      <c r="AR19" s="20"/>
      <c r="BE19" s="240"/>
      <c r="BS19" s="17" t="s">
        <v>6</v>
      </c>
    </row>
    <row r="20" spans="2:71" ht="18.399999999999999" customHeight="1" x14ac:dyDescent="0.2">
      <c r="B20" s="20"/>
      <c r="E20" s="25" t="s">
        <v>23</v>
      </c>
      <c r="AK20" s="27" t="s">
        <v>32</v>
      </c>
      <c r="AN20" s="25" t="s">
        <v>1</v>
      </c>
      <c r="AR20" s="20"/>
      <c r="BE20" s="240"/>
      <c r="BS20" s="17" t="s">
        <v>37</v>
      </c>
    </row>
    <row r="21" spans="2:71" ht="6.95" customHeight="1" x14ac:dyDescent="0.2">
      <c r="B21" s="20"/>
      <c r="AR21" s="20"/>
      <c r="BE21" s="240"/>
    </row>
    <row r="22" spans="2:71" ht="12" customHeight="1" x14ac:dyDescent="0.2">
      <c r="B22" s="20"/>
      <c r="D22" s="27" t="s">
        <v>39</v>
      </c>
      <c r="AR22" s="20"/>
      <c r="BE22" s="240"/>
    </row>
    <row r="23" spans="2:71" ht="107.25" customHeight="1" x14ac:dyDescent="0.2">
      <c r="B23" s="20"/>
      <c r="E23" s="246" t="s">
        <v>40</v>
      </c>
      <c r="F23" s="246"/>
      <c r="G23" s="246"/>
      <c r="H23" s="246"/>
      <c r="I23" s="246"/>
      <c r="J23" s="246"/>
      <c r="K23" s="246"/>
      <c r="L23" s="246"/>
      <c r="M23" s="246"/>
      <c r="N23" s="246"/>
      <c r="O23" s="246"/>
      <c r="P23" s="246"/>
      <c r="Q23" s="246"/>
      <c r="R23" s="246"/>
      <c r="S23" s="246"/>
      <c r="T23" s="246"/>
      <c r="U23" s="246"/>
      <c r="V23" s="246"/>
      <c r="W23" s="246"/>
      <c r="X23" s="246"/>
      <c r="Y23" s="246"/>
      <c r="Z23" s="246"/>
      <c r="AA23" s="246"/>
      <c r="AB23" s="246"/>
      <c r="AC23" s="246"/>
      <c r="AD23" s="246"/>
      <c r="AE23" s="246"/>
      <c r="AF23" s="246"/>
      <c r="AG23" s="246"/>
      <c r="AH23" s="246"/>
      <c r="AI23" s="246"/>
      <c r="AJ23" s="246"/>
      <c r="AK23" s="246"/>
      <c r="AL23" s="246"/>
      <c r="AM23" s="246"/>
      <c r="AN23" s="246"/>
      <c r="AR23" s="20"/>
      <c r="BE23" s="240"/>
    </row>
    <row r="24" spans="2:71" ht="6.95" customHeight="1" x14ac:dyDescent="0.2">
      <c r="B24" s="20"/>
      <c r="AR24" s="20"/>
      <c r="BE24" s="240"/>
    </row>
    <row r="25" spans="2:71" ht="6.95" customHeight="1" x14ac:dyDescent="0.2">
      <c r="B25" s="20"/>
      <c r="D25" s="32"/>
      <c r="E25" s="32"/>
      <c r="F25" s="32"/>
      <c r="G25" s="32"/>
      <c r="H25" s="32"/>
      <c r="I25" s="32"/>
      <c r="J25" s="32"/>
      <c r="K25" s="32"/>
      <c r="L25" s="32"/>
      <c r="M25" s="32"/>
      <c r="N25" s="32"/>
      <c r="O25" s="32"/>
      <c r="P25" s="32"/>
      <c r="Q25" s="32"/>
      <c r="R25" s="32"/>
      <c r="S25" s="32"/>
      <c r="T25" s="32"/>
      <c r="U25" s="32"/>
      <c r="V25" s="32"/>
      <c r="W25" s="32"/>
      <c r="X25" s="32"/>
      <c r="Y25" s="32"/>
      <c r="Z25" s="32"/>
      <c r="AA25" s="32"/>
      <c r="AB25" s="32"/>
      <c r="AC25" s="32"/>
      <c r="AD25" s="32"/>
      <c r="AE25" s="32"/>
      <c r="AF25" s="32"/>
      <c r="AG25" s="32"/>
      <c r="AH25" s="32"/>
      <c r="AI25" s="32"/>
      <c r="AJ25" s="32"/>
      <c r="AK25" s="32"/>
      <c r="AL25" s="32"/>
      <c r="AM25" s="32"/>
      <c r="AN25" s="32"/>
      <c r="AO25" s="32"/>
      <c r="AR25" s="20"/>
      <c r="BE25" s="240"/>
    </row>
    <row r="26" spans="2:71" s="1" customFormat="1" ht="25.9" customHeight="1" x14ac:dyDescent="0.2">
      <c r="B26" s="33"/>
      <c r="D26" s="34" t="s">
        <v>41</v>
      </c>
      <c r="E26" s="35"/>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247">
        <f>ROUND(AG94,2)</f>
        <v>0</v>
      </c>
      <c r="AL26" s="248"/>
      <c r="AM26" s="248"/>
      <c r="AN26" s="248"/>
      <c r="AO26" s="248"/>
      <c r="AR26" s="33"/>
      <c r="BE26" s="240"/>
    </row>
    <row r="27" spans="2:71" s="1" customFormat="1" ht="6.95" customHeight="1" x14ac:dyDescent="0.2">
      <c r="B27" s="33"/>
      <c r="AR27" s="33"/>
      <c r="BE27" s="240"/>
    </row>
    <row r="28" spans="2:71" s="1" customFormat="1" ht="12.75" x14ac:dyDescent="0.2">
      <c r="B28" s="33"/>
      <c r="L28" s="249" t="s">
        <v>42</v>
      </c>
      <c r="M28" s="249"/>
      <c r="N28" s="249"/>
      <c r="O28" s="249"/>
      <c r="P28" s="249"/>
      <c r="W28" s="249" t="s">
        <v>43</v>
      </c>
      <c r="X28" s="249"/>
      <c r="Y28" s="249"/>
      <c r="Z28" s="249"/>
      <c r="AA28" s="249"/>
      <c r="AB28" s="249"/>
      <c r="AC28" s="249"/>
      <c r="AD28" s="249"/>
      <c r="AE28" s="249"/>
      <c r="AK28" s="249" t="s">
        <v>44</v>
      </c>
      <c r="AL28" s="249"/>
      <c r="AM28" s="249"/>
      <c r="AN28" s="249"/>
      <c r="AO28" s="249"/>
      <c r="AR28" s="33"/>
      <c r="BE28" s="240"/>
    </row>
    <row r="29" spans="2:71" s="2" customFormat="1" ht="14.45" customHeight="1" x14ac:dyDescent="0.2">
      <c r="B29" s="37"/>
      <c r="D29" s="27" t="s">
        <v>45</v>
      </c>
      <c r="F29" s="27" t="s">
        <v>46</v>
      </c>
      <c r="L29" s="252">
        <v>0.21</v>
      </c>
      <c r="M29" s="251"/>
      <c r="N29" s="251"/>
      <c r="O29" s="251"/>
      <c r="P29" s="251"/>
      <c r="W29" s="250">
        <f>ROUND(AZ94, 2)</f>
        <v>0</v>
      </c>
      <c r="X29" s="251"/>
      <c r="Y29" s="251"/>
      <c r="Z29" s="251"/>
      <c r="AA29" s="251"/>
      <c r="AB29" s="251"/>
      <c r="AC29" s="251"/>
      <c r="AD29" s="251"/>
      <c r="AE29" s="251"/>
      <c r="AK29" s="250">
        <f>ROUND(AV94, 2)</f>
        <v>0</v>
      </c>
      <c r="AL29" s="251"/>
      <c r="AM29" s="251"/>
      <c r="AN29" s="251"/>
      <c r="AO29" s="251"/>
      <c r="AR29" s="37"/>
      <c r="BE29" s="241"/>
    </row>
    <row r="30" spans="2:71" s="2" customFormat="1" ht="14.45" customHeight="1" x14ac:dyDescent="0.2">
      <c r="B30" s="37"/>
      <c r="F30" s="27" t="s">
        <v>47</v>
      </c>
      <c r="L30" s="252">
        <v>0.12</v>
      </c>
      <c r="M30" s="251"/>
      <c r="N30" s="251"/>
      <c r="O30" s="251"/>
      <c r="P30" s="251"/>
      <c r="W30" s="250">
        <f>ROUND(BA94, 2)</f>
        <v>0</v>
      </c>
      <c r="X30" s="251"/>
      <c r="Y30" s="251"/>
      <c r="Z30" s="251"/>
      <c r="AA30" s="251"/>
      <c r="AB30" s="251"/>
      <c r="AC30" s="251"/>
      <c r="AD30" s="251"/>
      <c r="AE30" s="251"/>
      <c r="AK30" s="250">
        <f>ROUND(AW94, 2)</f>
        <v>0</v>
      </c>
      <c r="AL30" s="251"/>
      <c r="AM30" s="251"/>
      <c r="AN30" s="251"/>
      <c r="AO30" s="251"/>
      <c r="AR30" s="37"/>
      <c r="BE30" s="241"/>
    </row>
    <row r="31" spans="2:71" s="2" customFormat="1" ht="14.45" hidden="1" customHeight="1" x14ac:dyDescent="0.2">
      <c r="B31" s="37"/>
      <c r="F31" s="27" t="s">
        <v>48</v>
      </c>
      <c r="L31" s="252">
        <v>0.21</v>
      </c>
      <c r="M31" s="251"/>
      <c r="N31" s="251"/>
      <c r="O31" s="251"/>
      <c r="P31" s="251"/>
      <c r="W31" s="250">
        <f>ROUND(BB94, 2)</f>
        <v>0</v>
      </c>
      <c r="X31" s="251"/>
      <c r="Y31" s="251"/>
      <c r="Z31" s="251"/>
      <c r="AA31" s="251"/>
      <c r="AB31" s="251"/>
      <c r="AC31" s="251"/>
      <c r="AD31" s="251"/>
      <c r="AE31" s="251"/>
      <c r="AK31" s="250">
        <v>0</v>
      </c>
      <c r="AL31" s="251"/>
      <c r="AM31" s="251"/>
      <c r="AN31" s="251"/>
      <c r="AO31" s="251"/>
      <c r="AR31" s="37"/>
      <c r="BE31" s="241"/>
    </row>
    <row r="32" spans="2:71" s="2" customFormat="1" ht="14.45" hidden="1" customHeight="1" x14ac:dyDescent="0.2">
      <c r="B32" s="37"/>
      <c r="F32" s="27" t="s">
        <v>49</v>
      </c>
      <c r="L32" s="252">
        <v>0.12</v>
      </c>
      <c r="M32" s="251"/>
      <c r="N32" s="251"/>
      <c r="O32" s="251"/>
      <c r="P32" s="251"/>
      <c r="W32" s="250">
        <f>ROUND(BC94, 2)</f>
        <v>0</v>
      </c>
      <c r="X32" s="251"/>
      <c r="Y32" s="251"/>
      <c r="Z32" s="251"/>
      <c r="AA32" s="251"/>
      <c r="AB32" s="251"/>
      <c r="AC32" s="251"/>
      <c r="AD32" s="251"/>
      <c r="AE32" s="251"/>
      <c r="AK32" s="250">
        <v>0</v>
      </c>
      <c r="AL32" s="251"/>
      <c r="AM32" s="251"/>
      <c r="AN32" s="251"/>
      <c r="AO32" s="251"/>
      <c r="AR32" s="37"/>
      <c r="BE32" s="241"/>
    </row>
    <row r="33" spans="2:57" s="2" customFormat="1" ht="14.45" hidden="1" customHeight="1" x14ac:dyDescent="0.2">
      <c r="B33" s="37"/>
      <c r="F33" s="27" t="s">
        <v>50</v>
      </c>
      <c r="L33" s="252">
        <v>0</v>
      </c>
      <c r="M33" s="251"/>
      <c r="N33" s="251"/>
      <c r="O33" s="251"/>
      <c r="P33" s="251"/>
      <c r="W33" s="250">
        <f>ROUND(BD94, 2)</f>
        <v>0</v>
      </c>
      <c r="X33" s="251"/>
      <c r="Y33" s="251"/>
      <c r="Z33" s="251"/>
      <c r="AA33" s="251"/>
      <c r="AB33" s="251"/>
      <c r="AC33" s="251"/>
      <c r="AD33" s="251"/>
      <c r="AE33" s="251"/>
      <c r="AK33" s="250">
        <v>0</v>
      </c>
      <c r="AL33" s="251"/>
      <c r="AM33" s="251"/>
      <c r="AN33" s="251"/>
      <c r="AO33" s="251"/>
      <c r="AR33" s="37"/>
      <c r="BE33" s="241"/>
    </row>
    <row r="34" spans="2:57" s="1" customFormat="1" ht="6.95" customHeight="1" x14ac:dyDescent="0.2">
      <c r="B34" s="33"/>
      <c r="AR34" s="33"/>
      <c r="BE34" s="240"/>
    </row>
    <row r="35" spans="2:57" s="1" customFormat="1" ht="25.9" customHeight="1" x14ac:dyDescent="0.2">
      <c r="B35" s="33"/>
      <c r="C35" s="38"/>
      <c r="D35" s="39" t="s">
        <v>51</v>
      </c>
      <c r="E35" s="40"/>
      <c r="F35" s="40"/>
      <c r="G35" s="40"/>
      <c r="H35" s="40"/>
      <c r="I35" s="40"/>
      <c r="J35" s="40"/>
      <c r="K35" s="40"/>
      <c r="L35" s="40"/>
      <c r="M35" s="40"/>
      <c r="N35" s="40"/>
      <c r="O35" s="40"/>
      <c r="P35" s="40"/>
      <c r="Q35" s="40"/>
      <c r="R35" s="40"/>
      <c r="S35" s="40"/>
      <c r="T35" s="41" t="s">
        <v>52</v>
      </c>
      <c r="U35" s="40"/>
      <c r="V35" s="40"/>
      <c r="W35" s="40"/>
      <c r="X35" s="232" t="s">
        <v>53</v>
      </c>
      <c r="Y35" s="230"/>
      <c r="Z35" s="230"/>
      <c r="AA35" s="230"/>
      <c r="AB35" s="230"/>
      <c r="AC35" s="40"/>
      <c r="AD35" s="40"/>
      <c r="AE35" s="40"/>
      <c r="AF35" s="40"/>
      <c r="AG35" s="40"/>
      <c r="AH35" s="40"/>
      <c r="AI35" s="40"/>
      <c r="AJ35" s="40"/>
      <c r="AK35" s="229">
        <f>SUM(AK26:AK33)</f>
        <v>0</v>
      </c>
      <c r="AL35" s="230"/>
      <c r="AM35" s="230"/>
      <c r="AN35" s="230"/>
      <c r="AO35" s="231"/>
      <c r="AP35" s="38"/>
      <c r="AQ35" s="38"/>
      <c r="AR35" s="33"/>
    </row>
    <row r="36" spans="2:57" s="1" customFormat="1" ht="6.95" customHeight="1" x14ac:dyDescent="0.2">
      <c r="B36" s="33"/>
      <c r="AR36" s="33"/>
    </row>
    <row r="37" spans="2:57" s="1" customFormat="1" ht="14.45" customHeight="1" x14ac:dyDescent="0.2">
      <c r="B37" s="33"/>
      <c r="AR37" s="33"/>
    </row>
    <row r="38" spans="2:57" ht="14.45" customHeight="1" x14ac:dyDescent="0.2">
      <c r="B38" s="20"/>
      <c r="AR38" s="20"/>
    </row>
    <row r="39" spans="2:57" ht="14.45" customHeight="1" x14ac:dyDescent="0.2">
      <c r="B39" s="20"/>
      <c r="AR39" s="20"/>
    </row>
    <row r="40" spans="2:57" ht="14.45" customHeight="1" x14ac:dyDescent="0.2">
      <c r="B40" s="20"/>
      <c r="AR40" s="20"/>
    </row>
    <row r="41" spans="2:57" ht="14.45" customHeight="1" x14ac:dyDescent="0.2">
      <c r="B41" s="20"/>
      <c r="AR41" s="20"/>
    </row>
    <row r="42" spans="2:57" ht="14.45" customHeight="1" x14ac:dyDescent="0.2">
      <c r="B42" s="20"/>
      <c r="AR42" s="20"/>
    </row>
    <row r="43" spans="2:57" ht="14.45" customHeight="1" x14ac:dyDescent="0.2">
      <c r="B43" s="20"/>
      <c r="AR43" s="20"/>
    </row>
    <row r="44" spans="2:57" ht="14.45" customHeight="1" x14ac:dyDescent="0.2">
      <c r="B44" s="20"/>
      <c r="AR44" s="20"/>
    </row>
    <row r="45" spans="2:57" ht="14.45" customHeight="1" x14ac:dyDescent="0.2">
      <c r="B45" s="20"/>
      <c r="AR45" s="20"/>
    </row>
    <row r="46" spans="2:57" ht="14.45" customHeight="1" x14ac:dyDescent="0.2">
      <c r="B46" s="20"/>
      <c r="AR46" s="20"/>
    </row>
    <row r="47" spans="2:57" ht="14.45" customHeight="1" x14ac:dyDescent="0.2">
      <c r="B47" s="20"/>
      <c r="AR47" s="20"/>
    </row>
    <row r="48" spans="2:57" ht="14.45" customHeight="1" x14ac:dyDescent="0.2">
      <c r="B48" s="20"/>
      <c r="AR48" s="20"/>
    </row>
    <row r="49" spans="2:44" s="1" customFormat="1" ht="14.45" customHeight="1" x14ac:dyDescent="0.2">
      <c r="B49" s="33"/>
      <c r="D49" s="42" t="s">
        <v>54</v>
      </c>
      <c r="E49" s="43"/>
      <c r="F49" s="43"/>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3"/>
      <c r="AG49" s="43"/>
      <c r="AH49" s="42" t="s">
        <v>55</v>
      </c>
      <c r="AI49" s="43"/>
      <c r="AJ49" s="43"/>
      <c r="AK49" s="43"/>
      <c r="AL49" s="43"/>
      <c r="AM49" s="43"/>
      <c r="AN49" s="43"/>
      <c r="AO49" s="43"/>
      <c r="AR49" s="33"/>
    </row>
    <row r="50" spans="2:44" x14ac:dyDescent="0.2">
      <c r="B50" s="20"/>
      <c r="AR50" s="20"/>
    </row>
    <row r="51" spans="2:44" x14ac:dyDescent="0.2">
      <c r="B51" s="20"/>
      <c r="AR51" s="20"/>
    </row>
    <row r="52" spans="2:44" x14ac:dyDescent="0.2">
      <c r="B52" s="20"/>
      <c r="AR52" s="20"/>
    </row>
    <row r="53" spans="2:44" x14ac:dyDescent="0.2">
      <c r="B53" s="20"/>
      <c r="AR53" s="20"/>
    </row>
    <row r="54" spans="2:44" x14ac:dyDescent="0.2">
      <c r="B54" s="20"/>
      <c r="AR54" s="20"/>
    </row>
    <row r="55" spans="2:44" x14ac:dyDescent="0.2">
      <c r="B55" s="20"/>
      <c r="AR55" s="20"/>
    </row>
    <row r="56" spans="2:44" x14ac:dyDescent="0.2">
      <c r="B56" s="20"/>
      <c r="AR56" s="20"/>
    </row>
    <row r="57" spans="2:44" x14ac:dyDescent="0.2">
      <c r="B57" s="20"/>
      <c r="AR57" s="20"/>
    </row>
    <row r="58" spans="2:44" x14ac:dyDescent="0.2">
      <c r="B58" s="20"/>
      <c r="AR58" s="20"/>
    </row>
    <row r="59" spans="2:44" x14ac:dyDescent="0.2">
      <c r="B59" s="20"/>
      <c r="AR59" s="20"/>
    </row>
    <row r="60" spans="2:44" s="1" customFormat="1" ht="12.75" x14ac:dyDescent="0.2">
      <c r="B60" s="33"/>
      <c r="D60" s="44" t="s">
        <v>56</v>
      </c>
      <c r="E60" s="35"/>
      <c r="F60" s="35"/>
      <c r="G60" s="35"/>
      <c r="H60" s="35"/>
      <c r="I60" s="35"/>
      <c r="J60" s="35"/>
      <c r="K60" s="35"/>
      <c r="L60" s="35"/>
      <c r="M60" s="35"/>
      <c r="N60" s="35"/>
      <c r="O60" s="35"/>
      <c r="P60" s="35"/>
      <c r="Q60" s="35"/>
      <c r="R60" s="35"/>
      <c r="S60" s="35"/>
      <c r="T60" s="35"/>
      <c r="U60" s="35"/>
      <c r="V60" s="44" t="s">
        <v>57</v>
      </c>
      <c r="W60" s="35"/>
      <c r="X60" s="35"/>
      <c r="Y60" s="35"/>
      <c r="Z60" s="35"/>
      <c r="AA60" s="35"/>
      <c r="AB60" s="35"/>
      <c r="AC60" s="35"/>
      <c r="AD60" s="35"/>
      <c r="AE60" s="35"/>
      <c r="AF60" s="35"/>
      <c r="AG60" s="35"/>
      <c r="AH60" s="44" t="s">
        <v>56</v>
      </c>
      <c r="AI60" s="35"/>
      <c r="AJ60" s="35"/>
      <c r="AK60" s="35"/>
      <c r="AL60" s="35"/>
      <c r="AM60" s="44" t="s">
        <v>57</v>
      </c>
      <c r="AN60" s="35"/>
      <c r="AO60" s="35"/>
      <c r="AR60" s="33"/>
    </row>
    <row r="61" spans="2:44" x14ac:dyDescent="0.2">
      <c r="B61" s="20"/>
      <c r="AR61" s="20"/>
    </row>
    <row r="62" spans="2:44" x14ac:dyDescent="0.2">
      <c r="B62" s="20"/>
      <c r="AR62" s="20"/>
    </row>
    <row r="63" spans="2:44" x14ac:dyDescent="0.2">
      <c r="B63" s="20"/>
      <c r="AR63" s="20"/>
    </row>
    <row r="64" spans="2:44" s="1" customFormat="1" ht="12.75" x14ac:dyDescent="0.2">
      <c r="B64" s="33"/>
      <c r="D64" s="42" t="s">
        <v>58</v>
      </c>
      <c r="E64" s="43"/>
      <c r="F64" s="43"/>
      <c r="G64" s="43"/>
      <c r="H64" s="43"/>
      <c r="I64" s="43"/>
      <c r="J64" s="43"/>
      <c r="K64" s="43"/>
      <c r="L64" s="43"/>
      <c r="M64" s="43"/>
      <c r="N64" s="43"/>
      <c r="O64" s="43"/>
      <c r="P64" s="43"/>
      <c r="Q64" s="43"/>
      <c r="R64" s="43"/>
      <c r="S64" s="43"/>
      <c r="T64" s="43"/>
      <c r="U64" s="43"/>
      <c r="V64" s="43"/>
      <c r="W64" s="43"/>
      <c r="X64" s="43"/>
      <c r="Y64" s="43"/>
      <c r="Z64" s="43"/>
      <c r="AA64" s="43"/>
      <c r="AB64" s="43"/>
      <c r="AC64" s="43"/>
      <c r="AD64" s="43"/>
      <c r="AE64" s="43"/>
      <c r="AF64" s="43"/>
      <c r="AG64" s="43"/>
      <c r="AH64" s="42" t="s">
        <v>59</v>
      </c>
      <c r="AI64" s="43"/>
      <c r="AJ64" s="43"/>
      <c r="AK64" s="43"/>
      <c r="AL64" s="43"/>
      <c r="AM64" s="43"/>
      <c r="AN64" s="43"/>
      <c r="AO64" s="43"/>
      <c r="AR64" s="33"/>
    </row>
    <row r="65" spans="2:44" x14ac:dyDescent="0.2">
      <c r="B65" s="20"/>
      <c r="AR65" s="20"/>
    </row>
    <row r="66" spans="2:44" x14ac:dyDescent="0.2">
      <c r="B66" s="20"/>
      <c r="AR66" s="20"/>
    </row>
    <row r="67" spans="2:44" x14ac:dyDescent="0.2">
      <c r="B67" s="20"/>
      <c r="AR67" s="20"/>
    </row>
    <row r="68" spans="2:44" x14ac:dyDescent="0.2">
      <c r="B68" s="20"/>
      <c r="AR68" s="20"/>
    </row>
    <row r="69" spans="2:44" x14ac:dyDescent="0.2">
      <c r="B69" s="20"/>
      <c r="AR69" s="20"/>
    </row>
    <row r="70" spans="2:44" x14ac:dyDescent="0.2">
      <c r="B70" s="20"/>
      <c r="AR70" s="20"/>
    </row>
    <row r="71" spans="2:44" x14ac:dyDescent="0.2">
      <c r="B71" s="20"/>
      <c r="AR71" s="20"/>
    </row>
    <row r="72" spans="2:44" x14ac:dyDescent="0.2">
      <c r="B72" s="20"/>
      <c r="AR72" s="20"/>
    </row>
    <row r="73" spans="2:44" x14ac:dyDescent="0.2">
      <c r="B73" s="20"/>
      <c r="AR73" s="20"/>
    </row>
    <row r="74" spans="2:44" x14ac:dyDescent="0.2">
      <c r="B74" s="20"/>
      <c r="AR74" s="20"/>
    </row>
    <row r="75" spans="2:44" s="1" customFormat="1" ht="12.75" x14ac:dyDescent="0.2">
      <c r="B75" s="33"/>
      <c r="D75" s="44" t="s">
        <v>56</v>
      </c>
      <c r="E75" s="35"/>
      <c r="F75" s="35"/>
      <c r="G75" s="35"/>
      <c r="H75" s="35"/>
      <c r="I75" s="35"/>
      <c r="J75" s="35"/>
      <c r="K75" s="35"/>
      <c r="L75" s="35"/>
      <c r="M75" s="35"/>
      <c r="N75" s="35"/>
      <c r="O75" s="35"/>
      <c r="P75" s="35"/>
      <c r="Q75" s="35"/>
      <c r="R75" s="35"/>
      <c r="S75" s="35"/>
      <c r="T75" s="35"/>
      <c r="U75" s="35"/>
      <c r="V75" s="44" t="s">
        <v>57</v>
      </c>
      <c r="W75" s="35"/>
      <c r="X75" s="35"/>
      <c r="Y75" s="35"/>
      <c r="Z75" s="35"/>
      <c r="AA75" s="35"/>
      <c r="AB75" s="35"/>
      <c r="AC75" s="35"/>
      <c r="AD75" s="35"/>
      <c r="AE75" s="35"/>
      <c r="AF75" s="35"/>
      <c r="AG75" s="35"/>
      <c r="AH75" s="44" t="s">
        <v>56</v>
      </c>
      <c r="AI75" s="35"/>
      <c r="AJ75" s="35"/>
      <c r="AK75" s="35"/>
      <c r="AL75" s="35"/>
      <c r="AM75" s="44" t="s">
        <v>57</v>
      </c>
      <c r="AN75" s="35"/>
      <c r="AO75" s="35"/>
      <c r="AR75" s="33"/>
    </row>
    <row r="76" spans="2:44" s="1" customFormat="1" x14ac:dyDescent="0.2">
      <c r="B76" s="33"/>
      <c r="AR76" s="33"/>
    </row>
    <row r="77" spans="2:44" s="1" customFormat="1" ht="6.95" customHeight="1" x14ac:dyDescent="0.2">
      <c r="B77" s="45"/>
      <c r="C77" s="46"/>
      <c r="D77" s="46"/>
      <c r="E77" s="46"/>
      <c r="F77" s="46"/>
      <c r="G77" s="46"/>
      <c r="H77" s="46"/>
      <c r="I77" s="46"/>
      <c r="J77" s="46"/>
      <c r="K77" s="46"/>
      <c r="L77" s="46"/>
      <c r="M77" s="46"/>
      <c r="N77" s="46"/>
      <c r="O77" s="46"/>
      <c r="P77" s="46"/>
      <c r="Q77" s="46"/>
      <c r="R77" s="46"/>
      <c r="S77" s="46"/>
      <c r="T77" s="46"/>
      <c r="U77" s="46"/>
      <c r="V77" s="46"/>
      <c r="W77" s="46"/>
      <c r="X77" s="46"/>
      <c r="Y77" s="46"/>
      <c r="Z77" s="46"/>
      <c r="AA77" s="46"/>
      <c r="AB77" s="46"/>
      <c r="AC77" s="46"/>
      <c r="AD77" s="46"/>
      <c r="AE77" s="46"/>
      <c r="AF77" s="46"/>
      <c r="AG77" s="46"/>
      <c r="AH77" s="46"/>
      <c r="AI77" s="46"/>
      <c r="AJ77" s="46"/>
      <c r="AK77" s="46"/>
      <c r="AL77" s="46"/>
      <c r="AM77" s="46"/>
      <c r="AN77" s="46"/>
      <c r="AO77" s="46"/>
      <c r="AP77" s="46"/>
      <c r="AQ77" s="46"/>
      <c r="AR77" s="33"/>
    </row>
    <row r="81" spans="1:91" s="1" customFormat="1" ht="6.95" customHeight="1" x14ac:dyDescent="0.2">
      <c r="B81" s="47"/>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33"/>
    </row>
    <row r="82" spans="1:91" s="1" customFormat="1" ht="24.95" customHeight="1" x14ac:dyDescent="0.2">
      <c r="B82" s="33"/>
      <c r="C82" s="21" t="s">
        <v>60</v>
      </c>
      <c r="AR82" s="33"/>
    </row>
    <row r="83" spans="1:91" s="1" customFormat="1" ht="6.95" customHeight="1" x14ac:dyDescent="0.2">
      <c r="B83" s="33"/>
      <c r="AR83" s="33"/>
    </row>
    <row r="84" spans="1:91" s="3" customFormat="1" ht="12" customHeight="1" x14ac:dyDescent="0.2">
      <c r="B84" s="49"/>
      <c r="C84" s="27" t="s">
        <v>13</v>
      </c>
      <c r="L84" s="3" t="str">
        <f>K5</f>
        <v>N25-036_exp07b</v>
      </c>
      <c r="AR84" s="49"/>
    </row>
    <row r="85" spans="1:91" s="4" customFormat="1" ht="36.950000000000003" customHeight="1" x14ac:dyDescent="0.2">
      <c r="B85" s="50"/>
      <c r="C85" s="51" t="s">
        <v>16</v>
      </c>
      <c r="L85" s="220" t="str">
        <f>K6</f>
        <v>OBLASTNÍ NEMOCNICE JIČÍN PAVILON PSYCHIATRIE</v>
      </c>
      <c r="M85" s="221"/>
      <c r="N85" s="221"/>
      <c r="O85" s="221"/>
      <c r="P85" s="221"/>
      <c r="Q85" s="221"/>
      <c r="R85" s="221"/>
      <c r="S85" s="221"/>
      <c r="T85" s="221"/>
      <c r="U85" s="221"/>
      <c r="V85" s="221"/>
      <c r="W85" s="221"/>
      <c r="X85" s="221"/>
      <c r="Y85" s="221"/>
      <c r="Z85" s="221"/>
      <c r="AA85" s="221"/>
      <c r="AB85" s="221"/>
      <c r="AC85" s="221"/>
      <c r="AD85" s="221"/>
      <c r="AE85" s="221"/>
      <c r="AF85" s="221"/>
      <c r="AG85" s="221"/>
      <c r="AH85" s="221"/>
      <c r="AI85" s="221"/>
      <c r="AJ85" s="221"/>
      <c r="AK85" s="221"/>
      <c r="AL85" s="221"/>
      <c r="AM85" s="221"/>
      <c r="AN85" s="221"/>
      <c r="AO85" s="221"/>
      <c r="AR85" s="50"/>
    </row>
    <row r="86" spans="1:91" s="1" customFormat="1" ht="6.95" customHeight="1" x14ac:dyDescent="0.2">
      <c r="B86" s="33"/>
      <c r="AR86" s="33"/>
    </row>
    <row r="87" spans="1:91" s="1" customFormat="1" ht="12" customHeight="1" x14ac:dyDescent="0.2">
      <c r="B87" s="33"/>
      <c r="C87" s="27" t="s">
        <v>22</v>
      </c>
      <c r="L87" s="52" t="str">
        <f>IF(K8="","",K8)</f>
        <v xml:space="preserve"> </v>
      </c>
      <c r="AI87" s="27" t="s">
        <v>24</v>
      </c>
      <c r="AM87" s="222">
        <f>IF(AN8= "","",AN8)</f>
        <v>45961</v>
      </c>
      <c r="AN87" s="222"/>
      <c r="AR87" s="33"/>
    </row>
    <row r="88" spans="1:91" s="1" customFormat="1" ht="6.95" customHeight="1" x14ac:dyDescent="0.2">
      <c r="B88" s="33"/>
      <c r="AR88" s="33"/>
    </row>
    <row r="89" spans="1:91" s="1" customFormat="1" ht="15.2" customHeight="1" x14ac:dyDescent="0.2">
      <c r="B89" s="33"/>
      <c r="C89" s="27" t="s">
        <v>29</v>
      </c>
      <c r="L89" s="3" t="str">
        <f>IF(E11= "","",E11)</f>
        <v>KRÁLOVÉHRADECKÝ KRAJ</v>
      </c>
      <c r="AI89" s="27" t="s">
        <v>35</v>
      </c>
      <c r="AM89" s="223" t="str">
        <f>IF(E17="","",E17)</f>
        <v>KANIA a.s.</v>
      </c>
      <c r="AN89" s="224"/>
      <c r="AO89" s="224"/>
      <c r="AP89" s="224"/>
      <c r="AR89" s="33"/>
      <c r="AS89" s="235" t="s">
        <v>61</v>
      </c>
      <c r="AT89" s="236"/>
      <c r="AU89" s="54"/>
      <c r="AV89" s="54"/>
      <c r="AW89" s="54"/>
      <c r="AX89" s="54"/>
      <c r="AY89" s="54"/>
      <c r="AZ89" s="54"/>
      <c r="BA89" s="54"/>
      <c r="BB89" s="54"/>
      <c r="BC89" s="54"/>
      <c r="BD89" s="55"/>
    </row>
    <row r="90" spans="1:91" s="1" customFormat="1" ht="15.2" customHeight="1" x14ac:dyDescent="0.2">
      <c r="B90" s="33"/>
      <c r="C90" s="27" t="s">
        <v>33</v>
      </c>
      <c r="L90" s="3" t="str">
        <f>IF(E14= "Vyplň údaj","",E14)</f>
        <v/>
      </c>
      <c r="AI90" s="27" t="s">
        <v>38</v>
      </c>
      <c r="AM90" s="223" t="str">
        <f>IF(E20="","",E20)</f>
        <v xml:space="preserve"> </v>
      </c>
      <c r="AN90" s="224"/>
      <c r="AO90" s="224"/>
      <c r="AP90" s="224"/>
      <c r="AR90" s="33"/>
      <c r="AS90" s="237"/>
      <c r="AT90" s="238"/>
      <c r="BD90" s="57"/>
    </row>
    <row r="91" spans="1:91" s="1" customFormat="1" ht="10.9" customHeight="1" x14ac:dyDescent="0.2">
      <c r="B91" s="33"/>
      <c r="AR91" s="33"/>
      <c r="AS91" s="237"/>
      <c r="AT91" s="238"/>
      <c r="BD91" s="57"/>
    </row>
    <row r="92" spans="1:91" s="1" customFormat="1" ht="29.25" customHeight="1" x14ac:dyDescent="0.2">
      <c r="B92" s="33"/>
      <c r="C92" s="213" t="s">
        <v>62</v>
      </c>
      <c r="D92" s="214"/>
      <c r="E92" s="214"/>
      <c r="F92" s="214"/>
      <c r="G92" s="214"/>
      <c r="H92" s="58"/>
      <c r="I92" s="225" t="s">
        <v>63</v>
      </c>
      <c r="J92" s="214"/>
      <c r="K92" s="214"/>
      <c r="L92" s="214"/>
      <c r="M92" s="214"/>
      <c r="N92" s="214"/>
      <c r="O92" s="214"/>
      <c r="P92" s="214"/>
      <c r="Q92" s="214"/>
      <c r="R92" s="214"/>
      <c r="S92" s="214"/>
      <c r="T92" s="214"/>
      <c r="U92" s="214"/>
      <c r="V92" s="214"/>
      <c r="W92" s="214"/>
      <c r="X92" s="214"/>
      <c r="Y92" s="214"/>
      <c r="Z92" s="214"/>
      <c r="AA92" s="214"/>
      <c r="AB92" s="214"/>
      <c r="AC92" s="214"/>
      <c r="AD92" s="214"/>
      <c r="AE92" s="214"/>
      <c r="AF92" s="214"/>
      <c r="AG92" s="227" t="s">
        <v>64</v>
      </c>
      <c r="AH92" s="214"/>
      <c r="AI92" s="214"/>
      <c r="AJ92" s="214"/>
      <c r="AK92" s="214"/>
      <c r="AL92" s="214"/>
      <c r="AM92" s="214"/>
      <c r="AN92" s="225" t="s">
        <v>65</v>
      </c>
      <c r="AO92" s="214"/>
      <c r="AP92" s="226"/>
      <c r="AQ92" s="59" t="s">
        <v>66</v>
      </c>
      <c r="AR92" s="33"/>
      <c r="AS92" s="60" t="s">
        <v>67</v>
      </c>
      <c r="AT92" s="61" t="s">
        <v>68</v>
      </c>
      <c r="AU92" s="61" t="s">
        <v>69</v>
      </c>
      <c r="AV92" s="61" t="s">
        <v>70</v>
      </c>
      <c r="AW92" s="61" t="s">
        <v>71</v>
      </c>
      <c r="AX92" s="61" t="s">
        <v>72</v>
      </c>
      <c r="AY92" s="61" t="s">
        <v>73</v>
      </c>
      <c r="AZ92" s="61" t="s">
        <v>74</v>
      </c>
      <c r="BA92" s="61" t="s">
        <v>75</v>
      </c>
      <c r="BB92" s="61" t="s">
        <v>76</v>
      </c>
      <c r="BC92" s="61" t="s">
        <v>77</v>
      </c>
      <c r="BD92" s="62" t="s">
        <v>78</v>
      </c>
    </row>
    <row r="93" spans="1:91" s="1" customFormat="1" ht="10.9" customHeight="1" x14ac:dyDescent="0.2">
      <c r="B93" s="33"/>
      <c r="AR93" s="33"/>
      <c r="AS93" s="63"/>
      <c r="AT93" s="54"/>
      <c r="AU93" s="54"/>
      <c r="AV93" s="54"/>
      <c r="AW93" s="54"/>
      <c r="AX93" s="54"/>
      <c r="AY93" s="54"/>
      <c r="AZ93" s="54"/>
      <c r="BA93" s="54"/>
      <c r="BB93" s="54"/>
      <c r="BC93" s="54"/>
      <c r="BD93" s="55"/>
    </row>
    <row r="94" spans="1:91" s="5" customFormat="1" ht="32.450000000000003" customHeight="1" x14ac:dyDescent="0.2">
      <c r="B94" s="64"/>
      <c r="C94" s="65" t="s">
        <v>79</v>
      </c>
      <c r="D94" s="66"/>
      <c r="E94" s="66"/>
      <c r="F94" s="66"/>
      <c r="G94" s="66"/>
      <c r="H94" s="66"/>
      <c r="I94" s="66"/>
      <c r="J94" s="66"/>
      <c r="K94" s="66"/>
      <c r="L94" s="66"/>
      <c r="M94" s="66"/>
      <c r="N94" s="66"/>
      <c r="O94" s="66"/>
      <c r="P94" s="66"/>
      <c r="Q94" s="66"/>
      <c r="R94" s="66"/>
      <c r="S94" s="66"/>
      <c r="T94" s="66"/>
      <c r="U94" s="66"/>
      <c r="V94" s="66"/>
      <c r="W94" s="66"/>
      <c r="X94" s="66"/>
      <c r="Y94" s="66"/>
      <c r="Z94" s="66"/>
      <c r="AA94" s="66"/>
      <c r="AB94" s="66"/>
      <c r="AC94" s="66"/>
      <c r="AD94" s="66"/>
      <c r="AE94" s="66"/>
      <c r="AF94" s="66"/>
      <c r="AG94" s="215">
        <f>ROUND(AG95+AG141+AG144+SUM(AG147:AG150)+SUM(AG154:AG157),2)</f>
        <v>0</v>
      </c>
      <c r="AH94" s="215"/>
      <c r="AI94" s="215"/>
      <c r="AJ94" s="215"/>
      <c r="AK94" s="215"/>
      <c r="AL94" s="215"/>
      <c r="AM94" s="215"/>
      <c r="AN94" s="219">
        <f t="shared" ref="AN94:AN125" si="0">SUM(AG94,AT94)</f>
        <v>0</v>
      </c>
      <c r="AO94" s="219"/>
      <c r="AP94" s="219"/>
      <c r="AQ94" s="68" t="s">
        <v>1</v>
      </c>
      <c r="AR94" s="64"/>
      <c r="AS94" s="69">
        <f>ROUND(AS95+AS141+AS144+SUM(AS147:AS150)+SUM(AS154:AS157),2)</f>
        <v>0</v>
      </c>
      <c r="AT94" s="70">
        <f t="shared" ref="AT94:AT125" si="1">ROUND(SUM(AV94:AW94),2)</f>
        <v>0</v>
      </c>
      <c r="AU94" s="71">
        <f>ROUND(AU95+AU141+AU144+SUM(AU147:AU150)+SUM(AU154:AU157),5)</f>
        <v>0</v>
      </c>
      <c r="AV94" s="70">
        <f>ROUND(AZ94*L29,2)</f>
        <v>0</v>
      </c>
      <c r="AW94" s="70">
        <f>ROUND(BA94*L30,2)</f>
        <v>0</v>
      </c>
      <c r="AX94" s="70">
        <f>ROUND(BB94*L29,2)</f>
        <v>0</v>
      </c>
      <c r="AY94" s="70">
        <f>ROUND(BC94*L30,2)</f>
        <v>0</v>
      </c>
      <c r="AZ94" s="70">
        <f>ROUND(AZ95+AZ141+AZ144+SUM(AZ147:AZ150)+SUM(AZ154:AZ157),2)</f>
        <v>0</v>
      </c>
      <c r="BA94" s="70">
        <f>ROUND(BA95+BA141+BA144+SUM(BA147:BA150)+SUM(BA154:BA157),2)</f>
        <v>0</v>
      </c>
      <c r="BB94" s="70">
        <f>ROUND(BB95+BB141+BB144+SUM(BB147:BB150)+SUM(BB154:BB157),2)</f>
        <v>0</v>
      </c>
      <c r="BC94" s="70">
        <f>ROUND(BC95+BC141+BC144+SUM(BC147:BC150)+SUM(BC154:BC157),2)</f>
        <v>0</v>
      </c>
      <c r="BD94" s="72">
        <f>ROUND(BD95+BD141+BD144+SUM(BD147:BD150)+SUM(BD154:BD157),2)</f>
        <v>0</v>
      </c>
      <c r="BS94" s="73" t="s">
        <v>80</v>
      </c>
      <c r="BT94" s="73" t="s">
        <v>81</v>
      </c>
      <c r="BU94" s="74" t="s">
        <v>82</v>
      </c>
      <c r="BV94" s="73" t="s">
        <v>83</v>
      </c>
      <c r="BW94" s="73" t="s">
        <v>4</v>
      </c>
      <c r="BX94" s="73" t="s">
        <v>84</v>
      </c>
      <c r="CL94" s="73" t="s">
        <v>19</v>
      </c>
    </row>
    <row r="95" spans="1:91" s="6" customFormat="1" ht="16.5" customHeight="1" x14ac:dyDescent="0.2">
      <c r="B95" s="75"/>
      <c r="C95" s="76"/>
      <c r="D95" s="208" t="s">
        <v>85</v>
      </c>
      <c r="E95" s="208"/>
      <c r="F95" s="208"/>
      <c r="G95" s="208"/>
      <c r="H95" s="208"/>
      <c r="I95" s="77"/>
      <c r="J95" s="208" t="s">
        <v>86</v>
      </c>
      <c r="K95" s="208"/>
      <c r="L95" s="208"/>
      <c r="M95" s="208"/>
      <c r="N95" s="208"/>
      <c r="O95" s="208"/>
      <c r="P95" s="208"/>
      <c r="Q95" s="208"/>
      <c r="R95" s="208"/>
      <c r="S95" s="208"/>
      <c r="T95" s="208"/>
      <c r="U95" s="208"/>
      <c r="V95" s="208"/>
      <c r="W95" s="208"/>
      <c r="X95" s="208"/>
      <c r="Y95" s="208"/>
      <c r="Z95" s="208"/>
      <c r="AA95" s="208"/>
      <c r="AB95" s="208"/>
      <c r="AC95" s="208"/>
      <c r="AD95" s="208"/>
      <c r="AE95" s="208"/>
      <c r="AF95" s="208"/>
      <c r="AG95" s="218">
        <f>ROUND(AG96+AG97+AG100+AG101+AG127,2)</f>
        <v>0</v>
      </c>
      <c r="AH95" s="217"/>
      <c r="AI95" s="217"/>
      <c r="AJ95" s="217"/>
      <c r="AK95" s="217"/>
      <c r="AL95" s="217"/>
      <c r="AM95" s="217"/>
      <c r="AN95" s="216">
        <f t="shared" si="0"/>
        <v>0</v>
      </c>
      <c r="AO95" s="217"/>
      <c r="AP95" s="217"/>
      <c r="AQ95" s="78" t="s">
        <v>87</v>
      </c>
      <c r="AR95" s="75"/>
      <c r="AS95" s="79">
        <f>ROUND(AS96+AS97+AS100+AS101+AS127,2)</f>
        <v>0</v>
      </c>
      <c r="AT95" s="80">
        <f t="shared" si="1"/>
        <v>0</v>
      </c>
      <c r="AU95" s="81">
        <f>ROUND(AU96+AU97+AU100+AU101+AU127,5)</f>
        <v>0</v>
      </c>
      <c r="AV95" s="80">
        <f>ROUND(AZ95*L29,2)</f>
        <v>0</v>
      </c>
      <c r="AW95" s="80">
        <f>ROUND(BA95*L30,2)</f>
        <v>0</v>
      </c>
      <c r="AX95" s="80">
        <f>ROUND(BB95*L29,2)</f>
        <v>0</v>
      </c>
      <c r="AY95" s="80">
        <f>ROUND(BC95*L30,2)</f>
        <v>0</v>
      </c>
      <c r="AZ95" s="80">
        <f>ROUND(AZ96+AZ97+AZ100+AZ101+AZ127,2)</f>
        <v>0</v>
      </c>
      <c r="BA95" s="80">
        <f>ROUND(BA96+BA97+BA100+BA101+BA127,2)</f>
        <v>0</v>
      </c>
      <c r="BB95" s="80">
        <f>ROUND(BB96+BB97+BB100+BB101+BB127,2)</f>
        <v>0</v>
      </c>
      <c r="BC95" s="80">
        <f>ROUND(BC96+BC97+BC100+BC101+BC127,2)</f>
        <v>0</v>
      </c>
      <c r="BD95" s="82">
        <f>ROUND(BD96+BD97+BD100+BD101+BD127,2)</f>
        <v>0</v>
      </c>
      <c r="BS95" s="83" t="s">
        <v>80</v>
      </c>
      <c r="BT95" s="83" t="s">
        <v>88</v>
      </c>
      <c r="BU95" s="83" t="s">
        <v>82</v>
      </c>
      <c r="BV95" s="83" t="s">
        <v>83</v>
      </c>
      <c r="BW95" s="83" t="s">
        <v>89</v>
      </c>
      <c r="BX95" s="83" t="s">
        <v>4</v>
      </c>
      <c r="CL95" s="83" t="s">
        <v>19</v>
      </c>
      <c r="CM95" s="83" t="s">
        <v>90</v>
      </c>
    </row>
    <row r="96" spans="1:91" s="3" customFormat="1" ht="16.5" customHeight="1" x14ac:dyDescent="0.2">
      <c r="A96" s="84" t="s">
        <v>91</v>
      </c>
      <c r="B96" s="49"/>
      <c r="C96" s="9"/>
      <c r="D96" s="9"/>
      <c r="E96" s="209" t="s">
        <v>92</v>
      </c>
      <c r="F96" s="209"/>
      <c r="G96" s="209"/>
      <c r="H96" s="209"/>
      <c r="I96" s="209"/>
      <c r="J96" s="9"/>
      <c r="K96" s="209" t="s">
        <v>93</v>
      </c>
      <c r="L96" s="209"/>
      <c r="M96" s="209"/>
      <c r="N96" s="209"/>
      <c r="O96" s="209"/>
      <c r="P96" s="209"/>
      <c r="Q96" s="209"/>
      <c r="R96" s="209"/>
      <c r="S96" s="209"/>
      <c r="T96" s="209"/>
      <c r="U96" s="209"/>
      <c r="V96" s="209"/>
      <c r="W96" s="209"/>
      <c r="X96" s="209"/>
      <c r="Y96" s="209"/>
      <c r="Z96" s="209"/>
      <c r="AA96" s="209"/>
      <c r="AB96" s="209"/>
      <c r="AC96" s="209"/>
      <c r="AD96" s="209"/>
      <c r="AE96" s="209"/>
      <c r="AF96" s="209"/>
      <c r="AG96" s="211">
        <f>'D.1.0 - Dokumentace boura...'!J32</f>
        <v>0</v>
      </c>
      <c r="AH96" s="212"/>
      <c r="AI96" s="212"/>
      <c r="AJ96" s="212"/>
      <c r="AK96" s="212"/>
      <c r="AL96" s="212"/>
      <c r="AM96" s="212"/>
      <c r="AN96" s="211">
        <f t="shared" si="0"/>
        <v>0</v>
      </c>
      <c r="AO96" s="212"/>
      <c r="AP96" s="212"/>
      <c r="AQ96" s="85" t="s">
        <v>94</v>
      </c>
      <c r="AR96" s="49"/>
      <c r="AS96" s="86">
        <v>0</v>
      </c>
      <c r="AT96" s="87">
        <f t="shared" si="1"/>
        <v>0</v>
      </c>
      <c r="AU96" s="88">
        <f>'D.1.0 - Dokumentace boura...'!P129</f>
        <v>0</v>
      </c>
      <c r="AV96" s="87">
        <f>'D.1.0 - Dokumentace boura...'!J35</f>
        <v>0</v>
      </c>
      <c r="AW96" s="87">
        <f>'D.1.0 - Dokumentace boura...'!J36</f>
        <v>0</v>
      </c>
      <c r="AX96" s="87">
        <f>'D.1.0 - Dokumentace boura...'!J37</f>
        <v>0</v>
      </c>
      <c r="AY96" s="87">
        <f>'D.1.0 - Dokumentace boura...'!J38</f>
        <v>0</v>
      </c>
      <c r="AZ96" s="87">
        <f>'D.1.0 - Dokumentace boura...'!F35</f>
        <v>0</v>
      </c>
      <c r="BA96" s="87">
        <f>'D.1.0 - Dokumentace boura...'!F36</f>
        <v>0</v>
      </c>
      <c r="BB96" s="87">
        <f>'D.1.0 - Dokumentace boura...'!F37</f>
        <v>0</v>
      </c>
      <c r="BC96" s="87">
        <f>'D.1.0 - Dokumentace boura...'!F38</f>
        <v>0</v>
      </c>
      <c r="BD96" s="89">
        <f>'D.1.0 - Dokumentace boura...'!F39</f>
        <v>0</v>
      </c>
      <c r="BT96" s="25" t="s">
        <v>90</v>
      </c>
      <c r="BV96" s="25" t="s">
        <v>83</v>
      </c>
      <c r="BW96" s="25" t="s">
        <v>95</v>
      </c>
      <c r="BX96" s="25" t="s">
        <v>89</v>
      </c>
      <c r="CL96" s="25" t="s">
        <v>1</v>
      </c>
    </row>
    <row r="97" spans="1:90" s="3" customFormat="1" ht="23.25" customHeight="1" x14ac:dyDescent="0.2">
      <c r="B97" s="49"/>
      <c r="C97" s="9"/>
      <c r="D97" s="9"/>
      <c r="E97" s="209" t="s">
        <v>96</v>
      </c>
      <c r="F97" s="209"/>
      <c r="G97" s="209"/>
      <c r="H97" s="209"/>
      <c r="I97" s="209"/>
      <c r="J97" s="9"/>
      <c r="K97" s="209" t="s">
        <v>97</v>
      </c>
      <c r="L97" s="209"/>
      <c r="M97" s="209"/>
      <c r="N97" s="209"/>
      <c r="O97" s="209"/>
      <c r="P97" s="209"/>
      <c r="Q97" s="209"/>
      <c r="R97" s="209"/>
      <c r="S97" s="209"/>
      <c r="T97" s="209"/>
      <c r="U97" s="209"/>
      <c r="V97" s="209"/>
      <c r="W97" s="209"/>
      <c r="X97" s="209"/>
      <c r="Y97" s="209"/>
      <c r="Z97" s="209"/>
      <c r="AA97" s="209"/>
      <c r="AB97" s="209"/>
      <c r="AC97" s="209"/>
      <c r="AD97" s="209"/>
      <c r="AE97" s="209"/>
      <c r="AF97" s="209"/>
      <c r="AG97" s="228">
        <f>ROUND(SUM(AG98:AG99),2)</f>
        <v>0</v>
      </c>
      <c r="AH97" s="212"/>
      <c r="AI97" s="212"/>
      <c r="AJ97" s="212"/>
      <c r="AK97" s="212"/>
      <c r="AL97" s="212"/>
      <c r="AM97" s="212"/>
      <c r="AN97" s="211">
        <f t="shared" si="0"/>
        <v>0</v>
      </c>
      <c r="AO97" s="212"/>
      <c r="AP97" s="212"/>
      <c r="AQ97" s="85" t="s">
        <v>94</v>
      </c>
      <c r="AR97" s="49"/>
      <c r="AS97" s="86">
        <f>ROUND(SUM(AS98:AS99),2)</f>
        <v>0</v>
      </c>
      <c r="AT97" s="87">
        <f t="shared" si="1"/>
        <v>0</v>
      </c>
      <c r="AU97" s="88">
        <f>ROUND(SUM(AU98:AU99),5)</f>
        <v>0</v>
      </c>
      <c r="AV97" s="87">
        <f>ROUND(AZ97*L29,2)</f>
        <v>0</v>
      </c>
      <c r="AW97" s="87">
        <f>ROUND(BA97*L30,2)</f>
        <v>0</v>
      </c>
      <c r="AX97" s="87">
        <f>ROUND(BB97*L29,2)</f>
        <v>0</v>
      </c>
      <c r="AY97" s="87">
        <f>ROUND(BC97*L30,2)</f>
        <v>0</v>
      </c>
      <c r="AZ97" s="87">
        <f>ROUND(SUM(AZ98:AZ99),2)</f>
        <v>0</v>
      </c>
      <c r="BA97" s="87">
        <f>ROUND(SUM(BA98:BA99),2)</f>
        <v>0</v>
      </c>
      <c r="BB97" s="87">
        <f>ROUND(SUM(BB98:BB99),2)</f>
        <v>0</v>
      </c>
      <c r="BC97" s="87">
        <f>ROUND(SUM(BC98:BC99),2)</f>
        <v>0</v>
      </c>
      <c r="BD97" s="89">
        <f>ROUND(SUM(BD98:BD99),2)</f>
        <v>0</v>
      </c>
      <c r="BS97" s="25" t="s">
        <v>80</v>
      </c>
      <c r="BT97" s="25" t="s">
        <v>90</v>
      </c>
      <c r="BU97" s="25" t="s">
        <v>82</v>
      </c>
      <c r="BV97" s="25" t="s">
        <v>83</v>
      </c>
      <c r="BW97" s="25" t="s">
        <v>98</v>
      </c>
      <c r="BX97" s="25" t="s">
        <v>89</v>
      </c>
      <c r="CL97" s="25" t="s">
        <v>19</v>
      </c>
    </row>
    <row r="98" spans="1:90" s="3" customFormat="1" ht="16.5" customHeight="1" x14ac:dyDescent="0.2">
      <c r="A98" s="84" t="s">
        <v>91</v>
      </c>
      <c r="B98" s="49"/>
      <c r="C98" s="9"/>
      <c r="D98" s="9"/>
      <c r="E98" s="9"/>
      <c r="F98" s="209" t="s">
        <v>99</v>
      </c>
      <c r="G98" s="209"/>
      <c r="H98" s="209"/>
      <c r="I98" s="209"/>
      <c r="J98" s="209"/>
      <c r="K98" s="9"/>
      <c r="L98" s="209" t="s">
        <v>100</v>
      </c>
      <c r="M98" s="209"/>
      <c r="N98" s="209"/>
      <c r="O98" s="209"/>
      <c r="P98" s="209"/>
      <c r="Q98" s="209"/>
      <c r="R98" s="209"/>
      <c r="S98" s="209"/>
      <c r="T98" s="209"/>
      <c r="U98" s="209"/>
      <c r="V98" s="209"/>
      <c r="W98" s="209"/>
      <c r="X98" s="209"/>
      <c r="Y98" s="209"/>
      <c r="Z98" s="209"/>
      <c r="AA98" s="209"/>
      <c r="AB98" s="209"/>
      <c r="AC98" s="209"/>
      <c r="AD98" s="209"/>
      <c r="AE98" s="209"/>
      <c r="AF98" s="209"/>
      <c r="AG98" s="211">
        <f>'D.1.1.A - SPODNÍ STAVBA'!J34</f>
        <v>0</v>
      </c>
      <c r="AH98" s="212"/>
      <c r="AI98" s="212"/>
      <c r="AJ98" s="212"/>
      <c r="AK98" s="212"/>
      <c r="AL98" s="212"/>
      <c r="AM98" s="212"/>
      <c r="AN98" s="211">
        <f t="shared" si="0"/>
        <v>0</v>
      </c>
      <c r="AO98" s="212"/>
      <c r="AP98" s="212"/>
      <c r="AQ98" s="85" t="s">
        <v>94</v>
      </c>
      <c r="AR98" s="49"/>
      <c r="AS98" s="86">
        <v>0</v>
      </c>
      <c r="AT98" s="87">
        <f t="shared" si="1"/>
        <v>0</v>
      </c>
      <c r="AU98" s="88">
        <f>'D.1.1.A - SPODNÍ STAVBA'!P142</f>
        <v>0</v>
      </c>
      <c r="AV98" s="87">
        <f>'D.1.1.A - SPODNÍ STAVBA'!J37</f>
        <v>0</v>
      </c>
      <c r="AW98" s="87">
        <f>'D.1.1.A - SPODNÍ STAVBA'!J38</f>
        <v>0</v>
      </c>
      <c r="AX98" s="87">
        <f>'D.1.1.A - SPODNÍ STAVBA'!J39</f>
        <v>0</v>
      </c>
      <c r="AY98" s="87">
        <f>'D.1.1.A - SPODNÍ STAVBA'!J40</f>
        <v>0</v>
      </c>
      <c r="AZ98" s="87">
        <f>'D.1.1.A - SPODNÍ STAVBA'!F37</f>
        <v>0</v>
      </c>
      <c r="BA98" s="87">
        <f>'D.1.1.A - SPODNÍ STAVBA'!F38</f>
        <v>0</v>
      </c>
      <c r="BB98" s="87">
        <f>'D.1.1.A - SPODNÍ STAVBA'!F39</f>
        <v>0</v>
      </c>
      <c r="BC98" s="87">
        <f>'D.1.1.A - SPODNÍ STAVBA'!F40</f>
        <v>0</v>
      </c>
      <c r="BD98" s="89">
        <f>'D.1.1.A - SPODNÍ STAVBA'!F41</f>
        <v>0</v>
      </c>
      <c r="BT98" s="25" t="s">
        <v>101</v>
      </c>
      <c r="BV98" s="25" t="s">
        <v>83</v>
      </c>
      <c r="BW98" s="25" t="s">
        <v>102</v>
      </c>
      <c r="BX98" s="25" t="s">
        <v>98</v>
      </c>
      <c r="CL98" s="25" t="s">
        <v>19</v>
      </c>
    </row>
    <row r="99" spans="1:90" s="3" customFormat="1" ht="16.5" customHeight="1" x14ac:dyDescent="0.2">
      <c r="A99" s="84" t="s">
        <v>91</v>
      </c>
      <c r="B99" s="49"/>
      <c r="C99" s="9"/>
      <c r="D99" s="9"/>
      <c r="E99" s="9"/>
      <c r="F99" s="209" t="s">
        <v>103</v>
      </c>
      <c r="G99" s="209"/>
      <c r="H99" s="209"/>
      <c r="I99" s="209"/>
      <c r="J99" s="209"/>
      <c r="K99" s="9"/>
      <c r="L99" s="209" t="s">
        <v>104</v>
      </c>
      <c r="M99" s="209"/>
      <c r="N99" s="209"/>
      <c r="O99" s="209"/>
      <c r="P99" s="209"/>
      <c r="Q99" s="209"/>
      <c r="R99" s="209"/>
      <c r="S99" s="209"/>
      <c r="T99" s="209"/>
      <c r="U99" s="209"/>
      <c r="V99" s="209"/>
      <c r="W99" s="209"/>
      <c r="X99" s="209"/>
      <c r="Y99" s="209"/>
      <c r="Z99" s="209"/>
      <c r="AA99" s="209"/>
      <c r="AB99" s="209"/>
      <c r="AC99" s="209"/>
      <c r="AD99" s="209"/>
      <c r="AE99" s="209"/>
      <c r="AF99" s="209"/>
      <c r="AG99" s="211">
        <f>'D.1.1.B - VRCHNÍ STAVBA '!J34</f>
        <v>0</v>
      </c>
      <c r="AH99" s="212"/>
      <c r="AI99" s="212"/>
      <c r="AJ99" s="212"/>
      <c r="AK99" s="212"/>
      <c r="AL99" s="212"/>
      <c r="AM99" s="212"/>
      <c r="AN99" s="211">
        <f t="shared" si="0"/>
        <v>0</v>
      </c>
      <c r="AO99" s="212"/>
      <c r="AP99" s="212"/>
      <c r="AQ99" s="85" t="s">
        <v>94</v>
      </c>
      <c r="AR99" s="49"/>
      <c r="AS99" s="86">
        <v>0</v>
      </c>
      <c r="AT99" s="87">
        <f t="shared" si="1"/>
        <v>0</v>
      </c>
      <c r="AU99" s="88">
        <f>'D.1.1.B - VRCHNÍ STAVBA '!P151</f>
        <v>0</v>
      </c>
      <c r="AV99" s="87">
        <f>'D.1.1.B - VRCHNÍ STAVBA '!J37</f>
        <v>0</v>
      </c>
      <c r="AW99" s="87">
        <f>'D.1.1.B - VRCHNÍ STAVBA '!J38</f>
        <v>0</v>
      </c>
      <c r="AX99" s="87">
        <f>'D.1.1.B - VRCHNÍ STAVBA '!J39</f>
        <v>0</v>
      </c>
      <c r="AY99" s="87">
        <f>'D.1.1.B - VRCHNÍ STAVBA '!J40</f>
        <v>0</v>
      </c>
      <c r="AZ99" s="87">
        <f>'D.1.1.B - VRCHNÍ STAVBA '!F37</f>
        <v>0</v>
      </c>
      <c r="BA99" s="87">
        <f>'D.1.1.B - VRCHNÍ STAVBA '!F38</f>
        <v>0</v>
      </c>
      <c r="BB99" s="87">
        <f>'D.1.1.B - VRCHNÍ STAVBA '!F39</f>
        <v>0</v>
      </c>
      <c r="BC99" s="87">
        <f>'D.1.1.B - VRCHNÍ STAVBA '!F40</f>
        <v>0</v>
      </c>
      <c r="BD99" s="89">
        <f>'D.1.1.B - VRCHNÍ STAVBA '!F41</f>
        <v>0</v>
      </c>
      <c r="BT99" s="25" t="s">
        <v>101</v>
      </c>
      <c r="BV99" s="25" t="s">
        <v>83</v>
      </c>
      <c r="BW99" s="25" t="s">
        <v>105</v>
      </c>
      <c r="BX99" s="25" t="s">
        <v>98</v>
      </c>
      <c r="CL99" s="25" t="s">
        <v>19</v>
      </c>
    </row>
    <row r="100" spans="1:90" s="3" customFormat="1" ht="16.5" customHeight="1" x14ac:dyDescent="0.2">
      <c r="A100" s="84" t="s">
        <v>91</v>
      </c>
      <c r="B100" s="49"/>
      <c r="C100" s="9"/>
      <c r="D100" s="9"/>
      <c r="E100" s="209" t="s">
        <v>106</v>
      </c>
      <c r="F100" s="209"/>
      <c r="G100" s="209"/>
      <c r="H100" s="209"/>
      <c r="I100" s="209"/>
      <c r="J100" s="9"/>
      <c r="K100" s="209" t="s">
        <v>107</v>
      </c>
      <c r="L100" s="209"/>
      <c r="M100" s="209"/>
      <c r="N100" s="209"/>
      <c r="O100" s="209"/>
      <c r="P100" s="209"/>
      <c r="Q100" s="209"/>
      <c r="R100" s="209"/>
      <c r="S100" s="209"/>
      <c r="T100" s="209"/>
      <c r="U100" s="209"/>
      <c r="V100" s="209"/>
      <c r="W100" s="209"/>
      <c r="X100" s="209"/>
      <c r="Y100" s="209"/>
      <c r="Z100" s="209"/>
      <c r="AA100" s="209"/>
      <c r="AB100" s="209"/>
      <c r="AC100" s="209"/>
      <c r="AD100" s="209"/>
      <c r="AE100" s="209"/>
      <c r="AF100" s="209"/>
      <c r="AG100" s="211">
        <f>'D.1.3 - Požárně bezpečnos...'!J32</f>
        <v>0</v>
      </c>
      <c r="AH100" s="212"/>
      <c r="AI100" s="212"/>
      <c r="AJ100" s="212"/>
      <c r="AK100" s="212"/>
      <c r="AL100" s="212"/>
      <c r="AM100" s="212"/>
      <c r="AN100" s="211">
        <f t="shared" si="0"/>
        <v>0</v>
      </c>
      <c r="AO100" s="212"/>
      <c r="AP100" s="212"/>
      <c r="AQ100" s="85" t="s">
        <v>94</v>
      </c>
      <c r="AR100" s="49"/>
      <c r="AS100" s="86">
        <v>0</v>
      </c>
      <c r="AT100" s="87">
        <f t="shared" si="1"/>
        <v>0</v>
      </c>
      <c r="AU100" s="88">
        <f>'D.1.3 - Požárně bezpečnos...'!P122</f>
        <v>0</v>
      </c>
      <c r="AV100" s="87">
        <f>'D.1.3 - Požárně bezpečnos...'!J35</f>
        <v>0</v>
      </c>
      <c r="AW100" s="87">
        <f>'D.1.3 - Požárně bezpečnos...'!J36</f>
        <v>0</v>
      </c>
      <c r="AX100" s="87">
        <f>'D.1.3 - Požárně bezpečnos...'!J37</f>
        <v>0</v>
      </c>
      <c r="AY100" s="87">
        <f>'D.1.3 - Požárně bezpečnos...'!J38</f>
        <v>0</v>
      </c>
      <c r="AZ100" s="87">
        <f>'D.1.3 - Požárně bezpečnos...'!F35</f>
        <v>0</v>
      </c>
      <c r="BA100" s="87">
        <f>'D.1.3 - Požárně bezpečnos...'!F36</f>
        <v>0</v>
      </c>
      <c r="BB100" s="87">
        <f>'D.1.3 - Požárně bezpečnos...'!F37</f>
        <v>0</v>
      </c>
      <c r="BC100" s="87">
        <f>'D.1.3 - Požárně bezpečnos...'!F38</f>
        <v>0</v>
      </c>
      <c r="BD100" s="89">
        <f>'D.1.3 - Požárně bezpečnos...'!F39</f>
        <v>0</v>
      </c>
      <c r="BT100" s="25" t="s">
        <v>90</v>
      </c>
      <c r="BV100" s="25" t="s">
        <v>83</v>
      </c>
      <c r="BW100" s="25" t="s">
        <v>108</v>
      </c>
      <c r="BX100" s="25" t="s">
        <v>89</v>
      </c>
      <c r="CL100" s="25" t="s">
        <v>1</v>
      </c>
    </row>
    <row r="101" spans="1:90" s="3" customFormat="1" ht="16.5" customHeight="1" x14ac:dyDescent="0.2">
      <c r="B101" s="49"/>
      <c r="C101" s="9"/>
      <c r="D101" s="9"/>
      <c r="E101" s="209" t="s">
        <v>109</v>
      </c>
      <c r="F101" s="209"/>
      <c r="G101" s="209"/>
      <c r="H101" s="209"/>
      <c r="I101" s="209"/>
      <c r="J101" s="9"/>
      <c r="K101" s="209" t="s">
        <v>110</v>
      </c>
      <c r="L101" s="209"/>
      <c r="M101" s="209"/>
      <c r="N101" s="209"/>
      <c r="O101" s="209"/>
      <c r="P101" s="209"/>
      <c r="Q101" s="209"/>
      <c r="R101" s="209"/>
      <c r="S101" s="209"/>
      <c r="T101" s="209"/>
      <c r="U101" s="209"/>
      <c r="V101" s="209"/>
      <c r="W101" s="209"/>
      <c r="X101" s="209"/>
      <c r="Y101" s="209"/>
      <c r="Z101" s="209"/>
      <c r="AA101" s="209"/>
      <c r="AB101" s="209"/>
      <c r="AC101" s="209"/>
      <c r="AD101" s="209"/>
      <c r="AE101" s="209"/>
      <c r="AF101" s="209"/>
      <c r="AG101" s="228">
        <f>ROUND(AG102+AG103+SUM(AG106:AG108)+AG121+AG122,2)</f>
        <v>0</v>
      </c>
      <c r="AH101" s="212"/>
      <c r="AI101" s="212"/>
      <c r="AJ101" s="212"/>
      <c r="AK101" s="212"/>
      <c r="AL101" s="212"/>
      <c r="AM101" s="212"/>
      <c r="AN101" s="211">
        <f t="shared" si="0"/>
        <v>0</v>
      </c>
      <c r="AO101" s="212"/>
      <c r="AP101" s="212"/>
      <c r="AQ101" s="85" t="s">
        <v>94</v>
      </c>
      <c r="AR101" s="49"/>
      <c r="AS101" s="86">
        <f>ROUND(AS102+AS103+SUM(AS106:AS108)+AS121+AS122,2)</f>
        <v>0</v>
      </c>
      <c r="AT101" s="87">
        <f t="shared" si="1"/>
        <v>0</v>
      </c>
      <c r="AU101" s="88">
        <f>ROUND(AU102+AU103+SUM(AU106:AU108)+AU121+AU122,5)</f>
        <v>0</v>
      </c>
      <c r="AV101" s="87">
        <f>ROUND(AZ101*L29,2)</f>
        <v>0</v>
      </c>
      <c r="AW101" s="87">
        <f>ROUND(BA101*L30,2)</f>
        <v>0</v>
      </c>
      <c r="AX101" s="87">
        <f>ROUND(BB101*L29,2)</f>
        <v>0</v>
      </c>
      <c r="AY101" s="87">
        <f>ROUND(BC101*L30,2)</f>
        <v>0</v>
      </c>
      <c r="AZ101" s="87">
        <f>ROUND(AZ102+AZ103+SUM(AZ106:AZ108)+AZ121+AZ122,2)</f>
        <v>0</v>
      </c>
      <c r="BA101" s="87">
        <f>ROUND(BA102+BA103+SUM(BA106:BA108)+BA121+BA122,2)</f>
        <v>0</v>
      </c>
      <c r="BB101" s="87">
        <f>ROUND(BB102+BB103+SUM(BB106:BB108)+BB121+BB122,2)</f>
        <v>0</v>
      </c>
      <c r="BC101" s="87">
        <f>ROUND(BC102+BC103+SUM(BC106:BC108)+BC121+BC122,2)</f>
        <v>0</v>
      </c>
      <c r="BD101" s="89">
        <f>ROUND(BD102+BD103+SUM(BD106:BD108)+BD121+BD122,2)</f>
        <v>0</v>
      </c>
      <c r="BS101" s="25" t="s">
        <v>80</v>
      </c>
      <c r="BT101" s="25" t="s">
        <v>90</v>
      </c>
      <c r="BU101" s="25" t="s">
        <v>82</v>
      </c>
      <c r="BV101" s="25" t="s">
        <v>83</v>
      </c>
      <c r="BW101" s="25" t="s">
        <v>111</v>
      </c>
      <c r="BX101" s="25" t="s">
        <v>89</v>
      </c>
      <c r="CL101" s="25" t="s">
        <v>19</v>
      </c>
    </row>
    <row r="102" spans="1:90" s="3" customFormat="1" ht="23.25" customHeight="1" x14ac:dyDescent="0.2">
      <c r="A102" s="84" t="s">
        <v>91</v>
      </c>
      <c r="B102" s="49"/>
      <c r="C102" s="9"/>
      <c r="D102" s="9"/>
      <c r="E102" s="9"/>
      <c r="F102" s="209" t="s">
        <v>112</v>
      </c>
      <c r="G102" s="209"/>
      <c r="H102" s="209"/>
      <c r="I102" s="209"/>
      <c r="J102" s="209"/>
      <c r="K102" s="9"/>
      <c r="L102" s="209" t="s">
        <v>113</v>
      </c>
      <c r="M102" s="209"/>
      <c r="N102" s="209"/>
      <c r="O102" s="209"/>
      <c r="P102" s="209"/>
      <c r="Q102" s="209"/>
      <c r="R102" s="209"/>
      <c r="S102" s="209"/>
      <c r="T102" s="209"/>
      <c r="U102" s="209"/>
      <c r="V102" s="209"/>
      <c r="W102" s="209"/>
      <c r="X102" s="209"/>
      <c r="Y102" s="209"/>
      <c r="Z102" s="209"/>
      <c r="AA102" s="209"/>
      <c r="AB102" s="209"/>
      <c r="AC102" s="209"/>
      <c r="AD102" s="209"/>
      <c r="AE102" s="209"/>
      <c r="AF102" s="209"/>
      <c r="AG102" s="211">
        <f>'D.1.4.1 - Zdravotně techn...'!J34</f>
        <v>0</v>
      </c>
      <c r="AH102" s="212"/>
      <c r="AI102" s="212"/>
      <c r="AJ102" s="212"/>
      <c r="AK102" s="212"/>
      <c r="AL102" s="212"/>
      <c r="AM102" s="212"/>
      <c r="AN102" s="211">
        <f t="shared" si="0"/>
        <v>0</v>
      </c>
      <c r="AO102" s="212"/>
      <c r="AP102" s="212"/>
      <c r="AQ102" s="85" t="s">
        <v>94</v>
      </c>
      <c r="AR102" s="49"/>
      <c r="AS102" s="86">
        <v>0</v>
      </c>
      <c r="AT102" s="87">
        <f t="shared" si="1"/>
        <v>0</v>
      </c>
      <c r="AU102" s="88">
        <f>'D.1.4.1 - Zdravotně techn...'!P144</f>
        <v>0</v>
      </c>
      <c r="AV102" s="87">
        <f>'D.1.4.1 - Zdravotně techn...'!J37</f>
        <v>0</v>
      </c>
      <c r="AW102" s="87">
        <f>'D.1.4.1 - Zdravotně techn...'!J38</f>
        <v>0</v>
      </c>
      <c r="AX102" s="87">
        <f>'D.1.4.1 - Zdravotně techn...'!J39</f>
        <v>0</v>
      </c>
      <c r="AY102" s="87">
        <f>'D.1.4.1 - Zdravotně techn...'!J40</f>
        <v>0</v>
      </c>
      <c r="AZ102" s="87">
        <f>'D.1.4.1 - Zdravotně techn...'!F37</f>
        <v>0</v>
      </c>
      <c r="BA102" s="87">
        <f>'D.1.4.1 - Zdravotně techn...'!F38</f>
        <v>0</v>
      </c>
      <c r="BB102" s="87">
        <f>'D.1.4.1 - Zdravotně techn...'!F39</f>
        <v>0</v>
      </c>
      <c r="BC102" s="87">
        <f>'D.1.4.1 - Zdravotně techn...'!F40</f>
        <v>0</v>
      </c>
      <c r="BD102" s="89">
        <f>'D.1.4.1 - Zdravotně techn...'!F41</f>
        <v>0</v>
      </c>
      <c r="BT102" s="25" t="s">
        <v>101</v>
      </c>
      <c r="BV102" s="25" t="s">
        <v>83</v>
      </c>
      <c r="BW102" s="25" t="s">
        <v>114</v>
      </c>
      <c r="BX102" s="25" t="s">
        <v>111</v>
      </c>
      <c r="CL102" s="25" t="s">
        <v>1</v>
      </c>
    </row>
    <row r="103" spans="1:90" s="3" customFormat="1" ht="16.5" customHeight="1" x14ac:dyDescent="0.2">
      <c r="B103" s="49"/>
      <c r="C103" s="9"/>
      <c r="D103" s="9"/>
      <c r="E103" s="9"/>
      <c r="F103" s="209" t="s">
        <v>115</v>
      </c>
      <c r="G103" s="209"/>
      <c r="H103" s="209"/>
      <c r="I103" s="209"/>
      <c r="J103" s="209"/>
      <c r="K103" s="9"/>
      <c r="L103" s="209" t="s">
        <v>116</v>
      </c>
      <c r="M103" s="209"/>
      <c r="N103" s="209"/>
      <c r="O103" s="209"/>
      <c r="P103" s="209"/>
      <c r="Q103" s="209"/>
      <c r="R103" s="209"/>
      <c r="S103" s="209"/>
      <c r="T103" s="209"/>
      <c r="U103" s="209"/>
      <c r="V103" s="209"/>
      <c r="W103" s="209"/>
      <c r="X103" s="209"/>
      <c r="Y103" s="209"/>
      <c r="Z103" s="209"/>
      <c r="AA103" s="209"/>
      <c r="AB103" s="209"/>
      <c r="AC103" s="209"/>
      <c r="AD103" s="209"/>
      <c r="AE103" s="209"/>
      <c r="AF103" s="209"/>
      <c r="AG103" s="228">
        <f>ROUND(SUM(AG104:AG105),2)</f>
        <v>0</v>
      </c>
      <c r="AH103" s="212"/>
      <c r="AI103" s="212"/>
      <c r="AJ103" s="212"/>
      <c r="AK103" s="212"/>
      <c r="AL103" s="212"/>
      <c r="AM103" s="212"/>
      <c r="AN103" s="211">
        <f t="shared" si="0"/>
        <v>0</v>
      </c>
      <c r="AO103" s="212"/>
      <c r="AP103" s="212"/>
      <c r="AQ103" s="85" t="s">
        <v>94</v>
      </c>
      <c r="AR103" s="49"/>
      <c r="AS103" s="86">
        <f>ROUND(SUM(AS104:AS105),2)</f>
        <v>0</v>
      </c>
      <c r="AT103" s="87">
        <f t="shared" si="1"/>
        <v>0</v>
      </c>
      <c r="AU103" s="88">
        <f>ROUND(SUM(AU104:AU105),5)</f>
        <v>0</v>
      </c>
      <c r="AV103" s="87">
        <f>ROUND(AZ103*L29,2)</f>
        <v>0</v>
      </c>
      <c r="AW103" s="87">
        <f>ROUND(BA103*L30,2)</f>
        <v>0</v>
      </c>
      <c r="AX103" s="87">
        <f>ROUND(BB103*L29,2)</f>
        <v>0</v>
      </c>
      <c r="AY103" s="87">
        <f>ROUND(BC103*L30,2)</f>
        <v>0</v>
      </c>
      <c r="AZ103" s="87">
        <f>ROUND(SUM(AZ104:AZ105),2)</f>
        <v>0</v>
      </c>
      <c r="BA103" s="87">
        <f>ROUND(SUM(BA104:BA105),2)</f>
        <v>0</v>
      </c>
      <c r="BB103" s="87">
        <f>ROUND(SUM(BB104:BB105),2)</f>
        <v>0</v>
      </c>
      <c r="BC103" s="87">
        <f>ROUND(SUM(BC104:BC105),2)</f>
        <v>0</v>
      </c>
      <c r="BD103" s="89">
        <f>ROUND(SUM(BD104:BD105),2)</f>
        <v>0</v>
      </c>
      <c r="BS103" s="25" t="s">
        <v>80</v>
      </c>
      <c r="BT103" s="25" t="s">
        <v>101</v>
      </c>
      <c r="BU103" s="25" t="s">
        <v>82</v>
      </c>
      <c r="BV103" s="25" t="s">
        <v>83</v>
      </c>
      <c r="BW103" s="25" t="s">
        <v>117</v>
      </c>
      <c r="BX103" s="25" t="s">
        <v>111</v>
      </c>
      <c r="CL103" s="25" t="s">
        <v>19</v>
      </c>
    </row>
    <row r="104" spans="1:90" s="3" customFormat="1" ht="16.5" customHeight="1" x14ac:dyDescent="0.2">
      <c r="A104" s="84" t="s">
        <v>91</v>
      </c>
      <c r="B104" s="49"/>
      <c r="C104" s="9"/>
      <c r="D104" s="9"/>
      <c r="E104" s="9"/>
      <c r="F104" s="9"/>
      <c r="G104" s="209" t="s">
        <v>118</v>
      </c>
      <c r="H104" s="209"/>
      <c r="I104" s="209"/>
      <c r="J104" s="209"/>
      <c r="K104" s="209"/>
      <c r="L104" s="9"/>
      <c r="M104" s="209" t="s">
        <v>119</v>
      </c>
      <c r="N104" s="209"/>
      <c r="O104" s="209"/>
      <c r="P104" s="209"/>
      <c r="Q104" s="209"/>
      <c r="R104" s="209"/>
      <c r="S104" s="209"/>
      <c r="T104" s="209"/>
      <c r="U104" s="209"/>
      <c r="V104" s="209"/>
      <c r="W104" s="209"/>
      <c r="X104" s="209"/>
      <c r="Y104" s="209"/>
      <c r="Z104" s="209"/>
      <c r="AA104" s="209"/>
      <c r="AB104" s="209"/>
      <c r="AC104" s="209"/>
      <c r="AD104" s="209"/>
      <c r="AE104" s="209"/>
      <c r="AF104" s="209"/>
      <c r="AG104" s="211">
        <f>'D.1.4.2.1 - Vzduchotechnika'!J34</f>
        <v>0</v>
      </c>
      <c r="AH104" s="212"/>
      <c r="AI104" s="212"/>
      <c r="AJ104" s="212"/>
      <c r="AK104" s="212"/>
      <c r="AL104" s="212"/>
      <c r="AM104" s="212"/>
      <c r="AN104" s="211">
        <f t="shared" si="0"/>
        <v>0</v>
      </c>
      <c r="AO104" s="212"/>
      <c r="AP104" s="212"/>
      <c r="AQ104" s="85" t="s">
        <v>94</v>
      </c>
      <c r="AR104" s="49"/>
      <c r="AS104" s="86">
        <v>0</v>
      </c>
      <c r="AT104" s="87">
        <f t="shared" si="1"/>
        <v>0</v>
      </c>
      <c r="AU104" s="88">
        <f>'D.1.4.2.1 - Vzduchotechnika'!P136</f>
        <v>0</v>
      </c>
      <c r="AV104" s="87">
        <f>'D.1.4.2.1 - Vzduchotechnika'!J37</f>
        <v>0</v>
      </c>
      <c r="AW104" s="87">
        <f>'D.1.4.2.1 - Vzduchotechnika'!J38</f>
        <v>0</v>
      </c>
      <c r="AX104" s="87">
        <f>'D.1.4.2.1 - Vzduchotechnika'!J39</f>
        <v>0</v>
      </c>
      <c r="AY104" s="87">
        <f>'D.1.4.2.1 - Vzduchotechnika'!J40</f>
        <v>0</v>
      </c>
      <c r="AZ104" s="87">
        <f>'D.1.4.2.1 - Vzduchotechnika'!F37</f>
        <v>0</v>
      </c>
      <c r="BA104" s="87">
        <f>'D.1.4.2.1 - Vzduchotechnika'!F38</f>
        <v>0</v>
      </c>
      <c r="BB104" s="87">
        <f>'D.1.4.2.1 - Vzduchotechnika'!F39</f>
        <v>0</v>
      </c>
      <c r="BC104" s="87">
        <f>'D.1.4.2.1 - Vzduchotechnika'!F40</f>
        <v>0</v>
      </c>
      <c r="BD104" s="89">
        <f>'D.1.4.2.1 - Vzduchotechnika'!F41</f>
        <v>0</v>
      </c>
      <c r="BT104" s="25" t="s">
        <v>120</v>
      </c>
      <c r="BV104" s="25" t="s">
        <v>83</v>
      </c>
      <c r="BW104" s="25" t="s">
        <v>121</v>
      </c>
      <c r="BX104" s="25" t="s">
        <v>117</v>
      </c>
      <c r="CL104" s="25" t="s">
        <v>1</v>
      </c>
    </row>
    <row r="105" spans="1:90" s="3" customFormat="1" ht="16.5" customHeight="1" x14ac:dyDescent="0.2">
      <c r="A105" s="84" t="s">
        <v>91</v>
      </c>
      <c r="B105" s="49"/>
      <c r="C105" s="9"/>
      <c r="D105" s="9"/>
      <c r="E105" s="9"/>
      <c r="F105" s="9"/>
      <c r="G105" s="209" t="s">
        <v>122</v>
      </c>
      <c r="H105" s="209"/>
      <c r="I105" s="209"/>
      <c r="J105" s="209"/>
      <c r="K105" s="209"/>
      <c r="L105" s="9"/>
      <c r="M105" s="209" t="s">
        <v>123</v>
      </c>
      <c r="N105" s="209"/>
      <c r="O105" s="209"/>
      <c r="P105" s="209"/>
      <c r="Q105" s="209"/>
      <c r="R105" s="209"/>
      <c r="S105" s="209"/>
      <c r="T105" s="209"/>
      <c r="U105" s="209"/>
      <c r="V105" s="209"/>
      <c r="W105" s="209"/>
      <c r="X105" s="209"/>
      <c r="Y105" s="209"/>
      <c r="Z105" s="209"/>
      <c r="AA105" s="209"/>
      <c r="AB105" s="209"/>
      <c r="AC105" s="209"/>
      <c r="AD105" s="209"/>
      <c r="AE105" s="209"/>
      <c r="AF105" s="209"/>
      <c r="AG105" s="211">
        <f>'D.1.4.2.2 - Chlazení'!J34</f>
        <v>0</v>
      </c>
      <c r="AH105" s="212"/>
      <c r="AI105" s="212"/>
      <c r="AJ105" s="212"/>
      <c r="AK105" s="212"/>
      <c r="AL105" s="212"/>
      <c r="AM105" s="212"/>
      <c r="AN105" s="211">
        <f t="shared" si="0"/>
        <v>0</v>
      </c>
      <c r="AO105" s="212"/>
      <c r="AP105" s="212"/>
      <c r="AQ105" s="85" t="s">
        <v>94</v>
      </c>
      <c r="AR105" s="49"/>
      <c r="AS105" s="86">
        <v>0</v>
      </c>
      <c r="AT105" s="87">
        <f t="shared" si="1"/>
        <v>0</v>
      </c>
      <c r="AU105" s="88">
        <f>'D.1.4.2.2 - Chlazení'!P129</f>
        <v>0</v>
      </c>
      <c r="AV105" s="87">
        <f>'D.1.4.2.2 - Chlazení'!J37</f>
        <v>0</v>
      </c>
      <c r="AW105" s="87">
        <f>'D.1.4.2.2 - Chlazení'!J38</f>
        <v>0</v>
      </c>
      <c r="AX105" s="87">
        <f>'D.1.4.2.2 - Chlazení'!J39</f>
        <v>0</v>
      </c>
      <c r="AY105" s="87">
        <f>'D.1.4.2.2 - Chlazení'!J40</f>
        <v>0</v>
      </c>
      <c r="AZ105" s="87">
        <f>'D.1.4.2.2 - Chlazení'!F37</f>
        <v>0</v>
      </c>
      <c r="BA105" s="87">
        <f>'D.1.4.2.2 - Chlazení'!F38</f>
        <v>0</v>
      </c>
      <c r="BB105" s="87">
        <f>'D.1.4.2.2 - Chlazení'!F39</f>
        <v>0</v>
      </c>
      <c r="BC105" s="87">
        <f>'D.1.4.2.2 - Chlazení'!F40</f>
        <v>0</v>
      </c>
      <c r="BD105" s="89">
        <f>'D.1.4.2.2 - Chlazení'!F41</f>
        <v>0</v>
      </c>
      <c r="BT105" s="25" t="s">
        <v>120</v>
      </c>
      <c r="BV105" s="25" t="s">
        <v>83</v>
      </c>
      <c r="BW105" s="25" t="s">
        <v>124</v>
      </c>
      <c r="BX105" s="25" t="s">
        <v>117</v>
      </c>
      <c r="CL105" s="25" t="s">
        <v>1</v>
      </c>
    </row>
    <row r="106" spans="1:90" s="3" customFormat="1" ht="16.5" customHeight="1" x14ac:dyDescent="0.2">
      <c r="A106" s="84" t="s">
        <v>91</v>
      </c>
      <c r="B106" s="49"/>
      <c r="C106" s="9"/>
      <c r="D106" s="9"/>
      <c r="E106" s="9"/>
      <c r="F106" s="209" t="s">
        <v>125</v>
      </c>
      <c r="G106" s="209"/>
      <c r="H106" s="209"/>
      <c r="I106" s="209"/>
      <c r="J106" s="209"/>
      <c r="K106" s="9"/>
      <c r="L106" s="209" t="s">
        <v>126</v>
      </c>
      <c r="M106" s="209"/>
      <c r="N106" s="209"/>
      <c r="O106" s="209"/>
      <c r="P106" s="209"/>
      <c r="Q106" s="209"/>
      <c r="R106" s="209"/>
      <c r="S106" s="209"/>
      <c r="T106" s="209"/>
      <c r="U106" s="209"/>
      <c r="V106" s="209"/>
      <c r="W106" s="209"/>
      <c r="X106" s="209"/>
      <c r="Y106" s="209"/>
      <c r="Z106" s="209"/>
      <c r="AA106" s="209"/>
      <c r="AB106" s="209"/>
      <c r="AC106" s="209"/>
      <c r="AD106" s="209"/>
      <c r="AE106" s="209"/>
      <c r="AF106" s="209"/>
      <c r="AG106" s="211">
        <f>'D.1.4.3 - Vytápění'!J34</f>
        <v>0</v>
      </c>
      <c r="AH106" s="212"/>
      <c r="AI106" s="212"/>
      <c r="AJ106" s="212"/>
      <c r="AK106" s="212"/>
      <c r="AL106" s="212"/>
      <c r="AM106" s="212"/>
      <c r="AN106" s="211">
        <f t="shared" si="0"/>
        <v>0</v>
      </c>
      <c r="AO106" s="212"/>
      <c r="AP106" s="212"/>
      <c r="AQ106" s="85" t="s">
        <v>94</v>
      </c>
      <c r="AR106" s="49"/>
      <c r="AS106" s="86">
        <v>0</v>
      </c>
      <c r="AT106" s="87">
        <f t="shared" si="1"/>
        <v>0</v>
      </c>
      <c r="AU106" s="88">
        <f>'D.1.4.3 - Vytápění'!P137</f>
        <v>0</v>
      </c>
      <c r="AV106" s="87">
        <f>'D.1.4.3 - Vytápění'!J37</f>
        <v>0</v>
      </c>
      <c r="AW106" s="87">
        <f>'D.1.4.3 - Vytápění'!J38</f>
        <v>0</v>
      </c>
      <c r="AX106" s="87">
        <f>'D.1.4.3 - Vytápění'!J39</f>
        <v>0</v>
      </c>
      <c r="AY106" s="87">
        <f>'D.1.4.3 - Vytápění'!J40</f>
        <v>0</v>
      </c>
      <c r="AZ106" s="87">
        <f>'D.1.4.3 - Vytápění'!F37</f>
        <v>0</v>
      </c>
      <c r="BA106" s="87">
        <f>'D.1.4.3 - Vytápění'!F38</f>
        <v>0</v>
      </c>
      <c r="BB106" s="87">
        <f>'D.1.4.3 - Vytápění'!F39</f>
        <v>0</v>
      </c>
      <c r="BC106" s="87">
        <f>'D.1.4.3 - Vytápění'!F40</f>
        <v>0</v>
      </c>
      <c r="BD106" s="89">
        <f>'D.1.4.3 - Vytápění'!F41</f>
        <v>0</v>
      </c>
      <c r="BT106" s="25" t="s">
        <v>101</v>
      </c>
      <c r="BV106" s="25" t="s">
        <v>83</v>
      </c>
      <c r="BW106" s="25" t="s">
        <v>127</v>
      </c>
      <c r="BX106" s="25" t="s">
        <v>111</v>
      </c>
      <c r="CL106" s="25" t="s">
        <v>1</v>
      </c>
    </row>
    <row r="107" spans="1:90" s="3" customFormat="1" ht="16.5" customHeight="1" x14ac:dyDescent="0.2">
      <c r="A107" s="84" t="s">
        <v>91</v>
      </c>
      <c r="B107" s="49"/>
      <c r="C107" s="9"/>
      <c r="D107" s="9"/>
      <c r="E107" s="9"/>
      <c r="F107" s="209" t="s">
        <v>128</v>
      </c>
      <c r="G107" s="209"/>
      <c r="H107" s="209"/>
      <c r="I107" s="209"/>
      <c r="J107" s="209"/>
      <c r="K107" s="9"/>
      <c r="L107" s="209" t="s">
        <v>129</v>
      </c>
      <c r="M107" s="209"/>
      <c r="N107" s="209"/>
      <c r="O107" s="209"/>
      <c r="P107" s="209"/>
      <c r="Q107" s="209"/>
      <c r="R107" s="209"/>
      <c r="S107" s="209"/>
      <c r="T107" s="209"/>
      <c r="U107" s="209"/>
      <c r="V107" s="209"/>
      <c r="W107" s="209"/>
      <c r="X107" s="209"/>
      <c r="Y107" s="209"/>
      <c r="Z107" s="209"/>
      <c r="AA107" s="209"/>
      <c r="AB107" s="209"/>
      <c r="AC107" s="209"/>
      <c r="AD107" s="209"/>
      <c r="AE107" s="209"/>
      <c r="AF107" s="209"/>
      <c r="AG107" s="211">
        <f>'D.1.4.5 - Silnoproudá ele...'!J34</f>
        <v>0</v>
      </c>
      <c r="AH107" s="212"/>
      <c r="AI107" s="212"/>
      <c r="AJ107" s="212"/>
      <c r="AK107" s="212"/>
      <c r="AL107" s="212"/>
      <c r="AM107" s="212"/>
      <c r="AN107" s="211">
        <f t="shared" si="0"/>
        <v>0</v>
      </c>
      <c r="AO107" s="212"/>
      <c r="AP107" s="212"/>
      <c r="AQ107" s="85" t="s">
        <v>94</v>
      </c>
      <c r="AR107" s="49"/>
      <c r="AS107" s="86">
        <v>0</v>
      </c>
      <c r="AT107" s="87">
        <f t="shared" si="1"/>
        <v>0</v>
      </c>
      <c r="AU107" s="88">
        <f>'D.1.4.5 - Silnoproudá ele...'!P136</f>
        <v>0</v>
      </c>
      <c r="AV107" s="87">
        <f>'D.1.4.5 - Silnoproudá ele...'!J37</f>
        <v>0</v>
      </c>
      <c r="AW107" s="87">
        <f>'D.1.4.5 - Silnoproudá ele...'!J38</f>
        <v>0</v>
      </c>
      <c r="AX107" s="87">
        <f>'D.1.4.5 - Silnoproudá ele...'!J39</f>
        <v>0</v>
      </c>
      <c r="AY107" s="87">
        <f>'D.1.4.5 - Silnoproudá ele...'!J40</f>
        <v>0</v>
      </c>
      <c r="AZ107" s="87">
        <f>'D.1.4.5 - Silnoproudá ele...'!F37</f>
        <v>0</v>
      </c>
      <c r="BA107" s="87">
        <f>'D.1.4.5 - Silnoproudá ele...'!F38</f>
        <v>0</v>
      </c>
      <c r="BB107" s="87">
        <f>'D.1.4.5 - Silnoproudá ele...'!F39</f>
        <v>0</v>
      </c>
      <c r="BC107" s="87">
        <f>'D.1.4.5 - Silnoproudá ele...'!F40</f>
        <v>0</v>
      </c>
      <c r="BD107" s="89">
        <f>'D.1.4.5 - Silnoproudá ele...'!F41</f>
        <v>0</v>
      </c>
      <c r="BT107" s="25" t="s">
        <v>101</v>
      </c>
      <c r="BV107" s="25" t="s">
        <v>83</v>
      </c>
      <c r="BW107" s="25" t="s">
        <v>130</v>
      </c>
      <c r="BX107" s="25" t="s">
        <v>111</v>
      </c>
      <c r="CL107" s="25" t="s">
        <v>1</v>
      </c>
    </row>
    <row r="108" spans="1:90" s="3" customFormat="1" ht="16.5" customHeight="1" x14ac:dyDescent="0.2">
      <c r="B108" s="49"/>
      <c r="C108" s="9"/>
      <c r="D108" s="9"/>
      <c r="E108" s="9"/>
      <c r="F108" s="209" t="s">
        <v>131</v>
      </c>
      <c r="G108" s="209"/>
      <c r="H108" s="209"/>
      <c r="I108" s="209"/>
      <c r="J108" s="209"/>
      <c r="K108" s="9"/>
      <c r="L108" s="209" t="s">
        <v>132</v>
      </c>
      <c r="M108" s="209"/>
      <c r="N108" s="209"/>
      <c r="O108" s="209"/>
      <c r="P108" s="209"/>
      <c r="Q108" s="209"/>
      <c r="R108" s="209"/>
      <c r="S108" s="209"/>
      <c r="T108" s="209"/>
      <c r="U108" s="209"/>
      <c r="V108" s="209"/>
      <c r="W108" s="209"/>
      <c r="X108" s="209"/>
      <c r="Y108" s="209"/>
      <c r="Z108" s="209"/>
      <c r="AA108" s="209"/>
      <c r="AB108" s="209"/>
      <c r="AC108" s="209"/>
      <c r="AD108" s="209"/>
      <c r="AE108" s="209"/>
      <c r="AF108" s="209"/>
      <c r="AG108" s="228">
        <f>ROUND(SUM(AG109:AG120),2)</f>
        <v>0</v>
      </c>
      <c r="AH108" s="212"/>
      <c r="AI108" s="212"/>
      <c r="AJ108" s="212"/>
      <c r="AK108" s="212"/>
      <c r="AL108" s="212"/>
      <c r="AM108" s="212"/>
      <c r="AN108" s="211">
        <f t="shared" si="0"/>
        <v>0</v>
      </c>
      <c r="AO108" s="212"/>
      <c r="AP108" s="212"/>
      <c r="AQ108" s="85" t="s">
        <v>94</v>
      </c>
      <c r="AR108" s="49"/>
      <c r="AS108" s="86">
        <f>ROUND(SUM(AS109:AS120),2)</f>
        <v>0</v>
      </c>
      <c r="AT108" s="87">
        <f t="shared" si="1"/>
        <v>0</v>
      </c>
      <c r="AU108" s="88">
        <f>ROUND(SUM(AU109:AU120),5)</f>
        <v>0</v>
      </c>
      <c r="AV108" s="87">
        <f>ROUND(AZ108*L29,2)</f>
        <v>0</v>
      </c>
      <c r="AW108" s="87">
        <f>ROUND(BA108*L30,2)</f>
        <v>0</v>
      </c>
      <c r="AX108" s="87">
        <f>ROUND(BB108*L29,2)</f>
        <v>0</v>
      </c>
      <c r="AY108" s="87">
        <f>ROUND(BC108*L30,2)</f>
        <v>0</v>
      </c>
      <c r="AZ108" s="87">
        <f>ROUND(SUM(AZ109:AZ120),2)</f>
        <v>0</v>
      </c>
      <c r="BA108" s="87">
        <f>ROUND(SUM(BA109:BA120),2)</f>
        <v>0</v>
      </c>
      <c r="BB108" s="87">
        <f>ROUND(SUM(BB109:BB120),2)</f>
        <v>0</v>
      </c>
      <c r="BC108" s="87">
        <f>ROUND(SUM(BC109:BC120),2)</f>
        <v>0</v>
      </c>
      <c r="BD108" s="89">
        <f>ROUND(SUM(BD109:BD120),2)</f>
        <v>0</v>
      </c>
      <c r="BS108" s="25" t="s">
        <v>80</v>
      </c>
      <c r="BT108" s="25" t="s">
        <v>101</v>
      </c>
      <c r="BU108" s="25" t="s">
        <v>82</v>
      </c>
      <c r="BV108" s="25" t="s">
        <v>83</v>
      </c>
      <c r="BW108" s="25" t="s">
        <v>133</v>
      </c>
      <c r="BX108" s="25" t="s">
        <v>111</v>
      </c>
      <c r="CL108" s="25" t="s">
        <v>19</v>
      </c>
    </row>
    <row r="109" spans="1:90" s="3" customFormat="1" ht="16.5" customHeight="1" x14ac:dyDescent="0.2">
      <c r="A109" s="84" t="s">
        <v>91</v>
      </c>
      <c r="B109" s="49"/>
      <c r="C109" s="9"/>
      <c r="D109" s="9"/>
      <c r="E109" s="9"/>
      <c r="F109" s="9"/>
      <c r="G109" s="209" t="s">
        <v>134</v>
      </c>
      <c r="H109" s="209"/>
      <c r="I109" s="209"/>
      <c r="J109" s="209"/>
      <c r="K109" s="209"/>
      <c r="L109" s="9"/>
      <c r="M109" s="209" t="s">
        <v>135</v>
      </c>
      <c r="N109" s="209"/>
      <c r="O109" s="209"/>
      <c r="P109" s="209"/>
      <c r="Q109" s="209"/>
      <c r="R109" s="209"/>
      <c r="S109" s="209"/>
      <c r="T109" s="209"/>
      <c r="U109" s="209"/>
      <c r="V109" s="209"/>
      <c r="W109" s="209"/>
      <c r="X109" s="209"/>
      <c r="Y109" s="209"/>
      <c r="Z109" s="209"/>
      <c r="AA109" s="209"/>
      <c r="AB109" s="209"/>
      <c r="AC109" s="209"/>
      <c r="AD109" s="209"/>
      <c r="AE109" s="209"/>
      <c r="AF109" s="209"/>
      <c r="AG109" s="211">
        <f>'D.1.4.6.1 - EPS'!J34</f>
        <v>0</v>
      </c>
      <c r="AH109" s="212"/>
      <c r="AI109" s="212"/>
      <c r="AJ109" s="212"/>
      <c r="AK109" s="212"/>
      <c r="AL109" s="212"/>
      <c r="AM109" s="212"/>
      <c r="AN109" s="211">
        <f t="shared" si="0"/>
        <v>0</v>
      </c>
      <c r="AO109" s="212"/>
      <c r="AP109" s="212"/>
      <c r="AQ109" s="85" t="s">
        <v>94</v>
      </c>
      <c r="AR109" s="49"/>
      <c r="AS109" s="86">
        <v>0</v>
      </c>
      <c r="AT109" s="87">
        <f t="shared" si="1"/>
        <v>0</v>
      </c>
      <c r="AU109" s="88">
        <f>'D.1.4.6.1 - EPS'!P130</f>
        <v>0</v>
      </c>
      <c r="AV109" s="87">
        <f>'D.1.4.6.1 - EPS'!J37</f>
        <v>0</v>
      </c>
      <c r="AW109" s="87">
        <f>'D.1.4.6.1 - EPS'!J38</f>
        <v>0</v>
      </c>
      <c r="AX109" s="87">
        <f>'D.1.4.6.1 - EPS'!J39</f>
        <v>0</v>
      </c>
      <c r="AY109" s="87">
        <f>'D.1.4.6.1 - EPS'!J40</f>
        <v>0</v>
      </c>
      <c r="AZ109" s="87">
        <f>'D.1.4.6.1 - EPS'!F37</f>
        <v>0</v>
      </c>
      <c r="BA109" s="87">
        <f>'D.1.4.6.1 - EPS'!F38</f>
        <v>0</v>
      </c>
      <c r="BB109" s="87">
        <f>'D.1.4.6.1 - EPS'!F39</f>
        <v>0</v>
      </c>
      <c r="BC109" s="87">
        <f>'D.1.4.6.1 - EPS'!F40</f>
        <v>0</v>
      </c>
      <c r="BD109" s="89">
        <f>'D.1.4.6.1 - EPS'!F41</f>
        <v>0</v>
      </c>
      <c r="BT109" s="25" t="s">
        <v>120</v>
      </c>
      <c r="BV109" s="25" t="s">
        <v>83</v>
      </c>
      <c r="BW109" s="25" t="s">
        <v>136</v>
      </c>
      <c r="BX109" s="25" t="s">
        <v>133</v>
      </c>
      <c r="CL109" s="25" t="s">
        <v>1</v>
      </c>
    </row>
    <row r="110" spans="1:90" s="3" customFormat="1" ht="16.5" customHeight="1" x14ac:dyDescent="0.2">
      <c r="A110" s="84" t="s">
        <v>91</v>
      </c>
      <c r="B110" s="49"/>
      <c r="C110" s="9"/>
      <c r="D110" s="9"/>
      <c r="E110" s="9"/>
      <c r="F110" s="9"/>
      <c r="G110" s="209" t="s">
        <v>137</v>
      </c>
      <c r="H110" s="209"/>
      <c r="I110" s="209"/>
      <c r="J110" s="209"/>
      <c r="K110" s="209"/>
      <c r="L110" s="9"/>
      <c r="M110" s="209" t="s">
        <v>138</v>
      </c>
      <c r="N110" s="209"/>
      <c r="O110" s="209"/>
      <c r="P110" s="209"/>
      <c r="Q110" s="209"/>
      <c r="R110" s="209"/>
      <c r="S110" s="209"/>
      <c r="T110" s="209"/>
      <c r="U110" s="209"/>
      <c r="V110" s="209"/>
      <c r="W110" s="209"/>
      <c r="X110" s="209"/>
      <c r="Y110" s="209"/>
      <c r="Z110" s="209"/>
      <c r="AA110" s="209"/>
      <c r="AB110" s="209"/>
      <c r="AC110" s="209"/>
      <c r="AD110" s="209"/>
      <c r="AE110" s="209"/>
      <c r="AF110" s="209"/>
      <c r="AG110" s="211">
        <f>'D.1.4.6.2 - NZS'!J34</f>
        <v>0</v>
      </c>
      <c r="AH110" s="212"/>
      <c r="AI110" s="212"/>
      <c r="AJ110" s="212"/>
      <c r="AK110" s="212"/>
      <c r="AL110" s="212"/>
      <c r="AM110" s="212"/>
      <c r="AN110" s="211">
        <f t="shared" si="0"/>
        <v>0</v>
      </c>
      <c r="AO110" s="212"/>
      <c r="AP110" s="212"/>
      <c r="AQ110" s="85" t="s">
        <v>94</v>
      </c>
      <c r="AR110" s="49"/>
      <c r="AS110" s="86">
        <v>0</v>
      </c>
      <c r="AT110" s="87">
        <f t="shared" si="1"/>
        <v>0</v>
      </c>
      <c r="AU110" s="88">
        <f>'D.1.4.6.2 - NZS'!P129</f>
        <v>0</v>
      </c>
      <c r="AV110" s="87">
        <f>'D.1.4.6.2 - NZS'!J37</f>
        <v>0</v>
      </c>
      <c r="AW110" s="87">
        <f>'D.1.4.6.2 - NZS'!J38</f>
        <v>0</v>
      </c>
      <c r="AX110" s="87">
        <f>'D.1.4.6.2 - NZS'!J39</f>
        <v>0</v>
      </c>
      <c r="AY110" s="87">
        <f>'D.1.4.6.2 - NZS'!J40</f>
        <v>0</v>
      </c>
      <c r="AZ110" s="87">
        <f>'D.1.4.6.2 - NZS'!F37</f>
        <v>0</v>
      </c>
      <c r="BA110" s="87">
        <f>'D.1.4.6.2 - NZS'!F38</f>
        <v>0</v>
      </c>
      <c r="BB110" s="87">
        <f>'D.1.4.6.2 - NZS'!F39</f>
        <v>0</v>
      </c>
      <c r="BC110" s="87">
        <f>'D.1.4.6.2 - NZS'!F40</f>
        <v>0</v>
      </c>
      <c r="BD110" s="89">
        <f>'D.1.4.6.2 - NZS'!F41</f>
        <v>0</v>
      </c>
      <c r="BT110" s="25" t="s">
        <v>120</v>
      </c>
      <c r="BV110" s="25" t="s">
        <v>83</v>
      </c>
      <c r="BW110" s="25" t="s">
        <v>139</v>
      </c>
      <c r="BX110" s="25" t="s">
        <v>133</v>
      </c>
      <c r="CL110" s="25" t="s">
        <v>1</v>
      </c>
    </row>
    <row r="111" spans="1:90" s="3" customFormat="1" ht="16.5" customHeight="1" x14ac:dyDescent="0.2">
      <c r="A111" s="84" t="s">
        <v>91</v>
      </c>
      <c r="B111" s="49"/>
      <c r="C111" s="9"/>
      <c r="D111" s="9"/>
      <c r="E111" s="9"/>
      <c r="F111" s="9"/>
      <c r="G111" s="209" t="s">
        <v>140</v>
      </c>
      <c r="H111" s="209"/>
      <c r="I111" s="209"/>
      <c r="J111" s="209"/>
      <c r="K111" s="209"/>
      <c r="L111" s="9"/>
      <c r="M111" s="209" t="s">
        <v>141</v>
      </c>
      <c r="N111" s="209"/>
      <c r="O111" s="209"/>
      <c r="P111" s="209"/>
      <c r="Q111" s="209"/>
      <c r="R111" s="209"/>
      <c r="S111" s="209"/>
      <c r="T111" s="209"/>
      <c r="U111" s="209"/>
      <c r="V111" s="209"/>
      <c r="W111" s="209"/>
      <c r="X111" s="209"/>
      <c r="Y111" s="209"/>
      <c r="Z111" s="209"/>
      <c r="AA111" s="209"/>
      <c r="AB111" s="209"/>
      <c r="AC111" s="209"/>
      <c r="AD111" s="209"/>
      <c r="AE111" s="209"/>
      <c r="AF111" s="209"/>
      <c r="AG111" s="211">
        <f>'D.1.4.6.3 - PZTS'!J34</f>
        <v>0</v>
      </c>
      <c r="AH111" s="212"/>
      <c r="AI111" s="212"/>
      <c r="AJ111" s="212"/>
      <c r="AK111" s="212"/>
      <c r="AL111" s="212"/>
      <c r="AM111" s="212"/>
      <c r="AN111" s="211">
        <f t="shared" si="0"/>
        <v>0</v>
      </c>
      <c r="AO111" s="212"/>
      <c r="AP111" s="212"/>
      <c r="AQ111" s="85" t="s">
        <v>94</v>
      </c>
      <c r="AR111" s="49"/>
      <c r="AS111" s="86">
        <v>0</v>
      </c>
      <c r="AT111" s="87">
        <f t="shared" si="1"/>
        <v>0</v>
      </c>
      <c r="AU111" s="88">
        <f>'D.1.4.6.3 - PZTS'!P128</f>
        <v>0</v>
      </c>
      <c r="AV111" s="87">
        <f>'D.1.4.6.3 - PZTS'!J37</f>
        <v>0</v>
      </c>
      <c r="AW111" s="87">
        <f>'D.1.4.6.3 - PZTS'!J38</f>
        <v>0</v>
      </c>
      <c r="AX111" s="87">
        <f>'D.1.4.6.3 - PZTS'!J39</f>
        <v>0</v>
      </c>
      <c r="AY111" s="87">
        <f>'D.1.4.6.3 - PZTS'!J40</f>
        <v>0</v>
      </c>
      <c r="AZ111" s="87">
        <f>'D.1.4.6.3 - PZTS'!F37</f>
        <v>0</v>
      </c>
      <c r="BA111" s="87">
        <f>'D.1.4.6.3 - PZTS'!F38</f>
        <v>0</v>
      </c>
      <c r="BB111" s="87">
        <f>'D.1.4.6.3 - PZTS'!F39</f>
        <v>0</v>
      </c>
      <c r="BC111" s="87">
        <f>'D.1.4.6.3 - PZTS'!F40</f>
        <v>0</v>
      </c>
      <c r="BD111" s="89">
        <f>'D.1.4.6.3 - PZTS'!F41</f>
        <v>0</v>
      </c>
      <c r="BT111" s="25" t="s">
        <v>120</v>
      </c>
      <c r="BV111" s="25" t="s">
        <v>83</v>
      </c>
      <c r="BW111" s="25" t="s">
        <v>142</v>
      </c>
      <c r="BX111" s="25" t="s">
        <v>133</v>
      </c>
      <c r="CL111" s="25" t="s">
        <v>1</v>
      </c>
    </row>
    <row r="112" spans="1:90" s="3" customFormat="1" ht="16.5" customHeight="1" x14ac:dyDescent="0.2">
      <c r="A112" s="84" t="s">
        <v>91</v>
      </c>
      <c r="B112" s="49"/>
      <c r="C112" s="9"/>
      <c r="D112" s="9"/>
      <c r="E112" s="9"/>
      <c r="F112" s="9"/>
      <c r="G112" s="209" t="s">
        <v>143</v>
      </c>
      <c r="H112" s="209"/>
      <c r="I112" s="209"/>
      <c r="J112" s="209"/>
      <c r="K112" s="209"/>
      <c r="L112" s="9"/>
      <c r="M112" s="209" t="s">
        <v>144</v>
      </c>
      <c r="N112" s="209"/>
      <c r="O112" s="209"/>
      <c r="P112" s="209"/>
      <c r="Q112" s="209"/>
      <c r="R112" s="209"/>
      <c r="S112" s="209"/>
      <c r="T112" s="209"/>
      <c r="U112" s="209"/>
      <c r="V112" s="209"/>
      <c r="W112" s="209"/>
      <c r="X112" s="209"/>
      <c r="Y112" s="209"/>
      <c r="Z112" s="209"/>
      <c r="AA112" s="209"/>
      <c r="AB112" s="209"/>
      <c r="AC112" s="209"/>
      <c r="AD112" s="209"/>
      <c r="AE112" s="209"/>
      <c r="AF112" s="209"/>
      <c r="AG112" s="211">
        <f>'D.1.4.6.4 - EKV+VDT'!J34</f>
        <v>0</v>
      </c>
      <c r="AH112" s="212"/>
      <c r="AI112" s="212"/>
      <c r="AJ112" s="212"/>
      <c r="AK112" s="212"/>
      <c r="AL112" s="212"/>
      <c r="AM112" s="212"/>
      <c r="AN112" s="211">
        <f t="shared" si="0"/>
        <v>0</v>
      </c>
      <c r="AO112" s="212"/>
      <c r="AP112" s="212"/>
      <c r="AQ112" s="85" t="s">
        <v>94</v>
      </c>
      <c r="AR112" s="49"/>
      <c r="AS112" s="86">
        <v>0</v>
      </c>
      <c r="AT112" s="87">
        <f t="shared" si="1"/>
        <v>0</v>
      </c>
      <c r="AU112" s="88">
        <f>'D.1.4.6.4 - EKV+VDT'!P127</f>
        <v>0</v>
      </c>
      <c r="AV112" s="87">
        <f>'D.1.4.6.4 - EKV+VDT'!J37</f>
        <v>0</v>
      </c>
      <c r="AW112" s="87">
        <f>'D.1.4.6.4 - EKV+VDT'!J38</f>
        <v>0</v>
      </c>
      <c r="AX112" s="87">
        <f>'D.1.4.6.4 - EKV+VDT'!J39</f>
        <v>0</v>
      </c>
      <c r="AY112" s="87">
        <f>'D.1.4.6.4 - EKV+VDT'!J40</f>
        <v>0</v>
      </c>
      <c r="AZ112" s="87">
        <f>'D.1.4.6.4 - EKV+VDT'!F37</f>
        <v>0</v>
      </c>
      <c r="BA112" s="87">
        <f>'D.1.4.6.4 - EKV+VDT'!F38</f>
        <v>0</v>
      </c>
      <c r="BB112" s="87">
        <f>'D.1.4.6.4 - EKV+VDT'!F39</f>
        <v>0</v>
      </c>
      <c r="BC112" s="87">
        <f>'D.1.4.6.4 - EKV+VDT'!F40</f>
        <v>0</v>
      </c>
      <c r="BD112" s="89">
        <f>'D.1.4.6.4 - EKV+VDT'!F41</f>
        <v>0</v>
      </c>
      <c r="BT112" s="25" t="s">
        <v>120</v>
      </c>
      <c r="BV112" s="25" t="s">
        <v>83</v>
      </c>
      <c r="BW112" s="25" t="s">
        <v>145</v>
      </c>
      <c r="BX112" s="25" t="s">
        <v>133</v>
      </c>
      <c r="CL112" s="25" t="s">
        <v>1</v>
      </c>
    </row>
    <row r="113" spans="1:90" s="3" customFormat="1" ht="16.5" customHeight="1" x14ac:dyDescent="0.2">
      <c r="A113" s="84" t="s">
        <v>91</v>
      </c>
      <c r="B113" s="49"/>
      <c r="C113" s="9"/>
      <c r="D113" s="9"/>
      <c r="E113" s="9"/>
      <c r="F113" s="9"/>
      <c r="G113" s="209" t="s">
        <v>146</v>
      </c>
      <c r="H113" s="209"/>
      <c r="I113" s="209"/>
      <c r="J113" s="209"/>
      <c r="K113" s="209"/>
      <c r="L113" s="9"/>
      <c r="M113" s="209" t="s">
        <v>147</v>
      </c>
      <c r="N113" s="209"/>
      <c r="O113" s="209"/>
      <c r="P113" s="209"/>
      <c r="Q113" s="209"/>
      <c r="R113" s="209"/>
      <c r="S113" s="209"/>
      <c r="T113" s="209"/>
      <c r="U113" s="209"/>
      <c r="V113" s="209"/>
      <c r="W113" s="209"/>
      <c r="X113" s="209"/>
      <c r="Y113" s="209"/>
      <c r="Z113" s="209"/>
      <c r="AA113" s="209"/>
      <c r="AB113" s="209"/>
      <c r="AC113" s="209"/>
      <c r="AD113" s="209"/>
      <c r="AE113" s="209"/>
      <c r="AF113" s="209"/>
      <c r="AG113" s="211">
        <f>'D.1.4.6.5 - CCTV'!J34</f>
        <v>0</v>
      </c>
      <c r="AH113" s="212"/>
      <c r="AI113" s="212"/>
      <c r="AJ113" s="212"/>
      <c r="AK113" s="212"/>
      <c r="AL113" s="212"/>
      <c r="AM113" s="212"/>
      <c r="AN113" s="211">
        <f t="shared" si="0"/>
        <v>0</v>
      </c>
      <c r="AO113" s="212"/>
      <c r="AP113" s="212"/>
      <c r="AQ113" s="85" t="s">
        <v>94</v>
      </c>
      <c r="AR113" s="49"/>
      <c r="AS113" s="86">
        <v>0</v>
      </c>
      <c r="AT113" s="87">
        <f t="shared" si="1"/>
        <v>0</v>
      </c>
      <c r="AU113" s="88">
        <f>'D.1.4.6.5 - CCTV'!P130</f>
        <v>0</v>
      </c>
      <c r="AV113" s="87">
        <f>'D.1.4.6.5 - CCTV'!J37</f>
        <v>0</v>
      </c>
      <c r="AW113" s="87">
        <f>'D.1.4.6.5 - CCTV'!J38</f>
        <v>0</v>
      </c>
      <c r="AX113" s="87">
        <f>'D.1.4.6.5 - CCTV'!J39</f>
        <v>0</v>
      </c>
      <c r="AY113" s="87">
        <f>'D.1.4.6.5 - CCTV'!J40</f>
        <v>0</v>
      </c>
      <c r="AZ113" s="87">
        <f>'D.1.4.6.5 - CCTV'!F37</f>
        <v>0</v>
      </c>
      <c r="BA113" s="87">
        <f>'D.1.4.6.5 - CCTV'!F38</f>
        <v>0</v>
      </c>
      <c r="BB113" s="87">
        <f>'D.1.4.6.5 - CCTV'!F39</f>
        <v>0</v>
      </c>
      <c r="BC113" s="87">
        <f>'D.1.4.6.5 - CCTV'!F40</f>
        <v>0</v>
      </c>
      <c r="BD113" s="89">
        <f>'D.1.4.6.5 - CCTV'!F41</f>
        <v>0</v>
      </c>
      <c r="BT113" s="25" t="s">
        <v>120</v>
      </c>
      <c r="BV113" s="25" t="s">
        <v>83</v>
      </c>
      <c r="BW113" s="25" t="s">
        <v>148</v>
      </c>
      <c r="BX113" s="25" t="s">
        <v>133</v>
      </c>
      <c r="CL113" s="25" t="s">
        <v>1</v>
      </c>
    </row>
    <row r="114" spans="1:90" s="3" customFormat="1" ht="16.5" customHeight="1" x14ac:dyDescent="0.2">
      <c r="A114" s="84" t="s">
        <v>91</v>
      </c>
      <c r="B114" s="49"/>
      <c r="C114" s="9"/>
      <c r="D114" s="9"/>
      <c r="E114" s="9"/>
      <c r="F114" s="9"/>
      <c r="G114" s="209" t="s">
        <v>149</v>
      </c>
      <c r="H114" s="209"/>
      <c r="I114" s="209"/>
      <c r="J114" s="209"/>
      <c r="K114" s="209"/>
      <c r="L114" s="9"/>
      <c r="M114" s="209" t="s">
        <v>150</v>
      </c>
      <c r="N114" s="209"/>
      <c r="O114" s="209"/>
      <c r="P114" s="209"/>
      <c r="Q114" s="209"/>
      <c r="R114" s="209"/>
      <c r="S114" s="209"/>
      <c r="T114" s="209"/>
      <c r="U114" s="209"/>
      <c r="V114" s="209"/>
      <c r="W114" s="209"/>
      <c r="X114" s="209"/>
      <c r="Y114" s="209"/>
      <c r="Z114" s="209"/>
      <c r="AA114" s="209"/>
      <c r="AB114" s="209"/>
      <c r="AC114" s="209"/>
      <c r="AD114" s="209"/>
      <c r="AE114" s="209"/>
      <c r="AF114" s="209"/>
      <c r="AG114" s="211">
        <f>'D.1.4.6.6 - SK'!J34</f>
        <v>0</v>
      </c>
      <c r="AH114" s="212"/>
      <c r="AI114" s="212"/>
      <c r="AJ114" s="212"/>
      <c r="AK114" s="212"/>
      <c r="AL114" s="212"/>
      <c r="AM114" s="212"/>
      <c r="AN114" s="211">
        <f t="shared" si="0"/>
        <v>0</v>
      </c>
      <c r="AO114" s="212"/>
      <c r="AP114" s="212"/>
      <c r="AQ114" s="85" t="s">
        <v>94</v>
      </c>
      <c r="AR114" s="49"/>
      <c r="AS114" s="86">
        <v>0</v>
      </c>
      <c r="AT114" s="87">
        <f t="shared" si="1"/>
        <v>0</v>
      </c>
      <c r="AU114" s="88">
        <f>'D.1.4.6.6 - SK'!P130</f>
        <v>0</v>
      </c>
      <c r="AV114" s="87">
        <f>'D.1.4.6.6 - SK'!J37</f>
        <v>0</v>
      </c>
      <c r="AW114" s="87">
        <f>'D.1.4.6.6 - SK'!J38</f>
        <v>0</v>
      </c>
      <c r="AX114" s="87">
        <f>'D.1.4.6.6 - SK'!J39</f>
        <v>0</v>
      </c>
      <c r="AY114" s="87">
        <f>'D.1.4.6.6 - SK'!J40</f>
        <v>0</v>
      </c>
      <c r="AZ114" s="87">
        <f>'D.1.4.6.6 - SK'!F37</f>
        <v>0</v>
      </c>
      <c r="BA114" s="87">
        <f>'D.1.4.6.6 - SK'!F38</f>
        <v>0</v>
      </c>
      <c r="BB114" s="87">
        <f>'D.1.4.6.6 - SK'!F39</f>
        <v>0</v>
      </c>
      <c r="BC114" s="87">
        <f>'D.1.4.6.6 - SK'!F40</f>
        <v>0</v>
      </c>
      <c r="BD114" s="89">
        <f>'D.1.4.6.6 - SK'!F41</f>
        <v>0</v>
      </c>
      <c r="BT114" s="25" t="s">
        <v>120</v>
      </c>
      <c r="BV114" s="25" t="s">
        <v>83</v>
      </c>
      <c r="BW114" s="25" t="s">
        <v>151</v>
      </c>
      <c r="BX114" s="25" t="s">
        <v>133</v>
      </c>
      <c r="CL114" s="25" t="s">
        <v>1</v>
      </c>
    </row>
    <row r="115" spans="1:90" s="3" customFormat="1" ht="16.5" customHeight="1" x14ac:dyDescent="0.2">
      <c r="A115" s="84" t="s">
        <v>91</v>
      </c>
      <c r="B115" s="49"/>
      <c r="C115" s="9"/>
      <c r="D115" s="9"/>
      <c r="E115" s="9"/>
      <c r="F115" s="9"/>
      <c r="G115" s="209" t="s">
        <v>152</v>
      </c>
      <c r="H115" s="209"/>
      <c r="I115" s="209"/>
      <c r="J115" s="209"/>
      <c r="K115" s="209"/>
      <c r="L115" s="9"/>
      <c r="M115" s="209" t="s">
        <v>153</v>
      </c>
      <c r="N115" s="209"/>
      <c r="O115" s="209"/>
      <c r="P115" s="209"/>
      <c r="Q115" s="209"/>
      <c r="R115" s="209"/>
      <c r="S115" s="209"/>
      <c r="T115" s="209"/>
      <c r="U115" s="209"/>
      <c r="V115" s="209"/>
      <c r="W115" s="209"/>
      <c r="X115" s="209"/>
      <c r="Y115" s="209"/>
      <c r="Z115" s="209"/>
      <c r="AA115" s="209"/>
      <c r="AB115" s="209"/>
      <c r="AC115" s="209"/>
      <c r="AD115" s="209"/>
      <c r="AE115" s="209"/>
      <c r="AF115" s="209"/>
      <c r="AG115" s="211">
        <f>'D.1.4.6.7 - Měření teplot...'!J34</f>
        <v>0</v>
      </c>
      <c r="AH115" s="212"/>
      <c r="AI115" s="212"/>
      <c r="AJ115" s="212"/>
      <c r="AK115" s="212"/>
      <c r="AL115" s="212"/>
      <c r="AM115" s="212"/>
      <c r="AN115" s="211">
        <f t="shared" si="0"/>
        <v>0</v>
      </c>
      <c r="AO115" s="212"/>
      <c r="AP115" s="212"/>
      <c r="AQ115" s="85" t="s">
        <v>94</v>
      </c>
      <c r="AR115" s="49"/>
      <c r="AS115" s="86">
        <v>0</v>
      </c>
      <c r="AT115" s="87">
        <f t="shared" si="1"/>
        <v>0</v>
      </c>
      <c r="AU115" s="88">
        <f>'D.1.4.6.7 - Měření teplot...'!P127</f>
        <v>0</v>
      </c>
      <c r="AV115" s="87">
        <f>'D.1.4.6.7 - Měření teplot...'!J37</f>
        <v>0</v>
      </c>
      <c r="AW115" s="87">
        <f>'D.1.4.6.7 - Měření teplot...'!J38</f>
        <v>0</v>
      </c>
      <c r="AX115" s="87">
        <f>'D.1.4.6.7 - Měření teplot...'!J39</f>
        <v>0</v>
      </c>
      <c r="AY115" s="87">
        <f>'D.1.4.6.7 - Měření teplot...'!J40</f>
        <v>0</v>
      </c>
      <c r="AZ115" s="87">
        <f>'D.1.4.6.7 - Měření teplot...'!F37</f>
        <v>0</v>
      </c>
      <c r="BA115" s="87">
        <f>'D.1.4.6.7 - Měření teplot...'!F38</f>
        <v>0</v>
      </c>
      <c r="BB115" s="87">
        <f>'D.1.4.6.7 - Měření teplot...'!F39</f>
        <v>0</v>
      </c>
      <c r="BC115" s="87">
        <f>'D.1.4.6.7 - Měření teplot...'!F40</f>
        <v>0</v>
      </c>
      <c r="BD115" s="89">
        <f>'D.1.4.6.7 - Měření teplot...'!F41</f>
        <v>0</v>
      </c>
      <c r="BT115" s="25" t="s">
        <v>120</v>
      </c>
      <c r="BV115" s="25" t="s">
        <v>83</v>
      </c>
      <c r="BW115" s="25" t="s">
        <v>154</v>
      </c>
      <c r="BX115" s="25" t="s">
        <v>133</v>
      </c>
      <c r="CL115" s="25" t="s">
        <v>1</v>
      </c>
    </row>
    <row r="116" spans="1:90" s="3" customFormat="1" ht="16.5" customHeight="1" x14ac:dyDescent="0.2">
      <c r="A116" s="84" t="s">
        <v>91</v>
      </c>
      <c r="B116" s="49"/>
      <c r="C116" s="9"/>
      <c r="D116" s="9"/>
      <c r="E116" s="9"/>
      <c r="F116" s="9"/>
      <c r="G116" s="209" t="s">
        <v>155</v>
      </c>
      <c r="H116" s="209"/>
      <c r="I116" s="209"/>
      <c r="J116" s="209"/>
      <c r="K116" s="209"/>
      <c r="L116" s="9"/>
      <c r="M116" s="209" t="s">
        <v>87</v>
      </c>
      <c r="N116" s="209"/>
      <c r="O116" s="209"/>
      <c r="P116" s="209"/>
      <c r="Q116" s="209"/>
      <c r="R116" s="209"/>
      <c r="S116" s="209"/>
      <c r="T116" s="209"/>
      <c r="U116" s="209"/>
      <c r="V116" s="209"/>
      <c r="W116" s="209"/>
      <c r="X116" s="209"/>
      <c r="Y116" s="209"/>
      <c r="Z116" s="209"/>
      <c r="AA116" s="209"/>
      <c r="AB116" s="209"/>
      <c r="AC116" s="209"/>
      <c r="AD116" s="209"/>
      <c r="AE116" s="209"/>
      <c r="AF116" s="209"/>
      <c r="AG116" s="211">
        <f>'D.1.4.6.8 - STA'!J34</f>
        <v>0</v>
      </c>
      <c r="AH116" s="212"/>
      <c r="AI116" s="212"/>
      <c r="AJ116" s="212"/>
      <c r="AK116" s="212"/>
      <c r="AL116" s="212"/>
      <c r="AM116" s="212"/>
      <c r="AN116" s="211">
        <f t="shared" si="0"/>
        <v>0</v>
      </c>
      <c r="AO116" s="212"/>
      <c r="AP116" s="212"/>
      <c r="AQ116" s="85" t="s">
        <v>94</v>
      </c>
      <c r="AR116" s="49"/>
      <c r="AS116" s="86">
        <v>0</v>
      </c>
      <c r="AT116" s="87">
        <f t="shared" si="1"/>
        <v>0</v>
      </c>
      <c r="AU116" s="88">
        <f>'D.1.4.6.8 - STA'!P129</f>
        <v>0</v>
      </c>
      <c r="AV116" s="87">
        <f>'D.1.4.6.8 - STA'!J37</f>
        <v>0</v>
      </c>
      <c r="AW116" s="87">
        <f>'D.1.4.6.8 - STA'!J38</f>
        <v>0</v>
      </c>
      <c r="AX116" s="87">
        <f>'D.1.4.6.8 - STA'!J39</f>
        <v>0</v>
      </c>
      <c r="AY116" s="87">
        <f>'D.1.4.6.8 - STA'!J40</f>
        <v>0</v>
      </c>
      <c r="AZ116" s="87">
        <f>'D.1.4.6.8 - STA'!F37</f>
        <v>0</v>
      </c>
      <c r="BA116" s="87">
        <f>'D.1.4.6.8 - STA'!F38</f>
        <v>0</v>
      </c>
      <c r="BB116" s="87">
        <f>'D.1.4.6.8 - STA'!F39</f>
        <v>0</v>
      </c>
      <c r="BC116" s="87">
        <f>'D.1.4.6.8 - STA'!F40</f>
        <v>0</v>
      </c>
      <c r="BD116" s="89">
        <f>'D.1.4.6.8 - STA'!F41</f>
        <v>0</v>
      </c>
      <c r="BT116" s="25" t="s">
        <v>120</v>
      </c>
      <c r="BV116" s="25" t="s">
        <v>83</v>
      </c>
      <c r="BW116" s="25" t="s">
        <v>156</v>
      </c>
      <c r="BX116" s="25" t="s">
        <v>133</v>
      </c>
      <c r="CL116" s="25" t="s">
        <v>1</v>
      </c>
    </row>
    <row r="117" spans="1:90" s="3" customFormat="1" ht="16.5" customHeight="1" x14ac:dyDescent="0.2">
      <c r="A117" s="84" t="s">
        <v>91</v>
      </c>
      <c r="B117" s="49"/>
      <c r="C117" s="9"/>
      <c r="D117" s="9"/>
      <c r="E117" s="9"/>
      <c r="F117" s="9"/>
      <c r="G117" s="209" t="s">
        <v>157</v>
      </c>
      <c r="H117" s="209"/>
      <c r="I117" s="209"/>
      <c r="J117" s="209"/>
      <c r="K117" s="209"/>
      <c r="L117" s="9"/>
      <c r="M117" s="209" t="s">
        <v>158</v>
      </c>
      <c r="N117" s="209"/>
      <c r="O117" s="209"/>
      <c r="P117" s="209"/>
      <c r="Q117" s="209"/>
      <c r="R117" s="209"/>
      <c r="S117" s="209"/>
      <c r="T117" s="209"/>
      <c r="U117" s="209"/>
      <c r="V117" s="209"/>
      <c r="W117" s="209"/>
      <c r="X117" s="209"/>
      <c r="Y117" s="209"/>
      <c r="Z117" s="209"/>
      <c r="AA117" s="209"/>
      <c r="AB117" s="209"/>
      <c r="AC117" s="209"/>
      <c r="AD117" s="209"/>
      <c r="AE117" s="209"/>
      <c r="AF117" s="209"/>
      <c r="AG117" s="211">
        <f>'D.1.4.6.9 - JČ'!J34</f>
        <v>0</v>
      </c>
      <c r="AH117" s="212"/>
      <c r="AI117" s="212"/>
      <c r="AJ117" s="212"/>
      <c r="AK117" s="212"/>
      <c r="AL117" s="212"/>
      <c r="AM117" s="212"/>
      <c r="AN117" s="211">
        <f t="shared" si="0"/>
        <v>0</v>
      </c>
      <c r="AO117" s="212"/>
      <c r="AP117" s="212"/>
      <c r="AQ117" s="85" t="s">
        <v>94</v>
      </c>
      <c r="AR117" s="49"/>
      <c r="AS117" s="86">
        <v>0</v>
      </c>
      <c r="AT117" s="87">
        <f t="shared" si="1"/>
        <v>0</v>
      </c>
      <c r="AU117" s="88">
        <f>'D.1.4.6.9 - JČ'!P127</f>
        <v>0</v>
      </c>
      <c r="AV117" s="87">
        <f>'D.1.4.6.9 - JČ'!J37</f>
        <v>0</v>
      </c>
      <c r="AW117" s="87">
        <f>'D.1.4.6.9 - JČ'!J38</f>
        <v>0</v>
      </c>
      <c r="AX117" s="87">
        <f>'D.1.4.6.9 - JČ'!J39</f>
        <v>0</v>
      </c>
      <c r="AY117" s="87">
        <f>'D.1.4.6.9 - JČ'!J40</f>
        <v>0</v>
      </c>
      <c r="AZ117" s="87">
        <f>'D.1.4.6.9 - JČ'!F37</f>
        <v>0</v>
      </c>
      <c r="BA117" s="87">
        <f>'D.1.4.6.9 - JČ'!F38</f>
        <v>0</v>
      </c>
      <c r="BB117" s="87">
        <f>'D.1.4.6.9 - JČ'!F39</f>
        <v>0</v>
      </c>
      <c r="BC117" s="87">
        <f>'D.1.4.6.9 - JČ'!F40</f>
        <v>0</v>
      </c>
      <c r="BD117" s="89">
        <f>'D.1.4.6.9 - JČ'!F41</f>
        <v>0</v>
      </c>
      <c r="BT117" s="25" t="s">
        <v>120</v>
      </c>
      <c r="BV117" s="25" t="s">
        <v>83</v>
      </c>
      <c r="BW117" s="25" t="s">
        <v>159</v>
      </c>
      <c r="BX117" s="25" t="s">
        <v>133</v>
      </c>
      <c r="CL117" s="25" t="s">
        <v>1</v>
      </c>
    </row>
    <row r="118" spans="1:90" s="3" customFormat="1" ht="23.25" customHeight="1" x14ac:dyDescent="0.2">
      <c r="A118" s="84" t="s">
        <v>91</v>
      </c>
      <c r="B118" s="49"/>
      <c r="C118" s="9"/>
      <c r="D118" s="9"/>
      <c r="E118" s="9"/>
      <c r="F118" s="9"/>
      <c r="G118" s="209" t="s">
        <v>160</v>
      </c>
      <c r="H118" s="209"/>
      <c r="I118" s="209"/>
      <c r="J118" s="209"/>
      <c r="K118" s="209"/>
      <c r="L118" s="9"/>
      <c r="M118" s="209" t="s">
        <v>161</v>
      </c>
      <c r="N118" s="209"/>
      <c r="O118" s="209"/>
      <c r="P118" s="209"/>
      <c r="Q118" s="209"/>
      <c r="R118" s="209"/>
      <c r="S118" s="209"/>
      <c r="T118" s="209"/>
      <c r="U118" s="209"/>
      <c r="V118" s="209"/>
      <c r="W118" s="209"/>
      <c r="X118" s="209"/>
      <c r="Y118" s="209"/>
      <c r="Z118" s="209"/>
      <c r="AA118" s="209"/>
      <c r="AB118" s="209"/>
      <c r="AC118" s="209"/>
      <c r="AD118" s="209"/>
      <c r="AE118" s="209"/>
      <c r="AF118" s="209"/>
      <c r="AG118" s="211">
        <f>'D.1.4.6.11 - Parkovací sy...'!J34</f>
        <v>0</v>
      </c>
      <c r="AH118" s="212"/>
      <c r="AI118" s="212"/>
      <c r="AJ118" s="212"/>
      <c r="AK118" s="212"/>
      <c r="AL118" s="212"/>
      <c r="AM118" s="212"/>
      <c r="AN118" s="211">
        <f t="shared" si="0"/>
        <v>0</v>
      </c>
      <c r="AO118" s="212"/>
      <c r="AP118" s="212"/>
      <c r="AQ118" s="85" t="s">
        <v>94</v>
      </c>
      <c r="AR118" s="49"/>
      <c r="AS118" s="86">
        <v>0</v>
      </c>
      <c r="AT118" s="87">
        <f t="shared" si="1"/>
        <v>0</v>
      </c>
      <c r="AU118" s="88">
        <f>'D.1.4.6.11 - Parkovací sy...'!P124</f>
        <v>0</v>
      </c>
      <c r="AV118" s="87">
        <f>'D.1.4.6.11 - Parkovací sy...'!J37</f>
        <v>0</v>
      </c>
      <c r="AW118" s="87">
        <f>'D.1.4.6.11 - Parkovací sy...'!J38</f>
        <v>0</v>
      </c>
      <c r="AX118" s="87">
        <f>'D.1.4.6.11 - Parkovací sy...'!J39</f>
        <v>0</v>
      </c>
      <c r="AY118" s="87">
        <f>'D.1.4.6.11 - Parkovací sy...'!J40</f>
        <v>0</v>
      </c>
      <c r="AZ118" s="87">
        <f>'D.1.4.6.11 - Parkovací sy...'!F37</f>
        <v>0</v>
      </c>
      <c r="BA118" s="87">
        <f>'D.1.4.6.11 - Parkovací sy...'!F38</f>
        <v>0</v>
      </c>
      <c r="BB118" s="87">
        <f>'D.1.4.6.11 - Parkovací sy...'!F39</f>
        <v>0</v>
      </c>
      <c r="BC118" s="87">
        <f>'D.1.4.6.11 - Parkovací sy...'!F40</f>
        <v>0</v>
      </c>
      <c r="BD118" s="89">
        <f>'D.1.4.6.11 - Parkovací sy...'!F41</f>
        <v>0</v>
      </c>
      <c r="BT118" s="25" t="s">
        <v>120</v>
      </c>
      <c r="BV118" s="25" t="s">
        <v>83</v>
      </c>
      <c r="BW118" s="25" t="s">
        <v>162</v>
      </c>
      <c r="BX118" s="25" t="s">
        <v>133</v>
      </c>
      <c r="CL118" s="25" t="s">
        <v>1</v>
      </c>
    </row>
    <row r="119" spans="1:90" s="3" customFormat="1" ht="23.25" customHeight="1" x14ac:dyDescent="0.2">
      <c r="A119" s="84" t="s">
        <v>91</v>
      </c>
      <c r="B119" s="49"/>
      <c r="C119" s="9"/>
      <c r="D119" s="9"/>
      <c r="E119" s="9"/>
      <c r="F119" s="9"/>
      <c r="G119" s="209" t="s">
        <v>163</v>
      </c>
      <c r="H119" s="209"/>
      <c r="I119" s="209"/>
      <c r="J119" s="209"/>
      <c r="K119" s="209"/>
      <c r="L119" s="9"/>
      <c r="M119" s="209" t="s">
        <v>164</v>
      </c>
      <c r="N119" s="209"/>
      <c r="O119" s="209"/>
      <c r="P119" s="209"/>
      <c r="Q119" s="209"/>
      <c r="R119" s="209"/>
      <c r="S119" s="209"/>
      <c r="T119" s="209"/>
      <c r="U119" s="209"/>
      <c r="V119" s="209"/>
      <c r="W119" s="209"/>
      <c r="X119" s="209"/>
      <c r="Y119" s="209"/>
      <c r="Z119" s="209"/>
      <c r="AA119" s="209"/>
      <c r="AB119" s="209"/>
      <c r="AC119" s="209"/>
      <c r="AD119" s="209"/>
      <c r="AE119" s="209"/>
      <c r="AF119" s="209"/>
      <c r="AG119" s="211">
        <f>'D.1.4.6.12 - RCD'!J34</f>
        <v>0</v>
      </c>
      <c r="AH119" s="212"/>
      <c r="AI119" s="212"/>
      <c r="AJ119" s="212"/>
      <c r="AK119" s="212"/>
      <c r="AL119" s="212"/>
      <c r="AM119" s="212"/>
      <c r="AN119" s="211">
        <f t="shared" si="0"/>
        <v>0</v>
      </c>
      <c r="AO119" s="212"/>
      <c r="AP119" s="212"/>
      <c r="AQ119" s="85" t="s">
        <v>94</v>
      </c>
      <c r="AR119" s="49"/>
      <c r="AS119" s="86">
        <v>0</v>
      </c>
      <c r="AT119" s="87">
        <f t="shared" si="1"/>
        <v>0</v>
      </c>
      <c r="AU119" s="88">
        <f>'D.1.4.6.12 - RCD'!P126</f>
        <v>0</v>
      </c>
      <c r="AV119" s="87">
        <f>'D.1.4.6.12 - RCD'!J37</f>
        <v>0</v>
      </c>
      <c r="AW119" s="87">
        <f>'D.1.4.6.12 - RCD'!J38</f>
        <v>0</v>
      </c>
      <c r="AX119" s="87">
        <f>'D.1.4.6.12 - RCD'!J39</f>
        <v>0</v>
      </c>
      <c r="AY119" s="87">
        <f>'D.1.4.6.12 - RCD'!J40</f>
        <v>0</v>
      </c>
      <c r="AZ119" s="87">
        <f>'D.1.4.6.12 - RCD'!F37</f>
        <v>0</v>
      </c>
      <c r="BA119" s="87">
        <f>'D.1.4.6.12 - RCD'!F38</f>
        <v>0</v>
      </c>
      <c r="BB119" s="87">
        <f>'D.1.4.6.12 - RCD'!F39</f>
        <v>0</v>
      </c>
      <c r="BC119" s="87">
        <f>'D.1.4.6.12 - RCD'!F40</f>
        <v>0</v>
      </c>
      <c r="BD119" s="89">
        <f>'D.1.4.6.12 - RCD'!F41</f>
        <v>0</v>
      </c>
      <c r="BT119" s="25" t="s">
        <v>120</v>
      </c>
      <c r="BV119" s="25" t="s">
        <v>83</v>
      </c>
      <c r="BW119" s="25" t="s">
        <v>165</v>
      </c>
      <c r="BX119" s="25" t="s">
        <v>133</v>
      </c>
      <c r="CL119" s="25" t="s">
        <v>1</v>
      </c>
    </row>
    <row r="120" spans="1:90" s="3" customFormat="1" ht="23.25" customHeight="1" x14ac:dyDescent="0.2">
      <c r="A120" s="84" t="s">
        <v>91</v>
      </c>
      <c r="B120" s="49"/>
      <c r="C120" s="9"/>
      <c r="D120" s="9"/>
      <c r="E120" s="9"/>
      <c r="F120" s="9"/>
      <c r="G120" s="209" t="s">
        <v>166</v>
      </c>
      <c r="H120" s="209"/>
      <c r="I120" s="209"/>
      <c r="J120" s="209"/>
      <c r="K120" s="209"/>
      <c r="L120" s="9"/>
      <c r="M120" s="209" t="s">
        <v>167</v>
      </c>
      <c r="N120" s="209"/>
      <c r="O120" s="209"/>
      <c r="P120" s="209"/>
      <c r="Q120" s="209"/>
      <c r="R120" s="209"/>
      <c r="S120" s="209"/>
      <c r="T120" s="209"/>
      <c r="U120" s="209"/>
      <c r="V120" s="209"/>
      <c r="W120" s="209"/>
      <c r="X120" s="209"/>
      <c r="Y120" s="209"/>
      <c r="Z120" s="209"/>
      <c r="AA120" s="209"/>
      <c r="AB120" s="209"/>
      <c r="AC120" s="209"/>
      <c r="AD120" s="209"/>
      <c r="AE120" s="209"/>
      <c r="AF120" s="209"/>
      <c r="AG120" s="211">
        <f>'D.1.4.6.13 - KT'!J34</f>
        <v>0</v>
      </c>
      <c r="AH120" s="212"/>
      <c r="AI120" s="212"/>
      <c r="AJ120" s="212"/>
      <c r="AK120" s="212"/>
      <c r="AL120" s="212"/>
      <c r="AM120" s="212"/>
      <c r="AN120" s="211">
        <f t="shared" si="0"/>
        <v>0</v>
      </c>
      <c r="AO120" s="212"/>
      <c r="AP120" s="212"/>
      <c r="AQ120" s="85" t="s">
        <v>94</v>
      </c>
      <c r="AR120" s="49"/>
      <c r="AS120" s="86">
        <v>0</v>
      </c>
      <c r="AT120" s="87">
        <f t="shared" si="1"/>
        <v>0</v>
      </c>
      <c r="AU120" s="88">
        <f>'D.1.4.6.13 - KT'!P126</f>
        <v>0</v>
      </c>
      <c r="AV120" s="87">
        <f>'D.1.4.6.13 - KT'!J37</f>
        <v>0</v>
      </c>
      <c r="AW120" s="87">
        <f>'D.1.4.6.13 - KT'!J38</f>
        <v>0</v>
      </c>
      <c r="AX120" s="87">
        <f>'D.1.4.6.13 - KT'!J39</f>
        <v>0</v>
      </c>
      <c r="AY120" s="87">
        <f>'D.1.4.6.13 - KT'!J40</f>
        <v>0</v>
      </c>
      <c r="AZ120" s="87">
        <f>'D.1.4.6.13 - KT'!F37</f>
        <v>0</v>
      </c>
      <c r="BA120" s="87">
        <f>'D.1.4.6.13 - KT'!F38</f>
        <v>0</v>
      </c>
      <c r="BB120" s="87">
        <f>'D.1.4.6.13 - KT'!F39</f>
        <v>0</v>
      </c>
      <c r="BC120" s="87">
        <f>'D.1.4.6.13 - KT'!F40</f>
        <v>0</v>
      </c>
      <c r="BD120" s="89">
        <f>'D.1.4.6.13 - KT'!F41</f>
        <v>0</v>
      </c>
      <c r="BT120" s="25" t="s">
        <v>120</v>
      </c>
      <c r="BV120" s="25" t="s">
        <v>83</v>
      </c>
      <c r="BW120" s="25" t="s">
        <v>168</v>
      </c>
      <c r="BX120" s="25" t="s">
        <v>133</v>
      </c>
      <c r="CL120" s="25" t="s">
        <v>1</v>
      </c>
    </row>
    <row r="121" spans="1:90" s="3" customFormat="1" ht="16.5" customHeight="1" x14ac:dyDescent="0.2">
      <c r="A121" s="84" t="s">
        <v>91</v>
      </c>
      <c r="B121" s="49"/>
      <c r="C121" s="9"/>
      <c r="D121" s="9"/>
      <c r="E121" s="9"/>
      <c r="F121" s="209" t="s">
        <v>169</v>
      </c>
      <c r="G121" s="209"/>
      <c r="H121" s="209"/>
      <c r="I121" s="209"/>
      <c r="J121" s="209"/>
      <c r="K121" s="9"/>
      <c r="L121" s="209" t="s">
        <v>170</v>
      </c>
      <c r="M121" s="209"/>
      <c r="N121" s="209"/>
      <c r="O121" s="209"/>
      <c r="P121" s="209"/>
      <c r="Q121" s="209"/>
      <c r="R121" s="209"/>
      <c r="S121" s="209"/>
      <c r="T121" s="209"/>
      <c r="U121" s="209"/>
      <c r="V121" s="209"/>
      <c r="W121" s="209"/>
      <c r="X121" s="209"/>
      <c r="Y121" s="209"/>
      <c r="Z121" s="209"/>
      <c r="AA121" s="209"/>
      <c r="AB121" s="209"/>
      <c r="AC121" s="209"/>
      <c r="AD121" s="209"/>
      <c r="AE121" s="209"/>
      <c r="AF121" s="209"/>
      <c r="AG121" s="211">
        <f>'D.1.4.7 - Měření a regulace'!J34</f>
        <v>0</v>
      </c>
      <c r="AH121" s="212"/>
      <c r="AI121" s="212"/>
      <c r="AJ121" s="212"/>
      <c r="AK121" s="212"/>
      <c r="AL121" s="212"/>
      <c r="AM121" s="212"/>
      <c r="AN121" s="211">
        <f t="shared" si="0"/>
        <v>0</v>
      </c>
      <c r="AO121" s="212"/>
      <c r="AP121" s="212"/>
      <c r="AQ121" s="85" t="s">
        <v>94</v>
      </c>
      <c r="AR121" s="49"/>
      <c r="AS121" s="86">
        <v>0</v>
      </c>
      <c r="AT121" s="87">
        <f t="shared" si="1"/>
        <v>0</v>
      </c>
      <c r="AU121" s="88">
        <f>'D.1.4.7 - Měření a regulace'!P135</f>
        <v>0</v>
      </c>
      <c r="AV121" s="87">
        <f>'D.1.4.7 - Měření a regulace'!J37</f>
        <v>0</v>
      </c>
      <c r="AW121" s="87">
        <f>'D.1.4.7 - Měření a regulace'!J38</f>
        <v>0</v>
      </c>
      <c r="AX121" s="87">
        <f>'D.1.4.7 - Měření a regulace'!J39</f>
        <v>0</v>
      </c>
      <c r="AY121" s="87">
        <f>'D.1.4.7 - Měření a regulace'!J40</f>
        <v>0</v>
      </c>
      <c r="AZ121" s="87">
        <f>'D.1.4.7 - Měření a regulace'!F37</f>
        <v>0</v>
      </c>
      <c r="BA121" s="87">
        <f>'D.1.4.7 - Měření a regulace'!F38</f>
        <v>0</v>
      </c>
      <c r="BB121" s="87">
        <f>'D.1.4.7 - Měření a regulace'!F39</f>
        <v>0</v>
      </c>
      <c r="BC121" s="87">
        <f>'D.1.4.7 - Měření a regulace'!F40</f>
        <v>0</v>
      </c>
      <c r="BD121" s="89">
        <f>'D.1.4.7 - Měření a regulace'!F41</f>
        <v>0</v>
      </c>
      <c r="BT121" s="25" t="s">
        <v>101</v>
      </c>
      <c r="BV121" s="25" t="s">
        <v>83</v>
      </c>
      <c r="BW121" s="25" t="s">
        <v>171</v>
      </c>
      <c r="BX121" s="25" t="s">
        <v>111</v>
      </c>
      <c r="CL121" s="25" t="s">
        <v>1</v>
      </c>
    </row>
    <row r="122" spans="1:90" s="3" customFormat="1" ht="23.25" customHeight="1" x14ac:dyDescent="0.2">
      <c r="B122" s="49"/>
      <c r="C122" s="9"/>
      <c r="D122" s="9"/>
      <c r="E122" s="9"/>
      <c r="F122" s="209" t="s">
        <v>172</v>
      </c>
      <c r="G122" s="209"/>
      <c r="H122" s="209"/>
      <c r="I122" s="209"/>
      <c r="J122" s="209"/>
      <c r="K122" s="9"/>
      <c r="L122" s="209" t="s">
        <v>173</v>
      </c>
      <c r="M122" s="209"/>
      <c r="N122" s="209"/>
      <c r="O122" s="209"/>
      <c r="P122" s="209"/>
      <c r="Q122" s="209"/>
      <c r="R122" s="209"/>
      <c r="S122" s="209"/>
      <c r="T122" s="209"/>
      <c r="U122" s="209"/>
      <c r="V122" s="209"/>
      <c r="W122" s="209"/>
      <c r="X122" s="209"/>
      <c r="Y122" s="209"/>
      <c r="Z122" s="209"/>
      <c r="AA122" s="209"/>
      <c r="AB122" s="209"/>
      <c r="AC122" s="209"/>
      <c r="AD122" s="209"/>
      <c r="AE122" s="209"/>
      <c r="AF122" s="209"/>
      <c r="AG122" s="228">
        <f>ROUND(SUM(AG123:AG126),2)</f>
        <v>0</v>
      </c>
      <c r="AH122" s="212"/>
      <c r="AI122" s="212"/>
      <c r="AJ122" s="212"/>
      <c r="AK122" s="212"/>
      <c r="AL122" s="212"/>
      <c r="AM122" s="212"/>
      <c r="AN122" s="211">
        <f t="shared" si="0"/>
        <v>0</v>
      </c>
      <c r="AO122" s="212"/>
      <c r="AP122" s="212"/>
      <c r="AQ122" s="85" t="s">
        <v>94</v>
      </c>
      <c r="AR122" s="49"/>
      <c r="AS122" s="86">
        <f>ROUND(SUM(AS123:AS126),2)</f>
        <v>0</v>
      </c>
      <c r="AT122" s="87">
        <f t="shared" si="1"/>
        <v>0</v>
      </c>
      <c r="AU122" s="88">
        <f>ROUND(SUM(AU123:AU126),5)</f>
        <v>0</v>
      </c>
      <c r="AV122" s="87">
        <f>ROUND(AZ122*L29,2)</f>
        <v>0</v>
      </c>
      <c r="AW122" s="87">
        <f>ROUND(BA122*L30,2)</f>
        <v>0</v>
      </c>
      <c r="AX122" s="87">
        <f>ROUND(BB122*L29,2)</f>
        <v>0</v>
      </c>
      <c r="AY122" s="87">
        <f>ROUND(BC122*L30,2)</f>
        <v>0</v>
      </c>
      <c r="AZ122" s="87">
        <f>ROUND(SUM(AZ123:AZ126),2)</f>
        <v>0</v>
      </c>
      <c r="BA122" s="87">
        <f>ROUND(SUM(BA123:BA126),2)</f>
        <v>0</v>
      </c>
      <c r="BB122" s="87">
        <f>ROUND(SUM(BB123:BB126),2)</f>
        <v>0</v>
      </c>
      <c r="BC122" s="87">
        <f>ROUND(SUM(BC123:BC126),2)</f>
        <v>0</v>
      </c>
      <c r="BD122" s="89">
        <f>ROUND(SUM(BD123:BD126),2)</f>
        <v>0</v>
      </c>
      <c r="BS122" s="25" t="s">
        <v>80</v>
      </c>
      <c r="BT122" s="25" t="s">
        <v>101</v>
      </c>
      <c r="BU122" s="25" t="s">
        <v>82</v>
      </c>
      <c r="BV122" s="25" t="s">
        <v>83</v>
      </c>
      <c r="BW122" s="25" t="s">
        <v>174</v>
      </c>
      <c r="BX122" s="25" t="s">
        <v>111</v>
      </c>
      <c r="CL122" s="25" t="s">
        <v>19</v>
      </c>
    </row>
    <row r="123" spans="1:90" s="3" customFormat="1" ht="16.5" customHeight="1" x14ac:dyDescent="0.2">
      <c r="A123" s="84" t="s">
        <v>91</v>
      </c>
      <c r="B123" s="49"/>
      <c r="C123" s="9"/>
      <c r="D123" s="9"/>
      <c r="E123" s="9"/>
      <c r="F123" s="9"/>
      <c r="G123" s="209" t="s">
        <v>175</v>
      </c>
      <c r="H123" s="209"/>
      <c r="I123" s="209"/>
      <c r="J123" s="209"/>
      <c r="K123" s="209"/>
      <c r="L123" s="9"/>
      <c r="M123" s="209" t="s">
        <v>176</v>
      </c>
      <c r="N123" s="209"/>
      <c r="O123" s="209"/>
      <c r="P123" s="209"/>
      <c r="Q123" s="209"/>
      <c r="R123" s="209"/>
      <c r="S123" s="209"/>
      <c r="T123" s="209"/>
      <c r="U123" s="209"/>
      <c r="V123" s="209"/>
      <c r="W123" s="209"/>
      <c r="X123" s="209"/>
      <c r="Y123" s="209"/>
      <c r="Z123" s="209"/>
      <c r="AA123" s="209"/>
      <c r="AB123" s="209"/>
      <c r="AC123" s="209"/>
      <c r="AD123" s="209"/>
      <c r="AE123" s="209"/>
      <c r="AF123" s="209"/>
      <c r="AG123" s="211">
        <f>'D.1.4.8.1 - rozvody'!J34</f>
        <v>0</v>
      </c>
      <c r="AH123" s="212"/>
      <c r="AI123" s="212"/>
      <c r="AJ123" s="212"/>
      <c r="AK123" s="212"/>
      <c r="AL123" s="212"/>
      <c r="AM123" s="212"/>
      <c r="AN123" s="211">
        <f t="shared" si="0"/>
        <v>0</v>
      </c>
      <c r="AO123" s="212"/>
      <c r="AP123" s="212"/>
      <c r="AQ123" s="85" t="s">
        <v>94</v>
      </c>
      <c r="AR123" s="49"/>
      <c r="AS123" s="86">
        <v>0</v>
      </c>
      <c r="AT123" s="87">
        <f t="shared" si="1"/>
        <v>0</v>
      </c>
      <c r="AU123" s="88">
        <f>'D.1.4.8.1 - rozvody'!P125</f>
        <v>0</v>
      </c>
      <c r="AV123" s="87">
        <f>'D.1.4.8.1 - rozvody'!J37</f>
        <v>0</v>
      </c>
      <c r="AW123" s="87">
        <f>'D.1.4.8.1 - rozvody'!J38</f>
        <v>0</v>
      </c>
      <c r="AX123" s="87">
        <f>'D.1.4.8.1 - rozvody'!J39</f>
        <v>0</v>
      </c>
      <c r="AY123" s="87">
        <f>'D.1.4.8.1 - rozvody'!J40</f>
        <v>0</v>
      </c>
      <c r="AZ123" s="87">
        <f>'D.1.4.8.1 - rozvody'!F37</f>
        <v>0</v>
      </c>
      <c r="BA123" s="87">
        <f>'D.1.4.8.1 - rozvody'!F38</f>
        <v>0</v>
      </c>
      <c r="BB123" s="87">
        <f>'D.1.4.8.1 - rozvody'!F39</f>
        <v>0</v>
      </c>
      <c r="BC123" s="87">
        <f>'D.1.4.8.1 - rozvody'!F40</f>
        <v>0</v>
      </c>
      <c r="BD123" s="89">
        <f>'D.1.4.8.1 - rozvody'!F41</f>
        <v>0</v>
      </c>
      <c r="BT123" s="25" t="s">
        <v>120</v>
      </c>
      <c r="BV123" s="25" t="s">
        <v>83</v>
      </c>
      <c r="BW123" s="25" t="s">
        <v>177</v>
      </c>
      <c r="BX123" s="25" t="s">
        <v>174</v>
      </c>
      <c r="CL123" s="25" t="s">
        <v>1</v>
      </c>
    </row>
    <row r="124" spans="1:90" s="3" customFormat="1" ht="16.5" customHeight="1" x14ac:dyDescent="0.2">
      <c r="A124" s="84" t="s">
        <v>91</v>
      </c>
      <c r="B124" s="49"/>
      <c r="C124" s="9"/>
      <c r="D124" s="9"/>
      <c r="E124" s="9"/>
      <c r="F124" s="9"/>
      <c r="G124" s="209" t="s">
        <v>178</v>
      </c>
      <c r="H124" s="209"/>
      <c r="I124" s="209"/>
      <c r="J124" s="209"/>
      <c r="K124" s="209"/>
      <c r="L124" s="9"/>
      <c r="M124" s="209" t="s">
        <v>179</v>
      </c>
      <c r="N124" s="209"/>
      <c r="O124" s="209"/>
      <c r="P124" s="209"/>
      <c r="Q124" s="209"/>
      <c r="R124" s="209"/>
      <c r="S124" s="209"/>
      <c r="T124" s="209"/>
      <c r="U124" s="209"/>
      <c r="V124" s="209"/>
      <c r="W124" s="209"/>
      <c r="X124" s="209"/>
      <c r="Y124" s="209"/>
      <c r="Z124" s="209"/>
      <c r="AA124" s="209"/>
      <c r="AB124" s="209"/>
      <c r="AC124" s="209"/>
      <c r="AD124" s="209"/>
      <c r="AE124" s="209"/>
      <c r="AF124" s="209"/>
      <c r="AG124" s="211">
        <f>'D.1.4.8.2 - kompres.stanice'!J34</f>
        <v>0</v>
      </c>
      <c r="AH124" s="212"/>
      <c r="AI124" s="212"/>
      <c r="AJ124" s="212"/>
      <c r="AK124" s="212"/>
      <c r="AL124" s="212"/>
      <c r="AM124" s="212"/>
      <c r="AN124" s="211">
        <f t="shared" si="0"/>
        <v>0</v>
      </c>
      <c r="AO124" s="212"/>
      <c r="AP124" s="212"/>
      <c r="AQ124" s="85" t="s">
        <v>94</v>
      </c>
      <c r="AR124" s="49"/>
      <c r="AS124" s="86">
        <v>0</v>
      </c>
      <c r="AT124" s="87">
        <f t="shared" si="1"/>
        <v>0</v>
      </c>
      <c r="AU124" s="88">
        <f>'D.1.4.8.2 - kompres.stanice'!P126</f>
        <v>0</v>
      </c>
      <c r="AV124" s="87">
        <f>'D.1.4.8.2 - kompres.stanice'!J37</f>
        <v>0</v>
      </c>
      <c r="AW124" s="87">
        <f>'D.1.4.8.2 - kompres.stanice'!J38</f>
        <v>0</v>
      </c>
      <c r="AX124" s="87">
        <f>'D.1.4.8.2 - kompres.stanice'!J39</f>
        <v>0</v>
      </c>
      <c r="AY124" s="87">
        <f>'D.1.4.8.2 - kompres.stanice'!J40</f>
        <v>0</v>
      </c>
      <c r="AZ124" s="87">
        <f>'D.1.4.8.2 - kompres.stanice'!F37</f>
        <v>0</v>
      </c>
      <c r="BA124" s="87">
        <f>'D.1.4.8.2 - kompres.stanice'!F38</f>
        <v>0</v>
      </c>
      <c r="BB124" s="87">
        <f>'D.1.4.8.2 - kompres.stanice'!F39</f>
        <v>0</v>
      </c>
      <c r="BC124" s="87">
        <f>'D.1.4.8.2 - kompres.stanice'!F40</f>
        <v>0</v>
      </c>
      <c r="BD124" s="89">
        <f>'D.1.4.8.2 - kompres.stanice'!F41</f>
        <v>0</v>
      </c>
      <c r="BT124" s="25" t="s">
        <v>120</v>
      </c>
      <c r="BV124" s="25" t="s">
        <v>83</v>
      </c>
      <c r="BW124" s="25" t="s">
        <v>180</v>
      </c>
      <c r="BX124" s="25" t="s">
        <v>174</v>
      </c>
      <c r="CL124" s="25" t="s">
        <v>1</v>
      </c>
    </row>
    <row r="125" spans="1:90" s="3" customFormat="1" ht="16.5" customHeight="1" x14ac:dyDescent="0.2">
      <c r="A125" s="84" t="s">
        <v>91</v>
      </c>
      <c r="B125" s="49"/>
      <c r="C125" s="9"/>
      <c r="D125" s="9"/>
      <c r="E125" s="9"/>
      <c r="F125" s="9"/>
      <c r="G125" s="209" t="s">
        <v>181</v>
      </c>
      <c r="H125" s="209"/>
      <c r="I125" s="209"/>
      <c r="J125" s="209"/>
      <c r="K125" s="209"/>
      <c r="L125" s="9"/>
      <c r="M125" s="209" t="s">
        <v>182</v>
      </c>
      <c r="N125" s="209"/>
      <c r="O125" s="209"/>
      <c r="P125" s="209"/>
      <c r="Q125" s="209"/>
      <c r="R125" s="209"/>
      <c r="S125" s="209"/>
      <c r="T125" s="209"/>
      <c r="U125" s="209"/>
      <c r="V125" s="209"/>
      <c r="W125" s="209"/>
      <c r="X125" s="209"/>
      <c r="Y125" s="209"/>
      <c r="Z125" s="209"/>
      <c r="AA125" s="209"/>
      <c r="AB125" s="209"/>
      <c r="AC125" s="209"/>
      <c r="AD125" s="209"/>
      <c r="AE125" s="209"/>
      <c r="AF125" s="209"/>
      <c r="AG125" s="211">
        <f>'D.1.4.8.3 - lahvový zdroj...'!J34</f>
        <v>0</v>
      </c>
      <c r="AH125" s="212"/>
      <c r="AI125" s="212"/>
      <c r="AJ125" s="212"/>
      <c r="AK125" s="212"/>
      <c r="AL125" s="212"/>
      <c r="AM125" s="212"/>
      <c r="AN125" s="211">
        <f t="shared" si="0"/>
        <v>0</v>
      </c>
      <c r="AO125" s="212"/>
      <c r="AP125" s="212"/>
      <c r="AQ125" s="85" t="s">
        <v>94</v>
      </c>
      <c r="AR125" s="49"/>
      <c r="AS125" s="86">
        <v>0</v>
      </c>
      <c r="AT125" s="87">
        <f t="shared" si="1"/>
        <v>0</v>
      </c>
      <c r="AU125" s="88">
        <f>'D.1.4.8.3 - lahvový zdroj...'!P125</f>
        <v>0</v>
      </c>
      <c r="AV125" s="87">
        <f>'D.1.4.8.3 - lahvový zdroj...'!J37</f>
        <v>0</v>
      </c>
      <c r="AW125" s="87">
        <f>'D.1.4.8.3 - lahvový zdroj...'!J38</f>
        <v>0</v>
      </c>
      <c r="AX125" s="87">
        <f>'D.1.4.8.3 - lahvový zdroj...'!J39</f>
        <v>0</v>
      </c>
      <c r="AY125" s="87">
        <f>'D.1.4.8.3 - lahvový zdroj...'!J40</f>
        <v>0</v>
      </c>
      <c r="AZ125" s="87">
        <f>'D.1.4.8.3 - lahvový zdroj...'!F37</f>
        <v>0</v>
      </c>
      <c r="BA125" s="87">
        <f>'D.1.4.8.3 - lahvový zdroj...'!F38</f>
        <v>0</v>
      </c>
      <c r="BB125" s="87">
        <f>'D.1.4.8.3 - lahvový zdroj...'!F39</f>
        <v>0</v>
      </c>
      <c r="BC125" s="87">
        <f>'D.1.4.8.3 - lahvový zdroj...'!F40</f>
        <v>0</v>
      </c>
      <c r="BD125" s="89">
        <f>'D.1.4.8.3 - lahvový zdroj...'!F41</f>
        <v>0</v>
      </c>
      <c r="BT125" s="25" t="s">
        <v>120</v>
      </c>
      <c r="BV125" s="25" t="s">
        <v>83</v>
      </c>
      <c r="BW125" s="25" t="s">
        <v>183</v>
      </c>
      <c r="BX125" s="25" t="s">
        <v>174</v>
      </c>
      <c r="CL125" s="25" t="s">
        <v>1</v>
      </c>
    </row>
    <row r="126" spans="1:90" s="3" customFormat="1" ht="16.5" customHeight="1" x14ac:dyDescent="0.2">
      <c r="A126" s="84" t="s">
        <v>91</v>
      </c>
      <c r="B126" s="49"/>
      <c r="C126" s="9"/>
      <c r="D126" s="9"/>
      <c r="E126" s="9"/>
      <c r="F126" s="9"/>
      <c r="G126" s="209" t="s">
        <v>184</v>
      </c>
      <c r="H126" s="209"/>
      <c r="I126" s="209"/>
      <c r="J126" s="209"/>
      <c r="K126" s="209"/>
      <c r="L126" s="9"/>
      <c r="M126" s="209" t="s">
        <v>185</v>
      </c>
      <c r="N126" s="209"/>
      <c r="O126" s="209"/>
      <c r="P126" s="209"/>
      <c r="Q126" s="209"/>
      <c r="R126" s="209"/>
      <c r="S126" s="209"/>
      <c r="T126" s="209"/>
      <c r="U126" s="209"/>
      <c r="V126" s="209"/>
      <c r="W126" s="209"/>
      <c r="X126" s="209"/>
      <c r="Y126" s="209"/>
      <c r="Z126" s="209"/>
      <c r="AA126" s="209"/>
      <c r="AB126" s="209"/>
      <c r="AC126" s="209"/>
      <c r="AD126" s="209"/>
      <c r="AE126" s="209"/>
      <c r="AF126" s="209"/>
      <c r="AG126" s="211">
        <f>'D.1.4.8.4 - lahvový zdroj O2'!J34</f>
        <v>0</v>
      </c>
      <c r="AH126" s="212"/>
      <c r="AI126" s="212"/>
      <c r="AJ126" s="212"/>
      <c r="AK126" s="212"/>
      <c r="AL126" s="212"/>
      <c r="AM126" s="212"/>
      <c r="AN126" s="211">
        <f t="shared" ref="AN126:AN157" si="2">SUM(AG126,AT126)</f>
        <v>0</v>
      </c>
      <c r="AO126" s="212"/>
      <c r="AP126" s="212"/>
      <c r="AQ126" s="85" t="s">
        <v>94</v>
      </c>
      <c r="AR126" s="49"/>
      <c r="AS126" s="86">
        <v>0</v>
      </c>
      <c r="AT126" s="87">
        <f t="shared" ref="AT126:AT157" si="3">ROUND(SUM(AV126:AW126),2)</f>
        <v>0</v>
      </c>
      <c r="AU126" s="88">
        <f>'D.1.4.8.4 - lahvový zdroj O2'!P125</f>
        <v>0</v>
      </c>
      <c r="AV126" s="87">
        <f>'D.1.4.8.4 - lahvový zdroj O2'!J37</f>
        <v>0</v>
      </c>
      <c r="AW126" s="87">
        <f>'D.1.4.8.4 - lahvový zdroj O2'!J38</f>
        <v>0</v>
      </c>
      <c r="AX126" s="87">
        <f>'D.1.4.8.4 - lahvový zdroj O2'!J39</f>
        <v>0</v>
      </c>
      <c r="AY126" s="87">
        <f>'D.1.4.8.4 - lahvový zdroj O2'!J40</f>
        <v>0</v>
      </c>
      <c r="AZ126" s="87">
        <f>'D.1.4.8.4 - lahvový zdroj O2'!F37</f>
        <v>0</v>
      </c>
      <c r="BA126" s="87">
        <f>'D.1.4.8.4 - lahvový zdroj O2'!F38</f>
        <v>0</v>
      </c>
      <c r="BB126" s="87">
        <f>'D.1.4.8.4 - lahvový zdroj O2'!F39</f>
        <v>0</v>
      </c>
      <c r="BC126" s="87">
        <f>'D.1.4.8.4 - lahvový zdroj O2'!F40</f>
        <v>0</v>
      </c>
      <c r="BD126" s="89">
        <f>'D.1.4.8.4 - lahvový zdroj O2'!F41</f>
        <v>0</v>
      </c>
      <c r="BT126" s="25" t="s">
        <v>120</v>
      </c>
      <c r="BV126" s="25" t="s">
        <v>83</v>
      </c>
      <c r="BW126" s="25" t="s">
        <v>186</v>
      </c>
      <c r="BX126" s="25" t="s">
        <v>174</v>
      </c>
      <c r="CL126" s="25" t="s">
        <v>1</v>
      </c>
    </row>
    <row r="127" spans="1:90" s="3" customFormat="1" ht="23.25" customHeight="1" x14ac:dyDescent="0.2">
      <c r="B127" s="49"/>
      <c r="C127" s="9"/>
      <c r="D127" s="9"/>
      <c r="E127" s="209" t="s">
        <v>187</v>
      </c>
      <c r="F127" s="209"/>
      <c r="G127" s="209"/>
      <c r="H127" s="209"/>
      <c r="I127" s="209"/>
      <c r="J127" s="9"/>
      <c r="K127" s="209" t="s">
        <v>188</v>
      </c>
      <c r="L127" s="209"/>
      <c r="M127" s="209"/>
      <c r="N127" s="209"/>
      <c r="O127" s="209"/>
      <c r="P127" s="209"/>
      <c r="Q127" s="209"/>
      <c r="R127" s="209"/>
      <c r="S127" s="209"/>
      <c r="T127" s="209"/>
      <c r="U127" s="209"/>
      <c r="V127" s="209"/>
      <c r="W127" s="209"/>
      <c r="X127" s="209"/>
      <c r="Y127" s="209"/>
      <c r="Z127" s="209"/>
      <c r="AA127" s="209"/>
      <c r="AB127" s="209"/>
      <c r="AC127" s="209"/>
      <c r="AD127" s="209"/>
      <c r="AE127" s="209"/>
      <c r="AF127" s="209"/>
      <c r="AG127" s="228">
        <f>ROUND(AG128+AG129+AG130+SUM(AG133:AG140),2)</f>
        <v>0</v>
      </c>
      <c r="AH127" s="212"/>
      <c r="AI127" s="212"/>
      <c r="AJ127" s="212"/>
      <c r="AK127" s="212"/>
      <c r="AL127" s="212"/>
      <c r="AM127" s="212"/>
      <c r="AN127" s="211">
        <f t="shared" si="2"/>
        <v>0</v>
      </c>
      <c r="AO127" s="212"/>
      <c r="AP127" s="212"/>
      <c r="AQ127" s="85" t="s">
        <v>94</v>
      </c>
      <c r="AR127" s="49"/>
      <c r="AS127" s="86">
        <f>ROUND(AS128+AS129+AS130+SUM(AS133:AS140),2)</f>
        <v>0</v>
      </c>
      <c r="AT127" s="87">
        <f t="shared" si="3"/>
        <v>0</v>
      </c>
      <c r="AU127" s="88">
        <f>ROUND(AU128+AU129+AU130+SUM(AU133:AU140),5)</f>
        <v>0</v>
      </c>
      <c r="AV127" s="87">
        <f>ROUND(AZ127*L29,2)</f>
        <v>0</v>
      </c>
      <c r="AW127" s="87">
        <f>ROUND(BA127*L30,2)</f>
        <v>0</v>
      </c>
      <c r="AX127" s="87">
        <f>ROUND(BB127*L29,2)</f>
        <v>0</v>
      </c>
      <c r="AY127" s="87">
        <f>ROUND(BC127*L30,2)</f>
        <v>0</v>
      </c>
      <c r="AZ127" s="87">
        <f>ROUND(AZ128+AZ129+AZ130+SUM(AZ133:AZ140),2)</f>
        <v>0</v>
      </c>
      <c r="BA127" s="87">
        <f>ROUND(BA128+BA129+BA130+SUM(BA133:BA140),2)</f>
        <v>0</v>
      </c>
      <c r="BB127" s="87">
        <f>ROUND(BB128+BB129+BB130+SUM(BB133:BB140),2)</f>
        <v>0</v>
      </c>
      <c r="BC127" s="87">
        <f>ROUND(BC128+BC129+BC130+SUM(BC133:BC140),2)</f>
        <v>0</v>
      </c>
      <c r="BD127" s="89">
        <f>ROUND(BD128+BD129+BD130+SUM(BD133:BD140),2)</f>
        <v>0</v>
      </c>
      <c r="BS127" s="25" t="s">
        <v>80</v>
      </c>
      <c r="BT127" s="25" t="s">
        <v>90</v>
      </c>
      <c r="BU127" s="25" t="s">
        <v>82</v>
      </c>
      <c r="BV127" s="25" t="s">
        <v>83</v>
      </c>
      <c r="BW127" s="25" t="s">
        <v>189</v>
      </c>
      <c r="BX127" s="25" t="s">
        <v>89</v>
      </c>
      <c r="CL127" s="25" t="s">
        <v>19</v>
      </c>
    </row>
    <row r="128" spans="1:90" s="3" customFormat="1" ht="16.5" customHeight="1" x14ac:dyDescent="0.2">
      <c r="A128" s="84" t="s">
        <v>91</v>
      </c>
      <c r="B128" s="49"/>
      <c r="C128" s="9"/>
      <c r="D128" s="9"/>
      <c r="E128" s="9"/>
      <c r="F128" s="209" t="s">
        <v>190</v>
      </c>
      <c r="G128" s="209"/>
      <c r="H128" s="209"/>
      <c r="I128" s="209"/>
      <c r="J128" s="209"/>
      <c r="K128" s="9"/>
      <c r="L128" s="209" t="s">
        <v>191</v>
      </c>
      <c r="M128" s="209"/>
      <c r="N128" s="209"/>
      <c r="O128" s="209"/>
      <c r="P128" s="209"/>
      <c r="Q128" s="209"/>
      <c r="R128" s="209"/>
      <c r="S128" s="209"/>
      <c r="T128" s="209"/>
      <c r="U128" s="209"/>
      <c r="V128" s="209"/>
      <c r="W128" s="209"/>
      <c r="X128" s="209"/>
      <c r="Y128" s="209"/>
      <c r="Z128" s="209"/>
      <c r="AA128" s="209"/>
      <c r="AB128" s="209"/>
      <c r="AC128" s="209"/>
      <c r="AD128" s="209"/>
      <c r="AE128" s="209"/>
      <c r="AF128" s="209"/>
      <c r="AG128" s="211">
        <f>'D.2-01.1 - Výtahy'!J34</f>
        <v>0</v>
      </c>
      <c r="AH128" s="212"/>
      <c r="AI128" s="212"/>
      <c r="AJ128" s="212"/>
      <c r="AK128" s="212"/>
      <c r="AL128" s="212"/>
      <c r="AM128" s="212"/>
      <c r="AN128" s="211">
        <f t="shared" si="2"/>
        <v>0</v>
      </c>
      <c r="AO128" s="212"/>
      <c r="AP128" s="212"/>
      <c r="AQ128" s="85" t="s">
        <v>94</v>
      </c>
      <c r="AR128" s="49"/>
      <c r="AS128" s="86">
        <v>0</v>
      </c>
      <c r="AT128" s="87">
        <f t="shared" si="3"/>
        <v>0</v>
      </c>
      <c r="AU128" s="88">
        <f>'D.2-01.1 - Výtahy'!P125</f>
        <v>0</v>
      </c>
      <c r="AV128" s="87">
        <f>'D.2-01.1 - Výtahy'!J37</f>
        <v>0</v>
      </c>
      <c r="AW128" s="87">
        <f>'D.2-01.1 - Výtahy'!J38</f>
        <v>0</v>
      </c>
      <c r="AX128" s="87">
        <f>'D.2-01.1 - Výtahy'!J39</f>
        <v>0</v>
      </c>
      <c r="AY128" s="87">
        <f>'D.2-01.1 - Výtahy'!J40</f>
        <v>0</v>
      </c>
      <c r="AZ128" s="87">
        <f>'D.2-01.1 - Výtahy'!F37</f>
        <v>0</v>
      </c>
      <c r="BA128" s="87">
        <f>'D.2-01.1 - Výtahy'!F38</f>
        <v>0</v>
      </c>
      <c r="BB128" s="87">
        <f>'D.2-01.1 - Výtahy'!F39</f>
        <v>0</v>
      </c>
      <c r="BC128" s="87">
        <f>'D.2-01.1 - Výtahy'!F40</f>
        <v>0</v>
      </c>
      <c r="BD128" s="89">
        <f>'D.2-01.1 - Výtahy'!F41</f>
        <v>0</v>
      </c>
      <c r="BT128" s="25" t="s">
        <v>101</v>
      </c>
      <c r="BV128" s="25" t="s">
        <v>83</v>
      </c>
      <c r="BW128" s="25" t="s">
        <v>192</v>
      </c>
      <c r="BX128" s="25" t="s">
        <v>189</v>
      </c>
      <c r="CL128" s="25" t="s">
        <v>1</v>
      </c>
    </row>
    <row r="129" spans="1:91" s="3" customFormat="1" ht="16.5" customHeight="1" x14ac:dyDescent="0.2">
      <c r="A129" s="84" t="s">
        <v>91</v>
      </c>
      <c r="B129" s="49"/>
      <c r="C129" s="9"/>
      <c r="D129" s="9"/>
      <c r="E129" s="9"/>
      <c r="F129" s="209" t="s">
        <v>193</v>
      </c>
      <c r="G129" s="209"/>
      <c r="H129" s="209"/>
      <c r="I129" s="209"/>
      <c r="J129" s="209"/>
      <c r="K129" s="9"/>
      <c r="L129" s="210" t="s">
        <v>10980</v>
      </c>
      <c r="M129" s="210"/>
      <c r="N129" s="210"/>
      <c r="O129" s="210"/>
      <c r="P129" s="210"/>
      <c r="Q129" s="210"/>
      <c r="R129" s="210"/>
      <c r="S129" s="210"/>
      <c r="T129" s="210"/>
      <c r="U129" s="210"/>
      <c r="V129" s="210"/>
      <c r="W129" s="210"/>
      <c r="X129" s="210"/>
      <c r="Y129" s="210"/>
      <c r="Z129" s="210"/>
      <c r="AA129" s="210"/>
      <c r="AB129" s="210"/>
      <c r="AC129" s="210"/>
      <c r="AD129" s="210"/>
      <c r="AE129" s="210"/>
      <c r="AF129" s="210"/>
      <c r="AG129" s="211">
        <f>'D.2-01.2 - Zdravotnická t...'!J34</f>
        <v>0</v>
      </c>
      <c r="AH129" s="212"/>
      <c r="AI129" s="212"/>
      <c r="AJ129" s="212"/>
      <c r="AK129" s="212"/>
      <c r="AL129" s="212"/>
      <c r="AM129" s="212"/>
      <c r="AN129" s="211">
        <f t="shared" si="2"/>
        <v>0</v>
      </c>
      <c r="AO129" s="212"/>
      <c r="AP129" s="212"/>
      <c r="AQ129" s="85" t="s">
        <v>94</v>
      </c>
      <c r="AR129" s="49"/>
      <c r="AS129" s="86">
        <v>0</v>
      </c>
      <c r="AT129" s="87">
        <f t="shared" si="3"/>
        <v>0</v>
      </c>
      <c r="AU129" s="88">
        <f>'D.2-01.2 - Zdravotnická t...'!P125</f>
        <v>0</v>
      </c>
      <c r="AV129" s="87">
        <f>'D.2-01.2 - Zdravotnická t...'!J37</f>
        <v>0</v>
      </c>
      <c r="AW129" s="87">
        <f>'D.2-01.2 - Zdravotnická t...'!J38</f>
        <v>0</v>
      </c>
      <c r="AX129" s="87">
        <f>'D.2-01.2 - Zdravotnická t...'!J39</f>
        <v>0</v>
      </c>
      <c r="AY129" s="87">
        <f>'D.2-01.2 - Zdravotnická t...'!J40</f>
        <v>0</v>
      </c>
      <c r="AZ129" s="87">
        <f>'D.2-01.2 - Zdravotnická t...'!F37</f>
        <v>0</v>
      </c>
      <c r="BA129" s="87">
        <f>'D.2-01.2 - Zdravotnická t...'!F38</f>
        <v>0</v>
      </c>
      <c r="BB129" s="87">
        <f>'D.2-01.2 - Zdravotnická t...'!F39</f>
        <v>0</v>
      </c>
      <c r="BC129" s="87">
        <f>'D.2-01.2 - Zdravotnická t...'!F40</f>
        <v>0</v>
      </c>
      <c r="BD129" s="89">
        <f>'D.2-01.2 - Zdravotnická t...'!F41</f>
        <v>0</v>
      </c>
      <c r="BT129" s="25" t="s">
        <v>101</v>
      </c>
      <c r="BV129" s="25" t="s">
        <v>83</v>
      </c>
      <c r="BW129" s="25" t="s">
        <v>194</v>
      </c>
      <c r="BX129" s="25" t="s">
        <v>189</v>
      </c>
      <c r="CL129" s="25" t="s">
        <v>1</v>
      </c>
    </row>
    <row r="130" spans="1:91" s="3" customFormat="1" ht="16.5" customHeight="1" x14ac:dyDescent="0.2">
      <c r="B130" s="49"/>
      <c r="C130" s="9"/>
      <c r="D130" s="9"/>
      <c r="E130" s="9"/>
      <c r="F130" s="209" t="s">
        <v>195</v>
      </c>
      <c r="G130" s="209"/>
      <c r="H130" s="209"/>
      <c r="I130" s="209"/>
      <c r="J130" s="209"/>
      <c r="K130" s="9"/>
      <c r="L130" s="209" t="s">
        <v>196</v>
      </c>
      <c r="M130" s="209"/>
      <c r="N130" s="209"/>
      <c r="O130" s="209"/>
      <c r="P130" s="209"/>
      <c r="Q130" s="209"/>
      <c r="R130" s="209"/>
      <c r="S130" s="209"/>
      <c r="T130" s="209"/>
      <c r="U130" s="209"/>
      <c r="V130" s="209"/>
      <c r="W130" s="209"/>
      <c r="X130" s="209"/>
      <c r="Y130" s="209"/>
      <c r="Z130" s="209"/>
      <c r="AA130" s="209"/>
      <c r="AB130" s="209"/>
      <c r="AC130" s="209"/>
      <c r="AD130" s="209"/>
      <c r="AE130" s="209"/>
      <c r="AF130" s="209"/>
      <c r="AG130" s="228">
        <f>ROUND(SUM(AG131:AG132),2)</f>
        <v>0</v>
      </c>
      <c r="AH130" s="212"/>
      <c r="AI130" s="212"/>
      <c r="AJ130" s="212"/>
      <c r="AK130" s="212"/>
      <c r="AL130" s="212"/>
      <c r="AM130" s="212"/>
      <c r="AN130" s="211">
        <f t="shared" si="2"/>
        <v>0</v>
      </c>
      <c r="AO130" s="212"/>
      <c r="AP130" s="212"/>
      <c r="AQ130" s="85" t="s">
        <v>94</v>
      </c>
      <c r="AR130" s="49"/>
      <c r="AS130" s="86">
        <f>ROUND(SUM(AS131:AS132),2)</f>
        <v>0</v>
      </c>
      <c r="AT130" s="87">
        <f t="shared" si="3"/>
        <v>0</v>
      </c>
      <c r="AU130" s="88">
        <f>ROUND(SUM(AU131:AU132),5)</f>
        <v>0</v>
      </c>
      <c r="AV130" s="87">
        <f>ROUND(AZ130*L29,2)</f>
        <v>0</v>
      </c>
      <c r="AW130" s="87">
        <f>ROUND(BA130*L30,2)</f>
        <v>0</v>
      </c>
      <c r="AX130" s="87">
        <f>ROUND(BB130*L29,2)</f>
        <v>0</v>
      </c>
      <c r="AY130" s="87">
        <f>ROUND(BC130*L30,2)</f>
        <v>0</v>
      </c>
      <c r="AZ130" s="87">
        <f>ROUND(SUM(AZ131:AZ132),2)</f>
        <v>0</v>
      </c>
      <c r="BA130" s="87">
        <f>ROUND(SUM(BA131:BA132),2)</f>
        <v>0</v>
      </c>
      <c r="BB130" s="87">
        <f>ROUND(SUM(BB131:BB132),2)</f>
        <v>0</v>
      </c>
      <c r="BC130" s="87">
        <f>ROUND(SUM(BC131:BC132),2)</f>
        <v>0</v>
      </c>
      <c r="BD130" s="89">
        <f>ROUND(SUM(BD131:BD132),2)</f>
        <v>0</v>
      </c>
      <c r="BS130" s="25" t="s">
        <v>80</v>
      </c>
      <c r="BT130" s="25" t="s">
        <v>101</v>
      </c>
      <c r="BU130" s="25" t="s">
        <v>82</v>
      </c>
      <c r="BV130" s="25" t="s">
        <v>83</v>
      </c>
      <c r="BW130" s="25" t="s">
        <v>197</v>
      </c>
      <c r="BX130" s="25" t="s">
        <v>189</v>
      </c>
      <c r="CL130" s="25" t="s">
        <v>19</v>
      </c>
    </row>
    <row r="131" spans="1:91" s="3" customFormat="1" ht="23.25" customHeight="1" x14ac:dyDescent="0.2">
      <c r="A131" s="84" t="s">
        <v>91</v>
      </c>
      <c r="B131" s="49"/>
      <c r="C131" s="9"/>
      <c r="D131" s="9"/>
      <c r="E131" s="9"/>
      <c r="F131" s="9"/>
      <c r="G131" s="209" t="s">
        <v>198</v>
      </c>
      <c r="H131" s="209"/>
      <c r="I131" s="209"/>
      <c r="J131" s="209"/>
      <c r="K131" s="209"/>
      <c r="L131" s="9"/>
      <c r="M131" s="209" t="s">
        <v>10981</v>
      </c>
      <c r="N131" s="209"/>
      <c r="O131" s="209"/>
      <c r="P131" s="209"/>
      <c r="Q131" s="209"/>
      <c r="R131" s="209"/>
      <c r="S131" s="209"/>
      <c r="T131" s="209"/>
      <c r="U131" s="209"/>
      <c r="V131" s="209"/>
      <c r="W131" s="209"/>
      <c r="X131" s="209"/>
      <c r="Y131" s="209"/>
      <c r="Z131" s="209"/>
      <c r="AA131" s="209"/>
      <c r="AB131" s="209"/>
      <c r="AC131" s="209"/>
      <c r="AD131" s="209"/>
      <c r="AE131" s="209"/>
      <c r="AF131" s="209"/>
      <c r="AG131" s="211">
        <f>'D.2-01.3.1 - Interiér'!J34</f>
        <v>0</v>
      </c>
      <c r="AH131" s="212"/>
      <c r="AI131" s="212"/>
      <c r="AJ131" s="212"/>
      <c r="AK131" s="212"/>
      <c r="AL131" s="212"/>
      <c r="AM131" s="212"/>
      <c r="AN131" s="211">
        <f t="shared" si="2"/>
        <v>0</v>
      </c>
      <c r="AO131" s="212"/>
      <c r="AP131" s="212"/>
      <c r="AQ131" s="85" t="s">
        <v>94</v>
      </c>
      <c r="AR131" s="49"/>
      <c r="AS131" s="86">
        <v>0</v>
      </c>
      <c r="AT131" s="87">
        <f t="shared" si="3"/>
        <v>0</v>
      </c>
      <c r="AU131" s="88">
        <f>'D.2-01.3.1 - Interiér'!P124</f>
        <v>0</v>
      </c>
      <c r="AV131" s="87">
        <f>'D.2-01.3.1 - Interiér'!J37</f>
        <v>0</v>
      </c>
      <c r="AW131" s="87">
        <f>'D.2-01.3.1 - Interiér'!J38</f>
        <v>0</v>
      </c>
      <c r="AX131" s="87">
        <f>'D.2-01.3.1 - Interiér'!J39</f>
        <v>0</v>
      </c>
      <c r="AY131" s="87">
        <f>'D.2-01.3.1 - Interiér'!J40</f>
        <v>0</v>
      </c>
      <c r="AZ131" s="87">
        <f>'D.2-01.3.1 - Interiér'!F37</f>
        <v>0</v>
      </c>
      <c r="BA131" s="87">
        <f>'D.2-01.3.1 - Interiér'!F38</f>
        <v>0</v>
      </c>
      <c r="BB131" s="87">
        <f>'D.2-01.3.1 - Interiér'!F39</f>
        <v>0</v>
      </c>
      <c r="BC131" s="87">
        <f>'D.2-01.3.1 - Interiér'!F40</f>
        <v>0</v>
      </c>
      <c r="BD131" s="89">
        <f>'D.2-01.3.1 - Interiér'!F41</f>
        <v>0</v>
      </c>
      <c r="BT131" s="25" t="s">
        <v>120</v>
      </c>
      <c r="BV131" s="25" t="s">
        <v>83</v>
      </c>
      <c r="BW131" s="25" t="s">
        <v>199</v>
      </c>
      <c r="BX131" s="25" t="s">
        <v>197</v>
      </c>
      <c r="CL131" s="25" t="s">
        <v>1</v>
      </c>
    </row>
    <row r="132" spans="1:91" s="3" customFormat="1" ht="23.25" customHeight="1" x14ac:dyDescent="0.2">
      <c r="A132" s="84" t="s">
        <v>91</v>
      </c>
      <c r="B132" s="49"/>
      <c r="C132" s="9"/>
      <c r="D132" s="9"/>
      <c r="E132" s="9"/>
      <c r="F132" s="9"/>
      <c r="G132" s="209" t="s">
        <v>200</v>
      </c>
      <c r="H132" s="209"/>
      <c r="I132" s="209"/>
      <c r="J132" s="209"/>
      <c r="K132" s="209"/>
      <c r="L132" s="9"/>
      <c r="M132" s="209" t="s">
        <v>201</v>
      </c>
      <c r="N132" s="209"/>
      <c r="O132" s="209"/>
      <c r="P132" s="209"/>
      <c r="Q132" s="209"/>
      <c r="R132" s="209"/>
      <c r="S132" s="209"/>
      <c r="T132" s="209"/>
      <c r="U132" s="209"/>
      <c r="V132" s="209"/>
      <c r="W132" s="209"/>
      <c r="X132" s="209"/>
      <c r="Y132" s="209"/>
      <c r="Z132" s="209"/>
      <c r="AA132" s="209"/>
      <c r="AB132" s="209"/>
      <c r="AC132" s="209"/>
      <c r="AD132" s="209"/>
      <c r="AE132" s="209"/>
      <c r="AF132" s="209"/>
      <c r="AG132" s="211">
        <f>'D.2-01.3.2 - Orientační s...'!J34</f>
        <v>0</v>
      </c>
      <c r="AH132" s="212"/>
      <c r="AI132" s="212"/>
      <c r="AJ132" s="212"/>
      <c r="AK132" s="212"/>
      <c r="AL132" s="212"/>
      <c r="AM132" s="212"/>
      <c r="AN132" s="211">
        <f t="shared" si="2"/>
        <v>0</v>
      </c>
      <c r="AO132" s="212"/>
      <c r="AP132" s="212"/>
      <c r="AQ132" s="85" t="s">
        <v>94</v>
      </c>
      <c r="AR132" s="49"/>
      <c r="AS132" s="86">
        <v>0</v>
      </c>
      <c r="AT132" s="87">
        <f t="shared" si="3"/>
        <v>0</v>
      </c>
      <c r="AU132" s="88">
        <f>'D.2-01.3.2 - Orientační s...'!P126</f>
        <v>0</v>
      </c>
      <c r="AV132" s="87">
        <f>'D.2-01.3.2 - Orientační s...'!J37</f>
        <v>0</v>
      </c>
      <c r="AW132" s="87">
        <f>'D.2-01.3.2 - Orientační s...'!J38</f>
        <v>0</v>
      </c>
      <c r="AX132" s="87">
        <f>'D.2-01.3.2 - Orientační s...'!J39</f>
        <v>0</v>
      </c>
      <c r="AY132" s="87">
        <f>'D.2-01.3.2 - Orientační s...'!J40</f>
        <v>0</v>
      </c>
      <c r="AZ132" s="87">
        <f>'D.2-01.3.2 - Orientační s...'!F37</f>
        <v>0</v>
      </c>
      <c r="BA132" s="87">
        <f>'D.2-01.3.2 - Orientační s...'!F38</f>
        <v>0</v>
      </c>
      <c r="BB132" s="87">
        <f>'D.2-01.3.2 - Orientační s...'!F39</f>
        <v>0</v>
      </c>
      <c r="BC132" s="87">
        <f>'D.2-01.3.2 - Orientační s...'!F40</f>
        <v>0</v>
      </c>
      <c r="BD132" s="89">
        <f>'D.2-01.3.2 - Orientační s...'!F41</f>
        <v>0</v>
      </c>
      <c r="BT132" s="25" t="s">
        <v>120</v>
      </c>
      <c r="BV132" s="25" t="s">
        <v>83</v>
      </c>
      <c r="BW132" s="25" t="s">
        <v>202</v>
      </c>
      <c r="BX132" s="25" t="s">
        <v>197</v>
      </c>
      <c r="CL132" s="25" t="s">
        <v>1</v>
      </c>
    </row>
    <row r="133" spans="1:91" s="3" customFormat="1" ht="16.5" customHeight="1" x14ac:dyDescent="0.2">
      <c r="A133" s="84" t="s">
        <v>91</v>
      </c>
      <c r="B133" s="49"/>
      <c r="C133" s="9"/>
      <c r="D133" s="9"/>
      <c r="E133" s="9"/>
      <c r="F133" s="209" t="s">
        <v>203</v>
      </c>
      <c r="G133" s="209"/>
      <c r="H133" s="209"/>
      <c r="I133" s="209"/>
      <c r="J133" s="209"/>
      <c r="K133" s="9"/>
      <c r="L133" s="209" t="s">
        <v>204</v>
      </c>
      <c r="M133" s="209"/>
      <c r="N133" s="209"/>
      <c r="O133" s="209"/>
      <c r="P133" s="209"/>
      <c r="Q133" s="209"/>
      <c r="R133" s="209"/>
      <c r="S133" s="209"/>
      <c r="T133" s="209"/>
      <c r="U133" s="209"/>
      <c r="V133" s="209"/>
      <c r="W133" s="209"/>
      <c r="X133" s="209"/>
      <c r="Y133" s="209"/>
      <c r="Z133" s="209"/>
      <c r="AA133" s="209"/>
      <c r="AB133" s="209"/>
      <c r="AC133" s="209"/>
      <c r="AD133" s="209"/>
      <c r="AE133" s="209"/>
      <c r="AF133" s="209"/>
      <c r="AG133" s="211">
        <f>'D.2-01.4 - Potrubní pošta'!J34</f>
        <v>0</v>
      </c>
      <c r="AH133" s="212"/>
      <c r="AI133" s="212"/>
      <c r="AJ133" s="212"/>
      <c r="AK133" s="212"/>
      <c r="AL133" s="212"/>
      <c r="AM133" s="212"/>
      <c r="AN133" s="211">
        <f t="shared" si="2"/>
        <v>0</v>
      </c>
      <c r="AO133" s="212"/>
      <c r="AP133" s="212"/>
      <c r="AQ133" s="85" t="s">
        <v>94</v>
      </c>
      <c r="AR133" s="49"/>
      <c r="AS133" s="86">
        <v>0</v>
      </c>
      <c r="AT133" s="87">
        <f t="shared" si="3"/>
        <v>0</v>
      </c>
      <c r="AU133" s="88">
        <f>'D.2-01.4 - Potrubní pošta'!P131</f>
        <v>0</v>
      </c>
      <c r="AV133" s="87">
        <f>'D.2-01.4 - Potrubní pošta'!J37</f>
        <v>0</v>
      </c>
      <c r="AW133" s="87">
        <f>'D.2-01.4 - Potrubní pošta'!J38</f>
        <v>0</v>
      </c>
      <c r="AX133" s="87">
        <f>'D.2-01.4 - Potrubní pošta'!J39</f>
        <v>0</v>
      </c>
      <c r="AY133" s="87">
        <f>'D.2-01.4 - Potrubní pošta'!J40</f>
        <v>0</v>
      </c>
      <c r="AZ133" s="87">
        <f>'D.2-01.4 - Potrubní pošta'!F37</f>
        <v>0</v>
      </c>
      <c r="BA133" s="87">
        <f>'D.2-01.4 - Potrubní pošta'!F38</f>
        <v>0</v>
      </c>
      <c r="BB133" s="87">
        <f>'D.2-01.4 - Potrubní pošta'!F39</f>
        <v>0</v>
      </c>
      <c r="BC133" s="87">
        <f>'D.2-01.4 - Potrubní pošta'!F40</f>
        <v>0</v>
      </c>
      <c r="BD133" s="89">
        <f>'D.2-01.4 - Potrubní pošta'!F41</f>
        <v>0</v>
      </c>
      <c r="BT133" s="25" t="s">
        <v>101</v>
      </c>
      <c r="BV133" s="25" t="s">
        <v>83</v>
      </c>
      <c r="BW133" s="25" t="s">
        <v>205</v>
      </c>
      <c r="BX133" s="25" t="s">
        <v>189</v>
      </c>
      <c r="CL133" s="25" t="s">
        <v>1</v>
      </c>
    </row>
    <row r="134" spans="1:91" s="3" customFormat="1" ht="16.5" customHeight="1" x14ac:dyDescent="0.2">
      <c r="A134" s="84" t="s">
        <v>91</v>
      </c>
      <c r="B134" s="49"/>
      <c r="C134" s="9"/>
      <c r="D134" s="9"/>
      <c r="E134" s="9"/>
      <c r="F134" s="209" t="s">
        <v>206</v>
      </c>
      <c r="G134" s="209"/>
      <c r="H134" s="209"/>
      <c r="I134" s="209"/>
      <c r="J134" s="209"/>
      <c r="K134" s="9"/>
      <c r="L134" s="210" t="s">
        <v>10985</v>
      </c>
      <c r="M134" s="210"/>
      <c r="N134" s="210"/>
      <c r="O134" s="210"/>
      <c r="P134" s="210"/>
      <c r="Q134" s="210"/>
      <c r="R134" s="210"/>
      <c r="S134" s="210"/>
      <c r="T134" s="210"/>
      <c r="U134" s="210"/>
      <c r="V134" s="210"/>
      <c r="W134" s="210"/>
      <c r="X134" s="210"/>
      <c r="Y134" s="210"/>
      <c r="Z134" s="210"/>
      <c r="AA134" s="210"/>
      <c r="AB134" s="210"/>
      <c r="AC134" s="210"/>
      <c r="AD134" s="210"/>
      <c r="AE134" s="210"/>
      <c r="AF134" s="210"/>
      <c r="AG134" s="211">
        <f>'D.2-01.5 - AV a IT techno...'!J34</f>
        <v>0</v>
      </c>
      <c r="AH134" s="212"/>
      <c r="AI134" s="212"/>
      <c r="AJ134" s="212"/>
      <c r="AK134" s="212"/>
      <c r="AL134" s="212"/>
      <c r="AM134" s="212"/>
      <c r="AN134" s="211">
        <f t="shared" si="2"/>
        <v>0</v>
      </c>
      <c r="AO134" s="212"/>
      <c r="AP134" s="212"/>
      <c r="AQ134" s="85" t="s">
        <v>94</v>
      </c>
      <c r="AR134" s="49"/>
      <c r="AS134" s="86">
        <v>0</v>
      </c>
      <c r="AT134" s="87">
        <f t="shared" si="3"/>
        <v>0</v>
      </c>
      <c r="AU134" s="88">
        <f>'D.2-01.5 - AV a IT techno...'!P127</f>
        <v>0</v>
      </c>
      <c r="AV134" s="87">
        <f>'D.2-01.5 - AV a IT techno...'!J37</f>
        <v>0</v>
      </c>
      <c r="AW134" s="87">
        <f>'D.2-01.5 - AV a IT techno...'!J38</f>
        <v>0</v>
      </c>
      <c r="AX134" s="87">
        <f>'D.2-01.5 - AV a IT techno...'!J39</f>
        <v>0</v>
      </c>
      <c r="AY134" s="87">
        <f>'D.2-01.5 - AV a IT techno...'!J40</f>
        <v>0</v>
      </c>
      <c r="AZ134" s="87">
        <f>'D.2-01.5 - AV a IT techno...'!F37</f>
        <v>0</v>
      </c>
      <c r="BA134" s="87">
        <f>'D.2-01.5 - AV a IT techno...'!F38</f>
        <v>0</v>
      </c>
      <c r="BB134" s="87">
        <f>'D.2-01.5 - AV a IT techno...'!F39</f>
        <v>0</v>
      </c>
      <c r="BC134" s="87">
        <f>'D.2-01.5 - AV a IT techno...'!F40</f>
        <v>0</v>
      </c>
      <c r="BD134" s="89">
        <f>'D.2-01.5 - AV a IT techno...'!F41</f>
        <v>0</v>
      </c>
      <c r="BT134" s="25" t="s">
        <v>101</v>
      </c>
      <c r="BV134" s="25" t="s">
        <v>83</v>
      </c>
      <c r="BW134" s="25" t="s">
        <v>207</v>
      </c>
      <c r="BX134" s="25" t="s">
        <v>189</v>
      </c>
      <c r="CL134" s="25" t="s">
        <v>1</v>
      </c>
    </row>
    <row r="135" spans="1:91" s="3" customFormat="1" ht="16.5" customHeight="1" x14ac:dyDescent="0.2">
      <c r="A135" s="84" t="s">
        <v>91</v>
      </c>
      <c r="B135" s="49"/>
      <c r="C135" s="9"/>
      <c r="D135" s="9"/>
      <c r="E135" s="9"/>
      <c r="F135" s="209" t="s">
        <v>208</v>
      </c>
      <c r="G135" s="209"/>
      <c r="H135" s="209"/>
      <c r="I135" s="209"/>
      <c r="J135" s="209"/>
      <c r="K135" s="9"/>
      <c r="L135" s="209" t="s">
        <v>209</v>
      </c>
      <c r="M135" s="209"/>
      <c r="N135" s="209"/>
      <c r="O135" s="209"/>
      <c r="P135" s="209"/>
      <c r="Q135" s="209"/>
      <c r="R135" s="209"/>
      <c r="S135" s="209"/>
      <c r="T135" s="209"/>
      <c r="U135" s="209"/>
      <c r="V135" s="209"/>
      <c r="W135" s="209"/>
      <c r="X135" s="209"/>
      <c r="Y135" s="209"/>
      <c r="Z135" s="209"/>
      <c r="AA135" s="209"/>
      <c r="AB135" s="209"/>
      <c r="AC135" s="209"/>
      <c r="AD135" s="209"/>
      <c r="AE135" s="209"/>
      <c r="AF135" s="209"/>
      <c r="AG135" s="211">
        <f>'D.2-01.6 - ZOTK'!J34</f>
        <v>0</v>
      </c>
      <c r="AH135" s="212"/>
      <c r="AI135" s="212"/>
      <c r="AJ135" s="212"/>
      <c r="AK135" s="212"/>
      <c r="AL135" s="212"/>
      <c r="AM135" s="212"/>
      <c r="AN135" s="211">
        <f t="shared" si="2"/>
        <v>0</v>
      </c>
      <c r="AO135" s="212"/>
      <c r="AP135" s="212"/>
      <c r="AQ135" s="85" t="s">
        <v>94</v>
      </c>
      <c r="AR135" s="49"/>
      <c r="AS135" s="86">
        <v>0</v>
      </c>
      <c r="AT135" s="87">
        <f t="shared" si="3"/>
        <v>0</v>
      </c>
      <c r="AU135" s="88">
        <f>'D.2-01.6 - ZOTK'!P129</f>
        <v>0</v>
      </c>
      <c r="AV135" s="87">
        <f>'D.2-01.6 - ZOTK'!J37</f>
        <v>0</v>
      </c>
      <c r="AW135" s="87">
        <f>'D.2-01.6 - ZOTK'!J38</f>
        <v>0</v>
      </c>
      <c r="AX135" s="87">
        <f>'D.2-01.6 - ZOTK'!J39</f>
        <v>0</v>
      </c>
      <c r="AY135" s="87">
        <f>'D.2-01.6 - ZOTK'!J40</f>
        <v>0</v>
      </c>
      <c r="AZ135" s="87">
        <f>'D.2-01.6 - ZOTK'!F37</f>
        <v>0</v>
      </c>
      <c r="BA135" s="87">
        <f>'D.2-01.6 - ZOTK'!F38</f>
        <v>0</v>
      </c>
      <c r="BB135" s="87">
        <f>'D.2-01.6 - ZOTK'!F39</f>
        <v>0</v>
      </c>
      <c r="BC135" s="87">
        <f>'D.2-01.6 - ZOTK'!F40</f>
        <v>0</v>
      </c>
      <c r="BD135" s="89">
        <f>'D.2-01.6 - ZOTK'!F41</f>
        <v>0</v>
      </c>
      <c r="BT135" s="25" t="s">
        <v>101</v>
      </c>
      <c r="BV135" s="25" t="s">
        <v>83</v>
      </c>
      <c r="BW135" s="25" t="s">
        <v>210</v>
      </c>
      <c r="BX135" s="25" t="s">
        <v>189</v>
      </c>
      <c r="CL135" s="25" t="s">
        <v>1</v>
      </c>
    </row>
    <row r="136" spans="1:91" s="3" customFormat="1" ht="16.5" customHeight="1" x14ac:dyDescent="0.2">
      <c r="A136" s="84" t="s">
        <v>91</v>
      </c>
      <c r="B136" s="49"/>
      <c r="C136" s="9"/>
      <c r="D136" s="9"/>
      <c r="E136" s="9"/>
      <c r="F136" s="209" t="s">
        <v>211</v>
      </c>
      <c r="G136" s="209"/>
      <c r="H136" s="209"/>
      <c r="I136" s="209"/>
      <c r="J136" s="209"/>
      <c r="K136" s="9"/>
      <c r="L136" s="209" t="s">
        <v>212</v>
      </c>
      <c r="M136" s="209"/>
      <c r="N136" s="209"/>
      <c r="O136" s="209"/>
      <c r="P136" s="209"/>
      <c r="Q136" s="209"/>
      <c r="R136" s="209"/>
      <c r="S136" s="209"/>
      <c r="T136" s="209"/>
      <c r="U136" s="209"/>
      <c r="V136" s="209"/>
      <c r="W136" s="209"/>
      <c r="X136" s="209"/>
      <c r="Y136" s="209"/>
      <c r="Z136" s="209"/>
      <c r="AA136" s="209"/>
      <c r="AB136" s="209"/>
      <c r="AC136" s="209"/>
      <c r="AD136" s="209"/>
      <c r="AE136" s="209"/>
      <c r="AF136" s="209"/>
      <c r="AG136" s="211">
        <f>'D.2-01.7 - SHZ'!J34</f>
        <v>0</v>
      </c>
      <c r="AH136" s="212"/>
      <c r="AI136" s="212"/>
      <c r="AJ136" s="212"/>
      <c r="AK136" s="212"/>
      <c r="AL136" s="212"/>
      <c r="AM136" s="212"/>
      <c r="AN136" s="211">
        <f t="shared" si="2"/>
        <v>0</v>
      </c>
      <c r="AO136" s="212"/>
      <c r="AP136" s="212"/>
      <c r="AQ136" s="85" t="s">
        <v>94</v>
      </c>
      <c r="AR136" s="49"/>
      <c r="AS136" s="86">
        <v>0</v>
      </c>
      <c r="AT136" s="87">
        <f t="shared" si="3"/>
        <v>0</v>
      </c>
      <c r="AU136" s="88">
        <f>'D.2-01.7 - SHZ'!P129</f>
        <v>0</v>
      </c>
      <c r="AV136" s="87">
        <f>'D.2-01.7 - SHZ'!J37</f>
        <v>0</v>
      </c>
      <c r="AW136" s="87">
        <f>'D.2-01.7 - SHZ'!J38</f>
        <v>0</v>
      </c>
      <c r="AX136" s="87">
        <f>'D.2-01.7 - SHZ'!J39</f>
        <v>0</v>
      </c>
      <c r="AY136" s="87">
        <f>'D.2-01.7 - SHZ'!J40</f>
        <v>0</v>
      </c>
      <c r="AZ136" s="87">
        <f>'D.2-01.7 - SHZ'!F37</f>
        <v>0</v>
      </c>
      <c r="BA136" s="87">
        <f>'D.2-01.7 - SHZ'!F38</f>
        <v>0</v>
      </c>
      <c r="BB136" s="87">
        <f>'D.2-01.7 - SHZ'!F39</f>
        <v>0</v>
      </c>
      <c r="BC136" s="87">
        <f>'D.2-01.7 - SHZ'!F40</f>
        <v>0</v>
      </c>
      <c r="BD136" s="89">
        <f>'D.2-01.7 - SHZ'!F41</f>
        <v>0</v>
      </c>
      <c r="BT136" s="25" t="s">
        <v>101</v>
      </c>
      <c r="BV136" s="25" t="s">
        <v>83</v>
      </c>
      <c r="BW136" s="25" t="s">
        <v>213</v>
      </c>
      <c r="BX136" s="25" t="s">
        <v>189</v>
      </c>
      <c r="CL136" s="25" t="s">
        <v>1</v>
      </c>
    </row>
    <row r="137" spans="1:91" s="3" customFormat="1" ht="16.5" customHeight="1" x14ac:dyDescent="0.2">
      <c r="A137" s="84" t="s">
        <v>91</v>
      </c>
      <c r="B137" s="49"/>
      <c r="C137" s="9"/>
      <c r="D137" s="9"/>
      <c r="E137" s="9"/>
      <c r="F137" s="209" t="s">
        <v>214</v>
      </c>
      <c r="G137" s="209"/>
      <c r="H137" s="209"/>
      <c r="I137" s="209"/>
      <c r="J137" s="209"/>
      <c r="K137" s="9"/>
      <c r="L137" s="209" t="s">
        <v>215</v>
      </c>
      <c r="M137" s="209"/>
      <c r="N137" s="209"/>
      <c r="O137" s="209"/>
      <c r="P137" s="209"/>
      <c r="Q137" s="209"/>
      <c r="R137" s="209"/>
      <c r="S137" s="209"/>
      <c r="T137" s="209"/>
      <c r="U137" s="209"/>
      <c r="V137" s="209"/>
      <c r="W137" s="209"/>
      <c r="X137" s="209"/>
      <c r="Y137" s="209"/>
      <c r="Z137" s="209"/>
      <c r="AA137" s="209"/>
      <c r="AB137" s="209"/>
      <c r="AC137" s="209"/>
      <c r="AD137" s="209"/>
      <c r="AE137" s="209"/>
      <c r="AF137" s="209"/>
      <c r="AG137" s="211">
        <f>'D.2-01.8 - FVE'!J34</f>
        <v>0</v>
      </c>
      <c r="AH137" s="212"/>
      <c r="AI137" s="212"/>
      <c r="AJ137" s="212"/>
      <c r="AK137" s="212"/>
      <c r="AL137" s="212"/>
      <c r="AM137" s="212"/>
      <c r="AN137" s="211">
        <f t="shared" si="2"/>
        <v>0</v>
      </c>
      <c r="AO137" s="212"/>
      <c r="AP137" s="212"/>
      <c r="AQ137" s="85" t="s">
        <v>94</v>
      </c>
      <c r="AR137" s="49"/>
      <c r="AS137" s="86">
        <v>0</v>
      </c>
      <c r="AT137" s="87">
        <f t="shared" si="3"/>
        <v>0</v>
      </c>
      <c r="AU137" s="88">
        <f>'D.2-01.8 - FVE'!P127</f>
        <v>0</v>
      </c>
      <c r="AV137" s="87">
        <f>'D.2-01.8 - FVE'!J37</f>
        <v>0</v>
      </c>
      <c r="AW137" s="87">
        <f>'D.2-01.8 - FVE'!J38</f>
        <v>0</v>
      </c>
      <c r="AX137" s="87">
        <f>'D.2-01.8 - FVE'!J39</f>
        <v>0</v>
      </c>
      <c r="AY137" s="87">
        <f>'D.2-01.8 - FVE'!J40</f>
        <v>0</v>
      </c>
      <c r="AZ137" s="87">
        <f>'D.2-01.8 - FVE'!F37</f>
        <v>0</v>
      </c>
      <c r="BA137" s="87">
        <f>'D.2-01.8 - FVE'!F38</f>
        <v>0</v>
      </c>
      <c r="BB137" s="87">
        <f>'D.2-01.8 - FVE'!F39</f>
        <v>0</v>
      </c>
      <c r="BC137" s="87">
        <f>'D.2-01.8 - FVE'!F40</f>
        <v>0</v>
      </c>
      <c r="BD137" s="89">
        <f>'D.2-01.8 - FVE'!F41</f>
        <v>0</v>
      </c>
      <c r="BT137" s="25" t="s">
        <v>101</v>
      </c>
      <c r="BV137" s="25" t="s">
        <v>83</v>
      </c>
      <c r="BW137" s="25" t="s">
        <v>216</v>
      </c>
      <c r="BX137" s="25" t="s">
        <v>189</v>
      </c>
      <c r="CL137" s="25" t="s">
        <v>1</v>
      </c>
    </row>
    <row r="138" spans="1:91" s="3" customFormat="1" ht="16.5" customHeight="1" x14ac:dyDescent="0.2">
      <c r="A138" s="84" t="s">
        <v>91</v>
      </c>
      <c r="B138" s="49"/>
      <c r="C138" s="9"/>
      <c r="D138" s="9"/>
      <c r="E138" s="9"/>
      <c r="F138" s="209" t="s">
        <v>217</v>
      </c>
      <c r="G138" s="209"/>
      <c r="H138" s="209"/>
      <c r="I138" s="209"/>
      <c r="J138" s="209"/>
      <c r="K138" s="9"/>
      <c r="L138" s="210" t="s">
        <v>10986</v>
      </c>
      <c r="M138" s="210"/>
      <c r="N138" s="210"/>
      <c r="O138" s="210"/>
      <c r="P138" s="210"/>
      <c r="Q138" s="210"/>
      <c r="R138" s="210"/>
      <c r="S138" s="210"/>
      <c r="T138" s="210"/>
      <c r="U138" s="210"/>
      <c r="V138" s="210"/>
      <c r="W138" s="210"/>
      <c r="X138" s="210"/>
      <c r="Y138" s="210"/>
      <c r="Z138" s="210"/>
      <c r="AA138" s="210"/>
      <c r="AB138" s="210"/>
      <c r="AC138" s="210"/>
      <c r="AD138" s="210"/>
      <c r="AE138" s="210"/>
      <c r="AF138" s="210"/>
      <c r="AG138" s="211">
        <f>'D.2-01.9 - Parkovací systém'!J34</f>
        <v>0</v>
      </c>
      <c r="AH138" s="212"/>
      <c r="AI138" s="212"/>
      <c r="AJ138" s="212"/>
      <c r="AK138" s="212"/>
      <c r="AL138" s="212"/>
      <c r="AM138" s="212"/>
      <c r="AN138" s="211">
        <f t="shared" si="2"/>
        <v>0</v>
      </c>
      <c r="AO138" s="212"/>
      <c r="AP138" s="212"/>
      <c r="AQ138" s="85" t="s">
        <v>94</v>
      </c>
      <c r="AR138" s="49"/>
      <c r="AS138" s="86">
        <v>0</v>
      </c>
      <c r="AT138" s="87">
        <f t="shared" si="3"/>
        <v>0</v>
      </c>
      <c r="AU138" s="88">
        <f>'D.2-01.9 - Parkovací systém'!P125</f>
        <v>0</v>
      </c>
      <c r="AV138" s="87">
        <f>'D.2-01.9 - Parkovací systém'!J37</f>
        <v>0</v>
      </c>
      <c r="AW138" s="87">
        <f>'D.2-01.9 - Parkovací systém'!J38</f>
        <v>0</v>
      </c>
      <c r="AX138" s="87">
        <f>'D.2-01.9 - Parkovací systém'!J39</f>
        <v>0</v>
      </c>
      <c r="AY138" s="87">
        <f>'D.2-01.9 - Parkovací systém'!J40</f>
        <v>0</v>
      </c>
      <c r="AZ138" s="87">
        <f>'D.2-01.9 - Parkovací systém'!F37</f>
        <v>0</v>
      </c>
      <c r="BA138" s="87">
        <f>'D.2-01.9 - Parkovací systém'!F38</f>
        <v>0</v>
      </c>
      <c r="BB138" s="87">
        <f>'D.2-01.9 - Parkovací systém'!F39</f>
        <v>0</v>
      </c>
      <c r="BC138" s="87">
        <f>'D.2-01.9 - Parkovací systém'!F40</f>
        <v>0</v>
      </c>
      <c r="BD138" s="89">
        <f>'D.2-01.9 - Parkovací systém'!F41</f>
        <v>0</v>
      </c>
      <c r="BT138" s="25" t="s">
        <v>101</v>
      </c>
      <c r="BV138" s="25" t="s">
        <v>83</v>
      </c>
      <c r="BW138" s="25" t="s">
        <v>218</v>
      </c>
      <c r="BX138" s="25" t="s">
        <v>189</v>
      </c>
      <c r="CL138" s="25" t="s">
        <v>1</v>
      </c>
    </row>
    <row r="139" spans="1:91" s="3" customFormat="1" ht="16.5" customHeight="1" x14ac:dyDescent="0.2">
      <c r="A139" s="84" t="s">
        <v>91</v>
      </c>
      <c r="B139" s="49"/>
      <c r="C139" s="9"/>
      <c r="D139" s="9"/>
      <c r="E139" s="9"/>
      <c r="F139" s="209" t="s">
        <v>219</v>
      </c>
      <c r="G139" s="209"/>
      <c r="H139" s="209"/>
      <c r="I139" s="209"/>
      <c r="J139" s="209"/>
      <c r="K139" s="9"/>
      <c r="L139" s="209" t="s">
        <v>220</v>
      </c>
      <c r="M139" s="209"/>
      <c r="N139" s="209"/>
      <c r="O139" s="209"/>
      <c r="P139" s="209"/>
      <c r="Q139" s="209"/>
      <c r="R139" s="209"/>
      <c r="S139" s="209"/>
      <c r="T139" s="209"/>
      <c r="U139" s="209"/>
      <c r="V139" s="209"/>
      <c r="W139" s="209"/>
      <c r="X139" s="209"/>
      <c r="Y139" s="209"/>
      <c r="Z139" s="209"/>
      <c r="AA139" s="209"/>
      <c r="AB139" s="209"/>
      <c r="AC139" s="209"/>
      <c r="AD139" s="209"/>
      <c r="AE139" s="209"/>
      <c r="AF139" s="209"/>
      <c r="AG139" s="211">
        <f>'D.2-01.10 - Závlahový systém'!J34</f>
        <v>0</v>
      </c>
      <c r="AH139" s="212"/>
      <c r="AI139" s="212"/>
      <c r="AJ139" s="212"/>
      <c r="AK139" s="212"/>
      <c r="AL139" s="212"/>
      <c r="AM139" s="212"/>
      <c r="AN139" s="211">
        <f t="shared" si="2"/>
        <v>0</v>
      </c>
      <c r="AO139" s="212"/>
      <c r="AP139" s="212"/>
      <c r="AQ139" s="85" t="s">
        <v>94</v>
      </c>
      <c r="AR139" s="49"/>
      <c r="AS139" s="86">
        <v>0</v>
      </c>
      <c r="AT139" s="87">
        <f t="shared" si="3"/>
        <v>0</v>
      </c>
      <c r="AU139" s="88">
        <f>'D.2-01.10 - Závlahový systém'!P127</f>
        <v>0</v>
      </c>
      <c r="AV139" s="87">
        <f>'D.2-01.10 - Závlahový systém'!J37</f>
        <v>0</v>
      </c>
      <c r="AW139" s="87">
        <f>'D.2-01.10 - Závlahový systém'!J38</f>
        <v>0</v>
      </c>
      <c r="AX139" s="87">
        <f>'D.2-01.10 - Závlahový systém'!J39</f>
        <v>0</v>
      </c>
      <c r="AY139" s="87">
        <f>'D.2-01.10 - Závlahový systém'!J40</f>
        <v>0</v>
      </c>
      <c r="AZ139" s="87">
        <f>'D.2-01.10 - Závlahový systém'!F37</f>
        <v>0</v>
      </c>
      <c r="BA139" s="87">
        <f>'D.2-01.10 - Závlahový systém'!F38</f>
        <v>0</v>
      </c>
      <c r="BB139" s="87">
        <f>'D.2-01.10 - Závlahový systém'!F39</f>
        <v>0</v>
      </c>
      <c r="BC139" s="87">
        <f>'D.2-01.10 - Závlahový systém'!F40</f>
        <v>0</v>
      </c>
      <c r="BD139" s="89">
        <f>'D.2-01.10 - Závlahový systém'!F41</f>
        <v>0</v>
      </c>
      <c r="BT139" s="25" t="s">
        <v>101</v>
      </c>
      <c r="BV139" s="25" t="s">
        <v>83</v>
      </c>
      <c r="BW139" s="25" t="s">
        <v>221</v>
      </c>
      <c r="BX139" s="25" t="s">
        <v>189</v>
      </c>
      <c r="CL139" s="25" t="s">
        <v>1</v>
      </c>
    </row>
    <row r="140" spans="1:91" s="3" customFormat="1" ht="16.5" customHeight="1" x14ac:dyDescent="0.2">
      <c r="A140" s="84" t="s">
        <v>91</v>
      </c>
      <c r="B140" s="49"/>
      <c r="C140" s="9"/>
      <c r="D140" s="9"/>
      <c r="E140" s="9"/>
      <c r="F140" s="209" t="s">
        <v>222</v>
      </c>
      <c r="G140" s="209"/>
      <c r="H140" s="209"/>
      <c r="I140" s="209"/>
      <c r="J140" s="209"/>
      <c r="K140" s="9"/>
      <c r="L140" s="209" t="s">
        <v>223</v>
      </c>
      <c r="M140" s="209"/>
      <c r="N140" s="209"/>
      <c r="O140" s="209"/>
      <c r="P140" s="209"/>
      <c r="Q140" s="209"/>
      <c r="R140" s="209"/>
      <c r="S140" s="209"/>
      <c r="T140" s="209"/>
      <c r="U140" s="209"/>
      <c r="V140" s="209"/>
      <c r="W140" s="209"/>
      <c r="X140" s="209"/>
      <c r="Y140" s="209"/>
      <c r="Z140" s="209"/>
      <c r="AA140" s="209"/>
      <c r="AB140" s="209"/>
      <c r="AC140" s="209"/>
      <c r="AD140" s="209"/>
      <c r="AE140" s="209"/>
      <c r="AF140" s="209"/>
      <c r="AG140" s="211">
        <f>'D.2-01.11 - Geotermální vrty'!J34</f>
        <v>0</v>
      </c>
      <c r="AH140" s="212"/>
      <c r="AI140" s="212"/>
      <c r="AJ140" s="212"/>
      <c r="AK140" s="212"/>
      <c r="AL140" s="212"/>
      <c r="AM140" s="212"/>
      <c r="AN140" s="211">
        <f t="shared" si="2"/>
        <v>0</v>
      </c>
      <c r="AO140" s="212"/>
      <c r="AP140" s="212"/>
      <c r="AQ140" s="85" t="s">
        <v>94</v>
      </c>
      <c r="AR140" s="49"/>
      <c r="AS140" s="86">
        <v>0</v>
      </c>
      <c r="AT140" s="87">
        <f t="shared" si="3"/>
        <v>0</v>
      </c>
      <c r="AU140" s="88">
        <f>'D.2-01.11 - Geotermální vrty'!P129</f>
        <v>0</v>
      </c>
      <c r="AV140" s="87">
        <f>'D.2-01.11 - Geotermální vrty'!J37</f>
        <v>0</v>
      </c>
      <c r="AW140" s="87">
        <f>'D.2-01.11 - Geotermální vrty'!J38</f>
        <v>0</v>
      </c>
      <c r="AX140" s="87">
        <f>'D.2-01.11 - Geotermální vrty'!J39</f>
        <v>0</v>
      </c>
      <c r="AY140" s="87">
        <f>'D.2-01.11 - Geotermální vrty'!J40</f>
        <v>0</v>
      </c>
      <c r="AZ140" s="87">
        <f>'D.2-01.11 - Geotermální vrty'!F37</f>
        <v>0</v>
      </c>
      <c r="BA140" s="87">
        <f>'D.2-01.11 - Geotermální vrty'!F38</f>
        <v>0</v>
      </c>
      <c r="BB140" s="87">
        <f>'D.2-01.11 - Geotermální vrty'!F39</f>
        <v>0</v>
      </c>
      <c r="BC140" s="87">
        <f>'D.2-01.11 - Geotermální vrty'!F40</f>
        <v>0</v>
      </c>
      <c r="BD140" s="89">
        <f>'D.2-01.11 - Geotermální vrty'!F41</f>
        <v>0</v>
      </c>
      <c r="BT140" s="25" t="s">
        <v>101</v>
      </c>
      <c r="BV140" s="25" t="s">
        <v>83</v>
      </c>
      <c r="BW140" s="25" t="s">
        <v>224</v>
      </c>
      <c r="BX140" s="25" t="s">
        <v>189</v>
      </c>
      <c r="CL140" s="25" t="s">
        <v>1</v>
      </c>
    </row>
    <row r="141" spans="1:91" s="6" customFormat="1" ht="24.75" customHeight="1" x14ac:dyDescent="0.2">
      <c r="B141" s="75"/>
      <c r="C141" s="76"/>
      <c r="D141" s="208" t="s">
        <v>225</v>
      </c>
      <c r="E141" s="208"/>
      <c r="F141" s="208"/>
      <c r="G141" s="208"/>
      <c r="H141" s="208"/>
      <c r="I141" s="77"/>
      <c r="J141" s="208" t="s">
        <v>226</v>
      </c>
      <c r="K141" s="208"/>
      <c r="L141" s="208"/>
      <c r="M141" s="208"/>
      <c r="N141" s="208"/>
      <c r="O141" s="208"/>
      <c r="P141" s="208"/>
      <c r="Q141" s="208"/>
      <c r="R141" s="208"/>
      <c r="S141" s="208"/>
      <c r="T141" s="208"/>
      <c r="U141" s="208"/>
      <c r="V141" s="208"/>
      <c r="W141" s="208"/>
      <c r="X141" s="208"/>
      <c r="Y141" s="208"/>
      <c r="Z141" s="208"/>
      <c r="AA141" s="208"/>
      <c r="AB141" s="208"/>
      <c r="AC141" s="208"/>
      <c r="AD141" s="208"/>
      <c r="AE141" s="208"/>
      <c r="AF141" s="208"/>
      <c r="AG141" s="218">
        <f>ROUND(SUM(AG142:AG143),2)</f>
        <v>0</v>
      </c>
      <c r="AH141" s="217"/>
      <c r="AI141" s="217"/>
      <c r="AJ141" s="217"/>
      <c r="AK141" s="217"/>
      <c r="AL141" s="217"/>
      <c r="AM141" s="217"/>
      <c r="AN141" s="216">
        <f t="shared" si="2"/>
        <v>0</v>
      </c>
      <c r="AO141" s="217"/>
      <c r="AP141" s="217"/>
      <c r="AQ141" s="78" t="s">
        <v>87</v>
      </c>
      <c r="AR141" s="75"/>
      <c r="AS141" s="79">
        <f>ROUND(SUM(AS142:AS143),2)</f>
        <v>0</v>
      </c>
      <c r="AT141" s="80">
        <f t="shared" si="3"/>
        <v>0</v>
      </c>
      <c r="AU141" s="81">
        <f>ROUND(SUM(AU142:AU143),5)</f>
        <v>0</v>
      </c>
      <c r="AV141" s="80">
        <f>ROUND(AZ141*L29,2)</f>
        <v>0</v>
      </c>
      <c r="AW141" s="80">
        <f>ROUND(BA141*L30,2)</f>
        <v>0</v>
      </c>
      <c r="AX141" s="80">
        <f>ROUND(BB141*L29,2)</f>
        <v>0</v>
      </c>
      <c r="AY141" s="80">
        <f>ROUND(BC141*L30,2)</f>
        <v>0</v>
      </c>
      <c r="AZ141" s="80">
        <f>ROUND(SUM(AZ142:AZ143),2)</f>
        <v>0</v>
      </c>
      <c r="BA141" s="80">
        <f>ROUND(SUM(BA142:BA143),2)</f>
        <v>0</v>
      </c>
      <c r="BB141" s="80">
        <f>ROUND(SUM(BB142:BB143),2)</f>
        <v>0</v>
      </c>
      <c r="BC141" s="80">
        <f>ROUND(SUM(BC142:BC143),2)</f>
        <v>0</v>
      </c>
      <c r="BD141" s="82">
        <f>ROUND(SUM(BD142:BD143),2)</f>
        <v>0</v>
      </c>
      <c r="BS141" s="83" t="s">
        <v>80</v>
      </c>
      <c r="BT141" s="83" t="s">
        <v>88</v>
      </c>
      <c r="BU141" s="83" t="s">
        <v>82</v>
      </c>
      <c r="BV141" s="83" t="s">
        <v>83</v>
      </c>
      <c r="BW141" s="83" t="s">
        <v>227</v>
      </c>
      <c r="BX141" s="83" t="s">
        <v>4</v>
      </c>
      <c r="CL141" s="83" t="s">
        <v>19</v>
      </c>
      <c r="CM141" s="83" t="s">
        <v>90</v>
      </c>
    </row>
    <row r="142" spans="1:91" s="3" customFormat="1" ht="23.25" customHeight="1" x14ac:dyDescent="0.2">
      <c r="A142" s="84" t="s">
        <v>91</v>
      </c>
      <c r="B142" s="49"/>
      <c r="C142" s="9"/>
      <c r="D142" s="9"/>
      <c r="E142" s="209" t="s">
        <v>228</v>
      </c>
      <c r="F142" s="209"/>
      <c r="G142" s="209"/>
      <c r="H142" s="209"/>
      <c r="I142" s="209"/>
      <c r="J142" s="9"/>
      <c r="K142" s="209" t="s">
        <v>229</v>
      </c>
      <c r="L142" s="209"/>
      <c r="M142" s="209"/>
      <c r="N142" s="209"/>
      <c r="O142" s="209"/>
      <c r="P142" s="209"/>
      <c r="Q142" s="209"/>
      <c r="R142" s="209"/>
      <c r="S142" s="209"/>
      <c r="T142" s="209"/>
      <c r="U142" s="209"/>
      <c r="V142" s="209"/>
      <c r="W142" s="209"/>
      <c r="X142" s="209"/>
      <c r="Y142" s="209"/>
      <c r="Z142" s="209"/>
      <c r="AA142" s="209"/>
      <c r="AB142" s="209"/>
      <c r="AC142" s="209"/>
      <c r="AD142" s="209"/>
      <c r="AE142" s="209"/>
      <c r="AF142" s="209"/>
      <c r="AG142" s="211">
        <f>'D.2-IO 01.1 - Přeložka VO...'!J32</f>
        <v>0</v>
      </c>
      <c r="AH142" s="212"/>
      <c r="AI142" s="212"/>
      <c r="AJ142" s="212"/>
      <c r="AK142" s="212"/>
      <c r="AL142" s="212"/>
      <c r="AM142" s="212"/>
      <c r="AN142" s="211">
        <f t="shared" si="2"/>
        <v>0</v>
      </c>
      <c r="AO142" s="212"/>
      <c r="AP142" s="212"/>
      <c r="AQ142" s="85" t="s">
        <v>94</v>
      </c>
      <c r="AR142" s="49"/>
      <c r="AS142" s="86">
        <v>0</v>
      </c>
      <c r="AT142" s="87">
        <f t="shared" si="3"/>
        <v>0</v>
      </c>
      <c r="AU142" s="88">
        <f>'D.2-IO 01.1 - Přeložka VO...'!P122</f>
        <v>0</v>
      </c>
      <c r="AV142" s="87">
        <f>'D.2-IO 01.1 - Přeložka VO...'!J35</f>
        <v>0</v>
      </c>
      <c r="AW142" s="87">
        <f>'D.2-IO 01.1 - Přeložka VO...'!J36</f>
        <v>0</v>
      </c>
      <c r="AX142" s="87">
        <f>'D.2-IO 01.1 - Přeložka VO...'!J37</f>
        <v>0</v>
      </c>
      <c r="AY142" s="87">
        <f>'D.2-IO 01.1 - Přeložka VO...'!J38</f>
        <v>0</v>
      </c>
      <c r="AZ142" s="87">
        <f>'D.2-IO 01.1 - Přeložka VO...'!F35</f>
        <v>0</v>
      </c>
      <c r="BA142" s="87">
        <f>'D.2-IO 01.1 - Přeložka VO...'!F36</f>
        <v>0</v>
      </c>
      <c r="BB142" s="87">
        <f>'D.2-IO 01.1 - Přeložka VO...'!F37</f>
        <v>0</v>
      </c>
      <c r="BC142" s="87">
        <f>'D.2-IO 01.1 - Přeložka VO...'!F38</f>
        <v>0</v>
      </c>
      <c r="BD142" s="89">
        <f>'D.2-IO 01.1 - Přeložka VO...'!F39</f>
        <v>0</v>
      </c>
      <c r="BT142" s="25" t="s">
        <v>90</v>
      </c>
      <c r="BV142" s="25" t="s">
        <v>83</v>
      </c>
      <c r="BW142" s="25" t="s">
        <v>230</v>
      </c>
      <c r="BX142" s="25" t="s">
        <v>227</v>
      </c>
      <c r="CL142" s="25" t="s">
        <v>1</v>
      </c>
    </row>
    <row r="143" spans="1:91" s="3" customFormat="1" ht="23.25" customHeight="1" x14ac:dyDescent="0.2">
      <c r="A143" s="84" t="s">
        <v>91</v>
      </c>
      <c r="B143" s="49"/>
      <c r="C143" s="9"/>
      <c r="D143" s="9"/>
      <c r="E143" s="209" t="s">
        <v>231</v>
      </c>
      <c r="F143" s="209"/>
      <c r="G143" s="209"/>
      <c r="H143" s="209"/>
      <c r="I143" s="209"/>
      <c r="J143" s="9"/>
      <c r="K143" s="209" t="s">
        <v>232</v>
      </c>
      <c r="L143" s="209"/>
      <c r="M143" s="209"/>
      <c r="N143" s="209"/>
      <c r="O143" s="209"/>
      <c r="P143" s="209"/>
      <c r="Q143" s="209"/>
      <c r="R143" s="209"/>
      <c r="S143" s="209"/>
      <c r="T143" s="209"/>
      <c r="U143" s="209"/>
      <c r="V143" s="209"/>
      <c r="W143" s="209"/>
      <c r="X143" s="209"/>
      <c r="Y143" s="209"/>
      <c r="Z143" s="209"/>
      <c r="AA143" s="209"/>
      <c r="AB143" s="209"/>
      <c r="AC143" s="209"/>
      <c r="AD143" s="209"/>
      <c r="AE143" s="209"/>
      <c r="AF143" s="209"/>
      <c r="AG143" s="211">
        <f>'D.2-IO 01.2 - Přeložka NN...'!J32</f>
        <v>0</v>
      </c>
      <c r="AH143" s="212"/>
      <c r="AI143" s="212"/>
      <c r="AJ143" s="212"/>
      <c r="AK143" s="212"/>
      <c r="AL143" s="212"/>
      <c r="AM143" s="212"/>
      <c r="AN143" s="211">
        <f t="shared" si="2"/>
        <v>0</v>
      </c>
      <c r="AO143" s="212"/>
      <c r="AP143" s="212"/>
      <c r="AQ143" s="85" t="s">
        <v>94</v>
      </c>
      <c r="AR143" s="49"/>
      <c r="AS143" s="86">
        <v>0</v>
      </c>
      <c r="AT143" s="87">
        <f t="shared" si="3"/>
        <v>0</v>
      </c>
      <c r="AU143" s="88">
        <f>'D.2-IO 01.2 - Přeložka NN...'!P121</f>
        <v>0</v>
      </c>
      <c r="AV143" s="87">
        <f>'D.2-IO 01.2 - Přeložka NN...'!J35</f>
        <v>0</v>
      </c>
      <c r="AW143" s="87">
        <f>'D.2-IO 01.2 - Přeložka NN...'!J36</f>
        <v>0</v>
      </c>
      <c r="AX143" s="87">
        <f>'D.2-IO 01.2 - Přeložka NN...'!J37</f>
        <v>0</v>
      </c>
      <c r="AY143" s="87">
        <f>'D.2-IO 01.2 - Přeložka NN...'!J38</f>
        <v>0</v>
      </c>
      <c r="AZ143" s="87">
        <f>'D.2-IO 01.2 - Přeložka NN...'!F35</f>
        <v>0</v>
      </c>
      <c r="BA143" s="87">
        <f>'D.2-IO 01.2 - Přeložka NN...'!F36</f>
        <v>0</v>
      </c>
      <c r="BB143" s="87">
        <f>'D.2-IO 01.2 - Přeložka NN...'!F37</f>
        <v>0</v>
      </c>
      <c r="BC143" s="87">
        <f>'D.2-IO 01.2 - Přeložka NN...'!F38</f>
        <v>0</v>
      </c>
      <c r="BD143" s="89">
        <f>'D.2-IO 01.2 - Přeložka NN...'!F39</f>
        <v>0</v>
      </c>
      <c r="BT143" s="25" t="s">
        <v>90</v>
      </c>
      <c r="BV143" s="25" t="s">
        <v>83</v>
      </c>
      <c r="BW143" s="25" t="s">
        <v>233</v>
      </c>
      <c r="BX143" s="25" t="s">
        <v>227</v>
      </c>
      <c r="CL143" s="25" t="s">
        <v>1</v>
      </c>
    </row>
    <row r="144" spans="1:91" s="6" customFormat="1" ht="24.75" customHeight="1" x14ac:dyDescent="0.2">
      <c r="B144" s="75"/>
      <c r="C144" s="76"/>
      <c r="D144" s="208" t="s">
        <v>234</v>
      </c>
      <c r="E144" s="208"/>
      <c r="F144" s="208"/>
      <c r="G144" s="208"/>
      <c r="H144" s="208"/>
      <c r="I144" s="77"/>
      <c r="J144" s="208" t="s">
        <v>235</v>
      </c>
      <c r="K144" s="208"/>
      <c r="L144" s="208"/>
      <c r="M144" s="208"/>
      <c r="N144" s="208"/>
      <c r="O144" s="208"/>
      <c r="P144" s="208"/>
      <c r="Q144" s="208"/>
      <c r="R144" s="208"/>
      <c r="S144" s="208"/>
      <c r="T144" s="208"/>
      <c r="U144" s="208"/>
      <c r="V144" s="208"/>
      <c r="W144" s="208"/>
      <c r="X144" s="208"/>
      <c r="Y144" s="208"/>
      <c r="Z144" s="208"/>
      <c r="AA144" s="208"/>
      <c r="AB144" s="208"/>
      <c r="AC144" s="208"/>
      <c r="AD144" s="208"/>
      <c r="AE144" s="208"/>
      <c r="AF144" s="208"/>
      <c r="AG144" s="218">
        <f>ROUND(SUM(AG145:AG146),2)</f>
        <v>0</v>
      </c>
      <c r="AH144" s="217"/>
      <c r="AI144" s="217"/>
      <c r="AJ144" s="217"/>
      <c r="AK144" s="217"/>
      <c r="AL144" s="217"/>
      <c r="AM144" s="217"/>
      <c r="AN144" s="216">
        <f t="shared" si="2"/>
        <v>0</v>
      </c>
      <c r="AO144" s="217"/>
      <c r="AP144" s="217"/>
      <c r="AQ144" s="78" t="s">
        <v>87</v>
      </c>
      <c r="AR144" s="75"/>
      <c r="AS144" s="79">
        <f>ROUND(SUM(AS145:AS146),2)</f>
        <v>0</v>
      </c>
      <c r="AT144" s="80">
        <f t="shared" si="3"/>
        <v>0</v>
      </c>
      <c r="AU144" s="81">
        <f>ROUND(SUM(AU145:AU146),5)</f>
        <v>0</v>
      </c>
      <c r="AV144" s="80">
        <f>ROUND(AZ144*L29,2)</f>
        <v>0</v>
      </c>
      <c r="AW144" s="80">
        <f>ROUND(BA144*L30,2)</f>
        <v>0</v>
      </c>
      <c r="AX144" s="80">
        <f>ROUND(BB144*L29,2)</f>
        <v>0</v>
      </c>
      <c r="AY144" s="80">
        <f>ROUND(BC144*L30,2)</f>
        <v>0</v>
      </c>
      <c r="AZ144" s="80">
        <f>ROUND(SUM(AZ145:AZ146),2)</f>
        <v>0</v>
      </c>
      <c r="BA144" s="80">
        <f>ROUND(SUM(BA145:BA146),2)</f>
        <v>0</v>
      </c>
      <c r="BB144" s="80">
        <f>ROUND(SUM(BB145:BB146),2)</f>
        <v>0</v>
      </c>
      <c r="BC144" s="80">
        <f>ROUND(SUM(BC145:BC146),2)</f>
        <v>0</v>
      </c>
      <c r="BD144" s="82">
        <f>ROUND(SUM(BD145:BD146),2)</f>
        <v>0</v>
      </c>
      <c r="BS144" s="83" t="s">
        <v>80</v>
      </c>
      <c r="BT144" s="83" t="s">
        <v>88</v>
      </c>
      <c r="BU144" s="83" t="s">
        <v>82</v>
      </c>
      <c r="BV144" s="83" t="s">
        <v>83</v>
      </c>
      <c r="BW144" s="83" t="s">
        <v>236</v>
      </c>
      <c r="BX144" s="83" t="s">
        <v>4</v>
      </c>
      <c r="CL144" s="83" t="s">
        <v>19</v>
      </c>
      <c r="CM144" s="83" t="s">
        <v>90</v>
      </c>
    </row>
    <row r="145" spans="1:91" s="3" customFormat="1" ht="23.25" customHeight="1" x14ac:dyDescent="0.2">
      <c r="A145" s="84" t="s">
        <v>91</v>
      </c>
      <c r="B145" s="49"/>
      <c r="C145" s="9"/>
      <c r="D145" s="9"/>
      <c r="E145" s="209" t="s">
        <v>237</v>
      </c>
      <c r="F145" s="209"/>
      <c r="G145" s="209"/>
      <c r="H145" s="209"/>
      <c r="I145" s="209"/>
      <c r="J145" s="9"/>
      <c r="K145" s="209" t="s">
        <v>235</v>
      </c>
      <c r="L145" s="209"/>
      <c r="M145" s="209"/>
      <c r="N145" s="209"/>
      <c r="O145" s="209"/>
      <c r="P145" s="209"/>
      <c r="Q145" s="209"/>
      <c r="R145" s="209"/>
      <c r="S145" s="209"/>
      <c r="T145" s="209"/>
      <c r="U145" s="209"/>
      <c r="V145" s="209"/>
      <c r="W145" s="209"/>
      <c r="X145" s="209"/>
      <c r="Y145" s="209"/>
      <c r="Z145" s="209"/>
      <c r="AA145" s="209"/>
      <c r="AB145" s="209"/>
      <c r="AC145" s="209"/>
      <c r="AD145" s="209"/>
      <c r="AE145" s="209"/>
      <c r="AF145" s="209"/>
      <c r="AG145" s="211">
        <f>'D.2-IO 02a - Komunikace, ...'!J32</f>
        <v>0</v>
      </c>
      <c r="AH145" s="212"/>
      <c r="AI145" s="212"/>
      <c r="AJ145" s="212"/>
      <c r="AK145" s="212"/>
      <c r="AL145" s="212"/>
      <c r="AM145" s="212"/>
      <c r="AN145" s="211">
        <f t="shared" si="2"/>
        <v>0</v>
      </c>
      <c r="AO145" s="212"/>
      <c r="AP145" s="212"/>
      <c r="AQ145" s="85" t="s">
        <v>94</v>
      </c>
      <c r="AR145" s="49"/>
      <c r="AS145" s="86">
        <v>0</v>
      </c>
      <c r="AT145" s="87">
        <f t="shared" si="3"/>
        <v>0</v>
      </c>
      <c r="AU145" s="88">
        <f>'D.2-IO 02a - Komunikace, ...'!P129</f>
        <v>0</v>
      </c>
      <c r="AV145" s="87">
        <f>'D.2-IO 02a - Komunikace, ...'!J35</f>
        <v>0</v>
      </c>
      <c r="AW145" s="87">
        <f>'D.2-IO 02a - Komunikace, ...'!J36</f>
        <v>0</v>
      </c>
      <c r="AX145" s="87">
        <f>'D.2-IO 02a - Komunikace, ...'!J37</f>
        <v>0</v>
      </c>
      <c r="AY145" s="87">
        <f>'D.2-IO 02a - Komunikace, ...'!J38</f>
        <v>0</v>
      </c>
      <c r="AZ145" s="87">
        <f>'D.2-IO 02a - Komunikace, ...'!F35</f>
        <v>0</v>
      </c>
      <c r="BA145" s="87">
        <f>'D.2-IO 02a - Komunikace, ...'!F36</f>
        <v>0</v>
      </c>
      <c r="BB145" s="87">
        <f>'D.2-IO 02a - Komunikace, ...'!F37</f>
        <v>0</v>
      </c>
      <c r="BC145" s="87">
        <f>'D.2-IO 02a - Komunikace, ...'!F38</f>
        <v>0</v>
      </c>
      <c r="BD145" s="89">
        <f>'D.2-IO 02a - Komunikace, ...'!F39</f>
        <v>0</v>
      </c>
      <c r="BT145" s="25" t="s">
        <v>90</v>
      </c>
      <c r="BV145" s="25" t="s">
        <v>83</v>
      </c>
      <c r="BW145" s="25" t="s">
        <v>238</v>
      </c>
      <c r="BX145" s="25" t="s">
        <v>236</v>
      </c>
      <c r="CL145" s="25" t="s">
        <v>1</v>
      </c>
    </row>
    <row r="146" spans="1:91" s="3" customFormat="1" ht="23.25" customHeight="1" x14ac:dyDescent="0.2">
      <c r="A146" s="84" t="s">
        <v>91</v>
      </c>
      <c r="B146" s="49"/>
      <c r="C146" s="9"/>
      <c r="D146" s="9"/>
      <c r="E146" s="209" t="s">
        <v>239</v>
      </c>
      <c r="F146" s="209"/>
      <c r="G146" s="209"/>
      <c r="H146" s="209"/>
      <c r="I146" s="209"/>
      <c r="J146" s="9"/>
      <c r="K146" s="209" t="s">
        <v>240</v>
      </c>
      <c r="L146" s="209"/>
      <c r="M146" s="209"/>
      <c r="N146" s="209"/>
      <c r="O146" s="209"/>
      <c r="P146" s="209"/>
      <c r="Q146" s="209"/>
      <c r="R146" s="209"/>
      <c r="S146" s="209"/>
      <c r="T146" s="209"/>
      <c r="U146" s="209"/>
      <c r="V146" s="209"/>
      <c r="W146" s="209"/>
      <c r="X146" s="209"/>
      <c r="Y146" s="209"/>
      <c r="Z146" s="209"/>
      <c r="AA146" s="209"/>
      <c r="AB146" s="209"/>
      <c r="AC146" s="209"/>
      <c r="AD146" s="209"/>
      <c r="AE146" s="209"/>
      <c r="AF146" s="209"/>
      <c r="AG146" s="211">
        <f>'D.2-IO 02b - Opěrné stěny'!J32</f>
        <v>0</v>
      </c>
      <c r="AH146" s="212"/>
      <c r="AI146" s="212"/>
      <c r="AJ146" s="212"/>
      <c r="AK146" s="212"/>
      <c r="AL146" s="212"/>
      <c r="AM146" s="212"/>
      <c r="AN146" s="211">
        <f t="shared" si="2"/>
        <v>0</v>
      </c>
      <c r="AO146" s="212"/>
      <c r="AP146" s="212"/>
      <c r="AQ146" s="85" t="s">
        <v>94</v>
      </c>
      <c r="AR146" s="49"/>
      <c r="AS146" s="86">
        <v>0</v>
      </c>
      <c r="AT146" s="87">
        <f t="shared" si="3"/>
        <v>0</v>
      </c>
      <c r="AU146" s="88">
        <f>'D.2-IO 02b - Opěrné stěny'!P128</f>
        <v>0</v>
      </c>
      <c r="AV146" s="87">
        <f>'D.2-IO 02b - Opěrné stěny'!J35</f>
        <v>0</v>
      </c>
      <c r="AW146" s="87">
        <f>'D.2-IO 02b - Opěrné stěny'!J36</f>
        <v>0</v>
      </c>
      <c r="AX146" s="87">
        <f>'D.2-IO 02b - Opěrné stěny'!J37</f>
        <v>0</v>
      </c>
      <c r="AY146" s="87">
        <f>'D.2-IO 02b - Opěrné stěny'!J38</f>
        <v>0</v>
      </c>
      <c r="AZ146" s="87">
        <f>'D.2-IO 02b - Opěrné stěny'!F35</f>
        <v>0</v>
      </c>
      <c r="BA146" s="87">
        <f>'D.2-IO 02b - Opěrné stěny'!F36</f>
        <v>0</v>
      </c>
      <c r="BB146" s="87">
        <f>'D.2-IO 02b - Opěrné stěny'!F37</f>
        <v>0</v>
      </c>
      <c r="BC146" s="87">
        <f>'D.2-IO 02b - Opěrné stěny'!F38</f>
        <v>0</v>
      </c>
      <c r="BD146" s="89">
        <f>'D.2-IO 02b - Opěrné stěny'!F39</f>
        <v>0</v>
      </c>
      <c r="BT146" s="25" t="s">
        <v>90</v>
      </c>
      <c r="BV146" s="25" t="s">
        <v>83</v>
      </c>
      <c r="BW146" s="25" t="s">
        <v>241</v>
      </c>
      <c r="BX146" s="25" t="s">
        <v>236</v>
      </c>
      <c r="CL146" s="25" t="s">
        <v>1</v>
      </c>
    </row>
    <row r="147" spans="1:91" s="6" customFormat="1" ht="24.75" customHeight="1" x14ac:dyDescent="0.2">
      <c r="A147" s="84" t="s">
        <v>91</v>
      </c>
      <c r="B147" s="75"/>
      <c r="C147" s="76"/>
      <c r="D147" s="208" t="s">
        <v>242</v>
      </c>
      <c r="E147" s="208"/>
      <c r="F147" s="208"/>
      <c r="G147" s="208"/>
      <c r="H147" s="208"/>
      <c r="I147" s="77"/>
      <c r="J147" s="208" t="s">
        <v>243</v>
      </c>
      <c r="K147" s="208"/>
      <c r="L147" s="208"/>
      <c r="M147" s="208"/>
      <c r="N147" s="208"/>
      <c r="O147" s="208"/>
      <c r="P147" s="208"/>
      <c r="Q147" s="208"/>
      <c r="R147" s="208"/>
      <c r="S147" s="208"/>
      <c r="T147" s="208"/>
      <c r="U147" s="208"/>
      <c r="V147" s="208"/>
      <c r="W147" s="208"/>
      <c r="X147" s="208"/>
      <c r="Y147" s="208"/>
      <c r="Z147" s="208"/>
      <c r="AA147" s="208"/>
      <c r="AB147" s="208"/>
      <c r="AC147" s="208"/>
      <c r="AD147" s="208"/>
      <c r="AE147" s="208"/>
      <c r="AF147" s="208"/>
      <c r="AG147" s="216">
        <f>'D.2-IO 03 - Sadové úpravy'!J30</f>
        <v>0</v>
      </c>
      <c r="AH147" s="217"/>
      <c r="AI147" s="217"/>
      <c r="AJ147" s="217"/>
      <c r="AK147" s="217"/>
      <c r="AL147" s="217"/>
      <c r="AM147" s="217"/>
      <c r="AN147" s="216">
        <f t="shared" si="2"/>
        <v>0</v>
      </c>
      <c r="AO147" s="217"/>
      <c r="AP147" s="217"/>
      <c r="AQ147" s="78" t="s">
        <v>87</v>
      </c>
      <c r="AR147" s="75"/>
      <c r="AS147" s="79">
        <v>0</v>
      </c>
      <c r="AT147" s="80">
        <f t="shared" si="3"/>
        <v>0</v>
      </c>
      <c r="AU147" s="81">
        <f>'D.2-IO 03 - Sadové úpravy'!P119</f>
        <v>0</v>
      </c>
      <c r="AV147" s="80">
        <f>'D.2-IO 03 - Sadové úpravy'!J33</f>
        <v>0</v>
      </c>
      <c r="AW147" s="80">
        <f>'D.2-IO 03 - Sadové úpravy'!J34</f>
        <v>0</v>
      </c>
      <c r="AX147" s="80">
        <f>'D.2-IO 03 - Sadové úpravy'!J35</f>
        <v>0</v>
      </c>
      <c r="AY147" s="80">
        <f>'D.2-IO 03 - Sadové úpravy'!J36</f>
        <v>0</v>
      </c>
      <c r="AZ147" s="80">
        <f>'D.2-IO 03 - Sadové úpravy'!F33</f>
        <v>0</v>
      </c>
      <c r="BA147" s="80">
        <f>'D.2-IO 03 - Sadové úpravy'!F34</f>
        <v>0</v>
      </c>
      <c r="BB147" s="80">
        <f>'D.2-IO 03 - Sadové úpravy'!F35</f>
        <v>0</v>
      </c>
      <c r="BC147" s="80">
        <f>'D.2-IO 03 - Sadové úpravy'!F36</f>
        <v>0</v>
      </c>
      <c r="BD147" s="82">
        <f>'D.2-IO 03 - Sadové úpravy'!F37</f>
        <v>0</v>
      </c>
      <c r="BT147" s="83" t="s">
        <v>88</v>
      </c>
      <c r="BV147" s="83" t="s">
        <v>83</v>
      </c>
      <c r="BW147" s="83" t="s">
        <v>244</v>
      </c>
      <c r="BX147" s="83" t="s">
        <v>4</v>
      </c>
      <c r="CL147" s="83" t="s">
        <v>1</v>
      </c>
      <c r="CM147" s="83" t="s">
        <v>90</v>
      </c>
    </row>
    <row r="148" spans="1:91" s="6" customFormat="1" ht="24.75" customHeight="1" x14ac:dyDescent="0.2">
      <c r="A148" s="84" t="s">
        <v>91</v>
      </c>
      <c r="B148" s="75"/>
      <c r="C148" s="76"/>
      <c r="D148" s="208" t="s">
        <v>245</v>
      </c>
      <c r="E148" s="208"/>
      <c r="F148" s="208"/>
      <c r="G148" s="208"/>
      <c r="H148" s="208"/>
      <c r="I148" s="77"/>
      <c r="J148" s="208" t="s">
        <v>246</v>
      </c>
      <c r="K148" s="208"/>
      <c r="L148" s="208"/>
      <c r="M148" s="208"/>
      <c r="N148" s="208"/>
      <c r="O148" s="208"/>
      <c r="P148" s="208"/>
      <c r="Q148" s="208"/>
      <c r="R148" s="208"/>
      <c r="S148" s="208"/>
      <c r="T148" s="208"/>
      <c r="U148" s="208"/>
      <c r="V148" s="208"/>
      <c r="W148" s="208"/>
      <c r="X148" s="208"/>
      <c r="Y148" s="208"/>
      <c r="Z148" s="208"/>
      <c r="AA148" s="208"/>
      <c r="AB148" s="208"/>
      <c r="AC148" s="208"/>
      <c r="AD148" s="208"/>
      <c r="AE148" s="208"/>
      <c r="AF148" s="208"/>
      <c r="AG148" s="216">
        <f>'D.2-IO 04 - Kanalizace de...'!J30</f>
        <v>0</v>
      </c>
      <c r="AH148" s="217"/>
      <c r="AI148" s="217"/>
      <c r="AJ148" s="217"/>
      <c r="AK148" s="217"/>
      <c r="AL148" s="217"/>
      <c r="AM148" s="217"/>
      <c r="AN148" s="216">
        <f t="shared" si="2"/>
        <v>0</v>
      </c>
      <c r="AO148" s="217"/>
      <c r="AP148" s="217"/>
      <c r="AQ148" s="78" t="s">
        <v>87</v>
      </c>
      <c r="AR148" s="75"/>
      <c r="AS148" s="79">
        <v>0</v>
      </c>
      <c r="AT148" s="80">
        <f t="shared" si="3"/>
        <v>0</v>
      </c>
      <c r="AU148" s="81">
        <f>'D.2-IO 04 - Kanalizace de...'!P127</f>
        <v>0</v>
      </c>
      <c r="AV148" s="80">
        <f>'D.2-IO 04 - Kanalizace de...'!J33</f>
        <v>0</v>
      </c>
      <c r="AW148" s="80">
        <f>'D.2-IO 04 - Kanalizace de...'!J34</f>
        <v>0</v>
      </c>
      <c r="AX148" s="80">
        <f>'D.2-IO 04 - Kanalizace de...'!J35</f>
        <v>0</v>
      </c>
      <c r="AY148" s="80">
        <f>'D.2-IO 04 - Kanalizace de...'!J36</f>
        <v>0</v>
      </c>
      <c r="AZ148" s="80">
        <f>'D.2-IO 04 - Kanalizace de...'!F33</f>
        <v>0</v>
      </c>
      <c r="BA148" s="80">
        <f>'D.2-IO 04 - Kanalizace de...'!F34</f>
        <v>0</v>
      </c>
      <c r="BB148" s="80">
        <f>'D.2-IO 04 - Kanalizace de...'!F35</f>
        <v>0</v>
      </c>
      <c r="BC148" s="80">
        <f>'D.2-IO 04 - Kanalizace de...'!F36</f>
        <v>0</v>
      </c>
      <c r="BD148" s="82">
        <f>'D.2-IO 04 - Kanalizace de...'!F37</f>
        <v>0</v>
      </c>
      <c r="BT148" s="83" t="s">
        <v>88</v>
      </c>
      <c r="BV148" s="83" t="s">
        <v>83</v>
      </c>
      <c r="BW148" s="83" t="s">
        <v>247</v>
      </c>
      <c r="BX148" s="83" t="s">
        <v>4</v>
      </c>
      <c r="CL148" s="83" t="s">
        <v>1</v>
      </c>
      <c r="CM148" s="83" t="s">
        <v>90</v>
      </c>
    </row>
    <row r="149" spans="1:91" s="6" customFormat="1" ht="24.75" customHeight="1" x14ac:dyDescent="0.2">
      <c r="A149" s="84" t="s">
        <v>91</v>
      </c>
      <c r="B149" s="75"/>
      <c r="C149" s="76"/>
      <c r="D149" s="208" t="s">
        <v>248</v>
      </c>
      <c r="E149" s="208"/>
      <c r="F149" s="208"/>
      <c r="G149" s="208"/>
      <c r="H149" s="208"/>
      <c r="I149" s="77"/>
      <c r="J149" s="208" t="s">
        <v>249</v>
      </c>
      <c r="K149" s="208"/>
      <c r="L149" s="208"/>
      <c r="M149" s="208"/>
      <c r="N149" s="208"/>
      <c r="O149" s="208"/>
      <c r="P149" s="208"/>
      <c r="Q149" s="208"/>
      <c r="R149" s="208"/>
      <c r="S149" s="208"/>
      <c r="T149" s="208"/>
      <c r="U149" s="208"/>
      <c r="V149" s="208"/>
      <c r="W149" s="208"/>
      <c r="X149" s="208"/>
      <c r="Y149" s="208"/>
      <c r="Z149" s="208"/>
      <c r="AA149" s="208"/>
      <c r="AB149" s="208"/>
      <c r="AC149" s="208"/>
      <c r="AD149" s="208"/>
      <c r="AE149" s="208"/>
      <c r="AF149" s="208"/>
      <c r="AG149" s="216">
        <f>'D.2-IO 05 - Areálová příp...'!J30</f>
        <v>0</v>
      </c>
      <c r="AH149" s="217"/>
      <c r="AI149" s="217"/>
      <c r="AJ149" s="217"/>
      <c r="AK149" s="217"/>
      <c r="AL149" s="217"/>
      <c r="AM149" s="217"/>
      <c r="AN149" s="216">
        <f t="shared" si="2"/>
        <v>0</v>
      </c>
      <c r="AO149" s="217"/>
      <c r="AP149" s="217"/>
      <c r="AQ149" s="78" t="s">
        <v>87</v>
      </c>
      <c r="AR149" s="75"/>
      <c r="AS149" s="79">
        <v>0</v>
      </c>
      <c r="AT149" s="80">
        <f t="shared" si="3"/>
        <v>0</v>
      </c>
      <c r="AU149" s="81">
        <f>'D.2-IO 05 - Areálová příp...'!P125</f>
        <v>0</v>
      </c>
      <c r="AV149" s="80">
        <f>'D.2-IO 05 - Areálová příp...'!J33</f>
        <v>0</v>
      </c>
      <c r="AW149" s="80">
        <f>'D.2-IO 05 - Areálová příp...'!J34</f>
        <v>0</v>
      </c>
      <c r="AX149" s="80">
        <f>'D.2-IO 05 - Areálová příp...'!J35</f>
        <v>0</v>
      </c>
      <c r="AY149" s="80">
        <f>'D.2-IO 05 - Areálová příp...'!J36</f>
        <v>0</v>
      </c>
      <c r="AZ149" s="80">
        <f>'D.2-IO 05 - Areálová příp...'!F33</f>
        <v>0</v>
      </c>
      <c r="BA149" s="80">
        <f>'D.2-IO 05 - Areálová příp...'!F34</f>
        <v>0</v>
      </c>
      <c r="BB149" s="80">
        <f>'D.2-IO 05 - Areálová příp...'!F35</f>
        <v>0</v>
      </c>
      <c r="BC149" s="80">
        <f>'D.2-IO 05 - Areálová příp...'!F36</f>
        <v>0</v>
      </c>
      <c r="BD149" s="82">
        <f>'D.2-IO 05 - Areálová příp...'!F37</f>
        <v>0</v>
      </c>
      <c r="BT149" s="83" t="s">
        <v>88</v>
      </c>
      <c r="BV149" s="83" t="s">
        <v>83</v>
      </c>
      <c r="BW149" s="83" t="s">
        <v>250</v>
      </c>
      <c r="BX149" s="83" t="s">
        <v>4</v>
      </c>
      <c r="CL149" s="83" t="s">
        <v>1</v>
      </c>
      <c r="CM149" s="83" t="s">
        <v>90</v>
      </c>
    </row>
    <row r="150" spans="1:91" s="6" customFormat="1" ht="24.75" customHeight="1" x14ac:dyDescent="0.2">
      <c r="B150" s="75"/>
      <c r="C150" s="76"/>
      <c r="D150" s="208" t="s">
        <v>251</v>
      </c>
      <c r="E150" s="208"/>
      <c r="F150" s="208"/>
      <c r="G150" s="208"/>
      <c r="H150" s="208"/>
      <c r="I150" s="77"/>
      <c r="J150" s="208" t="s">
        <v>252</v>
      </c>
      <c r="K150" s="208"/>
      <c r="L150" s="208"/>
      <c r="M150" s="208"/>
      <c r="N150" s="208"/>
      <c r="O150" s="208"/>
      <c r="P150" s="208"/>
      <c r="Q150" s="208"/>
      <c r="R150" s="208"/>
      <c r="S150" s="208"/>
      <c r="T150" s="208"/>
      <c r="U150" s="208"/>
      <c r="V150" s="208"/>
      <c r="W150" s="208"/>
      <c r="X150" s="208"/>
      <c r="Y150" s="208"/>
      <c r="Z150" s="208"/>
      <c r="AA150" s="208"/>
      <c r="AB150" s="208"/>
      <c r="AC150" s="208"/>
      <c r="AD150" s="208"/>
      <c r="AE150" s="208"/>
      <c r="AF150" s="208"/>
      <c r="AG150" s="218">
        <f>ROUND(SUM(AG151:AG153),2)</f>
        <v>0</v>
      </c>
      <c r="AH150" s="217"/>
      <c r="AI150" s="217"/>
      <c r="AJ150" s="217"/>
      <c r="AK150" s="217"/>
      <c r="AL150" s="217"/>
      <c r="AM150" s="217"/>
      <c r="AN150" s="216">
        <f t="shared" si="2"/>
        <v>0</v>
      </c>
      <c r="AO150" s="217"/>
      <c r="AP150" s="217"/>
      <c r="AQ150" s="78" t="s">
        <v>87</v>
      </c>
      <c r="AR150" s="75"/>
      <c r="AS150" s="79">
        <f>ROUND(SUM(AS151:AS153),2)</f>
        <v>0</v>
      </c>
      <c r="AT150" s="80">
        <f t="shared" si="3"/>
        <v>0</v>
      </c>
      <c r="AU150" s="81">
        <f>ROUND(SUM(AU151:AU153),5)</f>
        <v>0</v>
      </c>
      <c r="AV150" s="80">
        <f>ROUND(AZ150*L29,2)</f>
        <v>0</v>
      </c>
      <c r="AW150" s="80">
        <f>ROUND(BA150*L30,2)</f>
        <v>0</v>
      </c>
      <c r="AX150" s="80">
        <f>ROUND(BB150*L29,2)</f>
        <v>0</v>
      </c>
      <c r="AY150" s="80">
        <f>ROUND(BC150*L30,2)</f>
        <v>0</v>
      </c>
      <c r="AZ150" s="80">
        <f>ROUND(SUM(AZ151:AZ153),2)</f>
        <v>0</v>
      </c>
      <c r="BA150" s="80">
        <f>ROUND(SUM(BA151:BA153),2)</f>
        <v>0</v>
      </c>
      <c r="BB150" s="80">
        <f>ROUND(SUM(BB151:BB153),2)</f>
        <v>0</v>
      </c>
      <c r="BC150" s="80">
        <f>ROUND(SUM(BC151:BC153),2)</f>
        <v>0</v>
      </c>
      <c r="BD150" s="82">
        <f>ROUND(SUM(BD151:BD153),2)</f>
        <v>0</v>
      </c>
      <c r="BS150" s="83" t="s">
        <v>80</v>
      </c>
      <c r="BT150" s="83" t="s">
        <v>88</v>
      </c>
      <c r="BU150" s="83" t="s">
        <v>82</v>
      </c>
      <c r="BV150" s="83" t="s">
        <v>83</v>
      </c>
      <c r="BW150" s="83" t="s">
        <v>253</v>
      </c>
      <c r="BX150" s="83" t="s">
        <v>4</v>
      </c>
      <c r="CL150" s="83" t="s">
        <v>19</v>
      </c>
      <c r="CM150" s="83" t="s">
        <v>90</v>
      </c>
    </row>
    <row r="151" spans="1:91" s="3" customFormat="1" ht="16.5" customHeight="1" x14ac:dyDescent="0.2">
      <c r="A151" s="84" t="s">
        <v>91</v>
      </c>
      <c r="B151" s="49"/>
      <c r="C151" s="9"/>
      <c r="D151" s="9"/>
      <c r="E151" s="209" t="s">
        <v>254</v>
      </c>
      <c r="F151" s="209"/>
      <c r="G151" s="209"/>
      <c r="H151" s="209"/>
      <c r="I151" s="209"/>
      <c r="J151" s="9"/>
      <c r="K151" s="209" t="s">
        <v>255</v>
      </c>
      <c r="L151" s="209"/>
      <c r="M151" s="209"/>
      <c r="N151" s="209"/>
      <c r="O151" s="209"/>
      <c r="P151" s="209"/>
      <c r="Q151" s="209"/>
      <c r="R151" s="209"/>
      <c r="S151" s="209"/>
      <c r="T151" s="209"/>
      <c r="U151" s="209"/>
      <c r="V151" s="209"/>
      <c r="W151" s="209"/>
      <c r="X151" s="209"/>
      <c r="Y151" s="209"/>
      <c r="Z151" s="209"/>
      <c r="AA151" s="209"/>
      <c r="AB151" s="209"/>
      <c r="AC151" s="209"/>
      <c r="AD151" s="209"/>
      <c r="AE151" s="209"/>
      <c r="AF151" s="209"/>
      <c r="AG151" s="211">
        <f>'IO 06a - UZ - Uzemnění'!J32</f>
        <v>0</v>
      </c>
      <c r="AH151" s="212"/>
      <c r="AI151" s="212"/>
      <c r="AJ151" s="212"/>
      <c r="AK151" s="212"/>
      <c r="AL151" s="212"/>
      <c r="AM151" s="212"/>
      <c r="AN151" s="211">
        <f t="shared" si="2"/>
        <v>0</v>
      </c>
      <c r="AO151" s="212"/>
      <c r="AP151" s="212"/>
      <c r="AQ151" s="85" t="s">
        <v>94</v>
      </c>
      <c r="AR151" s="49"/>
      <c r="AS151" s="86">
        <v>0</v>
      </c>
      <c r="AT151" s="87">
        <f t="shared" si="3"/>
        <v>0</v>
      </c>
      <c r="AU151" s="88">
        <f>'IO 06a - UZ - Uzemnění'!P122</f>
        <v>0</v>
      </c>
      <c r="AV151" s="87">
        <f>'IO 06a - UZ - Uzemnění'!J35</f>
        <v>0</v>
      </c>
      <c r="AW151" s="87">
        <f>'IO 06a - UZ - Uzemnění'!J36</f>
        <v>0</v>
      </c>
      <c r="AX151" s="87">
        <f>'IO 06a - UZ - Uzemnění'!J37</f>
        <v>0</v>
      </c>
      <c r="AY151" s="87">
        <f>'IO 06a - UZ - Uzemnění'!J38</f>
        <v>0</v>
      </c>
      <c r="AZ151" s="87">
        <f>'IO 06a - UZ - Uzemnění'!F35</f>
        <v>0</v>
      </c>
      <c r="BA151" s="87">
        <f>'IO 06a - UZ - Uzemnění'!F36</f>
        <v>0</v>
      </c>
      <c r="BB151" s="87">
        <f>'IO 06a - UZ - Uzemnění'!F37</f>
        <v>0</v>
      </c>
      <c r="BC151" s="87">
        <f>'IO 06a - UZ - Uzemnění'!F38</f>
        <v>0</v>
      </c>
      <c r="BD151" s="89">
        <f>'IO 06a - UZ - Uzemnění'!F39</f>
        <v>0</v>
      </c>
      <c r="BT151" s="25" t="s">
        <v>90</v>
      </c>
      <c r="BV151" s="25" t="s">
        <v>83</v>
      </c>
      <c r="BW151" s="25" t="s">
        <v>256</v>
      </c>
      <c r="BX151" s="25" t="s">
        <v>253</v>
      </c>
      <c r="CL151" s="25" t="s">
        <v>1</v>
      </c>
    </row>
    <row r="152" spans="1:91" s="3" customFormat="1" ht="16.5" customHeight="1" x14ac:dyDescent="0.2">
      <c r="A152" s="84" t="s">
        <v>91</v>
      </c>
      <c r="B152" s="49"/>
      <c r="C152" s="9"/>
      <c r="D152" s="9"/>
      <c r="E152" s="209" t="s">
        <v>257</v>
      </c>
      <c r="F152" s="209"/>
      <c r="G152" s="209"/>
      <c r="H152" s="209"/>
      <c r="I152" s="209"/>
      <c r="J152" s="9"/>
      <c r="K152" s="209" t="s">
        <v>258</v>
      </c>
      <c r="L152" s="209"/>
      <c r="M152" s="209"/>
      <c r="N152" s="209"/>
      <c r="O152" s="209"/>
      <c r="P152" s="209"/>
      <c r="Q152" s="209"/>
      <c r="R152" s="209"/>
      <c r="S152" s="209"/>
      <c r="T152" s="209"/>
      <c r="U152" s="209"/>
      <c r="V152" s="209"/>
      <c r="W152" s="209"/>
      <c r="X152" s="209"/>
      <c r="Y152" s="209"/>
      <c r="Z152" s="209"/>
      <c r="AA152" s="209"/>
      <c r="AB152" s="209"/>
      <c r="AC152" s="209"/>
      <c r="AD152" s="209"/>
      <c r="AE152" s="209"/>
      <c r="AF152" s="209"/>
      <c r="AG152" s="211">
        <f>'IO 06b - KT - Kabelové trasy'!J32</f>
        <v>0</v>
      </c>
      <c r="AH152" s="212"/>
      <c r="AI152" s="212"/>
      <c r="AJ152" s="212"/>
      <c r="AK152" s="212"/>
      <c r="AL152" s="212"/>
      <c r="AM152" s="212"/>
      <c r="AN152" s="211">
        <f t="shared" si="2"/>
        <v>0</v>
      </c>
      <c r="AO152" s="212"/>
      <c r="AP152" s="212"/>
      <c r="AQ152" s="85" t="s">
        <v>94</v>
      </c>
      <c r="AR152" s="49"/>
      <c r="AS152" s="86">
        <v>0</v>
      </c>
      <c r="AT152" s="87">
        <f t="shared" si="3"/>
        <v>0</v>
      </c>
      <c r="AU152" s="88">
        <f>'IO 06b - KT - Kabelové trasy'!P124</f>
        <v>0</v>
      </c>
      <c r="AV152" s="87">
        <f>'IO 06b - KT - Kabelové trasy'!J35</f>
        <v>0</v>
      </c>
      <c r="AW152" s="87">
        <f>'IO 06b - KT - Kabelové trasy'!J36</f>
        <v>0</v>
      </c>
      <c r="AX152" s="87">
        <f>'IO 06b - KT - Kabelové trasy'!J37</f>
        <v>0</v>
      </c>
      <c r="AY152" s="87">
        <f>'IO 06b - KT - Kabelové trasy'!J38</f>
        <v>0</v>
      </c>
      <c r="AZ152" s="87">
        <f>'IO 06b - KT - Kabelové trasy'!F35</f>
        <v>0</v>
      </c>
      <c r="BA152" s="87">
        <f>'IO 06b - KT - Kabelové trasy'!F36</f>
        <v>0</v>
      </c>
      <c r="BB152" s="87">
        <f>'IO 06b - KT - Kabelové trasy'!F37</f>
        <v>0</v>
      </c>
      <c r="BC152" s="87">
        <f>'IO 06b - KT - Kabelové trasy'!F38</f>
        <v>0</v>
      </c>
      <c r="BD152" s="89">
        <f>'IO 06b - KT - Kabelové trasy'!F39</f>
        <v>0</v>
      </c>
      <c r="BT152" s="25" t="s">
        <v>90</v>
      </c>
      <c r="BV152" s="25" t="s">
        <v>83</v>
      </c>
      <c r="BW152" s="25" t="s">
        <v>259</v>
      </c>
      <c r="BX152" s="25" t="s">
        <v>253</v>
      </c>
      <c r="CL152" s="25" t="s">
        <v>1</v>
      </c>
    </row>
    <row r="153" spans="1:91" s="3" customFormat="1" ht="16.5" customHeight="1" x14ac:dyDescent="0.2">
      <c r="A153" s="84" t="s">
        <v>91</v>
      </c>
      <c r="B153" s="49"/>
      <c r="C153" s="9"/>
      <c r="D153" s="9"/>
      <c r="E153" s="209" t="s">
        <v>260</v>
      </c>
      <c r="F153" s="209"/>
      <c r="G153" s="209"/>
      <c r="H153" s="209"/>
      <c r="I153" s="209"/>
      <c r="J153" s="9"/>
      <c r="K153" s="209" t="s">
        <v>261</v>
      </c>
      <c r="L153" s="209"/>
      <c r="M153" s="209"/>
      <c r="N153" s="209"/>
      <c r="O153" s="209"/>
      <c r="P153" s="209"/>
      <c r="Q153" s="209"/>
      <c r="R153" s="209"/>
      <c r="S153" s="209"/>
      <c r="T153" s="209"/>
      <c r="U153" s="209"/>
      <c r="V153" s="209"/>
      <c r="W153" s="209"/>
      <c r="X153" s="209"/>
      <c r="Y153" s="209"/>
      <c r="Z153" s="209"/>
      <c r="AA153" s="209"/>
      <c r="AB153" s="209"/>
      <c r="AC153" s="209"/>
      <c r="AD153" s="209"/>
      <c r="AE153" s="209"/>
      <c r="AF153" s="209"/>
      <c r="AG153" s="211">
        <f>'IO 06c - SP - Silnoproudé...'!J32</f>
        <v>0</v>
      </c>
      <c r="AH153" s="212"/>
      <c r="AI153" s="212"/>
      <c r="AJ153" s="212"/>
      <c r="AK153" s="212"/>
      <c r="AL153" s="212"/>
      <c r="AM153" s="212"/>
      <c r="AN153" s="211">
        <f t="shared" si="2"/>
        <v>0</v>
      </c>
      <c r="AO153" s="212"/>
      <c r="AP153" s="212"/>
      <c r="AQ153" s="85" t="s">
        <v>94</v>
      </c>
      <c r="AR153" s="49"/>
      <c r="AS153" s="86">
        <v>0</v>
      </c>
      <c r="AT153" s="87">
        <f t="shared" si="3"/>
        <v>0</v>
      </c>
      <c r="AU153" s="88">
        <f>'IO 06c - SP - Silnoproudé...'!P122</f>
        <v>0</v>
      </c>
      <c r="AV153" s="87">
        <f>'IO 06c - SP - Silnoproudé...'!J35</f>
        <v>0</v>
      </c>
      <c r="AW153" s="87">
        <f>'IO 06c - SP - Silnoproudé...'!J36</f>
        <v>0</v>
      </c>
      <c r="AX153" s="87">
        <f>'IO 06c - SP - Silnoproudé...'!J37</f>
        <v>0</v>
      </c>
      <c r="AY153" s="87">
        <f>'IO 06c - SP - Silnoproudé...'!J38</f>
        <v>0</v>
      </c>
      <c r="AZ153" s="87">
        <f>'IO 06c - SP - Silnoproudé...'!F35</f>
        <v>0</v>
      </c>
      <c r="BA153" s="87">
        <f>'IO 06c - SP - Silnoproudé...'!F36</f>
        <v>0</v>
      </c>
      <c r="BB153" s="87">
        <f>'IO 06c - SP - Silnoproudé...'!F37</f>
        <v>0</v>
      </c>
      <c r="BC153" s="87">
        <f>'IO 06c - SP - Silnoproudé...'!F38</f>
        <v>0</v>
      </c>
      <c r="BD153" s="89">
        <f>'IO 06c - SP - Silnoproudé...'!F39</f>
        <v>0</v>
      </c>
      <c r="BT153" s="25" t="s">
        <v>90</v>
      </c>
      <c r="BV153" s="25" t="s">
        <v>83</v>
      </c>
      <c r="BW153" s="25" t="s">
        <v>262</v>
      </c>
      <c r="BX153" s="25" t="s">
        <v>253</v>
      </c>
      <c r="CL153" s="25" t="s">
        <v>1</v>
      </c>
    </row>
    <row r="154" spans="1:91" s="6" customFormat="1" ht="24.75" customHeight="1" x14ac:dyDescent="0.2">
      <c r="A154" s="84" t="s">
        <v>91</v>
      </c>
      <c r="B154" s="75"/>
      <c r="C154" s="76"/>
      <c r="D154" s="208" t="s">
        <v>263</v>
      </c>
      <c r="E154" s="208"/>
      <c r="F154" s="208"/>
      <c r="G154" s="208"/>
      <c r="H154" s="208"/>
      <c r="I154" s="77"/>
      <c r="J154" s="208" t="s">
        <v>264</v>
      </c>
      <c r="K154" s="208"/>
      <c r="L154" s="208"/>
      <c r="M154" s="208"/>
      <c r="N154" s="208"/>
      <c r="O154" s="208"/>
      <c r="P154" s="208"/>
      <c r="Q154" s="208"/>
      <c r="R154" s="208"/>
      <c r="S154" s="208"/>
      <c r="T154" s="208"/>
      <c r="U154" s="208"/>
      <c r="V154" s="208"/>
      <c r="W154" s="208"/>
      <c r="X154" s="208"/>
      <c r="Y154" s="208"/>
      <c r="Z154" s="208"/>
      <c r="AA154" s="208"/>
      <c r="AB154" s="208"/>
      <c r="AC154" s="208"/>
      <c r="AD154" s="208"/>
      <c r="AE154" s="208"/>
      <c r="AF154" s="208"/>
      <c r="AG154" s="216">
        <f>'D.2-IO 07 - Venkovní osvě...'!J30</f>
        <v>0</v>
      </c>
      <c r="AH154" s="217"/>
      <c r="AI154" s="217"/>
      <c r="AJ154" s="217"/>
      <c r="AK154" s="217"/>
      <c r="AL154" s="217"/>
      <c r="AM154" s="217"/>
      <c r="AN154" s="216">
        <f t="shared" si="2"/>
        <v>0</v>
      </c>
      <c r="AO154" s="217"/>
      <c r="AP154" s="217"/>
      <c r="AQ154" s="78" t="s">
        <v>87</v>
      </c>
      <c r="AR154" s="75"/>
      <c r="AS154" s="79">
        <v>0</v>
      </c>
      <c r="AT154" s="80">
        <f t="shared" si="3"/>
        <v>0</v>
      </c>
      <c r="AU154" s="81">
        <f>'D.2-IO 07 - Venkovní osvě...'!P122</f>
        <v>0</v>
      </c>
      <c r="AV154" s="80">
        <f>'D.2-IO 07 - Venkovní osvě...'!J33</f>
        <v>0</v>
      </c>
      <c r="AW154" s="80">
        <f>'D.2-IO 07 - Venkovní osvě...'!J34</f>
        <v>0</v>
      </c>
      <c r="AX154" s="80">
        <f>'D.2-IO 07 - Venkovní osvě...'!J35</f>
        <v>0</v>
      </c>
      <c r="AY154" s="80">
        <f>'D.2-IO 07 - Venkovní osvě...'!J36</f>
        <v>0</v>
      </c>
      <c r="AZ154" s="80">
        <f>'D.2-IO 07 - Venkovní osvě...'!F33</f>
        <v>0</v>
      </c>
      <c r="BA154" s="80">
        <f>'D.2-IO 07 - Venkovní osvě...'!F34</f>
        <v>0</v>
      </c>
      <c r="BB154" s="80">
        <f>'D.2-IO 07 - Venkovní osvě...'!F35</f>
        <v>0</v>
      </c>
      <c r="BC154" s="80">
        <f>'D.2-IO 07 - Venkovní osvě...'!F36</f>
        <v>0</v>
      </c>
      <c r="BD154" s="82">
        <f>'D.2-IO 07 - Venkovní osvě...'!F37</f>
        <v>0</v>
      </c>
      <c r="BT154" s="83" t="s">
        <v>88</v>
      </c>
      <c r="BV154" s="83" t="s">
        <v>83</v>
      </c>
      <c r="BW154" s="83" t="s">
        <v>265</v>
      </c>
      <c r="BX154" s="83" t="s">
        <v>4</v>
      </c>
      <c r="CL154" s="83" t="s">
        <v>1</v>
      </c>
      <c r="CM154" s="83" t="s">
        <v>90</v>
      </c>
    </row>
    <row r="155" spans="1:91" s="6" customFormat="1" ht="24.75" customHeight="1" x14ac:dyDescent="0.2">
      <c r="A155" s="84" t="s">
        <v>91</v>
      </c>
      <c r="B155" s="75"/>
      <c r="C155" s="76"/>
      <c r="D155" s="208" t="s">
        <v>266</v>
      </c>
      <c r="E155" s="208"/>
      <c r="F155" s="208"/>
      <c r="G155" s="208"/>
      <c r="H155" s="208"/>
      <c r="I155" s="77"/>
      <c r="J155" s="208" t="s">
        <v>267</v>
      </c>
      <c r="K155" s="208"/>
      <c r="L155" s="208"/>
      <c r="M155" s="208"/>
      <c r="N155" s="208"/>
      <c r="O155" s="208"/>
      <c r="P155" s="208"/>
      <c r="Q155" s="208"/>
      <c r="R155" s="208"/>
      <c r="S155" s="208"/>
      <c r="T155" s="208"/>
      <c r="U155" s="208"/>
      <c r="V155" s="208"/>
      <c r="W155" s="208"/>
      <c r="X155" s="208"/>
      <c r="Y155" s="208"/>
      <c r="Z155" s="208"/>
      <c r="AA155" s="208"/>
      <c r="AB155" s="208"/>
      <c r="AC155" s="208"/>
      <c r="AD155" s="208"/>
      <c r="AE155" s="208"/>
      <c r="AF155" s="208"/>
      <c r="AG155" s="216">
        <f>'D.2-IO 08 - Slaboproudé r...'!J30</f>
        <v>0</v>
      </c>
      <c r="AH155" s="217"/>
      <c r="AI155" s="217"/>
      <c r="AJ155" s="217"/>
      <c r="AK155" s="217"/>
      <c r="AL155" s="217"/>
      <c r="AM155" s="217"/>
      <c r="AN155" s="216">
        <f t="shared" si="2"/>
        <v>0</v>
      </c>
      <c r="AO155" s="217"/>
      <c r="AP155" s="217"/>
      <c r="AQ155" s="78" t="s">
        <v>87</v>
      </c>
      <c r="AR155" s="75"/>
      <c r="AS155" s="79">
        <v>0</v>
      </c>
      <c r="AT155" s="80">
        <f t="shared" si="3"/>
        <v>0</v>
      </c>
      <c r="AU155" s="81">
        <f>'D.2-IO 08 - Slaboproudé r...'!P117</f>
        <v>0</v>
      </c>
      <c r="AV155" s="80">
        <f>'D.2-IO 08 - Slaboproudé r...'!J33</f>
        <v>0</v>
      </c>
      <c r="AW155" s="80">
        <f>'D.2-IO 08 - Slaboproudé r...'!J34</f>
        <v>0</v>
      </c>
      <c r="AX155" s="80">
        <f>'D.2-IO 08 - Slaboproudé r...'!J35</f>
        <v>0</v>
      </c>
      <c r="AY155" s="80">
        <f>'D.2-IO 08 - Slaboproudé r...'!J36</f>
        <v>0</v>
      </c>
      <c r="AZ155" s="80">
        <f>'D.2-IO 08 - Slaboproudé r...'!F33</f>
        <v>0</v>
      </c>
      <c r="BA155" s="80">
        <f>'D.2-IO 08 - Slaboproudé r...'!F34</f>
        <v>0</v>
      </c>
      <c r="BB155" s="80">
        <f>'D.2-IO 08 - Slaboproudé r...'!F35</f>
        <v>0</v>
      </c>
      <c r="BC155" s="80">
        <f>'D.2-IO 08 - Slaboproudé r...'!F36</f>
        <v>0</v>
      </c>
      <c r="BD155" s="82">
        <f>'D.2-IO 08 - Slaboproudé r...'!F37</f>
        <v>0</v>
      </c>
      <c r="BT155" s="83" t="s">
        <v>88</v>
      </c>
      <c r="BV155" s="83" t="s">
        <v>83</v>
      </c>
      <c r="BW155" s="83" t="s">
        <v>268</v>
      </c>
      <c r="BX155" s="83" t="s">
        <v>4</v>
      </c>
      <c r="CL155" s="83" t="s">
        <v>1</v>
      </c>
      <c r="CM155" s="83" t="s">
        <v>90</v>
      </c>
    </row>
    <row r="156" spans="1:91" s="6" customFormat="1" ht="24.75" customHeight="1" x14ac:dyDescent="0.2">
      <c r="A156" s="84" t="s">
        <v>91</v>
      </c>
      <c r="B156" s="75"/>
      <c r="C156" s="76"/>
      <c r="D156" s="208" t="s">
        <v>269</v>
      </c>
      <c r="E156" s="208"/>
      <c r="F156" s="208"/>
      <c r="G156" s="208"/>
      <c r="H156" s="208"/>
      <c r="I156" s="77"/>
      <c r="J156" s="208" t="s">
        <v>270</v>
      </c>
      <c r="K156" s="208"/>
      <c r="L156" s="208"/>
      <c r="M156" s="208"/>
      <c r="N156" s="208"/>
      <c r="O156" s="208"/>
      <c r="P156" s="208"/>
      <c r="Q156" s="208"/>
      <c r="R156" s="208"/>
      <c r="S156" s="208"/>
      <c r="T156" s="208"/>
      <c r="U156" s="208"/>
      <c r="V156" s="208"/>
      <c r="W156" s="208"/>
      <c r="X156" s="208"/>
      <c r="Y156" s="208"/>
      <c r="Z156" s="208"/>
      <c r="AA156" s="208"/>
      <c r="AB156" s="208"/>
      <c r="AC156" s="208"/>
      <c r="AD156" s="208"/>
      <c r="AE156" s="208"/>
      <c r="AF156" s="208"/>
      <c r="AG156" s="216">
        <f>'D.2-IO 09 - Plynové odběr...'!J30</f>
        <v>0</v>
      </c>
      <c r="AH156" s="217"/>
      <c r="AI156" s="217"/>
      <c r="AJ156" s="217"/>
      <c r="AK156" s="217"/>
      <c r="AL156" s="217"/>
      <c r="AM156" s="217"/>
      <c r="AN156" s="216">
        <f t="shared" si="2"/>
        <v>0</v>
      </c>
      <c r="AO156" s="217"/>
      <c r="AP156" s="217"/>
      <c r="AQ156" s="78" t="s">
        <v>87</v>
      </c>
      <c r="AR156" s="75"/>
      <c r="AS156" s="79">
        <v>0</v>
      </c>
      <c r="AT156" s="80">
        <f t="shared" si="3"/>
        <v>0</v>
      </c>
      <c r="AU156" s="81">
        <f>'D.2-IO 09 - Plynové odběr...'!P125</f>
        <v>0</v>
      </c>
      <c r="AV156" s="80">
        <f>'D.2-IO 09 - Plynové odběr...'!J33</f>
        <v>0</v>
      </c>
      <c r="AW156" s="80">
        <f>'D.2-IO 09 - Plynové odběr...'!J34</f>
        <v>0</v>
      </c>
      <c r="AX156" s="80">
        <f>'D.2-IO 09 - Plynové odběr...'!J35</f>
        <v>0</v>
      </c>
      <c r="AY156" s="80">
        <f>'D.2-IO 09 - Plynové odběr...'!J36</f>
        <v>0</v>
      </c>
      <c r="AZ156" s="80">
        <f>'D.2-IO 09 - Plynové odběr...'!F33</f>
        <v>0</v>
      </c>
      <c r="BA156" s="80">
        <f>'D.2-IO 09 - Plynové odběr...'!F34</f>
        <v>0</v>
      </c>
      <c r="BB156" s="80">
        <f>'D.2-IO 09 - Plynové odběr...'!F35</f>
        <v>0</v>
      </c>
      <c r="BC156" s="80">
        <f>'D.2-IO 09 - Plynové odběr...'!F36</f>
        <v>0</v>
      </c>
      <c r="BD156" s="82">
        <f>'D.2-IO 09 - Plynové odběr...'!F37</f>
        <v>0</v>
      </c>
      <c r="BT156" s="83" t="s">
        <v>88</v>
      </c>
      <c r="BV156" s="83" t="s">
        <v>83</v>
      </c>
      <c r="BW156" s="83" t="s">
        <v>271</v>
      </c>
      <c r="BX156" s="83" t="s">
        <v>4</v>
      </c>
      <c r="CL156" s="83" t="s">
        <v>1</v>
      </c>
      <c r="CM156" s="83" t="s">
        <v>90</v>
      </c>
    </row>
    <row r="157" spans="1:91" s="6" customFormat="1" ht="16.5" customHeight="1" x14ac:dyDescent="0.2">
      <c r="A157" s="84" t="s">
        <v>91</v>
      </c>
      <c r="B157" s="75"/>
      <c r="C157" s="76"/>
      <c r="D157" s="208" t="s">
        <v>272</v>
      </c>
      <c r="E157" s="208"/>
      <c r="F157" s="208"/>
      <c r="G157" s="208"/>
      <c r="H157" s="208"/>
      <c r="I157" s="77"/>
      <c r="J157" s="208" t="s">
        <v>273</v>
      </c>
      <c r="K157" s="208"/>
      <c r="L157" s="208"/>
      <c r="M157" s="208"/>
      <c r="N157" s="208"/>
      <c r="O157" s="208"/>
      <c r="P157" s="208"/>
      <c r="Q157" s="208"/>
      <c r="R157" s="208"/>
      <c r="S157" s="208"/>
      <c r="T157" s="208"/>
      <c r="U157" s="208"/>
      <c r="V157" s="208"/>
      <c r="W157" s="208"/>
      <c r="X157" s="208"/>
      <c r="Y157" s="208"/>
      <c r="Z157" s="208"/>
      <c r="AA157" s="208"/>
      <c r="AB157" s="208"/>
      <c r="AC157" s="208"/>
      <c r="AD157" s="208"/>
      <c r="AE157" s="208"/>
      <c r="AF157" s="208"/>
      <c r="AG157" s="216">
        <f>'VON - Vedlejší a ostatní ...'!J30</f>
        <v>0</v>
      </c>
      <c r="AH157" s="217"/>
      <c r="AI157" s="217"/>
      <c r="AJ157" s="217"/>
      <c r="AK157" s="217"/>
      <c r="AL157" s="217"/>
      <c r="AM157" s="217"/>
      <c r="AN157" s="216">
        <f t="shared" si="2"/>
        <v>0</v>
      </c>
      <c r="AO157" s="217"/>
      <c r="AP157" s="217"/>
      <c r="AQ157" s="78" t="s">
        <v>87</v>
      </c>
      <c r="AR157" s="75"/>
      <c r="AS157" s="90">
        <v>0</v>
      </c>
      <c r="AT157" s="91">
        <f t="shared" si="3"/>
        <v>0</v>
      </c>
      <c r="AU157" s="92">
        <f>'VON - Vedlejší a ostatní ...'!P128</f>
        <v>0</v>
      </c>
      <c r="AV157" s="91">
        <f>'VON - Vedlejší a ostatní ...'!J33</f>
        <v>0</v>
      </c>
      <c r="AW157" s="91">
        <f>'VON - Vedlejší a ostatní ...'!J34</f>
        <v>0</v>
      </c>
      <c r="AX157" s="91">
        <f>'VON - Vedlejší a ostatní ...'!J35</f>
        <v>0</v>
      </c>
      <c r="AY157" s="91">
        <f>'VON - Vedlejší a ostatní ...'!J36</f>
        <v>0</v>
      </c>
      <c r="AZ157" s="91">
        <f>'VON - Vedlejší a ostatní ...'!F33</f>
        <v>0</v>
      </c>
      <c r="BA157" s="91">
        <f>'VON - Vedlejší a ostatní ...'!F34</f>
        <v>0</v>
      </c>
      <c r="BB157" s="91">
        <f>'VON - Vedlejší a ostatní ...'!F35</f>
        <v>0</v>
      </c>
      <c r="BC157" s="91">
        <f>'VON - Vedlejší a ostatní ...'!F36</f>
        <v>0</v>
      </c>
      <c r="BD157" s="93">
        <f>'VON - Vedlejší a ostatní ...'!F37</f>
        <v>0</v>
      </c>
      <c r="BT157" s="83" t="s">
        <v>88</v>
      </c>
      <c r="BV157" s="83" t="s">
        <v>83</v>
      </c>
      <c r="BW157" s="83" t="s">
        <v>274</v>
      </c>
      <c r="BX157" s="83" t="s">
        <v>4</v>
      </c>
      <c r="CL157" s="83" t="s">
        <v>1</v>
      </c>
      <c r="CM157" s="83" t="s">
        <v>90</v>
      </c>
    </row>
    <row r="158" spans="1:91" s="1" customFormat="1" ht="30" customHeight="1" x14ac:dyDescent="0.2">
      <c r="B158" s="33"/>
      <c r="AR158" s="33"/>
    </row>
    <row r="159" spans="1:91" s="1" customFormat="1" ht="6.95" customHeight="1" x14ac:dyDescent="0.2">
      <c r="B159" s="45"/>
      <c r="C159" s="46"/>
      <c r="D159" s="46"/>
      <c r="E159" s="46"/>
      <c r="F159" s="46"/>
      <c r="G159" s="46"/>
      <c r="H159" s="46"/>
      <c r="I159" s="46"/>
      <c r="J159" s="46"/>
      <c r="K159" s="46"/>
      <c r="L159" s="46"/>
      <c r="M159" s="46"/>
      <c r="N159" s="46"/>
      <c r="O159" s="46"/>
      <c r="P159" s="46"/>
      <c r="Q159" s="46"/>
      <c r="R159" s="46"/>
      <c r="S159" s="46"/>
      <c r="T159" s="46"/>
      <c r="U159" s="46"/>
      <c r="V159" s="46"/>
      <c r="W159" s="46"/>
      <c r="X159" s="46"/>
      <c r="Y159" s="46"/>
      <c r="Z159" s="46"/>
      <c r="AA159" s="46"/>
      <c r="AB159" s="46"/>
      <c r="AC159" s="46"/>
      <c r="AD159" s="46"/>
      <c r="AE159" s="46"/>
      <c r="AF159" s="46"/>
      <c r="AG159" s="46"/>
      <c r="AH159" s="46"/>
      <c r="AI159" s="46"/>
      <c r="AJ159" s="46"/>
      <c r="AK159" s="46"/>
      <c r="AL159" s="46"/>
      <c r="AM159" s="46"/>
      <c r="AN159" s="46"/>
      <c r="AO159" s="46"/>
      <c r="AP159" s="46"/>
      <c r="AQ159" s="46"/>
      <c r="AR159" s="33"/>
    </row>
  </sheetData>
  <mergeCells count="290">
    <mergeCell ref="L33:P33"/>
    <mergeCell ref="AK33:AO33"/>
    <mergeCell ref="W33:AE33"/>
    <mergeCell ref="L29:P29"/>
    <mergeCell ref="W29:AE29"/>
    <mergeCell ref="W30:AE30"/>
    <mergeCell ref="AK30:AO30"/>
    <mergeCell ref="L30:P30"/>
    <mergeCell ref="AK31:AO31"/>
    <mergeCell ref="W31:AE31"/>
    <mergeCell ref="L31:P31"/>
    <mergeCell ref="L32:P32"/>
    <mergeCell ref="W32:AE32"/>
    <mergeCell ref="AK32:AO32"/>
    <mergeCell ref="X35:AB35"/>
    <mergeCell ref="AR2:BE2"/>
    <mergeCell ref="AG101:AM101"/>
    <mergeCell ref="AN101:AP101"/>
    <mergeCell ref="AN102:AP102"/>
    <mergeCell ref="AG102:AM102"/>
    <mergeCell ref="AN103:AP103"/>
    <mergeCell ref="AG103:AM103"/>
    <mergeCell ref="AS89:AT91"/>
    <mergeCell ref="L99:AF99"/>
    <mergeCell ref="AG99:AM99"/>
    <mergeCell ref="AN99:AP99"/>
    <mergeCell ref="AG100:AM100"/>
    <mergeCell ref="K100:AF100"/>
    <mergeCell ref="BE5:BE34"/>
    <mergeCell ref="K5:AO5"/>
    <mergeCell ref="K6:AO6"/>
    <mergeCell ref="E14:AJ14"/>
    <mergeCell ref="E23:AN23"/>
    <mergeCell ref="AK26:AO26"/>
    <mergeCell ref="L28:P28"/>
    <mergeCell ref="W28:AE28"/>
    <mergeCell ref="AK28:AO28"/>
    <mergeCell ref="AK29:AO29"/>
    <mergeCell ref="AN105:AP105"/>
    <mergeCell ref="AG105:AM105"/>
    <mergeCell ref="AN106:AP106"/>
    <mergeCell ref="AG106:AM106"/>
    <mergeCell ref="AN107:AP107"/>
    <mergeCell ref="AG107:AM107"/>
    <mergeCell ref="AN108:AP108"/>
    <mergeCell ref="AG108:AM108"/>
    <mergeCell ref="AK35:AO35"/>
    <mergeCell ref="AG109:AM109"/>
    <mergeCell ref="AN109:AP109"/>
    <mergeCell ref="AN110:AP110"/>
    <mergeCell ref="AG110:AM110"/>
    <mergeCell ref="AG111:AM111"/>
    <mergeCell ref="AN111:AP111"/>
    <mergeCell ref="AG112:AM112"/>
    <mergeCell ref="AN112:AP112"/>
    <mergeCell ref="AG113:AM113"/>
    <mergeCell ref="AN113:AP113"/>
    <mergeCell ref="AN114:AP114"/>
    <mergeCell ref="AG114:AM114"/>
    <mergeCell ref="AN115:AP115"/>
    <mergeCell ref="AG115:AM115"/>
    <mergeCell ref="AG116:AM116"/>
    <mergeCell ref="AN116:AP116"/>
    <mergeCell ref="AG117:AM117"/>
    <mergeCell ref="AN117:AP117"/>
    <mergeCell ref="AN118:AP118"/>
    <mergeCell ref="AG118:AM118"/>
    <mergeCell ref="AN119:AP119"/>
    <mergeCell ref="AG119:AM119"/>
    <mergeCell ref="AN120:AP120"/>
    <mergeCell ref="AG120:AM120"/>
    <mergeCell ref="AN121:AP121"/>
    <mergeCell ref="AG121:AM121"/>
    <mergeCell ref="AN122:AP122"/>
    <mergeCell ref="AG122:AM122"/>
    <mergeCell ref="AN123:AP123"/>
    <mergeCell ref="AG123:AM123"/>
    <mergeCell ref="AN124:AP124"/>
    <mergeCell ref="AG124:AM124"/>
    <mergeCell ref="AN125:AP125"/>
    <mergeCell ref="AG125:AM125"/>
    <mergeCell ref="AN126:AP126"/>
    <mergeCell ref="AG126:AM126"/>
    <mergeCell ref="AN127:AP127"/>
    <mergeCell ref="AG127:AM127"/>
    <mergeCell ref="AG128:AM128"/>
    <mergeCell ref="AN128:AP128"/>
    <mergeCell ref="AG129:AM129"/>
    <mergeCell ref="AN129:AP129"/>
    <mergeCell ref="AN130:AP130"/>
    <mergeCell ref="AG130:AM130"/>
    <mergeCell ref="AN131:AP131"/>
    <mergeCell ref="AG131:AM131"/>
    <mergeCell ref="AN132:AP132"/>
    <mergeCell ref="AG132:AM132"/>
    <mergeCell ref="AN133:AP133"/>
    <mergeCell ref="AG133:AM133"/>
    <mergeCell ref="AN134:AP134"/>
    <mergeCell ref="AG134:AM134"/>
    <mergeCell ref="AN135:AP135"/>
    <mergeCell ref="AG135:AM135"/>
    <mergeCell ref="AN136:AP136"/>
    <mergeCell ref="AG136:AM136"/>
    <mergeCell ref="AN137:AP137"/>
    <mergeCell ref="AG137:AM137"/>
    <mergeCell ref="AG138:AM138"/>
    <mergeCell ref="AN138:AP138"/>
    <mergeCell ref="AN139:AP139"/>
    <mergeCell ref="AG139:AM139"/>
    <mergeCell ref="AG140:AM140"/>
    <mergeCell ref="AN140:AP140"/>
    <mergeCell ref="AG141:AM141"/>
    <mergeCell ref="AN141:AP141"/>
    <mergeCell ref="AG142:AM142"/>
    <mergeCell ref="AN142:AP142"/>
    <mergeCell ref="AN143:AP143"/>
    <mergeCell ref="AG143:AM143"/>
    <mergeCell ref="AN144:AP144"/>
    <mergeCell ref="AG144:AM144"/>
    <mergeCell ref="AN145:AP145"/>
    <mergeCell ref="AG145:AM145"/>
    <mergeCell ref="AN146:AP146"/>
    <mergeCell ref="AG146:AM146"/>
    <mergeCell ref="AN147:AP147"/>
    <mergeCell ref="AG147:AM147"/>
    <mergeCell ref="AN148:AP148"/>
    <mergeCell ref="AG148:AM148"/>
    <mergeCell ref="AN149:AP149"/>
    <mergeCell ref="AG149:AM149"/>
    <mergeCell ref="AN150:AP150"/>
    <mergeCell ref="AG150:AM150"/>
    <mergeCell ref="AN151:AP151"/>
    <mergeCell ref="AG151:AM151"/>
    <mergeCell ref="AG152:AM152"/>
    <mergeCell ref="AN152:AP152"/>
    <mergeCell ref="AN153:AP153"/>
    <mergeCell ref="AG153:AM153"/>
    <mergeCell ref="AN154:AP154"/>
    <mergeCell ref="AG154:AM154"/>
    <mergeCell ref="AN155:AP155"/>
    <mergeCell ref="AG155:AM155"/>
    <mergeCell ref="AN156:AP156"/>
    <mergeCell ref="AG156:AM156"/>
    <mergeCell ref="AN157:AP157"/>
    <mergeCell ref="AG157:AM157"/>
    <mergeCell ref="L85:AO85"/>
    <mergeCell ref="AM87:AN87"/>
    <mergeCell ref="AM89:AP89"/>
    <mergeCell ref="AM90:AP90"/>
    <mergeCell ref="AN92:AP92"/>
    <mergeCell ref="AG92:AM92"/>
    <mergeCell ref="I92:AF92"/>
    <mergeCell ref="AG97:AM97"/>
    <mergeCell ref="AN97:AP97"/>
    <mergeCell ref="E97:I97"/>
    <mergeCell ref="K97:AF97"/>
    <mergeCell ref="L98:AF98"/>
    <mergeCell ref="F98:J98"/>
    <mergeCell ref="AN98:AP98"/>
    <mergeCell ref="AG98:AM98"/>
    <mergeCell ref="F99:J99"/>
    <mergeCell ref="C92:G92"/>
    <mergeCell ref="AG94:AM94"/>
    <mergeCell ref="AN95:AP95"/>
    <mergeCell ref="AG95:AM95"/>
    <mergeCell ref="J95:AF95"/>
    <mergeCell ref="D95:H95"/>
    <mergeCell ref="AG96:AM96"/>
    <mergeCell ref="E96:I96"/>
    <mergeCell ref="AN96:AP96"/>
    <mergeCell ref="K96:AF96"/>
    <mergeCell ref="AN94:AP94"/>
    <mergeCell ref="E100:I100"/>
    <mergeCell ref="AN100:AP100"/>
    <mergeCell ref="K101:AF101"/>
    <mergeCell ref="E101:I101"/>
    <mergeCell ref="L102:AF102"/>
    <mergeCell ref="F102:J102"/>
    <mergeCell ref="F103:J103"/>
    <mergeCell ref="L103:AF103"/>
    <mergeCell ref="M104:AF104"/>
    <mergeCell ref="G104:K104"/>
    <mergeCell ref="AN104:AP104"/>
    <mergeCell ref="AG104:AM104"/>
    <mergeCell ref="G105:K105"/>
    <mergeCell ref="M105:AF105"/>
    <mergeCell ref="F106:J106"/>
    <mergeCell ref="L106:AF106"/>
    <mergeCell ref="L107:AF107"/>
    <mergeCell ref="F107:J107"/>
    <mergeCell ref="L108:AF108"/>
    <mergeCell ref="F108:J108"/>
    <mergeCell ref="M109:AF109"/>
    <mergeCell ref="G109:K109"/>
    <mergeCell ref="M110:AF110"/>
    <mergeCell ref="G110:K110"/>
    <mergeCell ref="M111:AF111"/>
    <mergeCell ref="G111:K111"/>
    <mergeCell ref="M112:AF112"/>
    <mergeCell ref="G112:K112"/>
    <mergeCell ref="M113:AF113"/>
    <mergeCell ref="G113:K113"/>
    <mergeCell ref="M114:AF114"/>
    <mergeCell ref="G114:K114"/>
    <mergeCell ref="M115:AF115"/>
    <mergeCell ref="G115:K115"/>
    <mergeCell ref="M116:AF116"/>
    <mergeCell ref="G116:K116"/>
    <mergeCell ref="M117:AF117"/>
    <mergeCell ref="G117:K117"/>
    <mergeCell ref="G118:K118"/>
    <mergeCell ref="M118:AF118"/>
    <mergeCell ref="G119:K119"/>
    <mergeCell ref="M119:AF119"/>
    <mergeCell ref="M120:AF120"/>
    <mergeCell ref="G120:K120"/>
    <mergeCell ref="L121:AF121"/>
    <mergeCell ref="F121:J121"/>
    <mergeCell ref="L122:AF122"/>
    <mergeCell ref="F122:J122"/>
    <mergeCell ref="M123:AF123"/>
    <mergeCell ref="G123:K123"/>
    <mergeCell ref="M124:AF124"/>
    <mergeCell ref="G124:K124"/>
    <mergeCell ref="M125:AF125"/>
    <mergeCell ref="G125:K125"/>
    <mergeCell ref="M126:AF126"/>
    <mergeCell ref="G126:K126"/>
    <mergeCell ref="E127:I127"/>
    <mergeCell ref="K127:AF127"/>
    <mergeCell ref="L128:AF128"/>
    <mergeCell ref="F128:J128"/>
    <mergeCell ref="L129:AF129"/>
    <mergeCell ref="F129:J129"/>
    <mergeCell ref="F130:J130"/>
    <mergeCell ref="L130:AF130"/>
    <mergeCell ref="G131:K131"/>
    <mergeCell ref="M131:AF131"/>
    <mergeCell ref="G132:K132"/>
    <mergeCell ref="M132:AF132"/>
    <mergeCell ref="F133:J133"/>
    <mergeCell ref="L133:AF133"/>
    <mergeCell ref="F134:J134"/>
    <mergeCell ref="L134:AF134"/>
    <mergeCell ref="L135:AF135"/>
    <mergeCell ref="F135:J135"/>
    <mergeCell ref="F136:J136"/>
    <mergeCell ref="L136:AF136"/>
    <mergeCell ref="F137:J137"/>
    <mergeCell ref="L137:AF137"/>
    <mergeCell ref="F138:J138"/>
    <mergeCell ref="L138:AF138"/>
    <mergeCell ref="F139:J139"/>
    <mergeCell ref="L139:AF139"/>
    <mergeCell ref="L140:AF140"/>
    <mergeCell ref="F140:J140"/>
    <mergeCell ref="D141:H141"/>
    <mergeCell ref="J141:AF141"/>
    <mergeCell ref="E142:I142"/>
    <mergeCell ref="K142:AF142"/>
    <mergeCell ref="K143:AF143"/>
    <mergeCell ref="E143:I143"/>
    <mergeCell ref="D144:H144"/>
    <mergeCell ref="J144:AF144"/>
    <mergeCell ref="E145:I145"/>
    <mergeCell ref="K145:AF145"/>
    <mergeCell ref="E146:I146"/>
    <mergeCell ref="K146:AF146"/>
    <mergeCell ref="D147:H147"/>
    <mergeCell ref="J147:AF147"/>
    <mergeCell ref="D148:H148"/>
    <mergeCell ref="J148:AF148"/>
    <mergeCell ref="D149:H149"/>
    <mergeCell ref="J149:AF149"/>
    <mergeCell ref="D155:H155"/>
    <mergeCell ref="J155:AF155"/>
    <mergeCell ref="D156:H156"/>
    <mergeCell ref="J156:AF156"/>
    <mergeCell ref="D157:H157"/>
    <mergeCell ref="J157:AF157"/>
    <mergeCell ref="D150:H150"/>
    <mergeCell ref="J150:AF150"/>
    <mergeCell ref="E151:I151"/>
    <mergeCell ref="K151:AF151"/>
    <mergeCell ref="E152:I152"/>
    <mergeCell ref="K152:AF152"/>
    <mergeCell ref="E153:I153"/>
    <mergeCell ref="K153:AF153"/>
    <mergeCell ref="D154:H154"/>
    <mergeCell ref="J154:AF154"/>
  </mergeCells>
  <hyperlinks>
    <hyperlink ref="A96" location="'D.1.0 - Dokumentace boura...'!C2" display="/" xr:uid="{00000000-0004-0000-0000-000000000000}"/>
    <hyperlink ref="A98" location="'D.1.1.A - SPODNÍ STAVBA'!C2" display="/" xr:uid="{00000000-0004-0000-0000-000001000000}"/>
    <hyperlink ref="A99" location="'D.1.1.B - VRCHNÍ STAVBA '!C2" display="/" xr:uid="{00000000-0004-0000-0000-000002000000}"/>
    <hyperlink ref="A100" location="'D.1.3 - Požárně bezpečnos...'!C2" display="/" xr:uid="{00000000-0004-0000-0000-000003000000}"/>
    <hyperlink ref="A102" location="'D.1.4.1 - Zdravotně techn...'!C2" display="/" xr:uid="{00000000-0004-0000-0000-000004000000}"/>
    <hyperlink ref="A104" location="'D.1.4.2.1 - Vzduchotechnika'!C2" display="/" xr:uid="{00000000-0004-0000-0000-000005000000}"/>
    <hyperlink ref="A105" location="'D.1.4.2.2 - Chlazení'!C2" display="/" xr:uid="{00000000-0004-0000-0000-000006000000}"/>
    <hyperlink ref="A106" location="'D.1.4.3 - Vytápění'!C2" display="/" xr:uid="{00000000-0004-0000-0000-000007000000}"/>
    <hyperlink ref="A107" location="'D.1.4.5 - Silnoproudá ele...'!C2" display="/" xr:uid="{00000000-0004-0000-0000-000008000000}"/>
    <hyperlink ref="A109" location="'D.1.4.6.1 - EPS'!C2" display="/" xr:uid="{00000000-0004-0000-0000-000009000000}"/>
    <hyperlink ref="A110" location="'D.1.4.6.2 - NZS'!C2" display="/" xr:uid="{00000000-0004-0000-0000-00000A000000}"/>
    <hyperlink ref="A111" location="'D.1.4.6.3 - PZTS'!C2" display="/" xr:uid="{00000000-0004-0000-0000-00000B000000}"/>
    <hyperlink ref="A112" location="'D.1.4.6.4 - EKV+VDT'!C2" display="/" xr:uid="{00000000-0004-0000-0000-00000C000000}"/>
    <hyperlink ref="A113" location="'D.1.4.6.5 - CCTV'!C2" display="/" xr:uid="{00000000-0004-0000-0000-00000D000000}"/>
    <hyperlink ref="A114" location="'D.1.4.6.6 - SK'!C2" display="/" xr:uid="{00000000-0004-0000-0000-00000E000000}"/>
    <hyperlink ref="A115" location="'D.1.4.6.7 - Měření teplot...'!C2" display="/" xr:uid="{00000000-0004-0000-0000-00000F000000}"/>
    <hyperlink ref="A116" location="'D.1.4.6.8 - STA'!C2" display="/" xr:uid="{00000000-0004-0000-0000-000010000000}"/>
    <hyperlink ref="A117" location="'D.1.4.6.9 - JČ'!C2" display="/" xr:uid="{00000000-0004-0000-0000-000011000000}"/>
    <hyperlink ref="A118" location="'D.1.4.6.11 - Parkovací sy...'!C2" display="/" xr:uid="{00000000-0004-0000-0000-000012000000}"/>
    <hyperlink ref="A119" location="'D.1.4.6.12 - RCD'!C2" display="/" xr:uid="{00000000-0004-0000-0000-000013000000}"/>
    <hyperlink ref="A120" location="'D.1.4.6.13 - KT'!C2" display="/" xr:uid="{00000000-0004-0000-0000-000014000000}"/>
    <hyperlink ref="A121" location="'D.1.4.7 - Měření a regulace'!C2" display="/" xr:uid="{00000000-0004-0000-0000-000015000000}"/>
    <hyperlink ref="A123" location="'D.1.4.8.1 - rozvody'!C2" display="/" xr:uid="{00000000-0004-0000-0000-000016000000}"/>
    <hyperlink ref="A124" location="'D.1.4.8.2 - kompres.stanice'!C2" display="/" xr:uid="{00000000-0004-0000-0000-000017000000}"/>
    <hyperlink ref="A125" location="'D.1.4.8.3 - lahvový zdroj...'!C2" display="/" xr:uid="{00000000-0004-0000-0000-000018000000}"/>
    <hyperlink ref="A126" location="'D.1.4.8.4 - lahvový zdroj O2'!C2" display="/" xr:uid="{00000000-0004-0000-0000-000019000000}"/>
    <hyperlink ref="A128" location="'D.2-01.1 - Výtahy'!C2" display="/" xr:uid="{00000000-0004-0000-0000-00001A000000}"/>
    <hyperlink ref="A129" location="'D.2-01.2 - Zdravotnická t...'!C2" display="/" xr:uid="{00000000-0004-0000-0000-00001B000000}"/>
    <hyperlink ref="A131" location="'D.2-01.3.1 - Interiér_plný'!C2" display="/" xr:uid="{00000000-0004-0000-0000-00001C000000}"/>
    <hyperlink ref="A132" location="'D.2-01.3.2 - Orientační s...'!C2" display="/" xr:uid="{00000000-0004-0000-0000-00001D000000}"/>
    <hyperlink ref="A133" location="'D.2-01.4 - Potrubní pošta'!C2" display="/" xr:uid="{00000000-0004-0000-0000-00001E000000}"/>
    <hyperlink ref="A134" location="'D.2-01.5 - AV a IT techno...'!C2" display="/" xr:uid="{00000000-0004-0000-0000-00001F000000}"/>
    <hyperlink ref="A135" location="'D.2-01.6 - ZOTK'!C2" display="/" xr:uid="{00000000-0004-0000-0000-000020000000}"/>
    <hyperlink ref="A136" location="'D.2-01.7 - SHZ'!C2" display="/" xr:uid="{00000000-0004-0000-0000-000021000000}"/>
    <hyperlink ref="A137" location="'D.2-01.8 - FVE'!C2" display="/" xr:uid="{00000000-0004-0000-0000-000022000000}"/>
    <hyperlink ref="A138" location="'D.2-01.9 - Parkovací systém'!C2" display="/" xr:uid="{00000000-0004-0000-0000-000023000000}"/>
    <hyperlink ref="A139" location="'D.2-01.10 - Závlahový systém'!C2" display="/" xr:uid="{00000000-0004-0000-0000-000024000000}"/>
    <hyperlink ref="A140" location="'D.2-01.11 - Geotermální vrty'!C2" display="/" xr:uid="{00000000-0004-0000-0000-000025000000}"/>
    <hyperlink ref="A142" location="'D.2-IO 01.1 - Přeložka VO...'!C2" display="/" xr:uid="{00000000-0004-0000-0000-000026000000}"/>
    <hyperlink ref="A143" location="'D.2-IO 01.2 - Přeložka NN...'!C2" display="/" xr:uid="{00000000-0004-0000-0000-000027000000}"/>
    <hyperlink ref="A145" location="'D.2-IO 02a - Komunikace, ...'!C2" display="/" xr:uid="{00000000-0004-0000-0000-000028000000}"/>
    <hyperlink ref="A146" location="'D.2-IO 02b - Opěrné stěny'!C2" display="/" xr:uid="{00000000-0004-0000-0000-000029000000}"/>
    <hyperlink ref="A147" location="'D.2-IO 03 - Sadové úpravy'!C2" display="/" xr:uid="{00000000-0004-0000-0000-00002A000000}"/>
    <hyperlink ref="A148" location="'D.2-IO 04 - Kanalizace de...'!C2" display="/" xr:uid="{00000000-0004-0000-0000-00002B000000}"/>
    <hyperlink ref="A149" location="'D.2-IO 05 - Areálová příp...'!C2" display="/" xr:uid="{00000000-0004-0000-0000-00002C000000}"/>
    <hyperlink ref="A151" location="'IO 06a - UZ - Uzemnění'!C2" display="/" xr:uid="{00000000-0004-0000-0000-00002D000000}"/>
    <hyperlink ref="A152" location="'IO 06b - KT - Kabelové trasy'!C2" display="/" xr:uid="{00000000-0004-0000-0000-00002E000000}"/>
    <hyperlink ref="A153" location="'IO 06c - SP - Silnoproudé...'!C2" display="/" xr:uid="{00000000-0004-0000-0000-00002F000000}"/>
    <hyperlink ref="A154" location="'D.2-IO 07 - Venkovní osvě...'!C2" display="/" xr:uid="{00000000-0004-0000-0000-000030000000}"/>
    <hyperlink ref="A155" location="'D.2-IO 08 - Slaboproudé r...'!C2" display="/" xr:uid="{00000000-0004-0000-0000-000031000000}"/>
    <hyperlink ref="A156" location="'D.2-IO 09 - Plynové odběr...'!C2" display="/" xr:uid="{00000000-0004-0000-0000-000032000000}"/>
    <hyperlink ref="A157" location="'VON - Vedlejší a ostatní ...'!C2" display="/" xr:uid="{00000000-0004-0000-0000-000033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2:BM450"/>
  <sheetViews>
    <sheetView showGridLines="0" workbookViewId="0"/>
  </sheetViews>
  <sheetFormatPr defaultRowHeight="11.2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233" t="s">
        <v>5</v>
      </c>
      <c r="M2" s="234"/>
      <c r="N2" s="234"/>
      <c r="O2" s="234"/>
      <c r="P2" s="234"/>
      <c r="Q2" s="234"/>
      <c r="R2" s="234"/>
      <c r="S2" s="234"/>
      <c r="T2" s="234"/>
      <c r="U2" s="234"/>
      <c r="V2" s="234"/>
      <c r="AT2" s="17" t="s">
        <v>130</v>
      </c>
    </row>
    <row r="3" spans="2:46" ht="6.95" customHeight="1" x14ac:dyDescent="0.2">
      <c r="B3" s="18"/>
      <c r="C3" s="19"/>
      <c r="D3" s="19"/>
      <c r="E3" s="19"/>
      <c r="F3" s="19"/>
      <c r="G3" s="19"/>
      <c r="H3" s="19"/>
      <c r="I3" s="19"/>
      <c r="J3" s="19"/>
      <c r="K3" s="19"/>
      <c r="L3" s="20"/>
      <c r="AT3" s="17" t="s">
        <v>90</v>
      </c>
    </row>
    <row r="4" spans="2:46" ht="24.95" customHeight="1" x14ac:dyDescent="0.2">
      <c r="B4" s="20"/>
      <c r="D4" s="21" t="s">
        <v>275</v>
      </c>
      <c r="L4" s="20"/>
      <c r="M4" s="94" t="s">
        <v>10</v>
      </c>
      <c r="AT4" s="17" t="s">
        <v>3</v>
      </c>
    </row>
    <row r="5" spans="2:46" ht="6.95" customHeight="1" x14ac:dyDescent="0.2">
      <c r="B5" s="20"/>
      <c r="L5" s="20"/>
    </row>
    <row r="6" spans="2:46" ht="12" customHeight="1" x14ac:dyDescent="0.2">
      <c r="B6" s="20"/>
      <c r="D6" s="27" t="s">
        <v>16</v>
      </c>
      <c r="L6" s="20"/>
    </row>
    <row r="7" spans="2:46" ht="16.5" customHeight="1" x14ac:dyDescent="0.2">
      <c r="B7" s="20"/>
      <c r="E7" s="254" t="str">
        <f>'Rekapitulace stavby'!K6</f>
        <v>OBLASTNÍ NEMOCNICE JIČÍN PAVILON PSYCHIATRIE</v>
      </c>
      <c r="F7" s="255"/>
      <c r="G7" s="255"/>
      <c r="H7" s="255"/>
      <c r="L7" s="20"/>
    </row>
    <row r="8" spans="2:46" ht="12.75" x14ac:dyDescent="0.2">
      <c r="B8" s="20"/>
      <c r="D8" s="27" t="s">
        <v>276</v>
      </c>
      <c r="L8" s="20"/>
    </row>
    <row r="9" spans="2:46" ht="16.5" customHeight="1" x14ac:dyDescent="0.2">
      <c r="B9" s="20"/>
      <c r="E9" s="254" t="s">
        <v>277</v>
      </c>
      <c r="F9" s="234"/>
      <c r="G9" s="234"/>
      <c r="H9" s="234"/>
      <c r="L9" s="20"/>
    </row>
    <row r="10" spans="2:46" ht="12" customHeight="1" x14ac:dyDescent="0.2">
      <c r="B10" s="20"/>
      <c r="D10" s="27" t="s">
        <v>278</v>
      </c>
      <c r="L10" s="20"/>
    </row>
    <row r="11" spans="2:46" s="1" customFormat="1" ht="16.5" customHeight="1" x14ac:dyDescent="0.2">
      <c r="B11" s="33"/>
      <c r="E11" s="238" t="s">
        <v>4347</v>
      </c>
      <c r="F11" s="253"/>
      <c r="G11" s="253"/>
      <c r="H11" s="253"/>
      <c r="L11" s="33"/>
    </row>
    <row r="12" spans="2:46" s="1" customFormat="1" ht="12" customHeight="1" x14ac:dyDescent="0.2">
      <c r="B12" s="33"/>
      <c r="D12" s="27" t="s">
        <v>592</v>
      </c>
      <c r="L12" s="33"/>
    </row>
    <row r="13" spans="2:46" s="1" customFormat="1" ht="16.5" customHeight="1" x14ac:dyDescent="0.2">
      <c r="B13" s="33"/>
      <c r="E13" s="220" t="s">
        <v>6691</v>
      </c>
      <c r="F13" s="253"/>
      <c r="G13" s="253"/>
      <c r="H13" s="253"/>
      <c r="L13" s="33"/>
    </row>
    <row r="14" spans="2:46" s="1" customFormat="1" x14ac:dyDescent="0.2">
      <c r="B14" s="33"/>
      <c r="L14" s="33"/>
    </row>
    <row r="15" spans="2:46" s="1" customFormat="1" ht="12" customHeight="1" x14ac:dyDescent="0.2">
      <c r="B15" s="33"/>
      <c r="D15" s="27" t="s">
        <v>18</v>
      </c>
      <c r="F15" s="25" t="s">
        <v>1</v>
      </c>
      <c r="I15" s="27" t="s">
        <v>20</v>
      </c>
      <c r="J15" s="25" t="s">
        <v>1</v>
      </c>
      <c r="L15" s="33"/>
    </row>
    <row r="16" spans="2:46" s="1" customFormat="1" ht="12" customHeight="1" x14ac:dyDescent="0.2">
      <c r="B16" s="33"/>
      <c r="D16" s="27" t="s">
        <v>22</v>
      </c>
      <c r="F16" s="25" t="s">
        <v>23</v>
      </c>
      <c r="I16" s="27" t="s">
        <v>24</v>
      </c>
      <c r="J16" s="53">
        <f>'Rekapitulace stavby'!AN8</f>
        <v>45961</v>
      </c>
      <c r="L16" s="33"/>
    </row>
    <row r="17" spans="2:12" s="1" customFormat="1" ht="10.9" customHeight="1" x14ac:dyDescent="0.2">
      <c r="B17" s="33"/>
      <c r="L17" s="33"/>
    </row>
    <row r="18" spans="2:12" s="1" customFormat="1" ht="12" customHeight="1" x14ac:dyDescent="0.2">
      <c r="B18" s="33"/>
      <c r="D18" s="27" t="s">
        <v>29</v>
      </c>
      <c r="I18" s="27" t="s">
        <v>30</v>
      </c>
      <c r="J18" s="25" t="str">
        <f>IF('Rekapitulace stavby'!AN10="","",'Rekapitulace stavby'!AN10)</f>
        <v/>
      </c>
      <c r="L18" s="33"/>
    </row>
    <row r="19" spans="2:12" s="1" customFormat="1" ht="18" customHeight="1" x14ac:dyDescent="0.2">
      <c r="B19" s="33"/>
      <c r="E19" s="25" t="str">
        <f>IF('Rekapitulace stavby'!E11="","",'Rekapitulace stavby'!E11)</f>
        <v>KRÁLOVÉHRADECKÝ KRAJ</v>
      </c>
      <c r="I19" s="27" t="s">
        <v>32</v>
      </c>
      <c r="J19" s="25" t="str">
        <f>IF('Rekapitulace stavby'!AN11="","",'Rekapitulace stavby'!AN11)</f>
        <v/>
      </c>
      <c r="L19" s="33"/>
    </row>
    <row r="20" spans="2:12" s="1" customFormat="1" ht="6.95" customHeight="1" x14ac:dyDescent="0.2">
      <c r="B20" s="33"/>
      <c r="L20" s="33"/>
    </row>
    <row r="21" spans="2:12" s="1" customFormat="1" ht="12" customHeight="1" x14ac:dyDescent="0.2">
      <c r="B21" s="33"/>
      <c r="D21" s="27" t="s">
        <v>33</v>
      </c>
      <c r="I21" s="27" t="s">
        <v>30</v>
      </c>
      <c r="J21" s="28" t="str">
        <f>'Rekapitulace stavby'!AN13</f>
        <v>Vyplň údaj</v>
      </c>
      <c r="L21" s="33"/>
    </row>
    <row r="22" spans="2:12" s="1" customFormat="1" ht="18" customHeight="1" x14ac:dyDescent="0.2">
      <c r="B22" s="33"/>
      <c r="E22" s="256" t="str">
        <f>'Rekapitulace stavby'!E14</f>
        <v>Vyplň údaj</v>
      </c>
      <c r="F22" s="242"/>
      <c r="G22" s="242"/>
      <c r="H22" s="242"/>
      <c r="I22" s="27" t="s">
        <v>32</v>
      </c>
      <c r="J22" s="28" t="str">
        <f>'Rekapitulace stavby'!AN14</f>
        <v>Vyplň údaj</v>
      </c>
      <c r="L22" s="33"/>
    </row>
    <row r="23" spans="2:12" s="1" customFormat="1" ht="6.95" customHeight="1" x14ac:dyDescent="0.2">
      <c r="B23" s="33"/>
      <c r="L23" s="33"/>
    </row>
    <row r="24" spans="2:12" s="1" customFormat="1" ht="12" customHeight="1" x14ac:dyDescent="0.2">
      <c r="B24" s="33"/>
      <c r="D24" s="27" t="s">
        <v>35</v>
      </c>
      <c r="I24" s="27" t="s">
        <v>30</v>
      </c>
      <c r="J24" s="25" t="str">
        <f>IF('Rekapitulace stavby'!AN16="","",'Rekapitulace stavby'!AN16)</f>
        <v/>
      </c>
      <c r="L24" s="33"/>
    </row>
    <row r="25" spans="2:12" s="1" customFormat="1" ht="18" customHeight="1" x14ac:dyDescent="0.2">
      <c r="B25" s="33"/>
      <c r="E25" s="25" t="str">
        <f>IF('Rekapitulace stavby'!E17="","",'Rekapitulace stavby'!E17)</f>
        <v>KANIA a.s.</v>
      </c>
      <c r="I25" s="27" t="s">
        <v>32</v>
      </c>
      <c r="J25" s="25" t="str">
        <f>IF('Rekapitulace stavby'!AN17="","",'Rekapitulace stavby'!AN17)</f>
        <v/>
      </c>
      <c r="L25" s="33"/>
    </row>
    <row r="26" spans="2:12" s="1" customFormat="1" ht="6.95" customHeight="1" x14ac:dyDescent="0.2">
      <c r="B26" s="33"/>
      <c r="L26" s="33"/>
    </row>
    <row r="27" spans="2:12" s="1" customFormat="1" ht="12" customHeight="1" x14ac:dyDescent="0.2">
      <c r="B27" s="33"/>
      <c r="D27" s="27" t="s">
        <v>38</v>
      </c>
      <c r="I27" s="27" t="s">
        <v>30</v>
      </c>
      <c r="J27" s="25" t="str">
        <f>IF('Rekapitulace stavby'!AN19="","",'Rekapitulace stavby'!AN19)</f>
        <v/>
      </c>
      <c r="L27" s="33"/>
    </row>
    <row r="28" spans="2:12" s="1" customFormat="1" ht="18" customHeight="1" x14ac:dyDescent="0.2">
      <c r="B28" s="33"/>
      <c r="E28" s="25" t="str">
        <f>IF('Rekapitulace stavby'!E20="","",'Rekapitulace stavby'!E20)</f>
        <v xml:space="preserve"> </v>
      </c>
      <c r="I28" s="27" t="s">
        <v>32</v>
      </c>
      <c r="J28" s="25" t="str">
        <f>IF('Rekapitulace stavby'!AN20="","",'Rekapitulace stavby'!AN20)</f>
        <v/>
      </c>
      <c r="L28" s="33"/>
    </row>
    <row r="29" spans="2:12" s="1" customFormat="1" ht="6.95" customHeight="1" x14ac:dyDescent="0.2">
      <c r="B29" s="33"/>
      <c r="L29" s="33"/>
    </row>
    <row r="30" spans="2:12" s="1" customFormat="1" ht="12" customHeight="1" x14ac:dyDescent="0.2">
      <c r="B30" s="33"/>
      <c r="D30" s="27" t="s">
        <v>39</v>
      </c>
      <c r="L30" s="33"/>
    </row>
    <row r="31" spans="2:12" s="7" customFormat="1" ht="47.25" customHeight="1" x14ac:dyDescent="0.2">
      <c r="B31" s="95"/>
      <c r="E31" s="246" t="s">
        <v>5057</v>
      </c>
      <c r="F31" s="246"/>
      <c r="G31" s="246"/>
      <c r="H31" s="246"/>
      <c r="L31" s="95"/>
    </row>
    <row r="32" spans="2:12" s="1" customFormat="1" ht="6.95" customHeight="1" x14ac:dyDescent="0.2">
      <c r="B32" s="33"/>
      <c r="L32" s="33"/>
    </row>
    <row r="33" spans="2:12" s="1" customFormat="1" ht="6.95" customHeight="1" x14ac:dyDescent="0.2">
      <c r="B33" s="33"/>
      <c r="D33" s="54"/>
      <c r="E33" s="54"/>
      <c r="F33" s="54"/>
      <c r="G33" s="54"/>
      <c r="H33" s="54"/>
      <c r="I33" s="54"/>
      <c r="J33" s="54"/>
      <c r="K33" s="54"/>
      <c r="L33" s="33"/>
    </row>
    <row r="34" spans="2:12" s="1" customFormat="1" ht="25.35" customHeight="1" x14ac:dyDescent="0.2">
      <c r="B34" s="33"/>
      <c r="D34" s="96" t="s">
        <v>41</v>
      </c>
      <c r="J34" s="67">
        <f>ROUND(J136, 2)</f>
        <v>0</v>
      </c>
      <c r="L34" s="33"/>
    </row>
    <row r="35" spans="2:12" s="1" customFormat="1" ht="6.95" customHeight="1" x14ac:dyDescent="0.2">
      <c r="B35" s="33"/>
      <c r="D35" s="54"/>
      <c r="E35" s="54"/>
      <c r="F35" s="54"/>
      <c r="G35" s="54"/>
      <c r="H35" s="54"/>
      <c r="I35" s="54"/>
      <c r="J35" s="54"/>
      <c r="K35" s="54"/>
      <c r="L35" s="33"/>
    </row>
    <row r="36" spans="2:12" s="1" customFormat="1" ht="14.45" customHeight="1" x14ac:dyDescent="0.2">
      <c r="B36" s="33"/>
      <c r="F36" s="36" t="s">
        <v>43</v>
      </c>
      <c r="I36" s="36" t="s">
        <v>42</v>
      </c>
      <c r="J36" s="36" t="s">
        <v>44</v>
      </c>
      <c r="L36" s="33"/>
    </row>
    <row r="37" spans="2:12" s="1" customFormat="1" ht="14.45" customHeight="1" x14ac:dyDescent="0.2">
      <c r="B37" s="33"/>
      <c r="D37" s="56" t="s">
        <v>45</v>
      </c>
      <c r="E37" s="27" t="s">
        <v>46</v>
      </c>
      <c r="F37" s="87">
        <f>ROUND((SUM(BE136:BE449)),  2)</f>
        <v>0</v>
      </c>
      <c r="I37" s="97">
        <v>0.21</v>
      </c>
      <c r="J37" s="87">
        <f>ROUND(((SUM(BE136:BE449))*I37),  2)</f>
        <v>0</v>
      </c>
      <c r="L37" s="33"/>
    </row>
    <row r="38" spans="2:12" s="1" customFormat="1" ht="14.45" customHeight="1" x14ac:dyDescent="0.2">
      <c r="B38" s="33"/>
      <c r="E38" s="27" t="s">
        <v>47</v>
      </c>
      <c r="F38" s="87">
        <f>ROUND((SUM(BF136:BF449)),  2)</f>
        <v>0</v>
      </c>
      <c r="I38" s="97">
        <v>0.12</v>
      </c>
      <c r="J38" s="87">
        <f>ROUND(((SUM(BF136:BF449))*I38),  2)</f>
        <v>0</v>
      </c>
      <c r="L38" s="33"/>
    </row>
    <row r="39" spans="2:12" s="1" customFormat="1" ht="14.45" hidden="1" customHeight="1" x14ac:dyDescent="0.2">
      <c r="B39" s="33"/>
      <c r="E39" s="27" t="s">
        <v>48</v>
      </c>
      <c r="F39" s="87">
        <f>ROUND((SUM(BG136:BG449)),  2)</f>
        <v>0</v>
      </c>
      <c r="I39" s="97">
        <v>0.21</v>
      </c>
      <c r="J39" s="87">
        <f>0</f>
        <v>0</v>
      </c>
      <c r="L39" s="33"/>
    </row>
    <row r="40" spans="2:12" s="1" customFormat="1" ht="14.45" hidden="1" customHeight="1" x14ac:dyDescent="0.2">
      <c r="B40" s="33"/>
      <c r="E40" s="27" t="s">
        <v>49</v>
      </c>
      <c r="F40" s="87">
        <f>ROUND((SUM(BH136:BH449)),  2)</f>
        <v>0</v>
      </c>
      <c r="I40" s="97">
        <v>0.12</v>
      </c>
      <c r="J40" s="87">
        <f>0</f>
        <v>0</v>
      </c>
      <c r="L40" s="33"/>
    </row>
    <row r="41" spans="2:12" s="1" customFormat="1" ht="14.45" hidden="1" customHeight="1" x14ac:dyDescent="0.2">
      <c r="B41" s="33"/>
      <c r="E41" s="27" t="s">
        <v>50</v>
      </c>
      <c r="F41" s="87">
        <f>ROUND((SUM(BI136:BI449)),  2)</f>
        <v>0</v>
      </c>
      <c r="I41" s="97">
        <v>0</v>
      </c>
      <c r="J41" s="87">
        <f>0</f>
        <v>0</v>
      </c>
      <c r="L41" s="33"/>
    </row>
    <row r="42" spans="2:12" s="1" customFormat="1" ht="6.95" customHeight="1" x14ac:dyDescent="0.2">
      <c r="B42" s="33"/>
      <c r="L42" s="33"/>
    </row>
    <row r="43" spans="2:12" s="1" customFormat="1" ht="25.35" customHeight="1" x14ac:dyDescent="0.2">
      <c r="B43" s="33"/>
      <c r="C43" s="98"/>
      <c r="D43" s="99" t="s">
        <v>51</v>
      </c>
      <c r="E43" s="58"/>
      <c r="F43" s="58"/>
      <c r="G43" s="100" t="s">
        <v>52</v>
      </c>
      <c r="H43" s="101" t="s">
        <v>53</v>
      </c>
      <c r="I43" s="58"/>
      <c r="J43" s="102">
        <f>SUM(J34:J41)</f>
        <v>0</v>
      </c>
      <c r="K43" s="103"/>
      <c r="L43" s="33"/>
    </row>
    <row r="44" spans="2:12" s="1" customFormat="1" ht="14.45" customHeight="1" x14ac:dyDescent="0.2">
      <c r="B44" s="33"/>
      <c r="L44" s="33"/>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33"/>
      <c r="D50" s="42" t="s">
        <v>54</v>
      </c>
      <c r="E50" s="43"/>
      <c r="F50" s="43"/>
      <c r="G50" s="42" t="s">
        <v>55</v>
      </c>
      <c r="H50" s="43"/>
      <c r="I50" s="43"/>
      <c r="J50" s="43"/>
      <c r="K50" s="43"/>
      <c r="L50" s="33"/>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2.75" x14ac:dyDescent="0.2">
      <c r="B61" s="33"/>
      <c r="D61" s="44" t="s">
        <v>56</v>
      </c>
      <c r="E61" s="35"/>
      <c r="F61" s="104" t="s">
        <v>57</v>
      </c>
      <c r="G61" s="44" t="s">
        <v>56</v>
      </c>
      <c r="H61" s="35"/>
      <c r="I61" s="35"/>
      <c r="J61" s="105" t="s">
        <v>57</v>
      </c>
      <c r="K61" s="35"/>
      <c r="L61" s="33"/>
    </row>
    <row r="62" spans="2:12" x14ac:dyDescent="0.2">
      <c r="B62" s="20"/>
      <c r="L62" s="20"/>
    </row>
    <row r="63" spans="2:12" x14ac:dyDescent="0.2">
      <c r="B63" s="20"/>
      <c r="L63" s="20"/>
    </row>
    <row r="64" spans="2:12" x14ac:dyDescent="0.2">
      <c r="B64" s="20"/>
      <c r="L64" s="20"/>
    </row>
    <row r="65" spans="2:12" s="1" customFormat="1" ht="12.75" x14ac:dyDescent="0.2">
      <c r="B65" s="33"/>
      <c r="D65" s="42" t="s">
        <v>58</v>
      </c>
      <c r="E65" s="43"/>
      <c r="F65" s="43"/>
      <c r="G65" s="42" t="s">
        <v>59</v>
      </c>
      <c r="H65" s="43"/>
      <c r="I65" s="43"/>
      <c r="J65" s="43"/>
      <c r="K65" s="43"/>
      <c r="L65" s="33"/>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2.75" x14ac:dyDescent="0.2">
      <c r="B76" s="33"/>
      <c r="D76" s="44" t="s">
        <v>56</v>
      </c>
      <c r="E76" s="35"/>
      <c r="F76" s="104" t="s">
        <v>57</v>
      </c>
      <c r="G76" s="44" t="s">
        <v>56</v>
      </c>
      <c r="H76" s="35"/>
      <c r="I76" s="35"/>
      <c r="J76" s="105" t="s">
        <v>57</v>
      </c>
      <c r="K76" s="35"/>
      <c r="L76" s="33"/>
    </row>
    <row r="77" spans="2:12" s="1" customFormat="1" ht="14.45" customHeight="1" x14ac:dyDescent="0.2">
      <c r="B77" s="45"/>
      <c r="C77" s="46"/>
      <c r="D77" s="46"/>
      <c r="E77" s="46"/>
      <c r="F77" s="46"/>
      <c r="G77" s="46"/>
      <c r="H77" s="46"/>
      <c r="I77" s="46"/>
      <c r="J77" s="46"/>
      <c r="K77" s="46"/>
      <c r="L77" s="33"/>
    </row>
    <row r="81" spans="2:12" s="1" customFormat="1" ht="6.95" customHeight="1" x14ac:dyDescent="0.2">
      <c r="B81" s="47"/>
      <c r="C81" s="48"/>
      <c r="D81" s="48"/>
      <c r="E81" s="48"/>
      <c r="F81" s="48"/>
      <c r="G81" s="48"/>
      <c r="H81" s="48"/>
      <c r="I81" s="48"/>
      <c r="J81" s="48"/>
      <c r="K81" s="48"/>
      <c r="L81" s="33"/>
    </row>
    <row r="82" spans="2:12" s="1" customFormat="1" ht="24.95" customHeight="1" x14ac:dyDescent="0.2">
      <c r="B82" s="33"/>
      <c r="C82" s="21" t="s">
        <v>280</v>
      </c>
      <c r="L82" s="33"/>
    </row>
    <row r="83" spans="2:12" s="1" customFormat="1" ht="6.95" customHeight="1" x14ac:dyDescent="0.2">
      <c r="B83" s="33"/>
      <c r="L83" s="33"/>
    </row>
    <row r="84" spans="2:12" s="1" customFormat="1" ht="12" customHeight="1" x14ac:dyDescent="0.2">
      <c r="B84" s="33"/>
      <c r="C84" s="27" t="s">
        <v>16</v>
      </c>
      <c r="L84" s="33"/>
    </row>
    <row r="85" spans="2:12" s="1" customFormat="1" ht="16.5" customHeight="1" x14ac:dyDescent="0.2">
      <c r="B85" s="33"/>
      <c r="E85" s="254" t="str">
        <f>E7</f>
        <v>OBLASTNÍ NEMOCNICE JIČÍN PAVILON PSYCHIATRIE</v>
      </c>
      <c r="F85" s="255"/>
      <c r="G85" s="255"/>
      <c r="H85" s="255"/>
      <c r="L85" s="33"/>
    </row>
    <row r="86" spans="2:12" ht="12" customHeight="1" x14ac:dyDescent="0.2">
      <c r="B86" s="20"/>
      <c r="C86" s="27" t="s">
        <v>276</v>
      </c>
      <c r="L86" s="20"/>
    </row>
    <row r="87" spans="2:12" ht="16.5" customHeight="1" x14ac:dyDescent="0.2">
      <c r="B87" s="20"/>
      <c r="E87" s="254" t="s">
        <v>277</v>
      </c>
      <c r="F87" s="234"/>
      <c r="G87" s="234"/>
      <c r="H87" s="234"/>
      <c r="L87" s="20"/>
    </row>
    <row r="88" spans="2:12" ht="12" customHeight="1" x14ac:dyDescent="0.2">
      <c r="B88" s="20"/>
      <c r="C88" s="27" t="s">
        <v>278</v>
      </c>
      <c r="L88" s="20"/>
    </row>
    <row r="89" spans="2:12" s="1" customFormat="1" ht="16.5" customHeight="1" x14ac:dyDescent="0.2">
      <c r="B89" s="33"/>
      <c r="E89" s="238" t="s">
        <v>4347</v>
      </c>
      <c r="F89" s="253"/>
      <c r="G89" s="253"/>
      <c r="H89" s="253"/>
      <c r="L89" s="33"/>
    </row>
    <row r="90" spans="2:12" s="1" customFormat="1" ht="12" customHeight="1" x14ac:dyDescent="0.2">
      <c r="B90" s="33"/>
      <c r="C90" s="27" t="s">
        <v>592</v>
      </c>
      <c r="L90" s="33"/>
    </row>
    <row r="91" spans="2:12" s="1" customFormat="1" ht="16.5" customHeight="1" x14ac:dyDescent="0.2">
      <c r="B91" s="33"/>
      <c r="E91" s="220" t="str">
        <f>E13</f>
        <v>D.1.4.5 - Silnoproudá elektrotechnika</v>
      </c>
      <c r="F91" s="253"/>
      <c r="G91" s="253"/>
      <c r="H91" s="253"/>
      <c r="L91" s="33"/>
    </row>
    <row r="92" spans="2:12" s="1" customFormat="1" ht="6.95" customHeight="1" x14ac:dyDescent="0.2">
      <c r="B92" s="33"/>
      <c r="L92" s="33"/>
    </row>
    <row r="93" spans="2:12" s="1" customFormat="1" ht="12" customHeight="1" x14ac:dyDescent="0.2">
      <c r="B93" s="33"/>
      <c r="C93" s="27" t="s">
        <v>22</v>
      </c>
      <c r="F93" s="25" t="str">
        <f>F16</f>
        <v xml:space="preserve"> </v>
      </c>
      <c r="I93" s="27" t="s">
        <v>24</v>
      </c>
      <c r="J93" s="53">
        <f>IF(J16="","",J16)</f>
        <v>45961</v>
      </c>
      <c r="L93" s="33"/>
    </row>
    <row r="94" spans="2:12" s="1" customFormat="1" ht="6.95" customHeight="1" x14ac:dyDescent="0.2">
      <c r="B94" s="33"/>
      <c r="L94" s="33"/>
    </row>
    <row r="95" spans="2:12" s="1" customFormat="1" ht="15.2" customHeight="1" x14ac:dyDescent="0.2">
      <c r="B95" s="33"/>
      <c r="C95" s="27" t="s">
        <v>29</v>
      </c>
      <c r="F95" s="25" t="str">
        <f>E19</f>
        <v>KRÁLOVÉHRADECKÝ KRAJ</v>
      </c>
      <c r="I95" s="27" t="s">
        <v>35</v>
      </c>
      <c r="J95" s="31" t="str">
        <f>E25</f>
        <v>KANIA a.s.</v>
      </c>
      <c r="L95" s="33"/>
    </row>
    <row r="96" spans="2:12" s="1" customFormat="1" ht="15.2" customHeight="1" x14ac:dyDescent="0.2">
      <c r="B96" s="33"/>
      <c r="C96" s="27" t="s">
        <v>33</v>
      </c>
      <c r="F96" s="25" t="str">
        <f>IF(E22="","",E22)</f>
        <v>Vyplň údaj</v>
      </c>
      <c r="I96" s="27" t="s">
        <v>38</v>
      </c>
      <c r="J96" s="31" t="str">
        <f>E28</f>
        <v xml:space="preserve"> </v>
      </c>
      <c r="L96" s="33"/>
    </row>
    <row r="97" spans="2:47" s="1" customFormat="1" ht="10.35" customHeight="1" x14ac:dyDescent="0.2">
      <c r="B97" s="33"/>
      <c r="L97" s="33"/>
    </row>
    <row r="98" spans="2:47" s="1" customFormat="1" ht="29.25" customHeight="1" x14ac:dyDescent="0.2">
      <c r="B98" s="33"/>
      <c r="C98" s="106" t="s">
        <v>281</v>
      </c>
      <c r="D98" s="98"/>
      <c r="E98" s="98"/>
      <c r="F98" s="98"/>
      <c r="G98" s="98"/>
      <c r="H98" s="98"/>
      <c r="I98" s="98"/>
      <c r="J98" s="107" t="s">
        <v>282</v>
      </c>
      <c r="K98" s="98"/>
      <c r="L98" s="33"/>
    </row>
    <row r="99" spans="2:47" s="1" customFormat="1" ht="10.35" customHeight="1" x14ac:dyDescent="0.2">
      <c r="B99" s="33"/>
      <c r="L99" s="33"/>
    </row>
    <row r="100" spans="2:47" s="1" customFormat="1" ht="22.9" customHeight="1" x14ac:dyDescent="0.2">
      <c r="B100" s="33"/>
      <c r="C100" s="108" t="s">
        <v>283</v>
      </c>
      <c r="J100" s="67">
        <f>J136</f>
        <v>0</v>
      </c>
      <c r="L100" s="33"/>
      <c r="AU100" s="17" t="s">
        <v>284</v>
      </c>
    </row>
    <row r="101" spans="2:47" s="8" customFormat="1" ht="24.95" customHeight="1" x14ac:dyDescent="0.2">
      <c r="B101" s="109"/>
      <c r="D101" s="110" t="s">
        <v>6692</v>
      </c>
      <c r="E101" s="111"/>
      <c r="F101" s="111"/>
      <c r="G101" s="111"/>
      <c r="H101" s="111"/>
      <c r="I101" s="111"/>
      <c r="J101" s="112">
        <f>J137</f>
        <v>0</v>
      </c>
      <c r="L101" s="109"/>
    </row>
    <row r="102" spans="2:47" s="8" customFormat="1" ht="24.95" customHeight="1" x14ac:dyDescent="0.2">
      <c r="B102" s="109"/>
      <c r="D102" s="110" t="s">
        <v>6693</v>
      </c>
      <c r="E102" s="111"/>
      <c r="F102" s="111"/>
      <c r="G102" s="111"/>
      <c r="H102" s="111"/>
      <c r="I102" s="111"/>
      <c r="J102" s="112">
        <f>J274</f>
        <v>0</v>
      </c>
      <c r="L102" s="109"/>
    </row>
    <row r="103" spans="2:47" s="8" customFormat="1" ht="24.95" customHeight="1" x14ac:dyDescent="0.2">
      <c r="B103" s="109"/>
      <c r="D103" s="110" t="s">
        <v>6694</v>
      </c>
      <c r="E103" s="111"/>
      <c r="F103" s="111"/>
      <c r="G103" s="111"/>
      <c r="H103" s="111"/>
      <c r="I103" s="111"/>
      <c r="J103" s="112">
        <f>J292</f>
        <v>0</v>
      </c>
      <c r="L103" s="109"/>
    </row>
    <row r="104" spans="2:47" s="8" customFormat="1" ht="24.95" customHeight="1" x14ac:dyDescent="0.2">
      <c r="B104" s="109"/>
      <c r="D104" s="110" t="s">
        <v>6695</v>
      </c>
      <c r="E104" s="111"/>
      <c r="F104" s="111"/>
      <c r="G104" s="111"/>
      <c r="H104" s="111"/>
      <c r="I104" s="111"/>
      <c r="J104" s="112">
        <f>J302</f>
        <v>0</v>
      </c>
      <c r="L104" s="109"/>
    </row>
    <row r="105" spans="2:47" s="8" customFormat="1" ht="24.95" customHeight="1" x14ac:dyDescent="0.2">
      <c r="B105" s="109"/>
      <c r="D105" s="110" t="s">
        <v>6696</v>
      </c>
      <c r="E105" s="111"/>
      <c r="F105" s="111"/>
      <c r="G105" s="111"/>
      <c r="H105" s="111"/>
      <c r="I105" s="111"/>
      <c r="J105" s="112">
        <f>J330</f>
        <v>0</v>
      </c>
      <c r="L105" s="109"/>
    </row>
    <row r="106" spans="2:47" s="8" customFormat="1" ht="24.95" customHeight="1" x14ac:dyDescent="0.2">
      <c r="B106" s="109"/>
      <c r="D106" s="110" t="s">
        <v>6697</v>
      </c>
      <c r="E106" s="111"/>
      <c r="F106" s="111"/>
      <c r="G106" s="111"/>
      <c r="H106" s="111"/>
      <c r="I106" s="111"/>
      <c r="J106" s="112">
        <f>J391</f>
        <v>0</v>
      </c>
      <c r="L106" s="109"/>
    </row>
    <row r="107" spans="2:47" s="8" customFormat="1" ht="24.95" customHeight="1" x14ac:dyDescent="0.2">
      <c r="B107" s="109"/>
      <c r="D107" s="110" t="s">
        <v>6698</v>
      </c>
      <c r="E107" s="111"/>
      <c r="F107" s="111"/>
      <c r="G107" s="111"/>
      <c r="H107" s="111"/>
      <c r="I107" s="111"/>
      <c r="J107" s="112">
        <f>J397</f>
        <v>0</v>
      </c>
      <c r="L107" s="109"/>
    </row>
    <row r="108" spans="2:47" s="9" customFormat="1" ht="19.899999999999999" customHeight="1" x14ac:dyDescent="0.2">
      <c r="B108" s="113"/>
      <c r="D108" s="114" t="s">
        <v>6699</v>
      </c>
      <c r="E108" s="115"/>
      <c r="F108" s="115"/>
      <c r="G108" s="115"/>
      <c r="H108" s="115"/>
      <c r="I108" s="115"/>
      <c r="J108" s="116">
        <f>J398</f>
        <v>0</v>
      </c>
      <c r="L108" s="113"/>
    </row>
    <row r="109" spans="2:47" s="9" customFormat="1" ht="19.899999999999999" customHeight="1" x14ac:dyDescent="0.2">
      <c r="B109" s="113"/>
      <c r="D109" s="114" t="s">
        <v>6700</v>
      </c>
      <c r="E109" s="115"/>
      <c r="F109" s="115"/>
      <c r="G109" s="115"/>
      <c r="H109" s="115"/>
      <c r="I109" s="115"/>
      <c r="J109" s="116">
        <f>J401</f>
        <v>0</v>
      </c>
      <c r="L109" s="113"/>
    </row>
    <row r="110" spans="2:47" s="8" customFormat="1" ht="24.95" customHeight="1" x14ac:dyDescent="0.2">
      <c r="B110" s="109"/>
      <c r="D110" s="110" t="s">
        <v>6701</v>
      </c>
      <c r="E110" s="111"/>
      <c r="F110" s="111"/>
      <c r="G110" s="111"/>
      <c r="H110" s="111"/>
      <c r="I110" s="111"/>
      <c r="J110" s="112">
        <f>J410</f>
        <v>0</v>
      </c>
      <c r="L110" s="109"/>
    </row>
    <row r="111" spans="2:47" s="8" customFormat="1" ht="24.95" customHeight="1" x14ac:dyDescent="0.2">
      <c r="B111" s="109"/>
      <c r="D111" s="110" t="s">
        <v>6702</v>
      </c>
      <c r="E111" s="111"/>
      <c r="F111" s="111"/>
      <c r="G111" s="111"/>
      <c r="H111" s="111"/>
      <c r="I111" s="111"/>
      <c r="J111" s="112">
        <f>J432</f>
        <v>0</v>
      </c>
      <c r="L111" s="109"/>
    </row>
    <row r="112" spans="2:47" s="8" customFormat="1" ht="24.95" customHeight="1" x14ac:dyDescent="0.2">
      <c r="B112" s="109"/>
      <c r="D112" s="110" t="s">
        <v>6703</v>
      </c>
      <c r="E112" s="111"/>
      <c r="F112" s="111"/>
      <c r="G112" s="111"/>
      <c r="H112" s="111"/>
      <c r="I112" s="111"/>
      <c r="J112" s="112">
        <f>J434</f>
        <v>0</v>
      </c>
      <c r="L112" s="109"/>
    </row>
    <row r="113" spans="2:12" s="1" customFormat="1" ht="21.75" customHeight="1" x14ac:dyDescent="0.2">
      <c r="B113" s="33"/>
      <c r="L113" s="33"/>
    </row>
    <row r="114" spans="2:12" s="1" customFormat="1" ht="6.95" customHeight="1" x14ac:dyDescent="0.2">
      <c r="B114" s="45"/>
      <c r="C114" s="46"/>
      <c r="D114" s="46"/>
      <c r="E114" s="46"/>
      <c r="F114" s="46"/>
      <c r="G114" s="46"/>
      <c r="H114" s="46"/>
      <c r="I114" s="46"/>
      <c r="J114" s="46"/>
      <c r="K114" s="46"/>
      <c r="L114" s="33"/>
    </row>
    <row r="118" spans="2:12" s="1" customFormat="1" ht="6.95" customHeight="1" x14ac:dyDescent="0.2">
      <c r="B118" s="47"/>
      <c r="C118" s="48"/>
      <c r="D118" s="48"/>
      <c r="E118" s="48"/>
      <c r="F118" s="48"/>
      <c r="G118" s="48"/>
      <c r="H118" s="48"/>
      <c r="I118" s="48"/>
      <c r="J118" s="48"/>
      <c r="K118" s="48"/>
      <c r="L118" s="33"/>
    </row>
    <row r="119" spans="2:12" s="1" customFormat="1" ht="24.95" customHeight="1" x14ac:dyDescent="0.2">
      <c r="B119" s="33"/>
      <c r="C119" s="21" t="s">
        <v>294</v>
      </c>
      <c r="L119" s="33"/>
    </row>
    <row r="120" spans="2:12" s="1" customFormat="1" ht="6.95" customHeight="1" x14ac:dyDescent="0.2">
      <c r="B120" s="33"/>
      <c r="L120" s="33"/>
    </row>
    <row r="121" spans="2:12" s="1" customFormat="1" ht="12" customHeight="1" x14ac:dyDescent="0.2">
      <c r="B121" s="33"/>
      <c r="C121" s="27" t="s">
        <v>16</v>
      </c>
      <c r="L121" s="33"/>
    </row>
    <row r="122" spans="2:12" s="1" customFormat="1" ht="16.5" customHeight="1" x14ac:dyDescent="0.2">
      <c r="B122" s="33"/>
      <c r="E122" s="254" t="str">
        <f>E7</f>
        <v>OBLASTNÍ NEMOCNICE JIČÍN PAVILON PSYCHIATRIE</v>
      </c>
      <c r="F122" s="255"/>
      <c r="G122" s="255"/>
      <c r="H122" s="255"/>
      <c r="L122" s="33"/>
    </row>
    <row r="123" spans="2:12" ht="12" customHeight="1" x14ac:dyDescent="0.2">
      <c r="B123" s="20"/>
      <c r="C123" s="27" t="s">
        <v>276</v>
      </c>
      <c r="L123" s="20"/>
    </row>
    <row r="124" spans="2:12" ht="16.5" customHeight="1" x14ac:dyDescent="0.2">
      <c r="B124" s="20"/>
      <c r="E124" s="254" t="s">
        <v>277</v>
      </c>
      <c r="F124" s="234"/>
      <c r="G124" s="234"/>
      <c r="H124" s="234"/>
      <c r="L124" s="20"/>
    </row>
    <row r="125" spans="2:12" ht="12" customHeight="1" x14ac:dyDescent="0.2">
      <c r="B125" s="20"/>
      <c r="C125" s="27" t="s">
        <v>278</v>
      </c>
      <c r="L125" s="20"/>
    </row>
    <row r="126" spans="2:12" s="1" customFormat="1" ht="16.5" customHeight="1" x14ac:dyDescent="0.2">
      <c r="B126" s="33"/>
      <c r="E126" s="238" t="s">
        <v>4347</v>
      </c>
      <c r="F126" s="253"/>
      <c r="G126" s="253"/>
      <c r="H126" s="253"/>
      <c r="L126" s="33"/>
    </row>
    <row r="127" spans="2:12" s="1" customFormat="1" ht="12" customHeight="1" x14ac:dyDescent="0.2">
      <c r="B127" s="33"/>
      <c r="C127" s="27" t="s">
        <v>592</v>
      </c>
      <c r="L127" s="33"/>
    </row>
    <row r="128" spans="2:12" s="1" customFormat="1" ht="16.5" customHeight="1" x14ac:dyDescent="0.2">
      <c r="B128" s="33"/>
      <c r="E128" s="220" t="str">
        <f>E13</f>
        <v>D.1.4.5 - Silnoproudá elektrotechnika</v>
      </c>
      <c r="F128" s="253"/>
      <c r="G128" s="253"/>
      <c r="H128" s="253"/>
      <c r="L128" s="33"/>
    </row>
    <row r="129" spans="2:65" s="1" customFormat="1" ht="6.95" customHeight="1" x14ac:dyDescent="0.2">
      <c r="B129" s="33"/>
      <c r="L129" s="33"/>
    </row>
    <row r="130" spans="2:65" s="1" customFormat="1" ht="12" customHeight="1" x14ac:dyDescent="0.2">
      <c r="B130" s="33"/>
      <c r="C130" s="27" t="s">
        <v>22</v>
      </c>
      <c r="F130" s="25" t="str">
        <f>F16</f>
        <v xml:space="preserve"> </v>
      </c>
      <c r="I130" s="27" t="s">
        <v>24</v>
      </c>
      <c r="J130" s="53">
        <f>IF(J16="","",J16)</f>
        <v>45961</v>
      </c>
      <c r="L130" s="33"/>
    </row>
    <row r="131" spans="2:65" s="1" customFormat="1" ht="6.95" customHeight="1" x14ac:dyDescent="0.2">
      <c r="B131" s="33"/>
      <c r="L131" s="33"/>
    </row>
    <row r="132" spans="2:65" s="1" customFormat="1" ht="15.2" customHeight="1" x14ac:dyDescent="0.2">
      <c r="B132" s="33"/>
      <c r="C132" s="27" t="s">
        <v>29</v>
      </c>
      <c r="F132" s="25" t="str">
        <f>E19</f>
        <v>KRÁLOVÉHRADECKÝ KRAJ</v>
      </c>
      <c r="I132" s="27" t="s">
        <v>35</v>
      </c>
      <c r="J132" s="31" t="str">
        <f>E25</f>
        <v>KANIA a.s.</v>
      </c>
      <c r="L132" s="33"/>
    </row>
    <row r="133" spans="2:65" s="1" customFormat="1" ht="15.2" customHeight="1" x14ac:dyDescent="0.2">
      <c r="B133" s="33"/>
      <c r="C133" s="27" t="s">
        <v>33</v>
      </c>
      <c r="F133" s="25" t="str">
        <f>IF(E22="","",E22)</f>
        <v>Vyplň údaj</v>
      </c>
      <c r="I133" s="27" t="s">
        <v>38</v>
      </c>
      <c r="J133" s="31" t="str">
        <f>E28</f>
        <v xml:space="preserve"> </v>
      </c>
      <c r="L133" s="33"/>
    </row>
    <row r="134" spans="2:65" s="1" customFormat="1" ht="10.35" customHeight="1" x14ac:dyDescent="0.2">
      <c r="B134" s="33"/>
      <c r="L134" s="33"/>
    </row>
    <row r="135" spans="2:65" s="10" customFormat="1" ht="29.25" customHeight="1" x14ac:dyDescent="0.2">
      <c r="B135" s="117"/>
      <c r="C135" s="118" t="s">
        <v>295</v>
      </c>
      <c r="D135" s="119" t="s">
        <v>66</v>
      </c>
      <c r="E135" s="119" t="s">
        <v>62</v>
      </c>
      <c r="F135" s="119" t="s">
        <v>63</v>
      </c>
      <c r="G135" s="119" t="s">
        <v>296</v>
      </c>
      <c r="H135" s="119" t="s">
        <v>297</v>
      </c>
      <c r="I135" s="119" t="s">
        <v>298</v>
      </c>
      <c r="J135" s="119" t="s">
        <v>282</v>
      </c>
      <c r="K135" s="120" t="s">
        <v>299</v>
      </c>
      <c r="L135" s="117"/>
      <c r="M135" s="60" t="s">
        <v>1</v>
      </c>
      <c r="N135" s="61" t="s">
        <v>45</v>
      </c>
      <c r="O135" s="61" t="s">
        <v>300</v>
      </c>
      <c r="P135" s="61" t="s">
        <v>301</v>
      </c>
      <c r="Q135" s="61" t="s">
        <v>302</v>
      </c>
      <c r="R135" s="61" t="s">
        <v>303</v>
      </c>
      <c r="S135" s="61" t="s">
        <v>304</v>
      </c>
      <c r="T135" s="62" t="s">
        <v>305</v>
      </c>
    </row>
    <row r="136" spans="2:65" s="1" customFormat="1" ht="22.9" customHeight="1" x14ac:dyDescent="0.25">
      <c r="B136" s="33"/>
      <c r="C136" s="65" t="s">
        <v>306</v>
      </c>
      <c r="J136" s="121">
        <f>BK136</f>
        <v>0</v>
      </c>
      <c r="L136" s="33"/>
      <c r="M136" s="63"/>
      <c r="N136" s="54"/>
      <c r="O136" s="54"/>
      <c r="P136" s="122">
        <f>P137+P274+P292+P302+P330+P391+P397+P410+P432+P434</f>
        <v>0</v>
      </c>
      <c r="Q136" s="54"/>
      <c r="R136" s="122">
        <f>R137+R274+R292+R302+R330+R391+R397+R410+R432+R434</f>
        <v>0</v>
      </c>
      <c r="S136" s="54"/>
      <c r="T136" s="123">
        <f>T137+T274+T292+T302+T330+T391+T397+T410+T432+T434</f>
        <v>0</v>
      </c>
      <c r="AT136" s="17" t="s">
        <v>80</v>
      </c>
      <c r="AU136" s="17" t="s">
        <v>284</v>
      </c>
      <c r="BK136" s="124">
        <f>BK137+BK274+BK292+BK302+BK330+BK391+BK397+BK410+BK432+BK434</f>
        <v>0</v>
      </c>
    </row>
    <row r="137" spans="2:65" s="11" customFormat="1" ht="25.9" customHeight="1" x14ac:dyDescent="0.2">
      <c r="B137" s="125"/>
      <c r="D137" s="126" t="s">
        <v>80</v>
      </c>
      <c r="E137" s="127" t="s">
        <v>534</v>
      </c>
      <c r="F137" s="127" t="s">
        <v>6704</v>
      </c>
      <c r="I137" s="128"/>
      <c r="J137" s="129">
        <f>BK137</f>
        <v>0</v>
      </c>
      <c r="L137" s="125"/>
      <c r="M137" s="130"/>
      <c r="P137" s="131">
        <f>SUM(P138:P273)</f>
        <v>0</v>
      </c>
      <c r="R137" s="131">
        <f>SUM(R138:R273)</f>
        <v>0</v>
      </c>
      <c r="T137" s="132">
        <f>SUM(T138:T273)</f>
        <v>0</v>
      </c>
      <c r="AR137" s="126" t="s">
        <v>88</v>
      </c>
      <c r="AT137" s="133" t="s">
        <v>80</v>
      </c>
      <c r="AU137" s="133" t="s">
        <v>81</v>
      </c>
      <c r="AY137" s="126" t="s">
        <v>309</v>
      </c>
      <c r="BK137" s="134">
        <f>SUM(BK138:BK273)</f>
        <v>0</v>
      </c>
    </row>
    <row r="138" spans="2:65" s="1" customFormat="1" ht="16.5" customHeight="1" x14ac:dyDescent="0.2">
      <c r="B138" s="137"/>
      <c r="C138" s="138" t="s">
        <v>88</v>
      </c>
      <c r="D138" s="138" t="s">
        <v>311</v>
      </c>
      <c r="E138" s="139" t="s">
        <v>6705</v>
      </c>
      <c r="F138" s="140" t="s">
        <v>6706</v>
      </c>
      <c r="G138" s="141" t="s">
        <v>434</v>
      </c>
      <c r="H138" s="142">
        <v>126580</v>
      </c>
      <c r="I138" s="143"/>
      <c r="J138" s="144">
        <f t="shared" ref="J138:J169" si="0">ROUND(I138*H138,2)</f>
        <v>0</v>
      </c>
      <c r="K138" s="140" t="s">
        <v>366</v>
      </c>
      <c r="L138" s="33"/>
      <c r="M138" s="145" t="s">
        <v>1</v>
      </c>
      <c r="N138" s="146" t="s">
        <v>46</v>
      </c>
      <c r="P138" s="147">
        <f t="shared" ref="P138:P169" si="1">O138*H138</f>
        <v>0</v>
      </c>
      <c r="Q138" s="147">
        <v>0</v>
      </c>
      <c r="R138" s="147">
        <f t="shared" ref="R138:R169" si="2">Q138*H138</f>
        <v>0</v>
      </c>
      <c r="S138" s="147">
        <v>0</v>
      </c>
      <c r="T138" s="148">
        <f t="shared" ref="T138:T169" si="3">S138*H138</f>
        <v>0</v>
      </c>
      <c r="AR138" s="149" t="s">
        <v>120</v>
      </c>
      <c r="AT138" s="149" t="s">
        <v>311</v>
      </c>
      <c r="AU138" s="149" t="s">
        <v>88</v>
      </c>
      <c r="AY138" s="17" t="s">
        <v>309</v>
      </c>
      <c r="BE138" s="150">
        <f t="shared" ref="BE138:BE169" si="4">IF(N138="základní",J138,0)</f>
        <v>0</v>
      </c>
      <c r="BF138" s="150">
        <f t="shared" ref="BF138:BF169" si="5">IF(N138="snížená",J138,0)</f>
        <v>0</v>
      </c>
      <c r="BG138" s="150">
        <f t="shared" ref="BG138:BG169" si="6">IF(N138="zákl. přenesená",J138,0)</f>
        <v>0</v>
      </c>
      <c r="BH138" s="150">
        <f t="shared" ref="BH138:BH169" si="7">IF(N138="sníž. přenesená",J138,0)</f>
        <v>0</v>
      </c>
      <c r="BI138" s="150">
        <f t="shared" ref="BI138:BI169" si="8">IF(N138="nulová",J138,0)</f>
        <v>0</v>
      </c>
      <c r="BJ138" s="17" t="s">
        <v>88</v>
      </c>
      <c r="BK138" s="150">
        <f t="shared" ref="BK138:BK169" si="9">ROUND(I138*H138,2)</f>
        <v>0</v>
      </c>
      <c r="BL138" s="17" t="s">
        <v>120</v>
      </c>
      <c r="BM138" s="149" t="s">
        <v>90</v>
      </c>
    </row>
    <row r="139" spans="2:65" s="1" customFormat="1" ht="16.5" customHeight="1" x14ac:dyDescent="0.2">
      <c r="B139" s="137"/>
      <c r="C139" s="138" t="s">
        <v>88</v>
      </c>
      <c r="D139" s="138" t="s">
        <v>311</v>
      </c>
      <c r="E139" s="139" t="s">
        <v>6707</v>
      </c>
      <c r="F139" s="140" t="s">
        <v>6708</v>
      </c>
      <c r="G139" s="141" t="s">
        <v>434</v>
      </c>
      <c r="H139" s="142">
        <v>1250</v>
      </c>
      <c r="I139" s="143"/>
      <c r="J139" s="144">
        <f t="shared" si="0"/>
        <v>0</v>
      </c>
      <c r="K139" s="140" t="s">
        <v>366</v>
      </c>
      <c r="L139" s="33"/>
      <c r="M139" s="145" t="s">
        <v>1</v>
      </c>
      <c r="N139" s="146" t="s">
        <v>46</v>
      </c>
      <c r="P139" s="147">
        <f t="shared" si="1"/>
        <v>0</v>
      </c>
      <c r="Q139" s="147">
        <v>0</v>
      </c>
      <c r="R139" s="147">
        <f t="shared" si="2"/>
        <v>0</v>
      </c>
      <c r="S139" s="147">
        <v>0</v>
      </c>
      <c r="T139" s="148">
        <f t="shared" si="3"/>
        <v>0</v>
      </c>
      <c r="AR139" s="149" t="s">
        <v>120</v>
      </c>
      <c r="AT139" s="149" t="s">
        <v>311</v>
      </c>
      <c r="AU139" s="149" t="s">
        <v>88</v>
      </c>
      <c r="AY139" s="17" t="s">
        <v>309</v>
      </c>
      <c r="BE139" s="150">
        <f t="shared" si="4"/>
        <v>0</v>
      </c>
      <c r="BF139" s="150">
        <f t="shared" si="5"/>
        <v>0</v>
      </c>
      <c r="BG139" s="150">
        <f t="shared" si="6"/>
        <v>0</v>
      </c>
      <c r="BH139" s="150">
        <f t="shared" si="7"/>
        <v>0</v>
      </c>
      <c r="BI139" s="150">
        <f t="shared" si="8"/>
        <v>0</v>
      </c>
      <c r="BJ139" s="17" t="s">
        <v>88</v>
      </c>
      <c r="BK139" s="150">
        <f t="shared" si="9"/>
        <v>0</v>
      </c>
      <c r="BL139" s="17" t="s">
        <v>120</v>
      </c>
      <c r="BM139" s="149" t="s">
        <v>120</v>
      </c>
    </row>
    <row r="140" spans="2:65" s="1" customFormat="1" ht="16.5" customHeight="1" x14ac:dyDescent="0.2">
      <c r="B140" s="137"/>
      <c r="C140" s="138" t="s">
        <v>90</v>
      </c>
      <c r="D140" s="138" t="s">
        <v>311</v>
      </c>
      <c r="E140" s="139" t="s">
        <v>6709</v>
      </c>
      <c r="F140" s="140" t="s">
        <v>6710</v>
      </c>
      <c r="G140" s="141" t="s">
        <v>434</v>
      </c>
      <c r="H140" s="142">
        <v>7890</v>
      </c>
      <c r="I140" s="143"/>
      <c r="J140" s="144">
        <f t="shared" si="0"/>
        <v>0</v>
      </c>
      <c r="K140" s="140" t="s">
        <v>366</v>
      </c>
      <c r="L140" s="33"/>
      <c r="M140" s="145" t="s">
        <v>1</v>
      </c>
      <c r="N140" s="146" t="s">
        <v>46</v>
      </c>
      <c r="P140" s="147">
        <f t="shared" si="1"/>
        <v>0</v>
      </c>
      <c r="Q140" s="147">
        <v>0</v>
      </c>
      <c r="R140" s="147">
        <f t="shared" si="2"/>
        <v>0</v>
      </c>
      <c r="S140" s="147">
        <v>0</v>
      </c>
      <c r="T140" s="148">
        <f t="shared" si="3"/>
        <v>0</v>
      </c>
      <c r="AR140" s="149" t="s">
        <v>120</v>
      </c>
      <c r="AT140" s="149" t="s">
        <v>311</v>
      </c>
      <c r="AU140" s="149" t="s">
        <v>88</v>
      </c>
      <c r="AY140" s="17" t="s">
        <v>309</v>
      </c>
      <c r="BE140" s="150">
        <f t="shared" si="4"/>
        <v>0</v>
      </c>
      <c r="BF140" s="150">
        <f t="shared" si="5"/>
        <v>0</v>
      </c>
      <c r="BG140" s="150">
        <f t="shared" si="6"/>
        <v>0</v>
      </c>
      <c r="BH140" s="150">
        <f t="shared" si="7"/>
        <v>0</v>
      </c>
      <c r="BI140" s="150">
        <f t="shared" si="8"/>
        <v>0</v>
      </c>
      <c r="BJ140" s="17" t="s">
        <v>88</v>
      </c>
      <c r="BK140" s="150">
        <f t="shared" si="9"/>
        <v>0</v>
      </c>
      <c r="BL140" s="17" t="s">
        <v>120</v>
      </c>
      <c r="BM140" s="149" t="s">
        <v>325</v>
      </c>
    </row>
    <row r="141" spans="2:65" s="1" customFormat="1" ht="16.5" customHeight="1" x14ac:dyDescent="0.2">
      <c r="B141" s="137"/>
      <c r="C141" s="138" t="s">
        <v>101</v>
      </c>
      <c r="D141" s="138" t="s">
        <v>311</v>
      </c>
      <c r="E141" s="139" t="s">
        <v>6711</v>
      </c>
      <c r="F141" s="140" t="s">
        <v>6712</v>
      </c>
      <c r="G141" s="141" t="s">
        <v>434</v>
      </c>
      <c r="H141" s="142">
        <v>2240</v>
      </c>
      <c r="I141" s="143"/>
      <c r="J141" s="144">
        <f t="shared" si="0"/>
        <v>0</v>
      </c>
      <c r="K141" s="140" t="s">
        <v>366</v>
      </c>
      <c r="L141" s="33"/>
      <c r="M141" s="145" t="s">
        <v>1</v>
      </c>
      <c r="N141" s="146" t="s">
        <v>46</v>
      </c>
      <c r="P141" s="147">
        <f t="shared" si="1"/>
        <v>0</v>
      </c>
      <c r="Q141" s="147">
        <v>0</v>
      </c>
      <c r="R141" s="147">
        <f t="shared" si="2"/>
        <v>0</v>
      </c>
      <c r="S141" s="147">
        <v>0</v>
      </c>
      <c r="T141" s="148">
        <f t="shared" si="3"/>
        <v>0</v>
      </c>
      <c r="AR141" s="149" t="s">
        <v>120</v>
      </c>
      <c r="AT141" s="149" t="s">
        <v>311</v>
      </c>
      <c r="AU141" s="149" t="s">
        <v>88</v>
      </c>
      <c r="AY141" s="17" t="s">
        <v>309</v>
      </c>
      <c r="BE141" s="150">
        <f t="shared" si="4"/>
        <v>0</v>
      </c>
      <c r="BF141" s="150">
        <f t="shared" si="5"/>
        <v>0</v>
      </c>
      <c r="BG141" s="150">
        <f t="shared" si="6"/>
        <v>0</v>
      </c>
      <c r="BH141" s="150">
        <f t="shared" si="7"/>
        <v>0</v>
      </c>
      <c r="BI141" s="150">
        <f t="shared" si="8"/>
        <v>0</v>
      </c>
      <c r="BJ141" s="17" t="s">
        <v>88</v>
      </c>
      <c r="BK141" s="150">
        <f t="shared" si="9"/>
        <v>0</v>
      </c>
      <c r="BL141" s="17" t="s">
        <v>120</v>
      </c>
      <c r="BM141" s="149" t="s">
        <v>329</v>
      </c>
    </row>
    <row r="142" spans="2:65" s="1" customFormat="1" ht="16.5" customHeight="1" x14ac:dyDescent="0.2">
      <c r="B142" s="137"/>
      <c r="C142" s="138" t="s">
        <v>120</v>
      </c>
      <c r="D142" s="138" t="s">
        <v>311</v>
      </c>
      <c r="E142" s="139" t="s">
        <v>6713</v>
      </c>
      <c r="F142" s="140" t="s">
        <v>6714</v>
      </c>
      <c r="G142" s="141" t="s">
        <v>434</v>
      </c>
      <c r="H142" s="142">
        <v>20</v>
      </c>
      <c r="I142" s="143"/>
      <c r="J142" s="144">
        <f t="shared" si="0"/>
        <v>0</v>
      </c>
      <c r="K142" s="140" t="s">
        <v>366</v>
      </c>
      <c r="L142" s="33"/>
      <c r="M142" s="145" t="s">
        <v>1</v>
      </c>
      <c r="N142" s="146" t="s">
        <v>46</v>
      </c>
      <c r="P142" s="147">
        <f t="shared" si="1"/>
        <v>0</v>
      </c>
      <c r="Q142" s="147">
        <v>0</v>
      </c>
      <c r="R142" s="147">
        <f t="shared" si="2"/>
        <v>0</v>
      </c>
      <c r="S142" s="147">
        <v>0</v>
      </c>
      <c r="T142" s="148">
        <f t="shared" si="3"/>
        <v>0</v>
      </c>
      <c r="AR142" s="149" t="s">
        <v>120</v>
      </c>
      <c r="AT142" s="149" t="s">
        <v>311</v>
      </c>
      <c r="AU142" s="149" t="s">
        <v>88</v>
      </c>
      <c r="AY142" s="17" t="s">
        <v>309</v>
      </c>
      <c r="BE142" s="150">
        <f t="shared" si="4"/>
        <v>0</v>
      </c>
      <c r="BF142" s="150">
        <f t="shared" si="5"/>
        <v>0</v>
      </c>
      <c r="BG142" s="150">
        <f t="shared" si="6"/>
        <v>0</v>
      </c>
      <c r="BH142" s="150">
        <f t="shared" si="7"/>
        <v>0</v>
      </c>
      <c r="BI142" s="150">
        <f t="shared" si="8"/>
        <v>0</v>
      </c>
      <c r="BJ142" s="17" t="s">
        <v>88</v>
      </c>
      <c r="BK142" s="150">
        <f t="shared" si="9"/>
        <v>0</v>
      </c>
      <c r="BL142" s="17" t="s">
        <v>120</v>
      </c>
      <c r="BM142" s="149" t="s">
        <v>334</v>
      </c>
    </row>
    <row r="143" spans="2:65" s="1" customFormat="1" ht="16.5" customHeight="1" x14ac:dyDescent="0.2">
      <c r="B143" s="137"/>
      <c r="C143" s="138" t="s">
        <v>331</v>
      </c>
      <c r="D143" s="138" t="s">
        <v>311</v>
      </c>
      <c r="E143" s="139" t="s">
        <v>6715</v>
      </c>
      <c r="F143" s="140" t="s">
        <v>6716</v>
      </c>
      <c r="G143" s="141" t="s">
        <v>434</v>
      </c>
      <c r="H143" s="142">
        <v>620</v>
      </c>
      <c r="I143" s="143"/>
      <c r="J143" s="144">
        <f t="shared" si="0"/>
        <v>0</v>
      </c>
      <c r="K143" s="140" t="s">
        <v>366</v>
      </c>
      <c r="L143" s="33"/>
      <c r="M143" s="145" t="s">
        <v>1</v>
      </c>
      <c r="N143" s="146" t="s">
        <v>46</v>
      </c>
      <c r="P143" s="147">
        <f t="shared" si="1"/>
        <v>0</v>
      </c>
      <c r="Q143" s="147">
        <v>0</v>
      </c>
      <c r="R143" s="147">
        <f t="shared" si="2"/>
        <v>0</v>
      </c>
      <c r="S143" s="147">
        <v>0</v>
      </c>
      <c r="T143" s="148">
        <f t="shared" si="3"/>
        <v>0</v>
      </c>
      <c r="AR143" s="149" t="s">
        <v>120</v>
      </c>
      <c r="AT143" s="149" t="s">
        <v>311</v>
      </c>
      <c r="AU143" s="149" t="s">
        <v>88</v>
      </c>
      <c r="AY143" s="17" t="s">
        <v>309</v>
      </c>
      <c r="BE143" s="150">
        <f t="shared" si="4"/>
        <v>0</v>
      </c>
      <c r="BF143" s="150">
        <f t="shared" si="5"/>
        <v>0</v>
      </c>
      <c r="BG143" s="150">
        <f t="shared" si="6"/>
        <v>0</v>
      </c>
      <c r="BH143" s="150">
        <f t="shared" si="7"/>
        <v>0</v>
      </c>
      <c r="BI143" s="150">
        <f t="shared" si="8"/>
        <v>0</v>
      </c>
      <c r="BJ143" s="17" t="s">
        <v>88</v>
      </c>
      <c r="BK143" s="150">
        <f t="shared" si="9"/>
        <v>0</v>
      </c>
      <c r="BL143" s="17" t="s">
        <v>120</v>
      </c>
      <c r="BM143" s="149" t="s">
        <v>8</v>
      </c>
    </row>
    <row r="144" spans="2:65" s="1" customFormat="1" ht="16.5" customHeight="1" x14ac:dyDescent="0.2">
      <c r="B144" s="137"/>
      <c r="C144" s="138" t="s">
        <v>325</v>
      </c>
      <c r="D144" s="138" t="s">
        <v>311</v>
      </c>
      <c r="E144" s="139" t="s">
        <v>6717</v>
      </c>
      <c r="F144" s="140" t="s">
        <v>6718</v>
      </c>
      <c r="G144" s="141" t="s">
        <v>434</v>
      </c>
      <c r="H144" s="142">
        <v>190</v>
      </c>
      <c r="I144" s="143"/>
      <c r="J144" s="144">
        <f t="shared" si="0"/>
        <v>0</v>
      </c>
      <c r="K144" s="140" t="s">
        <v>366</v>
      </c>
      <c r="L144" s="33"/>
      <c r="M144" s="145" t="s">
        <v>1</v>
      </c>
      <c r="N144" s="146" t="s">
        <v>46</v>
      </c>
      <c r="P144" s="147">
        <f t="shared" si="1"/>
        <v>0</v>
      </c>
      <c r="Q144" s="147">
        <v>0</v>
      </c>
      <c r="R144" s="147">
        <f t="shared" si="2"/>
        <v>0</v>
      </c>
      <c r="S144" s="147">
        <v>0</v>
      </c>
      <c r="T144" s="148">
        <f t="shared" si="3"/>
        <v>0</v>
      </c>
      <c r="AR144" s="149" t="s">
        <v>120</v>
      </c>
      <c r="AT144" s="149" t="s">
        <v>311</v>
      </c>
      <c r="AU144" s="149" t="s">
        <v>88</v>
      </c>
      <c r="AY144" s="17" t="s">
        <v>309</v>
      </c>
      <c r="BE144" s="150">
        <f t="shared" si="4"/>
        <v>0</v>
      </c>
      <c r="BF144" s="150">
        <f t="shared" si="5"/>
        <v>0</v>
      </c>
      <c r="BG144" s="150">
        <f t="shared" si="6"/>
        <v>0</v>
      </c>
      <c r="BH144" s="150">
        <f t="shared" si="7"/>
        <v>0</v>
      </c>
      <c r="BI144" s="150">
        <f t="shared" si="8"/>
        <v>0</v>
      </c>
      <c r="BJ144" s="17" t="s">
        <v>88</v>
      </c>
      <c r="BK144" s="150">
        <f t="shared" si="9"/>
        <v>0</v>
      </c>
      <c r="BL144" s="17" t="s">
        <v>120</v>
      </c>
      <c r="BM144" s="149" t="s">
        <v>342</v>
      </c>
    </row>
    <row r="145" spans="2:65" s="1" customFormat="1" ht="16.5" customHeight="1" x14ac:dyDescent="0.2">
      <c r="B145" s="137"/>
      <c r="C145" s="138" t="s">
        <v>339</v>
      </c>
      <c r="D145" s="138" t="s">
        <v>311</v>
      </c>
      <c r="E145" s="139" t="s">
        <v>6719</v>
      </c>
      <c r="F145" s="140" t="s">
        <v>6720</v>
      </c>
      <c r="G145" s="141" t="s">
        <v>434</v>
      </c>
      <c r="H145" s="142">
        <v>90</v>
      </c>
      <c r="I145" s="143"/>
      <c r="J145" s="144">
        <f t="shared" si="0"/>
        <v>0</v>
      </c>
      <c r="K145" s="140" t="s">
        <v>366</v>
      </c>
      <c r="L145" s="33"/>
      <c r="M145" s="145" t="s">
        <v>1</v>
      </c>
      <c r="N145" s="146" t="s">
        <v>46</v>
      </c>
      <c r="P145" s="147">
        <f t="shared" si="1"/>
        <v>0</v>
      </c>
      <c r="Q145" s="147">
        <v>0</v>
      </c>
      <c r="R145" s="147">
        <f t="shared" si="2"/>
        <v>0</v>
      </c>
      <c r="S145" s="147">
        <v>0</v>
      </c>
      <c r="T145" s="148">
        <f t="shared" si="3"/>
        <v>0</v>
      </c>
      <c r="AR145" s="149" t="s">
        <v>120</v>
      </c>
      <c r="AT145" s="149" t="s">
        <v>311</v>
      </c>
      <c r="AU145" s="149" t="s">
        <v>88</v>
      </c>
      <c r="AY145" s="17" t="s">
        <v>309</v>
      </c>
      <c r="BE145" s="150">
        <f t="shared" si="4"/>
        <v>0</v>
      </c>
      <c r="BF145" s="150">
        <f t="shared" si="5"/>
        <v>0</v>
      </c>
      <c r="BG145" s="150">
        <f t="shared" si="6"/>
        <v>0</v>
      </c>
      <c r="BH145" s="150">
        <f t="shared" si="7"/>
        <v>0</v>
      </c>
      <c r="BI145" s="150">
        <f t="shared" si="8"/>
        <v>0</v>
      </c>
      <c r="BJ145" s="17" t="s">
        <v>88</v>
      </c>
      <c r="BK145" s="150">
        <f t="shared" si="9"/>
        <v>0</v>
      </c>
      <c r="BL145" s="17" t="s">
        <v>120</v>
      </c>
      <c r="BM145" s="149" t="s">
        <v>346</v>
      </c>
    </row>
    <row r="146" spans="2:65" s="1" customFormat="1" ht="16.5" customHeight="1" x14ac:dyDescent="0.2">
      <c r="B146" s="137"/>
      <c r="C146" s="138" t="s">
        <v>329</v>
      </c>
      <c r="D146" s="138" t="s">
        <v>311</v>
      </c>
      <c r="E146" s="139" t="s">
        <v>6721</v>
      </c>
      <c r="F146" s="140" t="s">
        <v>6722</v>
      </c>
      <c r="G146" s="141" t="s">
        <v>365</v>
      </c>
      <c r="H146" s="142">
        <v>1</v>
      </c>
      <c r="I146" s="143"/>
      <c r="J146" s="144">
        <f t="shared" si="0"/>
        <v>0</v>
      </c>
      <c r="K146" s="140" t="s">
        <v>366</v>
      </c>
      <c r="L146" s="33"/>
      <c r="M146" s="145" t="s">
        <v>1</v>
      </c>
      <c r="N146" s="146" t="s">
        <v>46</v>
      </c>
      <c r="P146" s="147">
        <f t="shared" si="1"/>
        <v>0</v>
      </c>
      <c r="Q146" s="147">
        <v>0</v>
      </c>
      <c r="R146" s="147">
        <f t="shared" si="2"/>
        <v>0</v>
      </c>
      <c r="S146" s="147">
        <v>0</v>
      </c>
      <c r="T146" s="148">
        <f t="shared" si="3"/>
        <v>0</v>
      </c>
      <c r="AR146" s="149" t="s">
        <v>120</v>
      </c>
      <c r="AT146" s="149" t="s">
        <v>311</v>
      </c>
      <c r="AU146" s="149" t="s">
        <v>88</v>
      </c>
      <c r="AY146" s="17" t="s">
        <v>309</v>
      </c>
      <c r="BE146" s="150">
        <f t="shared" si="4"/>
        <v>0</v>
      </c>
      <c r="BF146" s="150">
        <f t="shared" si="5"/>
        <v>0</v>
      </c>
      <c r="BG146" s="150">
        <f t="shared" si="6"/>
        <v>0</v>
      </c>
      <c r="BH146" s="150">
        <f t="shared" si="7"/>
        <v>0</v>
      </c>
      <c r="BI146" s="150">
        <f t="shared" si="8"/>
        <v>0</v>
      </c>
      <c r="BJ146" s="17" t="s">
        <v>88</v>
      </c>
      <c r="BK146" s="150">
        <f t="shared" si="9"/>
        <v>0</v>
      </c>
      <c r="BL146" s="17" t="s">
        <v>120</v>
      </c>
      <c r="BM146" s="149" t="s">
        <v>351</v>
      </c>
    </row>
    <row r="147" spans="2:65" s="1" customFormat="1" ht="16.5" customHeight="1" x14ac:dyDescent="0.2">
      <c r="B147" s="137"/>
      <c r="C147" s="138" t="s">
        <v>348</v>
      </c>
      <c r="D147" s="138" t="s">
        <v>311</v>
      </c>
      <c r="E147" s="139" t="s">
        <v>6723</v>
      </c>
      <c r="F147" s="140" t="s">
        <v>6724</v>
      </c>
      <c r="G147" s="141" t="s">
        <v>434</v>
      </c>
      <c r="H147" s="142">
        <v>280</v>
      </c>
      <c r="I147" s="143"/>
      <c r="J147" s="144">
        <f t="shared" si="0"/>
        <v>0</v>
      </c>
      <c r="K147" s="140" t="s">
        <v>366</v>
      </c>
      <c r="L147" s="33"/>
      <c r="M147" s="145" t="s">
        <v>1</v>
      </c>
      <c r="N147" s="146" t="s">
        <v>46</v>
      </c>
      <c r="P147" s="147">
        <f t="shared" si="1"/>
        <v>0</v>
      </c>
      <c r="Q147" s="147">
        <v>0</v>
      </c>
      <c r="R147" s="147">
        <f t="shared" si="2"/>
        <v>0</v>
      </c>
      <c r="S147" s="147">
        <v>0</v>
      </c>
      <c r="T147" s="148">
        <f t="shared" si="3"/>
        <v>0</v>
      </c>
      <c r="AR147" s="149" t="s">
        <v>120</v>
      </c>
      <c r="AT147" s="149" t="s">
        <v>311</v>
      </c>
      <c r="AU147" s="149" t="s">
        <v>88</v>
      </c>
      <c r="AY147" s="17" t="s">
        <v>309</v>
      </c>
      <c r="BE147" s="150">
        <f t="shared" si="4"/>
        <v>0</v>
      </c>
      <c r="BF147" s="150">
        <f t="shared" si="5"/>
        <v>0</v>
      </c>
      <c r="BG147" s="150">
        <f t="shared" si="6"/>
        <v>0</v>
      </c>
      <c r="BH147" s="150">
        <f t="shared" si="7"/>
        <v>0</v>
      </c>
      <c r="BI147" s="150">
        <f t="shared" si="8"/>
        <v>0</v>
      </c>
      <c r="BJ147" s="17" t="s">
        <v>88</v>
      </c>
      <c r="BK147" s="150">
        <f t="shared" si="9"/>
        <v>0</v>
      </c>
      <c r="BL147" s="17" t="s">
        <v>120</v>
      </c>
      <c r="BM147" s="149" t="s">
        <v>355</v>
      </c>
    </row>
    <row r="148" spans="2:65" s="1" customFormat="1" ht="16.5" customHeight="1" x14ac:dyDescent="0.2">
      <c r="B148" s="137"/>
      <c r="C148" s="138" t="s">
        <v>334</v>
      </c>
      <c r="D148" s="138" t="s">
        <v>311</v>
      </c>
      <c r="E148" s="139" t="s">
        <v>6725</v>
      </c>
      <c r="F148" s="140" t="s">
        <v>6726</v>
      </c>
      <c r="G148" s="141" t="s">
        <v>434</v>
      </c>
      <c r="H148" s="142">
        <v>37750</v>
      </c>
      <c r="I148" s="143"/>
      <c r="J148" s="144">
        <f t="shared" si="0"/>
        <v>0</v>
      </c>
      <c r="K148" s="140" t="s">
        <v>366</v>
      </c>
      <c r="L148" s="33"/>
      <c r="M148" s="145" t="s">
        <v>1</v>
      </c>
      <c r="N148" s="146" t="s">
        <v>46</v>
      </c>
      <c r="P148" s="147">
        <f t="shared" si="1"/>
        <v>0</v>
      </c>
      <c r="Q148" s="147">
        <v>0</v>
      </c>
      <c r="R148" s="147">
        <f t="shared" si="2"/>
        <v>0</v>
      </c>
      <c r="S148" s="147">
        <v>0</v>
      </c>
      <c r="T148" s="148">
        <f t="shared" si="3"/>
        <v>0</v>
      </c>
      <c r="AR148" s="149" t="s">
        <v>120</v>
      </c>
      <c r="AT148" s="149" t="s">
        <v>311</v>
      </c>
      <c r="AU148" s="149" t="s">
        <v>88</v>
      </c>
      <c r="AY148" s="17" t="s">
        <v>309</v>
      </c>
      <c r="BE148" s="150">
        <f t="shared" si="4"/>
        <v>0</v>
      </c>
      <c r="BF148" s="150">
        <f t="shared" si="5"/>
        <v>0</v>
      </c>
      <c r="BG148" s="150">
        <f t="shared" si="6"/>
        <v>0</v>
      </c>
      <c r="BH148" s="150">
        <f t="shared" si="7"/>
        <v>0</v>
      </c>
      <c r="BI148" s="150">
        <f t="shared" si="8"/>
        <v>0</v>
      </c>
      <c r="BJ148" s="17" t="s">
        <v>88</v>
      </c>
      <c r="BK148" s="150">
        <f t="shared" si="9"/>
        <v>0</v>
      </c>
      <c r="BL148" s="17" t="s">
        <v>120</v>
      </c>
      <c r="BM148" s="149" t="s">
        <v>361</v>
      </c>
    </row>
    <row r="149" spans="2:65" s="1" customFormat="1" ht="16.5" customHeight="1" x14ac:dyDescent="0.2">
      <c r="B149" s="137"/>
      <c r="C149" s="138" t="s">
        <v>357</v>
      </c>
      <c r="D149" s="138" t="s">
        <v>311</v>
      </c>
      <c r="E149" s="139" t="s">
        <v>6727</v>
      </c>
      <c r="F149" s="140" t="s">
        <v>6728</v>
      </c>
      <c r="G149" s="141" t="s">
        <v>434</v>
      </c>
      <c r="H149" s="142">
        <v>9150</v>
      </c>
      <c r="I149" s="143"/>
      <c r="J149" s="144">
        <f t="shared" si="0"/>
        <v>0</v>
      </c>
      <c r="K149" s="140" t="s">
        <v>366</v>
      </c>
      <c r="L149" s="33"/>
      <c r="M149" s="145" t="s">
        <v>1</v>
      </c>
      <c r="N149" s="146" t="s">
        <v>46</v>
      </c>
      <c r="P149" s="147">
        <f t="shared" si="1"/>
        <v>0</v>
      </c>
      <c r="Q149" s="147">
        <v>0</v>
      </c>
      <c r="R149" s="147">
        <f t="shared" si="2"/>
        <v>0</v>
      </c>
      <c r="S149" s="147">
        <v>0</v>
      </c>
      <c r="T149" s="148">
        <f t="shared" si="3"/>
        <v>0</v>
      </c>
      <c r="AR149" s="149" t="s">
        <v>120</v>
      </c>
      <c r="AT149" s="149" t="s">
        <v>311</v>
      </c>
      <c r="AU149" s="149" t="s">
        <v>88</v>
      </c>
      <c r="AY149" s="17" t="s">
        <v>309</v>
      </c>
      <c r="BE149" s="150">
        <f t="shared" si="4"/>
        <v>0</v>
      </c>
      <c r="BF149" s="150">
        <f t="shared" si="5"/>
        <v>0</v>
      </c>
      <c r="BG149" s="150">
        <f t="shared" si="6"/>
        <v>0</v>
      </c>
      <c r="BH149" s="150">
        <f t="shared" si="7"/>
        <v>0</v>
      </c>
      <c r="BI149" s="150">
        <f t="shared" si="8"/>
        <v>0</v>
      </c>
      <c r="BJ149" s="17" t="s">
        <v>88</v>
      </c>
      <c r="BK149" s="150">
        <f t="shared" si="9"/>
        <v>0</v>
      </c>
      <c r="BL149" s="17" t="s">
        <v>120</v>
      </c>
      <c r="BM149" s="149" t="s">
        <v>367</v>
      </c>
    </row>
    <row r="150" spans="2:65" s="1" customFormat="1" ht="16.5" customHeight="1" x14ac:dyDescent="0.2">
      <c r="B150" s="137"/>
      <c r="C150" s="138" t="s">
        <v>8</v>
      </c>
      <c r="D150" s="138" t="s">
        <v>311</v>
      </c>
      <c r="E150" s="139" t="s">
        <v>6729</v>
      </c>
      <c r="F150" s="140" t="s">
        <v>6730</v>
      </c>
      <c r="G150" s="141" t="s">
        <v>434</v>
      </c>
      <c r="H150" s="142">
        <v>45910</v>
      </c>
      <c r="I150" s="143"/>
      <c r="J150" s="144">
        <f t="shared" si="0"/>
        <v>0</v>
      </c>
      <c r="K150" s="140" t="s">
        <v>366</v>
      </c>
      <c r="L150" s="33"/>
      <c r="M150" s="145" t="s">
        <v>1</v>
      </c>
      <c r="N150" s="146" t="s">
        <v>46</v>
      </c>
      <c r="P150" s="147">
        <f t="shared" si="1"/>
        <v>0</v>
      </c>
      <c r="Q150" s="147">
        <v>0</v>
      </c>
      <c r="R150" s="147">
        <f t="shared" si="2"/>
        <v>0</v>
      </c>
      <c r="S150" s="147">
        <v>0</v>
      </c>
      <c r="T150" s="148">
        <f t="shared" si="3"/>
        <v>0</v>
      </c>
      <c r="AR150" s="149" t="s">
        <v>120</v>
      </c>
      <c r="AT150" s="149" t="s">
        <v>311</v>
      </c>
      <c r="AU150" s="149" t="s">
        <v>88</v>
      </c>
      <c r="AY150" s="17" t="s">
        <v>309</v>
      </c>
      <c r="BE150" s="150">
        <f t="shared" si="4"/>
        <v>0</v>
      </c>
      <c r="BF150" s="150">
        <f t="shared" si="5"/>
        <v>0</v>
      </c>
      <c r="BG150" s="150">
        <f t="shared" si="6"/>
        <v>0</v>
      </c>
      <c r="BH150" s="150">
        <f t="shared" si="7"/>
        <v>0</v>
      </c>
      <c r="BI150" s="150">
        <f t="shared" si="8"/>
        <v>0</v>
      </c>
      <c r="BJ150" s="17" t="s">
        <v>88</v>
      </c>
      <c r="BK150" s="150">
        <f t="shared" si="9"/>
        <v>0</v>
      </c>
      <c r="BL150" s="17" t="s">
        <v>120</v>
      </c>
      <c r="BM150" s="149" t="s">
        <v>371</v>
      </c>
    </row>
    <row r="151" spans="2:65" s="1" customFormat="1" ht="16.5" customHeight="1" x14ac:dyDescent="0.2">
      <c r="B151" s="137"/>
      <c r="C151" s="138" t="s">
        <v>368</v>
      </c>
      <c r="D151" s="138" t="s">
        <v>311</v>
      </c>
      <c r="E151" s="139" t="s">
        <v>6731</v>
      </c>
      <c r="F151" s="140" t="s">
        <v>6732</v>
      </c>
      <c r="G151" s="141" t="s">
        <v>434</v>
      </c>
      <c r="H151" s="142">
        <v>200</v>
      </c>
      <c r="I151" s="143"/>
      <c r="J151" s="144">
        <f t="shared" si="0"/>
        <v>0</v>
      </c>
      <c r="K151" s="140" t="s">
        <v>366</v>
      </c>
      <c r="L151" s="33"/>
      <c r="M151" s="145" t="s">
        <v>1</v>
      </c>
      <c r="N151" s="146" t="s">
        <v>46</v>
      </c>
      <c r="P151" s="147">
        <f t="shared" si="1"/>
        <v>0</v>
      </c>
      <c r="Q151" s="147">
        <v>0</v>
      </c>
      <c r="R151" s="147">
        <f t="shared" si="2"/>
        <v>0</v>
      </c>
      <c r="S151" s="147">
        <v>0</v>
      </c>
      <c r="T151" s="148">
        <f t="shared" si="3"/>
        <v>0</v>
      </c>
      <c r="AR151" s="149" t="s">
        <v>120</v>
      </c>
      <c r="AT151" s="149" t="s">
        <v>311</v>
      </c>
      <c r="AU151" s="149" t="s">
        <v>88</v>
      </c>
      <c r="AY151" s="17" t="s">
        <v>309</v>
      </c>
      <c r="BE151" s="150">
        <f t="shared" si="4"/>
        <v>0</v>
      </c>
      <c r="BF151" s="150">
        <f t="shared" si="5"/>
        <v>0</v>
      </c>
      <c r="BG151" s="150">
        <f t="shared" si="6"/>
        <v>0</v>
      </c>
      <c r="BH151" s="150">
        <f t="shared" si="7"/>
        <v>0</v>
      </c>
      <c r="BI151" s="150">
        <f t="shared" si="8"/>
        <v>0</v>
      </c>
      <c r="BJ151" s="17" t="s">
        <v>88</v>
      </c>
      <c r="BK151" s="150">
        <f t="shared" si="9"/>
        <v>0</v>
      </c>
      <c r="BL151" s="17" t="s">
        <v>120</v>
      </c>
      <c r="BM151" s="149" t="s">
        <v>376</v>
      </c>
    </row>
    <row r="152" spans="2:65" s="1" customFormat="1" ht="16.5" customHeight="1" x14ac:dyDescent="0.2">
      <c r="B152" s="137"/>
      <c r="C152" s="138" t="s">
        <v>342</v>
      </c>
      <c r="D152" s="138" t="s">
        <v>311</v>
      </c>
      <c r="E152" s="139" t="s">
        <v>6733</v>
      </c>
      <c r="F152" s="140" t="s">
        <v>6734</v>
      </c>
      <c r="G152" s="141" t="s">
        <v>434</v>
      </c>
      <c r="H152" s="142">
        <v>80</v>
      </c>
      <c r="I152" s="143"/>
      <c r="J152" s="144">
        <f t="shared" si="0"/>
        <v>0</v>
      </c>
      <c r="K152" s="140" t="s">
        <v>366</v>
      </c>
      <c r="L152" s="33"/>
      <c r="M152" s="145" t="s">
        <v>1</v>
      </c>
      <c r="N152" s="146" t="s">
        <v>46</v>
      </c>
      <c r="P152" s="147">
        <f t="shared" si="1"/>
        <v>0</v>
      </c>
      <c r="Q152" s="147">
        <v>0</v>
      </c>
      <c r="R152" s="147">
        <f t="shared" si="2"/>
        <v>0</v>
      </c>
      <c r="S152" s="147">
        <v>0</v>
      </c>
      <c r="T152" s="148">
        <f t="shared" si="3"/>
        <v>0</v>
      </c>
      <c r="AR152" s="149" t="s">
        <v>120</v>
      </c>
      <c r="AT152" s="149" t="s">
        <v>311</v>
      </c>
      <c r="AU152" s="149" t="s">
        <v>88</v>
      </c>
      <c r="AY152" s="17" t="s">
        <v>309</v>
      </c>
      <c r="BE152" s="150">
        <f t="shared" si="4"/>
        <v>0</v>
      </c>
      <c r="BF152" s="150">
        <f t="shared" si="5"/>
        <v>0</v>
      </c>
      <c r="BG152" s="150">
        <f t="shared" si="6"/>
        <v>0</v>
      </c>
      <c r="BH152" s="150">
        <f t="shared" si="7"/>
        <v>0</v>
      </c>
      <c r="BI152" s="150">
        <f t="shared" si="8"/>
        <v>0</v>
      </c>
      <c r="BJ152" s="17" t="s">
        <v>88</v>
      </c>
      <c r="BK152" s="150">
        <f t="shared" si="9"/>
        <v>0</v>
      </c>
      <c r="BL152" s="17" t="s">
        <v>120</v>
      </c>
      <c r="BM152" s="149" t="s">
        <v>381</v>
      </c>
    </row>
    <row r="153" spans="2:65" s="1" customFormat="1" ht="16.5" customHeight="1" x14ac:dyDescent="0.2">
      <c r="B153" s="137"/>
      <c r="C153" s="138" t="s">
        <v>378</v>
      </c>
      <c r="D153" s="138" t="s">
        <v>311</v>
      </c>
      <c r="E153" s="139" t="s">
        <v>6735</v>
      </c>
      <c r="F153" s="140" t="s">
        <v>6736</v>
      </c>
      <c r="G153" s="141" t="s">
        <v>434</v>
      </c>
      <c r="H153" s="142">
        <v>120</v>
      </c>
      <c r="I153" s="143"/>
      <c r="J153" s="144">
        <f t="shared" si="0"/>
        <v>0</v>
      </c>
      <c r="K153" s="140" t="s">
        <v>366</v>
      </c>
      <c r="L153" s="33"/>
      <c r="M153" s="145" t="s">
        <v>1</v>
      </c>
      <c r="N153" s="146" t="s">
        <v>46</v>
      </c>
      <c r="P153" s="147">
        <f t="shared" si="1"/>
        <v>0</v>
      </c>
      <c r="Q153" s="147">
        <v>0</v>
      </c>
      <c r="R153" s="147">
        <f t="shared" si="2"/>
        <v>0</v>
      </c>
      <c r="S153" s="147">
        <v>0</v>
      </c>
      <c r="T153" s="148">
        <f t="shared" si="3"/>
        <v>0</v>
      </c>
      <c r="AR153" s="149" t="s">
        <v>120</v>
      </c>
      <c r="AT153" s="149" t="s">
        <v>311</v>
      </c>
      <c r="AU153" s="149" t="s">
        <v>88</v>
      </c>
      <c r="AY153" s="17" t="s">
        <v>309</v>
      </c>
      <c r="BE153" s="150">
        <f t="shared" si="4"/>
        <v>0</v>
      </c>
      <c r="BF153" s="150">
        <f t="shared" si="5"/>
        <v>0</v>
      </c>
      <c r="BG153" s="150">
        <f t="shared" si="6"/>
        <v>0</v>
      </c>
      <c r="BH153" s="150">
        <f t="shared" si="7"/>
        <v>0</v>
      </c>
      <c r="BI153" s="150">
        <f t="shared" si="8"/>
        <v>0</v>
      </c>
      <c r="BJ153" s="17" t="s">
        <v>88</v>
      </c>
      <c r="BK153" s="150">
        <f t="shared" si="9"/>
        <v>0</v>
      </c>
      <c r="BL153" s="17" t="s">
        <v>120</v>
      </c>
      <c r="BM153" s="149" t="s">
        <v>385</v>
      </c>
    </row>
    <row r="154" spans="2:65" s="1" customFormat="1" ht="16.5" customHeight="1" x14ac:dyDescent="0.2">
      <c r="B154" s="137"/>
      <c r="C154" s="138" t="s">
        <v>346</v>
      </c>
      <c r="D154" s="138" t="s">
        <v>311</v>
      </c>
      <c r="E154" s="139" t="s">
        <v>6737</v>
      </c>
      <c r="F154" s="140" t="s">
        <v>6738</v>
      </c>
      <c r="G154" s="141" t="s">
        <v>434</v>
      </c>
      <c r="H154" s="142">
        <v>200</v>
      </c>
      <c r="I154" s="143"/>
      <c r="J154" s="144">
        <f t="shared" si="0"/>
        <v>0</v>
      </c>
      <c r="K154" s="140" t="s">
        <v>366</v>
      </c>
      <c r="L154" s="33"/>
      <c r="M154" s="145" t="s">
        <v>1</v>
      </c>
      <c r="N154" s="146" t="s">
        <v>46</v>
      </c>
      <c r="P154" s="147">
        <f t="shared" si="1"/>
        <v>0</v>
      </c>
      <c r="Q154" s="147">
        <v>0</v>
      </c>
      <c r="R154" s="147">
        <f t="shared" si="2"/>
        <v>0</v>
      </c>
      <c r="S154" s="147">
        <v>0</v>
      </c>
      <c r="T154" s="148">
        <f t="shared" si="3"/>
        <v>0</v>
      </c>
      <c r="AR154" s="149" t="s">
        <v>120</v>
      </c>
      <c r="AT154" s="149" t="s">
        <v>311</v>
      </c>
      <c r="AU154" s="149" t="s">
        <v>88</v>
      </c>
      <c r="AY154" s="17" t="s">
        <v>309</v>
      </c>
      <c r="BE154" s="150">
        <f t="shared" si="4"/>
        <v>0</v>
      </c>
      <c r="BF154" s="150">
        <f t="shared" si="5"/>
        <v>0</v>
      </c>
      <c r="BG154" s="150">
        <f t="shared" si="6"/>
        <v>0</v>
      </c>
      <c r="BH154" s="150">
        <f t="shared" si="7"/>
        <v>0</v>
      </c>
      <c r="BI154" s="150">
        <f t="shared" si="8"/>
        <v>0</v>
      </c>
      <c r="BJ154" s="17" t="s">
        <v>88</v>
      </c>
      <c r="BK154" s="150">
        <f t="shared" si="9"/>
        <v>0</v>
      </c>
      <c r="BL154" s="17" t="s">
        <v>120</v>
      </c>
      <c r="BM154" s="149" t="s">
        <v>392</v>
      </c>
    </row>
    <row r="155" spans="2:65" s="1" customFormat="1" ht="16.5" customHeight="1" x14ac:dyDescent="0.2">
      <c r="B155" s="137"/>
      <c r="C155" s="138" t="s">
        <v>388</v>
      </c>
      <c r="D155" s="138" t="s">
        <v>311</v>
      </c>
      <c r="E155" s="139" t="s">
        <v>6739</v>
      </c>
      <c r="F155" s="140" t="s">
        <v>6740</v>
      </c>
      <c r="G155" s="141" t="s">
        <v>434</v>
      </c>
      <c r="H155" s="142">
        <v>1020</v>
      </c>
      <c r="I155" s="143"/>
      <c r="J155" s="144">
        <f t="shared" si="0"/>
        <v>0</v>
      </c>
      <c r="K155" s="140" t="s">
        <v>366</v>
      </c>
      <c r="L155" s="33"/>
      <c r="M155" s="145" t="s">
        <v>1</v>
      </c>
      <c r="N155" s="146" t="s">
        <v>46</v>
      </c>
      <c r="P155" s="147">
        <f t="shared" si="1"/>
        <v>0</v>
      </c>
      <c r="Q155" s="147">
        <v>0</v>
      </c>
      <c r="R155" s="147">
        <f t="shared" si="2"/>
        <v>0</v>
      </c>
      <c r="S155" s="147">
        <v>0</v>
      </c>
      <c r="T155" s="148">
        <f t="shared" si="3"/>
        <v>0</v>
      </c>
      <c r="AR155" s="149" t="s">
        <v>120</v>
      </c>
      <c r="AT155" s="149" t="s">
        <v>311</v>
      </c>
      <c r="AU155" s="149" t="s">
        <v>88</v>
      </c>
      <c r="AY155" s="17" t="s">
        <v>309</v>
      </c>
      <c r="BE155" s="150">
        <f t="shared" si="4"/>
        <v>0</v>
      </c>
      <c r="BF155" s="150">
        <f t="shared" si="5"/>
        <v>0</v>
      </c>
      <c r="BG155" s="150">
        <f t="shared" si="6"/>
        <v>0</v>
      </c>
      <c r="BH155" s="150">
        <f t="shared" si="7"/>
        <v>0</v>
      </c>
      <c r="BI155" s="150">
        <f t="shared" si="8"/>
        <v>0</v>
      </c>
      <c r="BJ155" s="17" t="s">
        <v>88</v>
      </c>
      <c r="BK155" s="150">
        <f t="shared" si="9"/>
        <v>0</v>
      </c>
      <c r="BL155" s="17" t="s">
        <v>120</v>
      </c>
      <c r="BM155" s="149" t="s">
        <v>398</v>
      </c>
    </row>
    <row r="156" spans="2:65" s="1" customFormat="1" ht="16.5" customHeight="1" x14ac:dyDescent="0.2">
      <c r="B156" s="137"/>
      <c r="C156" s="138" t="s">
        <v>351</v>
      </c>
      <c r="D156" s="138" t="s">
        <v>311</v>
      </c>
      <c r="E156" s="139" t="s">
        <v>6741</v>
      </c>
      <c r="F156" s="140" t="s">
        <v>6742</v>
      </c>
      <c r="G156" s="141" t="s">
        <v>434</v>
      </c>
      <c r="H156" s="142">
        <v>730</v>
      </c>
      <c r="I156" s="143"/>
      <c r="J156" s="144">
        <f t="shared" si="0"/>
        <v>0</v>
      </c>
      <c r="K156" s="140" t="s">
        <v>366</v>
      </c>
      <c r="L156" s="33"/>
      <c r="M156" s="145" t="s">
        <v>1</v>
      </c>
      <c r="N156" s="146" t="s">
        <v>46</v>
      </c>
      <c r="P156" s="147">
        <f t="shared" si="1"/>
        <v>0</v>
      </c>
      <c r="Q156" s="147">
        <v>0</v>
      </c>
      <c r="R156" s="147">
        <f t="shared" si="2"/>
        <v>0</v>
      </c>
      <c r="S156" s="147">
        <v>0</v>
      </c>
      <c r="T156" s="148">
        <f t="shared" si="3"/>
        <v>0</v>
      </c>
      <c r="AR156" s="149" t="s">
        <v>120</v>
      </c>
      <c r="AT156" s="149" t="s">
        <v>311</v>
      </c>
      <c r="AU156" s="149" t="s">
        <v>88</v>
      </c>
      <c r="AY156" s="17" t="s">
        <v>309</v>
      </c>
      <c r="BE156" s="150">
        <f t="shared" si="4"/>
        <v>0</v>
      </c>
      <c r="BF156" s="150">
        <f t="shared" si="5"/>
        <v>0</v>
      </c>
      <c r="BG156" s="150">
        <f t="shared" si="6"/>
        <v>0</v>
      </c>
      <c r="BH156" s="150">
        <f t="shared" si="7"/>
        <v>0</v>
      </c>
      <c r="BI156" s="150">
        <f t="shared" si="8"/>
        <v>0</v>
      </c>
      <c r="BJ156" s="17" t="s">
        <v>88</v>
      </c>
      <c r="BK156" s="150">
        <f t="shared" si="9"/>
        <v>0</v>
      </c>
      <c r="BL156" s="17" t="s">
        <v>120</v>
      </c>
      <c r="BM156" s="149" t="s">
        <v>402</v>
      </c>
    </row>
    <row r="157" spans="2:65" s="1" customFormat="1" ht="16.5" customHeight="1" x14ac:dyDescent="0.2">
      <c r="B157" s="137"/>
      <c r="C157" s="138" t="s">
        <v>399</v>
      </c>
      <c r="D157" s="138" t="s">
        <v>311</v>
      </c>
      <c r="E157" s="139" t="s">
        <v>6743</v>
      </c>
      <c r="F157" s="140" t="s">
        <v>6744</v>
      </c>
      <c r="G157" s="141" t="s">
        <v>434</v>
      </c>
      <c r="H157" s="142">
        <v>180</v>
      </c>
      <c r="I157" s="143"/>
      <c r="J157" s="144">
        <f t="shared" si="0"/>
        <v>0</v>
      </c>
      <c r="K157" s="140" t="s">
        <v>366</v>
      </c>
      <c r="L157" s="33"/>
      <c r="M157" s="145" t="s">
        <v>1</v>
      </c>
      <c r="N157" s="146" t="s">
        <v>46</v>
      </c>
      <c r="P157" s="147">
        <f t="shared" si="1"/>
        <v>0</v>
      </c>
      <c r="Q157" s="147">
        <v>0</v>
      </c>
      <c r="R157" s="147">
        <f t="shared" si="2"/>
        <v>0</v>
      </c>
      <c r="S157" s="147">
        <v>0</v>
      </c>
      <c r="T157" s="148">
        <f t="shared" si="3"/>
        <v>0</v>
      </c>
      <c r="AR157" s="149" t="s">
        <v>120</v>
      </c>
      <c r="AT157" s="149" t="s">
        <v>311</v>
      </c>
      <c r="AU157" s="149" t="s">
        <v>88</v>
      </c>
      <c r="AY157" s="17" t="s">
        <v>309</v>
      </c>
      <c r="BE157" s="150">
        <f t="shared" si="4"/>
        <v>0</v>
      </c>
      <c r="BF157" s="150">
        <f t="shared" si="5"/>
        <v>0</v>
      </c>
      <c r="BG157" s="150">
        <f t="shared" si="6"/>
        <v>0</v>
      </c>
      <c r="BH157" s="150">
        <f t="shared" si="7"/>
        <v>0</v>
      </c>
      <c r="BI157" s="150">
        <f t="shared" si="8"/>
        <v>0</v>
      </c>
      <c r="BJ157" s="17" t="s">
        <v>88</v>
      </c>
      <c r="BK157" s="150">
        <f t="shared" si="9"/>
        <v>0</v>
      </c>
      <c r="BL157" s="17" t="s">
        <v>120</v>
      </c>
      <c r="BM157" s="149" t="s">
        <v>406</v>
      </c>
    </row>
    <row r="158" spans="2:65" s="1" customFormat="1" ht="16.5" customHeight="1" x14ac:dyDescent="0.2">
      <c r="B158" s="137"/>
      <c r="C158" s="138" t="s">
        <v>355</v>
      </c>
      <c r="D158" s="138" t="s">
        <v>311</v>
      </c>
      <c r="E158" s="139" t="s">
        <v>6745</v>
      </c>
      <c r="F158" s="140" t="s">
        <v>6746</v>
      </c>
      <c r="G158" s="141" t="s">
        <v>434</v>
      </c>
      <c r="H158" s="142">
        <v>100</v>
      </c>
      <c r="I158" s="143"/>
      <c r="J158" s="144">
        <f t="shared" si="0"/>
        <v>0</v>
      </c>
      <c r="K158" s="140" t="s">
        <v>366</v>
      </c>
      <c r="L158" s="33"/>
      <c r="M158" s="145" t="s">
        <v>1</v>
      </c>
      <c r="N158" s="146" t="s">
        <v>46</v>
      </c>
      <c r="P158" s="147">
        <f t="shared" si="1"/>
        <v>0</v>
      </c>
      <c r="Q158" s="147">
        <v>0</v>
      </c>
      <c r="R158" s="147">
        <f t="shared" si="2"/>
        <v>0</v>
      </c>
      <c r="S158" s="147">
        <v>0</v>
      </c>
      <c r="T158" s="148">
        <f t="shared" si="3"/>
        <v>0</v>
      </c>
      <c r="AR158" s="149" t="s">
        <v>120</v>
      </c>
      <c r="AT158" s="149" t="s">
        <v>311</v>
      </c>
      <c r="AU158" s="149" t="s">
        <v>88</v>
      </c>
      <c r="AY158" s="17" t="s">
        <v>309</v>
      </c>
      <c r="BE158" s="150">
        <f t="shared" si="4"/>
        <v>0</v>
      </c>
      <c r="BF158" s="150">
        <f t="shared" si="5"/>
        <v>0</v>
      </c>
      <c r="BG158" s="150">
        <f t="shared" si="6"/>
        <v>0</v>
      </c>
      <c r="BH158" s="150">
        <f t="shared" si="7"/>
        <v>0</v>
      </c>
      <c r="BI158" s="150">
        <f t="shared" si="8"/>
        <v>0</v>
      </c>
      <c r="BJ158" s="17" t="s">
        <v>88</v>
      </c>
      <c r="BK158" s="150">
        <f t="shared" si="9"/>
        <v>0</v>
      </c>
      <c r="BL158" s="17" t="s">
        <v>120</v>
      </c>
      <c r="BM158" s="149" t="s">
        <v>410</v>
      </c>
    </row>
    <row r="159" spans="2:65" s="1" customFormat="1" ht="16.5" customHeight="1" x14ac:dyDescent="0.2">
      <c r="B159" s="137"/>
      <c r="C159" s="138" t="s">
        <v>7</v>
      </c>
      <c r="D159" s="138" t="s">
        <v>311</v>
      </c>
      <c r="E159" s="139" t="s">
        <v>6747</v>
      </c>
      <c r="F159" s="140" t="s">
        <v>6748</v>
      </c>
      <c r="G159" s="141" t="s">
        <v>434</v>
      </c>
      <c r="H159" s="142">
        <v>968</v>
      </c>
      <c r="I159" s="143"/>
      <c r="J159" s="144">
        <f t="shared" si="0"/>
        <v>0</v>
      </c>
      <c r="K159" s="140" t="s">
        <v>366</v>
      </c>
      <c r="L159" s="33"/>
      <c r="M159" s="145" t="s">
        <v>1</v>
      </c>
      <c r="N159" s="146" t="s">
        <v>46</v>
      </c>
      <c r="P159" s="147">
        <f t="shared" si="1"/>
        <v>0</v>
      </c>
      <c r="Q159" s="147">
        <v>0</v>
      </c>
      <c r="R159" s="147">
        <f t="shared" si="2"/>
        <v>0</v>
      </c>
      <c r="S159" s="147">
        <v>0</v>
      </c>
      <c r="T159" s="148">
        <f t="shared" si="3"/>
        <v>0</v>
      </c>
      <c r="AR159" s="149" t="s">
        <v>120</v>
      </c>
      <c r="AT159" s="149" t="s">
        <v>311</v>
      </c>
      <c r="AU159" s="149" t="s">
        <v>88</v>
      </c>
      <c r="AY159" s="17" t="s">
        <v>309</v>
      </c>
      <c r="BE159" s="150">
        <f t="shared" si="4"/>
        <v>0</v>
      </c>
      <c r="BF159" s="150">
        <f t="shared" si="5"/>
        <v>0</v>
      </c>
      <c r="BG159" s="150">
        <f t="shared" si="6"/>
        <v>0</v>
      </c>
      <c r="BH159" s="150">
        <f t="shared" si="7"/>
        <v>0</v>
      </c>
      <c r="BI159" s="150">
        <f t="shared" si="8"/>
        <v>0</v>
      </c>
      <c r="BJ159" s="17" t="s">
        <v>88</v>
      </c>
      <c r="BK159" s="150">
        <f t="shared" si="9"/>
        <v>0</v>
      </c>
      <c r="BL159" s="17" t="s">
        <v>120</v>
      </c>
      <c r="BM159" s="149" t="s">
        <v>414</v>
      </c>
    </row>
    <row r="160" spans="2:65" s="1" customFormat="1" ht="16.5" customHeight="1" x14ac:dyDescent="0.2">
      <c r="B160" s="137"/>
      <c r="C160" s="138" t="s">
        <v>361</v>
      </c>
      <c r="D160" s="138" t="s">
        <v>311</v>
      </c>
      <c r="E160" s="139" t="s">
        <v>6749</v>
      </c>
      <c r="F160" s="140" t="s">
        <v>6750</v>
      </c>
      <c r="G160" s="141" t="s">
        <v>434</v>
      </c>
      <c r="H160" s="142">
        <v>25</v>
      </c>
      <c r="I160" s="143"/>
      <c r="J160" s="144">
        <f t="shared" si="0"/>
        <v>0</v>
      </c>
      <c r="K160" s="140" t="s">
        <v>366</v>
      </c>
      <c r="L160" s="33"/>
      <c r="M160" s="145" t="s">
        <v>1</v>
      </c>
      <c r="N160" s="146" t="s">
        <v>46</v>
      </c>
      <c r="P160" s="147">
        <f t="shared" si="1"/>
        <v>0</v>
      </c>
      <c r="Q160" s="147">
        <v>0</v>
      </c>
      <c r="R160" s="147">
        <f t="shared" si="2"/>
        <v>0</v>
      </c>
      <c r="S160" s="147">
        <v>0</v>
      </c>
      <c r="T160" s="148">
        <f t="shared" si="3"/>
        <v>0</v>
      </c>
      <c r="AR160" s="149" t="s">
        <v>120</v>
      </c>
      <c r="AT160" s="149" t="s">
        <v>311</v>
      </c>
      <c r="AU160" s="149" t="s">
        <v>88</v>
      </c>
      <c r="AY160" s="17" t="s">
        <v>309</v>
      </c>
      <c r="BE160" s="150">
        <f t="shared" si="4"/>
        <v>0</v>
      </c>
      <c r="BF160" s="150">
        <f t="shared" si="5"/>
        <v>0</v>
      </c>
      <c r="BG160" s="150">
        <f t="shared" si="6"/>
        <v>0</v>
      </c>
      <c r="BH160" s="150">
        <f t="shared" si="7"/>
        <v>0</v>
      </c>
      <c r="BI160" s="150">
        <f t="shared" si="8"/>
        <v>0</v>
      </c>
      <c r="BJ160" s="17" t="s">
        <v>88</v>
      </c>
      <c r="BK160" s="150">
        <f t="shared" si="9"/>
        <v>0</v>
      </c>
      <c r="BL160" s="17" t="s">
        <v>120</v>
      </c>
      <c r="BM160" s="149" t="s">
        <v>420</v>
      </c>
    </row>
    <row r="161" spans="2:65" s="1" customFormat="1" ht="16.5" customHeight="1" x14ac:dyDescent="0.2">
      <c r="B161" s="137"/>
      <c r="C161" s="138" t="s">
        <v>416</v>
      </c>
      <c r="D161" s="138" t="s">
        <v>311</v>
      </c>
      <c r="E161" s="139" t="s">
        <v>6751</v>
      </c>
      <c r="F161" s="140" t="s">
        <v>6752</v>
      </c>
      <c r="G161" s="141" t="s">
        <v>434</v>
      </c>
      <c r="H161" s="142">
        <v>480</v>
      </c>
      <c r="I161" s="143"/>
      <c r="J161" s="144">
        <f t="shared" si="0"/>
        <v>0</v>
      </c>
      <c r="K161" s="140" t="s">
        <v>366</v>
      </c>
      <c r="L161" s="33"/>
      <c r="M161" s="145" t="s">
        <v>1</v>
      </c>
      <c r="N161" s="146" t="s">
        <v>46</v>
      </c>
      <c r="P161" s="147">
        <f t="shared" si="1"/>
        <v>0</v>
      </c>
      <c r="Q161" s="147">
        <v>0</v>
      </c>
      <c r="R161" s="147">
        <f t="shared" si="2"/>
        <v>0</v>
      </c>
      <c r="S161" s="147">
        <v>0</v>
      </c>
      <c r="T161" s="148">
        <f t="shared" si="3"/>
        <v>0</v>
      </c>
      <c r="AR161" s="149" t="s">
        <v>120</v>
      </c>
      <c r="AT161" s="149" t="s">
        <v>311</v>
      </c>
      <c r="AU161" s="149" t="s">
        <v>88</v>
      </c>
      <c r="AY161" s="17" t="s">
        <v>309</v>
      </c>
      <c r="BE161" s="150">
        <f t="shared" si="4"/>
        <v>0</v>
      </c>
      <c r="BF161" s="150">
        <f t="shared" si="5"/>
        <v>0</v>
      </c>
      <c r="BG161" s="150">
        <f t="shared" si="6"/>
        <v>0</v>
      </c>
      <c r="BH161" s="150">
        <f t="shared" si="7"/>
        <v>0</v>
      </c>
      <c r="BI161" s="150">
        <f t="shared" si="8"/>
        <v>0</v>
      </c>
      <c r="BJ161" s="17" t="s">
        <v>88</v>
      </c>
      <c r="BK161" s="150">
        <f t="shared" si="9"/>
        <v>0</v>
      </c>
      <c r="BL161" s="17" t="s">
        <v>120</v>
      </c>
      <c r="BM161" s="149" t="s">
        <v>424</v>
      </c>
    </row>
    <row r="162" spans="2:65" s="1" customFormat="1" ht="16.5" customHeight="1" x14ac:dyDescent="0.2">
      <c r="B162" s="137"/>
      <c r="C162" s="138" t="s">
        <v>367</v>
      </c>
      <c r="D162" s="138" t="s">
        <v>311</v>
      </c>
      <c r="E162" s="139" t="s">
        <v>6753</v>
      </c>
      <c r="F162" s="140" t="s">
        <v>6754</v>
      </c>
      <c r="G162" s="141" t="s">
        <v>434</v>
      </c>
      <c r="H162" s="142">
        <v>920</v>
      </c>
      <c r="I162" s="143"/>
      <c r="J162" s="144">
        <f t="shared" si="0"/>
        <v>0</v>
      </c>
      <c r="K162" s="140" t="s">
        <v>366</v>
      </c>
      <c r="L162" s="33"/>
      <c r="M162" s="145" t="s">
        <v>1</v>
      </c>
      <c r="N162" s="146" t="s">
        <v>46</v>
      </c>
      <c r="P162" s="147">
        <f t="shared" si="1"/>
        <v>0</v>
      </c>
      <c r="Q162" s="147">
        <v>0</v>
      </c>
      <c r="R162" s="147">
        <f t="shared" si="2"/>
        <v>0</v>
      </c>
      <c r="S162" s="147">
        <v>0</v>
      </c>
      <c r="T162" s="148">
        <f t="shared" si="3"/>
        <v>0</v>
      </c>
      <c r="AR162" s="149" t="s">
        <v>120</v>
      </c>
      <c r="AT162" s="149" t="s">
        <v>311</v>
      </c>
      <c r="AU162" s="149" t="s">
        <v>88</v>
      </c>
      <c r="AY162" s="17" t="s">
        <v>309</v>
      </c>
      <c r="BE162" s="150">
        <f t="shared" si="4"/>
        <v>0</v>
      </c>
      <c r="BF162" s="150">
        <f t="shared" si="5"/>
        <v>0</v>
      </c>
      <c r="BG162" s="150">
        <f t="shared" si="6"/>
        <v>0</v>
      </c>
      <c r="BH162" s="150">
        <f t="shared" si="7"/>
        <v>0</v>
      </c>
      <c r="BI162" s="150">
        <f t="shared" si="8"/>
        <v>0</v>
      </c>
      <c r="BJ162" s="17" t="s">
        <v>88</v>
      </c>
      <c r="BK162" s="150">
        <f t="shared" si="9"/>
        <v>0</v>
      </c>
      <c r="BL162" s="17" t="s">
        <v>120</v>
      </c>
      <c r="BM162" s="149" t="s">
        <v>429</v>
      </c>
    </row>
    <row r="163" spans="2:65" s="1" customFormat="1" ht="16.5" customHeight="1" x14ac:dyDescent="0.2">
      <c r="B163" s="137"/>
      <c r="C163" s="138" t="s">
        <v>426</v>
      </c>
      <c r="D163" s="138" t="s">
        <v>311</v>
      </c>
      <c r="E163" s="139" t="s">
        <v>6755</v>
      </c>
      <c r="F163" s="140" t="s">
        <v>6756</v>
      </c>
      <c r="G163" s="141" t="s">
        <v>434</v>
      </c>
      <c r="H163" s="142">
        <v>6600</v>
      </c>
      <c r="I163" s="143"/>
      <c r="J163" s="144">
        <f t="shared" si="0"/>
        <v>0</v>
      </c>
      <c r="K163" s="140" t="s">
        <v>366</v>
      </c>
      <c r="L163" s="33"/>
      <c r="M163" s="145" t="s">
        <v>1</v>
      </c>
      <c r="N163" s="146" t="s">
        <v>46</v>
      </c>
      <c r="P163" s="147">
        <f t="shared" si="1"/>
        <v>0</v>
      </c>
      <c r="Q163" s="147">
        <v>0</v>
      </c>
      <c r="R163" s="147">
        <f t="shared" si="2"/>
        <v>0</v>
      </c>
      <c r="S163" s="147">
        <v>0</v>
      </c>
      <c r="T163" s="148">
        <f t="shared" si="3"/>
        <v>0</v>
      </c>
      <c r="AR163" s="149" t="s">
        <v>120</v>
      </c>
      <c r="AT163" s="149" t="s">
        <v>311</v>
      </c>
      <c r="AU163" s="149" t="s">
        <v>88</v>
      </c>
      <c r="AY163" s="17" t="s">
        <v>309</v>
      </c>
      <c r="BE163" s="150">
        <f t="shared" si="4"/>
        <v>0</v>
      </c>
      <c r="BF163" s="150">
        <f t="shared" si="5"/>
        <v>0</v>
      </c>
      <c r="BG163" s="150">
        <f t="shared" si="6"/>
        <v>0</v>
      </c>
      <c r="BH163" s="150">
        <f t="shared" si="7"/>
        <v>0</v>
      </c>
      <c r="BI163" s="150">
        <f t="shared" si="8"/>
        <v>0</v>
      </c>
      <c r="BJ163" s="17" t="s">
        <v>88</v>
      </c>
      <c r="BK163" s="150">
        <f t="shared" si="9"/>
        <v>0</v>
      </c>
      <c r="BL163" s="17" t="s">
        <v>120</v>
      </c>
      <c r="BM163" s="149" t="s">
        <v>435</v>
      </c>
    </row>
    <row r="164" spans="2:65" s="1" customFormat="1" ht="16.5" customHeight="1" x14ac:dyDescent="0.2">
      <c r="B164" s="137"/>
      <c r="C164" s="138" t="s">
        <v>371</v>
      </c>
      <c r="D164" s="138" t="s">
        <v>311</v>
      </c>
      <c r="E164" s="139" t="s">
        <v>6757</v>
      </c>
      <c r="F164" s="140" t="s">
        <v>6758</v>
      </c>
      <c r="G164" s="141" t="s">
        <v>434</v>
      </c>
      <c r="H164" s="142">
        <v>3000</v>
      </c>
      <c r="I164" s="143"/>
      <c r="J164" s="144">
        <f t="shared" si="0"/>
        <v>0</v>
      </c>
      <c r="K164" s="140" t="s">
        <v>366</v>
      </c>
      <c r="L164" s="33"/>
      <c r="M164" s="145" t="s">
        <v>1</v>
      </c>
      <c r="N164" s="146" t="s">
        <v>46</v>
      </c>
      <c r="P164" s="147">
        <f t="shared" si="1"/>
        <v>0</v>
      </c>
      <c r="Q164" s="147">
        <v>0</v>
      </c>
      <c r="R164" s="147">
        <f t="shared" si="2"/>
        <v>0</v>
      </c>
      <c r="S164" s="147">
        <v>0</v>
      </c>
      <c r="T164" s="148">
        <f t="shared" si="3"/>
        <v>0</v>
      </c>
      <c r="AR164" s="149" t="s">
        <v>120</v>
      </c>
      <c r="AT164" s="149" t="s">
        <v>311</v>
      </c>
      <c r="AU164" s="149" t="s">
        <v>88</v>
      </c>
      <c r="AY164" s="17" t="s">
        <v>309</v>
      </c>
      <c r="BE164" s="150">
        <f t="shared" si="4"/>
        <v>0</v>
      </c>
      <c r="BF164" s="150">
        <f t="shared" si="5"/>
        <v>0</v>
      </c>
      <c r="BG164" s="150">
        <f t="shared" si="6"/>
        <v>0</v>
      </c>
      <c r="BH164" s="150">
        <f t="shared" si="7"/>
        <v>0</v>
      </c>
      <c r="BI164" s="150">
        <f t="shared" si="8"/>
        <v>0</v>
      </c>
      <c r="BJ164" s="17" t="s">
        <v>88</v>
      </c>
      <c r="BK164" s="150">
        <f t="shared" si="9"/>
        <v>0</v>
      </c>
      <c r="BL164" s="17" t="s">
        <v>120</v>
      </c>
      <c r="BM164" s="149" t="s">
        <v>440</v>
      </c>
    </row>
    <row r="165" spans="2:65" s="1" customFormat="1" ht="16.5" customHeight="1" x14ac:dyDescent="0.2">
      <c r="B165" s="137"/>
      <c r="C165" s="138" t="s">
        <v>437</v>
      </c>
      <c r="D165" s="138" t="s">
        <v>311</v>
      </c>
      <c r="E165" s="139" t="s">
        <v>6759</v>
      </c>
      <c r="F165" s="140" t="s">
        <v>6760</v>
      </c>
      <c r="G165" s="141" t="s">
        <v>434</v>
      </c>
      <c r="H165" s="142">
        <v>20</v>
      </c>
      <c r="I165" s="143"/>
      <c r="J165" s="144">
        <f t="shared" si="0"/>
        <v>0</v>
      </c>
      <c r="K165" s="140" t="s">
        <v>366</v>
      </c>
      <c r="L165" s="33"/>
      <c r="M165" s="145" t="s">
        <v>1</v>
      </c>
      <c r="N165" s="146" t="s">
        <v>46</v>
      </c>
      <c r="P165" s="147">
        <f t="shared" si="1"/>
        <v>0</v>
      </c>
      <c r="Q165" s="147">
        <v>0</v>
      </c>
      <c r="R165" s="147">
        <f t="shared" si="2"/>
        <v>0</v>
      </c>
      <c r="S165" s="147">
        <v>0</v>
      </c>
      <c r="T165" s="148">
        <f t="shared" si="3"/>
        <v>0</v>
      </c>
      <c r="AR165" s="149" t="s">
        <v>120</v>
      </c>
      <c r="AT165" s="149" t="s">
        <v>311</v>
      </c>
      <c r="AU165" s="149" t="s">
        <v>88</v>
      </c>
      <c r="AY165" s="17" t="s">
        <v>309</v>
      </c>
      <c r="BE165" s="150">
        <f t="shared" si="4"/>
        <v>0</v>
      </c>
      <c r="BF165" s="150">
        <f t="shared" si="5"/>
        <v>0</v>
      </c>
      <c r="BG165" s="150">
        <f t="shared" si="6"/>
        <v>0</v>
      </c>
      <c r="BH165" s="150">
        <f t="shared" si="7"/>
        <v>0</v>
      </c>
      <c r="BI165" s="150">
        <f t="shared" si="8"/>
        <v>0</v>
      </c>
      <c r="BJ165" s="17" t="s">
        <v>88</v>
      </c>
      <c r="BK165" s="150">
        <f t="shared" si="9"/>
        <v>0</v>
      </c>
      <c r="BL165" s="17" t="s">
        <v>120</v>
      </c>
      <c r="BM165" s="149" t="s">
        <v>443</v>
      </c>
    </row>
    <row r="166" spans="2:65" s="1" customFormat="1" ht="16.5" customHeight="1" x14ac:dyDescent="0.2">
      <c r="B166" s="137"/>
      <c r="C166" s="138" t="s">
        <v>376</v>
      </c>
      <c r="D166" s="138" t="s">
        <v>311</v>
      </c>
      <c r="E166" s="139" t="s">
        <v>6761</v>
      </c>
      <c r="F166" s="140" t="s">
        <v>6762</v>
      </c>
      <c r="G166" s="141" t="s">
        <v>434</v>
      </c>
      <c r="H166" s="142">
        <v>1080</v>
      </c>
      <c r="I166" s="143"/>
      <c r="J166" s="144">
        <f t="shared" si="0"/>
        <v>0</v>
      </c>
      <c r="K166" s="140" t="s">
        <v>366</v>
      </c>
      <c r="L166" s="33"/>
      <c r="M166" s="145" t="s">
        <v>1</v>
      </c>
      <c r="N166" s="146" t="s">
        <v>46</v>
      </c>
      <c r="P166" s="147">
        <f t="shared" si="1"/>
        <v>0</v>
      </c>
      <c r="Q166" s="147">
        <v>0</v>
      </c>
      <c r="R166" s="147">
        <f t="shared" si="2"/>
        <v>0</v>
      </c>
      <c r="S166" s="147">
        <v>0</v>
      </c>
      <c r="T166" s="148">
        <f t="shared" si="3"/>
        <v>0</v>
      </c>
      <c r="AR166" s="149" t="s">
        <v>120</v>
      </c>
      <c r="AT166" s="149" t="s">
        <v>311</v>
      </c>
      <c r="AU166" s="149" t="s">
        <v>88</v>
      </c>
      <c r="AY166" s="17" t="s">
        <v>309</v>
      </c>
      <c r="BE166" s="150">
        <f t="shared" si="4"/>
        <v>0</v>
      </c>
      <c r="BF166" s="150">
        <f t="shared" si="5"/>
        <v>0</v>
      </c>
      <c r="BG166" s="150">
        <f t="shared" si="6"/>
        <v>0</v>
      </c>
      <c r="BH166" s="150">
        <f t="shared" si="7"/>
        <v>0</v>
      </c>
      <c r="BI166" s="150">
        <f t="shared" si="8"/>
        <v>0</v>
      </c>
      <c r="BJ166" s="17" t="s">
        <v>88</v>
      </c>
      <c r="BK166" s="150">
        <f t="shared" si="9"/>
        <v>0</v>
      </c>
      <c r="BL166" s="17" t="s">
        <v>120</v>
      </c>
      <c r="BM166" s="149" t="s">
        <v>447</v>
      </c>
    </row>
    <row r="167" spans="2:65" s="1" customFormat="1" ht="16.5" customHeight="1" x14ac:dyDescent="0.2">
      <c r="B167" s="137"/>
      <c r="C167" s="138" t="s">
        <v>444</v>
      </c>
      <c r="D167" s="138" t="s">
        <v>311</v>
      </c>
      <c r="E167" s="139" t="s">
        <v>6763</v>
      </c>
      <c r="F167" s="140" t="s">
        <v>6764</v>
      </c>
      <c r="G167" s="141" t="s">
        <v>434</v>
      </c>
      <c r="H167" s="142">
        <v>116</v>
      </c>
      <c r="I167" s="143"/>
      <c r="J167" s="144">
        <f t="shared" si="0"/>
        <v>0</v>
      </c>
      <c r="K167" s="140" t="s">
        <v>366</v>
      </c>
      <c r="L167" s="33"/>
      <c r="M167" s="145" t="s">
        <v>1</v>
      </c>
      <c r="N167" s="146" t="s">
        <v>46</v>
      </c>
      <c r="P167" s="147">
        <f t="shared" si="1"/>
        <v>0</v>
      </c>
      <c r="Q167" s="147">
        <v>0</v>
      </c>
      <c r="R167" s="147">
        <f t="shared" si="2"/>
        <v>0</v>
      </c>
      <c r="S167" s="147">
        <v>0</v>
      </c>
      <c r="T167" s="148">
        <f t="shared" si="3"/>
        <v>0</v>
      </c>
      <c r="AR167" s="149" t="s">
        <v>120</v>
      </c>
      <c r="AT167" s="149" t="s">
        <v>311</v>
      </c>
      <c r="AU167" s="149" t="s">
        <v>88</v>
      </c>
      <c r="AY167" s="17" t="s">
        <v>309</v>
      </c>
      <c r="BE167" s="150">
        <f t="shared" si="4"/>
        <v>0</v>
      </c>
      <c r="BF167" s="150">
        <f t="shared" si="5"/>
        <v>0</v>
      </c>
      <c r="BG167" s="150">
        <f t="shared" si="6"/>
        <v>0</v>
      </c>
      <c r="BH167" s="150">
        <f t="shared" si="7"/>
        <v>0</v>
      </c>
      <c r="BI167" s="150">
        <f t="shared" si="8"/>
        <v>0</v>
      </c>
      <c r="BJ167" s="17" t="s">
        <v>88</v>
      </c>
      <c r="BK167" s="150">
        <f t="shared" si="9"/>
        <v>0</v>
      </c>
      <c r="BL167" s="17" t="s">
        <v>120</v>
      </c>
      <c r="BM167" s="149" t="s">
        <v>452</v>
      </c>
    </row>
    <row r="168" spans="2:65" s="1" customFormat="1" ht="16.5" customHeight="1" x14ac:dyDescent="0.2">
      <c r="B168" s="137"/>
      <c r="C168" s="138" t="s">
        <v>381</v>
      </c>
      <c r="D168" s="138" t="s">
        <v>311</v>
      </c>
      <c r="E168" s="139" t="s">
        <v>6765</v>
      </c>
      <c r="F168" s="140" t="s">
        <v>6766</v>
      </c>
      <c r="G168" s="141" t="s">
        <v>434</v>
      </c>
      <c r="H168" s="142">
        <v>1300</v>
      </c>
      <c r="I168" s="143"/>
      <c r="J168" s="144">
        <f t="shared" si="0"/>
        <v>0</v>
      </c>
      <c r="K168" s="140" t="s">
        <v>366</v>
      </c>
      <c r="L168" s="33"/>
      <c r="M168" s="145" t="s">
        <v>1</v>
      </c>
      <c r="N168" s="146" t="s">
        <v>46</v>
      </c>
      <c r="P168" s="147">
        <f t="shared" si="1"/>
        <v>0</v>
      </c>
      <c r="Q168" s="147">
        <v>0</v>
      </c>
      <c r="R168" s="147">
        <f t="shared" si="2"/>
        <v>0</v>
      </c>
      <c r="S168" s="147">
        <v>0</v>
      </c>
      <c r="T168" s="148">
        <f t="shared" si="3"/>
        <v>0</v>
      </c>
      <c r="AR168" s="149" t="s">
        <v>120</v>
      </c>
      <c r="AT168" s="149" t="s">
        <v>311</v>
      </c>
      <c r="AU168" s="149" t="s">
        <v>88</v>
      </c>
      <c r="AY168" s="17" t="s">
        <v>309</v>
      </c>
      <c r="BE168" s="150">
        <f t="shared" si="4"/>
        <v>0</v>
      </c>
      <c r="BF168" s="150">
        <f t="shared" si="5"/>
        <v>0</v>
      </c>
      <c r="BG168" s="150">
        <f t="shared" si="6"/>
        <v>0</v>
      </c>
      <c r="BH168" s="150">
        <f t="shared" si="7"/>
        <v>0</v>
      </c>
      <c r="BI168" s="150">
        <f t="shared" si="8"/>
        <v>0</v>
      </c>
      <c r="BJ168" s="17" t="s">
        <v>88</v>
      </c>
      <c r="BK168" s="150">
        <f t="shared" si="9"/>
        <v>0</v>
      </c>
      <c r="BL168" s="17" t="s">
        <v>120</v>
      </c>
      <c r="BM168" s="149" t="s">
        <v>461</v>
      </c>
    </row>
    <row r="169" spans="2:65" s="1" customFormat="1" ht="16.5" customHeight="1" x14ac:dyDescent="0.2">
      <c r="B169" s="137"/>
      <c r="C169" s="138" t="s">
        <v>458</v>
      </c>
      <c r="D169" s="138" t="s">
        <v>311</v>
      </c>
      <c r="E169" s="139" t="s">
        <v>6767</v>
      </c>
      <c r="F169" s="140" t="s">
        <v>6768</v>
      </c>
      <c r="G169" s="141" t="s">
        <v>434</v>
      </c>
      <c r="H169" s="142">
        <v>60</v>
      </c>
      <c r="I169" s="143"/>
      <c r="J169" s="144">
        <f t="shared" si="0"/>
        <v>0</v>
      </c>
      <c r="K169" s="140" t="s">
        <v>366</v>
      </c>
      <c r="L169" s="33"/>
      <c r="M169" s="145" t="s">
        <v>1</v>
      </c>
      <c r="N169" s="146" t="s">
        <v>46</v>
      </c>
      <c r="P169" s="147">
        <f t="shared" si="1"/>
        <v>0</v>
      </c>
      <c r="Q169" s="147">
        <v>0</v>
      </c>
      <c r="R169" s="147">
        <f t="shared" si="2"/>
        <v>0</v>
      </c>
      <c r="S169" s="147">
        <v>0</v>
      </c>
      <c r="T169" s="148">
        <f t="shared" si="3"/>
        <v>0</v>
      </c>
      <c r="AR169" s="149" t="s">
        <v>120</v>
      </c>
      <c r="AT169" s="149" t="s">
        <v>311</v>
      </c>
      <c r="AU169" s="149" t="s">
        <v>88</v>
      </c>
      <c r="AY169" s="17" t="s">
        <v>309</v>
      </c>
      <c r="BE169" s="150">
        <f t="shared" si="4"/>
        <v>0</v>
      </c>
      <c r="BF169" s="150">
        <f t="shared" si="5"/>
        <v>0</v>
      </c>
      <c r="BG169" s="150">
        <f t="shared" si="6"/>
        <v>0</v>
      </c>
      <c r="BH169" s="150">
        <f t="shared" si="7"/>
        <v>0</v>
      </c>
      <c r="BI169" s="150">
        <f t="shared" si="8"/>
        <v>0</v>
      </c>
      <c r="BJ169" s="17" t="s">
        <v>88</v>
      </c>
      <c r="BK169" s="150">
        <f t="shared" si="9"/>
        <v>0</v>
      </c>
      <c r="BL169" s="17" t="s">
        <v>120</v>
      </c>
      <c r="BM169" s="149" t="s">
        <v>468</v>
      </c>
    </row>
    <row r="170" spans="2:65" s="1" customFormat="1" ht="16.5" customHeight="1" x14ac:dyDescent="0.2">
      <c r="B170" s="137"/>
      <c r="C170" s="138" t="s">
        <v>385</v>
      </c>
      <c r="D170" s="138" t="s">
        <v>311</v>
      </c>
      <c r="E170" s="139" t="s">
        <v>6769</v>
      </c>
      <c r="F170" s="140" t="s">
        <v>6770</v>
      </c>
      <c r="G170" s="141" t="s">
        <v>434</v>
      </c>
      <c r="H170" s="142">
        <v>90</v>
      </c>
      <c r="I170" s="143"/>
      <c r="J170" s="144">
        <f t="shared" ref="J170:J201" si="10">ROUND(I170*H170,2)</f>
        <v>0</v>
      </c>
      <c r="K170" s="140" t="s">
        <v>366</v>
      </c>
      <c r="L170" s="33"/>
      <c r="M170" s="145" t="s">
        <v>1</v>
      </c>
      <c r="N170" s="146" t="s">
        <v>46</v>
      </c>
      <c r="P170" s="147">
        <f t="shared" ref="P170:P201" si="11">O170*H170</f>
        <v>0</v>
      </c>
      <c r="Q170" s="147">
        <v>0</v>
      </c>
      <c r="R170" s="147">
        <f t="shared" ref="R170:R201" si="12">Q170*H170</f>
        <v>0</v>
      </c>
      <c r="S170" s="147">
        <v>0</v>
      </c>
      <c r="T170" s="148">
        <f t="shared" ref="T170:T201" si="13">S170*H170</f>
        <v>0</v>
      </c>
      <c r="AR170" s="149" t="s">
        <v>120</v>
      </c>
      <c r="AT170" s="149" t="s">
        <v>311</v>
      </c>
      <c r="AU170" s="149" t="s">
        <v>88</v>
      </c>
      <c r="AY170" s="17" t="s">
        <v>309</v>
      </c>
      <c r="BE170" s="150">
        <f t="shared" ref="BE170:BE201" si="14">IF(N170="základní",J170,0)</f>
        <v>0</v>
      </c>
      <c r="BF170" s="150">
        <f t="shared" ref="BF170:BF201" si="15">IF(N170="snížená",J170,0)</f>
        <v>0</v>
      </c>
      <c r="BG170" s="150">
        <f t="shared" ref="BG170:BG201" si="16">IF(N170="zákl. přenesená",J170,0)</f>
        <v>0</v>
      </c>
      <c r="BH170" s="150">
        <f t="shared" ref="BH170:BH201" si="17">IF(N170="sníž. přenesená",J170,0)</f>
        <v>0</v>
      </c>
      <c r="BI170" s="150">
        <f t="shared" ref="BI170:BI201" si="18">IF(N170="nulová",J170,0)</f>
        <v>0</v>
      </c>
      <c r="BJ170" s="17" t="s">
        <v>88</v>
      </c>
      <c r="BK170" s="150">
        <f t="shared" ref="BK170:BK201" si="19">ROUND(I170*H170,2)</f>
        <v>0</v>
      </c>
      <c r="BL170" s="17" t="s">
        <v>120</v>
      </c>
      <c r="BM170" s="149" t="s">
        <v>474</v>
      </c>
    </row>
    <row r="171" spans="2:65" s="1" customFormat="1" ht="16.5" customHeight="1" x14ac:dyDescent="0.2">
      <c r="B171" s="137"/>
      <c r="C171" s="138" t="s">
        <v>471</v>
      </c>
      <c r="D171" s="138" t="s">
        <v>311</v>
      </c>
      <c r="E171" s="139" t="s">
        <v>6771</v>
      </c>
      <c r="F171" s="140" t="s">
        <v>6772</v>
      </c>
      <c r="G171" s="141" t="s">
        <v>434</v>
      </c>
      <c r="H171" s="142">
        <v>20</v>
      </c>
      <c r="I171" s="143"/>
      <c r="J171" s="144">
        <f t="shared" si="10"/>
        <v>0</v>
      </c>
      <c r="K171" s="140" t="s">
        <v>366</v>
      </c>
      <c r="L171" s="33"/>
      <c r="M171" s="145" t="s">
        <v>1</v>
      </c>
      <c r="N171" s="146" t="s">
        <v>46</v>
      </c>
      <c r="P171" s="147">
        <f t="shared" si="11"/>
        <v>0</v>
      </c>
      <c r="Q171" s="147">
        <v>0</v>
      </c>
      <c r="R171" s="147">
        <f t="shared" si="12"/>
        <v>0</v>
      </c>
      <c r="S171" s="147">
        <v>0</v>
      </c>
      <c r="T171" s="148">
        <f t="shared" si="13"/>
        <v>0</v>
      </c>
      <c r="AR171" s="149" t="s">
        <v>120</v>
      </c>
      <c r="AT171" s="149" t="s">
        <v>311</v>
      </c>
      <c r="AU171" s="149" t="s">
        <v>88</v>
      </c>
      <c r="AY171" s="17" t="s">
        <v>309</v>
      </c>
      <c r="BE171" s="150">
        <f t="shared" si="14"/>
        <v>0</v>
      </c>
      <c r="BF171" s="150">
        <f t="shared" si="15"/>
        <v>0</v>
      </c>
      <c r="BG171" s="150">
        <f t="shared" si="16"/>
        <v>0</v>
      </c>
      <c r="BH171" s="150">
        <f t="shared" si="17"/>
        <v>0</v>
      </c>
      <c r="BI171" s="150">
        <f t="shared" si="18"/>
        <v>0</v>
      </c>
      <c r="BJ171" s="17" t="s">
        <v>88</v>
      </c>
      <c r="BK171" s="150">
        <f t="shared" si="19"/>
        <v>0</v>
      </c>
      <c r="BL171" s="17" t="s">
        <v>120</v>
      </c>
      <c r="BM171" s="149" t="s">
        <v>478</v>
      </c>
    </row>
    <row r="172" spans="2:65" s="1" customFormat="1" ht="16.5" customHeight="1" x14ac:dyDescent="0.2">
      <c r="B172" s="137"/>
      <c r="C172" s="138" t="s">
        <v>392</v>
      </c>
      <c r="D172" s="138" t="s">
        <v>311</v>
      </c>
      <c r="E172" s="139" t="s">
        <v>6773</v>
      </c>
      <c r="F172" s="140" t="s">
        <v>6774</v>
      </c>
      <c r="G172" s="141" t="s">
        <v>434</v>
      </c>
      <c r="H172" s="142">
        <v>190</v>
      </c>
      <c r="I172" s="143"/>
      <c r="J172" s="144">
        <f t="shared" si="10"/>
        <v>0</v>
      </c>
      <c r="K172" s="140" t="s">
        <v>366</v>
      </c>
      <c r="L172" s="33"/>
      <c r="M172" s="145" t="s">
        <v>1</v>
      </c>
      <c r="N172" s="146" t="s">
        <v>46</v>
      </c>
      <c r="P172" s="147">
        <f t="shared" si="11"/>
        <v>0</v>
      </c>
      <c r="Q172" s="147">
        <v>0</v>
      </c>
      <c r="R172" s="147">
        <f t="shared" si="12"/>
        <v>0</v>
      </c>
      <c r="S172" s="147">
        <v>0</v>
      </c>
      <c r="T172" s="148">
        <f t="shared" si="13"/>
        <v>0</v>
      </c>
      <c r="AR172" s="149" t="s">
        <v>120</v>
      </c>
      <c r="AT172" s="149" t="s">
        <v>311</v>
      </c>
      <c r="AU172" s="149" t="s">
        <v>88</v>
      </c>
      <c r="AY172" s="17" t="s">
        <v>309</v>
      </c>
      <c r="BE172" s="150">
        <f t="shared" si="14"/>
        <v>0</v>
      </c>
      <c r="BF172" s="150">
        <f t="shared" si="15"/>
        <v>0</v>
      </c>
      <c r="BG172" s="150">
        <f t="shared" si="16"/>
        <v>0</v>
      </c>
      <c r="BH172" s="150">
        <f t="shared" si="17"/>
        <v>0</v>
      </c>
      <c r="BI172" s="150">
        <f t="shared" si="18"/>
        <v>0</v>
      </c>
      <c r="BJ172" s="17" t="s">
        <v>88</v>
      </c>
      <c r="BK172" s="150">
        <f t="shared" si="19"/>
        <v>0</v>
      </c>
      <c r="BL172" s="17" t="s">
        <v>120</v>
      </c>
      <c r="BM172" s="149" t="s">
        <v>483</v>
      </c>
    </row>
    <row r="173" spans="2:65" s="1" customFormat="1" ht="16.5" customHeight="1" x14ac:dyDescent="0.2">
      <c r="B173" s="137"/>
      <c r="C173" s="138" t="s">
        <v>480</v>
      </c>
      <c r="D173" s="138" t="s">
        <v>311</v>
      </c>
      <c r="E173" s="139" t="s">
        <v>6775</v>
      </c>
      <c r="F173" s="140" t="s">
        <v>6776</v>
      </c>
      <c r="G173" s="141" t="s">
        <v>434</v>
      </c>
      <c r="H173" s="142">
        <v>40</v>
      </c>
      <c r="I173" s="143"/>
      <c r="J173" s="144">
        <f t="shared" si="10"/>
        <v>0</v>
      </c>
      <c r="K173" s="140" t="s">
        <v>366</v>
      </c>
      <c r="L173" s="33"/>
      <c r="M173" s="145" t="s">
        <v>1</v>
      </c>
      <c r="N173" s="146" t="s">
        <v>46</v>
      </c>
      <c r="P173" s="147">
        <f t="shared" si="11"/>
        <v>0</v>
      </c>
      <c r="Q173" s="147">
        <v>0</v>
      </c>
      <c r="R173" s="147">
        <f t="shared" si="12"/>
        <v>0</v>
      </c>
      <c r="S173" s="147">
        <v>0</v>
      </c>
      <c r="T173" s="148">
        <f t="shared" si="13"/>
        <v>0</v>
      </c>
      <c r="AR173" s="149" t="s">
        <v>120</v>
      </c>
      <c r="AT173" s="149" t="s">
        <v>311</v>
      </c>
      <c r="AU173" s="149" t="s">
        <v>88</v>
      </c>
      <c r="AY173" s="17" t="s">
        <v>309</v>
      </c>
      <c r="BE173" s="150">
        <f t="shared" si="14"/>
        <v>0</v>
      </c>
      <c r="BF173" s="150">
        <f t="shared" si="15"/>
        <v>0</v>
      </c>
      <c r="BG173" s="150">
        <f t="shared" si="16"/>
        <v>0</v>
      </c>
      <c r="BH173" s="150">
        <f t="shared" si="17"/>
        <v>0</v>
      </c>
      <c r="BI173" s="150">
        <f t="shared" si="18"/>
        <v>0</v>
      </c>
      <c r="BJ173" s="17" t="s">
        <v>88</v>
      </c>
      <c r="BK173" s="150">
        <f t="shared" si="19"/>
        <v>0</v>
      </c>
      <c r="BL173" s="17" t="s">
        <v>120</v>
      </c>
      <c r="BM173" s="149" t="s">
        <v>488</v>
      </c>
    </row>
    <row r="174" spans="2:65" s="1" customFormat="1" ht="16.5" customHeight="1" x14ac:dyDescent="0.2">
      <c r="B174" s="137"/>
      <c r="C174" s="138" t="s">
        <v>398</v>
      </c>
      <c r="D174" s="138" t="s">
        <v>311</v>
      </c>
      <c r="E174" s="139" t="s">
        <v>6777</v>
      </c>
      <c r="F174" s="140" t="s">
        <v>6778</v>
      </c>
      <c r="G174" s="141" t="s">
        <v>434</v>
      </c>
      <c r="H174" s="142">
        <v>480</v>
      </c>
      <c r="I174" s="143"/>
      <c r="J174" s="144">
        <f t="shared" si="10"/>
        <v>0</v>
      </c>
      <c r="K174" s="140" t="s">
        <v>366</v>
      </c>
      <c r="L174" s="33"/>
      <c r="M174" s="145" t="s">
        <v>1</v>
      </c>
      <c r="N174" s="146" t="s">
        <v>46</v>
      </c>
      <c r="P174" s="147">
        <f t="shared" si="11"/>
        <v>0</v>
      </c>
      <c r="Q174" s="147">
        <v>0</v>
      </c>
      <c r="R174" s="147">
        <f t="shared" si="12"/>
        <v>0</v>
      </c>
      <c r="S174" s="147">
        <v>0</v>
      </c>
      <c r="T174" s="148">
        <f t="shared" si="13"/>
        <v>0</v>
      </c>
      <c r="AR174" s="149" t="s">
        <v>120</v>
      </c>
      <c r="AT174" s="149" t="s">
        <v>311</v>
      </c>
      <c r="AU174" s="149" t="s">
        <v>88</v>
      </c>
      <c r="AY174" s="17" t="s">
        <v>309</v>
      </c>
      <c r="BE174" s="150">
        <f t="shared" si="14"/>
        <v>0</v>
      </c>
      <c r="BF174" s="150">
        <f t="shared" si="15"/>
        <v>0</v>
      </c>
      <c r="BG174" s="150">
        <f t="shared" si="16"/>
        <v>0</v>
      </c>
      <c r="BH174" s="150">
        <f t="shared" si="17"/>
        <v>0</v>
      </c>
      <c r="BI174" s="150">
        <f t="shared" si="18"/>
        <v>0</v>
      </c>
      <c r="BJ174" s="17" t="s">
        <v>88</v>
      </c>
      <c r="BK174" s="150">
        <f t="shared" si="19"/>
        <v>0</v>
      </c>
      <c r="BL174" s="17" t="s">
        <v>120</v>
      </c>
      <c r="BM174" s="149" t="s">
        <v>494</v>
      </c>
    </row>
    <row r="175" spans="2:65" s="1" customFormat="1" ht="16.5" customHeight="1" x14ac:dyDescent="0.2">
      <c r="B175" s="137"/>
      <c r="C175" s="138" t="s">
        <v>491</v>
      </c>
      <c r="D175" s="138" t="s">
        <v>311</v>
      </c>
      <c r="E175" s="139" t="s">
        <v>6779</v>
      </c>
      <c r="F175" s="140" t="s">
        <v>6780</v>
      </c>
      <c r="G175" s="141" t="s">
        <v>434</v>
      </c>
      <c r="H175" s="142">
        <v>380</v>
      </c>
      <c r="I175" s="143"/>
      <c r="J175" s="144">
        <f t="shared" si="10"/>
        <v>0</v>
      </c>
      <c r="K175" s="140" t="s">
        <v>366</v>
      </c>
      <c r="L175" s="33"/>
      <c r="M175" s="145" t="s">
        <v>1</v>
      </c>
      <c r="N175" s="146" t="s">
        <v>46</v>
      </c>
      <c r="P175" s="147">
        <f t="shared" si="11"/>
        <v>0</v>
      </c>
      <c r="Q175" s="147">
        <v>0</v>
      </c>
      <c r="R175" s="147">
        <f t="shared" si="12"/>
        <v>0</v>
      </c>
      <c r="S175" s="147">
        <v>0</v>
      </c>
      <c r="T175" s="148">
        <f t="shared" si="13"/>
        <v>0</v>
      </c>
      <c r="AR175" s="149" t="s">
        <v>120</v>
      </c>
      <c r="AT175" s="149" t="s">
        <v>311</v>
      </c>
      <c r="AU175" s="149" t="s">
        <v>88</v>
      </c>
      <c r="AY175" s="17" t="s">
        <v>309</v>
      </c>
      <c r="BE175" s="150">
        <f t="shared" si="14"/>
        <v>0</v>
      </c>
      <c r="BF175" s="150">
        <f t="shared" si="15"/>
        <v>0</v>
      </c>
      <c r="BG175" s="150">
        <f t="shared" si="16"/>
        <v>0</v>
      </c>
      <c r="BH175" s="150">
        <f t="shared" si="17"/>
        <v>0</v>
      </c>
      <c r="BI175" s="150">
        <f t="shared" si="18"/>
        <v>0</v>
      </c>
      <c r="BJ175" s="17" t="s">
        <v>88</v>
      </c>
      <c r="BK175" s="150">
        <f t="shared" si="19"/>
        <v>0</v>
      </c>
      <c r="BL175" s="17" t="s">
        <v>120</v>
      </c>
      <c r="BM175" s="149" t="s">
        <v>501</v>
      </c>
    </row>
    <row r="176" spans="2:65" s="1" customFormat="1" ht="16.5" customHeight="1" x14ac:dyDescent="0.2">
      <c r="B176" s="137"/>
      <c r="C176" s="138" t="s">
        <v>402</v>
      </c>
      <c r="D176" s="138" t="s">
        <v>311</v>
      </c>
      <c r="E176" s="139" t="s">
        <v>6781</v>
      </c>
      <c r="F176" s="140" t="s">
        <v>6782</v>
      </c>
      <c r="G176" s="141" t="s">
        <v>434</v>
      </c>
      <c r="H176" s="142">
        <v>400</v>
      </c>
      <c r="I176" s="143"/>
      <c r="J176" s="144">
        <f t="shared" si="10"/>
        <v>0</v>
      </c>
      <c r="K176" s="140" t="s">
        <v>366</v>
      </c>
      <c r="L176" s="33"/>
      <c r="M176" s="145" t="s">
        <v>1</v>
      </c>
      <c r="N176" s="146" t="s">
        <v>46</v>
      </c>
      <c r="P176" s="147">
        <f t="shared" si="11"/>
        <v>0</v>
      </c>
      <c r="Q176" s="147">
        <v>0</v>
      </c>
      <c r="R176" s="147">
        <f t="shared" si="12"/>
        <v>0</v>
      </c>
      <c r="S176" s="147">
        <v>0</v>
      </c>
      <c r="T176" s="148">
        <f t="shared" si="13"/>
        <v>0</v>
      </c>
      <c r="AR176" s="149" t="s">
        <v>120</v>
      </c>
      <c r="AT176" s="149" t="s">
        <v>311</v>
      </c>
      <c r="AU176" s="149" t="s">
        <v>88</v>
      </c>
      <c r="AY176" s="17" t="s">
        <v>309</v>
      </c>
      <c r="BE176" s="150">
        <f t="shared" si="14"/>
        <v>0</v>
      </c>
      <c r="BF176" s="150">
        <f t="shared" si="15"/>
        <v>0</v>
      </c>
      <c r="BG176" s="150">
        <f t="shared" si="16"/>
        <v>0</v>
      </c>
      <c r="BH176" s="150">
        <f t="shared" si="17"/>
        <v>0</v>
      </c>
      <c r="BI176" s="150">
        <f t="shared" si="18"/>
        <v>0</v>
      </c>
      <c r="BJ176" s="17" t="s">
        <v>88</v>
      </c>
      <c r="BK176" s="150">
        <f t="shared" si="19"/>
        <v>0</v>
      </c>
      <c r="BL176" s="17" t="s">
        <v>120</v>
      </c>
      <c r="BM176" s="149" t="s">
        <v>506</v>
      </c>
    </row>
    <row r="177" spans="2:65" s="1" customFormat="1" ht="16.5" customHeight="1" x14ac:dyDescent="0.2">
      <c r="B177" s="137"/>
      <c r="C177" s="138" t="s">
        <v>503</v>
      </c>
      <c r="D177" s="138" t="s">
        <v>311</v>
      </c>
      <c r="E177" s="139" t="s">
        <v>6783</v>
      </c>
      <c r="F177" s="140" t="s">
        <v>6784</v>
      </c>
      <c r="G177" s="141" t="s">
        <v>434</v>
      </c>
      <c r="H177" s="142">
        <v>2390</v>
      </c>
      <c r="I177" s="143"/>
      <c r="J177" s="144">
        <f t="shared" si="10"/>
        <v>0</v>
      </c>
      <c r="K177" s="140" t="s">
        <v>366</v>
      </c>
      <c r="L177" s="33"/>
      <c r="M177" s="145" t="s">
        <v>1</v>
      </c>
      <c r="N177" s="146" t="s">
        <v>46</v>
      </c>
      <c r="P177" s="147">
        <f t="shared" si="11"/>
        <v>0</v>
      </c>
      <c r="Q177" s="147">
        <v>0</v>
      </c>
      <c r="R177" s="147">
        <f t="shared" si="12"/>
        <v>0</v>
      </c>
      <c r="S177" s="147">
        <v>0</v>
      </c>
      <c r="T177" s="148">
        <f t="shared" si="13"/>
        <v>0</v>
      </c>
      <c r="AR177" s="149" t="s">
        <v>120</v>
      </c>
      <c r="AT177" s="149" t="s">
        <v>311</v>
      </c>
      <c r="AU177" s="149" t="s">
        <v>88</v>
      </c>
      <c r="AY177" s="17" t="s">
        <v>309</v>
      </c>
      <c r="BE177" s="150">
        <f t="shared" si="14"/>
        <v>0</v>
      </c>
      <c r="BF177" s="150">
        <f t="shared" si="15"/>
        <v>0</v>
      </c>
      <c r="BG177" s="150">
        <f t="shared" si="16"/>
        <v>0</v>
      </c>
      <c r="BH177" s="150">
        <f t="shared" si="17"/>
        <v>0</v>
      </c>
      <c r="BI177" s="150">
        <f t="shared" si="18"/>
        <v>0</v>
      </c>
      <c r="BJ177" s="17" t="s">
        <v>88</v>
      </c>
      <c r="BK177" s="150">
        <f t="shared" si="19"/>
        <v>0</v>
      </c>
      <c r="BL177" s="17" t="s">
        <v>120</v>
      </c>
      <c r="BM177" s="149" t="s">
        <v>513</v>
      </c>
    </row>
    <row r="178" spans="2:65" s="1" customFormat="1" ht="16.5" customHeight="1" x14ac:dyDescent="0.2">
      <c r="B178" s="137"/>
      <c r="C178" s="138" t="s">
        <v>81</v>
      </c>
      <c r="D178" s="138" t="s">
        <v>311</v>
      </c>
      <c r="E178" s="139" t="s">
        <v>6785</v>
      </c>
      <c r="F178" s="140" t="s">
        <v>6786</v>
      </c>
      <c r="G178" s="141" t="s">
        <v>2702</v>
      </c>
      <c r="H178" s="142">
        <v>25000</v>
      </c>
      <c r="I178" s="143"/>
      <c r="J178" s="144">
        <f t="shared" si="10"/>
        <v>0</v>
      </c>
      <c r="K178" s="140" t="s">
        <v>366</v>
      </c>
      <c r="L178" s="33"/>
      <c r="M178" s="145" t="s">
        <v>1</v>
      </c>
      <c r="N178" s="146" t="s">
        <v>46</v>
      </c>
      <c r="P178" s="147">
        <f t="shared" si="11"/>
        <v>0</v>
      </c>
      <c r="Q178" s="147">
        <v>0</v>
      </c>
      <c r="R178" s="147">
        <f t="shared" si="12"/>
        <v>0</v>
      </c>
      <c r="S178" s="147">
        <v>0</v>
      </c>
      <c r="T178" s="148">
        <f t="shared" si="13"/>
        <v>0</v>
      </c>
      <c r="AR178" s="149" t="s">
        <v>120</v>
      </c>
      <c r="AT178" s="149" t="s">
        <v>311</v>
      </c>
      <c r="AU178" s="149" t="s">
        <v>88</v>
      </c>
      <c r="AY178" s="17" t="s">
        <v>309</v>
      </c>
      <c r="BE178" s="150">
        <f t="shared" si="14"/>
        <v>0</v>
      </c>
      <c r="BF178" s="150">
        <f t="shared" si="15"/>
        <v>0</v>
      </c>
      <c r="BG178" s="150">
        <f t="shared" si="16"/>
        <v>0</v>
      </c>
      <c r="BH178" s="150">
        <f t="shared" si="17"/>
        <v>0</v>
      </c>
      <c r="BI178" s="150">
        <f t="shared" si="18"/>
        <v>0</v>
      </c>
      <c r="BJ178" s="17" t="s">
        <v>88</v>
      </c>
      <c r="BK178" s="150">
        <f t="shared" si="19"/>
        <v>0</v>
      </c>
      <c r="BL178" s="17" t="s">
        <v>120</v>
      </c>
      <c r="BM178" s="149" t="s">
        <v>519</v>
      </c>
    </row>
    <row r="179" spans="2:65" s="1" customFormat="1" ht="16.5" customHeight="1" x14ac:dyDescent="0.2">
      <c r="B179" s="137"/>
      <c r="C179" s="138" t="s">
        <v>406</v>
      </c>
      <c r="D179" s="138" t="s">
        <v>311</v>
      </c>
      <c r="E179" s="139" t="s">
        <v>6787</v>
      </c>
      <c r="F179" s="140" t="s">
        <v>6788</v>
      </c>
      <c r="G179" s="141" t="s">
        <v>2702</v>
      </c>
      <c r="H179" s="142">
        <v>25000</v>
      </c>
      <c r="I179" s="143"/>
      <c r="J179" s="144">
        <f t="shared" si="10"/>
        <v>0</v>
      </c>
      <c r="K179" s="140" t="s">
        <v>366</v>
      </c>
      <c r="L179" s="33"/>
      <c r="M179" s="145" t="s">
        <v>1</v>
      </c>
      <c r="N179" s="146" t="s">
        <v>46</v>
      </c>
      <c r="P179" s="147">
        <f t="shared" si="11"/>
        <v>0</v>
      </c>
      <c r="Q179" s="147">
        <v>0</v>
      </c>
      <c r="R179" s="147">
        <f t="shared" si="12"/>
        <v>0</v>
      </c>
      <c r="S179" s="147">
        <v>0</v>
      </c>
      <c r="T179" s="148">
        <f t="shared" si="13"/>
        <v>0</v>
      </c>
      <c r="AR179" s="149" t="s">
        <v>120</v>
      </c>
      <c r="AT179" s="149" t="s">
        <v>311</v>
      </c>
      <c r="AU179" s="149" t="s">
        <v>88</v>
      </c>
      <c r="AY179" s="17" t="s">
        <v>309</v>
      </c>
      <c r="BE179" s="150">
        <f t="shared" si="14"/>
        <v>0</v>
      </c>
      <c r="BF179" s="150">
        <f t="shared" si="15"/>
        <v>0</v>
      </c>
      <c r="BG179" s="150">
        <f t="shared" si="16"/>
        <v>0</v>
      </c>
      <c r="BH179" s="150">
        <f t="shared" si="17"/>
        <v>0</v>
      </c>
      <c r="BI179" s="150">
        <f t="shared" si="18"/>
        <v>0</v>
      </c>
      <c r="BJ179" s="17" t="s">
        <v>88</v>
      </c>
      <c r="BK179" s="150">
        <f t="shared" si="19"/>
        <v>0</v>
      </c>
      <c r="BL179" s="17" t="s">
        <v>120</v>
      </c>
      <c r="BM179" s="149" t="s">
        <v>521</v>
      </c>
    </row>
    <row r="180" spans="2:65" s="1" customFormat="1" ht="16.5" customHeight="1" x14ac:dyDescent="0.2">
      <c r="B180" s="137"/>
      <c r="C180" s="138" t="s">
        <v>81</v>
      </c>
      <c r="D180" s="138" t="s">
        <v>311</v>
      </c>
      <c r="E180" s="139" t="s">
        <v>6789</v>
      </c>
      <c r="F180" s="140" t="s">
        <v>6706</v>
      </c>
      <c r="G180" s="141" t="s">
        <v>434</v>
      </c>
      <c r="H180" s="142">
        <v>2020</v>
      </c>
      <c r="I180" s="143"/>
      <c r="J180" s="144">
        <f t="shared" si="10"/>
        <v>0</v>
      </c>
      <c r="K180" s="140" t="s">
        <v>366</v>
      </c>
      <c r="L180" s="33"/>
      <c r="M180" s="145" t="s">
        <v>1</v>
      </c>
      <c r="N180" s="146" t="s">
        <v>46</v>
      </c>
      <c r="P180" s="147">
        <f t="shared" si="11"/>
        <v>0</v>
      </c>
      <c r="Q180" s="147">
        <v>0</v>
      </c>
      <c r="R180" s="147">
        <f t="shared" si="12"/>
        <v>0</v>
      </c>
      <c r="S180" s="147">
        <v>0</v>
      </c>
      <c r="T180" s="148">
        <f t="shared" si="13"/>
        <v>0</v>
      </c>
      <c r="AR180" s="149" t="s">
        <v>120</v>
      </c>
      <c r="AT180" s="149" t="s">
        <v>311</v>
      </c>
      <c r="AU180" s="149" t="s">
        <v>88</v>
      </c>
      <c r="AY180" s="17" t="s">
        <v>309</v>
      </c>
      <c r="BE180" s="150">
        <f t="shared" si="14"/>
        <v>0</v>
      </c>
      <c r="BF180" s="150">
        <f t="shared" si="15"/>
        <v>0</v>
      </c>
      <c r="BG180" s="150">
        <f t="shared" si="16"/>
        <v>0</v>
      </c>
      <c r="BH180" s="150">
        <f t="shared" si="17"/>
        <v>0</v>
      </c>
      <c r="BI180" s="150">
        <f t="shared" si="18"/>
        <v>0</v>
      </c>
      <c r="BJ180" s="17" t="s">
        <v>88</v>
      </c>
      <c r="BK180" s="150">
        <f t="shared" si="19"/>
        <v>0</v>
      </c>
      <c r="BL180" s="17" t="s">
        <v>120</v>
      </c>
      <c r="BM180" s="149" t="s">
        <v>524</v>
      </c>
    </row>
    <row r="181" spans="2:65" s="1" customFormat="1" ht="16.5" customHeight="1" x14ac:dyDescent="0.2">
      <c r="B181" s="137"/>
      <c r="C181" s="138" t="s">
        <v>516</v>
      </c>
      <c r="D181" s="138" t="s">
        <v>311</v>
      </c>
      <c r="E181" s="139" t="s">
        <v>6790</v>
      </c>
      <c r="F181" s="140" t="s">
        <v>6791</v>
      </c>
      <c r="G181" s="141" t="s">
        <v>434</v>
      </c>
      <c r="H181" s="142">
        <v>250</v>
      </c>
      <c r="I181" s="143"/>
      <c r="J181" s="144">
        <f t="shared" si="10"/>
        <v>0</v>
      </c>
      <c r="K181" s="140" t="s">
        <v>366</v>
      </c>
      <c r="L181" s="33"/>
      <c r="M181" s="145" t="s">
        <v>1</v>
      </c>
      <c r="N181" s="146" t="s">
        <v>46</v>
      </c>
      <c r="P181" s="147">
        <f t="shared" si="11"/>
        <v>0</v>
      </c>
      <c r="Q181" s="147">
        <v>0</v>
      </c>
      <c r="R181" s="147">
        <f t="shared" si="12"/>
        <v>0</v>
      </c>
      <c r="S181" s="147">
        <v>0</v>
      </c>
      <c r="T181" s="148">
        <f t="shared" si="13"/>
        <v>0</v>
      </c>
      <c r="AR181" s="149" t="s">
        <v>120</v>
      </c>
      <c r="AT181" s="149" t="s">
        <v>311</v>
      </c>
      <c r="AU181" s="149" t="s">
        <v>88</v>
      </c>
      <c r="AY181" s="17" t="s">
        <v>309</v>
      </c>
      <c r="BE181" s="150">
        <f t="shared" si="14"/>
        <v>0</v>
      </c>
      <c r="BF181" s="150">
        <f t="shared" si="15"/>
        <v>0</v>
      </c>
      <c r="BG181" s="150">
        <f t="shared" si="16"/>
        <v>0</v>
      </c>
      <c r="BH181" s="150">
        <f t="shared" si="17"/>
        <v>0</v>
      </c>
      <c r="BI181" s="150">
        <f t="shared" si="18"/>
        <v>0</v>
      </c>
      <c r="BJ181" s="17" t="s">
        <v>88</v>
      </c>
      <c r="BK181" s="150">
        <f t="shared" si="19"/>
        <v>0</v>
      </c>
      <c r="BL181" s="17" t="s">
        <v>120</v>
      </c>
      <c r="BM181" s="149" t="s">
        <v>527</v>
      </c>
    </row>
    <row r="182" spans="2:65" s="1" customFormat="1" ht="16.5" customHeight="1" x14ac:dyDescent="0.2">
      <c r="B182" s="137"/>
      <c r="C182" s="138" t="s">
        <v>410</v>
      </c>
      <c r="D182" s="138" t="s">
        <v>311</v>
      </c>
      <c r="E182" s="139" t="s">
        <v>6792</v>
      </c>
      <c r="F182" s="140" t="s">
        <v>6793</v>
      </c>
      <c r="G182" s="141" t="s">
        <v>434</v>
      </c>
      <c r="H182" s="142">
        <v>680</v>
      </c>
      <c r="I182" s="143"/>
      <c r="J182" s="144">
        <f t="shared" si="10"/>
        <v>0</v>
      </c>
      <c r="K182" s="140" t="s">
        <v>366</v>
      </c>
      <c r="L182" s="33"/>
      <c r="M182" s="145" t="s">
        <v>1</v>
      </c>
      <c r="N182" s="146" t="s">
        <v>46</v>
      </c>
      <c r="P182" s="147">
        <f t="shared" si="11"/>
        <v>0</v>
      </c>
      <c r="Q182" s="147">
        <v>0</v>
      </c>
      <c r="R182" s="147">
        <f t="shared" si="12"/>
        <v>0</v>
      </c>
      <c r="S182" s="147">
        <v>0</v>
      </c>
      <c r="T182" s="148">
        <f t="shared" si="13"/>
        <v>0</v>
      </c>
      <c r="AR182" s="149" t="s">
        <v>120</v>
      </c>
      <c r="AT182" s="149" t="s">
        <v>311</v>
      </c>
      <c r="AU182" s="149" t="s">
        <v>88</v>
      </c>
      <c r="AY182" s="17" t="s">
        <v>309</v>
      </c>
      <c r="BE182" s="150">
        <f t="shared" si="14"/>
        <v>0</v>
      </c>
      <c r="BF182" s="150">
        <f t="shared" si="15"/>
        <v>0</v>
      </c>
      <c r="BG182" s="150">
        <f t="shared" si="16"/>
        <v>0</v>
      </c>
      <c r="BH182" s="150">
        <f t="shared" si="17"/>
        <v>0</v>
      </c>
      <c r="BI182" s="150">
        <f t="shared" si="18"/>
        <v>0</v>
      </c>
      <c r="BJ182" s="17" t="s">
        <v>88</v>
      </c>
      <c r="BK182" s="150">
        <f t="shared" si="19"/>
        <v>0</v>
      </c>
      <c r="BL182" s="17" t="s">
        <v>120</v>
      </c>
      <c r="BM182" s="149" t="s">
        <v>532</v>
      </c>
    </row>
    <row r="183" spans="2:65" s="1" customFormat="1" ht="16.5" customHeight="1" x14ac:dyDescent="0.2">
      <c r="B183" s="137"/>
      <c r="C183" s="138" t="s">
        <v>523</v>
      </c>
      <c r="D183" s="138" t="s">
        <v>311</v>
      </c>
      <c r="E183" s="139" t="s">
        <v>6794</v>
      </c>
      <c r="F183" s="140" t="s">
        <v>6795</v>
      </c>
      <c r="G183" s="141" t="s">
        <v>434</v>
      </c>
      <c r="H183" s="142">
        <v>800</v>
      </c>
      <c r="I183" s="143"/>
      <c r="J183" s="144">
        <f t="shared" si="10"/>
        <v>0</v>
      </c>
      <c r="K183" s="140" t="s">
        <v>366</v>
      </c>
      <c r="L183" s="33"/>
      <c r="M183" s="145" t="s">
        <v>1</v>
      </c>
      <c r="N183" s="146" t="s">
        <v>46</v>
      </c>
      <c r="P183" s="147">
        <f t="shared" si="11"/>
        <v>0</v>
      </c>
      <c r="Q183" s="147">
        <v>0</v>
      </c>
      <c r="R183" s="147">
        <f t="shared" si="12"/>
        <v>0</v>
      </c>
      <c r="S183" s="147">
        <v>0</v>
      </c>
      <c r="T183" s="148">
        <f t="shared" si="13"/>
        <v>0</v>
      </c>
      <c r="AR183" s="149" t="s">
        <v>120</v>
      </c>
      <c r="AT183" s="149" t="s">
        <v>311</v>
      </c>
      <c r="AU183" s="149" t="s">
        <v>88</v>
      </c>
      <c r="AY183" s="17" t="s">
        <v>309</v>
      </c>
      <c r="BE183" s="150">
        <f t="shared" si="14"/>
        <v>0</v>
      </c>
      <c r="BF183" s="150">
        <f t="shared" si="15"/>
        <v>0</v>
      </c>
      <c r="BG183" s="150">
        <f t="shared" si="16"/>
        <v>0</v>
      </c>
      <c r="BH183" s="150">
        <f t="shared" si="17"/>
        <v>0</v>
      </c>
      <c r="BI183" s="150">
        <f t="shared" si="18"/>
        <v>0</v>
      </c>
      <c r="BJ183" s="17" t="s">
        <v>88</v>
      </c>
      <c r="BK183" s="150">
        <f t="shared" si="19"/>
        <v>0</v>
      </c>
      <c r="BL183" s="17" t="s">
        <v>120</v>
      </c>
      <c r="BM183" s="149" t="s">
        <v>538</v>
      </c>
    </row>
    <row r="184" spans="2:65" s="1" customFormat="1" ht="16.5" customHeight="1" x14ac:dyDescent="0.2">
      <c r="B184" s="137"/>
      <c r="C184" s="138" t="s">
        <v>414</v>
      </c>
      <c r="D184" s="138" t="s">
        <v>311</v>
      </c>
      <c r="E184" s="139" t="s">
        <v>6796</v>
      </c>
      <c r="F184" s="140" t="s">
        <v>6797</v>
      </c>
      <c r="G184" s="141" t="s">
        <v>434</v>
      </c>
      <c r="H184" s="142">
        <v>290</v>
      </c>
      <c r="I184" s="143"/>
      <c r="J184" s="144">
        <f t="shared" si="10"/>
        <v>0</v>
      </c>
      <c r="K184" s="140" t="s">
        <v>366</v>
      </c>
      <c r="L184" s="33"/>
      <c r="M184" s="145" t="s">
        <v>1</v>
      </c>
      <c r="N184" s="146" t="s">
        <v>46</v>
      </c>
      <c r="P184" s="147">
        <f t="shared" si="11"/>
        <v>0</v>
      </c>
      <c r="Q184" s="147">
        <v>0</v>
      </c>
      <c r="R184" s="147">
        <f t="shared" si="12"/>
        <v>0</v>
      </c>
      <c r="S184" s="147">
        <v>0</v>
      </c>
      <c r="T184" s="148">
        <f t="shared" si="13"/>
        <v>0</v>
      </c>
      <c r="AR184" s="149" t="s">
        <v>120</v>
      </c>
      <c r="AT184" s="149" t="s">
        <v>311</v>
      </c>
      <c r="AU184" s="149" t="s">
        <v>88</v>
      </c>
      <c r="AY184" s="17" t="s">
        <v>309</v>
      </c>
      <c r="BE184" s="150">
        <f t="shared" si="14"/>
        <v>0</v>
      </c>
      <c r="BF184" s="150">
        <f t="shared" si="15"/>
        <v>0</v>
      </c>
      <c r="BG184" s="150">
        <f t="shared" si="16"/>
        <v>0</v>
      </c>
      <c r="BH184" s="150">
        <f t="shared" si="17"/>
        <v>0</v>
      </c>
      <c r="BI184" s="150">
        <f t="shared" si="18"/>
        <v>0</v>
      </c>
      <c r="BJ184" s="17" t="s">
        <v>88</v>
      </c>
      <c r="BK184" s="150">
        <f t="shared" si="19"/>
        <v>0</v>
      </c>
      <c r="BL184" s="17" t="s">
        <v>120</v>
      </c>
      <c r="BM184" s="149" t="s">
        <v>543</v>
      </c>
    </row>
    <row r="185" spans="2:65" s="1" customFormat="1" ht="16.5" customHeight="1" x14ac:dyDescent="0.2">
      <c r="B185" s="137"/>
      <c r="C185" s="138" t="s">
        <v>81</v>
      </c>
      <c r="D185" s="138" t="s">
        <v>311</v>
      </c>
      <c r="E185" s="139" t="s">
        <v>6798</v>
      </c>
      <c r="F185" s="140" t="s">
        <v>6799</v>
      </c>
      <c r="G185" s="141" t="s">
        <v>434</v>
      </c>
      <c r="H185" s="142">
        <v>19230</v>
      </c>
      <c r="I185" s="143"/>
      <c r="J185" s="144">
        <f t="shared" si="10"/>
        <v>0</v>
      </c>
      <c r="K185" s="140" t="s">
        <v>366</v>
      </c>
      <c r="L185" s="33"/>
      <c r="M185" s="145" t="s">
        <v>1</v>
      </c>
      <c r="N185" s="146" t="s">
        <v>46</v>
      </c>
      <c r="P185" s="147">
        <f t="shared" si="11"/>
        <v>0</v>
      </c>
      <c r="Q185" s="147">
        <v>0</v>
      </c>
      <c r="R185" s="147">
        <f t="shared" si="12"/>
        <v>0</v>
      </c>
      <c r="S185" s="147">
        <v>0</v>
      </c>
      <c r="T185" s="148">
        <f t="shared" si="13"/>
        <v>0</v>
      </c>
      <c r="AR185" s="149" t="s">
        <v>120</v>
      </c>
      <c r="AT185" s="149" t="s">
        <v>311</v>
      </c>
      <c r="AU185" s="149" t="s">
        <v>88</v>
      </c>
      <c r="AY185" s="17" t="s">
        <v>309</v>
      </c>
      <c r="BE185" s="150">
        <f t="shared" si="14"/>
        <v>0</v>
      </c>
      <c r="BF185" s="150">
        <f t="shared" si="15"/>
        <v>0</v>
      </c>
      <c r="BG185" s="150">
        <f t="shared" si="16"/>
        <v>0</v>
      </c>
      <c r="BH185" s="150">
        <f t="shared" si="17"/>
        <v>0</v>
      </c>
      <c r="BI185" s="150">
        <f t="shared" si="18"/>
        <v>0</v>
      </c>
      <c r="BJ185" s="17" t="s">
        <v>88</v>
      </c>
      <c r="BK185" s="150">
        <f t="shared" si="19"/>
        <v>0</v>
      </c>
      <c r="BL185" s="17" t="s">
        <v>120</v>
      </c>
      <c r="BM185" s="149" t="s">
        <v>546</v>
      </c>
    </row>
    <row r="186" spans="2:65" s="1" customFormat="1" ht="16.5" customHeight="1" x14ac:dyDescent="0.2">
      <c r="B186" s="137"/>
      <c r="C186" s="138" t="s">
        <v>529</v>
      </c>
      <c r="D186" s="138" t="s">
        <v>311</v>
      </c>
      <c r="E186" s="139" t="s">
        <v>6800</v>
      </c>
      <c r="F186" s="140" t="s">
        <v>6801</v>
      </c>
      <c r="G186" s="141" t="s">
        <v>434</v>
      </c>
      <c r="H186" s="142">
        <v>2980</v>
      </c>
      <c r="I186" s="143"/>
      <c r="J186" s="144">
        <f t="shared" si="10"/>
        <v>0</v>
      </c>
      <c r="K186" s="140" t="s">
        <v>366</v>
      </c>
      <c r="L186" s="33"/>
      <c r="M186" s="145" t="s">
        <v>1</v>
      </c>
      <c r="N186" s="146" t="s">
        <v>46</v>
      </c>
      <c r="P186" s="147">
        <f t="shared" si="11"/>
        <v>0</v>
      </c>
      <c r="Q186" s="147">
        <v>0</v>
      </c>
      <c r="R186" s="147">
        <f t="shared" si="12"/>
        <v>0</v>
      </c>
      <c r="S186" s="147">
        <v>0</v>
      </c>
      <c r="T186" s="148">
        <f t="shared" si="13"/>
        <v>0</v>
      </c>
      <c r="AR186" s="149" t="s">
        <v>120</v>
      </c>
      <c r="AT186" s="149" t="s">
        <v>311</v>
      </c>
      <c r="AU186" s="149" t="s">
        <v>88</v>
      </c>
      <c r="AY186" s="17" t="s">
        <v>309</v>
      </c>
      <c r="BE186" s="150">
        <f t="shared" si="14"/>
        <v>0</v>
      </c>
      <c r="BF186" s="150">
        <f t="shared" si="15"/>
        <v>0</v>
      </c>
      <c r="BG186" s="150">
        <f t="shared" si="16"/>
        <v>0</v>
      </c>
      <c r="BH186" s="150">
        <f t="shared" si="17"/>
        <v>0</v>
      </c>
      <c r="BI186" s="150">
        <f t="shared" si="18"/>
        <v>0</v>
      </c>
      <c r="BJ186" s="17" t="s">
        <v>88</v>
      </c>
      <c r="BK186" s="150">
        <f t="shared" si="19"/>
        <v>0</v>
      </c>
      <c r="BL186" s="17" t="s">
        <v>120</v>
      </c>
      <c r="BM186" s="149" t="s">
        <v>550</v>
      </c>
    </row>
    <row r="187" spans="2:65" s="1" customFormat="1" ht="16.5" customHeight="1" x14ac:dyDescent="0.2">
      <c r="B187" s="137"/>
      <c r="C187" s="138" t="s">
        <v>420</v>
      </c>
      <c r="D187" s="138" t="s">
        <v>311</v>
      </c>
      <c r="E187" s="139" t="s">
        <v>6802</v>
      </c>
      <c r="F187" s="140" t="s">
        <v>6803</v>
      </c>
      <c r="G187" s="141" t="s">
        <v>434</v>
      </c>
      <c r="H187" s="142">
        <v>7980</v>
      </c>
      <c r="I187" s="143"/>
      <c r="J187" s="144">
        <f t="shared" si="10"/>
        <v>0</v>
      </c>
      <c r="K187" s="140" t="s">
        <v>366</v>
      </c>
      <c r="L187" s="33"/>
      <c r="M187" s="145" t="s">
        <v>1</v>
      </c>
      <c r="N187" s="146" t="s">
        <v>46</v>
      </c>
      <c r="P187" s="147">
        <f t="shared" si="11"/>
        <v>0</v>
      </c>
      <c r="Q187" s="147">
        <v>0</v>
      </c>
      <c r="R187" s="147">
        <f t="shared" si="12"/>
        <v>0</v>
      </c>
      <c r="S187" s="147">
        <v>0</v>
      </c>
      <c r="T187" s="148">
        <f t="shared" si="13"/>
        <v>0</v>
      </c>
      <c r="AR187" s="149" t="s">
        <v>120</v>
      </c>
      <c r="AT187" s="149" t="s">
        <v>311</v>
      </c>
      <c r="AU187" s="149" t="s">
        <v>88</v>
      </c>
      <c r="AY187" s="17" t="s">
        <v>309</v>
      </c>
      <c r="BE187" s="150">
        <f t="shared" si="14"/>
        <v>0</v>
      </c>
      <c r="BF187" s="150">
        <f t="shared" si="15"/>
        <v>0</v>
      </c>
      <c r="BG187" s="150">
        <f t="shared" si="16"/>
        <v>0</v>
      </c>
      <c r="BH187" s="150">
        <f t="shared" si="17"/>
        <v>0</v>
      </c>
      <c r="BI187" s="150">
        <f t="shared" si="18"/>
        <v>0</v>
      </c>
      <c r="BJ187" s="17" t="s">
        <v>88</v>
      </c>
      <c r="BK187" s="150">
        <f t="shared" si="19"/>
        <v>0</v>
      </c>
      <c r="BL187" s="17" t="s">
        <v>120</v>
      </c>
      <c r="BM187" s="149" t="s">
        <v>553</v>
      </c>
    </row>
    <row r="188" spans="2:65" s="1" customFormat="1" ht="16.5" customHeight="1" x14ac:dyDescent="0.2">
      <c r="B188" s="137"/>
      <c r="C188" s="138" t="s">
        <v>540</v>
      </c>
      <c r="D188" s="138" t="s">
        <v>311</v>
      </c>
      <c r="E188" s="139" t="s">
        <v>6804</v>
      </c>
      <c r="F188" s="140" t="s">
        <v>6805</v>
      </c>
      <c r="G188" s="141" t="s">
        <v>434</v>
      </c>
      <c r="H188" s="142">
        <v>3110</v>
      </c>
      <c r="I188" s="143"/>
      <c r="J188" s="144">
        <f t="shared" si="10"/>
        <v>0</v>
      </c>
      <c r="K188" s="140" t="s">
        <v>366</v>
      </c>
      <c r="L188" s="33"/>
      <c r="M188" s="145" t="s">
        <v>1</v>
      </c>
      <c r="N188" s="146" t="s">
        <v>46</v>
      </c>
      <c r="P188" s="147">
        <f t="shared" si="11"/>
        <v>0</v>
      </c>
      <c r="Q188" s="147">
        <v>0</v>
      </c>
      <c r="R188" s="147">
        <f t="shared" si="12"/>
        <v>0</v>
      </c>
      <c r="S188" s="147">
        <v>0</v>
      </c>
      <c r="T188" s="148">
        <f t="shared" si="13"/>
        <v>0</v>
      </c>
      <c r="AR188" s="149" t="s">
        <v>120</v>
      </c>
      <c r="AT188" s="149" t="s">
        <v>311</v>
      </c>
      <c r="AU188" s="149" t="s">
        <v>88</v>
      </c>
      <c r="AY188" s="17" t="s">
        <v>309</v>
      </c>
      <c r="BE188" s="150">
        <f t="shared" si="14"/>
        <v>0</v>
      </c>
      <c r="BF188" s="150">
        <f t="shared" si="15"/>
        <v>0</v>
      </c>
      <c r="BG188" s="150">
        <f t="shared" si="16"/>
        <v>0</v>
      </c>
      <c r="BH188" s="150">
        <f t="shared" si="17"/>
        <v>0</v>
      </c>
      <c r="BI188" s="150">
        <f t="shared" si="18"/>
        <v>0</v>
      </c>
      <c r="BJ188" s="17" t="s">
        <v>88</v>
      </c>
      <c r="BK188" s="150">
        <f t="shared" si="19"/>
        <v>0</v>
      </c>
      <c r="BL188" s="17" t="s">
        <v>120</v>
      </c>
      <c r="BM188" s="149" t="s">
        <v>557</v>
      </c>
    </row>
    <row r="189" spans="2:65" s="1" customFormat="1" ht="16.5" customHeight="1" x14ac:dyDescent="0.2">
      <c r="B189" s="137"/>
      <c r="C189" s="138" t="s">
        <v>424</v>
      </c>
      <c r="D189" s="138" t="s">
        <v>311</v>
      </c>
      <c r="E189" s="139" t="s">
        <v>6806</v>
      </c>
      <c r="F189" s="140" t="s">
        <v>6807</v>
      </c>
      <c r="G189" s="141" t="s">
        <v>434</v>
      </c>
      <c r="H189" s="142">
        <v>850</v>
      </c>
      <c r="I189" s="143"/>
      <c r="J189" s="144">
        <f t="shared" si="10"/>
        <v>0</v>
      </c>
      <c r="K189" s="140" t="s">
        <v>366</v>
      </c>
      <c r="L189" s="33"/>
      <c r="M189" s="145" t="s">
        <v>1</v>
      </c>
      <c r="N189" s="146" t="s">
        <v>46</v>
      </c>
      <c r="P189" s="147">
        <f t="shared" si="11"/>
        <v>0</v>
      </c>
      <c r="Q189" s="147">
        <v>0</v>
      </c>
      <c r="R189" s="147">
        <f t="shared" si="12"/>
        <v>0</v>
      </c>
      <c r="S189" s="147">
        <v>0</v>
      </c>
      <c r="T189" s="148">
        <f t="shared" si="13"/>
        <v>0</v>
      </c>
      <c r="AR189" s="149" t="s">
        <v>120</v>
      </c>
      <c r="AT189" s="149" t="s">
        <v>311</v>
      </c>
      <c r="AU189" s="149" t="s">
        <v>88</v>
      </c>
      <c r="AY189" s="17" t="s">
        <v>309</v>
      </c>
      <c r="BE189" s="150">
        <f t="shared" si="14"/>
        <v>0</v>
      </c>
      <c r="BF189" s="150">
        <f t="shared" si="15"/>
        <v>0</v>
      </c>
      <c r="BG189" s="150">
        <f t="shared" si="16"/>
        <v>0</v>
      </c>
      <c r="BH189" s="150">
        <f t="shared" si="17"/>
        <v>0</v>
      </c>
      <c r="BI189" s="150">
        <f t="shared" si="18"/>
        <v>0</v>
      </c>
      <c r="BJ189" s="17" t="s">
        <v>88</v>
      </c>
      <c r="BK189" s="150">
        <f t="shared" si="19"/>
        <v>0</v>
      </c>
      <c r="BL189" s="17" t="s">
        <v>120</v>
      </c>
      <c r="BM189" s="149" t="s">
        <v>560</v>
      </c>
    </row>
    <row r="190" spans="2:65" s="1" customFormat="1" ht="16.5" customHeight="1" x14ac:dyDescent="0.2">
      <c r="B190" s="137"/>
      <c r="C190" s="138" t="s">
        <v>547</v>
      </c>
      <c r="D190" s="138" t="s">
        <v>311</v>
      </c>
      <c r="E190" s="139" t="s">
        <v>6808</v>
      </c>
      <c r="F190" s="140" t="s">
        <v>6809</v>
      </c>
      <c r="G190" s="141" t="s">
        <v>434</v>
      </c>
      <c r="H190" s="142">
        <v>1290</v>
      </c>
      <c r="I190" s="143"/>
      <c r="J190" s="144">
        <f t="shared" si="10"/>
        <v>0</v>
      </c>
      <c r="K190" s="140" t="s">
        <v>366</v>
      </c>
      <c r="L190" s="33"/>
      <c r="M190" s="145" t="s">
        <v>1</v>
      </c>
      <c r="N190" s="146" t="s">
        <v>46</v>
      </c>
      <c r="P190" s="147">
        <f t="shared" si="11"/>
        <v>0</v>
      </c>
      <c r="Q190" s="147">
        <v>0</v>
      </c>
      <c r="R190" s="147">
        <f t="shared" si="12"/>
        <v>0</v>
      </c>
      <c r="S190" s="147">
        <v>0</v>
      </c>
      <c r="T190" s="148">
        <f t="shared" si="13"/>
        <v>0</v>
      </c>
      <c r="AR190" s="149" t="s">
        <v>120</v>
      </c>
      <c r="AT190" s="149" t="s">
        <v>311</v>
      </c>
      <c r="AU190" s="149" t="s">
        <v>88</v>
      </c>
      <c r="AY190" s="17" t="s">
        <v>309</v>
      </c>
      <c r="BE190" s="150">
        <f t="shared" si="14"/>
        <v>0</v>
      </c>
      <c r="BF190" s="150">
        <f t="shared" si="15"/>
        <v>0</v>
      </c>
      <c r="BG190" s="150">
        <f t="shared" si="16"/>
        <v>0</v>
      </c>
      <c r="BH190" s="150">
        <f t="shared" si="17"/>
        <v>0</v>
      </c>
      <c r="BI190" s="150">
        <f t="shared" si="18"/>
        <v>0</v>
      </c>
      <c r="BJ190" s="17" t="s">
        <v>88</v>
      </c>
      <c r="BK190" s="150">
        <f t="shared" si="19"/>
        <v>0</v>
      </c>
      <c r="BL190" s="17" t="s">
        <v>120</v>
      </c>
      <c r="BM190" s="149" t="s">
        <v>564</v>
      </c>
    </row>
    <row r="191" spans="2:65" s="1" customFormat="1" ht="16.5" customHeight="1" x14ac:dyDescent="0.2">
      <c r="B191" s="137"/>
      <c r="C191" s="138" t="s">
        <v>429</v>
      </c>
      <c r="D191" s="138" t="s">
        <v>311</v>
      </c>
      <c r="E191" s="139" t="s">
        <v>6810</v>
      </c>
      <c r="F191" s="140" t="s">
        <v>6811</v>
      </c>
      <c r="G191" s="141" t="s">
        <v>434</v>
      </c>
      <c r="H191" s="142">
        <v>850</v>
      </c>
      <c r="I191" s="143"/>
      <c r="J191" s="144">
        <f t="shared" si="10"/>
        <v>0</v>
      </c>
      <c r="K191" s="140" t="s">
        <v>366</v>
      </c>
      <c r="L191" s="33"/>
      <c r="M191" s="145" t="s">
        <v>1</v>
      </c>
      <c r="N191" s="146" t="s">
        <v>46</v>
      </c>
      <c r="P191" s="147">
        <f t="shared" si="11"/>
        <v>0</v>
      </c>
      <c r="Q191" s="147">
        <v>0</v>
      </c>
      <c r="R191" s="147">
        <f t="shared" si="12"/>
        <v>0</v>
      </c>
      <c r="S191" s="147">
        <v>0</v>
      </c>
      <c r="T191" s="148">
        <f t="shared" si="13"/>
        <v>0</v>
      </c>
      <c r="AR191" s="149" t="s">
        <v>120</v>
      </c>
      <c r="AT191" s="149" t="s">
        <v>311</v>
      </c>
      <c r="AU191" s="149" t="s">
        <v>88</v>
      </c>
      <c r="AY191" s="17" t="s">
        <v>309</v>
      </c>
      <c r="BE191" s="150">
        <f t="shared" si="14"/>
        <v>0</v>
      </c>
      <c r="BF191" s="150">
        <f t="shared" si="15"/>
        <v>0</v>
      </c>
      <c r="BG191" s="150">
        <f t="shared" si="16"/>
        <v>0</v>
      </c>
      <c r="BH191" s="150">
        <f t="shared" si="17"/>
        <v>0</v>
      </c>
      <c r="BI191" s="150">
        <f t="shared" si="18"/>
        <v>0</v>
      </c>
      <c r="BJ191" s="17" t="s">
        <v>88</v>
      </c>
      <c r="BK191" s="150">
        <f t="shared" si="19"/>
        <v>0</v>
      </c>
      <c r="BL191" s="17" t="s">
        <v>120</v>
      </c>
      <c r="BM191" s="149" t="s">
        <v>567</v>
      </c>
    </row>
    <row r="192" spans="2:65" s="1" customFormat="1" ht="16.5" customHeight="1" x14ac:dyDescent="0.2">
      <c r="B192" s="137"/>
      <c r="C192" s="138" t="s">
        <v>554</v>
      </c>
      <c r="D192" s="138" t="s">
        <v>311</v>
      </c>
      <c r="E192" s="139" t="s">
        <v>6812</v>
      </c>
      <c r="F192" s="140" t="s">
        <v>6813</v>
      </c>
      <c r="G192" s="141" t="s">
        <v>434</v>
      </c>
      <c r="H192" s="142">
        <v>1250</v>
      </c>
      <c r="I192" s="143"/>
      <c r="J192" s="144">
        <f t="shared" si="10"/>
        <v>0</v>
      </c>
      <c r="K192" s="140" t="s">
        <v>366</v>
      </c>
      <c r="L192" s="33"/>
      <c r="M192" s="145" t="s">
        <v>1</v>
      </c>
      <c r="N192" s="146" t="s">
        <v>46</v>
      </c>
      <c r="P192" s="147">
        <f t="shared" si="11"/>
        <v>0</v>
      </c>
      <c r="Q192" s="147">
        <v>0</v>
      </c>
      <c r="R192" s="147">
        <f t="shared" si="12"/>
        <v>0</v>
      </c>
      <c r="S192" s="147">
        <v>0</v>
      </c>
      <c r="T192" s="148">
        <f t="shared" si="13"/>
        <v>0</v>
      </c>
      <c r="AR192" s="149" t="s">
        <v>120</v>
      </c>
      <c r="AT192" s="149" t="s">
        <v>311</v>
      </c>
      <c r="AU192" s="149" t="s">
        <v>88</v>
      </c>
      <c r="AY192" s="17" t="s">
        <v>309</v>
      </c>
      <c r="BE192" s="150">
        <f t="shared" si="14"/>
        <v>0</v>
      </c>
      <c r="BF192" s="150">
        <f t="shared" si="15"/>
        <v>0</v>
      </c>
      <c r="BG192" s="150">
        <f t="shared" si="16"/>
        <v>0</v>
      </c>
      <c r="BH192" s="150">
        <f t="shared" si="17"/>
        <v>0</v>
      </c>
      <c r="BI192" s="150">
        <f t="shared" si="18"/>
        <v>0</v>
      </c>
      <c r="BJ192" s="17" t="s">
        <v>88</v>
      </c>
      <c r="BK192" s="150">
        <f t="shared" si="19"/>
        <v>0</v>
      </c>
      <c r="BL192" s="17" t="s">
        <v>120</v>
      </c>
      <c r="BM192" s="149" t="s">
        <v>571</v>
      </c>
    </row>
    <row r="193" spans="2:65" s="1" customFormat="1" ht="16.5" customHeight="1" x14ac:dyDescent="0.2">
      <c r="B193" s="137"/>
      <c r="C193" s="138" t="s">
        <v>435</v>
      </c>
      <c r="D193" s="138" t="s">
        <v>311</v>
      </c>
      <c r="E193" s="139" t="s">
        <v>6814</v>
      </c>
      <c r="F193" s="140" t="s">
        <v>6815</v>
      </c>
      <c r="G193" s="141" t="s">
        <v>434</v>
      </c>
      <c r="H193" s="142">
        <v>590</v>
      </c>
      <c r="I193" s="143"/>
      <c r="J193" s="144">
        <f t="shared" si="10"/>
        <v>0</v>
      </c>
      <c r="K193" s="140" t="s">
        <v>366</v>
      </c>
      <c r="L193" s="33"/>
      <c r="M193" s="145" t="s">
        <v>1</v>
      </c>
      <c r="N193" s="146" t="s">
        <v>46</v>
      </c>
      <c r="P193" s="147">
        <f t="shared" si="11"/>
        <v>0</v>
      </c>
      <c r="Q193" s="147">
        <v>0</v>
      </c>
      <c r="R193" s="147">
        <f t="shared" si="12"/>
        <v>0</v>
      </c>
      <c r="S193" s="147">
        <v>0</v>
      </c>
      <c r="T193" s="148">
        <f t="shared" si="13"/>
        <v>0</v>
      </c>
      <c r="AR193" s="149" t="s">
        <v>120</v>
      </c>
      <c r="AT193" s="149" t="s">
        <v>311</v>
      </c>
      <c r="AU193" s="149" t="s">
        <v>88</v>
      </c>
      <c r="AY193" s="17" t="s">
        <v>309</v>
      </c>
      <c r="BE193" s="150">
        <f t="shared" si="14"/>
        <v>0</v>
      </c>
      <c r="BF193" s="150">
        <f t="shared" si="15"/>
        <v>0</v>
      </c>
      <c r="BG193" s="150">
        <f t="shared" si="16"/>
        <v>0</v>
      </c>
      <c r="BH193" s="150">
        <f t="shared" si="17"/>
        <v>0</v>
      </c>
      <c r="BI193" s="150">
        <f t="shared" si="18"/>
        <v>0</v>
      </c>
      <c r="BJ193" s="17" t="s">
        <v>88</v>
      </c>
      <c r="BK193" s="150">
        <f t="shared" si="19"/>
        <v>0</v>
      </c>
      <c r="BL193" s="17" t="s">
        <v>120</v>
      </c>
      <c r="BM193" s="149" t="s">
        <v>574</v>
      </c>
    </row>
    <row r="194" spans="2:65" s="1" customFormat="1" ht="16.5" customHeight="1" x14ac:dyDescent="0.2">
      <c r="B194" s="137"/>
      <c r="C194" s="138" t="s">
        <v>561</v>
      </c>
      <c r="D194" s="138" t="s">
        <v>311</v>
      </c>
      <c r="E194" s="139" t="s">
        <v>6816</v>
      </c>
      <c r="F194" s="140" t="s">
        <v>6817</v>
      </c>
      <c r="G194" s="141" t="s">
        <v>434</v>
      </c>
      <c r="H194" s="142">
        <v>250</v>
      </c>
      <c r="I194" s="143"/>
      <c r="J194" s="144">
        <f t="shared" si="10"/>
        <v>0</v>
      </c>
      <c r="K194" s="140" t="s">
        <v>366</v>
      </c>
      <c r="L194" s="33"/>
      <c r="M194" s="145" t="s">
        <v>1</v>
      </c>
      <c r="N194" s="146" t="s">
        <v>46</v>
      </c>
      <c r="P194" s="147">
        <f t="shared" si="11"/>
        <v>0</v>
      </c>
      <c r="Q194" s="147">
        <v>0</v>
      </c>
      <c r="R194" s="147">
        <f t="shared" si="12"/>
        <v>0</v>
      </c>
      <c r="S194" s="147">
        <v>0</v>
      </c>
      <c r="T194" s="148">
        <f t="shared" si="13"/>
        <v>0</v>
      </c>
      <c r="AR194" s="149" t="s">
        <v>120</v>
      </c>
      <c r="AT194" s="149" t="s">
        <v>311</v>
      </c>
      <c r="AU194" s="149" t="s">
        <v>88</v>
      </c>
      <c r="AY194" s="17" t="s">
        <v>309</v>
      </c>
      <c r="BE194" s="150">
        <f t="shared" si="14"/>
        <v>0</v>
      </c>
      <c r="BF194" s="150">
        <f t="shared" si="15"/>
        <v>0</v>
      </c>
      <c r="BG194" s="150">
        <f t="shared" si="16"/>
        <v>0</v>
      </c>
      <c r="BH194" s="150">
        <f t="shared" si="17"/>
        <v>0</v>
      </c>
      <c r="BI194" s="150">
        <f t="shared" si="18"/>
        <v>0</v>
      </c>
      <c r="BJ194" s="17" t="s">
        <v>88</v>
      </c>
      <c r="BK194" s="150">
        <f t="shared" si="19"/>
        <v>0</v>
      </c>
      <c r="BL194" s="17" t="s">
        <v>120</v>
      </c>
      <c r="BM194" s="149" t="s">
        <v>581</v>
      </c>
    </row>
    <row r="195" spans="2:65" s="1" customFormat="1" ht="16.5" customHeight="1" x14ac:dyDescent="0.2">
      <c r="B195" s="137"/>
      <c r="C195" s="138" t="s">
        <v>440</v>
      </c>
      <c r="D195" s="138" t="s">
        <v>311</v>
      </c>
      <c r="E195" s="139" t="s">
        <v>6818</v>
      </c>
      <c r="F195" s="140" t="s">
        <v>6819</v>
      </c>
      <c r="G195" s="141" t="s">
        <v>434</v>
      </c>
      <c r="H195" s="142">
        <v>80</v>
      </c>
      <c r="I195" s="143"/>
      <c r="J195" s="144">
        <f t="shared" si="10"/>
        <v>0</v>
      </c>
      <c r="K195" s="140" t="s">
        <v>366</v>
      </c>
      <c r="L195" s="33"/>
      <c r="M195" s="145" t="s">
        <v>1</v>
      </c>
      <c r="N195" s="146" t="s">
        <v>46</v>
      </c>
      <c r="P195" s="147">
        <f t="shared" si="11"/>
        <v>0</v>
      </c>
      <c r="Q195" s="147">
        <v>0</v>
      </c>
      <c r="R195" s="147">
        <f t="shared" si="12"/>
        <v>0</v>
      </c>
      <c r="S195" s="147">
        <v>0</v>
      </c>
      <c r="T195" s="148">
        <f t="shared" si="13"/>
        <v>0</v>
      </c>
      <c r="AR195" s="149" t="s">
        <v>120</v>
      </c>
      <c r="AT195" s="149" t="s">
        <v>311</v>
      </c>
      <c r="AU195" s="149" t="s">
        <v>88</v>
      </c>
      <c r="AY195" s="17" t="s">
        <v>309</v>
      </c>
      <c r="BE195" s="150">
        <f t="shared" si="14"/>
        <v>0</v>
      </c>
      <c r="BF195" s="150">
        <f t="shared" si="15"/>
        <v>0</v>
      </c>
      <c r="BG195" s="150">
        <f t="shared" si="16"/>
        <v>0</v>
      </c>
      <c r="BH195" s="150">
        <f t="shared" si="17"/>
        <v>0</v>
      </c>
      <c r="BI195" s="150">
        <f t="shared" si="18"/>
        <v>0</v>
      </c>
      <c r="BJ195" s="17" t="s">
        <v>88</v>
      </c>
      <c r="BK195" s="150">
        <f t="shared" si="19"/>
        <v>0</v>
      </c>
      <c r="BL195" s="17" t="s">
        <v>120</v>
      </c>
      <c r="BM195" s="149" t="s">
        <v>585</v>
      </c>
    </row>
    <row r="196" spans="2:65" s="1" customFormat="1" ht="16.5" customHeight="1" x14ac:dyDescent="0.2">
      <c r="B196" s="137"/>
      <c r="C196" s="138" t="s">
        <v>81</v>
      </c>
      <c r="D196" s="138" t="s">
        <v>311</v>
      </c>
      <c r="E196" s="139" t="s">
        <v>6820</v>
      </c>
      <c r="F196" s="140" t="s">
        <v>6821</v>
      </c>
      <c r="G196" s="141" t="s">
        <v>434</v>
      </c>
      <c r="H196" s="142">
        <v>2560</v>
      </c>
      <c r="I196" s="143"/>
      <c r="J196" s="144">
        <f t="shared" si="10"/>
        <v>0</v>
      </c>
      <c r="K196" s="140" t="s">
        <v>366</v>
      </c>
      <c r="L196" s="33"/>
      <c r="M196" s="145" t="s">
        <v>1</v>
      </c>
      <c r="N196" s="146" t="s">
        <v>46</v>
      </c>
      <c r="P196" s="147">
        <f t="shared" si="11"/>
        <v>0</v>
      </c>
      <c r="Q196" s="147">
        <v>0</v>
      </c>
      <c r="R196" s="147">
        <f t="shared" si="12"/>
        <v>0</v>
      </c>
      <c r="S196" s="147">
        <v>0</v>
      </c>
      <c r="T196" s="148">
        <f t="shared" si="13"/>
        <v>0</v>
      </c>
      <c r="AR196" s="149" t="s">
        <v>120</v>
      </c>
      <c r="AT196" s="149" t="s">
        <v>311</v>
      </c>
      <c r="AU196" s="149" t="s">
        <v>88</v>
      </c>
      <c r="AY196" s="17" t="s">
        <v>309</v>
      </c>
      <c r="BE196" s="150">
        <f t="shared" si="14"/>
        <v>0</v>
      </c>
      <c r="BF196" s="150">
        <f t="shared" si="15"/>
        <v>0</v>
      </c>
      <c r="BG196" s="150">
        <f t="shared" si="16"/>
        <v>0</v>
      </c>
      <c r="BH196" s="150">
        <f t="shared" si="17"/>
        <v>0</v>
      </c>
      <c r="BI196" s="150">
        <f t="shared" si="18"/>
        <v>0</v>
      </c>
      <c r="BJ196" s="17" t="s">
        <v>88</v>
      </c>
      <c r="BK196" s="150">
        <f t="shared" si="19"/>
        <v>0</v>
      </c>
      <c r="BL196" s="17" t="s">
        <v>120</v>
      </c>
      <c r="BM196" s="149" t="s">
        <v>590</v>
      </c>
    </row>
    <row r="197" spans="2:65" s="1" customFormat="1" ht="16.5" customHeight="1" x14ac:dyDescent="0.2">
      <c r="B197" s="137"/>
      <c r="C197" s="138" t="s">
        <v>568</v>
      </c>
      <c r="D197" s="138" t="s">
        <v>311</v>
      </c>
      <c r="E197" s="139" t="s">
        <v>6822</v>
      </c>
      <c r="F197" s="140" t="s">
        <v>6823</v>
      </c>
      <c r="G197" s="141" t="s">
        <v>434</v>
      </c>
      <c r="H197" s="142">
        <v>250</v>
      </c>
      <c r="I197" s="143"/>
      <c r="J197" s="144">
        <f t="shared" si="10"/>
        <v>0</v>
      </c>
      <c r="K197" s="140" t="s">
        <v>366</v>
      </c>
      <c r="L197" s="33"/>
      <c r="M197" s="145" t="s">
        <v>1</v>
      </c>
      <c r="N197" s="146" t="s">
        <v>46</v>
      </c>
      <c r="P197" s="147">
        <f t="shared" si="11"/>
        <v>0</v>
      </c>
      <c r="Q197" s="147">
        <v>0</v>
      </c>
      <c r="R197" s="147">
        <f t="shared" si="12"/>
        <v>0</v>
      </c>
      <c r="S197" s="147">
        <v>0</v>
      </c>
      <c r="T197" s="148">
        <f t="shared" si="13"/>
        <v>0</v>
      </c>
      <c r="AR197" s="149" t="s">
        <v>120</v>
      </c>
      <c r="AT197" s="149" t="s">
        <v>311</v>
      </c>
      <c r="AU197" s="149" t="s">
        <v>88</v>
      </c>
      <c r="AY197" s="17" t="s">
        <v>309</v>
      </c>
      <c r="BE197" s="150">
        <f t="shared" si="14"/>
        <v>0</v>
      </c>
      <c r="BF197" s="150">
        <f t="shared" si="15"/>
        <v>0</v>
      </c>
      <c r="BG197" s="150">
        <f t="shared" si="16"/>
        <v>0</v>
      </c>
      <c r="BH197" s="150">
        <f t="shared" si="17"/>
        <v>0</v>
      </c>
      <c r="BI197" s="150">
        <f t="shared" si="18"/>
        <v>0</v>
      </c>
      <c r="BJ197" s="17" t="s">
        <v>88</v>
      </c>
      <c r="BK197" s="150">
        <f t="shared" si="19"/>
        <v>0</v>
      </c>
      <c r="BL197" s="17" t="s">
        <v>120</v>
      </c>
      <c r="BM197" s="149" t="s">
        <v>1281</v>
      </c>
    </row>
    <row r="198" spans="2:65" s="1" customFormat="1" ht="16.5" customHeight="1" x14ac:dyDescent="0.2">
      <c r="B198" s="137"/>
      <c r="C198" s="138" t="s">
        <v>443</v>
      </c>
      <c r="D198" s="138" t="s">
        <v>311</v>
      </c>
      <c r="E198" s="139" t="s">
        <v>6824</v>
      </c>
      <c r="F198" s="140" t="s">
        <v>6825</v>
      </c>
      <c r="G198" s="141" t="s">
        <v>434</v>
      </c>
      <c r="H198" s="142">
        <v>730</v>
      </c>
      <c r="I198" s="143"/>
      <c r="J198" s="144">
        <f t="shared" si="10"/>
        <v>0</v>
      </c>
      <c r="K198" s="140" t="s">
        <v>366</v>
      </c>
      <c r="L198" s="33"/>
      <c r="M198" s="145" t="s">
        <v>1</v>
      </c>
      <c r="N198" s="146" t="s">
        <v>46</v>
      </c>
      <c r="P198" s="147">
        <f t="shared" si="11"/>
        <v>0</v>
      </c>
      <c r="Q198" s="147">
        <v>0</v>
      </c>
      <c r="R198" s="147">
        <f t="shared" si="12"/>
        <v>0</v>
      </c>
      <c r="S198" s="147">
        <v>0</v>
      </c>
      <c r="T198" s="148">
        <f t="shared" si="13"/>
        <v>0</v>
      </c>
      <c r="AR198" s="149" t="s">
        <v>120</v>
      </c>
      <c r="AT198" s="149" t="s">
        <v>311</v>
      </c>
      <c r="AU198" s="149" t="s">
        <v>88</v>
      </c>
      <c r="AY198" s="17" t="s">
        <v>309</v>
      </c>
      <c r="BE198" s="150">
        <f t="shared" si="14"/>
        <v>0</v>
      </c>
      <c r="BF198" s="150">
        <f t="shared" si="15"/>
        <v>0</v>
      </c>
      <c r="BG198" s="150">
        <f t="shared" si="16"/>
        <v>0</v>
      </c>
      <c r="BH198" s="150">
        <f t="shared" si="17"/>
        <v>0</v>
      </c>
      <c r="BI198" s="150">
        <f t="shared" si="18"/>
        <v>0</v>
      </c>
      <c r="BJ198" s="17" t="s">
        <v>88</v>
      </c>
      <c r="BK198" s="150">
        <f t="shared" si="19"/>
        <v>0</v>
      </c>
      <c r="BL198" s="17" t="s">
        <v>120</v>
      </c>
      <c r="BM198" s="149" t="s">
        <v>1287</v>
      </c>
    </row>
    <row r="199" spans="2:65" s="1" customFormat="1" ht="16.5" customHeight="1" x14ac:dyDescent="0.2">
      <c r="B199" s="137"/>
      <c r="C199" s="138" t="s">
        <v>578</v>
      </c>
      <c r="D199" s="138" t="s">
        <v>311</v>
      </c>
      <c r="E199" s="139" t="s">
        <v>6826</v>
      </c>
      <c r="F199" s="140" t="s">
        <v>6827</v>
      </c>
      <c r="G199" s="141" t="s">
        <v>434</v>
      </c>
      <c r="H199" s="142">
        <v>675</v>
      </c>
      <c r="I199" s="143"/>
      <c r="J199" s="144">
        <f t="shared" si="10"/>
        <v>0</v>
      </c>
      <c r="K199" s="140" t="s">
        <v>366</v>
      </c>
      <c r="L199" s="33"/>
      <c r="M199" s="145" t="s">
        <v>1</v>
      </c>
      <c r="N199" s="146" t="s">
        <v>46</v>
      </c>
      <c r="P199" s="147">
        <f t="shared" si="11"/>
        <v>0</v>
      </c>
      <c r="Q199" s="147">
        <v>0</v>
      </c>
      <c r="R199" s="147">
        <f t="shared" si="12"/>
        <v>0</v>
      </c>
      <c r="S199" s="147">
        <v>0</v>
      </c>
      <c r="T199" s="148">
        <f t="shared" si="13"/>
        <v>0</v>
      </c>
      <c r="AR199" s="149" t="s">
        <v>120</v>
      </c>
      <c r="AT199" s="149" t="s">
        <v>311</v>
      </c>
      <c r="AU199" s="149" t="s">
        <v>88</v>
      </c>
      <c r="AY199" s="17" t="s">
        <v>309</v>
      </c>
      <c r="BE199" s="150">
        <f t="shared" si="14"/>
        <v>0</v>
      </c>
      <c r="BF199" s="150">
        <f t="shared" si="15"/>
        <v>0</v>
      </c>
      <c r="BG199" s="150">
        <f t="shared" si="16"/>
        <v>0</v>
      </c>
      <c r="BH199" s="150">
        <f t="shared" si="17"/>
        <v>0</v>
      </c>
      <c r="BI199" s="150">
        <f t="shared" si="18"/>
        <v>0</v>
      </c>
      <c r="BJ199" s="17" t="s">
        <v>88</v>
      </c>
      <c r="BK199" s="150">
        <f t="shared" si="19"/>
        <v>0</v>
      </c>
      <c r="BL199" s="17" t="s">
        <v>120</v>
      </c>
      <c r="BM199" s="149" t="s">
        <v>1298</v>
      </c>
    </row>
    <row r="200" spans="2:65" s="1" customFormat="1" ht="16.5" customHeight="1" x14ac:dyDescent="0.2">
      <c r="B200" s="137"/>
      <c r="C200" s="138" t="s">
        <v>447</v>
      </c>
      <c r="D200" s="138" t="s">
        <v>311</v>
      </c>
      <c r="E200" s="139" t="s">
        <v>6828</v>
      </c>
      <c r="F200" s="140" t="s">
        <v>6829</v>
      </c>
      <c r="G200" s="141" t="s">
        <v>434</v>
      </c>
      <c r="H200" s="142">
        <v>80</v>
      </c>
      <c r="I200" s="143"/>
      <c r="J200" s="144">
        <f t="shared" si="10"/>
        <v>0</v>
      </c>
      <c r="K200" s="140" t="s">
        <v>366</v>
      </c>
      <c r="L200" s="33"/>
      <c r="M200" s="145" t="s">
        <v>1</v>
      </c>
      <c r="N200" s="146" t="s">
        <v>46</v>
      </c>
      <c r="P200" s="147">
        <f t="shared" si="11"/>
        <v>0</v>
      </c>
      <c r="Q200" s="147">
        <v>0</v>
      </c>
      <c r="R200" s="147">
        <f t="shared" si="12"/>
        <v>0</v>
      </c>
      <c r="S200" s="147">
        <v>0</v>
      </c>
      <c r="T200" s="148">
        <f t="shared" si="13"/>
        <v>0</v>
      </c>
      <c r="AR200" s="149" t="s">
        <v>120</v>
      </c>
      <c r="AT200" s="149" t="s">
        <v>311</v>
      </c>
      <c r="AU200" s="149" t="s">
        <v>88</v>
      </c>
      <c r="AY200" s="17" t="s">
        <v>309</v>
      </c>
      <c r="BE200" s="150">
        <f t="shared" si="14"/>
        <v>0</v>
      </c>
      <c r="BF200" s="150">
        <f t="shared" si="15"/>
        <v>0</v>
      </c>
      <c r="BG200" s="150">
        <f t="shared" si="16"/>
        <v>0</v>
      </c>
      <c r="BH200" s="150">
        <f t="shared" si="17"/>
        <v>0</v>
      </c>
      <c r="BI200" s="150">
        <f t="shared" si="18"/>
        <v>0</v>
      </c>
      <c r="BJ200" s="17" t="s">
        <v>88</v>
      </c>
      <c r="BK200" s="150">
        <f t="shared" si="19"/>
        <v>0</v>
      </c>
      <c r="BL200" s="17" t="s">
        <v>120</v>
      </c>
      <c r="BM200" s="149" t="s">
        <v>1314</v>
      </c>
    </row>
    <row r="201" spans="2:65" s="1" customFormat="1" ht="16.5" customHeight="1" x14ac:dyDescent="0.2">
      <c r="B201" s="137"/>
      <c r="C201" s="138" t="s">
        <v>587</v>
      </c>
      <c r="D201" s="138" t="s">
        <v>311</v>
      </c>
      <c r="E201" s="139" t="s">
        <v>6830</v>
      </c>
      <c r="F201" s="140" t="s">
        <v>6831</v>
      </c>
      <c r="G201" s="141" t="s">
        <v>434</v>
      </c>
      <c r="H201" s="142">
        <v>90</v>
      </c>
      <c r="I201" s="143"/>
      <c r="J201" s="144">
        <f t="shared" si="10"/>
        <v>0</v>
      </c>
      <c r="K201" s="140" t="s">
        <v>366</v>
      </c>
      <c r="L201" s="33"/>
      <c r="M201" s="145" t="s">
        <v>1</v>
      </c>
      <c r="N201" s="146" t="s">
        <v>46</v>
      </c>
      <c r="P201" s="147">
        <f t="shared" si="11"/>
        <v>0</v>
      </c>
      <c r="Q201" s="147">
        <v>0</v>
      </c>
      <c r="R201" s="147">
        <f t="shared" si="12"/>
        <v>0</v>
      </c>
      <c r="S201" s="147">
        <v>0</v>
      </c>
      <c r="T201" s="148">
        <f t="shared" si="13"/>
        <v>0</v>
      </c>
      <c r="AR201" s="149" t="s">
        <v>120</v>
      </c>
      <c r="AT201" s="149" t="s">
        <v>311</v>
      </c>
      <c r="AU201" s="149" t="s">
        <v>88</v>
      </c>
      <c r="AY201" s="17" t="s">
        <v>309</v>
      </c>
      <c r="BE201" s="150">
        <f t="shared" si="14"/>
        <v>0</v>
      </c>
      <c r="BF201" s="150">
        <f t="shared" si="15"/>
        <v>0</v>
      </c>
      <c r="BG201" s="150">
        <f t="shared" si="16"/>
        <v>0</v>
      </c>
      <c r="BH201" s="150">
        <f t="shared" si="17"/>
        <v>0</v>
      </c>
      <c r="BI201" s="150">
        <f t="shared" si="18"/>
        <v>0</v>
      </c>
      <c r="BJ201" s="17" t="s">
        <v>88</v>
      </c>
      <c r="BK201" s="150">
        <f t="shared" si="19"/>
        <v>0</v>
      </c>
      <c r="BL201" s="17" t="s">
        <v>120</v>
      </c>
      <c r="BM201" s="149" t="s">
        <v>1323</v>
      </c>
    </row>
    <row r="202" spans="2:65" s="1" customFormat="1" ht="21.75" customHeight="1" x14ac:dyDescent="0.2">
      <c r="B202" s="137"/>
      <c r="C202" s="138" t="s">
        <v>452</v>
      </c>
      <c r="D202" s="138" t="s">
        <v>311</v>
      </c>
      <c r="E202" s="139" t="s">
        <v>6832</v>
      </c>
      <c r="F202" s="140" t="s">
        <v>6833</v>
      </c>
      <c r="G202" s="141" t="s">
        <v>434</v>
      </c>
      <c r="H202" s="142">
        <v>735</v>
      </c>
      <c r="I202" s="143"/>
      <c r="J202" s="144">
        <f t="shared" ref="J202:J233" si="20">ROUND(I202*H202,2)</f>
        <v>0</v>
      </c>
      <c r="K202" s="140" t="s">
        <v>366</v>
      </c>
      <c r="L202" s="33"/>
      <c r="M202" s="145" t="s">
        <v>1</v>
      </c>
      <c r="N202" s="146" t="s">
        <v>46</v>
      </c>
      <c r="P202" s="147">
        <f t="shared" ref="P202:P233" si="21">O202*H202</f>
        <v>0</v>
      </c>
      <c r="Q202" s="147">
        <v>0</v>
      </c>
      <c r="R202" s="147">
        <f t="shared" ref="R202:R233" si="22">Q202*H202</f>
        <v>0</v>
      </c>
      <c r="S202" s="147">
        <v>0</v>
      </c>
      <c r="T202" s="148">
        <f t="shared" ref="T202:T233" si="23">S202*H202</f>
        <v>0</v>
      </c>
      <c r="AR202" s="149" t="s">
        <v>120</v>
      </c>
      <c r="AT202" s="149" t="s">
        <v>311</v>
      </c>
      <c r="AU202" s="149" t="s">
        <v>88</v>
      </c>
      <c r="AY202" s="17" t="s">
        <v>309</v>
      </c>
      <c r="BE202" s="150">
        <f t="shared" ref="BE202:BE233" si="24">IF(N202="základní",J202,0)</f>
        <v>0</v>
      </c>
      <c r="BF202" s="150">
        <f t="shared" ref="BF202:BF233" si="25">IF(N202="snížená",J202,0)</f>
        <v>0</v>
      </c>
      <c r="BG202" s="150">
        <f t="shared" ref="BG202:BG233" si="26">IF(N202="zákl. přenesená",J202,0)</f>
        <v>0</v>
      </c>
      <c r="BH202" s="150">
        <f t="shared" ref="BH202:BH233" si="27">IF(N202="sníž. přenesená",J202,0)</f>
        <v>0</v>
      </c>
      <c r="BI202" s="150">
        <f t="shared" ref="BI202:BI233" si="28">IF(N202="nulová",J202,0)</f>
        <v>0</v>
      </c>
      <c r="BJ202" s="17" t="s">
        <v>88</v>
      </c>
      <c r="BK202" s="150">
        <f t="shared" ref="BK202:BK233" si="29">ROUND(I202*H202,2)</f>
        <v>0</v>
      </c>
      <c r="BL202" s="17" t="s">
        <v>120</v>
      </c>
      <c r="BM202" s="149" t="s">
        <v>1334</v>
      </c>
    </row>
    <row r="203" spans="2:65" s="1" customFormat="1" ht="16.5" customHeight="1" x14ac:dyDescent="0.2">
      <c r="B203" s="137"/>
      <c r="C203" s="138" t="s">
        <v>81</v>
      </c>
      <c r="D203" s="138" t="s">
        <v>311</v>
      </c>
      <c r="E203" s="139" t="s">
        <v>6834</v>
      </c>
      <c r="F203" s="140" t="s">
        <v>6835</v>
      </c>
      <c r="G203" s="141" t="s">
        <v>434</v>
      </c>
      <c r="H203" s="142">
        <v>362</v>
      </c>
      <c r="I203" s="143"/>
      <c r="J203" s="144">
        <f t="shared" si="20"/>
        <v>0</v>
      </c>
      <c r="K203" s="140" t="s">
        <v>366</v>
      </c>
      <c r="L203" s="33"/>
      <c r="M203" s="145" t="s">
        <v>1</v>
      </c>
      <c r="N203" s="146" t="s">
        <v>46</v>
      </c>
      <c r="P203" s="147">
        <f t="shared" si="21"/>
        <v>0</v>
      </c>
      <c r="Q203" s="147">
        <v>0</v>
      </c>
      <c r="R203" s="147">
        <f t="shared" si="22"/>
        <v>0</v>
      </c>
      <c r="S203" s="147">
        <v>0</v>
      </c>
      <c r="T203" s="148">
        <f t="shared" si="23"/>
        <v>0</v>
      </c>
      <c r="AR203" s="149" t="s">
        <v>120</v>
      </c>
      <c r="AT203" s="149" t="s">
        <v>311</v>
      </c>
      <c r="AU203" s="149" t="s">
        <v>88</v>
      </c>
      <c r="AY203" s="17" t="s">
        <v>309</v>
      </c>
      <c r="BE203" s="150">
        <f t="shared" si="24"/>
        <v>0</v>
      </c>
      <c r="BF203" s="150">
        <f t="shared" si="25"/>
        <v>0</v>
      </c>
      <c r="BG203" s="150">
        <f t="shared" si="26"/>
        <v>0</v>
      </c>
      <c r="BH203" s="150">
        <f t="shared" si="27"/>
        <v>0</v>
      </c>
      <c r="BI203" s="150">
        <f t="shared" si="28"/>
        <v>0</v>
      </c>
      <c r="BJ203" s="17" t="s">
        <v>88</v>
      </c>
      <c r="BK203" s="150">
        <f t="shared" si="29"/>
        <v>0</v>
      </c>
      <c r="BL203" s="17" t="s">
        <v>120</v>
      </c>
      <c r="BM203" s="149" t="s">
        <v>1345</v>
      </c>
    </row>
    <row r="204" spans="2:65" s="1" customFormat="1" ht="16.5" customHeight="1" x14ac:dyDescent="0.2">
      <c r="B204" s="137"/>
      <c r="C204" s="138" t="s">
        <v>896</v>
      </c>
      <c r="D204" s="138" t="s">
        <v>311</v>
      </c>
      <c r="E204" s="139" t="s">
        <v>6836</v>
      </c>
      <c r="F204" s="140" t="s">
        <v>6837</v>
      </c>
      <c r="G204" s="141" t="s">
        <v>434</v>
      </c>
      <c r="H204" s="142">
        <v>116</v>
      </c>
      <c r="I204" s="143"/>
      <c r="J204" s="144">
        <f t="shared" si="20"/>
        <v>0</v>
      </c>
      <c r="K204" s="140" t="s">
        <v>366</v>
      </c>
      <c r="L204" s="33"/>
      <c r="M204" s="145" t="s">
        <v>1</v>
      </c>
      <c r="N204" s="146" t="s">
        <v>46</v>
      </c>
      <c r="P204" s="147">
        <f t="shared" si="21"/>
        <v>0</v>
      </c>
      <c r="Q204" s="147">
        <v>0</v>
      </c>
      <c r="R204" s="147">
        <f t="shared" si="22"/>
        <v>0</v>
      </c>
      <c r="S204" s="147">
        <v>0</v>
      </c>
      <c r="T204" s="148">
        <f t="shared" si="23"/>
        <v>0</v>
      </c>
      <c r="AR204" s="149" t="s">
        <v>120</v>
      </c>
      <c r="AT204" s="149" t="s">
        <v>311</v>
      </c>
      <c r="AU204" s="149" t="s">
        <v>88</v>
      </c>
      <c r="AY204" s="17" t="s">
        <v>309</v>
      </c>
      <c r="BE204" s="150">
        <f t="shared" si="24"/>
        <v>0</v>
      </c>
      <c r="BF204" s="150">
        <f t="shared" si="25"/>
        <v>0</v>
      </c>
      <c r="BG204" s="150">
        <f t="shared" si="26"/>
        <v>0</v>
      </c>
      <c r="BH204" s="150">
        <f t="shared" si="27"/>
        <v>0</v>
      </c>
      <c r="BI204" s="150">
        <f t="shared" si="28"/>
        <v>0</v>
      </c>
      <c r="BJ204" s="17" t="s">
        <v>88</v>
      </c>
      <c r="BK204" s="150">
        <f t="shared" si="29"/>
        <v>0</v>
      </c>
      <c r="BL204" s="17" t="s">
        <v>120</v>
      </c>
      <c r="BM204" s="149" t="s">
        <v>1350</v>
      </c>
    </row>
    <row r="205" spans="2:65" s="1" customFormat="1" ht="16.5" customHeight="1" x14ac:dyDescent="0.2">
      <c r="B205" s="137"/>
      <c r="C205" s="138" t="s">
        <v>461</v>
      </c>
      <c r="D205" s="138" t="s">
        <v>311</v>
      </c>
      <c r="E205" s="139" t="s">
        <v>6838</v>
      </c>
      <c r="F205" s="140" t="s">
        <v>6839</v>
      </c>
      <c r="G205" s="141" t="s">
        <v>434</v>
      </c>
      <c r="H205" s="142">
        <v>66</v>
      </c>
      <c r="I205" s="143"/>
      <c r="J205" s="144">
        <f t="shared" si="20"/>
        <v>0</v>
      </c>
      <c r="K205" s="140" t="s">
        <v>366</v>
      </c>
      <c r="L205" s="33"/>
      <c r="M205" s="145" t="s">
        <v>1</v>
      </c>
      <c r="N205" s="146" t="s">
        <v>46</v>
      </c>
      <c r="P205" s="147">
        <f t="shared" si="21"/>
        <v>0</v>
      </c>
      <c r="Q205" s="147">
        <v>0</v>
      </c>
      <c r="R205" s="147">
        <f t="shared" si="22"/>
        <v>0</v>
      </c>
      <c r="S205" s="147">
        <v>0</v>
      </c>
      <c r="T205" s="148">
        <f t="shared" si="23"/>
        <v>0</v>
      </c>
      <c r="AR205" s="149" t="s">
        <v>120</v>
      </c>
      <c r="AT205" s="149" t="s">
        <v>311</v>
      </c>
      <c r="AU205" s="149" t="s">
        <v>88</v>
      </c>
      <c r="AY205" s="17" t="s">
        <v>309</v>
      </c>
      <c r="BE205" s="150">
        <f t="shared" si="24"/>
        <v>0</v>
      </c>
      <c r="BF205" s="150">
        <f t="shared" si="25"/>
        <v>0</v>
      </c>
      <c r="BG205" s="150">
        <f t="shared" si="26"/>
        <v>0</v>
      </c>
      <c r="BH205" s="150">
        <f t="shared" si="27"/>
        <v>0</v>
      </c>
      <c r="BI205" s="150">
        <f t="shared" si="28"/>
        <v>0</v>
      </c>
      <c r="BJ205" s="17" t="s">
        <v>88</v>
      </c>
      <c r="BK205" s="150">
        <f t="shared" si="29"/>
        <v>0</v>
      </c>
      <c r="BL205" s="17" t="s">
        <v>120</v>
      </c>
      <c r="BM205" s="149" t="s">
        <v>1359</v>
      </c>
    </row>
    <row r="206" spans="2:65" s="1" customFormat="1" ht="16.5" customHeight="1" x14ac:dyDescent="0.2">
      <c r="B206" s="137"/>
      <c r="C206" s="138" t="s">
        <v>909</v>
      </c>
      <c r="D206" s="138" t="s">
        <v>311</v>
      </c>
      <c r="E206" s="139" t="s">
        <v>6840</v>
      </c>
      <c r="F206" s="140" t="s">
        <v>6841</v>
      </c>
      <c r="G206" s="141" t="s">
        <v>434</v>
      </c>
      <c r="H206" s="142">
        <v>180</v>
      </c>
      <c r="I206" s="143"/>
      <c r="J206" s="144">
        <f t="shared" si="20"/>
        <v>0</v>
      </c>
      <c r="K206" s="140" t="s">
        <v>366</v>
      </c>
      <c r="L206" s="33"/>
      <c r="M206" s="145" t="s">
        <v>1</v>
      </c>
      <c r="N206" s="146" t="s">
        <v>46</v>
      </c>
      <c r="P206" s="147">
        <f t="shared" si="21"/>
        <v>0</v>
      </c>
      <c r="Q206" s="147">
        <v>0</v>
      </c>
      <c r="R206" s="147">
        <f t="shared" si="22"/>
        <v>0</v>
      </c>
      <c r="S206" s="147">
        <v>0</v>
      </c>
      <c r="T206" s="148">
        <f t="shared" si="23"/>
        <v>0</v>
      </c>
      <c r="AR206" s="149" t="s">
        <v>120</v>
      </c>
      <c r="AT206" s="149" t="s">
        <v>311</v>
      </c>
      <c r="AU206" s="149" t="s">
        <v>88</v>
      </c>
      <c r="AY206" s="17" t="s">
        <v>309</v>
      </c>
      <c r="BE206" s="150">
        <f t="shared" si="24"/>
        <v>0</v>
      </c>
      <c r="BF206" s="150">
        <f t="shared" si="25"/>
        <v>0</v>
      </c>
      <c r="BG206" s="150">
        <f t="shared" si="26"/>
        <v>0</v>
      </c>
      <c r="BH206" s="150">
        <f t="shared" si="27"/>
        <v>0</v>
      </c>
      <c r="BI206" s="150">
        <f t="shared" si="28"/>
        <v>0</v>
      </c>
      <c r="BJ206" s="17" t="s">
        <v>88</v>
      </c>
      <c r="BK206" s="150">
        <f t="shared" si="29"/>
        <v>0</v>
      </c>
      <c r="BL206" s="17" t="s">
        <v>120</v>
      </c>
      <c r="BM206" s="149" t="s">
        <v>1370</v>
      </c>
    </row>
    <row r="207" spans="2:65" s="1" customFormat="1" ht="16.5" customHeight="1" x14ac:dyDescent="0.2">
      <c r="B207" s="137"/>
      <c r="C207" s="138" t="s">
        <v>81</v>
      </c>
      <c r="D207" s="138" t="s">
        <v>311</v>
      </c>
      <c r="E207" s="139" t="s">
        <v>6842</v>
      </c>
      <c r="F207" s="140" t="s">
        <v>6843</v>
      </c>
      <c r="G207" s="141" t="s">
        <v>2702</v>
      </c>
      <c r="H207" s="142">
        <v>4274</v>
      </c>
      <c r="I207" s="143"/>
      <c r="J207" s="144">
        <f t="shared" si="20"/>
        <v>0</v>
      </c>
      <c r="K207" s="140" t="s">
        <v>366</v>
      </c>
      <c r="L207" s="33"/>
      <c r="M207" s="145" t="s">
        <v>1</v>
      </c>
      <c r="N207" s="146" t="s">
        <v>46</v>
      </c>
      <c r="P207" s="147">
        <f t="shared" si="21"/>
        <v>0</v>
      </c>
      <c r="Q207" s="147">
        <v>0</v>
      </c>
      <c r="R207" s="147">
        <f t="shared" si="22"/>
        <v>0</v>
      </c>
      <c r="S207" s="147">
        <v>0</v>
      </c>
      <c r="T207" s="148">
        <f t="shared" si="23"/>
        <v>0</v>
      </c>
      <c r="AR207" s="149" t="s">
        <v>120</v>
      </c>
      <c r="AT207" s="149" t="s">
        <v>311</v>
      </c>
      <c r="AU207" s="149" t="s">
        <v>88</v>
      </c>
      <c r="AY207" s="17" t="s">
        <v>309</v>
      </c>
      <c r="BE207" s="150">
        <f t="shared" si="24"/>
        <v>0</v>
      </c>
      <c r="BF207" s="150">
        <f t="shared" si="25"/>
        <v>0</v>
      </c>
      <c r="BG207" s="150">
        <f t="shared" si="26"/>
        <v>0</v>
      </c>
      <c r="BH207" s="150">
        <f t="shared" si="27"/>
        <v>0</v>
      </c>
      <c r="BI207" s="150">
        <f t="shared" si="28"/>
        <v>0</v>
      </c>
      <c r="BJ207" s="17" t="s">
        <v>88</v>
      </c>
      <c r="BK207" s="150">
        <f t="shared" si="29"/>
        <v>0</v>
      </c>
      <c r="BL207" s="17" t="s">
        <v>120</v>
      </c>
      <c r="BM207" s="149" t="s">
        <v>1376</v>
      </c>
    </row>
    <row r="208" spans="2:65" s="1" customFormat="1" ht="16.5" customHeight="1" x14ac:dyDescent="0.2">
      <c r="B208" s="137"/>
      <c r="C208" s="138" t="s">
        <v>468</v>
      </c>
      <c r="D208" s="138" t="s">
        <v>311</v>
      </c>
      <c r="E208" s="139" t="s">
        <v>6844</v>
      </c>
      <c r="F208" s="140" t="s">
        <v>6845</v>
      </c>
      <c r="G208" s="141" t="s">
        <v>2702</v>
      </c>
      <c r="H208" s="142">
        <v>1924</v>
      </c>
      <c r="I208" s="143"/>
      <c r="J208" s="144">
        <f t="shared" si="20"/>
        <v>0</v>
      </c>
      <c r="K208" s="140" t="s">
        <v>366</v>
      </c>
      <c r="L208" s="33"/>
      <c r="M208" s="145" t="s">
        <v>1</v>
      </c>
      <c r="N208" s="146" t="s">
        <v>46</v>
      </c>
      <c r="P208" s="147">
        <f t="shared" si="21"/>
        <v>0</v>
      </c>
      <c r="Q208" s="147">
        <v>0</v>
      </c>
      <c r="R208" s="147">
        <f t="shared" si="22"/>
        <v>0</v>
      </c>
      <c r="S208" s="147">
        <v>0</v>
      </c>
      <c r="T208" s="148">
        <f t="shared" si="23"/>
        <v>0</v>
      </c>
      <c r="AR208" s="149" t="s">
        <v>120</v>
      </c>
      <c r="AT208" s="149" t="s">
        <v>311</v>
      </c>
      <c r="AU208" s="149" t="s">
        <v>88</v>
      </c>
      <c r="AY208" s="17" t="s">
        <v>309</v>
      </c>
      <c r="BE208" s="150">
        <f t="shared" si="24"/>
        <v>0</v>
      </c>
      <c r="BF208" s="150">
        <f t="shared" si="25"/>
        <v>0</v>
      </c>
      <c r="BG208" s="150">
        <f t="shared" si="26"/>
        <v>0</v>
      </c>
      <c r="BH208" s="150">
        <f t="shared" si="27"/>
        <v>0</v>
      </c>
      <c r="BI208" s="150">
        <f t="shared" si="28"/>
        <v>0</v>
      </c>
      <c r="BJ208" s="17" t="s">
        <v>88</v>
      </c>
      <c r="BK208" s="150">
        <f t="shared" si="29"/>
        <v>0</v>
      </c>
      <c r="BL208" s="17" t="s">
        <v>120</v>
      </c>
      <c r="BM208" s="149" t="s">
        <v>1381</v>
      </c>
    </row>
    <row r="209" spans="2:65" s="1" customFormat="1" ht="16.5" customHeight="1" x14ac:dyDescent="0.2">
      <c r="B209" s="137"/>
      <c r="C209" s="138" t="s">
        <v>936</v>
      </c>
      <c r="D209" s="138" t="s">
        <v>311</v>
      </c>
      <c r="E209" s="139" t="s">
        <v>6846</v>
      </c>
      <c r="F209" s="140" t="s">
        <v>6847</v>
      </c>
      <c r="G209" s="141" t="s">
        <v>2702</v>
      </c>
      <c r="H209" s="142">
        <v>590</v>
      </c>
      <c r="I209" s="143"/>
      <c r="J209" s="144">
        <f t="shared" si="20"/>
        <v>0</v>
      </c>
      <c r="K209" s="140" t="s">
        <v>366</v>
      </c>
      <c r="L209" s="33"/>
      <c r="M209" s="145" t="s">
        <v>1</v>
      </c>
      <c r="N209" s="146" t="s">
        <v>46</v>
      </c>
      <c r="P209" s="147">
        <f t="shared" si="21"/>
        <v>0</v>
      </c>
      <c r="Q209" s="147">
        <v>0</v>
      </c>
      <c r="R209" s="147">
        <f t="shared" si="22"/>
        <v>0</v>
      </c>
      <c r="S209" s="147">
        <v>0</v>
      </c>
      <c r="T209" s="148">
        <f t="shared" si="23"/>
        <v>0</v>
      </c>
      <c r="AR209" s="149" t="s">
        <v>120</v>
      </c>
      <c r="AT209" s="149" t="s">
        <v>311</v>
      </c>
      <c r="AU209" s="149" t="s">
        <v>88</v>
      </c>
      <c r="AY209" s="17" t="s">
        <v>309</v>
      </c>
      <c r="BE209" s="150">
        <f t="shared" si="24"/>
        <v>0</v>
      </c>
      <c r="BF209" s="150">
        <f t="shared" si="25"/>
        <v>0</v>
      </c>
      <c r="BG209" s="150">
        <f t="shared" si="26"/>
        <v>0</v>
      </c>
      <c r="BH209" s="150">
        <f t="shared" si="27"/>
        <v>0</v>
      </c>
      <c r="BI209" s="150">
        <f t="shared" si="28"/>
        <v>0</v>
      </c>
      <c r="BJ209" s="17" t="s">
        <v>88</v>
      </c>
      <c r="BK209" s="150">
        <f t="shared" si="29"/>
        <v>0</v>
      </c>
      <c r="BL209" s="17" t="s">
        <v>120</v>
      </c>
      <c r="BM209" s="149" t="s">
        <v>1385</v>
      </c>
    </row>
    <row r="210" spans="2:65" s="1" customFormat="1" ht="16.5" customHeight="1" x14ac:dyDescent="0.2">
      <c r="B210" s="137"/>
      <c r="C210" s="138" t="s">
        <v>474</v>
      </c>
      <c r="D210" s="138" t="s">
        <v>311</v>
      </c>
      <c r="E210" s="139" t="s">
        <v>6848</v>
      </c>
      <c r="F210" s="140" t="s">
        <v>6849</v>
      </c>
      <c r="G210" s="141" t="s">
        <v>2702</v>
      </c>
      <c r="H210" s="142">
        <v>40</v>
      </c>
      <c r="I210" s="143"/>
      <c r="J210" s="144">
        <f t="shared" si="20"/>
        <v>0</v>
      </c>
      <c r="K210" s="140" t="s">
        <v>366</v>
      </c>
      <c r="L210" s="33"/>
      <c r="M210" s="145" t="s">
        <v>1</v>
      </c>
      <c r="N210" s="146" t="s">
        <v>46</v>
      </c>
      <c r="P210" s="147">
        <f t="shared" si="21"/>
        <v>0</v>
      </c>
      <c r="Q210" s="147">
        <v>0</v>
      </c>
      <c r="R210" s="147">
        <f t="shared" si="22"/>
        <v>0</v>
      </c>
      <c r="S210" s="147">
        <v>0</v>
      </c>
      <c r="T210" s="148">
        <f t="shared" si="23"/>
        <v>0</v>
      </c>
      <c r="AR210" s="149" t="s">
        <v>120</v>
      </c>
      <c r="AT210" s="149" t="s">
        <v>311</v>
      </c>
      <c r="AU210" s="149" t="s">
        <v>88</v>
      </c>
      <c r="AY210" s="17" t="s">
        <v>309</v>
      </c>
      <c r="BE210" s="150">
        <f t="shared" si="24"/>
        <v>0</v>
      </c>
      <c r="BF210" s="150">
        <f t="shared" si="25"/>
        <v>0</v>
      </c>
      <c r="BG210" s="150">
        <f t="shared" si="26"/>
        <v>0</v>
      </c>
      <c r="BH210" s="150">
        <f t="shared" si="27"/>
        <v>0</v>
      </c>
      <c r="BI210" s="150">
        <f t="shared" si="28"/>
        <v>0</v>
      </c>
      <c r="BJ210" s="17" t="s">
        <v>88</v>
      </c>
      <c r="BK210" s="150">
        <f t="shared" si="29"/>
        <v>0</v>
      </c>
      <c r="BL210" s="17" t="s">
        <v>120</v>
      </c>
      <c r="BM210" s="149" t="s">
        <v>1394</v>
      </c>
    </row>
    <row r="211" spans="2:65" s="1" customFormat="1" ht="16.5" customHeight="1" x14ac:dyDescent="0.2">
      <c r="B211" s="137"/>
      <c r="C211" s="138" t="s">
        <v>961</v>
      </c>
      <c r="D211" s="138" t="s">
        <v>311</v>
      </c>
      <c r="E211" s="139" t="s">
        <v>6850</v>
      </c>
      <c r="F211" s="140" t="s">
        <v>6851</v>
      </c>
      <c r="G211" s="141" t="s">
        <v>2702</v>
      </c>
      <c r="H211" s="142">
        <v>1520</v>
      </c>
      <c r="I211" s="143"/>
      <c r="J211" s="144">
        <f t="shared" si="20"/>
        <v>0</v>
      </c>
      <c r="K211" s="140" t="s">
        <v>366</v>
      </c>
      <c r="L211" s="33"/>
      <c r="M211" s="145" t="s">
        <v>1</v>
      </c>
      <c r="N211" s="146" t="s">
        <v>46</v>
      </c>
      <c r="P211" s="147">
        <f t="shared" si="21"/>
        <v>0</v>
      </c>
      <c r="Q211" s="147">
        <v>0</v>
      </c>
      <c r="R211" s="147">
        <f t="shared" si="22"/>
        <v>0</v>
      </c>
      <c r="S211" s="147">
        <v>0</v>
      </c>
      <c r="T211" s="148">
        <f t="shared" si="23"/>
        <v>0</v>
      </c>
      <c r="AR211" s="149" t="s">
        <v>120</v>
      </c>
      <c r="AT211" s="149" t="s">
        <v>311</v>
      </c>
      <c r="AU211" s="149" t="s">
        <v>88</v>
      </c>
      <c r="AY211" s="17" t="s">
        <v>309</v>
      </c>
      <c r="BE211" s="150">
        <f t="shared" si="24"/>
        <v>0</v>
      </c>
      <c r="BF211" s="150">
        <f t="shared" si="25"/>
        <v>0</v>
      </c>
      <c r="BG211" s="150">
        <f t="shared" si="26"/>
        <v>0</v>
      </c>
      <c r="BH211" s="150">
        <f t="shared" si="27"/>
        <v>0</v>
      </c>
      <c r="BI211" s="150">
        <f t="shared" si="28"/>
        <v>0</v>
      </c>
      <c r="BJ211" s="17" t="s">
        <v>88</v>
      </c>
      <c r="BK211" s="150">
        <f t="shared" si="29"/>
        <v>0</v>
      </c>
      <c r="BL211" s="17" t="s">
        <v>120</v>
      </c>
      <c r="BM211" s="149" t="s">
        <v>1398</v>
      </c>
    </row>
    <row r="212" spans="2:65" s="1" customFormat="1" ht="16.5" customHeight="1" x14ac:dyDescent="0.2">
      <c r="B212" s="137"/>
      <c r="C212" s="138" t="s">
        <v>478</v>
      </c>
      <c r="D212" s="138" t="s">
        <v>311</v>
      </c>
      <c r="E212" s="139" t="s">
        <v>6852</v>
      </c>
      <c r="F212" s="140" t="s">
        <v>6853</v>
      </c>
      <c r="G212" s="141" t="s">
        <v>2702</v>
      </c>
      <c r="H212" s="142">
        <v>40</v>
      </c>
      <c r="I212" s="143"/>
      <c r="J212" s="144">
        <f t="shared" si="20"/>
        <v>0</v>
      </c>
      <c r="K212" s="140" t="s">
        <v>366</v>
      </c>
      <c r="L212" s="33"/>
      <c r="M212" s="145" t="s">
        <v>1</v>
      </c>
      <c r="N212" s="146" t="s">
        <v>46</v>
      </c>
      <c r="P212" s="147">
        <f t="shared" si="21"/>
        <v>0</v>
      </c>
      <c r="Q212" s="147">
        <v>0</v>
      </c>
      <c r="R212" s="147">
        <f t="shared" si="22"/>
        <v>0</v>
      </c>
      <c r="S212" s="147">
        <v>0</v>
      </c>
      <c r="T212" s="148">
        <f t="shared" si="23"/>
        <v>0</v>
      </c>
      <c r="AR212" s="149" t="s">
        <v>120</v>
      </c>
      <c r="AT212" s="149" t="s">
        <v>311</v>
      </c>
      <c r="AU212" s="149" t="s">
        <v>88</v>
      </c>
      <c r="AY212" s="17" t="s">
        <v>309</v>
      </c>
      <c r="BE212" s="150">
        <f t="shared" si="24"/>
        <v>0</v>
      </c>
      <c r="BF212" s="150">
        <f t="shared" si="25"/>
        <v>0</v>
      </c>
      <c r="BG212" s="150">
        <f t="shared" si="26"/>
        <v>0</v>
      </c>
      <c r="BH212" s="150">
        <f t="shared" si="27"/>
        <v>0</v>
      </c>
      <c r="BI212" s="150">
        <f t="shared" si="28"/>
        <v>0</v>
      </c>
      <c r="BJ212" s="17" t="s">
        <v>88</v>
      </c>
      <c r="BK212" s="150">
        <f t="shared" si="29"/>
        <v>0</v>
      </c>
      <c r="BL212" s="17" t="s">
        <v>120</v>
      </c>
      <c r="BM212" s="149" t="s">
        <v>1409</v>
      </c>
    </row>
    <row r="213" spans="2:65" s="1" customFormat="1" ht="16.5" customHeight="1" x14ac:dyDescent="0.2">
      <c r="B213" s="137"/>
      <c r="C213" s="138" t="s">
        <v>988</v>
      </c>
      <c r="D213" s="138" t="s">
        <v>311</v>
      </c>
      <c r="E213" s="139" t="s">
        <v>6854</v>
      </c>
      <c r="F213" s="140" t="s">
        <v>6855</v>
      </c>
      <c r="G213" s="141" t="s">
        <v>2702</v>
      </c>
      <c r="H213" s="142">
        <v>160</v>
      </c>
      <c r="I213" s="143"/>
      <c r="J213" s="144">
        <f t="shared" si="20"/>
        <v>0</v>
      </c>
      <c r="K213" s="140" t="s">
        <v>366</v>
      </c>
      <c r="L213" s="33"/>
      <c r="M213" s="145" t="s">
        <v>1</v>
      </c>
      <c r="N213" s="146" t="s">
        <v>46</v>
      </c>
      <c r="P213" s="147">
        <f t="shared" si="21"/>
        <v>0</v>
      </c>
      <c r="Q213" s="147">
        <v>0</v>
      </c>
      <c r="R213" s="147">
        <f t="shared" si="22"/>
        <v>0</v>
      </c>
      <c r="S213" s="147">
        <v>0</v>
      </c>
      <c r="T213" s="148">
        <f t="shared" si="23"/>
        <v>0</v>
      </c>
      <c r="AR213" s="149" t="s">
        <v>120</v>
      </c>
      <c r="AT213" s="149" t="s">
        <v>311</v>
      </c>
      <c r="AU213" s="149" t="s">
        <v>88</v>
      </c>
      <c r="AY213" s="17" t="s">
        <v>309</v>
      </c>
      <c r="BE213" s="150">
        <f t="shared" si="24"/>
        <v>0</v>
      </c>
      <c r="BF213" s="150">
        <f t="shared" si="25"/>
        <v>0</v>
      </c>
      <c r="BG213" s="150">
        <f t="shared" si="26"/>
        <v>0</v>
      </c>
      <c r="BH213" s="150">
        <f t="shared" si="27"/>
        <v>0</v>
      </c>
      <c r="BI213" s="150">
        <f t="shared" si="28"/>
        <v>0</v>
      </c>
      <c r="BJ213" s="17" t="s">
        <v>88</v>
      </c>
      <c r="BK213" s="150">
        <f t="shared" si="29"/>
        <v>0</v>
      </c>
      <c r="BL213" s="17" t="s">
        <v>120</v>
      </c>
      <c r="BM213" s="149" t="s">
        <v>1419</v>
      </c>
    </row>
    <row r="214" spans="2:65" s="1" customFormat="1" ht="16.5" customHeight="1" x14ac:dyDescent="0.2">
      <c r="B214" s="137"/>
      <c r="C214" s="138" t="s">
        <v>81</v>
      </c>
      <c r="D214" s="138" t="s">
        <v>311</v>
      </c>
      <c r="E214" s="139" t="s">
        <v>6856</v>
      </c>
      <c r="F214" s="140" t="s">
        <v>6857</v>
      </c>
      <c r="G214" s="141" t="s">
        <v>2702</v>
      </c>
      <c r="H214" s="142">
        <v>246</v>
      </c>
      <c r="I214" s="143"/>
      <c r="J214" s="144">
        <f t="shared" si="20"/>
        <v>0</v>
      </c>
      <c r="K214" s="140" t="s">
        <v>366</v>
      </c>
      <c r="L214" s="33"/>
      <c r="M214" s="145" t="s">
        <v>1</v>
      </c>
      <c r="N214" s="146" t="s">
        <v>46</v>
      </c>
      <c r="P214" s="147">
        <f t="shared" si="21"/>
        <v>0</v>
      </c>
      <c r="Q214" s="147">
        <v>0</v>
      </c>
      <c r="R214" s="147">
        <f t="shared" si="22"/>
        <v>0</v>
      </c>
      <c r="S214" s="147">
        <v>0</v>
      </c>
      <c r="T214" s="148">
        <f t="shared" si="23"/>
        <v>0</v>
      </c>
      <c r="AR214" s="149" t="s">
        <v>120</v>
      </c>
      <c r="AT214" s="149" t="s">
        <v>311</v>
      </c>
      <c r="AU214" s="149" t="s">
        <v>88</v>
      </c>
      <c r="AY214" s="17" t="s">
        <v>309</v>
      </c>
      <c r="BE214" s="150">
        <f t="shared" si="24"/>
        <v>0</v>
      </c>
      <c r="BF214" s="150">
        <f t="shared" si="25"/>
        <v>0</v>
      </c>
      <c r="BG214" s="150">
        <f t="shared" si="26"/>
        <v>0</v>
      </c>
      <c r="BH214" s="150">
        <f t="shared" si="27"/>
        <v>0</v>
      </c>
      <c r="BI214" s="150">
        <f t="shared" si="28"/>
        <v>0</v>
      </c>
      <c r="BJ214" s="17" t="s">
        <v>88</v>
      </c>
      <c r="BK214" s="150">
        <f t="shared" si="29"/>
        <v>0</v>
      </c>
      <c r="BL214" s="17" t="s">
        <v>120</v>
      </c>
      <c r="BM214" s="149" t="s">
        <v>1430</v>
      </c>
    </row>
    <row r="215" spans="2:65" s="1" customFormat="1" ht="16.5" customHeight="1" x14ac:dyDescent="0.2">
      <c r="B215" s="137"/>
      <c r="C215" s="138" t="s">
        <v>483</v>
      </c>
      <c r="D215" s="138" t="s">
        <v>311</v>
      </c>
      <c r="E215" s="139" t="s">
        <v>6858</v>
      </c>
      <c r="F215" s="140" t="s">
        <v>6859</v>
      </c>
      <c r="G215" s="141" t="s">
        <v>2702</v>
      </c>
      <c r="H215" s="142">
        <v>162</v>
      </c>
      <c r="I215" s="143"/>
      <c r="J215" s="144">
        <f t="shared" si="20"/>
        <v>0</v>
      </c>
      <c r="K215" s="140" t="s">
        <v>366</v>
      </c>
      <c r="L215" s="33"/>
      <c r="M215" s="145" t="s">
        <v>1</v>
      </c>
      <c r="N215" s="146" t="s">
        <v>46</v>
      </c>
      <c r="P215" s="147">
        <f t="shared" si="21"/>
        <v>0</v>
      </c>
      <c r="Q215" s="147">
        <v>0</v>
      </c>
      <c r="R215" s="147">
        <f t="shared" si="22"/>
        <v>0</v>
      </c>
      <c r="S215" s="147">
        <v>0</v>
      </c>
      <c r="T215" s="148">
        <f t="shared" si="23"/>
        <v>0</v>
      </c>
      <c r="AR215" s="149" t="s">
        <v>120</v>
      </c>
      <c r="AT215" s="149" t="s">
        <v>311</v>
      </c>
      <c r="AU215" s="149" t="s">
        <v>88</v>
      </c>
      <c r="AY215" s="17" t="s">
        <v>309</v>
      </c>
      <c r="BE215" s="150">
        <f t="shared" si="24"/>
        <v>0</v>
      </c>
      <c r="BF215" s="150">
        <f t="shared" si="25"/>
        <v>0</v>
      </c>
      <c r="BG215" s="150">
        <f t="shared" si="26"/>
        <v>0</v>
      </c>
      <c r="BH215" s="150">
        <f t="shared" si="27"/>
        <v>0</v>
      </c>
      <c r="BI215" s="150">
        <f t="shared" si="28"/>
        <v>0</v>
      </c>
      <c r="BJ215" s="17" t="s">
        <v>88</v>
      </c>
      <c r="BK215" s="150">
        <f t="shared" si="29"/>
        <v>0</v>
      </c>
      <c r="BL215" s="17" t="s">
        <v>120</v>
      </c>
      <c r="BM215" s="149" t="s">
        <v>1440</v>
      </c>
    </row>
    <row r="216" spans="2:65" s="1" customFormat="1" ht="16.5" customHeight="1" x14ac:dyDescent="0.2">
      <c r="B216" s="137"/>
      <c r="C216" s="138" t="s">
        <v>999</v>
      </c>
      <c r="D216" s="138" t="s">
        <v>311</v>
      </c>
      <c r="E216" s="139" t="s">
        <v>6860</v>
      </c>
      <c r="F216" s="140" t="s">
        <v>6861</v>
      </c>
      <c r="G216" s="141" t="s">
        <v>2702</v>
      </c>
      <c r="H216" s="142">
        <v>1</v>
      </c>
      <c r="I216" s="143"/>
      <c r="J216" s="144">
        <f t="shared" si="20"/>
        <v>0</v>
      </c>
      <c r="K216" s="140" t="s">
        <v>366</v>
      </c>
      <c r="L216" s="33"/>
      <c r="M216" s="145" t="s">
        <v>1</v>
      </c>
      <c r="N216" s="146" t="s">
        <v>46</v>
      </c>
      <c r="P216" s="147">
        <f t="shared" si="21"/>
        <v>0</v>
      </c>
      <c r="Q216" s="147">
        <v>0</v>
      </c>
      <c r="R216" s="147">
        <f t="shared" si="22"/>
        <v>0</v>
      </c>
      <c r="S216" s="147">
        <v>0</v>
      </c>
      <c r="T216" s="148">
        <f t="shared" si="23"/>
        <v>0</v>
      </c>
      <c r="AR216" s="149" t="s">
        <v>120</v>
      </c>
      <c r="AT216" s="149" t="s">
        <v>311</v>
      </c>
      <c r="AU216" s="149" t="s">
        <v>88</v>
      </c>
      <c r="AY216" s="17" t="s">
        <v>309</v>
      </c>
      <c r="BE216" s="150">
        <f t="shared" si="24"/>
        <v>0</v>
      </c>
      <c r="BF216" s="150">
        <f t="shared" si="25"/>
        <v>0</v>
      </c>
      <c r="BG216" s="150">
        <f t="shared" si="26"/>
        <v>0</v>
      </c>
      <c r="BH216" s="150">
        <f t="shared" si="27"/>
        <v>0</v>
      </c>
      <c r="BI216" s="150">
        <f t="shared" si="28"/>
        <v>0</v>
      </c>
      <c r="BJ216" s="17" t="s">
        <v>88</v>
      </c>
      <c r="BK216" s="150">
        <f t="shared" si="29"/>
        <v>0</v>
      </c>
      <c r="BL216" s="17" t="s">
        <v>120</v>
      </c>
      <c r="BM216" s="149" t="s">
        <v>1450</v>
      </c>
    </row>
    <row r="217" spans="2:65" s="1" customFormat="1" ht="16.5" customHeight="1" x14ac:dyDescent="0.2">
      <c r="B217" s="137"/>
      <c r="C217" s="138" t="s">
        <v>488</v>
      </c>
      <c r="D217" s="138" t="s">
        <v>311</v>
      </c>
      <c r="E217" s="139" t="s">
        <v>6862</v>
      </c>
      <c r="F217" s="140" t="s">
        <v>6863</v>
      </c>
      <c r="G217" s="141" t="s">
        <v>2702</v>
      </c>
      <c r="H217" s="142">
        <v>6</v>
      </c>
      <c r="I217" s="143"/>
      <c r="J217" s="144">
        <f t="shared" si="20"/>
        <v>0</v>
      </c>
      <c r="K217" s="140" t="s">
        <v>366</v>
      </c>
      <c r="L217" s="33"/>
      <c r="M217" s="145" t="s">
        <v>1</v>
      </c>
      <c r="N217" s="146" t="s">
        <v>46</v>
      </c>
      <c r="P217" s="147">
        <f t="shared" si="21"/>
        <v>0</v>
      </c>
      <c r="Q217" s="147">
        <v>0</v>
      </c>
      <c r="R217" s="147">
        <f t="shared" si="22"/>
        <v>0</v>
      </c>
      <c r="S217" s="147">
        <v>0</v>
      </c>
      <c r="T217" s="148">
        <f t="shared" si="23"/>
        <v>0</v>
      </c>
      <c r="AR217" s="149" t="s">
        <v>120</v>
      </c>
      <c r="AT217" s="149" t="s">
        <v>311</v>
      </c>
      <c r="AU217" s="149" t="s">
        <v>88</v>
      </c>
      <c r="AY217" s="17" t="s">
        <v>309</v>
      </c>
      <c r="BE217" s="150">
        <f t="shared" si="24"/>
        <v>0</v>
      </c>
      <c r="BF217" s="150">
        <f t="shared" si="25"/>
        <v>0</v>
      </c>
      <c r="BG217" s="150">
        <f t="shared" si="26"/>
        <v>0</v>
      </c>
      <c r="BH217" s="150">
        <f t="shared" si="27"/>
        <v>0</v>
      </c>
      <c r="BI217" s="150">
        <f t="shared" si="28"/>
        <v>0</v>
      </c>
      <c r="BJ217" s="17" t="s">
        <v>88</v>
      </c>
      <c r="BK217" s="150">
        <f t="shared" si="29"/>
        <v>0</v>
      </c>
      <c r="BL217" s="17" t="s">
        <v>120</v>
      </c>
      <c r="BM217" s="149" t="s">
        <v>1465</v>
      </c>
    </row>
    <row r="218" spans="2:65" s="1" customFormat="1" ht="16.5" customHeight="1" x14ac:dyDescent="0.2">
      <c r="B218" s="137"/>
      <c r="C218" s="138" t="s">
        <v>1011</v>
      </c>
      <c r="D218" s="138" t="s">
        <v>311</v>
      </c>
      <c r="E218" s="139" t="s">
        <v>6864</v>
      </c>
      <c r="F218" s="140" t="s">
        <v>6865</v>
      </c>
      <c r="G218" s="141" t="s">
        <v>2702</v>
      </c>
      <c r="H218" s="142">
        <v>63</v>
      </c>
      <c r="I218" s="143"/>
      <c r="J218" s="144">
        <f t="shared" si="20"/>
        <v>0</v>
      </c>
      <c r="K218" s="140" t="s">
        <v>366</v>
      </c>
      <c r="L218" s="33"/>
      <c r="M218" s="145" t="s">
        <v>1</v>
      </c>
      <c r="N218" s="146" t="s">
        <v>46</v>
      </c>
      <c r="P218" s="147">
        <f t="shared" si="21"/>
        <v>0</v>
      </c>
      <c r="Q218" s="147">
        <v>0</v>
      </c>
      <c r="R218" s="147">
        <f t="shared" si="22"/>
        <v>0</v>
      </c>
      <c r="S218" s="147">
        <v>0</v>
      </c>
      <c r="T218" s="148">
        <f t="shared" si="23"/>
        <v>0</v>
      </c>
      <c r="AR218" s="149" t="s">
        <v>120</v>
      </c>
      <c r="AT218" s="149" t="s">
        <v>311</v>
      </c>
      <c r="AU218" s="149" t="s">
        <v>88</v>
      </c>
      <c r="AY218" s="17" t="s">
        <v>309</v>
      </c>
      <c r="BE218" s="150">
        <f t="shared" si="24"/>
        <v>0</v>
      </c>
      <c r="BF218" s="150">
        <f t="shared" si="25"/>
        <v>0</v>
      </c>
      <c r="BG218" s="150">
        <f t="shared" si="26"/>
        <v>0</v>
      </c>
      <c r="BH218" s="150">
        <f t="shared" si="27"/>
        <v>0</v>
      </c>
      <c r="BI218" s="150">
        <f t="shared" si="28"/>
        <v>0</v>
      </c>
      <c r="BJ218" s="17" t="s">
        <v>88</v>
      </c>
      <c r="BK218" s="150">
        <f t="shared" si="29"/>
        <v>0</v>
      </c>
      <c r="BL218" s="17" t="s">
        <v>120</v>
      </c>
      <c r="BM218" s="149" t="s">
        <v>1477</v>
      </c>
    </row>
    <row r="219" spans="2:65" s="1" customFormat="1" ht="16.5" customHeight="1" x14ac:dyDescent="0.2">
      <c r="B219" s="137"/>
      <c r="C219" s="138" t="s">
        <v>494</v>
      </c>
      <c r="D219" s="138" t="s">
        <v>311</v>
      </c>
      <c r="E219" s="139" t="s">
        <v>6866</v>
      </c>
      <c r="F219" s="140" t="s">
        <v>6867</v>
      </c>
      <c r="G219" s="141" t="s">
        <v>2702</v>
      </c>
      <c r="H219" s="142">
        <v>10</v>
      </c>
      <c r="I219" s="143"/>
      <c r="J219" s="144">
        <f t="shared" si="20"/>
        <v>0</v>
      </c>
      <c r="K219" s="140" t="s">
        <v>366</v>
      </c>
      <c r="L219" s="33"/>
      <c r="M219" s="145" t="s">
        <v>1</v>
      </c>
      <c r="N219" s="146" t="s">
        <v>46</v>
      </c>
      <c r="P219" s="147">
        <f t="shared" si="21"/>
        <v>0</v>
      </c>
      <c r="Q219" s="147">
        <v>0</v>
      </c>
      <c r="R219" s="147">
        <f t="shared" si="22"/>
        <v>0</v>
      </c>
      <c r="S219" s="147">
        <v>0</v>
      </c>
      <c r="T219" s="148">
        <f t="shared" si="23"/>
        <v>0</v>
      </c>
      <c r="AR219" s="149" t="s">
        <v>120</v>
      </c>
      <c r="AT219" s="149" t="s">
        <v>311</v>
      </c>
      <c r="AU219" s="149" t="s">
        <v>88</v>
      </c>
      <c r="AY219" s="17" t="s">
        <v>309</v>
      </c>
      <c r="BE219" s="150">
        <f t="shared" si="24"/>
        <v>0</v>
      </c>
      <c r="BF219" s="150">
        <f t="shared" si="25"/>
        <v>0</v>
      </c>
      <c r="BG219" s="150">
        <f t="shared" si="26"/>
        <v>0</v>
      </c>
      <c r="BH219" s="150">
        <f t="shared" si="27"/>
        <v>0</v>
      </c>
      <c r="BI219" s="150">
        <f t="shared" si="28"/>
        <v>0</v>
      </c>
      <c r="BJ219" s="17" t="s">
        <v>88</v>
      </c>
      <c r="BK219" s="150">
        <f t="shared" si="29"/>
        <v>0</v>
      </c>
      <c r="BL219" s="17" t="s">
        <v>120</v>
      </c>
      <c r="BM219" s="149" t="s">
        <v>1489</v>
      </c>
    </row>
    <row r="220" spans="2:65" s="1" customFormat="1" ht="16.5" customHeight="1" x14ac:dyDescent="0.2">
      <c r="B220" s="137"/>
      <c r="C220" s="138" t="s">
        <v>1020</v>
      </c>
      <c r="D220" s="138" t="s">
        <v>311</v>
      </c>
      <c r="E220" s="139" t="s">
        <v>6868</v>
      </c>
      <c r="F220" s="140" t="s">
        <v>6869</v>
      </c>
      <c r="G220" s="141" t="s">
        <v>2702</v>
      </c>
      <c r="H220" s="142">
        <v>4</v>
      </c>
      <c r="I220" s="143"/>
      <c r="J220" s="144">
        <f t="shared" si="20"/>
        <v>0</v>
      </c>
      <c r="K220" s="140" t="s">
        <v>366</v>
      </c>
      <c r="L220" s="33"/>
      <c r="M220" s="145" t="s">
        <v>1</v>
      </c>
      <c r="N220" s="146" t="s">
        <v>46</v>
      </c>
      <c r="P220" s="147">
        <f t="shared" si="21"/>
        <v>0</v>
      </c>
      <c r="Q220" s="147">
        <v>0</v>
      </c>
      <c r="R220" s="147">
        <f t="shared" si="22"/>
        <v>0</v>
      </c>
      <c r="S220" s="147">
        <v>0</v>
      </c>
      <c r="T220" s="148">
        <f t="shared" si="23"/>
        <v>0</v>
      </c>
      <c r="AR220" s="149" t="s">
        <v>120</v>
      </c>
      <c r="AT220" s="149" t="s">
        <v>311</v>
      </c>
      <c r="AU220" s="149" t="s">
        <v>88</v>
      </c>
      <c r="AY220" s="17" t="s">
        <v>309</v>
      </c>
      <c r="BE220" s="150">
        <f t="shared" si="24"/>
        <v>0</v>
      </c>
      <c r="BF220" s="150">
        <f t="shared" si="25"/>
        <v>0</v>
      </c>
      <c r="BG220" s="150">
        <f t="shared" si="26"/>
        <v>0</v>
      </c>
      <c r="BH220" s="150">
        <f t="shared" si="27"/>
        <v>0</v>
      </c>
      <c r="BI220" s="150">
        <f t="shared" si="28"/>
        <v>0</v>
      </c>
      <c r="BJ220" s="17" t="s">
        <v>88</v>
      </c>
      <c r="BK220" s="150">
        <f t="shared" si="29"/>
        <v>0</v>
      </c>
      <c r="BL220" s="17" t="s">
        <v>120</v>
      </c>
      <c r="BM220" s="149" t="s">
        <v>1500</v>
      </c>
    </row>
    <row r="221" spans="2:65" s="1" customFormat="1" ht="16.5" customHeight="1" x14ac:dyDescent="0.2">
      <c r="B221" s="137"/>
      <c r="C221" s="138" t="s">
        <v>81</v>
      </c>
      <c r="D221" s="138" t="s">
        <v>311</v>
      </c>
      <c r="E221" s="139" t="s">
        <v>6870</v>
      </c>
      <c r="F221" s="140" t="s">
        <v>6871</v>
      </c>
      <c r="G221" s="141" t="s">
        <v>2702</v>
      </c>
      <c r="H221" s="142">
        <v>1693</v>
      </c>
      <c r="I221" s="143"/>
      <c r="J221" s="144">
        <f t="shared" si="20"/>
        <v>0</v>
      </c>
      <c r="K221" s="140" t="s">
        <v>366</v>
      </c>
      <c r="L221" s="33"/>
      <c r="M221" s="145" t="s">
        <v>1</v>
      </c>
      <c r="N221" s="146" t="s">
        <v>46</v>
      </c>
      <c r="P221" s="147">
        <f t="shared" si="21"/>
        <v>0</v>
      </c>
      <c r="Q221" s="147">
        <v>0</v>
      </c>
      <c r="R221" s="147">
        <f t="shared" si="22"/>
        <v>0</v>
      </c>
      <c r="S221" s="147">
        <v>0</v>
      </c>
      <c r="T221" s="148">
        <f t="shared" si="23"/>
        <v>0</v>
      </c>
      <c r="AR221" s="149" t="s">
        <v>120</v>
      </c>
      <c r="AT221" s="149" t="s">
        <v>311</v>
      </c>
      <c r="AU221" s="149" t="s">
        <v>88</v>
      </c>
      <c r="AY221" s="17" t="s">
        <v>309</v>
      </c>
      <c r="BE221" s="150">
        <f t="shared" si="24"/>
        <v>0</v>
      </c>
      <c r="BF221" s="150">
        <f t="shared" si="25"/>
        <v>0</v>
      </c>
      <c r="BG221" s="150">
        <f t="shared" si="26"/>
        <v>0</v>
      </c>
      <c r="BH221" s="150">
        <f t="shared" si="27"/>
        <v>0</v>
      </c>
      <c r="BI221" s="150">
        <f t="shared" si="28"/>
        <v>0</v>
      </c>
      <c r="BJ221" s="17" t="s">
        <v>88</v>
      </c>
      <c r="BK221" s="150">
        <f t="shared" si="29"/>
        <v>0</v>
      </c>
      <c r="BL221" s="17" t="s">
        <v>120</v>
      </c>
      <c r="BM221" s="149" t="s">
        <v>1512</v>
      </c>
    </row>
    <row r="222" spans="2:65" s="1" customFormat="1" ht="16.5" customHeight="1" x14ac:dyDescent="0.2">
      <c r="B222" s="137"/>
      <c r="C222" s="138" t="s">
        <v>501</v>
      </c>
      <c r="D222" s="138" t="s">
        <v>311</v>
      </c>
      <c r="E222" s="139" t="s">
        <v>6872</v>
      </c>
      <c r="F222" s="140" t="s">
        <v>6873</v>
      </c>
      <c r="G222" s="141" t="s">
        <v>2702</v>
      </c>
      <c r="H222" s="142">
        <v>3</v>
      </c>
      <c r="I222" s="143"/>
      <c r="J222" s="144">
        <f t="shared" si="20"/>
        <v>0</v>
      </c>
      <c r="K222" s="140" t="s">
        <v>366</v>
      </c>
      <c r="L222" s="33"/>
      <c r="M222" s="145" t="s">
        <v>1</v>
      </c>
      <c r="N222" s="146" t="s">
        <v>46</v>
      </c>
      <c r="P222" s="147">
        <f t="shared" si="21"/>
        <v>0</v>
      </c>
      <c r="Q222" s="147">
        <v>0</v>
      </c>
      <c r="R222" s="147">
        <f t="shared" si="22"/>
        <v>0</v>
      </c>
      <c r="S222" s="147">
        <v>0</v>
      </c>
      <c r="T222" s="148">
        <f t="shared" si="23"/>
        <v>0</v>
      </c>
      <c r="AR222" s="149" t="s">
        <v>120</v>
      </c>
      <c r="AT222" s="149" t="s">
        <v>311</v>
      </c>
      <c r="AU222" s="149" t="s">
        <v>88</v>
      </c>
      <c r="AY222" s="17" t="s">
        <v>309</v>
      </c>
      <c r="BE222" s="150">
        <f t="shared" si="24"/>
        <v>0</v>
      </c>
      <c r="BF222" s="150">
        <f t="shared" si="25"/>
        <v>0</v>
      </c>
      <c r="BG222" s="150">
        <f t="shared" si="26"/>
        <v>0</v>
      </c>
      <c r="BH222" s="150">
        <f t="shared" si="27"/>
        <v>0</v>
      </c>
      <c r="BI222" s="150">
        <f t="shared" si="28"/>
        <v>0</v>
      </c>
      <c r="BJ222" s="17" t="s">
        <v>88</v>
      </c>
      <c r="BK222" s="150">
        <f t="shared" si="29"/>
        <v>0</v>
      </c>
      <c r="BL222" s="17" t="s">
        <v>120</v>
      </c>
      <c r="BM222" s="149" t="s">
        <v>1526</v>
      </c>
    </row>
    <row r="223" spans="2:65" s="1" customFormat="1" ht="16.5" customHeight="1" x14ac:dyDescent="0.2">
      <c r="B223" s="137"/>
      <c r="C223" s="138" t="s">
        <v>1031</v>
      </c>
      <c r="D223" s="138" t="s">
        <v>311</v>
      </c>
      <c r="E223" s="139" t="s">
        <v>6874</v>
      </c>
      <c r="F223" s="140" t="s">
        <v>6875</v>
      </c>
      <c r="G223" s="141" t="s">
        <v>2702</v>
      </c>
      <c r="H223" s="142">
        <v>1</v>
      </c>
      <c r="I223" s="143"/>
      <c r="J223" s="144">
        <f t="shared" si="20"/>
        <v>0</v>
      </c>
      <c r="K223" s="140" t="s">
        <v>366</v>
      </c>
      <c r="L223" s="33"/>
      <c r="M223" s="145" t="s">
        <v>1</v>
      </c>
      <c r="N223" s="146" t="s">
        <v>46</v>
      </c>
      <c r="P223" s="147">
        <f t="shared" si="21"/>
        <v>0</v>
      </c>
      <c r="Q223" s="147">
        <v>0</v>
      </c>
      <c r="R223" s="147">
        <f t="shared" si="22"/>
        <v>0</v>
      </c>
      <c r="S223" s="147">
        <v>0</v>
      </c>
      <c r="T223" s="148">
        <f t="shared" si="23"/>
        <v>0</v>
      </c>
      <c r="AR223" s="149" t="s">
        <v>120</v>
      </c>
      <c r="AT223" s="149" t="s">
        <v>311</v>
      </c>
      <c r="AU223" s="149" t="s">
        <v>88</v>
      </c>
      <c r="AY223" s="17" t="s">
        <v>309</v>
      </c>
      <c r="BE223" s="150">
        <f t="shared" si="24"/>
        <v>0</v>
      </c>
      <c r="BF223" s="150">
        <f t="shared" si="25"/>
        <v>0</v>
      </c>
      <c r="BG223" s="150">
        <f t="shared" si="26"/>
        <v>0</v>
      </c>
      <c r="BH223" s="150">
        <f t="shared" si="27"/>
        <v>0</v>
      </c>
      <c r="BI223" s="150">
        <f t="shared" si="28"/>
        <v>0</v>
      </c>
      <c r="BJ223" s="17" t="s">
        <v>88</v>
      </c>
      <c r="BK223" s="150">
        <f t="shared" si="29"/>
        <v>0</v>
      </c>
      <c r="BL223" s="17" t="s">
        <v>120</v>
      </c>
      <c r="BM223" s="149" t="s">
        <v>1537</v>
      </c>
    </row>
    <row r="224" spans="2:65" s="1" customFormat="1" ht="16.5" customHeight="1" x14ac:dyDescent="0.2">
      <c r="B224" s="137"/>
      <c r="C224" s="138" t="s">
        <v>506</v>
      </c>
      <c r="D224" s="138" t="s">
        <v>311</v>
      </c>
      <c r="E224" s="139" t="s">
        <v>6876</v>
      </c>
      <c r="F224" s="140" t="s">
        <v>6877</v>
      </c>
      <c r="G224" s="141" t="s">
        <v>2702</v>
      </c>
      <c r="H224" s="142">
        <v>64</v>
      </c>
      <c r="I224" s="143"/>
      <c r="J224" s="144">
        <f t="shared" si="20"/>
        <v>0</v>
      </c>
      <c r="K224" s="140" t="s">
        <v>366</v>
      </c>
      <c r="L224" s="33"/>
      <c r="M224" s="145" t="s">
        <v>1</v>
      </c>
      <c r="N224" s="146" t="s">
        <v>46</v>
      </c>
      <c r="P224" s="147">
        <f t="shared" si="21"/>
        <v>0</v>
      </c>
      <c r="Q224" s="147">
        <v>0</v>
      </c>
      <c r="R224" s="147">
        <f t="shared" si="22"/>
        <v>0</v>
      </c>
      <c r="S224" s="147">
        <v>0</v>
      </c>
      <c r="T224" s="148">
        <f t="shared" si="23"/>
        <v>0</v>
      </c>
      <c r="AR224" s="149" t="s">
        <v>120</v>
      </c>
      <c r="AT224" s="149" t="s">
        <v>311</v>
      </c>
      <c r="AU224" s="149" t="s">
        <v>88</v>
      </c>
      <c r="AY224" s="17" t="s">
        <v>309</v>
      </c>
      <c r="BE224" s="150">
        <f t="shared" si="24"/>
        <v>0</v>
      </c>
      <c r="BF224" s="150">
        <f t="shared" si="25"/>
        <v>0</v>
      </c>
      <c r="BG224" s="150">
        <f t="shared" si="26"/>
        <v>0</v>
      </c>
      <c r="BH224" s="150">
        <f t="shared" si="27"/>
        <v>0</v>
      </c>
      <c r="BI224" s="150">
        <f t="shared" si="28"/>
        <v>0</v>
      </c>
      <c r="BJ224" s="17" t="s">
        <v>88</v>
      </c>
      <c r="BK224" s="150">
        <f t="shared" si="29"/>
        <v>0</v>
      </c>
      <c r="BL224" s="17" t="s">
        <v>120</v>
      </c>
      <c r="BM224" s="149" t="s">
        <v>1551</v>
      </c>
    </row>
    <row r="225" spans="2:65" s="1" customFormat="1" ht="21.75" customHeight="1" x14ac:dyDescent="0.2">
      <c r="B225" s="137"/>
      <c r="C225" s="138" t="s">
        <v>1047</v>
      </c>
      <c r="D225" s="138" t="s">
        <v>311</v>
      </c>
      <c r="E225" s="139" t="s">
        <v>6878</v>
      </c>
      <c r="F225" s="140" t="s">
        <v>6879</v>
      </c>
      <c r="G225" s="141" t="s">
        <v>2702</v>
      </c>
      <c r="H225" s="142">
        <v>1046</v>
      </c>
      <c r="I225" s="143"/>
      <c r="J225" s="144">
        <f t="shared" si="20"/>
        <v>0</v>
      </c>
      <c r="K225" s="140" t="s">
        <v>366</v>
      </c>
      <c r="L225" s="33"/>
      <c r="M225" s="145" t="s">
        <v>1</v>
      </c>
      <c r="N225" s="146" t="s">
        <v>46</v>
      </c>
      <c r="P225" s="147">
        <f t="shared" si="21"/>
        <v>0</v>
      </c>
      <c r="Q225" s="147">
        <v>0</v>
      </c>
      <c r="R225" s="147">
        <f t="shared" si="22"/>
        <v>0</v>
      </c>
      <c r="S225" s="147">
        <v>0</v>
      </c>
      <c r="T225" s="148">
        <f t="shared" si="23"/>
        <v>0</v>
      </c>
      <c r="AR225" s="149" t="s">
        <v>120</v>
      </c>
      <c r="AT225" s="149" t="s">
        <v>311</v>
      </c>
      <c r="AU225" s="149" t="s">
        <v>88</v>
      </c>
      <c r="AY225" s="17" t="s">
        <v>309</v>
      </c>
      <c r="BE225" s="150">
        <f t="shared" si="24"/>
        <v>0</v>
      </c>
      <c r="BF225" s="150">
        <f t="shared" si="25"/>
        <v>0</v>
      </c>
      <c r="BG225" s="150">
        <f t="shared" si="26"/>
        <v>0</v>
      </c>
      <c r="BH225" s="150">
        <f t="shared" si="27"/>
        <v>0</v>
      </c>
      <c r="BI225" s="150">
        <f t="shared" si="28"/>
        <v>0</v>
      </c>
      <c r="BJ225" s="17" t="s">
        <v>88</v>
      </c>
      <c r="BK225" s="150">
        <f t="shared" si="29"/>
        <v>0</v>
      </c>
      <c r="BL225" s="17" t="s">
        <v>120</v>
      </c>
      <c r="BM225" s="149" t="s">
        <v>1562</v>
      </c>
    </row>
    <row r="226" spans="2:65" s="1" customFormat="1" ht="21.75" customHeight="1" x14ac:dyDescent="0.2">
      <c r="B226" s="137"/>
      <c r="C226" s="138" t="s">
        <v>513</v>
      </c>
      <c r="D226" s="138" t="s">
        <v>311</v>
      </c>
      <c r="E226" s="139" t="s">
        <v>6880</v>
      </c>
      <c r="F226" s="140" t="s">
        <v>6881</v>
      </c>
      <c r="G226" s="141" t="s">
        <v>2702</v>
      </c>
      <c r="H226" s="142">
        <v>82</v>
      </c>
      <c r="I226" s="143"/>
      <c r="J226" s="144">
        <f t="shared" si="20"/>
        <v>0</v>
      </c>
      <c r="K226" s="140" t="s">
        <v>366</v>
      </c>
      <c r="L226" s="33"/>
      <c r="M226" s="145" t="s">
        <v>1</v>
      </c>
      <c r="N226" s="146" t="s">
        <v>46</v>
      </c>
      <c r="P226" s="147">
        <f t="shared" si="21"/>
        <v>0</v>
      </c>
      <c r="Q226" s="147">
        <v>0</v>
      </c>
      <c r="R226" s="147">
        <f t="shared" si="22"/>
        <v>0</v>
      </c>
      <c r="S226" s="147">
        <v>0</v>
      </c>
      <c r="T226" s="148">
        <f t="shared" si="23"/>
        <v>0</v>
      </c>
      <c r="AR226" s="149" t="s">
        <v>120</v>
      </c>
      <c r="AT226" s="149" t="s">
        <v>311</v>
      </c>
      <c r="AU226" s="149" t="s">
        <v>88</v>
      </c>
      <c r="AY226" s="17" t="s">
        <v>309</v>
      </c>
      <c r="BE226" s="150">
        <f t="shared" si="24"/>
        <v>0</v>
      </c>
      <c r="BF226" s="150">
        <f t="shared" si="25"/>
        <v>0</v>
      </c>
      <c r="BG226" s="150">
        <f t="shared" si="26"/>
        <v>0</v>
      </c>
      <c r="BH226" s="150">
        <f t="shared" si="27"/>
        <v>0</v>
      </c>
      <c r="BI226" s="150">
        <f t="shared" si="28"/>
        <v>0</v>
      </c>
      <c r="BJ226" s="17" t="s">
        <v>88</v>
      </c>
      <c r="BK226" s="150">
        <f t="shared" si="29"/>
        <v>0</v>
      </c>
      <c r="BL226" s="17" t="s">
        <v>120</v>
      </c>
      <c r="BM226" s="149" t="s">
        <v>1574</v>
      </c>
    </row>
    <row r="227" spans="2:65" s="1" customFormat="1" ht="21.75" customHeight="1" x14ac:dyDescent="0.2">
      <c r="B227" s="137"/>
      <c r="C227" s="138" t="s">
        <v>1058</v>
      </c>
      <c r="D227" s="138" t="s">
        <v>311</v>
      </c>
      <c r="E227" s="139" t="s">
        <v>6882</v>
      </c>
      <c r="F227" s="140" t="s">
        <v>6883</v>
      </c>
      <c r="G227" s="141" t="s">
        <v>2702</v>
      </c>
      <c r="H227" s="142">
        <v>286</v>
      </c>
      <c r="I227" s="143"/>
      <c r="J227" s="144">
        <f t="shared" si="20"/>
        <v>0</v>
      </c>
      <c r="K227" s="140" t="s">
        <v>366</v>
      </c>
      <c r="L227" s="33"/>
      <c r="M227" s="145" t="s">
        <v>1</v>
      </c>
      <c r="N227" s="146" t="s">
        <v>46</v>
      </c>
      <c r="P227" s="147">
        <f t="shared" si="21"/>
        <v>0</v>
      </c>
      <c r="Q227" s="147">
        <v>0</v>
      </c>
      <c r="R227" s="147">
        <f t="shared" si="22"/>
        <v>0</v>
      </c>
      <c r="S227" s="147">
        <v>0</v>
      </c>
      <c r="T227" s="148">
        <f t="shared" si="23"/>
        <v>0</v>
      </c>
      <c r="AR227" s="149" t="s">
        <v>120</v>
      </c>
      <c r="AT227" s="149" t="s">
        <v>311</v>
      </c>
      <c r="AU227" s="149" t="s">
        <v>88</v>
      </c>
      <c r="AY227" s="17" t="s">
        <v>309</v>
      </c>
      <c r="BE227" s="150">
        <f t="shared" si="24"/>
        <v>0</v>
      </c>
      <c r="BF227" s="150">
        <f t="shared" si="25"/>
        <v>0</v>
      </c>
      <c r="BG227" s="150">
        <f t="shared" si="26"/>
        <v>0</v>
      </c>
      <c r="BH227" s="150">
        <f t="shared" si="27"/>
        <v>0</v>
      </c>
      <c r="BI227" s="150">
        <f t="shared" si="28"/>
        <v>0</v>
      </c>
      <c r="BJ227" s="17" t="s">
        <v>88</v>
      </c>
      <c r="BK227" s="150">
        <f t="shared" si="29"/>
        <v>0</v>
      </c>
      <c r="BL227" s="17" t="s">
        <v>120</v>
      </c>
      <c r="BM227" s="149" t="s">
        <v>1583</v>
      </c>
    </row>
    <row r="228" spans="2:65" s="1" customFormat="1" ht="21.75" customHeight="1" x14ac:dyDescent="0.2">
      <c r="B228" s="137"/>
      <c r="C228" s="138" t="s">
        <v>519</v>
      </c>
      <c r="D228" s="138" t="s">
        <v>311</v>
      </c>
      <c r="E228" s="139" t="s">
        <v>6884</v>
      </c>
      <c r="F228" s="140" t="s">
        <v>6885</v>
      </c>
      <c r="G228" s="141" t="s">
        <v>2702</v>
      </c>
      <c r="H228" s="142">
        <v>2</v>
      </c>
      <c r="I228" s="143"/>
      <c r="J228" s="144">
        <f t="shared" si="20"/>
        <v>0</v>
      </c>
      <c r="K228" s="140" t="s">
        <v>366</v>
      </c>
      <c r="L228" s="33"/>
      <c r="M228" s="145" t="s">
        <v>1</v>
      </c>
      <c r="N228" s="146" t="s">
        <v>46</v>
      </c>
      <c r="P228" s="147">
        <f t="shared" si="21"/>
        <v>0</v>
      </c>
      <c r="Q228" s="147">
        <v>0</v>
      </c>
      <c r="R228" s="147">
        <f t="shared" si="22"/>
        <v>0</v>
      </c>
      <c r="S228" s="147">
        <v>0</v>
      </c>
      <c r="T228" s="148">
        <f t="shared" si="23"/>
        <v>0</v>
      </c>
      <c r="AR228" s="149" t="s">
        <v>120</v>
      </c>
      <c r="AT228" s="149" t="s">
        <v>311</v>
      </c>
      <c r="AU228" s="149" t="s">
        <v>88</v>
      </c>
      <c r="AY228" s="17" t="s">
        <v>309</v>
      </c>
      <c r="BE228" s="150">
        <f t="shared" si="24"/>
        <v>0</v>
      </c>
      <c r="BF228" s="150">
        <f t="shared" si="25"/>
        <v>0</v>
      </c>
      <c r="BG228" s="150">
        <f t="shared" si="26"/>
        <v>0</v>
      </c>
      <c r="BH228" s="150">
        <f t="shared" si="27"/>
        <v>0</v>
      </c>
      <c r="BI228" s="150">
        <f t="shared" si="28"/>
        <v>0</v>
      </c>
      <c r="BJ228" s="17" t="s">
        <v>88</v>
      </c>
      <c r="BK228" s="150">
        <f t="shared" si="29"/>
        <v>0</v>
      </c>
      <c r="BL228" s="17" t="s">
        <v>120</v>
      </c>
      <c r="BM228" s="149" t="s">
        <v>1589</v>
      </c>
    </row>
    <row r="229" spans="2:65" s="1" customFormat="1" ht="21.75" customHeight="1" x14ac:dyDescent="0.2">
      <c r="B229" s="137"/>
      <c r="C229" s="138" t="s">
        <v>1067</v>
      </c>
      <c r="D229" s="138" t="s">
        <v>311</v>
      </c>
      <c r="E229" s="139" t="s">
        <v>6886</v>
      </c>
      <c r="F229" s="140" t="s">
        <v>6887</v>
      </c>
      <c r="G229" s="141" t="s">
        <v>2702</v>
      </c>
      <c r="H229" s="142">
        <v>2</v>
      </c>
      <c r="I229" s="143"/>
      <c r="J229" s="144">
        <f t="shared" si="20"/>
        <v>0</v>
      </c>
      <c r="K229" s="140" t="s">
        <v>366</v>
      </c>
      <c r="L229" s="33"/>
      <c r="M229" s="145" t="s">
        <v>1</v>
      </c>
      <c r="N229" s="146" t="s">
        <v>46</v>
      </c>
      <c r="P229" s="147">
        <f t="shared" si="21"/>
        <v>0</v>
      </c>
      <c r="Q229" s="147">
        <v>0</v>
      </c>
      <c r="R229" s="147">
        <f t="shared" si="22"/>
        <v>0</v>
      </c>
      <c r="S229" s="147">
        <v>0</v>
      </c>
      <c r="T229" s="148">
        <f t="shared" si="23"/>
        <v>0</v>
      </c>
      <c r="AR229" s="149" t="s">
        <v>120</v>
      </c>
      <c r="AT229" s="149" t="s">
        <v>311</v>
      </c>
      <c r="AU229" s="149" t="s">
        <v>88</v>
      </c>
      <c r="AY229" s="17" t="s">
        <v>309</v>
      </c>
      <c r="BE229" s="150">
        <f t="shared" si="24"/>
        <v>0</v>
      </c>
      <c r="BF229" s="150">
        <f t="shared" si="25"/>
        <v>0</v>
      </c>
      <c r="BG229" s="150">
        <f t="shared" si="26"/>
        <v>0</v>
      </c>
      <c r="BH229" s="150">
        <f t="shared" si="27"/>
        <v>0</v>
      </c>
      <c r="BI229" s="150">
        <f t="shared" si="28"/>
        <v>0</v>
      </c>
      <c r="BJ229" s="17" t="s">
        <v>88</v>
      </c>
      <c r="BK229" s="150">
        <f t="shared" si="29"/>
        <v>0</v>
      </c>
      <c r="BL229" s="17" t="s">
        <v>120</v>
      </c>
      <c r="BM229" s="149" t="s">
        <v>1603</v>
      </c>
    </row>
    <row r="230" spans="2:65" s="1" customFormat="1" ht="16.5" customHeight="1" x14ac:dyDescent="0.2">
      <c r="B230" s="137"/>
      <c r="C230" s="138" t="s">
        <v>521</v>
      </c>
      <c r="D230" s="138" t="s">
        <v>311</v>
      </c>
      <c r="E230" s="139" t="s">
        <v>6888</v>
      </c>
      <c r="F230" s="140" t="s">
        <v>6889</v>
      </c>
      <c r="G230" s="141" t="s">
        <v>2702</v>
      </c>
      <c r="H230" s="142">
        <v>200</v>
      </c>
      <c r="I230" s="143"/>
      <c r="J230" s="144">
        <f t="shared" si="20"/>
        <v>0</v>
      </c>
      <c r="K230" s="140" t="s">
        <v>366</v>
      </c>
      <c r="L230" s="33"/>
      <c r="M230" s="145" t="s">
        <v>1</v>
      </c>
      <c r="N230" s="146" t="s">
        <v>46</v>
      </c>
      <c r="P230" s="147">
        <f t="shared" si="21"/>
        <v>0</v>
      </c>
      <c r="Q230" s="147">
        <v>0</v>
      </c>
      <c r="R230" s="147">
        <f t="shared" si="22"/>
        <v>0</v>
      </c>
      <c r="S230" s="147">
        <v>0</v>
      </c>
      <c r="T230" s="148">
        <f t="shared" si="23"/>
        <v>0</v>
      </c>
      <c r="AR230" s="149" t="s">
        <v>120</v>
      </c>
      <c r="AT230" s="149" t="s">
        <v>311</v>
      </c>
      <c r="AU230" s="149" t="s">
        <v>88</v>
      </c>
      <c r="AY230" s="17" t="s">
        <v>309</v>
      </c>
      <c r="BE230" s="150">
        <f t="shared" si="24"/>
        <v>0</v>
      </c>
      <c r="BF230" s="150">
        <f t="shared" si="25"/>
        <v>0</v>
      </c>
      <c r="BG230" s="150">
        <f t="shared" si="26"/>
        <v>0</v>
      </c>
      <c r="BH230" s="150">
        <f t="shared" si="27"/>
        <v>0</v>
      </c>
      <c r="BI230" s="150">
        <f t="shared" si="28"/>
        <v>0</v>
      </c>
      <c r="BJ230" s="17" t="s">
        <v>88</v>
      </c>
      <c r="BK230" s="150">
        <f t="shared" si="29"/>
        <v>0</v>
      </c>
      <c r="BL230" s="17" t="s">
        <v>120</v>
      </c>
      <c r="BM230" s="149" t="s">
        <v>2286</v>
      </c>
    </row>
    <row r="231" spans="2:65" s="1" customFormat="1" ht="16.5" customHeight="1" x14ac:dyDescent="0.2">
      <c r="B231" s="137"/>
      <c r="C231" s="138" t="s">
        <v>1078</v>
      </c>
      <c r="D231" s="138" t="s">
        <v>311</v>
      </c>
      <c r="E231" s="139" t="s">
        <v>6890</v>
      </c>
      <c r="F231" s="140" t="s">
        <v>6891</v>
      </c>
      <c r="G231" s="141" t="s">
        <v>2702</v>
      </c>
      <c r="H231" s="142">
        <v>3</v>
      </c>
      <c r="I231" s="143"/>
      <c r="J231" s="144">
        <f t="shared" si="20"/>
        <v>0</v>
      </c>
      <c r="K231" s="140" t="s">
        <v>366</v>
      </c>
      <c r="L231" s="33"/>
      <c r="M231" s="145" t="s">
        <v>1</v>
      </c>
      <c r="N231" s="146" t="s">
        <v>46</v>
      </c>
      <c r="P231" s="147">
        <f t="shared" si="21"/>
        <v>0</v>
      </c>
      <c r="Q231" s="147">
        <v>0</v>
      </c>
      <c r="R231" s="147">
        <f t="shared" si="22"/>
        <v>0</v>
      </c>
      <c r="S231" s="147">
        <v>0</v>
      </c>
      <c r="T231" s="148">
        <f t="shared" si="23"/>
        <v>0</v>
      </c>
      <c r="AR231" s="149" t="s">
        <v>120</v>
      </c>
      <c r="AT231" s="149" t="s">
        <v>311</v>
      </c>
      <c r="AU231" s="149" t="s">
        <v>88</v>
      </c>
      <c r="AY231" s="17" t="s">
        <v>309</v>
      </c>
      <c r="BE231" s="150">
        <f t="shared" si="24"/>
        <v>0</v>
      </c>
      <c r="BF231" s="150">
        <f t="shared" si="25"/>
        <v>0</v>
      </c>
      <c r="BG231" s="150">
        <f t="shared" si="26"/>
        <v>0</v>
      </c>
      <c r="BH231" s="150">
        <f t="shared" si="27"/>
        <v>0</v>
      </c>
      <c r="BI231" s="150">
        <f t="shared" si="28"/>
        <v>0</v>
      </c>
      <c r="BJ231" s="17" t="s">
        <v>88</v>
      </c>
      <c r="BK231" s="150">
        <f t="shared" si="29"/>
        <v>0</v>
      </c>
      <c r="BL231" s="17" t="s">
        <v>120</v>
      </c>
      <c r="BM231" s="149" t="s">
        <v>2296</v>
      </c>
    </row>
    <row r="232" spans="2:65" s="1" customFormat="1" ht="16.5" customHeight="1" x14ac:dyDescent="0.2">
      <c r="B232" s="137"/>
      <c r="C232" s="138" t="s">
        <v>524</v>
      </c>
      <c r="D232" s="138" t="s">
        <v>311</v>
      </c>
      <c r="E232" s="139" t="s">
        <v>6892</v>
      </c>
      <c r="F232" s="140" t="s">
        <v>6893</v>
      </c>
      <c r="G232" s="141" t="s">
        <v>2702</v>
      </c>
      <c r="H232" s="142">
        <v>4</v>
      </c>
      <c r="I232" s="143"/>
      <c r="J232" s="144">
        <f t="shared" si="20"/>
        <v>0</v>
      </c>
      <c r="K232" s="140" t="s">
        <v>366</v>
      </c>
      <c r="L232" s="33"/>
      <c r="M232" s="145" t="s">
        <v>1</v>
      </c>
      <c r="N232" s="146" t="s">
        <v>46</v>
      </c>
      <c r="P232" s="147">
        <f t="shared" si="21"/>
        <v>0</v>
      </c>
      <c r="Q232" s="147">
        <v>0</v>
      </c>
      <c r="R232" s="147">
        <f t="shared" si="22"/>
        <v>0</v>
      </c>
      <c r="S232" s="147">
        <v>0</v>
      </c>
      <c r="T232" s="148">
        <f t="shared" si="23"/>
        <v>0</v>
      </c>
      <c r="AR232" s="149" t="s">
        <v>120</v>
      </c>
      <c r="AT232" s="149" t="s">
        <v>311</v>
      </c>
      <c r="AU232" s="149" t="s">
        <v>88</v>
      </c>
      <c r="AY232" s="17" t="s">
        <v>309</v>
      </c>
      <c r="BE232" s="150">
        <f t="shared" si="24"/>
        <v>0</v>
      </c>
      <c r="BF232" s="150">
        <f t="shared" si="25"/>
        <v>0</v>
      </c>
      <c r="BG232" s="150">
        <f t="shared" si="26"/>
        <v>0</v>
      </c>
      <c r="BH232" s="150">
        <f t="shared" si="27"/>
        <v>0</v>
      </c>
      <c r="BI232" s="150">
        <f t="shared" si="28"/>
        <v>0</v>
      </c>
      <c r="BJ232" s="17" t="s">
        <v>88</v>
      </c>
      <c r="BK232" s="150">
        <f t="shared" si="29"/>
        <v>0</v>
      </c>
      <c r="BL232" s="17" t="s">
        <v>120</v>
      </c>
      <c r="BM232" s="149" t="s">
        <v>2303</v>
      </c>
    </row>
    <row r="233" spans="2:65" s="1" customFormat="1" ht="16.5" customHeight="1" x14ac:dyDescent="0.2">
      <c r="B233" s="137"/>
      <c r="C233" s="138" t="s">
        <v>81</v>
      </c>
      <c r="D233" s="138" t="s">
        <v>311</v>
      </c>
      <c r="E233" s="139" t="s">
        <v>6894</v>
      </c>
      <c r="F233" s="140" t="s">
        <v>6895</v>
      </c>
      <c r="G233" s="141" t="s">
        <v>2702</v>
      </c>
      <c r="H233" s="142">
        <v>68</v>
      </c>
      <c r="I233" s="143"/>
      <c r="J233" s="144">
        <f t="shared" si="20"/>
        <v>0</v>
      </c>
      <c r="K233" s="140" t="s">
        <v>366</v>
      </c>
      <c r="L233" s="33"/>
      <c r="M233" s="145" t="s">
        <v>1</v>
      </c>
      <c r="N233" s="146" t="s">
        <v>46</v>
      </c>
      <c r="P233" s="147">
        <f t="shared" si="21"/>
        <v>0</v>
      </c>
      <c r="Q233" s="147">
        <v>0</v>
      </c>
      <c r="R233" s="147">
        <f t="shared" si="22"/>
        <v>0</v>
      </c>
      <c r="S233" s="147">
        <v>0</v>
      </c>
      <c r="T233" s="148">
        <f t="shared" si="23"/>
        <v>0</v>
      </c>
      <c r="AR233" s="149" t="s">
        <v>120</v>
      </c>
      <c r="AT233" s="149" t="s">
        <v>311</v>
      </c>
      <c r="AU233" s="149" t="s">
        <v>88</v>
      </c>
      <c r="AY233" s="17" t="s">
        <v>309</v>
      </c>
      <c r="BE233" s="150">
        <f t="shared" si="24"/>
        <v>0</v>
      </c>
      <c r="BF233" s="150">
        <f t="shared" si="25"/>
        <v>0</v>
      </c>
      <c r="BG233" s="150">
        <f t="shared" si="26"/>
        <v>0</v>
      </c>
      <c r="BH233" s="150">
        <f t="shared" si="27"/>
        <v>0</v>
      </c>
      <c r="BI233" s="150">
        <f t="shared" si="28"/>
        <v>0</v>
      </c>
      <c r="BJ233" s="17" t="s">
        <v>88</v>
      </c>
      <c r="BK233" s="150">
        <f t="shared" si="29"/>
        <v>0</v>
      </c>
      <c r="BL233" s="17" t="s">
        <v>120</v>
      </c>
      <c r="BM233" s="149" t="s">
        <v>2313</v>
      </c>
    </row>
    <row r="234" spans="2:65" s="1" customFormat="1" ht="16.5" customHeight="1" x14ac:dyDescent="0.2">
      <c r="B234" s="137"/>
      <c r="C234" s="138" t="s">
        <v>1089</v>
      </c>
      <c r="D234" s="138" t="s">
        <v>311</v>
      </c>
      <c r="E234" s="139" t="s">
        <v>6896</v>
      </c>
      <c r="F234" s="140" t="s">
        <v>6897</v>
      </c>
      <c r="G234" s="141" t="s">
        <v>2702</v>
      </c>
      <c r="H234" s="142">
        <v>68</v>
      </c>
      <c r="I234" s="143"/>
      <c r="J234" s="144">
        <f t="shared" ref="J234:J244" si="30">ROUND(I234*H234,2)</f>
        <v>0</v>
      </c>
      <c r="K234" s="140" t="s">
        <v>366</v>
      </c>
      <c r="L234" s="33"/>
      <c r="M234" s="145" t="s">
        <v>1</v>
      </c>
      <c r="N234" s="146" t="s">
        <v>46</v>
      </c>
      <c r="P234" s="147">
        <f t="shared" ref="P234:P244" si="31">O234*H234</f>
        <v>0</v>
      </c>
      <c r="Q234" s="147">
        <v>0</v>
      </c>
      <c r="R234" s="147">
        <f t="shared" ref="R234:R244" si="32">Q234*H234</f>
        <v>0</v>
      </c>
      <c r="S234" s="147">
        <v>0</v>
      </c>
      <c r="T234" s="148">
        <f t="shared" ref="T234:T244" si="33">S234*H234</f>
        <v>0</v>
      </c>
      <c r="AR234" s="149" t="s">
        <v>120</v>
      </c>
      <c r="AT234" s="149" t="s">
        <v>311</v>
      </c>
      <c r="AU234" s="149" t="s">
        <v>88</v>
      </c>
      <c r="AY234" s="17" t="s">
        <v>309</v>
      </c>
      <c r="BE234" s="150">
        <f t="shared" ref="BE234:BE244" si="34">IF(N234="základní",J234,0)</f>
        <v>0</v>
      </c>
      <c r="BF234" s="150">
        <f t="shared" ref="BF234:BF244" si="35">IF(N234="snížená",J234,0)</f>
        <v>0</v>
      </c>
      <c r="BG234" s="150">
        <f t="shared" ref="BG234:BG244" si="36">IF(N234="zákl. přenesená",J234,0)</f>
        <v>0</v>
      </c>
      <c r="BH234" s="150">
        <f t="shared" ref="BH234:BH244" si="37">IF(N234="sníž. přenesená",J234,0)</f>
        <v>0</v>
      </c>
      <c r="BI234" s="150">
        <f t="shared" ref="BI234:BI244" si="38">IF(N234="nulová",J234,0)</f>
        <v>0</v>
      </c>
      <c r="BJ234" s="17" t="s">
        <v>88</v>
      </c>
      <c r="BK234" s="150">
        <f t="shared" ref="BK234:BK244" si="39">ROUND(I234*H234,2)</f>
        <v>0</v>
      </c>
      <c r="BL234" s="17" t="s">
        <v>120</v>
      </c>
      <c r="BM234" s="149" t="s">
        <v>2323</v>
      </c>
    </row>
    <row r="235" spans="2:65" s="1" customFormat="1" ht="16.5" customHeight="1" x14ac:dyDescent="0.2">
      <c r="B235" s="137"/>
      <c r="C235" s="138" t="s">
        <v>81</v>
      </c>
      <c r="D235" s="138" t="s">
        <v>311</v>
      </c>
      <c r="E235" s="139" t="s">
        <v>6898</v>
      </c>
      <c r="F235" s="140" t="s">
        <v>6843</v>
      </c>
      <c r="G235" s="141" t="s">
        <v>2702</v>
      </c>
      <c r="H235" s="142">
        <v>1470</v>
      </c>
      <c r="I235" s="143"/>
      <c r="J235" s="144">
        <f t="shared" si="30"/>
        <v>0</v>
      </c>
      <c r="K235" s="140" t="s">
        <v>366</v>
      </c>
      <c r="L235" s="33"/>
      <c r="M235" s="145" t="s">
        <v>1</v>
      </c>
      <c r="N235" s="146" t="s">
        <v>46</v>
      </c>
      <c r="P235" s="147">
        <f t="shared" si="31"/>
        <v>0</v>
      </c>
      <c r="Q235" s="147">
        <v>0</v>
      </c>
      <c r="R235" s="147">
        <f t="shared" si="32"/>
        <v>0</v>
      </c>
      <c r="S235" s="147">
        <v>0</v>
      </c>
      <c r="T235" s="148">
        <f t="shared" si="33"/>
        <v>0</v>
      </c>
      <c r="AR235" s="149" t="s">
        <v>120</v>
      </c>
      <c r="AT235" s="149" t="s">
        <v>311</v>
      </c>
      <c r="AU235" s="149" t="s">
        <v>88</v>
      </c>
      <c r="AY235" s="17" t="s">
        <v>309</v>
      </c>
      <c r="BE235" s="150">
        <f t="shared" si="34"/>
        <v>0</v>
      </c>
      <c r="BF235" s="150">
        <f t="shared" si="35"/>
        <v>0</v>
      </c>
      <c r="BG235" s="150">
        <f t="shared" si="36"/>
        <v>0</v>
      </c>
      <c r="BH235" s="150">
        <f t="shared" si="37"/>
        <v>0</v>
      </c>
      <c r="BI235" s="150">
        <f t="shared" si="38"/>
        <v>0</v>
      </c>
      <c r="BJ235" s="17" t="s">
        <v>88</v>
      </c>
      <c r="BK235" s="150">
        <f t="shared" si="39"/>
        <v>0</v>
      </c>
      <c r="BL235" s="17" t="s">
        <v>120</v>
      </c>
      <c r="BM235" s="149" t="s">
        <v>2333</v>
      </c>
    </row>
    <row r="236" spans="2:65" s="1" customFormat="1" ht="16.5" customHeight="1" x14ac:dyDescent="0.2">
      <c r="B236" s="137"/>
      <c r="C236" s="138" t="s">
        <v>527</v>
      </c>
      <c r="D236" s="138" t="s">
        <v>311</v>
      </c>
      <c r="E236" s="139" t="s">
        <v>6899</v>
      </c>
      <c r="F236" s="140" t="s">
        <v>6900</v>
      </c>
      <c r="G236" s="141" t="s">
        <v>2702</v>
      </c>
      <c r="H236" s="142">
        <v>690</v>
      </c>
      <c r="I236" s="143"/>
      <c r="J236" s="144">
        <f t="shared" si="30"/>
        <v>0</v>
      </c>
      <c r="K236" s="140" t="s">
        <v>366</v>
      </c>
      <c r="L236" s="33"/>
      <c r="M236" s="145" t="s">
        <v>1</v>
      </c>
      <c r="N236" s="146" t="s">
        <v>46</v>
      </c>
      <c r="P236" s="147">
        <f t="shared" si="31"/>
        <v>0</v>
      </c>
      <c r="Q236" s="147">
        <v>0</v>
      </c>
      <c r="R236" s="147">
        <f t="shared" si="32"/>
        <v>0</v>
      </c>
      <c r="S236" s="147">
        <v>0</v>
      </c>
      <c r="T236" s="148">
        <f t="shared" si="33"/>
        <v>0</v>
      </c>
      <c r="AR236" s="149" t="s">
        <v>120</v>
      </c>
      <c r="AT236" s="149" t="s">
        <v>311</v>
      </c>
      <c r="AU236" s="149" t="s">
        <v>88</v>
      </c>
      <c r="AY236" s="17" t="s">
        <v>309</v>
      </c>
      <c r="BE236" s="150">
        <f t="shared" si="34"/>
        <v>0</v>
      </c>
      <c r="BF236" s="150">
        <f t="shared" si="35"/>
        <v>0</v>
      </c>
      <c r="BG236" s="150">
        <f t="shared" si="36"/>
        <v>0</v>
      </c>
      <c r="BH236" s="150">
        <f t="shared" si="37"/>
        <v>0</v>
      </c>
      <c r="BI236" s="150">
        <f t="shared" si="38"/>
        <v>0</v>
      </c>
      <c r="BJ236" s="17" t="s">
        <v>88</v>
      </c>
      <c r="BK236" s="150">
        <f t="shared" si="39"/>
        <v>0</v>
      </c>
      <c r="BL236" s="17" t="s">
        <v>120</v>
      </c>
      <c r="BM236" s="149" t="s">
        <v>2342</v>
      </c>
    </row>
    <row r="237" spans="2:65" s="1" customFormat="1" ht="16.5" customHeight="1" x14ac:dyDescent="0.2">
      <c r="B237" s="137"/>
      <c r="C237" s="138" t="s">
        <v>1101</v>
      </c>
      <c r="D237" s="138" t="s">
        <v>311</v>
      </c>
      <c r="E237" s="139" t="s">
        <v>6901</v>
      </c>
      <c r="F237" s="140" t="s">
        <v>6902</v>
      </c>
      <c r="G237" s="141" t="s">
        <v>2702</v>
      </c>
      <c r="H237" s="142">
        <v>780</v>
      </c>
      <c r="I237" s="143"/>
      <c r="J237" s="144">
        <f t="shared" si="30"/>
        <v>0</v>
      </c>
      <c r="K237" s="140" t="s">
        <v>366</v>
      </c>
      <c r="L237" s="33"/>
      <c r="M237" s="145" t="s">
        <v>1</v>
      </c>
      <c r="N237" s="146" t="s">
        <v>46</v>
      </c>
      <c r="P237" s="147">
        <f t="shared" si="31"/>
        <v>0</v>
      </c>
      <c r="Q237" s="147">
        <v>0</v>
      </c>
      <c r="R237" s="147">
        <f t="shared" si="32"/>
        <v>0</v>
      </c>
      <c r="S237" s="147">
        <v>0</v>
      </c>
      <c r="T237" s="148">
        <f t="shared" si="33"/>
        <v>0</v>
      </c>
      <c r="AR237" s="149" t="s">
        <v>120</v>
      </c>
      <c r="AT237" s="149" t="s">
        <v>311</v>
      </c>
      <c r="AU237" s="149" t="s">
        <v>88</v>
      </c>
      <c r="AY237" s="17" t="s">
        <v>309</v>
      </c>
      <c r="BE237" s="150">
        <f t="shared" si="34"/>
        <v>0</v>
      </c>
      <c r="BF237" s="150">
        <f t="shared" si="35"/>
        <v>0</v>
      </c>
      <c r="BG237" s="150">
        <f t="shared" si="36"/>
        <v>0</v>
      </c>
      <c r="BH237" s="150">
        <f t="shared" si="37"/>
        <v>0</v>
      </c>
      <c r="BI237" s="150">
        <f t="shared" si="38"/>
        <v>0</v>
      </c>
      <c r="BJ237" s="17" t="s">
        <v>88</v>
      </c>
      <c r="BK237" s="150">
        <f t="shared" si="39"/>
        <v>0</v>
      </c>
      <c r="BL237" s="17" t="s">
        <v>120</v>
      </c>
      <c r="BM237" s="149" t="s">
        <v>2353</v>
      </c>
    </row>
    <row r="238" spans="2:65" s="1" customFormat="1" ht="16.5" customHeight="1" x14ac:dyDescent="0.2">
      <c r="B238" s="137"/>
      <c r="C238" s="138" t="s">
        <v>81</v>
      </c>
      <c r="D238" s="138" t="s">
        <v>311</v>
      </c>
      <c r="E238" s="139" t="s">
        <v>6903</v>
      </c>
      <c r="F238" s="140" t="s">
        <v>6904</v>
      </c>
      <c r="G238" s="141" t="s">
        <v>365</v>
      </c>
      <c r="H238" s="142">
        <v>1</v>
      </c>
      <c r="I238" s="143"/>
      <c r="J238" s="144">
        <f t="shared" si="30"/>
        <v>0</v>
      </c>
      <c r="K238" s="140" t="s">
        <v>366</v>
      </c>
      <c r="L238" s="33"/>
      <c r="M238" s="145" t="s">
        <v>1</v>
      </c>
      <c r="N238" s="146" t="s">
        <v>46</v>
      </c>
      <c r="P238" s="147">
        <f t="shared" si="31"/>
        <v>0</v>
      </c>
      <c r="Q238" s="147">
        <v>0</v>
      </c>
      <c r="R238" s="147">
        <f t="shared" si="32"/>
        <v>0</v>
      </c>
      <c r="S238" s="147">
        <v>0</v>
      </c>
      <c r="T238" s="148">
        <f t="shared" si="33"/>
        <v>0</v>
      </c>
      <c r="AR238" s="149" t="s">
        <v>120</v>
      </c>
      <c r="AT238" s="149" t="s">
        <v>311</v>
      </c>
      <c r="AU238" s="149" t="s">
        <v>88</v>
      </c>
      <c r="AY238" s="17" t="s">
        <v>309</v>
      </c>
      <c r="BE238" s="150">
        <f t="shared" si="34"/>
        <v>0</v>
      </c>
      <c r="BF238" s="150">
        <f t="shared" si="35"/>
        <v>0</v>
      </c>
      <c r="BG238" s="150">
        <f t="shared" si="36"/>
        <v>0</v>
      </c>
      <c r="BH238" s="150">
        <f t="shared" si="37"/>
        <v>0</v>
      </c>
      <c r="BI238" s="150">
        <f t="shared" si="38"/>
        <v>0</v>
      </c>
      <c r="BJ238" s="17" t="s">
        <v>88</v>
      </c>
      <c r="BK238" s="150">
        <f t="shared" si="39"/>
        <v>0</v>
      </c>
      <c r="BL238" s="17" t="s">
        <v>120</v>
      </c>
      <c r="BM238" s="149" t="s">
        <v>2364</v>
      </c>
    </row>
    <row r="239" spans="2:65" s="1" customFormat="1" ht="21.75" customHeight="1" x14ac:dyDescent="0.2">
      <c r="B239" s="137"/>
      <c r="C239" s="138" t="s">
        <v>532</v>
      </c>
      <c r="D239" s="138" t="s">
        <v>311</v>
      </c>
      <c r="E239" s="139" t="s">
        <v>6905</v>
      </c>
      <c r="F239" s="140" t="s">
        <v>6906</v>
      </c>
      <c r="G239" s="141" t="s">
        <v>2702</v>
      </c>
      <c r="H239" s="142">
        <v>1</v>
      </c>
      <c r="I239" s="143"/>
      <c r="J239" s="144">
        <f t="shared" si="30"/>
        <v>0</v>
      </c>
      <c r="K239" s="140" t="s">
        <v>366</v>
      </c>
      <c r="L239" s="33"/>
      <c r="M239" s="145" t="s">
        <v>1</v>
      </c>
      <c r="N239" s="146" t="s">
        <v>46</v>
      </c>
      <c r="P239" s="147">
        <f t="shared" si="31"/>
        <v>0</v>
      </c>
      <c r="Q239" s="147">
        <v>0</v>
      </c>
      <c r="R239" s="147">
        <f t="shared" si="32"/>
        <v>0</v>
      </c>
      <c r="S239" s="147">
        <v>0</v>
      </c>
      <c r="T239" s="148">
        <f t="shared" si="33"/>
        <v>0</v>
      </c>
      <c r="AR239" s="149" t="s">
        <v>120</v>
      </c>
      <c r="AT239" s="149" t="s">
        <v>311</v>
      </c>
      <c r="AU239" s="149" t="s">
        <v>88</v>
      </c>
      <c r="AY239" s="17" t="s">
        <v>309</v>
      </c>
      <c r="BE239" s="150">
        <f t="shared" si="34"/>
        <v>0</v>
      </c>
      <c r="BF239" s="150">
        <f t="shared" si="35"/>
        <v>0</v>
      </c>
      <c r="BG239" s="150">
        <f t="shared" si="36"/>
        <v>0</v>
      </c>
      <c r="BH239" s="150">
        <f t="shared" si="37"/>
        <v>0</v>
      </c>
      <c r="BI239" s="150">
        <f t="shared" si="38"/>
        <v>0</v>
      </c>
      <c r="BJ239" s="17" t="s">
        <v>88</v>
      </c>
      <c r="BK239" s="150">
        <f t="shared" si="39"/>
        <v>0</v>
      </c>
      <c r="BL239" s="17" t="s">
        <v>120</v>
      </c>
      <c r="BM239" s="149" t="s">
        <v>2375</v>
      </c>
    </row>
    <row r="240" spans="2:65" s="1" customFormat="1" ht="24.2" customHeight="1" x14ac:dyDescent="0.2">
      <c r="B240" s="137"/>
      <c r="C240" s="138" t="s">
        <v>1112</v>
      </c>
      <c r="D240" s="138" t="s">
        <v>311</v>
      </c>
      <c r="E240" s="139" t="s">
        <v>6907</v>
      </c>
      <c r="F240" s="140" t="s">
        <v>6908</v>
      </c>
      <c r="G240" s="141" t="s">
        <v>2702</v>
      </c>
      <c r="H240" s="142">
        <v>1</v>
      </c>
      <c r="I240" s="143"/>
      <c r="J240" s="144">
        <f t="shared" si="30"/>
        <v>0</v>
      </c>
      <c r="K240" s="140" t="s">
        <v>366</v>
      </c>
      <c r="L240" s="33"/>
      <c r="M240" s="145" t="s">
        <v>1</v>
      </c>
      <c r="N240" s="146" t="s">
        <v>46</v>
      </c>
      <c r="P240" s="147">
        <f t="shared" si="31"/>
        <v>0</v>
      </c>
      <c r="Q240" s="147">
        <v>0</v>
      </c>
      <c r="R240" s="147">
        <f t="shared" si="32"/>
        <v>0</v>
      </c>
      <c r="S240" s="147">
        <v>0</v>
      </c>
      <c r="T240" s="148">
        <f t="shared" si="33"/>
        <v>0</v>
      </c>
      <c r="AR240" s="149" t="s">
        <v>120</v>
      </c>
      <c r="AT240" s="149" t="s">
        <v>311</v>
      </c>
      <c r="AU240" s="149" t="s">
        <v>88</v>
      </c>
      <c r="AY240" s="17" t="s">
        <v>309</v>
      </c>
      <c r="BE240" s="150">
        <f t="shared" si="34"/>
        <v>0</v>
      </c>
      <c r="BF240" s="150">
        <f t="shared" si="35"/>
        <v>0</v>
      </c>
      <c r="BG240" s="150">
        <f t="shared" si="36"/>
        <v>0</v>
      </c>
      <c r="BH240" s="150">
        <f t="shared" si="37"/>
        <v>0</v>
      </c>
      <c r="BI240" s="150">
        <f t="shared" si="38"/>
        <v>0</v>
      </c>
      <c r="BJ240" s="17" t="s">
        <v>88</v>
      </c>
      <c r="BK240" s="150">
        <f t="shared" si="39"/>
        <v>0</v>
      </c>
      <c r="BL240" s="17" t="s">
        <v>120</v>
      </c>
      <c r="BM240" s="149" t="s">
        <v>2386</v>
      </c>
    </row>
    <row r="241" spans="2:65" s="1" customFormat="1" ht="16.5" customHeight="1" x14ac:dyDescent="0.2">
      <c r="B241" s="137"/>
      <c r="C241" s="138" t="s">
        <v>538</v>
      </c>
      <c r="D241" s="138" t="s">
        <v>311</v>
      </c>
      <c r="E241" s="139" t="s">
        <v>6909</v>
      </c>
      <c r="F241" s="140" t="s">
        <v>6910</v>
      </c>
      <c r="G241" s="141" t="s">
        <v>2702</v>
      </c>
      <c r="H241" s="142">
        <v>1</v>
      </c>
      <c r="I241" s="143"/>
      <c r="J241" s="144">
        <f t="shared" si="30"/>
        <v>0</v>
      </c>
      <c r="K241" s="140" t="s">
        <v>366</v>
      </c>
      <c r="L241" s="33"/>
      <c r="M241" s="145" t="s">
        <v>1</v>
      </c>
      <c r="N241" s="146" t="s">
        <v>46</v>
      </c>
      <c r="P241" s="147">
        <f t="shared" si="31"/>
        <v>0</v>
      </c>
      <c r="Q241" s="147">
        <v>0</v>
      </c>
      <c r="R241" s="147">
        <f t="shared" si="32"/>
        <v>0</v>
      </c>
      <c r="S241" s="147">
        <v>0</v>
      </c>
      <c r="T241" s="148">
        <f t="shared" si="33"/>
        <v>0</v>
      </c>
      <c r="AR241" s="149" t="s">
        <v>120</v>
      </c>
      <c r="AT241" s="149" t="s">
        <v>311</v>
      </c>
      <c r="AU241" s="149" t="s">
        <v>88</v>
      </c>
      <c r="AY241" s="17" t="s">
        <v>309</v>
      </c>
      <c r="BE241" s="150">
        <f t="shared" si="34"/>
        <v>0</v>
      </c>
      <c r="BF241" s="150">
        <f t="shared" si="35"/>
        <v>0</v>
      </c>
      <c r="BG241" s="150">
        <f t="shared" si="36"/>
        <v>0</v>
      </c>
      <c r="BH241" s="150">
        <f t="shared" si="37"/>
        <v>0</v>
      </c>
      <c r="BI241" s="150">
        <f t="shared" si="38"/>
        <v>0</v>
      </c>
      <c r="BJ241" s="17" t="s">
        <v>88</v>
      </c>
      <c r="BK241" s="150">
        <f t="shared" si="39"/>
        <v>0</v>
      </c>
      <c r="BL241" s="17" t="s">
        <v>120</v>
      </c>
      <c r="BM241" s="149" t="s">
        <v>2396</v>
      </c>
    </row>
    <row r="242" spans="2:65" s="1" customFormat="1" ht="16.5" customHeight="1" x14ac:dyDescent="0.2">
      <c r="B242" s="137"/>
      <c r="C242" s="138" t="s">
        <v>1121</v>
      </c>
      <c r="D242" s="138" t="s">
        <v>311</v>
      </c>
      <c r="E242" s="139" t="s">
        <v>6911</v>
      </c>
      <c r="F242" s="140" t="s">
        <v>6912</v>
      </c>
      <c r="G242" s="141" t="s">
        <v>2702</v>
      </c>
      <c r="H242" s="142">
        <v>3</v>
      </c>
      <c r="I242" s="143"/>
      <c r="J242" s="144">
        <f t="shared" si="30"/>
        <v>0</v>
      </c>
      <c r="K242" s="140" t="s">
        <v>366</v>
      </c>
      <c r="L242" s="33"/>
      <c r="M242" s="145" t="s">
        <v>1</v>
      </c>
      <c r="N242" s="146" t="s">
        <v>46</v>
      </c>
      <c r="P242" s="147">
        <f t="shared" si="31"/>
        <v>0</v>
      </c>
      <c r="Q242" s="147">
        <v>0</v>
      </c>
      <c r="R242" s="147">
        <f t="shared" si="32"/>
        <v>0</v>
      </c>
      <c r="S242" s="147">
        <v>0</v>
      </c>
      <c r="T242" s="148">
        <f t="shared" si="33"/>
        <v>0</v>
      </c>
      <c r="AR242" s="149" t="s">
        <v>120</v>
      </c>
      <c r="AT242" s="149" t="s">
        <v>311</v>
      </c>
      <c r="AU242" s="149" t="s">
        <v>88</v>
      </c>
      <c r="AY242" s="17" t="s">
        <v>309</v>
      </c>
      <c r="BE242" s="150">
        <f t="shared" si="34"/>
        <v>0</v>
      </c>
      <c r="BF242" s="150">
        <f t="shared" si="35"/>
        <v>0</v>
      </c>
      <c r="BG242" s="150">
        <f t="shared" si="36"/>
        <v>0</v>
      </c>
      <c r="BH242" s="150">
        <f t="shared" si="37"/>
        <v>0</v>
      </c>
      <c r="BI242" s="150">
        <f t="shared" si="38"/>
        <v>0</v>
      </c>
      <c r="BJ242" s="17" t="s">
        <v>88</v>
      </c>
      <c r="BK242" s="150">
        <f t="shared" si="39"/>
        <v>0</v>
      </c>
      <c r="BL242" s="17" t="s">
        <v>120</v>
      </c>
      <c r="BM242" s="149" t="s">
        <v>2409</v>
      </c>
    </row>
    <row r="243" spans="2:65" s="1" customFormat="1" ht="16.5" customHeight="1" x14ac:dyDescent="0.2">
      <c r="B243" s="137"/>
      <c r="C243" s="138" t="s">
        <v>81</v>
      </c>
      <c r="D243" s="138" t="s">
        <v>311</v>
      </c>
      <c r="E243" s="139" t="s">
        <v>6913</v>
      </c>
      <c r="F243" s="140" t="s">
        <v>6914</v>
      </c>
      <c r="G243" s="141" t="s">
        <v>365</v>
      </c>
      <c r="H243" s="142">
        <v>1</v>
      </c>
      <c r="I243" s="143"/>
      <c r="J243" s="144">
        <f t="shared" si="30"/>
        <v>0</v>
      </c>
      <c r="K243" s="140" t="s">
        <v>366</v>
      </c>
      <c r="L243" s="33"/>
      <c r="M243" s="145" t="s">
        <v>1</v>
      </c>
      <c r="N243" s="146" t="s">
        <v>46</v>
      </c>
      <c r="P243" s="147">
        <f t="shared" si="31"/>
        <v>0</v>
      </c>
      <c r="Q243" s="147">
        <v>0</v>
      </c>
      <c r="R243" s="147">
        <f t="shared" si="32"/>
        <v>0</v>
      </c>
      <c r="S243" s="147">
        <v>0</v>
      </c>
      <c r="T243" s="148">
        <f t="shared" si="33"/>
        <v>0</v>
      </c>
      <c r="AR243" s="149" t="s">
        <v>120</v>
      </c>
      <c r="AT243" s="149" t="s">
        <v>311</v>
      </c>
      <c r="AU243" s="149" t="s">
        <v>88</v>
      </c>
      <c r="AY243" s="17" t="s">
        <v>309</v>
      </c>
      <c r="BE243" s="150">
        <f t="shared" si="34"/>
        <v>0</v>
      </c>
      <c r="BF243" s="150">
        <f t="shared" si="35"/>
        <v>0</v>
      </c>
      <c r="BG243" s="150">
        <f t="shared" si="36"/>
        <v>0</v>
      </c>
      <c r="BH243" s="150">
        <f t="shared" si="37"/>
        <v>0</v>
      </c>
      <c r="BI243" s="150">
        <f t="shared" si="38"/>
        <v>0</v>
      </c>
      <c r="BJ243" s="17" t="s">
        <v>88</v>
      </c>
      <c r="BK243" s="150">
        <f t="shared" si="39"/>
        <v>0</v>
      </c>
      <c r="BL243" s="17" t="s">
        <v>120</v>
      </c>
      <c r="BM243" s="149" t="s">
        <v>2421</v>
      </c>
    </row>
    <row r="244" spans="2:65" s="1" customFormat="1" ht="16.5" customHeight="1" x14ac:dyDescent="0.2">
      <c r="B244" s="137"/>
      <c r="C244" s="138" t="s">
        <v>543</v>
      </c>
      <c r="D244" s="138" t="s">
        <v>311</v>
      </c>
      <c r="E244" s="139" t="s">
        <v>6915</v>
      </c>
      <c r="F244" s="140" t="s">
        <v>6916</v>
      </c>
      <c r="G244" s="141" t="s">
        <v>2702</v>
      </c>
      <c r="H244" s="142">
        <v>1</v>
      </c>
      <c r="I244" s="143"/>
      <c r="J244" s="144">
        <f t="shared" si="30"/>
        <v>0</v>
      </c>
      <c r="K244" s="140" t="s">
        <v>366</v>
      </c>
      <c r="L244" s="33"/>
      <c r="M244" s="145" t="s">
        <v>1</v>
      </c>
      <c r="N244" s="146" t="s">
        <v>46</v>
      </c>
      <c r="P244" s="147">
        <f t="shared" si="31"/>
        <v>0</v>
      </c>
      <c r="Q244" s="147">
        <v>0</v>
      </c>
      <c r="R244" s="147">
        <f t="shared" si="32"/>
        <v>0</v>
      </c>
      <c r="S244" s="147">
        <v>0</v>
      </c>
      <c r="T244" s="148">
        <f t="shared" si="33"/>
        <v>0</v>
      </c>
      <c r="AR244" s="149" t="s">
        <v>120</v>
      </c>
      <c r="AT244" s="149" t="s">
        <v>311</v>
      </c>
      <c r="AU244" s="149" t="s">
        <v>88</v>
      </c>
      <c r="AY244" s="17" t="s">
        <v>309</v>
      </c>
      <c r="BE244" s="150">
        <f t="shared" si="34"/>
        <v>0</v>
      </c>
      <c r="BF244" s="150">
        <f t="shared" si="35"/>
        <v>0</v>
      </c>
      <c r="BG244" s="150">
        <f t="shared" si="36"/>
        <v>0</v>
      </c>
      <c r="BH244" s="150">
        <f t="shared" si="37"/>
        <v>0</v>
      </c>
      <c r="BI244" s="150">
        <f t="shared" si="38"/>
        <v>0</v>
      </c>
      <c r="BJ244" s="17" t="s">
        <v>88</v>
      </c>
      <c r="BK244" s="150">
        <f t="shared" si="39"/>
        <v>0</v>
      </c>
      <c r="BL244" s="17" t="s">
        <v>120</v>
      </c>
      <c r="BM244" s="149" t="s">
        <v>2431</v>
      </c>
    </row>
    <row r="245" spans="2:65" s="1" customFormat="1" ht="48.75" x14ac:dyDescent="0.2">
      <c r="B245" s="33"/>
      <c r="D245" s="155" t="s">
        <v>318</v>
      </c>
      <c r="F245" s="156" t="s">
        <v>6917</v>
      </c>
      <c r="I245" s="153"/>
      <c r="L245" s="33"/>
      <c r="M245" s="154"/>
      <c r="T245" s="57"/>
      <c r="AT245" s="17" t="s">
        <v>318</v>
      </c>
      <c r="AU245" s="17" t="s">
        <v>88</v>
      </c>
    </row>
    <row r="246" spans="2:65" s="1" customFormat="1" ht="24.2" customHeight="1" x14ac:dyDescent="0.2">
      <c r="B246" s="137"/>
      <c r="C246" s="138" t="s">
        <v>497</v>
      </c>
      <c r="D246" s="138" t="s">
        <v>311</v>
      </c>
      <c r="E246" s="139" t="s">
        <v>6918</v>
      </c>
      <c r="F246" s="140" t="s">
        <v>6919</v>
      </c>
      <c r="G246" s="141" t="s">
        <v>2702</v>
      </c>
      <c r="H246" s="142">
        <v>2</v>
      </c>
      <c r="I246" s="143"/>
      <c r="J246" s="144">
        <f>ROUND(I246*H246,2)</f>
        <v>0</v>
      </c>
      <c r="K246" s="140" t="s">
        <v>366</v>
      </c>
      <c r="L246" s="33"/>
      <c r="M246" s="145" t="s">
        <v>1</v>
      </c>
      <c r="N246" s="146" t="s">
        <v>46</v>
      </c>
      <c r="P246" s="147">
        <f>O246*H246</f>
        <v>0</v>
      </c>
      <c r="Q246" s="147">
        <v>0</v>
      </c>
      <c r="R246" s="147">
        <f>Q246*H246</f>
        <v>0</v>
      </c>
      <c r="S246" s="147">
        <v>0</v>
      </c>
      <c r="T246" s="148">
        <f>S246*H246</f>
        <v>0</v>
      </c>
      <c r="AR246" s="149" t="s">
        <v>120</v>
      </c>
      <c r="AT246" s="149" t="s">
        <v>311</v>
      </c>
      <c r="AU246" s="149" t="s">
        <v>88</v>
      </c>
      <c r="AY246" s="17" t="s">
        <v>309</v>
      </c>
      <c r="BE246" s="150">
        <f>IF(N246="základní",J246,0)</f>
        <v>0</v>
      </c>
      <c r="BF246" s="150">
        <f>IF(N246="snížená",J246,0)</f>
        <v>0</v>
      </c>
      <c r="BG246" s="150">
        <f>IF(N246="zákl. přenesená",J246,0)</f>
        <v>0</v>
      </c>
      <c r="BH246" s="150">
        <f>IF(N246="sníž. přenesená",J246,0)</f>
        <v>0</v>
      </c>
      <c r="BI246" s="150">
        <f>IF(N246="nulová",J246,0)</f>
        <v>0</v>
      </c>
      <c r="BJ246" s="17" t="s">
        <v>88</v>
      </c>
      <c r="BK246" s="150">
        <f>ROUND(I246*H246,2)</f>
        <v>0</v>
      </c>
      <c r="BL246" s="17" t="s">
        <v>120</v>
      </c>
      <c r="BM246" s="149" t="s">
        <v>2444</v>
      </c>
    </row>
    <row r="247" spans="2:65" s="1" customFormat="1" ht="16.5" customHeight="1" x14ac:dyDescent="0.2">
      <c r="B247" s="137"/>
      <c r="C247" s="138" t="s">
        <v>546</v>
      </c>
      <c r="D247" s="138" t="s">
        <v>311</v>
      </c>
      <c r="E247" s="139" t="s">
        <v>6920</v>
      </c>
      <c r="F247" s="140" t="s">
        <v>6921</v>
      </c>
      <c r="G247" s="141" t="s">
        <v>2702</v>
      </c>
      <c r="H247" s="142">
        <v>2</v>
      </c>
      <c r="I247" s="143"/>
      <c r="J247" s="144">
        <f>ROUND(I247*H247,2)</f>
        <v>0</v>
      </c>
      <c r="K247" s="140" t="s">
        <v>366</v>
      </c>
      <c r="L247" s="33"/>
      <c r="M247" s="145" t="s">
        <v>1</v>
      </c>
      <c r="N247" s="146" t="s">
        <v>46</v>
      </c>
      <c r="P247" s="147">
        <f>O247*H247</f>
        <v>0</v>
      </c>
      <c r="Q247" s="147">
        <v>0</v>
      </c>
      <c r="R247" s="147">
        <f>Q247*H247</f>
        <v>0</v>
      </c>
      <c r="S247" s="147">
        <v>0</v>
      </c>
      <c r="T247" s="148">
        <f>S247*H247</f>
        <v>0</v>
      </c>
      <c r="AR247" s="149" t="s">
        <v>120</v>
      </c>
      <c r="AT247" s="149" t="s">
        <v>311</v>
      </c>
      <c r="AU247" s="149" t="s">
        <v>88</v>
      </c>
      <c r="AY247" s="17" t="s">
        <v>309</v>
      </c>
      <c r="BE247" s="150">
        <f>IF(N247="základní",J247,0)</f>
        <v>0</v>
      </c>
      <c r="BF247" s="150">
        <f>IF(N247="snížená",J247,0)</f>
        <v>0</v>
      </c>
      <c r="BG247" s="150">
        <f>IF(N247="zákl. přenesená",J247,0)</f>
        <v>0</v>
      </c>
      <c r="BH247" s="150">
        <f>IF(N247="sníž. přenesená",J247,0)</f>
        <v>0</v>
      </c>
      <c r="BI247" s="150">
        <f>IF(N247="nulová",J247,0)</f>
        <v>0</v>
      </c>
      <c r="BJ247" s="17" t="s">
        <v>88</v>
      </c>
      <c r="BK247" s="150">
        <f>ROUND(I247*H247,2)</f>
        <v>0</v>
      </c>
      <c r="BL247" s="17" t="s">
        <v>120</v>
      </c>
      <c r="BM247" s="149" t="s">
        <v>2456</v>
      </c>
    </row>
    <row r="248" spans="2:65" s="1" customFormat="1" ht="16.5" customHeight="1" x14ac:dyDescent="0.2">
      <c r="B248" s="137"/>
      <c r="C248" s="138" t="s">
        <v>1142</v>
      </c>
      <c r="D248" s="138" t="s">
        <v>311</v>
      </c>
      <c r="E248" s="139" t="s">
        <v>6922</v>
      </c>
      <c r="F248" s="140" t="s">
        <v>6923</v>
      </c>
      <c r="G248" s="141" t="s">
        <v>2702</v>
      </c>
      <c r="H248" s="142">
        <v>2</v>
      </c>
      <c r="I248" s="143"/>
      <c r="J248" s="144">
        <f>ROUND(I248*H248,2)</f>
        <v>0</v>
      </c>
      <c r="K248" s="140" t="s">
        <v>366</v>
      </c>
      <c r="L248" s="33"/>
      <c r="M248" s="145" t="s">
        <v>1</v>
      </c>
      <c r="N248" s="146" t="s">
        <v>46</v>
      </c>
      <c r="P248" s="147">
        <f>O248*H248</f>
        <v>0</v>
      </c>
      <c r="Q248" s="147">
        <v>0</v>
      </c>
      <c r="R248" s="147">
        <f>Q248*H248</f>
        <v>0</v>
      </c>
      <c r="S248" s="147">
        <v>0</v>
      </c>
      <c r="T248" s="148">
        <f>S248*H248</f>
        <v>0</v>
      </c>
      <c r="AR248" s="149" t="s">
        <v>120</v>
      </c>
      <c r="AT248" s="149" t="s">
        <v>311</v>
      </c>
      <c r="AU248" s="149" t="s">
        <v>88</v>
      </c>
      <c r="AY248" s="17" t="s">
        <v>309</v>
      </c>
      <c r="BE248" s="150">
        <f>IF(N248="základní",J248,0)</f>
        <v>0</v>
      </c>
      <c r="BF248" s="150">
        <f>IF(N248="snížená",J248,0)</f>
        <v>0</v>
      </c>
      <c r="BG248" s="150">
        <f>IF(N248="zákl. přenesená",J248,0)</f>
        <v>0</v>
      </c>
      <c r="BH248" s="150">
        <f>IF(N248="sníž. přenesená",J248,0)</f>
        <v>0</v>
      </c>
      <c r="BI248" s="150">
        <f>IF(N248="nulová",J248,0)</f>
        <v>0</v>
      </c>
      <c r="BJ248" s="17" t="s">
        <v>88</v>
      </c>
      <c r="BK248" s="150">
        <f>ROUND(I248*H248,2)</f>
        <v>0</v>
      </c>
      <c r="BL248" s="17" t="s">
        <v>120</v>
      </c>
      <c r="BM248" s="149" t="s">
        <v>2472</v>
      </c>
    </row>
    <row r="249" spans="2:65" s="1" customFormat="1" ht="48.75" x14ac:dyDescent="0.2">
      <c r="B249" s="33"/>
      <c r="D249" s="155" t="s">
        <v>318</v>
      </c>
      <c r="F249" s="156" t="s">
        <v>6924</v>
      </c>
      <c r="I249" s="153"/>
      <c r="L249" s="33"/>
      <c r="M249" s="154"/>
      <c r="T249" s="57"/>
      <c r="AT249" s="17" t="s">
        <v>318</v>
      </c>
      <c r="AU249" s="17" t="s">
        <v>88</v>
      </c>
    </row>
    <row r="250" spans="2:65" s="1" customFormat="1" ht="16.5" customHeight="1" x14ac:dyDescent="0.2">
      <c r="B250" s="137"/>
      <c r="C250" s="138" t="s">
        <v>550</v>
      </c>
      <c r="D250" s="138" t="s">
        <v>311</v>
      </c>
      <c r="E250" s="139" t="s">
        <v>6925</v>
      </c>
      <c r="F250" s="140" t="s">
        <v>6926</v>
      </c>
      <c r="G250" s="141" t="s">
        <v>2702</v>
      </c>
      <c r="H250" s="142">
        <v>1</v>
      </c>
      <c r="I250" s="143"/>
      <c r="J250" s="144">
        <f t="shared" ref="J250:J273" si="40">ROUND(I250*H250,2)</f>
        <v>0</v>
      </c>
      <c r="K250" s="140" t="s">
        <v>366</v>
      </c>
      <c r="L250" s="33"/>
      <c r="M250" s="145" t="s">
        <v>1</v>
      </c>
      <c r="N250" s="146" t="s">
        <v>46</v>
      </c>
      <c r="P250" s="147">
        <f t="shared" ref="P250:P273" si="41">O250*H250</f>
        <v>0</v>
      </c>
      <c r="Q250" s="147">
        <v>0</v>
      </c>
      <c r="R250" s="147">
        <f t="shared" ref="R250:R273" si="42">Q250*H250</f>
        <v>0</v>
      </c>
      <c r="S250" s="147">
        <v>0</v>
      </c>
      <c r="T250" s="148">
        <f t="shared" ref="T250:T273" si="43">S250*H250</f>
        <v>0</v>
      </c>
      <c r="AR250" s="149" t="s">
        <v>120</v>
      </c>
      <c r="AT250" s="149" t="s">
        <v>311</v>
      </c>
      <c r="AU250" s="149" t="s">
        <v>88</v>
      </c>
      <c r="AY250" s="17" t="s">
        <v>309</v>
      </c>
      <c r="BE250" s="150">
        <f t="shared" ref="BE250:BE273" si="44">IF(N250="základní",J250,0)</f>
        <v>0</v>
      </c>
      <c r="BF250" s="150">
        <f t="shared" ref="BF250:BF273" si="45">IF(N250="snížená",J250,0)</f>
        <v>0</v>
      </c>
      <c r="BG250" s="150">
        <f t="shared" ref="BG250:BG273" si="46">IF(N250="zákl. přenesená",J250,0)</f>
        <v>0</v>
      </c>
      <c r="BH250" s="150">
        <f t="shared" ref="BH250:BH273" si="47">IF(N250="sníž. přenesená",J250,0)</f>
        <v>0</v>
      </c>
      <c r="BI250" s="150">
        <f t="shared" ref="BI250:BI273" si="48">IF(N250="nulová",J250,0)</f>
        <v>0</v>
      </c>
      <c r="BJ250" s="17" t="s">
        <v>88</v>
      </c>
      <c r="BK250" s="150">
        <f t="shared" ref="BK250:BK273" si="49">ROUND(I250*H250,2)</f>
        <v>0</v>
      </c>
      <c r="BL250" s="17" t="s">
        <v>120</v>
      </c>
      <c r="BM250" s="149" t="s">
        <v>2483</v>
      </c>
    </row>
    <row r="251" spans="2:65" s="1" customFormat="1" ht="16.5" customHeight="1" x14ac:dyDescent="0.2">
      <c r="B251" s="137"/>
      <c r="C251" s="138" t="s">
        <v>1152</v>
      </c>
      <c r="D251" s="138" t="s">
        <v>311</v>
      </c>
      <c r="E251" s="139" t="s">
        <v>6927</v>
      </c>
      <c r="F251" s="140" t="s">
        <v>6928</v>
      </c>
      <c r="G251" s="141" t="s">
        <v>2702</v>
      </c>
      <c r="H251" s="142">
        <v>6</v>
      </c>
      <c r="I251" s="143"/>
      <c r="J251" s="144">
        <f t="shared" si="40"/>
        <v>0</v>
      </c>
      <c r="K251" s="140" t="s">
        <v>366</v>
      </c>
      <c r="L251" s="33"/>
      <c r="M251" s="145" t="s">
        <v>1</v>
      </c>
      <c r="N251" s="146" t="s">
        <v>46</v>
      </c>
      <c r="P251" s="147">
        <f t="shared" si="41"/>
        <v>0</v>
      </c>
      <c r="Q251" s="147">
        <v>0</v>
      </c>
      <c r="R251" s="147">
        <f t="shared" si="42"/>
        <v>0</v>
      </c>
      <c r="S251" s="147">
        <v>0</v>
      </c>
      <c r="T251" s="148">
        <f t="shared" si="43"/>
        <v>0</v>
      </c>
      <c r="AR251" s="149" t="s">
        <v>120</v>
      </c>
      <c r="AT251" s="149" t="s">
        <v>311</v>
      </c>
      <c r="AU251" s="149" t="s">
        <v>88</v>
      </c>
      <c r="AY251" s="17" t="s">
        <v>309</v>
      </c>
      <c r="BE251" s="150">
        <f t="shared" si="44"/>
        <v>0</v>
      </c>
      <c r="BF251" s="150">
        <f t="shared" si="45"/>
        <v>0</v>
      </c>
      <c r="BG251" s="150">
        <f t="shared" si="46"/>
        <v>0</v>
      </c>
      <c r="BH251" s="150">
        <f t="shared" si="47"/>
        <v>0</v>
      </c>
      <c r="BI251" s="150">
        <f t="shared" si="48"/>
        <v>0</v>
      </c>
      <c r="BJ251" s="17" t="s">
        <v>88</v>
      </c>
      <c r="BK251" s="150">
        <f t="shared" si="49"/>
        <v>0</v>
      </c>
      <c r="BL251" s="17" t="s">
        <v>120</v>
      </c>
      <c r="BM251" s="149" t="s">
        <v>2498</v>
      </c>
    </row>
    <row r="252" spans="2:65" s="1" customFormat="1" ht="16.5" customHeight="1" x14ac:dyDescent="0.2">
      <c r="B252" s="137"/>
      <c r="C252" s="138" t="s">
        <v>81</v>
      </c>
      <c r="D252" s="138" t="s">
        <v>311</v>
      </c>
      <c r="E252" s="139" t="s">
        <v>6929</v>
      </c>
      <c r="F252" s="140" t="s">
        <v>6930</v>
      </c>
      <c r="G252" s="141" t="s">
        <v>2702</v>
      </c>
      <c r="H252" s="142">
        <v>17</v>
      </c>
      <c r="I252" s="143"/>
      <c r="J252" s="144">
        <f t="shared" si="40"/>
        <v>0</v>
      </c>
      <c r="K252" s="140" t="s">
        <v>366</v>
      </c>
      <c r="L252" s="33"/>
      <c r="M252" s="145" t="s">
        <v>1</v>
      </c>
      <c r="N252" s="146" t="s">
        <v>46</v>
      </c>
      <c r="P252" s="147">
        <f t="shared" si="41"/>
        <v>0</v>
      </c>
      <c r="Q252" s="147">
        <v>0</v>
      </c>
      <c r="R252" s="147">
        <f t="shared" si="42"/>
        <v>0</v>
      </c>
      <c r="S252" s="147">
        <v>0</v>
      </c>
      <c r="T252" s="148">
        <f t="shared" si="43"/>
        <v>0</v>
      </c>
      <c r="AR252" s="149" t="s">
        <v>120</v>
      </c>
      <c r="AT252" s="149" t="s">
        <v>311</v>
      </c>
      <c r="AU252" s="149" t="s">
        <v>88</v>
      </c>
      <c r="AY252" s="17" t="s">
        <v>309</v>
      </c>
      <c r="BE252" s="150">
        <f t="shared" si="44"/>
        <v>0</v>
      </c>
      <c r="BF252" s="150">
        <f t="shared" si="45"/>
        <v>0</v>
      </c>
      <c r="BG252" s="150">
        <f t="shared" si="46"/>
        <v>0</v>
      </c>
      <c r="BH252" s="150">
        <f t="shared" si="47"/>
        <v>0</v>
      </c>
      <c r="BI252" s="150">
        <f t="shared" si="48"/>
        <v>0</v>
      </c>
      <c r="BJ252" s="17" t="s">
        <v>88</v>
      </c>
      <c r="BK252" s="150">
        <f t="shared" si="49"/>
        <v>0</v>
      </c>
      <c r="BL252" s="17" t="s">
        <v>120</v>
      </c>
      <c r="BM252" s="149" t="s">
        <v>2507</v>
      </c>
    </row>
    <row r="253" spans="2:65" s="1" customFormat="1" ht="16.5" customHeight="1" x14ac:dyDescent="0.2">
      <c r="B253" s="137"/>
      <c r="C253" s="138" t="s">
        <v>553</v>
      </c>
      <c r="D253" s="138" t="s">
        <v>311</v>
      </c>
      <c r="E253" s="139" t="s">
        <v>6931</v>
      </c>
      <c r="F253" s="140" t="s">
        <v>6932</v>
      </c>
      <c r="G253" s="141" t="s">
        <v>2702</v>
      </c>
      <c r="H253" s="142">
        <v>17</v>
      </c>
      <c r="I253" s="143"/>
      <c r="J253" s="144">
        <f t="shared" si="40"/>
        <v>0</v>
      </c>
      <c r="K253" s="140" t="s">
        <v>366</v>
      </c>
      <c r="L253" s="33"/>
      <c r="M253" s="145" t="s">
        <v>1</v>
      </c>
      <c r="N253" s="146" t="s">
        <v>46</v>
      </c>
      <c r="P253" s="147">
        <f t="shared" si="41"/>
        <v>0</v>
      </c>
      <c r="Q253" s="147">
        <v>0</v>
      </c>
      <c r="R253" s="147">
        <f t="shared" si="42"/>
        <v>0</v>
      </c>
      <c r="S253" s="147">
        <v>0</v>
      </c>
      <c r="T253" s="148">
        <f t="shared" si="43"/>
        <v>0</v>
      </c>
      <c r="AR253" s="149" t="s">
        <v>120</v>
      </c>
      <c r="AT253" s="149" t="s">
        <v>311</v>
      </c>
      <c r="AU253" s="149" t="s">
        <v>88</v>
      </c>
      <c r="AY253" s="17" t="s">
        <v>309</v>
      </c>
      <c r="BE253" s="150">
        <f t="shared" si="44"/>
        <v>0</v>
      </c>
      <c r="BF253" s="150">
        <f t="shared" si="45"/>
        <v>0</v>
      </c>
      <c r="BG253" s="150">
        <f t="shared" si="46"/>
        <v>0</v>
      </c>
      <c r="BH253" s="150">
        <f t="shared" si="47"/>
        <v>0</v>
      </c>
      <c r="BI253" s="150">
        <f t="shared" si="48"/>
        <v>0</v>
      </c>
      <c r="BJ253" s="17" t="s">
        <v>88</v>
      </c>
      <c r="BK253" s="150">
        <f t="shared" si="49"/>
        <v>0</v>
      </c>
      <c r="BL253" s="17" t="s">
        <v>120</v>
      </c>
      <c r="BM253" s="149" t="s">
        <v>2517</v>
      </c>
    </row>
    <row r="254" spans="2:65" s="1" customFormat="1" ht="16.5" customHeight="1" x14ac:dyDescent="0.2">
      <c r="B254" s="137"/>
      <c r="C254" s="138" t="s">
        <v>1161</v>
      </c>
      <c r="D254" s="138" t="s">
        <v>311</v>
      </c>
      <c r="E254" s="139" t="s">
        <v>6933</v>
      </c>
      <c r="F254" s="140" t="s">
        <v>6934</v>
      </c>
      <c r="G254" s="141" t="s">
        <v>2702</v>
      </c>
      <c r="H254" s="142">
        <v>17</v>
      </c>
      <c r="I254" s="143"/>
      <c r="J254" s="144">
        <f t="shared" si="40"/>
        <v>0</v>
      </c>
      <c r="K254" s="140" t="s">
        <v>366</v>
      </c>
      <c r="L254" s="33"/>
      <c r="M254" s="145" t="s">
        <v>1</v>
      </c>
      <c r="N254" s="146" t="s">
        <v>46</v>
      </c>
      <c r="P254" s="147">
        <f t="shared" si="41"/>
        <v>0</v>
      </c>
      <c r="Q254" s="147">
        <v>0</v>
      </c>
      <c r="R254" s="147">
        <f t="shared" si="42"/>
        <v>0</v>
      </c>
      <c r="S254" s="147">
        <v>0</v>
      </c>
      <c r="T254" s="148">
        <f t="shared" si="43"/>
        <v>0</v>
      </c>
      <c r="AR254" s="149" t="s">
        <v>120</v>
      </c>
      <c r="AT254" s="149" t="s">
        <v>311</v>
      </c>
      <c r="AU254" s="149" t="s">
        <v>88</v>
      </c>
      <c r="AY254" s="17" t="s">
        <v>309</v>
      </c>
      <c r="BE254" s="150">
        <f t="shared" si="44"/>
        <v>0</v>
      </c>
      <c r="BF254" s="150">
        <f t="shared" si="45"/>
        <v>0</v>
      </c>
      <c r="BG254" s="150">
        <f t="shared" si="46"/>
        <v>0</v>
      </c>
      <c r="BH254" s="150">
        <f t="shared" si="47"/>
        <v>0</v>
      </c>
      <c r="BI254" s="150">
        <f t="shared" si="48"/>
        <v>0</v>
      </c>
      <c r="BJ254" s="17" t="s">
        <v>88</v>
      </c>
      <c r="BK254" s="150">
        <f t="shared" si="49"/>
        <v>0</v>
      </c>
      <c r="BL254" s="17" t="s">
        <v>120</v>
      </c>
      <c r="BM254" s="149" t="s">
        <v>2527</v>
      </c>
    </row>
    <row r="255" spans="2:65" s="1" customFormat="1" ht="16.5" customHeight="1" x14ac:dyDescent="0.2">
      <c r="B255" s="137"/>
      <c r="C255" s="138" t="s">
        <v>81</v>
      </c>
      <c r="D255" s="138" t="s">
        <v>311</v>
      </c>
      <c r="E255" s="139" t="s">
        <v>6935</v>
      </c>
      <c r="F255" s="140" t="s">
        <v>6936</v>
      </c>
      <c r="G255" s="141" t="s">
        <v>2702</v>
      </c>
      <c r="H255" s="142">
        <v>4040</v>
      </c>
      <c r="I255" s="143"/>
      <c r="J255" s="144">
        <f t="shared" si="40"/>
        <v>0</v>
      </c>
      <c r="K255" s="140" t="s">
        <v>366</v>
      </c>
      <c r="L255" s="33"/>
      <c r="M255" s="145" t="s">
        <v>1</v>
      </c>
      <c r="N255" s="146" t="s">
        <v>46</v>
      </c>
      <c r="P255" s="147">
        <f t="shared" si="41"/>
        <v>0</v>
      </c>
      <c r="Q255" s="147">
        <v>0</v>
      </c>
      <c r="R255" s="147">
        <f t="shared" si="42"/>
        <v>0</v>
      </c>
      <c r="S255" s="147">
        <v>0</v>
      </c>
      <c r="T255" s="148">
        <f t="shared" si="43"/>
        <v>0</v>
      </c>
      <c r="AR255" s="149" t="s">
        <v>120</v>
      </c>
      <c r="AT255" s="149" t="s">
        <v>311</v>
      </c>
      <c r="AU255" s="149" t="s">
        <v>88</v>
      </c>
      <c r="AY255" s="17" t="s">
        <v>309</v>
      </c>
      <c r="BE255" s="150">
        <f t="shared" si="44"/>
        <v>0</v>
      </c>
      <c r="BF255" s="150">
        <f t="shared" si="45"/>
        <v>0</v>
      </c>
      <c r="BG255" s="150">
        <f t="shared" si="46"/>
        <v>0</v>
      </c>
      <c r="BH255" s="150">
        <f t="shared" si="47"/>
        <v>0</v>
      </c>
      <c r="BI255" s="150">
        <f t="shared" si="48"/>
        <v>0</v>
      </c>
      <c r="BJ255" s="17" t="s">
        <v>88</v>
      </c>
      <c r="BK255" s="150">
        <f t="shared" si="49"/>
        <v>0</v>
      </c>
      <c r="BL255" s="17" t="s">
        <v>120</v>
      </c>
      <c r="BM255" s="149" t="s">
        <v>2539</v>
      </c>
    </row>
    <row r="256" spans="2:65" s="1" customFormat="1" ht="16.5" customHeight="1" x14ac:dyDescent="0.2">
      <c r="B256" s="137"/>
      <c r="C256" s="138" t="s">
        <v>557</v>
      </c>
      <c r="D256" s="138" t="s">
        <v>311</v>
      </c>
      <c r="E256" s="139" t="s">
        <v>6937</v>
      </c>
      <c r="F256" s="140" t="s">
        <v>6938</v>
      </c>
      <c r="G256" s="141" t="s">
        <v>2702</v>
      </c>
      <c r="H256" s="142">
        <v>2200</v>
      </c>
      <c r="I256" s="143"/>
      <c r="J256" s="144">
        <f t="shared" si="40"/>
        <v>0</v>
      </c>
      <c r="K256" s="140" t="s">
        <v>366</v>
      </c>
      <c r="L256" s="33"/>
      <c r="M256" s="145" t="s">
        <v>1</v>
      </c>
      <c r="N256" s="146" t="s">
        <v>46</v>
      </c>
      <c r="P256" s="147">
        <f t="shared" si="41"/>
        <v>0</v>
      </c>
      <c r="Q256" s="147">
        <v>0</v>
      </c>
      <c r="R256" s="147">
        <f t="shared" si="42"/>
        <v>0</v>
      </c>
      <c r="S256" s="147">
        <v>0</v>
      </c>
      <c r="T256" s="148">
        <f t="shared" si="43"/>
        <v>0</v>
      </c>
      <c r="AR256" s="149" t="s">
        <v>120</v>
      </c>
      <c r="AT256" s="149" t="s">
        <v>311</v>
      </c>
      <c r="AU256" s="149" t="s">
        <v>88</v>
      </c>
      <c r="AY256" s="17" t="s">
        <v>309</v>
      </c>
      <c r="BE256" s="150">
        <f t="shared" si="44"/>
        <v>0</v>
      </c>
      <c r="BF256" s="150">
        <f t="shared" si="45"/>
        <v>0</v>
      </c>
      <c r="BG256" s="150">
        <f t="shared" si="46"/>
        <v>0</v>
      </c>
      <c r="BH256" s="150">
        <f t="shared" si="47"/>
        <v>0</v>
      </c>
      <c r="BI256" s="150">
        <f t="shared" si="48"/>
        <v>0</v>
      </c>
      <c r="BJ256" s="17" t="s">
        <v>88</v>
      </c>
      <c r="BK256" s="150">
        <f t="shared" si="49"/>
        <v>0</v>
      </c>
      <c r="BL256" s="17" t="s">
        <v>120</v>
      </c>
      <c r="BM256" s="149" t="s">
        <v>2549</v>
      </c>
    </row>
    <row r="257" spans="2:65" s="1" customFormat="1" ht="16.5" customHeight="1" x14ac:dyDescent="0.2">
      <c r="B257" s="137"/>
      <c r="C257" s="138" t="s">
        <v>1170</v>
      </c>
      <c r="D257" s="138" t="s">
        <v>311</v>
      </c>
      <c r="E257" s="139" t="s">
        <v>6939</v>
      </c>
      <c r="F257" s="140" t="s">
        <v>6940</v>
      </c>
      <c r="G257" s="141" t="s">
        <v>2702</v>
      </c>
      <c r="H257" s="142">
        <v>250</v>
      </c>
      <c r="I257" s="143"/>
      <c r="J257" s="144">
        <f t="shared" si="40"/>
        <v>0</v>
      </c>
      <c r="K257" s="140" t="s">
        <v>366</v>
      </c>
      <c r="L257" s="33"/>
      <c r="M257" s="145" t="s">
        <v>1</v>
      </c>
      <c r="N257" s="146" t="s">
        <v>46</v>
      </c>
      <c r="P257" s="147">
        <f t="shared" si="41"/>
        <v>0</v>
      </c>
      <c r="Q257" s="147">
        <v>0</v>
      </c>
      <c r="R257" s="147">
        <f t="shared" si="42"/>
        <v>0</v>
      </c>
      <c r="S257" s="147">
        <v>0</v>
      </c>
      <c r="T257" s="148">
        <f t="shared" si="43"/>
        <v>0</v>
      </c>
      <c r="AR257" s="149" t="s">
        <v>120</v>
      </c>
      <c r="AT257" s="149" t="s">
        <v>311</v>
      </c>
      <c r="AU257" s="149" t="s">
        <v>88</v>
      </c>
      <c r="AY257" s="17" t="s">
        <v>309</v>
      </c>
      <c r="BE257" s="150">
        <f t="shared" si="44"/>
        <v>0</v>
      </c>
      <c r="BF257" s="150">
        <f t="shared" si="45"/>
        <v>0</v>
      </c>
      <c r="BG257" s="150">
        <f t="shared" si="46"/>
        <v>0</v>
      </c>
      <c r="BH257" s="150">
        <f t="shared" si="47"/>
        <v>0</v>
      </c>
      <c r="BI257" s="150">
        <f t="shared" si="48"/>
        <v>0</v>
      </c>
      <c r="BJ257" s="17" t="s">
        <v>88</v>
      </c>
      <c r="BK257" s="150">
        <f t="shared" si="49"/>
        <v>0</v>
      </c>
      <c r="BL257" s="17" t="s">
        <v>120</v>
      </c>
      <c r="BM257" s="149" t="s">
        <v>2557</v>
      </c>
    </row>
    <row r="258" spans="2:65" s="1" customFormat="1" ht="16.5" customHeight="1" x14ac:dyDescent="0.2">
      <c r="B258" s="137"/>
      <c r="C258" s="138" t="s">
        <v>560</v>
      </c>
      <c r="D258" s="138" t="s">
        <v>311</v>
      </c>
      <c r="E258" s="139" t="s">
        <v>6941</v>
      </c>
      <c r="F258" s="140" t="s">
        <v>6942</v>
      </c>
      <c r="G258" s="141" t="s">
        <v>2702</v>
      </c>
      <c r="H258" s="142">
        <v>1590</v>
      </c>
      <c r="I258" s="143"/>
      <c r="J258" s="144">
        <f t="shared" si="40"/>
        <v>0</v>
      </c>
      <c r="K258" s="140" t="s">
        <v>366</v>
      </c>
      <c r="L258" s="33"/>
      <c r="M258" s="145" t="s">
        <v>1</v>
      </c>
      <c r="N258" s="146" t="s">
        <v>46</v>
      </c>
      <c r="P258" s="147">
        <f t="shared" si="41"/>
        <v>0</v>
      </c>
      <c r="Q258" s="147">
        <v>0</v>
      </c>
      <c r="R258" s="147">
        <f t="shared" si="42"/>
        <v>0</v>
      </c>
      <c r="S258" s="147">
        <v>0</v>
      </c>
      <c r="T258" s="148">
        <f t="shared" si="43"/>
        <v>0</v>
      </c>
      <c r="AR258" s="149" t="s">
        <v>120</v>
      </c>
      <c r="AT258" s="149" t="s">
        <v>311</v>
      </c>
      <c r="AU258" s="149" t="s">
        <v>88</v>
      </c>
      <c r="AY258" s="17" t="s">
        <v>309</v>
      </c>
      <c r="BE258" s="150">
        <f t="shared" si="44"/>
        <v>0</v>
      </c>
      <c r="BF258" s="150">
        <f t="shared" si="45"/>
        <v>0</v>
      </c>
      <c r="BG258" s="150">
        <f t="shared" si="46"/>
        <v>0</v>
      </c>
      <c r="BH258" s="150">
        <f t="shared" si="47"/>
        <v>0</v>
      </c>
      <c r="BI258" s="150">
        <f t="shared" si="48"/>
        <v>0</v>
      </c>
      <c r="BJ258" s="17" t="s">
        <v>88</v>
      </c>
      <c r="BK258" s="150">
        <f t="shared" si="49"/>
        <v>0</v>
      </c>
      <c r="BL258" s="17" t="s">
        <v>120</v>
      </c>
      <c r="BM258" s="149" t="s">
        <v>2565</v>
      </c>
    </row>
    <row r="259" spans="2:65" s="1" customFormat="1" ht="16.5" customHeight="1" x14ac:dyDescent="0.2">
      <c r="B259" s="137"/>
      <c r="C259" s="138" t="s">
        <v>1182</v>
      </c>
      <c r="D259" s="138" t="s">
        <v>311</v>
      </c>
      <c r="E259" s="139" t="s">
        <v>6943</v>
      </c>
      <c r="F259" s="140" t="s">
        <v>6944</v>
      </c>
      <c r="G259" s="141" t="s">
        <v>360</v>
      </c>
      <c r="H259" s="142">
        <v>12</v>
      </c>
      <c r="I259" s="143"/>
      <c r="J259" s="144">
        <f t="shared" si="40"/>
        <v>0</v>
      </c>
      <c r="K259" s="140" t="s">
        <v>366</v>
      </c>
      <c r="L259" s="33"/>
      <c r="M259" s="145" t="s">
        <v>1</v>
      </c>
      <c r="N259" s="146" t="s">
        <v>46</v>
      </c>
      <c r="P259" s="147">
        <f t="shared" si="41"/>
        <v>0</v>
      </c>
      <c r="Q259" s="147">
        <v>0</v>
      </c>
      <c r="R259" s="147">
        <f t="shared" si="42"/>
        <v>0</v>
      </c>
      <c r="S259" s="147">
        <v>0</v>
      </c>
      <c r="T259" s="148">
        <f t="shared" si="43"/>
        <v>0</v>
      </c>
      <c r="AR259" s="149" t="s">
        <v>120</v>
      </c>
      <c r="AT259" s="149" t="s">
        <v>311</v>
      </c>
      <c r="AU259" s="149" t="s">
        <v>88</v>
      </c>
      <c r="AY259" s="17" t="s">
        <v>309</v>
      </c>
      <c r="BE259" s="150">
        <f t="shared" si="44"/>
        <v>0</v>
      </c>
      <c r="BF259" s="150">
        <f t="shared" si="45"/>
        <v>0</v>
      </c>
      <c r="BG259" s="150">
        <f t="shared" si="46"/>
        <v>0</v>
      </c>
      <c r="BH259" s="150">
        <f t="shared" si="47"/>
        <v>0</v>
      </c>
      <c r="BI259" s="150">
        <f t="shared" si="48"/>
        <v>0</v>
      </c>
      <c r="BJ259" s="17" t="s">
        <v>88</v>
      </c>
      <c r="BK259" s="150">
        <f t="shared" si="49"/>
        <v>0</v>
      </c>
      <c r="BL259" s="17" t="s">
        <v>120</v>
      </c>
      <c r="BM259" s="149" t="s">
        <v>2573</v>
      </c>
    </row>
    <row r="260" spans="2:65" s="1" customFormat="1" ht="16.5" customHeight="1" x14ac:dyDescent="0.2">
      <c r="B260" s="137"/>
      <c r="C260" s="138" t="s">
        <v>564</v>
      </c>
      <c r="D260" s="138" t="s">
        <v>311</v>
      </c>
      <c r="E260" s="139" t="s">
        <v>6945</v>
      </c>
      <c r="F260" s="140" t="s">
        <v>6946</v>
      </c>
      <c r="G260" s="141" t="s">
        <v>2702</v>
      </c>
      <c r="H260" s="142">
        <v>250</v>
      </c>
      <c r="I260" s="143"/>
      <c r="J260" s="144">
        <f t="shared" si="40"/>
        <v>0</v>
      </c>
      <c r="K260" s="140" t="s">
        <v>366</v>
      </c>
      <c r="L260" s="33"/>
      <c r="M260" s="145" t="s">
        <v>1</v>
      </c>
      <c r="N260" s="146" t="s">
        <v>46</v>
      </c>
      <c r="P260" s="147">
        <f t="shared" si="41"/>
        <v>0</v>
      </c>
      <c r="Q260" s="147">
        <v>0</v>
      </c>
      <c r="R260" s="147">
        <f t="shared" si="42"/>
        <v>0</v>
      </c>
      <c r="S260" s="147">
        <v>0</v>
      </c>
      <c r="T260" s="148">
        <f t="shared" si="43"/>
        <v>0</v>
      </c>
      <c r="AR260" s="149" t="s">
        <v>120</v>
      </c>
      <c r="AT260" s="149" t="s">
        <v>311</v>
      </c>
      <c r="AU260" s="149" t="s">
        <v>88</v>
      </c>
      <c r="AY260" s="17" t="s">
        <v>309</v>
      </c>
      <c r="BE260" s="150">
        <f t="shared" si="44"/>
        <v>0</v>
      </c>
      <c r="BF260" s="150">
        <f t="shared" si="45"/>
        <v>0</v>
      </c>
      <c r="BG260" s="150">
        <f t="shared" si="46"/>
        <v>0</v>
      </c>
      <c r="BH260" s="150">
        <f t="shared" si="47"/>
        <v>0</v>
      </c>
      <c r="BI260" s="150">
        <f t="shared" si="48"/>
        <v>0</v>
      </c>
      <c r="BJ260" s="17" t="s">
        <v>88</v>
      </c>
      <c r="BK260" s="150">
        <f t="shared" si="49"/>
        <v>0</v>
      </c>
      <c r="BL260" s="17" t="s">
        <v>120</v>
      </c>
      <c r="BM260" s="149" t="s">
        <v>2581</v>
      </c>
    </row>
    <row r="261" spans="2:65" s="1" customFormat="1" ht="16.5" customHeight="1" x14ac:dyDescent="0.2">
      <c r="B261" s="137"/>
      <c r="C261" s="138" t="s">
        <v>1196</v>
      </c>
      <c r="D261" s="138" t="s">
        <v>311</v>
      </c>
      <c r="E261" s="139" t="s">
        <v>6947</v>
      </c>
      <c r="F261" s="140" t="s">
        <v>6948</v>
      </c>
      <c r="G261" s="141" t="s">
        <v>2702</v>
      </c>
      <c r="H261" s="142">
        <v>40</v>
      </c>
      <c r="I261" s="143"/>
      <c r="J261" s="144">
        <f t="shared" si="40"/>
        <v>0</v>
      </c>
      <c r="K261" s="140" t="s">
        <v>366</v>
      </c>
      <c r="L261" s="33"/>
      <c r="M261" s="145" t="s">
        <v>1</v>
      </c>
      <c r="N261" s="146" t="s">
        <v>46</v>
      </c>
      <c r="P261" s="147">
        <f t="shared" si="41"/>
        <v>0</v>
      </c>
      <c r="Q261" s="147">
        <v>0</v>
      </c>
      <c r="R261" s="147">
        <f t="shared" si="42"/>
        <v>0</v>
      </c>
      <c r="S261" s="147">
        <v>0</v>
      </c>
      <c r="T261" s="148">
        <f t="shared" si="43"/>
        <v>0</v>
      </c>
      <c r="AR261" s="149" t="s">
        <v>120</v>
      </c>
      <c r="AT261" s="149" t="s">
        <v>311</v>
      </c>
      <c r="AU261" s="149" t="s">
        <v>88</v>
      </c>
      <c r="AY261" s="17" t="s">
        <v>309</v>
      </c>
      <c r="BE261" s="150">
        <f t="shared" si="44"/>
        <v>0</v>
      </c>
      <c r="BF261" s="150">
        <f t="shared" si="45"/>
        <v>0</v>
      </c>
      <c r="BG261" s="150">
        <f t="shared" si="46"/>
        <v>0</v>
      </c>
      <c r="BH261" s="150">
        <f t="shared" si="47"/>
        <v>0</v>
      </c>
      <c r="BI261" s="150">
        <f t="shared" si="48"/>
        <v>0</v>
      </c>
      <c r="BJ261" s="17" t="s">
        <v>88</v>
      </c>
      <c r="BK261" s="150">
        <f t="shared" si="49"/>
        <v>0</v>
      </c>
      <c r="BL261" s="17" t="s">
        <v>120</v>
      </c>
      <c r="BM261" s="149" t="s">
        <v>2589</v>
      </c>
    </row>
    <row r="262" spans="2:65" s="1" customFormat="1" ht="16.5" customHeight="1" x14ac:dyDescent="0.2">
      <c r="B262" s="137"/>
      <c r="C262" s="138" t="s">
        <v>567</v>
      </c>
      <c r="D262" s="138" t="s">
        <v>311</v>
      </c>
      <c r="E262" s="139" t="s">
        <v>6949</v>
      </c>
      <c r="F262" s="140" t="s">
        <v>6950</v>
      </c>
      <c r="G262" s="141" t="s">
        <v>2702</v>
      </c>
      <c r="H262" s="142">
        <v>25</v>
      </c>
      <c r="I262" s="143"/>
      <c r="J262" s="144">
        <f t="shared" si="40"/>
        <v>0</v>
      </c>
      <c r="K262" s="140" t="s">
        <v>366</v>
      </c>
      <c r="L262" s="33"/>
      <c r="M262" s="145" t="s">
        <v>1</v>
      </c>
      <c r="N262" s="146" t="s">
        <v>46</v>
      </c>
      <c r="P262" s="147">
        <f t="shared" si="41"/>
        <v>0</v>
      </c>
      <c r="Q262" s="147">
        <v>0</v>
      </c>
      <c r="R262" s="147">
        <f t="shared" si="42"/>
        <v>0</v>
      </c>
      <c r="S262" s="147">
        <v>0</v>
      </c>
      <c r="T262" s="148">
        <f t="shared" si="43"/>
        <v>0</v>
      </c>
      <c r="AR262" s="149" t="s">
        <v>120</v>
      </c>
      <c r="AT262" s="149" t="s">
        <v>311</v>
      </c>
      <c r="AU262" s="149" t="s">
        <v>88</v>
      </c>
      <c r="AY262" s="17" t="s">
        <v>309</v>
      </c>
      <c r="BE262" s="150">
        <f t="shared" si="44"/>
        <v>0</v>
      </c>
      <c r="BF262" s="150">
        <f t="shared" si="45"/>
        <v>0</v>
      </c>
      <c r="BG262" s="150">
        <f t="shared" si="46"/>
        <v>0</v>
      </c>
      <c r="BH262" s="150">
        <f t="shared" si="47"/>
        <v>0</v>
      </c>
      <c r="BI262" s="150">
        <f t="shared" si="48"/>
        <v>0</v>
      </c>
      <c r="BJ262" s="17" t="s">
        <v>88</v>
      </c>
      <c r="BK262" s="150">
        <f t="shared" si="49"/>
        <v>0</v>
      </c>
      <c r="BL262" s="17" t="s">
        <v>120</v>
      </c>
      <c r="BM262" s="149" t="s">
        <v>2597</v>
      </c>
    </row>
    <row r="263" spans="2:65" s="1" customFormat="1" ht="16.5" customHeight="1" x14ac:dyDescent="0.2">
      <c r="B263" s="137"/>
      <c r="C263" s="138" t="s">
        <v>81</v>
      </c>
      <c r="D263" s="138" t="s">
        <v>311</v>
      </c>
      <c r="E263" s="139" t="s">
        <v>6951</v>
      </c>
      <c r="F263" s="140" t="s">
        <v>6952</v>
      </c>
      <c r="G263" s="141" t="s">
        <v>2702</v>
      </c>
      <c r="H263" s="142">
        <v>17</v>
      </c>
      <c r="I263" s="143"/>
      <c r="J263" s="144">
        <f t="shared" si="40"/>
        <v>0</v>
      </c>
      <c r="K263" s="140" t="s">
        <v>366</v>
      </c>
      <c r="L263" s="33"/>
      <c r="M263" s="145" t="s">
        <v>1</v>
      </c>
      <c r="N263" s="146" t="s">
        <v>46</v>
      </c>
      <c r="P263" s="147">
        <f t="shared" si="41"/>
        <v>0</v>
      </c>
      <c r="Q263" s="147">
        <v>0</v>
      </c>
      <c r="R263" s="147">
        <f t="shared" si="42"/>
        <v>0</v>
      </c>
      <c r="S263" s="147">
        <v>0</v>
      </c>
      <c r="T263" s="148">
        <f t="shared" si="43"/>
        <v>0</v>
      </c>
      <c r="AR263" s="149" t="s">
        <v>120</v>
      </c>
      <c r="AT263" s="149" t="s">
        <v>311</v>
      </c>
      <c r="AU263" s="149" t="s">
        <v>88</v>
      </c>
      <c r="AY263" s="17" t="s">
        <v>309</v>
      </c>
      <c r="BE263" s="150">
        <f t="shared" si="44"/>
        <v>0</v>
      </c>
      <c r="BF263" s="150">
        <f t="shared" si="45"/>
        <v>0</v>
      </c>
      <c r="BG263" s="150">
        <f t="shared" si="46"/>
        <v>0</v>
      </c>
      <c r="BH263" s="150">
        <f t="shared" si="47"/>
        <v>0</v>
      </c>
      <c r="BI263" s="150">
        <f t="shared" si="48"/>
        <v>0</v>
      </c>
      <c r="BJ263" s="17" t="s">
        <v>88</v>
      </c>
      <c r="BK263" s="150">
        <f t="shared" si="49"/>
        <v>0</v>
      </c>
      <c r="BL263" s="17" t="s">
        <v>120</v>
      </c>
      <c r="BM263" s="149" t="s">
        <v>2605</v>
      </c>
    </row>
    <row r="264" spans="2:65" s="1" customFormat="1" ht="16.5" customHeight="1" x14ac:dyDescent="0.2">
      <c r="B264" s="137"/>
      <c r="C264" s="138" t="s">
        <v>1219</v>
      </c>
      <c r="D264" s="138" t="s">
        <v>311</v>
      </c>
      <c r="E264" s="139" t="s">
        <v>6953</v>
      </c>
      <c r="F264" s="140" t="s">
        <v>6954</v>
      </c>
      <c r="G264" s="141" t="s">
        <v>2702</v>
      </c>
      <c r="H264" s="142">
        <v>14</v>
      </c>
      <c r="I264" s="143"/>
      <c r="J264" s="144">
        <f t="shared" si="40"/>
        <v>0</v>
      </c>
      <c r="K264" s="140" t="s">
        <v>366</v>
      </c>
      <c r="L264" s="33"/>
      <c r="M264" s="145" t="s">
        <v>1</v>
      </c>
      <c r="N264" s="146" t="s">
        <v>46</v>
      </c>
      <c r="P264" s="147">
        <f t="shared" si="41"/>
        <v>0</v>
      </c>
      <c r="Q264" s="147">
        <v>0</v>
      </c>
      <c r="R264" s="147">
        <f t="shared" si="42"/>
        <v>0</v>
      </c>
      <c r="S264" s="147">
        <v>0</v>
      </c>
      <c r="T264" s="148">
        <f t="shared" si="43"/>
        <v>0</v>
      </c>
      <c r="AR264" s="149" t="s">
        <v>120</v>
      </c>
      <c r="AT264" s="149" t="s">
        <v>311</v>
      </c>
      <c r="AU264" s="149" t="s">
        <v>88</v>
      </c>
      <c r="AY264" s="17" t="s">
        <v>309</v>
      </c>
      <c r="BE264" s="150">
        <f t="shared" si="44"/>
        <v>0</v>
      </c>
      <c r="BF264" s="150">
        <f t="shared" si="45"/>
        <v>0</v>
      </c>
      <c r="BG264" s="150">
        <f t="shared" si="46"/>
        <v>0</v>
      </c>
      <c r="BH264" s="150">
        <f t="shared" si="47"/>
        <v>0</v>
      </c>
      <c r="BI264" s="150">
        <f t="shared" si="48"/>
        <v>0</v>
      </c>
      <c r="BJ264" s="17" t="s">
        <v>88</v>
      </c>
      <c r="BK264" s="150">
        <f t="shared" si="49"/>
        <v>0</v>
      </c>
      <c r="BL264" s="17" t="s">
        <v>120</v>
      </c>
      <c r="BM264" s="149" t="s">
        <v>2613</v>
      </c>
    </row>
    <row r="265" spans="2:65" s="1" customFormat="1" ht="16.5" customHeight="1" x14ac:dyDescent="0.2">
      <c r="B265" s="137"/>
      <c r="C265" s="138" t="s">
        <v>571</v>
      </c>
      <c r="D265" s="138" t="s">
        <v>311</v>
      </c>
      <c r="E265" s="139" t="s">
        <v>6955</v>
      </c>
      <c r="F265" s="140" t="s">
        <v>6956</v>
      </c>
      <c r="G265" s="141" t="s">
        <v>2702</v>
      </c>
      <c r="H265" s="142">
        <v>2</v>
      </c>
      <c r="I265" s="143"/>
      <c r="J265" s="144">
        <f t="shared" si="40"/>
        <v>0</v>
      </c>
      <c r="K265" s="140" t="s">
        <v>366</v>
      </c>
      <c r="L265" s="33"/>
      <c r="M265" s="145" t="s">
        <v>1</v>
      </c>
      <c r="N265" s="146" t="s">
        <v>46</v>
      </c>
      <c r="P265" s="147">
        <f t="shared" si="41"/>
        <v>0</v>
      </c>
      <c r="Q265" s="147">
        <v>0</v>
      </c>
      <c r="R265" s="147">
        <f t="shared" si="42"/>
        <v>0</v>
      </c>
      <c r="S265" s="147">
        <v>0</v>
      </c>
      <c r="T265" s="148">
        <f t="shared" si="43"/>
        <v>0</v>
      </c>
      <c r="AR265" s="149" t="s">
        <v>120</v>
      </c>
      <c r="AT265" s="149" t="s">
        <v>311</v>
      </c>
      <c r="AU265" s="149" t="s">
        <v>88</v>
      </c>
      <c r="AY265" s="17" t="s">
        <v>309</v>
      </c>
      <c r="BE265" s="150">
        <f t="shared" si="44"/>
        <v>0</v>
      </c>
      <c r="BF265" s="150">
        <f t="shared" si="45"/>
        <v>0</v>
      </c>
      <c r="BG265" s="150">
        <f t="shared" si="46"/>
        <v>0</v>
      </c>
      <c r="BH265" s="150">
        <f t="shared" si="47"/>
        <v>0</v>
      </c>
      <c r="BI265" s="150">
        <f t="shared" si="48"/>
        <v>0</v>
      </c>
      <c r="BJ265" s="17" t="s">
        <v>88</v>
      </c>
      <c r="BK265" s="150">
        <f t="shared" si="49"/>
        <v>0</v>
      </c>
      <c r="BL265" s="17" t="s">
        <v>120</v>
      </c>
      <c r="BM265" s="149" t="s">
        <v>2621</v>
      </c>
    </row>
    <row r="266" spans="2:65" s="1" customFormat="1" ht="16.5" customHeight="1" x14ac:dyDescent="0.2">
      <c r="B266" s="137"/>
      <c r="C266" s="138" t="s">
        <v>1231</v>
      </c>
      <c r="D266" s="138" t="s">
        <v>311</v>
      </c>
      <c r="E266" s="139" t="s">
        <v>6957</v>
      </c>
      <c r="F266" s="140" t="s">
        <v>6958</v>
      </c>
      <c r="G266" s="141" t="s">
        <v>2702</v>
      </c>
      <c r="H266" s="142">
        <v>1</v>
      </c>
      <c r="I266" s="143"/>
      <c r="J266" s="144">
        <f t="shared" si="40"/>
        <v>0</v>
      </c>
      <c r="K266" s="140" t="s">
        <v>366</v>
      </c>
      <c r="L266" s="33"/>
      <c r="M266" s="145" t="s">
        <v>1</v>
      </c>
      <c r="N266" s="146" t="s">
        <v>46</v>
      </c>
      <c r="P266" s="147">
        <f t="shared" si="41"/>
        <v>0</v>
      </c>
      <c r="Q266" s="147">
        <v>0</v>
      </c>
      <c r="R266" s="147">
        <f t="shared" si="42"/>
        <v>0</v>
      </c>
      <c r="S266" s="147">
        <v>0</v>
      </c>
      <c r="T266" s="148">
        <f t="shared" si="43"/>
        <v>0</v>
      </c>
      <c r="AR266" s="149" t="s">
        <v>120</v>
      </c>
      <c r="AT266" s="149" t="s">
        <v>311</v>
      </c>
      <c r="AU266" s="149" t="s">
        <v>88</v>
      </c>
      <c r="AY266" s="17" t="s">
        <v>309</v>
      </c>
      <c r="BE266" s="150">
        <f t="shared" si="44"/>
        <v>0</v>
      </c>
      <c r="BF266" s="150">
        <f t="shared" si="45"/>
        <v>0</v>
      </c>
      <c r="BG266" s="150">
        <f t="shared" si="46"/>
        <v>0</v>
      </c>
      <c r="BH266" s="150">
        <f t="shared" si="47"/>
        <v>0</v>
      </c>
      <c r="BI266" s="150">
        <f t="shared" si="48"/>
        <v>0</v>
      </c>
      <c r="BJ266" s="17" t="s">
        <v>88</v>
      </c>
      <c r="BK266" s="150">
        <f t="shared" si="49"/>
        <v>0</v>
      </c>
      <c r="BL266" s="17" t="s">
        <v>120</v>
      </c>
      <c r="BM266" s="149" t="s">
        <v>2629</v>
      </c>
    </row>
    <row r="267" spans="2:65" s="1" customFormat="1" ht="16.5" customHeight="1" x14ac:dyDescent="0.2">
      <c r="B267" s="137"/>
      <c r="C267" s="138" t="s">
        <v>81</v>
      </c>
      <c r="D267" s="138" t="s">
        <v>311</v>
      </c>
      <c r="E267" s="139" t="s">
        <v>6959</v>
      </c>
      <c r="F267" s="140" t="s">
        <v>6960</v>
      </c>
      <c r="G267" s="141" t="s">
        <v>2702</v>
      </c>
      <c r="H267" s="142">
        <v>4</v>
      </c>
      <c r="I267" s="143"/>
      <c r="J267" s="144">
        <f t="shared" si="40"/>
        <v>0</v>
      </c>
      <c r="K267" s="140" t="s">
        <v>366</v>
      </c>
      <c r="L267" s="33"/>
      <c r="M267" s="145" t="s">
        <v>1</v>
      </c>
      <c r="N267" s="146" t="s">
        <v>46</v>
      </c>
      <c r="P267" s="147">
        <f t="shared" si="41"/>
        <v>0</v>
      </c>
      <c r="Q267" s="147">
        <v>0</v>
      </c>
      <c r="R267" s="147">
        <f t="shared" si="42"/>
        <v>0</v>
      </c>
      <c r="S267" s="147">
        <v>0</v>
      </c>
      <c r="T267" s="148">
        <f t="shared" si="43"/>
        <v>0</v>
      </c>
      <c r="AR267" s="149" t="s">
        <v>120</v>
      </c>
      <c r="AT267" s="149" t="s">
        <v>311</v>
      </c>
      <c r="AU267" s="149" t="s">
        <v>88</v>
      </c>
      <c r="AY267" s="17" t="s">
        <v>309</v>
      </c>
      <c r="BE267" s="150">
        <f t="shared" si="44"/>
        <v>0</v>
      </c>
      <c r="BF267" s="150">
        <f t="shared" si="45"/>
        <v>0</v>
      </c>
      <c r="BG267" s="150">
        <f t="shared" si="46"/>
        <v>0</v>
      </c>
      <c r="BH267" s="150">
        <f t="shared" si="47"/>
        <v>0</v>
      </c>
      <c r="BI267" s="150">
        <f t="shared" si="48"/>
        <v>0</v>
      </c>
      <c r="BJ267" s="17" t="s">
        <v>88</v>
      </c>
      <c r="BK267" s="150">
        <f t="shared" si="49"/>
        <v>0</v>
      </c>
      <c r="BL267" s="17" t="s">
        <v>120</v>
      </c>
      <c r="BM267" s="149" t="s">
        <v>2637</v>
      </c>
    </row>
    <row r="268" spans="2:65" s="1" customFormat="1" ht="21.75" customHeight="1" x14ac:dyDescent="0.2">
      <c r="B268" s="137"/>
      <c r="C268" s="138" t="s">
        <v>574</v>
      </c>
      <c r="D268" s="138" t="s">
        <v>311</v>
      </c>
      <c r="E268" s="139" t="s">
        <v>6961</v>
      </c>
      <c r="F268" s="140" t="s">
        <v>6962</v>
      </c>
      <c r="G268" s="141" t="s">
        <v>2702</v>
      </c>
      <c r="H268" s="142">
        <v>1</v>
      </c>
      <c r="I268" s="143"/>
      <c r="J268" s="144">
        <f t="shared" si="40"/>
        <v>0</v>
      </c>
      <c r="K268" s="140" t="s">
        <v>366</v>
      </c>
      <c r="L268" s="33"/>
      <c r="M268" s="145" t="s">
        <v>1</v>
      </c>
      <c r="N268" s="146" t="s">
        <v>46</v>
      </c>
      <c r="P268" s="147">
        <f t="shared" si="41"/>
        <v>0</v>
      </c>
      <c r="Q268" s="147">
        <v>0</v>
      </c>
      <c r="R268" s="147">
        <f t="shared" si="42"/>
        <v>0</v>
      </c>
      <c r="S268" s="147">
        <v>0</v>
      </c>
      <c r="T268" s="148">
        <f t="shared" si="43"/>
        <v>0</v>
      </c>
      <c r="AR268" s="149" t="s">
        <v>120</v>
      </c>
      <c r="AT268" s="149" t="s">
        <v>311</v>
      </c>
      <c r="AU268" s="149" t="s">
        <v>88</v>
      </c>
      <c r="AY268" s="17" t="s">
        <v>309</v>
      </c>
      <c r="BE268" s="150">
        <f t="shared" si="44"/>
        <v>0</v>
      </c>
      <c r="BF268" s="150">
        <f t="shared" si="45"/>
        <v>0</v>
      </c>
      <c r="BG268" s="150">
        <f t="shared" si="46"/>
        <v>0</v>
      </c>
      <c r="BH268" s="150">
        <f t="shared" si="47"/>
        <v>0</v>
      </c>
      <c r="BI268" s="150">
        <f t="shared" si="48"/>
        <v>0</v>
      </c>
      <c r="BJ268" s="17" t="s">
        <v>88</v>
      </c>
      <c r="BK268" s="150">
        <f t="shared" si="49"/>
        <v>0</v>
      </c>
      <c r="BL268" s="17" t="s">
        <v>120</v>
      </c>
      <c r="BM268" s="149" t="s">
        <v>2645</v>
      </c>
    </row>
    <row r="269" spans="2:65" s="1" customFormat="1" ht="21.75" customHeight="1" x14ac:dyDescent="0.2">
      <c r="B269" s="137"/>
      <c r="C269" s="138" t="s">
        <v>1242</v>
      </c>
      <c r="D269" s="138" t="s">
        <v>311</v>
      </c>
      <c r="E269" s="139" t="s">
        <v>6963</v>
      </c>
      <c r="F269" s="140" t="s">
        <v>6964</v>
      </c>
      <c r="G269" s="141" t="s">
        <v>2702</v>
      </c>
      <c r="H269" s="142">
        <v>1</v>
      </c>
      <c r="I269" s="143"/>
      <c r="J269" s="144">
        <f t="shared" si="40"/>
        <v>0</v>
      </c>
      <c r="K269" s="140" t="s">
        <v>366</v>
      </c>
      <c r="L269" s="33"/>
      <c r="M269" s="145" t="s">
        <v>1</v>
      </c>
      <c r="N269" s="146" t="s">
        <v>46</v>
      </c>
      <c r="P269" s="147">
        <f t="shared" si="41"/>
        <v>0</v>
      </c>
      <c r="Q269" s="147">
        <v>0</v>
      </c>
      <c r="R269" s="147">
        <f t="shared" si="42"/>
        <v>0</v>
      </c>
      <c r="S269" s="147">
        <v>0</v>
      </c>
      <c r="T269" s="148">
        <f t="shared" si="43"/>
        <v>0</v>
      </c>
      <c r="AR269" s="149" t="s">
        <v>120</v>
      </c>
      <c r="AT269" s="149" t="s">
        <v>311</v>
      </c>
      <c r="AU269" s="149" t="s">
        <v>88</v>
      </c>
      <c r="AY269" s="17" t="s">
        <v>309</v>
      </c>
      <c r="BE269" s="150">
        <f t="shared" si="44"/>
        <v>0</v>
      </c>
      <c r="BF269" s="150">
        <f t="shared" si="45"/>
        <v>0</v>
      </c>
      <c r="BG269" s="150">
        <f t="shared" si="46"/>
        <v>0</v>
      </c>
      <c r="BH269" s="150">
        <f t="shared" si="47"/>
        <v>0</v>
      </c>
      <c r="BI269" s="150">
        <f t="shared" si="48"/>
        <v>0</v>
      </c>
      <c r="BJ269" s="17" t="s">
        <v>88</v>
      </c>
      <c r="BK269" s="150">
        <f t="shared" si="49"/>
        <v>0</v>
      </c>
      <c r="BL269" s="17" t="s">
        <v>120</v>
      </c>
      <c r="BM269" s="149" t="s">
        <v>2653</v>
      </c>
    </row>
    <row r="270" spans="2:65" s="1" customFormat="1" ht="16.5" customHeight="1" x14ac:dyDescent="0.2">
      <c r="B270" s="137"/>
      <c r="C270" s="138" t="s">
        <v>581</v>
      </c>
      <c r="D270" s="138" t="s">
        <v>311</v>
      </c>
      <c r="E270" s="139" t="s">
        <v>6965</v>
      </c>
      <c r="F270" s="140" t="s">
        <v>6966</v>
      </c>
      <c r="G270" s="141" t="s">
        <v>6967</v>
      </c>
      <c r="H270" s="142">
        <v>2</v>
      </c>
      <c r="I270" s="143"/>
      <c r="J270" s="144">
        <f t="shared" si="40"/>
        <v>0</v>
      </c>
      <c r="K270" s="140" t="s">
        <v>366</v>
      </c>
      <c r="L270" s="33"/>
      <c r="M270" s="145" t="s">
        <v>1</v>
      </c>
      <c r="N270" s="146" t="s">
        <v>46</v>
      </c>
      <c r="P270" s="147">
        <f t="shared" si="41"/>
        <v>0</v>
      </c>
      <c r="Q270" s="147">
        <v>0</v>
      </c>
      <c r="R270" s="147">
        <f t="shared" si="42"/>
        <v>0</v>
      </c>
      <c r="S270" s="147">
        <v>0</v>
      </c>
      <c r="T270" s="148">
        <f t="shared" si="43"/>
        <v>0</v>
      </c>
      <c r="AR270" s="149" t="s">
        <v>120</v>
      </c>
      <c r="AT270" s="149" t="s">
        <v>311</v>
      </c>
      <c r="AU270" s="149" t="s">
        <v>88</v>
      </c>
      <c r="AY270" s="17" t="s">
        <v>309</v>
      </c>
      <c r="BE270" s="150">
        <f t="shared" si="44"/>
        <v>0</v>
      </c>
      <c r="BF270" s="150">
        <f t="shared" si="45"/>
        <v>0</v>
      </c>
      <c r="BG270" s="150">
        <f t="shared" si="46"/>
        <v>0</v>
      </c>
      <c r="BH270" s="150">
        <f t="shared" si="47"/>
        <v>0</v>
      </c>
      <c r="BI270" s="150">
        <f t="shared" si="48"/>
        <v>0</v>
      </c>
      <c r="BJ270" s="17" t="s">
        <v>88</v>
      </c>
      <c r="BK270" s="150">
        <f t="shared" si="49"/>
        <v>0</v>
      </c>
      <c r="BL270" s="17" t="s">
        <v>120</v>
      </c>
      <c r="BM270" s="149" t="s">
        <v>2661</v>
      </c>
    </row>
    <row r="271" spans="2:65" s="1" customFormat="1" ht="16.5" customHeight="1" x14ac:dyDescent="0.2">
      <c r="B271" s="137"/>
      <c r="C271" s="138" t="s">
        <v>1251</v>
      </c>
      <c r="D271" s="138" t="s">
        <v>311</v>
      </c>
      <c r="E271" s="139" t="s">
        <v>6968</v>
      </c>
      <c r="F271" s="140" t="s">
        <v>6969</v>
      </c>
      <c r="G271" s="141" t="s">
        <v>2702</v>
      </c>
      <c r="H271" s="142">
        <v>4</v>
      </c>
      <c r="I271" s="143"/>
      <c r="J271" s="144">
        <f t="shared" si="40"/>
        <v>0</v>
      </c>
      <c r="K271" s="140" t="s">
        <v>366</v>
      </c>
      <c r="L271" s="33"/>
      <c r="M271" s="145" t="s">
        <v>1</v>
      </c>
      <c r="N271" s="146" t="s">
        <v>46</v>
      </c>
      <c r="P271" s="147">
        <f t="shared" si="41"/>
        <v>0</v>
      </c>
      <c r="Q271" s="147">
        <v>0</v>
      </c>
      <c r="R271" s="147">
        <f t="shared" si="42"/>
        <v>0</v>
      </c>
      <c r="S271" s="147">
        <v>0</v>
      </c>
      <c r="T271" s="148">
        <f t="shared" si="43"/>
        <v>0</v>
      </c>
      <c r="AR271" s="149" t="s">
        <v>120</v>
      </c>
      <c r="AT271" s="149" t="s">
        <v>311</v>
      </c>
      <c r="AU271" s="149" t="s">
        <v>88</v>
      </c>
      <c r="AY271" s="17" t="s">
        <v>309</v>
      </c>
      <c r="BE271" s="150">
        <f t="shared" si="44"/>
        <v>0</v>
      </c>
      <c r="BF271" s="150">
        <f t="shared" si="45"/>
        <v>0</v>
      </c>
      <c r="BG271" s="150">
        <f t="shared" si="46"/>
        <v>0</v>
      </c>
      <c r="BH271" s="150">
        <f t="shared" si="47"/>
        <v>0</v>
      </c>
      <c r="BI271" s="150">
        <f t="shared" si="48"/>
        <v>0</v>
      </c>
      <c r="BJ271" s="17" t="s">
        <v>88</v>
      </c>
      <c r="BK271" s="150">
        <f t="shared" si="49"/>
        <v>0</v>
      </c>
      <c r="BL271" s="17" t="s">
        <v>120</v>
      </c>
      <c r="BM271" s="149" t="s">
        <v>2669</v>
      </c>
    </row>
    <row r="272" spans="2:65" s="1" customFormat="1" ht="16.5" customHeight="1" x14ac:dyDescent="0.2">
      <c r="B272" s="137"/>
      <c r="C272" s="138" t="s">
        <v>585</v>
      </c>
      <c r="D272" s="138" t="s">
        <v>311</v>
      </c>
      <c r="E272" s="139" t="s">
        <v>6970</v>
      </c>
      <c r="F272" s="140" t="s">
        <v>6971</v>
      </c>
      <c r="G272" s="141" t="s">
        <v>2702</v>
      </c>
      <c r="H272" s="142">
        <v>3</v>
      </c>
      <c r="I272" s="143"/>
      <c r="J272" s="144">
        <f t="shared" si="40"/>
        <v>0</v>
      </c>
      <c r="K272" s="140" t="s">
        <v>366</v>
      </c>
      <c r="L272" s="33"/>
      <c r="M272" s="145" t="s">
        <v>1</v>
      </c>
      <c r="N272" s="146" t="s">
        <v>46</v>
      </c>
      <c r="P272" s="147">
        <f t="shared" si="41"/>
        <v>0</v>
      </c>
      <c r="Q272" s="147">
        <v>0</v>
      </c>
      <c r="R272" s="147">
        <f t="shared" si="42"/>
        <v>0</v>
      </c>
      <c r="S272" s="147">
        <v>0</v>
      </c>
      <c r="T272" s="148">
        <f t="shared" si="43"/>
        <v>0</v>
      </c>
      <c r="AR272" s="149" t="s">
        <v>120</v>
      </c>
      <c r="AT272" s="149" t="s">
        <v>311</v>
      </c>
      <c r="AU272" s="149" t="s">
        <v>88</v>
      </c>
      <c r="AY272" s="17" t="s">
        <v>309</v>
      </c>
      <c r="BE272" s="150">
        <f t="shared" si="44"/>
        <v>0</v>
      </c>
      <c r="BF272" s="150">
        <f t="shared" si="45"/>
        <v>0</v>
      </c>
      <c r="BG272" s="150">
        <f t="shared" si="46"/>
        <v>0</v>
      </c>
      <c r="BH272" s="150">
        <f t="shared" si="47"/>
        <v>0</v>
      </c>
      <c r="BI272" s="150">
        <f t="shared" si="48"/>
        <v>0</v>
      </c>
      <c r="BJ272" s="17" t="s">
        <v>88</v>
      </c>
      <c r="BK272" s="150">
        <f t="shared" si="49"/>
        <v>0</v>
      </c>
      <c r="BL272" s="17" t="s">
        <v>120</v>
      </c>
      <c r="BM272" s="149" t="s">
        <v>2677</v>
      </c>
    </row>
    <row r="273" spans="2:65" s="1" customFormat="1" ht="16.5" customHeight="1" x14ac:dyDescent="0.2">
      <c r="B273" s="137"/>
      <c r="C273" s="138" t="s">
        <v>1262</v>
      </c>
      <c r="D273" s="138" t="s">
        <v>311</v>
      </c>
      <c r="E273" s="139" t="s">
        <v>6972</v>
      </c>
      <c r="F273" s="140" t="s">
        <v>6973</v>
      </c>
      <c r="G273" s="141" t="s">
        <v>360</v>
      </c>
      <c r="H273" s="142">
        <v>10</v>
      </c>
      <c r="I273" s="143"/>
      <c r="J273" s="144">
        <f t="shared" si="40"/>
        <v>0</v>
      </c>
      <c r="K273" s="140" t="s">
        <v>366</v>
      </c>
      <c r="L273" s="33"/>
      <c r="M273" s="145" t="s">
        <v>1</v>
      </c>
      <c r="N273" s="146" t="s">
        <v>46</v>
      </c>
      <c r="P273" s="147">
        <f t="shared" si="41"/>
        <v>0</v>
      </c>
      <c r="Q273" s="147">
        <v>0</v>
      </c>
      <c r="R273" s="147">
        <f t="shared" si="42"/>
        <v>0</v>
      </c>
      <c r="S273" s="147">
        <v>0</v>
      </c>
      <c r="T273" s="148">
        <f t="shared" si="43"/>
        <v>0</v>
      </c>
      <c r="AR273" s="149" t="s">
        <v>120</v>
      </c>
      <c r="AT273" s="149" t="s">
        <v>311</v>
      </c>
      <c r="AU273" s="149" t="s">
        <v>88</v>
      </c>
      <c r="AY273" s="17" t="s">
        <v>309</v>
      </c>
      <c r="BE273" s="150">
        <f t="shared" si="44"/>
        <v>0</v>
      </c>
      <c r="BF273" s="150">
        <f t="shared" si="45"/>
        <v>0</v>
      </c>
      <c r="BG273" s="150">
        <f t="shared" si="46"/>
        <v>0</v>
      </c>
      <c r="BH273" s="150">
        <f t="shared" si="47"/>
        <v>0</v>
      </c>
      <c r="BI273" s="150">
        <f t="shared" si="48"/>
        <v>0</v>
      </c>
      <c r="BJ273" s="17" t="s">
        <v>88</v>
      </c>
      <c r="BK273" s="150">
        <f t="shared" si="49"/>
        <v>0</v>
      </c>
      <c r="BL273" s="17" t="s">
        <v>120</v>
      </c>
      <c r="BM273" s="149" t="s">
        <v>2685</v>
      </c>
    </row>
    <row r="274" spans="2:65" s="11" customFormat="1" ht="25.9" customHeight="1" x14ac:dyDescent="0.2">
      <c r="B274" s="125"/>
      <c r="D274" s="126" t="s">
        <v>80</v>
      </c>
      <c r="E274" s="127" t="s">
        <v>6203</v>
      </c>
      <c r="F274" s="127" t="s">
        <v>6974</v>
      </c>
      <c r="I274" s="128"/>
      <c r="J274" s="129">
        <f>BK274</f>
        <v>0</v>
      </c>
      <c r="L274" s="125"/>
      <c r="M274" s="130"/>
      <c r="P274" s="131">
        <f>SUM(P275:P291)</f>
        <v>0</v>
      </c>
      <c r="R274" s="131">
        <f>SUM(R275:R291)</f>
        <v>0</v>
      </c>
      <c r="T274" s="132">
        <f>SUM(T275:T291)</f>
        <v>0</v>
      </c>
      <c r="AR274" s="126" t="s">
        <v>88</v>
      </c>
      <c r="AT274" s="133" t="s">
        <v>80</v>
      </c>
      <c r="AU274" s="133" t="s">
        <v>81</v>
      </c>
      <c r="AY274" s="126" t="s">
        <v>309</v>
      </c>
      <c r="BK274" s="134">
        <f>SUM(BK275:BK291)</f>
        <v>0</v>
      </c>
    </row>
    <row r="275" spans="2:65" s="1" customFormat="1" ht="16.5" customHeight="1" x14ac:dyDescent="0.2">
      <c r="B275" s="137"/>
      <c r="C275" s="138" t="s">
        <v>590</v>
      </c>
      <c r="D275" s="138" t="s">
        <v>311</v>
      </c>
      <c r="E275" s="139" t="s">
        <v>6975</v>
      </c>
      <c r="F275" s="140" t="s">
        <v>6976</v>
      </c>
      <c r="G275" s="141" t="s">
        <v>2702</v>
      </c>
      <c r="H275" s="142">
        <v>1</v>
      </c>
      <c r="I275" s="143"/>
      <c r="J275" s="144">
        <f t="shared" ref="J275:J291" si="50">ROUND(I275*H275,2)</f>
        <v>0</v>
      </c>
      <c r="K275" s="140" t="s">
        <v>366</v>
      </c>
      <c r="L275" s="33"/>
      <c r="M275" s="145" t="s">
        <v>1</v>
      </c>
      <c r="N275" s="146" t="s">
        <v>46</v>
      </c>
      <c r="P275" s="147">
        <f t="shared" ref="P275:P291" si="51">O275*H275</f>
        <v>0</v>
      </c>
      <c r="Q275" s="147">
        <v>0</v>
      </c>
      <c r="R275" s="147">
        <f t="shared" ref="R275:R291" si="52">Q275*H275</f>
        <v>0</v>
      </c>
      <c r="S275" s="147">
        <v>0</v>
      </c>
      <c r="T275" s="148">
        <f t="shared" ref="T275:T291" si="53">S275*H275</f>
        <v>0</v>
      </c>
      <c r="AR275" s="149" t="s">
        <v>120</v>
      </c>
      <c r="AT275" s="149" t="s">
        <v>311</v>
      </c>
      <c r="AU275" s="149" t="s">
        <v>88</v>
      </c>
      <c r="AY275" s="17" t="s">
        <v>309</v>
      </c>
      <c r="BE275" s="150">
        <f t="shared" ref="BE275:BE291" si="54">IF(N275="základní",J275,0)</f>
        <v>0</v>
      </c>
      <c r="BF275" s="150">
        <f t="shared" ref="BF275:BF291" si="55">IF(N275="snížená",J275,0)</f>
        <v>0</v>
      </c>
      <c r="BG275" s="150">
        <f t="shared" ref="BG275:BG291" si="56">IF(N275="zákl. přenesená",J275,0)</f>
        <v>0</v>
      </c>
      <c r="BH275" s="150">
        <f t="shared" ref="BH275:BH291" si="57">IF(N275="sníž. přenesená",J275,0)</f>
        <v>0</v>
      </c>
      <c r="BI275" s="150">
        <f t="shared" ref="BI275:BI291" si="58">IF(N275="nulová",J275,0)</f>
        <v>0</v>
      </c>
      <c r="BJ275" s="17" t="s">
        <v>88</v>
      </c>
      <c r="BK275" s="150">
        <f t="shared" ref="BK275:BK291" si="59">ROUND(I275*H275,2)</f>
        <v>0</v>
      </c>
      <c r="BL275" s="17" t="s">
        <v>120</v>
      </c>
      <c r="BM275" s="149" t="s">
        <v>2699</v>
      </c>
    </row>
    <row r="276" spans="2:65" s="1" customFormat="1" ht="16.5" customHeight="1" x14ac:dyDescent="0.2">
      <c r="B276" s="137"/>
      <c r="C276" s="138" t="s">
        <v>1276</v>
      </c>
      <c r="D276" s="138" t="s">
        <v>311</v>
      </c>
      <c r="E276" s="139" t="s">
        <v>6977</v>
      </c>
      <c r="F276" s="140" t="s">
        <v>6978</v>
      </c>
      <c r="G276" s="141" t="s">
        <v>2702</v>
      </c>
      <c r="H276" s="142">
        <v>1</v>
      </c>
      <c r="I276" s="143"/>
      <c r="J276" s="144">
        <f t="shared" si="50"/>
        <v>0</v>
      </c>
      <c r="K276" s="140" t="s">
        <v>366</v>
      </c>
      <c r="L276" s="33"/>
      <c r="M276" s="145" t="s">
        <v>1</v>
      </c>
      <c r="N276" s="146" t="s">
        <v>46</v>
      </c>
      <c r="P276" s="147">
        <f t="shared" si="51"/>
        <v>0</v>
      </c>
      <c r="Q276" s="147">
        <v>0</v>
      </c>
      <c r="R276" s="147">
        <f t="shared" si="52"/>
        <v>0</v>
      </c>
      <c r="S276" s="147">
        <v>0</v>
      </c>
      <c r="T276" s="148">
        <f t="shared" si="53"/>
        <v>0</v>
      </c>
      <c r="AR276" s="149" t="s">
        <v>120</v>
      </c>
      <c r="AT276" s="149" t="s">
        <v>311</v>
      </c>
      <c r="AU276" s="149" t="s">
        <v>88</v>
      </c>
      <c r="AY276" s="17" t="s">
        <v>309</v>
      </c>
      <c r="BE276" s="150">
        <f t="shared" si="54"/>
        <v>0</v>
      </c>
      <c r="BF276" s="150">
        <f t="shared" si="55"/>
        <v>0</v>
      </c>
      <c r="BG276" s="150">
        <f t="shared" si="56"/>
        <v>0</v>
      </c>
      <c r="BH276" s="150">
        <f t="shared" si="57"/>
        <v>0</v>
      </c>
      <c r="BI276" s="150">
        <f t="shared" si="58"/>
        <v>0</v>
      </c>
      <c r="BJ276" s="17" t="s">
        <v>88</v>
      </c>
      <c r="BK276" s="150">
        <f t="shared" si="59"/>
        <v>0</v>
      </c>
      <c r="BL276" s="17" t="s">
        <v>120</v>
      </c>
      <c r="BM276" s="149" t="s">
        <v>2710</v>
      </c>
    </row>
    <row r="277" spans="2:65" s="1" customFormat="1" ht="16.5" customHeight="1" x14ac:dyDescent="0.2">
      <c r="B277" s="137"/>
      <c r="C277" s="138" t="s">
        <v>1281</v>
      </c>
      <c r="D277" s="138" t="s">
        <v>311</v>
      </c>
      <c r="E277" s="139" t="s">
        <v>6979</v>
      </c>
      <c r="F277" s="140" t="s">
        <v>6980</v>
      </c>
      <c r="G277" s="141" t="s">
        <v>2702</v>
      </c>
      <c r="H277" s="142">
        <v>1</v>
      </c>
      <c r="I277" s="143"/>
      <c r="J277" s="144">
        <f t="shared" si="50"/>
        <v>0</v>
      </c>
      <c r="K277" s="140" t="s">
        <v>366</v>
      </c>
      <c r="L277" s="33"/>
      <c r="M277" s="145" t="s">
        <v>1</v>
      </c>
      <c r="N277" s="146" t="s">
        <v>46</v>
      </c>
      <c r="P277" s="147">
        <f t="shared" si="51"/>
        <v>0</v>
      </c>
      <c r="Q277" s="147">
        <v>0</v>
      </c>
      <c r="R277" s="147">
        <f t="shared" si="52"/>
        <v>0</v>
      </c>
      <c r="S277" s="147">
        <v>0</v>
      </c>
      <c r="T277" s="148">
        <f t="shared" si="53"/>
        <v>0</v>
      </c>
      <c r="AR277" s="149" t="s">
        <v>120</v>
      </c>
      <c r="AT277" s="149" t="s">
        <v>311</v>
      </c>
      <c r="AU277" s="149" t="s">
        <v>88</v>
      </c>
      <c r="AY277" s="17" t="s">
        <v>309</v>
      </c>
      <c r="BE277" s="150">
        <f t="shared" si="54"/>
        <v>0</v>
      </c>
      <c r="BF277" s="150">
        <f t="shared" si="55"/>
        <v>0</v>
      </c>
      <c r="BG277" s="150">
        <f t="shared" si="56"/>
        <v>0</v>
      </c>
      <c r="BH277" s="150">
        <f t="shared" si="57"/>
        <v>0</v>
      </c>
      <c r="BI277" s="150">
        <f t="shared" si="58"/>
        <v>0</v>
      </c>
      <c r="BJ277" s="17" t="s">
        <v>88</v>
      </c>
      <c r="BK277" s="150">
        <f t="shared" si="59"/>
        <v>0</v>
      </c>
      <c r="BL277" s="17" t="s">
        <v>120</v>
      </c>
      <c r="BM277" s="149" t="s">
        <v>2718</v>
      </c>
    </row>
    <row r="278" spans="2:65" s="1" customFormat="1" ht="16.5" customHeight="1" x14ac:dyDescent="0.2">
      <c r="B278" s="137"/>
      <c r="C278" s="138" t="s">
        <v>1284</v>
      </c>
      <c r="D278" s="138" t="s">
        <v>311</v>
      </c>
      <c r="E278" s="139" t="s">
        <v>6981</v>
      </c>
      <c r="F278" s="140" t="s">
        <v>6982</v>
      </c>
      <c r="G278" s="141" t="s">
        <v>2702</v>
      </c>
      <c r="H278" s="142">
        <v>1</v>
      </c>
      <c r="I278" s="143"/>
      <c r="J278" s="144">
        <f t="shared" si="50"/>
        <v>0</v>
      </c>
      <c r="K278" s="140" t="s">
        <v>366</v>
      </c>
      <c r="L278" s="33"/>
      <c r="M278" s="145" t="s">
        <v>1</v>
      </c>
      <c r="N278" s="146" t="s">
        <v>46</v>
      </c>
      <c r="P278" s="147">
        <f t="shared" si="51"/>
        <v>0</v>
      </c>
      <c r="Q278" s="147">
        <v>0</v>
      </c>
      <c r="R278" s="147">
        <f t="shared" si="52"/>
        <v>0</v>
      </c>
      <c r="S278" s="147">
        <v>0</v>
      </c>
      <c r="T278" s="148">
        <f t="shared" si="53"/>
        <v>0</v>
      </c>
      <c r="AR278" s="149" t="s">
        <v>120</v>
      </c>
      <c r="AT278" s="149" t="s">
        <v>311</v>
      </c>
      <c r="AU278" s="149" t="s">
        <v>88</v>
      </c>
      <c r="AY278" s="17" t="s">
        <v>309</v>
      </c>
      <c r="BE278" s="150">
        <f t="shared" si="54"/>
        <v>0</v>
      </c>
      <c r="BF278" s="150">
        <f t="shared" si="55"/>
        <v>0</v>
      </c>
      <c r="BG278" s="150">
        <f t="shared" si="56"/>
        <v>0</v>
      </c>
      <c r="BH278" s="150">
        <f t="shared" si="57"/>
        <v>0</v>
      </c>
      <c r="BI278" s="150">
        <f t="shared" si="58"/>
        <v>0</v>
      </c>
      <c r="BJ278" s="17" t="s">
        <v>88</v>
      </c>
      <c r="BK278" s="150">
        <f t="shared" si="59"/>
        <v>0</v>
      </c>
      <c r="BL278" s="17" t="s">
        <v>120</v>
      </c>
      <c r="BM278" s="149" t="s">
        <v>2726</v>
      </c>
    </row>
    <row r="279" spans="2:65" s="1" customFormat="1" ht="16.5" customHeight="1" x14ac:dyDescent="0.2">
      <c r="B279" s="137"/>
      <c r="C279" s="138" t="s">
        <v>1287</v>
      </c>
      <c r="D279" s="138" t="s">
        <v>311</v>
      </c>
      <c r="E279" s="139" t="s">
        <v>6983</v>
      </c>
      <c r="F279" s="140" t="s">
        <v>6984</v>
      </c>
      <c r="G279" s="141" t="s">
        <v>2702</v>
      </c>
      <c r="H279" s="142">
        <v>1</v>
      </c>
      <c r="I279" s="143"/>
      <c r="J279" s="144">
        <f t="shared" si="50"/>
        <v>0</v>
      </c>
      <c r="K279" s="140" t="s">
        <v>366</v>
      </c>
      <c r="L279" s="33"/>
      <c r="M279" s="145" t="s">
        <v>1</v>
      </c>
      <c r="N279" s="146" t="s">
        <v>46</v>
      </c>
      <c r="P279" s="147">
        <f t="shared" si="51"/>
        <v>0</v>
      </c>
      <c r="Q279" s="147">
        <v>0</v>
      </c>
      <c r="R279" s="147">
        <f t="shared" si="52"/>
        <v>0</v>
      </c>
      <c r="S279" s="147">
        <v>0</v>
      </c>
      <c r="T279" s="148">
        <f t="shared" si="53"/>
        <v>0</v>
      </c>
      <c r="AR279" s="149" t="s">
        <v>120</v>
      </c>
      <c r="AT279" s="149" t="s">
        <v>311</v>
      </c>
      <c r="AU279" s="149" t="s">
        <v>88</v>
      </c>
      <c r="AY279" s="17" t="s">
        <v>309</v>
      </c>
      <c r="BE279" s="150">
        <f t="shared" si="54"/>
        <v>0</v>
      </c>
      <c r="BF279" s="150">
        <f t="shared" si="55"/>
        <v>0</v>
      </c>
      <c r="BG279" s="150">
        <f t="shared" si="56"/>
        <v>0</v>
      </c>
      <c r="BH279" s="150">
        <f t="shared" si="57"/>
        <v>0</v>
      </c>
      <c r="BI279" s="150">
        <f t="shared" si="58"/>
        <v>0</v>
      </c>
      <c r="BJ279" s="17" t="s">
        <v>88</v>
      </c>
      <c r="BK279" s="150">
        <f t="shared" si="59"/>
        <v>0</v>
      </c>
      <c r="BL279" s="17" t="s">
        <v>120</v>
      </c>
      <c r="BM279" s="149" t="s">
        <v>2734</v>
      </c>
    </row>
    <row r="280" spans="2:65" s="1" customFormat="1" ht="16.5" customHeight="1" x14ac:dyDescent="0.2">
      <c r="B280" s="137"/>
      <c r="C280" s="138" t="s">
        <v>1292</v>
      </c>
      <c r="D280" s="138" t="s">
        <v>311</v>
      </c>
      <c r="E280" s="139" t="s">
        <v>6985</v>
      </c>
      <c r="F280" s="140" t="s">
        <v>6986</v>
      </c>
      <c r="G280" s="141" t="s">
        <v>2702</v>
      </c>
      <c r="H280" s="142">
        <v>1</v>
      </c>
      <c r="I280" s="143"/>
      <c r="J280" s="144">
        <f t="shared" si="50"/>
        <v>0</v>
      </c>
      <c r="K280" s="140" t="s">
        <v>366</v>
      </c>
      <c r="L280" s="33"/>
      <c r="M280" s="145" t="s">
        <v>1</v>
      </c>
      <c r="N280" s="146" t="s">
        <v>46</v>
      </c>
      <c r="P280" s="147">
        <f t="shared" si="51"/>
        <v>0</v>
      </c>
      <c r="Q280" s="147">
        <v>0</v>
      </c>
      <c r="R280" s="147">
        <f t="shared" si="52"/>
        <v>0</v>
      </c>
      <c r="S280" s="147">
        <v>0</v>
      </c>
      <c r="T280" s="148">
        <f t="shared" si="53"/>
        <v>0</v>
      </c>
      <c r="AR280" s="149" t="s">
        <v>120</v>
      </c>
      <c r="AT280" s="149" t="s">
        <v>311</v>
      </c>
      <c r="AU280" s="149" t="s">
        <v>88</v>
      </c>
      <c r="AY280" s="17" t="s">
        <v>309</v>
      </c>
      <c r="BE280" s="150">
        <f t="shared" si="54"/>
        <v>0</v>
      </c>
      <c r="BF280" s="150">
        <f t="shared" si="55"/>
        <v>0</v>
      </c>
      <c r="BG280" s="150">
        <f t="shared" si="56"/>
        <v>0</v>
      </c>
      <c r="BH280" s="150">
        <f t="shared" si="57"/>
        <v>0</v>
      </c>
      <c r="BI280" s="150">
        <f t="shared" si="58"/>
        <v>0</v>
      </c>
      <c r="BJ280" s="17" t="s">
        <v>88</v>
      </c>
      <c r="BK280" s="150">
        <f t="shared" si="59"/>
        <v>0</v>
      </c>
      <c r="BL280" s="17" t="s">
        <v>120</v>
      </c>
      <c r="BM280" s="149" t="s">
        <v>2742</v>
      </c>
    </row>
    <row r="281" spans="2:65" s="1" customFormat="1" ht="16.5" customHeight="1" x14ac:dyDescent="0.2">
      <c r="B281" s="137"/>
      <c r="C281" s="138" t="s">
        <v>1298</v>
      </c>
      <c r="D281" s="138" t="s">
        <v>311</v>
      </c>
      <c r="E281" s="139" t="s">
        <v>6987</v>
      </c>
      <c r="F281" s="140" t="s">
        <v>6988</v>
      </c>
      <c r="G281" s="141" t="s">
        <v>2702</v>
      </c>
      <c r="H281" s="142">
        <v>1</v>
      </c>
      <c r="I281" s="143"/>
      <c r="J281" s="144">
        <f t="shared" si="50"/>
        <v>0</v>
      </c>
      <c r="K281" s="140" t="s">
        <v>366</v>
      </c>
      <c r="L281" s="33"/>
      <c r="M281" s="145" t="s">
        <v>1</v>
      </c>
      <c r="N281" s="146" t="s">
        <v>46</v>
      </c>
      <c r="P281" s="147">
        <f t="shared" si="51"/>
        <v>0</v>
      </c>
      <c r="Q281" s="147">
        <v>0</v>
      </c>
      <c r="R281" s="147">
        <f t="shared" si="52"/>
        <v>0</v>
      </c>
      <c r="S281" s="147">
        <v>0</v>
      </c>
      <c r="T281" s="148">
        <f t="shared" si="53"/>
        <v>0</v>
      </c>
      <c r="AR281" s="149" t="s">
        <v>120</v>
      </c>
      <c r="AT281" s="149" t="s">
        <v>311</v>
      </c>
      <c r="AU281" s="149" t="s">
        <v>88</v>
      </c>
      <c r="AY281" s="17" t="s">
        <v>309</v>
      </c>
      <c r="BE281" s="150">
        <f t="shared" si="54"/>
        <v>0</v>
      </c>
      <c r="BF281" s="150">
        <f t="shared" si="55"/>
        <v>0</v>
      </c>
      <c r="BG281" s="150">
        <f t="shared" si="56"/>
        <v>0</v>
      </c>
      <c r="BH281" s="150">
        <f t="shared" si="57"/>
        <v>0</v>
      </c>
      <c r="BI281" s="150">
        <f t="shared" si="58"/>
        <v>0</v>
      </c>
      <c r="BJ281" s="17" t="s">
        <v>88</v>
      </c>
      <c r="BK281" s="150">
        <f t="shared" si="59"/>
        <v>0</v>
      </c>
      <c r="BL281" s="17" t="s">
        <v>120</v>
      </c>
      <c r="BM281" s="149" t="s">
        <v>2750</v>
      </c>
    </row>
    <row r="282" spans="2:65" s="1" customFormat="1" ht="16.5" customHeight="1" x14ac:dyDescent="0.2">
      <c r="B282" s="137"/>
      <c r="C282" s="138" t="s">
        <v>1305</v>
      </c>
      <c r="D282" s="138" t="s">
        <v>311</v>
      </c>
      <c r="E282" s="139" t="s">
        <v>6989</v>
      </c>
      <c r="F282" s="140" t="s">
        <v>6990</v>
      </c>
      <c r="G282" s="141" t="s">
        <v>2702</v>
      </c>
      <c r="H282" s="142">
        <v>1</v>
      </c>
      <c r="I282" s="143"/>
      <c r="J282" s="144">
        <f t="shared" si="50"/>
        <v>0</v>
      </c>
      <c r="K282" s="140" t="s">
        <v>366</v>
      </c>
      <c r="L282" s="33"/>
      <c r="M282" s="145" t="s">
        <v>1</v>
      </c>
      <c r="N282" s="146" t="s">
        <v>46</v>
      </c>
      <c r="P282" s="147">
        <f t="shared" si="51"/>
        <v>0</v>
      </c>
      <c r="Q282" s="147">
        <v>0</v>
      </c>
      <c r="R282" s="147">
        <f t="shared" si="52"/>
        <v>0</v>
      </c>
      <c r="S282" s="147">
        <v>0</v>
      </c>
      <c r="T282" s="148">
        <f t="shared" si="53"/>
        <v>0</v>
      </c>
      <c r="AR282" s="149" t="s">
        <v>120</v>
      </c>
      <c r="AT282" s="149" t="s">
        <v>311</v>
      </c>
      <c r="AU282" s="149" t="s">
        <v>88</v>
      </c>
      <c r="AY282" s="17" t="s">
        <v>309</v>
      </c>
      <c r="BE282" s="150">
        <f t="shared" si="54"/>
        <v>0</v>
      </c>
      <c r="BF282" s="150">
        <f t="shared" si="55"/>
        <v>0</v>
      </c>
      <c r="BG282" s="150">
        <f t="shared" si="56"/>
        <v>0</v>
      </c>
      <c r="BH282" s="150">
        <f t="shared" si="57"/>
        <v>0</v>
      </c>
      <c r="BI282" s="150">
        <f t="shared" si="58"/>
        <v>0</v>
      </c>
      <c r="BJ282" s="17" t="s">
        <v>88</v>
      </c>
      <c r="BK282" s="150">
        <f t="shared" si="59"/>
        <v>0</v>
      </c>
      <c r="BL282" s="17" t="s">
        <v>120</v>
      </c>
      <c r="BM282" s="149" t="s">
        <v>2758</v>
      </c>
    </row>
    <row r="283" spans="2:65" s="1" customFormat="1" ht="16.5" customHeight="1" x14ac:dyDescent="0.2">
      <c r="B283" s="137"/>
      <c r="C283" s="138" t="s">
        <v>1314</v>
      </c>
      <c r="D283" s="138" t="s">
        <v>311</v>
      </c>
      <c r="E283" s="139" t="s">
        <v>6991</v>
      </c>
      <c r="F283" s="140" t="s">
        <v>6992</v>
      </c>
      <c r="G283" s="141" t="s">
        <v>2702</v>
      </c>
      <c r="H283" s="142">
        <v>1</v>
      </c>
      <c r="I283" s="143"/>
      <c r="J283" s="144">
        <f t="shared" si="50"/>
        <v>0</v>
      </c>
      <c r="K283" s="140" t="s">
        <v>366</v>
      </c>
      <c r="L283" s="33"/>
      <c r="M283" s="145" t="s">
        <v>1</v>
      </c>
      <c r="N283" s="146" t="s">
        <v>46</v>
      </c>
      <c r="P283" s="147">
        <f t="shared" si="51"/>
        <v>0</v>
      </c>
      <c r="Q283" s="147">
        <v>0</v>
      </c>
      <c r="R283" s="147">
        <f t="shared" si="52"/>
        <v>0</v>
      </c>
      <c r="S283" s="147">
        <v>0</v>
      </c>
      <c r="T283" s="148">
        <f t="shared" si="53"/>
        <v>0</v>
      </c>
      <c r="AR283" s="149" t="s">
        <v>120</v>
      </c>
      <c r="AT283" s="149" t="s">
        <v>311</v>
      </c>
      <c r="AU283" s="149" t="s">
        <v>88</v>
      </c>
      <c r="AY283" s="17" t="s">
        <v>309</v>
      </c>
      <c r="BE283" s="150">
        <f t="shared" si="54"/>
        <v>0</v>
      </c>
      <c r="BF283" s="150">
        <f t="shared" si="55"/>
        <v>0</v>
      </c>
      <c r="BG283" s="150">
        <f t="shared" si="56"/>
        <v>0</v>
      </c>
      <c r="BH283" s="150">
        <f t="shared" si="57"/>
        <v>0</v>
      </c>
      <c r="BI283" s="150">
        <f t="shared" si="58"/>
        <v>0</v>
      </c>
      <c r="BJ283" s="17" t="s">
        <v>88</v>
      </c>
      <c r="BK283" s="150">
        <f t="shared" si="59"/>
        <v>0</v>
      </c>
      <c r="BL283" s="17" t="s">
        <v>120</v>
      </c>
      <c r="BM283" s="149" t="s">
        <v>2766</v>
      </c>
    </row>
    <row r="284" spans="2:65" s="1" customFormat="1" ht="16.5" customHeight="1" x14ac:dyDescent="0.2">
      <c r="B284" s="137"/>
      <c r="C284" s="138" t="s">
        <v>1318</v>
      </c>
      <c r="D284" s="138" t="s">
        <v>311</v>
      </c>
      <c r="E284" s="139" t="s">
        <v>6993</v>
      </c>
      <c r="F284" s="140" t="s">
        <v>6994</v>
      </c>
      <c r="G284" s="141" t="s">
        <v>2702</v>
      </c>
      <c r="H284" s="142">
        <v>1</v>
      </c>
      <c r="I284" s="143"/>
      <c r="J284" s="144">
        <f t="shared" si="50"/>
        <v>0</v>
      </c>
      <c r="K284" s="140" t="s">
        <v>366</v>
      </c>
      <c r="L284" s="33"/>
      <c r="M284" s="145" t="s">
        <v>1</v>
      </c>
      <c r="N284" s="146" t="s">
        <v>46</v>
      </c>
      <c r="P284" s="147">
        <f t="shared" si="51"/>
        <v>0</v>
      </c>
      <c r="Q284" s="147">
        <v>0</v>
      </c>
      <c r="R284" s="147">
        <f t="shared" si="52"/>
        <v>0</v>
      </c>
      <c r="S284" s="147">
        <v>0</v>
      </c>
      <c r="T284" s="148">
        <f t="shared" si="53"/>
        <v>0</v>
      </c>
      <c r="AR284" s="149" t="s">
        <v>120</v>
      </c>
      <c r="AT284" s="149" t="s">
        <v>311</v>
      </c>
      <c r="AU284" s="149" t="s">
        <v>88</v>
      </c>
      <c r="AY284" s="17" t="s">
        <v>309</v>
      </c>
      <c r="BE284" s="150">
        <f t="shared" si="54"/>
        <v>0</v>
      </c>
      <c r="BF284" s="150">
        <f t="shared" si="55"/>
        <v>0</v>
      </c>
      <c r="BG284" s="150">
        <f t="shared" si="56"/>
        <v>0</v>
      </c>
      <c r="BH284" s="150">
        <f t="shared" si="57"/>
        <v>0</v>
      </c>
      <c r="BI284" s="150">
        <f t="shared" si="58"/>
        <v>0</v>
      </c>
      <c r="BJ284" s="17" t="s">
        <v>88</v>
      </c>
      <c r="BK284" s="150">
        <f t="shared" si="59"/>
        <v>0</v>
      </c>
      <c r="BL284" s="17" t="s">
        <v>120</v>
      </c>
      <c r="BM284" s="149" t="s">
        <v>2774</v>
      </c>
    </row>
    <row r="285" spans="2:65" s="1" customFormat="1" ht="16.5" customHeight="1" x14ac:dyDescent="0.2">
      <c r="B285" s="137"/>
      <c r="C285" s="138" t="s">
        <v>1323</v>
      </c>
      <c r="D285" s="138" t="s">
        <v>311</v>
      </c>
      <c r="E285" s="139" t="s">
        <v>6995</v>
      </c>
      <c r="F285" s="140" t="s">
        <v>6996</v>
      </c>
      <c r="G285" s="141" t="s">
        <v>2702</v>
      </c>
      <c r="H285" s="142">
        <v>1</v>
      </c>
      <c r="I285" s="143"/>
      <c r="J285" s="144">
        <f t="shared" si="50"/>
        <v>0</v>
      </c>
      <c r="K285" s="140" t="s">
        <v>366</v>
      </c>
      <c r="L285" s="33"/>
      <c r="M285" s="145" t="s">
        <v>1</v>
      </c>
      <c r="N285" s="146" t="s">
        <v>46</v>
      </c>
      <c r="P285" s="147">
        <f t="shared" si="51"/>
        <v>0</v>
      </c>
      <c r="Q285" s="147">
        <v>0</v>
      </c>
      <c r="R285" s="147">
        <f t="shared" si="52"/>
        <v>0</v>
      </c>
      <c r="S285" s="147">
        <v>0</v>
      </c>
      <c r="T285" s="148">
        <f t="shared" si="53"/>
        <v>0</v>
      </c>
      <c r="AR285" s="149" t="s">
        <v>120</v>
      </c>
      <c r="AT285" s="149" t="s">
        <v>311</v>
      </c>
      <c r="AU285" s="149" t="s">
        <v>88</v>
      </c>
      <c r="AY285" s="17" t="s">
        <v>309</v>
      </c>
      <c r="BE285" s="150">
        <f t="shared" si="54"/>
        <v>0</v>
      </c>
      <c r="BF285" s="150">
        <f t="shared" si="55"/>
        <v>0</v>
      </c>
      <c r="BG285" s="150">
        <f t="shared" si="56"/>
        <v>0</v>
      </c>
      <c r="BH285" s="150">
        <f t="shared" si="57"/>
        <v>0</v>
      </c>
      <c r="BI285" s="150">
        <f t="shared" si="58"/>
        <v>0</v>
      </c>
      <c r="BJ285" s="17" t="s">
        <v>88</v>
      </c>
      <c r="BK285" s="150">
        <f t="shared" si="59"/>
        <v>0</v>
      </c>
      <c r="BL285" s="17" t="s">
        <v>120</v>
      </c>
      <c r="BM285" s="149" t="s">
        <v>2782</v>
      </c>
    </row>
    <row r="286" spans="2:65" s="1" customFormat="1" ht="16.5" customHeight="1" x14ac:dyDescent="0.2">
      <c r="B286" s="137"/>
      <c r="C286" s="138" t="s">
        <v>1328</v>
      </c>
      <c r="D286" s="138" t="s">
        <v>311</v>
      </c>
      <c r="E286" s="139" t="s">
        <v>6997</v>
      </c>
      <c r="F286" s="140" t="s">
        <v>6998</v>
      </c>
      <c r="G286" s="141" t="s">
        <v>2702</v>
      </c>
      <c r="H286" s="142">
        <v>1</v>
      </c>
      <c r="I286" s="143"/>
      <c r="J286" s="144">
        <f t="shared" si="50"/>
        <v>0</v>
      </c>
      <c r="K286" s="140" t="s">
        <v>366</v>
      </c>
      <c r="L286" s="33"/>
      <c r="M286" s="145" t="s">
        <v>1</v>
      </c>
      <c r="N286" s="146" t="s">
        <v>46</v>
      </c>
      <c r="P286" s="147">
        <f t="shared" si="51"/>
        <v>0</v>
      </c>
      <c r="Q286" s="147">
        <v>0</v>
      </c>
      <c r="R286" s="147">
        <f t="shared" si="52"/>
        <v>0</v>
      </c>
      <c r="S286" s="147">
        <v>0</v>
      </c>
      <c r="T286" s="148">
        <f t="shared" si="53"/>
        <v>0</v>
      </c>
      <c r="AR286" s="149" t="s">
        <v>120</v>
      </c>
      <c r="AT286" s="149" t="s">
        <v>311</v>
      </c>
      <c r="AU286" s="149" t="s">
        <v>88</v>
      </c>
      <c r="AY286" s="17" t="s">
        <v>309</v>
      </c>
      <c r="BE286" s="150">
        <f t="shared" si="54"/>
        <v>0</v>
      </c>
      <c r="BF286" s="150">
        <f t="shared" si="55"/>
        <v>0</v>
      </c>
      <c r="BG286" s="150">
        <f t="shared" si="56"/>
        <v>0</v>
      </c>
      <c r="BH286" s="150">
        <f t="shared" si="57"/>
        <v>0</v>
      </c>
      <c r="BI286" s="150">
        <f t="shared" si="58"/>
        <v>0</v>
      </c>
      <c r="BJ286" s="17" t="s">
        <v>88</v>
      </c>
      <c r="BK286" s="150">
        <f t="shared" si="59"/>
        <v>0</v>
      </c>
      <c r="BL286" s="17" t="s">
        <v>120</v>
      </c>
      <c r="BM286" s="149" t="s">
        <v>2790</v>
      </c>
    </row>
    <row r="287" spans="2:65" s="1" customFormat="1" ht="16.5" customHeight="1" x14ac:dyDescent="0.2">
      <c r="B287" s="137"/>
      <c r="C287" s="138" t="s">
        <v>1334</v>
      </c>
      <c r="D287" s="138" t="s">
        <v>311</v>
      </c>
      <c r="E287" s="139" t="s">
        <v>6999</v>
      </c>
      <c r="F287" s="140" t="s">
        <v>7000</v>
      </c>
      <c r="G287" s="141" t="s">
        <v>2702</v>
      </c>
      <c r="H287" s="142">
        <v>1</v>
      </c>
      <c r="I287" s="143"/>
      <c r="J287" s="144">
        <f t="shared" si="50"/>
        <v>0</v>
      </c>
      <c r="K287" s="140" t="s">
        <v>366</v>
      </c>
      <c r="L287" s="33"/>
      <c r="M287" s="145" t="s">
        <v>1</v>
      </c>
      <c r="N287" s="146" t="s">
        <v>46</v>
      </c>
      <c r="P287" s="147">
        <f t="shared" si="51"/>
        <v>0</v>
      </c>
      <c r="Q287" s="147">
        <v>0</v>
      </c>
      <c r="R287" s="147">
        <f t="shared" si="52"/>
        <v>0</v>
      </c>
      <c r="S287" s="147">
        <v>0</v>
      </c>
      <c r="T287" s="148">
        <f t="shared" si="53"/>
        <v>0</v>
      </c>
      <c r="AR287" s="149" t="s">
        <v>120</v>
      </c>
      <c r="AT287" s="149" t="s">
        <v>311</v>
      </c>
      <c r="AU287" s="149" t="s">
        <v>88</v>
      </c>
      <c r="AY287" s="17" t="s">
        <v>309</v>
      </c>
      <c r="BE287" s="150">
        <f t="shared" si="54"/>
        <v>0</v>
      </c>
      <c r="BF287" s="150">
        <f t="shared" si="55"/>
        <v>0</v>
      </c>
      <c r="BG287" s="150">
        <f t="shared" si="56"/>
        <v>0</v>
      </c>
      <c r="BH287" s="150">
        <f t="shared" si="57"/>
        <v>0</v>
      </c>
      <c r="BI287" s="150">
        <f t="shared" si="58"/>
        <v>0</v>
      </c>
      <c r="BJ287" s="17" t="s">
        <v>88</v>
      </c>
      <c r="BK287" s="150">
        <f t="shared" si="59"/>
        <v>0</v>
      </c>
      <c r="BL287" s="17" t="s">
        <v>120</v>
      </c>
      <c r="BM287" s="149" t="s">
        <v>2798</v>
      </c>
    </row>
    <row r="288" spans="2:65" s="1" customFormat="1" ht="16.5" customHeight="1" x14ac:dyDescent="0.2">
      <c r="B288" s="137"/>
      <c r="C288" s="138" t="s">
        <v>1340</v>
      </c>
      <c r="D288" s="138" t="s">
        <v>311</v>
      </c>
      <c r="E288" s="139" t="s">
        <v>7001</v>
      </c>
      <c r="F288" s="140" t="s">
        <v>7002</v>
      </c>
      <c r="G288" s="141" t="s">
        <v>2702</v>
      </c>
      <c r="H288" s="142">
        <v>1</v>
      </c>
      <c r="I288" s="143"/>
      <c r="J288" s="144">
        <f t="shared" si="50"/>
        <v>0</v>
      </c>
      <c r="K288" s="140" t="s">
        <v>366</v>
      </c>
      <c r="L288" s="33"/>
      <c r="M288" s="145" t="s">
        <v>1</v>
      </c>
      <c r="N288" s="146" t="s">
        <v>46</v>
      </c>
      <c r="P288" s="147">
        <f t="shared" si="51"/>
        <v>0</v>
      </c>
      <c r="Q288" s="147">
        <v>0</v>
      </c>
      <c r="R288" s="147">
        <f t="shared" si="52"/>
        <v>0</v>
      </c>
      <c r="S288" s="147">
        <v>0</v>
      </c>
      <c r="T288" s="148">
        <f t="shared" si="53"/>
        <v>0</v>
      </c>
      <c r="AR288" s="149" t="s">
        <v>120</v>
      </c>
      <c r="AT288" s="149" t="s">
        <v>311</v>
      </c>
      <c r="AU288" s="149" t="s">
        <v>88</v>
      </c>
      <c r="AY288" s="17" t="s">
        <v>309</v>
      </c>
      <c r="BE288" s="150">
        <f t="shared" si="54"/>
        <v>0</v>
      </c>
      <c r="BF288" s="150">
        <f t="shared" si="55"/>
        <v>0</v>
      </c>
      <c r="BG288" s="150">
        <f t="shared" si="56"/>
        <v>0</v>
      </c>
      <c r="BH288" s="150">
        <f t="shared" si="57"/>
        <v>0</v>
      </c>
      <c r="BI288" s="150">
        <f t="shared" si="58"/>
        <v>0</v>
      </c>
      <c r="BJ288" s="17" t="s">
        <v>88</v>
      </c>
      <c r="BK288" s="150">
        <f t="shared" si="59"/>
        <v>0</v>
      </c>
      <c r="BL288" s="17" t="s">
        <v>120</v>
      </c>
      <c r="BM288" s="149" t="s">
        <v>2806</v>
      </c>
    </row>
    <row r="289" spans="2:65" s="1" customFormat="1" ht="16.5" customHeight="1" x14ac:dyDescent="0.2">
      <c r="B289" s="137"/>
      <c r="C289" s="138" t="s">
        <v>1347</v>
      </c>
      <c r="D289" s="138" t="s">
        <v>311</v>
      </c>
      <c r="E289" s="139" t="s">
        <v>7003</v>
      </c>
      <c r="F289" s="140" t="s">
        <v>7004</v>
      </c>
      <c r="G289" s="141" t="s">
        <v>2702</v>
      </c>
      <c r="H289" s="142">
        <v>1</v>
      </c>
      <c r="I289" s="143"/>
      <c r="J289" s="144">
        <f t="shared" si="50"/>
        <v>0</v>
      </c>
      <c r="K289" s="140" t="s">
        <v>366</v>
      </c>
      <c r="L289" s="33"/>
      <c r="M289" s="145" t="s">
        <v>1</v>
      </c>
      <c r="N289" s="146" t="s">
        <v>46</v>
      </c>
      <c r="P289" s="147">
        <f t="shared" si="51"/>
        <v>0</v>
      </c>
      <c r="Q289" s="147">
        <v>0</v>
      </c>
      <c r="R289" s="147">
        <f t="shared" si="52"/>
        <v>0</v>
      </c>
      <c r="S289" s="147">
        <v>0</v>
      </c>
      <c r="T289" s="148">
        <f t="shared" si="53"/>
        <v>0</v>
      </c>
      <c r="AR289" s="149" t="s">
        <v>120</v>
      </c>
      <c r="AT289" s="149" t="s">
        <v>311</v>
      </c>
      <c r="AU289" s="149" t="s">
        <v>88</v>
      </c>
      <c r="AY289" s="17" t="s">
        <v>309</v>
      </c>
      <c r="BE289" s="150">
        <f t="shared" si="54"/>
        <v>0</v>
      </c>
      <c r="BF289" s="150">
        <f t="shared" si="55"/>
        <v>0</v>
      </c>
      <c r="BG289" s="150">
        <f t="shared" si="56"/>
        <v>0</v>
      </c>
      <c r="BH289" s="150">
        <f t="shared" si="57"/>
        <v>0</v>
      </c>
      <c r="BI289" s="150">
        <f t="shared" si="58"/>
        <v>0</v>
      </c>
      <c r="BJ289" s="17" t="s">
        <v>88</v>
      </c>
      <c r="BK289" s="150">
        <f t="shared" si="59"/>
        <v>0</v>
      </c>
      <c r="BL289" s="17" t="s">
        <v>120</v>
      </c>
      <c r="BM289" s="149" t="s">
        <v>2814</v>
      </c>
    </row>
    <row r="290" spans="2:65" s="1" customFormat="1" ht="16.5" customHeight="1" x14ac:dyDescent="0.2">
      <c r="B290" s="137"/>
      <c r="C290" s="138" t="s">
        <v>1350</v>
      </c>
      <c r="D290" s="138" t="s">
        <v>311</v>
      </c>
      <c r="E290" s="139" t="s">
        <v>7005</v>
      </c>
      <c r="F290" s="140" t="s">
        <v>7006</v>
      </c>
      <c r="G290" s="141" t="s">
        <v>2702</v>
      </c>
      <c r="H290" s="142">
        <v>4</v>
      </c>
      <c r="I290" s="143"/>
      <c r="J290" s="144">
        <f t="shared" si="50"/>
        <v>0</v>
      </c>
      <c r="K290" s="140" t="s">
        <v>366</v>
      </c>
      <c r="L290" s="33"/>
      <c r="M290" s="145" t="s">
        <v>1</v>
      </c>
      <c r="N290" s="146" t="s">
        <v>46</v>
      </c>
      <c r="P290" s="147">
        <f t="shared" si="51"/>
        <v>0</v>
      </c>
      <c r="Q290" s="147">
        <v>0</v>
      </c>
      <c r="R290" s="147">
        <f t="shared" si="52"/>
        <v>0</v>
      </c>
      <c r="S290" s="147">
        <v>0</v>
      </c>
      <c r="T290" s="148">
        <f t="shared" si="53"/>
        <v>0</v>
      </c>
      <c r="AR290" s="149" t="s">
        <v>120</v>
      </c>
      <c r="AT290" s="149" t="s">
        <v>311</v>
      </c>
      <c r="AU290" s="149" t="s">
        <v>88</v>
      </c>
      <c r="AY290" s="17" t="s">
        <v>309</v>
      </c>
      <c r="BE290" s="150">
        <f t="shared" si="54"/>
        <v>0</v>
      </c>
      <c r="BF290" s="150">
        <f t="shared" si="55"/>
        <v>0</v>
      </c>
      <c r="BG290" s="150">
        <f t="shared" si="56"/>
        <v>0</v>
      </c>
      <c r="BH290" s="150">
        <f t="shared" si="57"/>
        <v>0</v>
      </c>
      <c r="BI290" s="150">
        <f t="shared" si="58"/>
        <v>0</v>
      </c>
      <c r="BJ290" s="17" t="s">
        <v>88</v>
      </c>
      <c r="BK290" s="150">
        <f t="shared" si="59"/>
        <v>0</v>
      </c>
      <c r="BL290" s="17" t="s">
        <v>120</v>
      </c>
      <c r="BM290" s="149" t="s">
        <v>2822</v>
      </c>
    </row>
    <row r="291" spans="2:65" s="1" customFormat="1" ht="16.5" customHeight="1" x14ac:dyDescent="0.2">
      <c r="B291" s="137"/>
      <c r="C291" s="138" t="s">
        <v>1356</v>
      </c>
      <c r="D291" s="138" t="s">
        <v>311</v>
      </c>
      <c r="E291" s="139" t="s">
        <v>7007</v>
      </c>
      <c r="F291" s="140" t="s">
        <v>7008</v>
      </c>
      <c r="G291" s="141" t="s">
        <v>2702</v>
      </c>
      <c r="H291" s="142">
        <v>450</v>
      </c>
      <c r="I291" s="143"/>
      <c r="J291" s="144">
        <f t="shared" si="50"/>
        <v>0</v>
      </c>
      <c r="K291" s="140" t="s">
        <v>366</v>
      </c>
      <c r="L291" s="33"/>
      <c r="M291" s="145" t="s">
        <v>1</v>
      </c>
      <c r="N291" s="146" t="s">
        <v>46</v>
      </c>
      <c r="P291" s="147">
        <f t="shared" si="51"/>
        <v>0</v>
      </c>
      <c r="Q291" s="147">
        <v>0</v>
      </c>
      <c r="R291" s="147">
        <f t="shared" si="52"/>
        <v>0</v>
      </c>
      <c r="S291" s="147">
        <v>0</v>
      </c>
      <c r="T291" s="148">
        <f t="shared" si="53"/>
        <v>0</v>
      </c>
      <c r="AR291" s="149" t="s">
        <v>120</v>
      </c>
      <c r="AT291" s="149" t="s">
        <v>311</v>
      </c>
      <c r="AU291" s="149" t="s">
        <v>88</v>
      </c>
      <c r="AY291" s="17" t="s">
        <v>309</v>
      </c>
      <c r="BE291" s="150">
        <f t="shared" si="54"/>
        <v>0</v>
      </c>
      <c r="BF291" s="150">
        <f t="shared" si="55"/>
        <v>0</v>
      </c>
      <c r="BG291" s="150">
        <f t="shared" si="56"/>
        <v>0</v>
      </c>
      <c r="BH291" s="150">
        <f t="shared" si="57"/>
        <v>0</v>
      </c>
      <c r="BI291" s="150">
        <f t="shared" si="58"/>
        <v>0</v>
      </c>
      <c r="BJ291" s="17" t="s">
        <v>88</v>
      </c>
      <c r="BK291" s="150">
        <f t="shared" si="59"/>
        <v>0</v>
      </c>
      <c r="BL291" s="17" t="s">
        <v>120</v>
      </c>
      <c r="BM291" s="149" t="s">
        <v>2830</v>
      </c>
    </row>
    <row r="292" spans="2:65" s="11" customFormat="1" ht="25.9" customHeight="1" x14ac:dyDescent="0.2">
      <c r="B292" s="125"/>
      <c r="D292" s="126" t="s">
        <v>80</v>
      </c>
      <c r="E292" s="127" t="s">
        <v>6263</v>
      </c>
      <c r="F292" s="127" t="s">
        <v>7009</v>
      </c>
      <c r="I292" s="128"/>
      <c r="J292" s="129">
        <f>BK292</f>
        <v>0</v>
      </c>
      <c r="L292" s="125"/>
      <c r="M292" s="130"/>
      <c r="P292" s="131">
        <f>SUM(P293:P301)</f>
        <v>0</v>
      </c>
      <c r="R292" s="131">
        <f>SUM(R293:R301)</f>
        <v>0</v>
      </c>
      <c r="T292" s="132">
        <f>SUM(T293:T301)</f>
        <v>0</v>
      </c>
      <c r="AR292" s="126" t="s">
        <v>88</v>
      </c>
      <c r="AT292" s="133" t="s">
        <v>80</v>
      </c>
      <c r="AU292" s="133" t="s">
        <v>81</v>
      </c>
      <c r="AY292" s="126" t="s">
        <v>309</v>
      </c>
      <c r="BK292" s="134">
        <f>SUM(BK293:BK301)</f>
        <v>0</v>
      </c>
    </row>
    <row r="293" spans="2:65" s="1" customFormat="1" ht="16.5" customHeight="1" x14ac:dyDescent="0.2">
      <c r="B293" s="137"/>
      <c r="C293" s="138" t="s">
        <v>1359</v>
      </c>
      <c r="D293" s="138" t="s">
        <v>311</v>
      </c>
      <c r="E293" s="139" t="s">
        <v>7010</v>
      </c>
      <c r="F293" s="140" t="s">
        <v>7011</v>
      </c>
      <c r="G293" s="141" t="s">
        <v>2702</v>
      </c>
      <c r="H293" s="142">
        <v>3580</v>
      </c>
      <c r="I293" s="143"/>
      <c r="J293" s="144">
        <f t="shared" ref="J293:J301" si="60">ROUND(I293*H293,2)</f>
        <v>0</v>
      </c>
      <c r="K293" s="140" t="s">
        <v>366</v>
      </c>
      <c r="L293" s="33"/>
      <c r="M293" s="145" t="s">
        <v>1</v>
      </c>
      <c r="N293" s="146" t="s">
        <v>46</v>
      </c>
      <c r="P293" s="147">
        <f t="shared" ref="P293:P301" si="61">O293*H293</f>
        <v>0</v>
      </c>
      <c r="Q293" s="147">
        <v>0</v>
      </c>
      <c r="R293" s="147">
        <f t="shared" ref="R293:R301" si="62">Q293*H293</f>
        <v>0</v>
      </c>
      <c r="S293" s="147">
        <v>0</v>
      </c>
      <c r="T293" s="148">
        <f t="shared" ref="T293:T301" si="63">S293*H293</f>
        <v>0</v>
      </c>
      <c r="AR293" s="149" t="s">
        <v>120</v>
      </c>
      <c r="AT293" s="149" t="s">
        <v>311</v>
      </c>
      <c r="AU293" s="149" t="s">
        <v>88</v>
      </c>
      <c r="AY293" s="17" t="s">
        <v>309</v>
      </c>
      <c r="BE293" s="150">
        <f t="shared" ref="BE293:BE301" si="64">IF(N293="základní",J293,0)</f>
        <v>0</v>
      </c>
      <c r="BF293" s="150">
        <f t="shared" ref="BF293:BF301" si="65">IF(N293="snížená",J293,0)</f>
        <v>0</v>
      </c>
      <c r="BG293" s="150">
        <f t="shared" ref="BG293:BG301" si="66">IF(N293="zákl. přenesená",J293,0)</f>
        <v>0</v>
      </c>
      <c r="BH293" s="150">
        <f t="shared" ref="BH293:BH301" si="67">IF(N293="sníž. přenesená",J293,0)</f>
        <v>0</v>
      </c>
      <c r="BI293" s="150">
        <f t="shared" ref="BI293:BI301" si="68">IF(N293="nulová",J293,0)</f>
        <v>0</v>
      </c>
      <c r="BJ293" s="17" t="s">
        <v>88</v>
      </c>
      <c r="BK293" s="150">
        <f t="shared" ref="BK293:BK301" si="69">ROUND(I293*H293,2)</f>
        <v>0</v>
      </c>
      <c r="BL293" s="17" t="s">
        <v>120</v>
      </c>
      <c r="BM293" s="149" t="s">
        <v>2838</v>
      </c>
    </row>
    <row r="294" spans="2:65" s="1" customFormat="1" ht="16.5" customHeight="1" x14ac:dyDescent="0.2">
      <c r="B294" s="137"/>
      <c r="C294" s="138" t="s">
        <v>1365</v>
      </c>
      <c r="D294" s="138" t="s">
        <v>311</v>
      </c>
      <c r="E294" s="139" t="s">
        <v>7012</v>
      </c>
      <c r="F294" s="140" t="s">
        <v>7013</v>
      </c>
      <c r="G294" s="141" t="s">
        <v>2702</v>
      </c>
      <c r="H294" s="142">
        <v>4</v>
      </c>
      <c r="I294" s="143"/>
      <c r="J294" s="144">
        <f t="shared" si="60"/>
        <v>0</v>
      </c>
      <c r="K294" s="140" t="s">
        <v>366</v>
      </c>
      <c r="L294" s="33"/>
      <c r="M294" s="145" t="s">
        <v>1</v>
      </c>
      <c r="N294" s="146" t="s">
        <v>46</v>
      </c>
      <c r="P294" s="147">
        <f t="shared" si="61"/>
        <v>0</v>
      </c>
      <c r="Q294" s="147">
        <v>0</v>
      </c>
      <c r="R294" s="147">
        <f t="shared" si="62"/>
        <v>0</v>
      </c>
      <c r="S294" s="147">
        <v>0</v>
      </c>
      <c r="T294" s="148">
        <f t="shared" si="63"/>
        <v>0</v>
      </c>
      <c r="AR294" s="149" t="s">
        <v>120</v>
      </c>
      <c r="AT294" s="149" t="s">
        <v>311</v>
      </c>
      <c r="AU294" s="149" t="s">
        <v>88</v>
      </c>
      <c r="AY294" s="17" t="s">
        <v>309</v>
      </c>
      <c r="BE294" s="150">
        <f t="shared" si="64"/>
        <v>0</v>
      </c>
      <c r="BF294" s="150">
        <f t="shared" si="65"/>
        <v>0</v>
      </c>
      <c r="BG294" s="150">
        <f t="shared" si="66"/>
        <v>0</v>
      </c>
      <c r="BH294" s="150">
        <f t="shared" si="67"/>
        <v>0</v>
      </c>
      <c r="BI294" s="150">
        <f t="shared" si="68"/>
        <v>0</v>
      </c>
      <c r="BJ294" s="17" t="s">
        <v>88</v>
      </c>
      <c r="BK294" s="150">
        <f t="shared" si="69"/>
        <v>0</v>
      </c>
      <c r="BL294" s="17" t="s">
        <v>120</v>
      </c>
      <c r="BM294" s="149" t="s">
        <v>2846</v>
      </c>
    </row>
    <row r="295" spans="2:65" s="1" customFormat="1" ht="16.5" customHeight="1" x14ac:dyDescent="0.2">
      <c r="B295" s="137"/>
      <c r="C295" s="138" t="s">
        <v>1370</v>
      </c>
      <c r="D295" s="138" t="s">
        <v>311</v>
      </c>
      <c r="E295" s="139" t="s">
        <v>7014</v>
      </c>
      <c r="F295" s="140" t="s">
        <v>7015</v>
      </c>
      <c r="G295" s="141" t="s">
        <v>2702</v>
      </c>
      <c r="H295" s="142">
        <v>40</v>
      </c>
      <c r="I295" s="143"/>
      <c r="J295" s="144">
        <f t="shared" si="60"/>
        <v>0</v>
      </c>
      <c r="K295" s="140" t="s">
        <v>366</v>
      </c>
      <c r="L295" s="33"/>
      <c r="M295" s="145" t="s">
        <v>1</v>
      </c>
      <c r="N295" s="146" t="s">
        <v>46</v>
      </c>
      <c r="P295" s="147">
        <f t="shared" si="61"/>
        <v>0</v>
      </c>
      <c r="Q295" s="147">
        <v>0</v>
      </c>
      <c r="R295" s="147">
        <f t="shared" si="62"/>
        <v>0</v>
      </c>
      <c r="S295" s="147">
        <v>0</v>
      </c>
      <c r="T295" s="148">
        <f t="shared" si="63"/>
        <v>0</v>
      </c>
      <c r="AR295" s="149" t="s">
        <v>120</v>
      </c>
      <c r="AT295" s="149" t="s">
        <v>311</v>
      </c>
      <c r="AU295" s="149" t="s">
        <v>88</v>
      </c>
      <c r="AY295" s="17" t="s">
        <v>309</v>
      </c>
      <c r="BE295" s="150">
        <f t="shared" si="64"/>
        <v>0</v>
      </c>
      <c r="BF295" s="150">
        <f t="shared" si="65"/>
        <v>0</v>
      </c>
      <c r="BG295" s="150">
        <f t="shared" si="66"/>
        <v>0</v>
      </c>
      <c r="BH295" s="150">
        <f t="shared" si="67"/>
        <v>0</v>
      </c>
      <c r="BI295" s="150">
        <f t="shared" si="68"/>
        <v>0</v>
      </c>
      <c r="BJ295" s="17" t="s">
        <v>88</v>
      </c>
      <c r="BK295" s="150">
        <f t="shared" si="69"/>
        <v>0</v>
      </c>
      <c r="BL295" s="17" t="s">
        <v>120</v>
      </c>
      <c r="BM295" s="149" t="s">
        <v>2854</v>
      </c>
    </row>
    <row r="296" spans="2:65" s="1" customFormat="1" ht="16.5" customHeight="1" x14ac:dyDescent="0.2">
      <c r="B296" s="137"/>
      <c r="C296" s="138" t="s">
        <v>1372</v>
      </c>
      <c r="D296" s="138" t="s">
        <v>311</v>
      </c>
      <c r="E296" s="139" t="s">
        <v>7016</v>
      </c>
      <c r="F296" s="140" t="s">
        <v>7017</v>
      </c>
      <c r="G296" s="141" t="s">
        <v>2702</v>
      </c>
      <c r="H296" s="142">
        <v>80</v>
      </c>
      <c r="I296" s="143"/>
      <c r="J296" s="144">
        <f t="shared" si="60"/>
        <v>0</v>
      </c>
      <c r="K296" s="140" t="s">
        <v>366</v>
      </c>
      <c r="L296" s="33"/>
      <c r="M296" s="145" t="s">
        <v>1</v>
      </c>
      <c r="N296" s="146" t="s">
        <v>46</v>
      </c>
      <c r="P296" s="147">
        <f t="shared" si="61"/>
        <v>0</v>
      </c>
      <c r="Q296" s="147">
        <v>0</v>
      </c>
      <c r="R296" s="147">
        <f t="shared" si="62"/>
        <v>0</v>
      </c>
      <c r="S296" s="147">
        <v>0</v>
      </c>
      <c r="T296" s="148">
        <f t="shared" si="63"/>
        <v>0</v>
      </c>
      <c r="AR296" s="149" t="s">
        <v>120</v>
      </c>
      <c r="AT296" s="149" t="s">
        <v>311</v>
      </c>
      <c r="AU296" s="149" t="s">
        <v>88</v>
      </c>
      <c r="AY296" s="17" t="s">
        <v>309</v>
      </c>
      <c r="BE296" s="150">
        <f t="shared" si="64"/>
        <v>0</v>
      </c>
      <c r="BF296" s="150">
        <f t="shared" si="65"/>
        <v>0</v>
      </c>
      <c r="BG296" s="150">
        <f t="shared" si="66"/>
        <v>0</v>
      </c>
      <c r="BH296" s="150">
        <f t="shared" si="67"/>
        <v>0</v>
      </c>
      <c r="BI296" s="150">
        <f t="shared" si="68"/>
        <v>0</v>
      </c>
      <c r="BJ296" s="17" t="s">
        <v>88</v>
      </c>
      <c r="BK296" s="150">
        <f t="shared" si="69"/>
        <v>0</v>
      </c>
      <c r="BL296" s="17" t="s">
        <v>120</v>
      </c>
      <c r="BM296" s="149" t="s">
        <v>2862</v>
      </c>
    </row>
    <row r="297" spans="2:65" s="1" customFormat="1" ht="16.5" customHeight="1" x14ac:dyDescent="0.2">
      <c r="B297" s="137"/>
      <c r="C297" s="138" t="s">
        <v>1376</v>
      </c>
      <c r="D297" s="138" t="s">
        <v>311</v>
      </c>
      <c r="E297" s="139" t="s">
        <v>7018</v>
      </c>
      <c r="F297" s="140" t="s">
        <v>7019</v>
      </c>
      <c r="G297" s="141" t="s">
        <v>2702</v>
      </c>
      <c r="H297" s="142">
        <v>60</v>
      </c>
      <c r="I297" s="143"/>
      <c r="J297" s="144">
        <f t="shared" si="60"/>
        <v>0</v>
      </c>
      <c r="K297" s="140" t="s">
        <v>366</v>
      </c>
      <c r="L297" s="33"/>
      <c r="M297" s="145" t="s">
        <v>1</v>
      </c>
      <c r="N297" s="146" t="s">
        <v>46</v>
      </c>
      <c r="P297" s="147">
        <f t="shared" si="61"/>
        <v>0</v>
      </c>
      <c r="Q297" s="147">
        <v>0</v>
      </c>
      <c r="R297" s="147">
        <f t="shared" si="62"/>
        <v>0</v>
      </c>
      <c r="S297" s="147">
        <v>0</v>
      </c>
      <c r="T297" s="148">
        <f t="shared" si="63"/>
        <v>0</v>
      </c>
      <c r="AR297" s="149" t="s">
        <v>120</v>
      </c>
      <c r="AT297" s="149" t="s">
        <v>311</v>
      </c>
      <c r="AU297" s="149" t="s">
        <v>88</v>
      </c>
      <c r="AY297" s="17" t="s">
        <v>309</v>
      </c>
      <c r="BE297" s="150">
        <f t="shared" si="64"/>
        <v>0</v>
      </c>
      <c r="BF297" s="150">
        <f t="shared" si="65"/>
        <v>0</v>
      </c>
      <c r="BG297" s="150">
        <f t="shared" si="66"/>
        <v>0</v>
      </c>
      <c r="BH297" s="150">
        <f t="shared" si="67"/>
        <v>0</v>
      </c>
      <c r="BI297" s="150">
        <f t="shared" si="68"/>
        <v>0</v>
      </c>
      <c r="BJ297" s="17" t="s">
        <v>88</v>
      </c>
      <c r="BK297" s="150">
        <f t="shared" si="69"/>
        <v>0</v>
      </c>
      <c r="BL297" s="17" t="s">
        <v>120</v>
      </c>
      <c r="BM297" s="149" t="s">
        <v>2870</v>
      </c>
    </row>
    <row r="298" spans="2:65" s="1" customFormat="1" ht="16.5" customHeight="1" x14ac:dyDescent="0.2">
      <c r="B298" s="137"/>
      <c r="C298" s="138" t="s">
        <v>1378</v>
      </c>
      <c r="D298" s="138" t="s">
        <v>311</v>
      </c>
      <c r="E298" s="139" t="s">
        <v>7020</v>
      </c>
      <c r="F298" s="140" t="s">
        <v>7021</v>
      </c>
      <c r="G298" s="141" t="s">
        <v>2702</v>
      </c>
      <c r="H298" s="142">
        <v>30</v>
      </c>
      <c r="I298" s="143"/>
      <c r="J298" s="144">
        <f t="shared" si="60"/>
        <v>0</v>
      </c>
      <c r="K298" s="140" t="s">
        <v>366</v>
      </c>
      <c r="L298" s="33"/>
      <c r="M298" s="145" t="s">
        <v>1</v>
      </c>
      <c r="N298" s="146" t="s">
        <v>46</v>
      </c>
      <c r="P298" s="147">
        <f t="shared" si="61"/>
        <v>0</v>
      </c>
      <c r="Q298" s="147">
        <v>0</v>
      </c>
      <c r="R298" s="147">
        <f t="shared" si="62"/>
        <v>0</v>
      </c>
      <c r="S298" s="147">
        <v>0</v>
      </c>
      <c r="T298" s="148">
        <f t="shared" si="63"/>
        <v>0</v>
      </c>
      <c r="AR298" s="149" t="s">
        <v>120</v>
      </c>
      <c r="AT298" s="149" t="s">
        <v>311</v>
      </c>
      <c r="AU298" s="149" t="s">
        <v>88</v>
      </c>
      <c r="AY298" s="17" t="s">
        <v>309</v>
      </c>
      <c r="BE298" s="150">
        <f t="shared" si="64"/>
        <v>0</v>
      </c>
      <c r="BF298" s="150">
        <f t="shared" si="65"/>
        <v>0</v>
      </c>
      <c r="BG298" s="150">
        <f t="shared" si="66"/>
        <v>0</v>
      </c>
      <c r="BH298" s="150">
        <f t="shared" si="67"/>
        <v>0</v>
      </c>
      <c r="BI298" s="150">
        <f t="shared" si="68"/>
        <v>0</v>
      </c>
      <c r="BJ298" s="17" t="s">
        <v>88</v>
      </c>
      <c r="BK298" s="150">
        <f t="shared" si="69"/>
        <v>0</v>
      </c>
      <c r="BL298" s="17" t="s">
        <v>120</v>
      </c>
      <c r="BM298" s="149" t="s">
        <v>2878</v>
      </c>
    </row>
    <row r="299" spans="2:65" s="1" customFormat="1" ht="16.5" customHeight="1" x14ac:dyDescent="0.2">
      <c r="B299" s="137"/>
      <c r="C299" s="138" t="s">
        <v>1381</v>
      </c>
      <c r="D299" s="138" t="s">
        <v>311</v>
      </c>
      <c r="E299" s="139" t="s">
        <v>7022</v>
      </c>
      <c r="F299" s="140" t="s">
        <v>7023</v>
      </c>
      <c r="G299" s="141" t="s">
        <v>2702</v>
      </c>
      <c r="H299" s="142">
        <v>4</v>
      </c>
      <c r="I299" s="143"/>
      <c r="J299" s="144">
        <f t="shared" si="60"/>
        <v>0</v>
      </c>
      <c r="K299" s="140" t="s">
        <v>366</v>
      </c>
      <c r="L299" s="33"/>
      <c r="M299" s="145" t="s">
        <v>1</v>
      </c>
      <c r="N299" s="146" t="s">
        <v>46</v>
      </c>
      <c r="P299" s="147">
        <f t="shared" si="61"/>
        <v>0</v>
      </c>
      <c r="Q299" s="147">
        <v>0</v>
      </c>
      <c r="R299" s="147">
        <f t="shared" si="62"/>
        <v>0</v>
      </c>
      <c r="S299" s="147">
        <v>0</v>
      </c>
      <c r="T299" s="148">
        <f t="shared" si="63"/>
        <v>0</v>
      </c>
      <c r="AR299" s="149" t="s">
        <v>120</v>
      </c>
      <c r="AT299" s="149" t="s">
        <v>311</v>
      </c>
      <c r="AU299" s="149" t="s">
        <v>88</v>
      </c>
      <c r="AY299" s="17" t="s">
        <v>309</v>
      </c>
      <c r="BE299" s="150">
        <f t="shared" si="64"/>
        <v>0</v>
      </c>
      <c r="BF299" s="150">
        <f t="shared" si="65"/>
        <v>0</v>
      </c>
      <c r="BG299" s="150">
        <f t="shared" si="66"/>
        <v>0</v>
      </c>
      <c r="BH299" s="150">
        <f t="shared" si="67"/>
        <v>0</v>
      </c>
      <c r="BI299" s="150">
        <f t="shared" si="68"/>
        <v>0</v>
      </c>
      <c r="BJ299" s="17" t="s">
        <v>88</v>
      </c>
      <c r="BK299" s="150">
        <f t="shared" si="69"/>
        <v>0</v>
      </c>
      <c r="BL299" s="17" t="s">
        <v>120</v>
      </c>
      <c r="BM299" s="149" t="s">
        <v>2886</v>
      </c>
    </row>
    <row r="300" spans="2:65" s="1" customFormat="1" ht="16.5" customHeight="1" x14ac:dyDescent="0.2">
      <c r="B300" s="137"/>
      <c r="C300" s="138" t="s">
        <v>1383</v>
      </c>
      <c r="D300" s="138" t="s">
        <v>311</v>
      </c>
      <c r="E300" s="139" t="s">
        <v>7024</v>
      </c>
      <c r="F300" s="140" t="s">
        <v>7025</v>
      </c>
      <c r="G300" s="141" t="s">
        <v>2702</v>
      </c>
      <c r="H300" s="142">
        <v>1</v>
      </c>
      <c r="I300" s="143"/>
      <c r="J300" s="144">
        <f t="shared" si="60"/>
        <v>0</v>
      </c>
      <c r="K300" s="140" t="s">
        <v>366</v>
      </c>
      <c r="L300" s="33"/>
      <c r="M300" s="145" t="s">
        <v>1</v>
      </c>
      <c r="N300" s="146" t="s">
        <v>46</v>
      </c>
      <c r="P300" s="147">
        <f t="shared" si="61"/>
        <v>0</v>
      </c>
      <c r="Q300" s="147">
        <v>0</v>
      </c>
      <c r="R300" s="147">
        <f t="shared" si="62"/>
        <v>0</v>
      </c>
      <c r="S300" s="147">
        <v>0</v>
      </c>
      <c r="T300" s="148">
        <f t="shared" si="63"/>
        <v>0</v>
      </c>
      <c r="AR300" s="149" t="s">
        <v>120</v>
      </c>
      <c r="AT300" s="149" t="s">
        <v>311</v>
      </c>
      <c r="AU300" s="149" t="s">
        <v>88</v>
      </c>
      <c r="AY300" s="17" t="s">
        <v>309</v>
      </c>
      <c r="BE300" s="150">
        <f t="shared" si="64"/>
        <v>0</v>
      </c>
      <c r="BF300" s="150">
        <f t="shared" si="65"/>
        <v>0</v>
      </c>
      <c r="BG300" s="150">
        <f t="shared" si="66"/>
        <v>0</v>
      </c>
      <c r="BH300" s="150">
        <f t="shared" si="67"/>
        <v>0</v>
      </c>
      <c r="BI300" s="150">
        <f t="shared" si="68"/>
        <v>0</v>
      </c>
      <c r="BJ300" s="17" t="s">
        <v>88</v>
      </c>
      <c r="BK300" s="150">
        <f t="shared" si="69"/>
        <v>0</v>
      </c>
      <c r="BL300" s="17" t="s">
        <v>120</v>
      </c>
      <c r="BM300" s="149" t="s">
        <v>2895</v>
      </c>
    </row>
    <row r="301" spans="2:65" s="1" customFormat="1" ht="16.5" customHeight="1" x14ac:dyDescent="0.2">
      <c r="B301" s="137"/>
      <c r="C301" s="138" t="s">
        <v>1385</v>
      </c>
      <c r="D301" s="138" t="s">
        <v>311</v>
      </c>
      <c r="E301" s="139" t="s">
        <v>7026</v>
      </c>
      <c r="F301" s="140" t="s">
        <v>7027</v>
      </c>
      <c r="G301" s="141" t="s">
        <v>2702</v>
      </c>
      <c r="H301" s="142">
        <v>12</v>
      </c>
      <c r="I301" s="143"/>
      <c r="J301" s="144">
        <f t="shared" si="60"/>
        <v>0</v>
      </c>
      <c r="K301" s="140" t="s">
        <v>366</v>
      </c>
      <c r="L301" s="33"/>
      <c r="M301" s="145" t="s">
        <v>1</v>
      </c>
      <c r="N301" s="146" t="s">
        <v>46</v>
      </c>
      <c r="P301" s="147">
        <f t="shared" si="61"/>
        <v>0</v>
      </c>
      <c r="Q301" s="147">
        <v>0</v>
      </c>
      <c r="R301" s="147">
        <f t="shared" si="62"/>
        <v>0</v>
      </c>
      <c r="S301" s="147">
        <v>0</v>
      </c>
      <c r="T301" s="148">
        <f t="shared" si="63"/>
        <v>0</v>
      </c>
      <c r="AR301" s="149" t="s">
        <v>120</v>
      </c>
      <c r="AT301" s="149" t="s">
        <v>311</v>
      </c>
      <c r="AU301" s="149" t="s">
        <v>88</v>
      </c>
      <c r="AY301" s="17" t="s">
        <v>309</v>
      </c>
      <c r="BE301" s="150">
        <f t="shared" si="64"/>
        <v>0</v>
      </c>
      <c r="BF301" s="150">
        <f t="shared" si="65"/>
        <v>0</v>
      </c>
      <c r="BG301" s="150">
        <f t="shared" si="66"/>
        <v>0</v>
      </c>
      <c r="BH301" s="150">
        <f t="shared" si="67"/>
        <v>0</v>
      </c>
      <c r="BI301" s="150">
        <f t="shared" si="68"/>
        <v>0</v>
      </c>
      <c r="BJ301" s="17" t="s">
        <v>88</v>
      </c>
      <c r="BK301" s="150">
        <f t="shared" si="69"/>
        <v>0</v>
      </c>
      <c r="BL301" s="17" t="s">
        <v>120</v>
      </c>
      <c r="BM301" s="149" t="s">
        <v>2903</v>
      </c>
    </row>
    <row r="302" spans="2:65" s="11" customFormat="1" ht="25.9" customHeight="1" x14ac:dyDescent="0.2">
      <c r="B302" s="125"/>
      <c r="D302" s="126" t="s">
        <v>80</v>
      </c>
      <c r="E302" s="127" t="s">
        <v>7028</v>
      </c>
      <c r="F302" s="127" t="s">
        <v>7029</v>
      </c>
      <c r="I302" s="128"/>
      <c r="J302" s="129">
        <f>BK302</f>
        <v>0</v>
      </c>
      <c r="L302" s="125"/>
      <c r="M302" s="130"/>
      <c r="P302" s="131">
        <f>SUM(P303:P329)</f>
        <v>0</v>
      </c>
      <c r="R302" s="131">
        <f>SUM(R303:R329)</f>
        <v>0</v>
      </c>
      <c r="T302" s="132">
        <f>SUM(T303:T329)</f>
        <v>0</v>
      </c>
      <c r="AR302" s="126" t="s">
        <v>88</v>
      </c>
      <c r="AT302" s="133" t="s">
        <v>80</v>
      </c>
      <c r="AU302" s="133" t="s">
        <v>81</v>
      </c>
      <c r="AY302" s="126" t="s">
        <v>309</v>
      </c>
      <c r="BK302" s="134">
        <f>SUM(BK303:BK329)</f>
        <v>0</v>
      </c>
    </row>
    <row r="303" spans="2:65" s="1" customFormat="1" ht="16.5" customHeight="1" x14ac:dyDescent="0.2">
      <c r="B303" s="137"/>
      <c r="C303" s="138" t="s">
        <v>1391</v>
      </c>
      <c r="D303" s="138" t="s">
        <v>311</v>
      </c>
      <c r="E303" s="139" t="s">
        <v>7030</v>
      </c>
      <c r="F303" s="140" t="s">
        <v>7031</v>
      </c>
      <c r="G303" s="141" t="s">
        <v>434</v>
      </c>
      <c r="H303" s="142">
        <v>1190</v>
      </c>
      <c r="I303" s="143"/>
      <c r="J303" s="144">
        <f t="shared" ref="J303:J311" si="70">ROUND(I303*H303,2)</f>
        <v>0</v>
      </c>
      <c r="K303" s="140" t="s">
        <v>366</v>
      </c>
      <c r="L303" s="33"/>
      <c r="M303" s="145" t="s">
        <v>1</v>
      </c>
      <c r="N303" s="146" t="s">
        <v>46</v>
      </c>
      <c r="P303" s="147">
        <f t="shared" ref="P303:P311" si="71">O303*H303</f>
        <v>0</v>
      </c>
      <c r="Q303" s="147">
        <v>0</v>
      </c>
      <c r="R303" s="147">
        <f t="shared" ref="R303:R311" si="72">Q303*H303</f>
        <v>0</v>
      </c>
      <c r="S303" s="147">
        <v>0</v>
      </c>
      <c r="T303" s="148">
        <f t="shared" ref="T303:T311" si="73">S303*H303</f>
        <v>0</v>
      </c>
      <c r="AR303" s="149" t="s">
        <v>120</v>
      </c>
      <c r="AT303" s="149" t="s">
        <v>311</v>
      </c>
      <c r="AU303" s="149" t="s">
        <v>88</v>
      </c>
      <c r="AY303" s="17" t="s">
        <v>309</v>
      </c>
      <c r="BE303" s="150">
        <f t="shared" ref="BE303:BE311" si="74">IF(N303="základní",J303,0)</f>
        <v>0</v>
      </c>
      <c r="BF303" s="150">
        <f t="shared" ref="BF303:BF311" si="75">IF(N303="snížená",J303,0)</f>
        <v>0</v>
      </c>
      <c r="BG303" s="150">
        <f t="shared" ref="BG303:BG311" si="76">IF(N303="zákl. přenesená",J303,0)</f>
        <v>0</v>
      </c>
      <c r="BH303" s="150">
        <f t="shared" ref="BH303:BH311" si="77">IF(N303="sníž. přenesená",J303,0)</f>
        <v>0</v>
      </c>
      <c r="BI303" s="150">
        <f t="shared" ref="BI303:BI311" si="78">IF(N303="nulová",J303,0)</f>
        <v>0</v>
      </c>
      <c r="BJ303" s="17" t="s">
        <v>88</v>
      </c>
      <c r="BK303" s="150">
        <f t="shared" ref="BK303:BK311" si="79">ROUND(I303*H303,2)</f>
        <v>0</v>
      </c>
      <c r="BL303" s="17" t="s">
        <v>120</v>
      </c>
      <c r="BM303" s="149" t="s">
        <v>2911</v>
      </c>
    </row>
    <row r="304" spans="2:65" s="1" customFormat="1" ht="16.5" customHeight="1" x14ac:dyDescent="0.2">
      <c r="B304" s="137"/>
      <c r="C304" s="138" t="s">
        <v>1391</v>
      </c>
      <c r="D304" s="138" t="s">
        <v>311</v>
      </c>
      <c r="E304" s="139" t="s">
        <v>7032</v>
      </c>
      <c r="F304" s="140" t="s">
        <v>7033</v>
      </c>
      <c r="G304" s="141" t="s">
        <v>434</v>
      </c>
      <c r="H304" s="142">
        <v>950</v>
      </c>
      <c r="I304" s="143"/>
      <c r="J304" s="144">
        <f t="shared" si="70"/>
        <v>0</v>
      </c>
      <c r="K304" s="140" t="s">
        <v>366</v>
      </c>
      <c r="L304" s="33"/>
      <c r="M304" s="145" t="s">
        <v>1</v>
      </c>
      <c r="N304" s="146" t="s">
        <v>46</v>
      </c>
      <c r="P304" s="147">
        <f t="shared" si="71"/>
        <v>0</v>
      </c>
      <c r="Q304" s="147">
        <v>0</v>
      </c>
      <c r="R304" s="147">
        <f t="shared" si="72"/>
        <v>0</v>
      </c>
      <c r="S304" s="147">
        <v>0</v>
      </c>
      <c r="T304" s="148">
        <f t="shared" si="73"/>
        <v>0</v>
      </c>
      <c r="AR304" s="149" t="s">
        <v>120</v>
      </c>
      <c r="AT304" s="149" t="s">
        <v>311</v>
      </c>
      <c r="AU304" s="149" t="s">
        <v>88</v>
      </c>
      <c r="AY304" s="17" t="s">
        <v>309</v>
      </c>
      <c r="BE304" s="150">
        <f t="shared" si="74"/>
        <v>0</v>
      </c>
      <c r="BF304" s="150">
        <f t="shared" si="75"/>
        <v>0</v>
      </c>
      <c r="BG304" s="150">
        <f t="shared" si="76"/>
        <v>0</v>
      </c>
      <c r="BH304" s="150">
        <f t="shared" si="77"/>
        <v>0</v>
      </c>
      <c r="BI304" s="150">
        <f t="shared" si="78"/>
        <v>0</v>
      </c>
      <c r="BJ304" s="17" t="s">
        <v>88</v>
      </c>
      <c r="BK304" s="150">
        <f t="shared" si="79"/>
        <v>0</v>
      </c>
      <c r="BL304" s="17" t="s">
        <v>120</v>
      </c>
      <c r="BM304" s="149" t="s">
        <v>2919</v>
      </c>
    </row>
    <row r="305" spans="2:65" s="1" customFormat="1" ht="16.5" customHeight="1" x14ac:dyDescent="0.2">
      <c r="B305" s="137"/>
      <c r="C305" s="138" t="s">
        <v>1394</v>
      </c>
      <c r="D305" s="138" t="s">
        <v>311</v>
      </c>
      <c r="E305" s="139" t="s">
        <v>7034</v>
      </c>
      <c r="F305" s="140" t="s">
        <v>7035</v>
      </c>
      <c r="G305" s="141" t="s">
        <v>434</v>
      </c>
      <c r="H305" s="142">
        <v>240</v>
      </c>
      <c r="I305" s="143"/>
      <c r="J305" s="144">
        <f t="shared" si="70"/>
        <v>0</v>
      </c>
      <c r="K305" s="140" t="s">
        <v>366</v>
      </c>
      <c r="L305" s="33"/>
      <c r="M305" s="145" t="s">
        <v>1</v>
      </c>
      <c r="N305" s="146" t="s">
        <v>46</v>
      </c>
      <c r="P305" s="147">
        <f t="shared" si="71"/>
        <v>0</v>
      </c>
      <c r="Q305" s="147">
        <v>0</v>
      </c>
      <c r="R305" s="147">
        <f t="shared" si="72"/>
        <v>0</v>
      </c>
      <c r="S305" s="147">
        <v>0</v>
      </c>
      <c r="T305" s="148">
        <f t="shared" si="73"/>
        <v>0</v>
      </c>
      <c r="AR305" s="149" t="s">
        <v>120</v>
      </c>
      <c r="AT305" s="149" t="s">
        <v>311</v>
      </c>
      <c r="AU305" s="149" t="s">
        <v>88</v>
      </c>
      <c r="AY305" s="17" t="s">
        <v>309</v>
      </c>
      <c r="BE305" s="150">
        <f t="shared" si="74"/>
        <v>0</v>
      </c>
      <c r="BF305" s="150">
        <f t="shared" si="75"/>
        <v>0</v>
      </c>
      <c r="BG305" s="150">
        <f t="shared" si="76"/>
        <v>0</v>
      </c>
      <c r="BH305" s="150">
        <f t="shared" si="77"/>
        <v>0</v>
      </c>
      <c r="BI305" s="150">
        <f t="shared" si="78"/>
        <v>0</v>
      </c>
      <c r="BJ305" s="17" t="s">
        <v>88</v>
      </c>
      <c r="BK305" s="150">
        <f t="shared" si="79"/>
        <v>0</v>
      </c>
      <c r="BL305" s="17" t="s">
        <v>120</v>
      </c>
      <c r="BM305" s="149" t="s">
        <v>2927</v>
      </c>
    </row>
    <row r="306" spans="2:65" s="1" customFormat="1" ht="16.5" customHeight="1" x14ac:dyDescent="0.2">
      <c r="B306" s="137"/>
      <c r="C306" s="138" t="s">
        <v>81</v>
      </c>
      <c r="D306" s="138" t="s">
        <v>311</v>
      </c>
      <c r="E306" s="139" t="s">
        <v>7036</v>
      </c>
      <c r="F306" s="140" t="s">
        <v>7037</v>
      </c>
      <c r="G306" s="141" t="s">
        <v>2702</v>
      </c>
      <c r="H306" s="142">
        <v>10</v>
      </c>
      <c r="I306" s="143"/>
      <c r="J306" s="144">
        <f t="shared" si="70"/>
        <v>0</v>
      </c>
      <c r="K306" s="140" t="s">
        <v>366</v>
      </c>
      <c r="L306" s="33"/>
      <c r="M306" s="145" t="s">
        <v>1</v>
      </c>
      <c r="N306" s="146" t="s">
        <v>46</v>
      </c>
      <c r="P306" s="147">
        <f t="shared" si="71"/>
        <v>0</v>
      </c>
      <c r="Q306" s="147">
        <v>0</v>
      </c>
      <c r="R306" s="147">
        <f t="shared" si="72"/>
        <v>0</v>
      </c>
      <c r="S306" s="147">
        <v>0</v>
      </c>
      <c r="T306" s="148">
        <f t="shared" si="73"/>
        <v>0</v>
      </c>
      <c r="AR306" s="149" t="s">
        <v>120</v>
      </c>
      <c r="AT306" s="149" t="s">
        <v>311</v>
      </c>
      <c r="AU306" s="149" t="s">
        <v>88</v>
      </c>
      <c r="AY306" s="17" t="s">
        <v>309</v>
      </c>
      <c r="BE306" s="150">
        <f t="shared" si="74"/>
        <v>0</v>
      </c>
      <c r="BF306" s="150">
        <f t="shared" si="75"/>
        <v>0</v>
      </c>
      <c r="BG306" s="150">
        <f t="shared" si="76"/>
        <v>0</v>
      </c>
      <c r="BH306" s="150">
        <f t="shared" si="77"/>
        <v>0</v>
      </c>
      <c r="BI306" s="150">
        <f t="shared" si="78"/>
        <v>0</v>
      </c>
      <c r="BJ306" s="17" t="s">
        <v>88</v>
      </c>
      <c r="BK306" s="150">
        <f t="shared" si="79"/>
        <v>0</v>
      </c>
      <c r="BL306" s="17" t="s">
        <v>120</v>
      </c>
      <c r="BM306" s="149" t="s">
        <v>2935</v>
      </c>
    </row>
    <row r="307" spans="2:65" s="1" customFormat="1" ht="21.75" customHeight="1" x14ac:dyDescent="0.2">
      <c r="B307" s="137"/>
      <c r="C307" s="138" t="s">
        <v>1396</v>
      </c>
      <c r="D307" s="138" t="s">
        <v>311</v>
      </c>
      <c r="E307" s="139" t="s">
        <v>7038</v>
      </c>
      <c r="F307" s="140" t="s">
        <v>7039</v>
      </c>
      <c r="G307" s="141" t="s">
        <v>2702</v>
      </c>
      <c r="H307" s="142">
        <v>10</v>
      </c>
      <c r="I307" s="143"/>
      <c r="J307" s="144">
        <f t="shared" si="70"/>
        <v>0</v>
      </c>
      <c r="K307" s="140" t="s">
        <v>366</v>
      </c>
      <c r="L307" s="33"/>
      <c r="M307" s="145" t="s">
        <v>1</v>
      </c>
      <c r="N307" s="146" t="s">
        <v>46</v>
      </c>
      <c r="P307" s="147">
        <f t="shared" si="71"/>
        <v>0</v>
      </c>
      <c r="Q307" s="147">
        <v>0</v>
      </c>
      <c r="R307" s="147">
        <f t="shared" si="72"/>
        <v>0</v>
      </c>
      <c r="S307" s="147">
        <v>0</v>
      </c>
      <c r="T307" s="148">
        <f t="shared" si="73"/>
        <v>0</v>
      </c>
      <c r="AR307" s="149" t="s">
        <v>120</v>
      </c>
      <c r="AT307" s="149" t="s">
        <v>311</v>
      </c>
      <c r="AU307" s="149" t="s">
        <v>88</v>
      </c>
      <c r="AY307" s="17" t="s">
        <v>309</v>
      </c>
      <c r="BE307" s="150">
        <f t="shared" si="74"/>
        <v>0</v>
      </c>
      <c r="BF307" s="150">
        <f t="shared" si="75"/>
        <v>0</v>
      </c>
      <c r="BG307" s="150">
        <f t="shared" si="76"/>
        <v>0</v>
      </c>
      <c r="BH307" s="150">
        <f t="shared" si="77"/>
        <v>0</v>
      </c>
      <c r="BI307" s="150">
        <f t="shared" si="78"/>
        <v>0</v>
      </c>
      <c r="BJ307" s="17" t="s">
        <v>88</v>
      </c>
      <c r="BK307" s="150">
        <f t="shared" si="79"/>
        <v>0</v>
      </c>
      <c r="BL307" s="17" t="s">
        <v>120</v>
      </c>
      <c r="BM307" s="149" t="s">
        <v>2943</v>
      </c>
    </row>
    <row r="308" spans="2:65" s="1" customFormat="1" ht="16.5" customHeight="1" x14ac:dyDescent="0.2">
      <c r="B308" s="137"/>
      <c r="C308" s="138" t="s">
        <v>1398</v>
      </c>
      <c r="D308" s="138" t="s">
        <v>311</v>
      </c>
      <c r="E308" s="139" t="s">
        <v>7040</v>
      </c>
      <c r="F308" s="140" t="s">
        <v>7041</v>
      </c>
      <c r="G308" s="141" t="s">
        <v>2702</v>
      </c>
      <c r="H308" s="142">
        <v>6</v>
      </c>
      <c r="I308" s="143"/>
      <c r="J308" s="144">
        <f t="shared" si="70"/>
        <v>0</v>
      </c>
      <c r="K308" s="140" t="s">
        <v>366</v>
      </c>
      <c r="L308" s="33"/>
      <c r="M308" s="145" t="s">
        <v>1</v>
      </c>
      <c r="N308" s="146" t="s">
        <v>46</v>
      </c>
      <c r="P308" s="147">
        <f t="shared" si="71"/>
        <v>0</v>
      </c>
      <c r="Q308" s="147">
        <v>0</v>
      </c>
      <c r="R308" s="147">
        <f t="shared" si="72"/>
        <v>0</v>
      </c>
      <c r="S308" s="147">
        <v>0</v>
      </c>
      <c r="T308" s="148">
        <f t="shared" si="73"/>
        <v>0</v>
      </c>
      <c r="AR308" s="149" t="s">
        <v>120</v>
      </c>
      <c r="AT308" s="149" t="s">
        <v>311</v>
      </c>
      <c r="AU308" s="149" t="s">
        <v>88</v>
      </c>
      <c r="AY308" s="17" t="s">
        <v>309</v>
      </c>
      <c r="BE308" s="150">
        <f t="shared" si="74"/>
        <v>0</v>
      </c>
      <c r="BF308" s="150">
        <f t="shared" si="75"/>
        <v>0</v>
      </c>
      <c r="BG308" s="150">
        <f t="shared" si="76"/>
        <v>0</v>
      </c>
      <c r="BH308" s="150">
        <f t="shared" si="77"/>
        <v>0</v>
      </c>
      <c r="BI308" s="150">
        <f t="shared" si="78"/>
        <v>0</v>
      </c>
      <c r="BJ308" s="17" t="s">
        <v>88</v>
      </c>
      <c r="BK308" s="150">
        <f t="shared" si="79"/>
        <v>0</v>
      </c>
      <c r="BL308" s="17" t="s">
        <v>120</v>
      </c>
      <c r="BM308" s="149" t="s">
        <v>2951</v>
      </c>
    </row>
    <row r="309" spans="2:65" s="1" customFormat="1" ht="16.5" customHeight="1" x14ac:dyDescent="0.2">
      <c r="B309" s="137"/>
      <c r="C309" s="138" t="s">
        <v>81</v>
      </c>
      <c r="D309" s="138" t="s">
        <v>311</v>
      </c>
      <c r="E309" s="139" t="s">
        <v>7042</v>
      </c>
      <c r="F309" s="140" t="s">
        <v>7043</v>
      </c>
      <c r="G309" s="141" t="s">
        <v>434</v>
      </c>
      <c r="H309" s="142">
        <v>520</v>
      </c>
      <c r="I309" s="143"/>
      <c r="J309" s="144">
        <f t="shared" si="70"/>
        <v>0</v>
      </c>
      <c r="K309" s="140" t="s">
        <v>366</v>
      </c>
      <c r="L309" s="33"/>
      <c r="M309" s="145" t="s">
        <v>1</v>
      </c>
      <c r="N309" s="146" t="s">
        <v>46</v>
      </c>
      <c r="P309" s="147">
        <f t="shared" si="71"/>
        <v>0</v>
      </c>
      <c r="Q309" s="147">
        <v>0</v>
      </c>
      <c r="R309" s="147">
        <f t="shared" si="72"/>
        <v>0</v>
      </c>
      <c r="S309" s="147">
        <v>0</v>
      </c>
      <c r="T309" s="148">
        <f t="shared" si="73"/>
        <v>0</v>
      </c>
      <c r="AR309" s="149" t="s">
        <v>120</v>
      </c>
      <c r="AT309" s="149" t="s">
        <v>311</v>
      </c>
      <c r="AU309" s="149" t="s">
        <v>88</v>
      </c>
      <c r="AY309" s="17" t="s">
        <v>309</v>
      </c>
      <c r="BE309" s="150">
        <f t="shared" si="74"/>
        <v>0</v>
      </c>
      <c r="BF309" s="150">
        <f t="shared" si="75"/>
        <v>0</v>
      </c>
      <c r="BG309" s="150">
        <f t="shared" si="76"/>
        <v>0</v>
      </c>
      <c r="BH309" s="150">
        <f t="shared" si="77"/>
        <v>0</v>
      </c>
      <c r="BI309" s="150">
        <f t="shared" si="78"/>
        <v>0</v>
      </c>
      <c r="BJ309" s="17" t="s">
        <v>88</v>
      </c>
      <c r="BK309" s="150">
        <f t="shared" si="79"/>
        <v>0</v>
      </c>
      <c r="BL309" s="17" t="s">
        <v>120</v>
      </c>
      <c r="BM309" s="149" t="s">
        <v>2959</v>
      </c>
    </row>
    <row r="310" spans="2:65" s="1" customFormat="1" ht="24.2" customHeight="1" x14ac:dyDescent="0.2">
      <c r="B310" s="137"/>
      <c r="C310" s="138" t="s">
        <v>1402</v>
      </c>
      <c r="D310" s="138" t="s">
        <v>311</v>
      </c>
      <c r="E310" s="139" t="s">
        <v>7044</v>
      </c>
      <c r="F310" s="140" t="s">
        <v>7045</v>
      </c>
      <c r="G310" s="141" t="s">
        <v>434</v>
      </c>
      <c r="H310" s="142">
        <v>520</v>
      </c>
      <c r="I310" s="143"/>
      <c r="J310" s="144">
        <f t="shared" si="70"/>
        <v>0</v>
      </c>
      <c r="K310" s="140" t="s">
        <v>366</v>
      </c>
      <c r="L310" s="33"/>
      <c r="M310" s="145" t="s">
        <v>1</v>
      </c>
      <c r="N310" s="146" t="s">
        <v>46</v>
      </c>
      <c r="P310" s="147">
        <f t="shared" si="71"/>
        <v>0</v>
      </c>
      <c r="Q310" s="147">
        <v>0</v>
      </c>
      <c r="R310" s="147">
        <f t="shared" si="72"/>
        <v>0</v>
      </c>
      <c r="S310" s="147">
        <v>0</v>
      </c>
      <c r="T310" s="148">
        <f t="shared" si="73"/>
        <v>0</v>
      </c>
      <c r="AR310" s="149" t="s">
        <v>120</v>
      </c>
      <c r="AT310" s="149" t="s">
        <v>311</v>
      </c>
      <c r="AU310" s="149" t="s">
        <v>88</v>
      </c>
      <c r="AY310" s="17" t="s">
        <v>309</v>
      </c>
      <c r="BE310" s="150">
        <f t="shared" si="74"/>
        <v>0</v>
      </c>
      <c r="BF310" s="150">
        <f t="shared" si="75"/>
        <v>0</v>
      </c>
      <c r="BG310" s="150">
        <f t="shared" si="76"/>
        <v>0</v>
      </c>
      <c r="BH310" s="150">
        <f t="shared" si="77"/>
        <v>0</v>
      </c>
      <c r="BI310" s="150">
        <f t="shared" si="78"/>
        <v>0</v>
      </c>
      <c r="BJ310" s="17" t="s">
        <v>88</v>
      </c>
      <c r="BK310" s="150">
        <f t="shared" si="79"/>
        <v>0</v>
      </c>
      <c r="BL310" s="17" t="s">
        <v>120</v>
      </c>
      <c r="BM310" s="149" t="s">
        <v>2967</v>
      </c>
    </row>
    <row r="311" spans="2:65" s="1" customFormat="1" ht="16.5" customHeight="1" x14ac:dyDescent="0.2">
      <c r="B311" s="137"/>
      <c r="C311" s="138" t="s">
        <v>1409</v>
      </c>
      <c r="D311" s="138" t="s">
        <v>311</v>
      </c>
      <c r="E311" s="139" t="s">
        <v>7046</v>
      </c>
      <c r="F311" s="140" t="s">
        <v>7047</v>
      </c>
      <c r="G311" s="141" t="s">
        <v>2702</v>
      </c>
      <c r="H311" s="142">
        <v>4</v>
      </c>
      <c r="I311" s="143"/>
      <c r="J311" s="144">
        <f t="shared" si="70"/>
        <v>0</v>
      </c>
      <c r="K311" s="140" t="s">
        <v>366</v>
      </c>
      <c r="L311" s="33"/>
      <c r="M311" s="145" t="s">
        <v>1</v>
      </c>
      <c r="N311" s="146" t="s">
        <v>46</v>
      </c>
      <c r="P311" s="147">
        <f t="shared" si="71"/>
        <v>0</v>
      </c>
      <c r="Q311" s="147">
        <v>0</v>
      </c>
      <c r="R311" s="147">
        <f t="shared" si="72"/>
        <v>0</v>
      </c>
      <c r="S311" s="147">
        <v>0</v>
      </c>
      <c r="T311" s="148">
        <f t="shared" si="73"/>
        <v>0</v>
      </c>
      <c r="AR311" s="149" t="s">
        <v>120</v>
      </c>
      <c r="AT311" s="149" t="s">
        <v>311</v>
      </c>
      <c r="AU311" s="149" t="s">
        <v>88</v>
      </c>
      <c r="AY311" s="17" t="s">
        <v>309</v>
      </c>
      <c r="BE311" s="150">
        <f t="shared" si="74"/>
        <v>0</v>
      </c>
      <c r="BF311" s="150">
        <f t="shared" si="75"/>
        <v>0</v>
      </c>
      <c r="BG311" s="150">
        <f t="shared" si="76"/>
        <v>0</v>
      </c>
      <c r="BH311" s="150">
        <f t="shared" si="77"/>
        <v>0</v>
      </c>
      <c r="BI311" s="150">
        <f t="shared" si="78"/>
        <v>0</v>
      </c>
      <c r="BJ311" s="17" t="s">
        <v>88</v>
      </c>
      <c r="BK311" s="150">
        <f t="shared" si="79"/>
        <v>0</v>
      </c>
      <c r="BL311" s="17" t="s">
        <v>120</v>
      </c>
      <c r="BM311" s="149" t="s">
        <v>2975</v>
      </c>
    </row>
    <row r="312" spans="2:65" s="1" customFormat="1" ht="39" x14ac:dyDescent="0.2">
      <c r="B312" s="33"/>
      <c r="D312" s="155" t="s">
        <v>318</v>
      </c>
      <c r="F312" s="156" t="s">
        <v>7048</v>
      </c>
      <c r="I312" s="153"/>
      <c r="L312" s="33"/>
      <c r="M312" s="154"/>
      <c r="T312" s="57"/>
      <c r="AT312" s="17" t="s">
        <v>318</v>
      </c>
      <c r="AU312" s="17" t="s">
        <v>88</v>
      </c>
    </row>
    <row r="313" spans="2:65" s="1" customFormat="1" ht="16.5" customHeight="1" x14ac:dyDescent="0.2">
      <c r="B313" s="137"/>
      <c r="C313" s="138" t="s">
        <v>1414</v>
      </c>
      <c r="D313" s="138" t="s">
        <v>311</v>
      </c>
      <c r="E313" s="139" t="s">
        <v>7049</v>
      </c>
      <c r="F313" s="140" t="s">
        <v>7050</v>
      </c>
      <c r="G313" s="141" t="s">
        <v>2702</v>
      </c>
      <c r="H313" s="142">
        <v>3</v>
      </c>
      <c r="I313" s="143"/>
      <c r="J313" s="144">
        <f t="shared" ref="J313:J329" si="80">ROUND(I313*H313,2)</f>
        <v>0</v>
      </c>
      <c r="K313" s="140" t="s">
        <v>366</v>
      </c>
      <c r="L313" s="33"/>
      <c r="M313" s="145" t="s">
        <v>1</v>
      </c>
      <c r="N313" s="146" t="s">
        <v>46</v>
      </c>
      <c r="P313" s="147">
        <f t="shared" ref="P313:P329" si="81">O313*H313</f>
        <v>0</v>
      </c>
      <c r="Q313" s="147">
        <v>0</v>
      </c>
      <c r="R313" s="147">
        <f t="shared" ref="R313:R329" si="82">Q313*H313</f>
        <v>0</v>
      </c>
      <c r="S313" s="147">
        <v>0</v>
      </c>
      <c r="T313" s="148">
        <f t="shared" ref="T313:T329" si="83">S313*H313</f>
        <v>0</v>
      </c>
      <c r="AR313" s="149" t="s">
        <v>120</v>
      </c>
      <c r="AT313" s="149" t="s">
        <v>311</v>
      </c>
      <c r="AU313" s="149" t="s">
        <v>88</v>
      </c>
      <c r="AY313" s="17" t="s">
        <v>309</v>
      </c>
      <c r="BE313" s="150">
        <f t="shared" ref="BE313:BE329" si="84">IF(N313="základní",J313,0)</f>
        <v>0</v>
      </c>
      <c r="BF313" s="150">
        <f t="shared" ref="BF313:BF329" si="85">IF(N313="snížená",J313,0)</f>
        <v>0</v>
      </c>
      <c r="BG313" s="150">
        <f t="shared" ref="BG313:BG329" si="86">IF(N313="zákl. přenesená",J313,0)</f>
        <v>0</v>
      </c>
      <c r="BH313" s="150">
        <f t="shared" ref="BH313:BH329" si="87">IF(N313="sníž. přenesená",J313,0)</f>
        <v>0</v>
      </c>
      <c r="BI313" s="150">
        <f t="shared" ref="BI313:BI329" si="88">IF(N313="nulová",J313,0)</f>
        <v>0</v>
      </c>
      <c r="BJ313" s="17" t="s">
        <v>88</v>
      </c>
      <c r="BK313" s="150">
        <f t="shared" ref="BK313:BK329" si="89">ROUND(I313*H313,2)</f>
        <v>0</v>
      </c>
      <c r="BL313" s="17" t="s">
        <v>120</v>
      </c>
      <c r="BM313" s="149" t="s">
        <v>2983</v>
      </c>
    </row>
    <row r="314" spans="2:65" s="1" customFormat="1" ht="24.2" customHeight="1" x14ac:dyDescent="0.2">
      <c r="B314" s="137"/>
      <c r="C314" s="138" t="s">
        <v>1419</v>
      </c>
      <c r="D314" s="138" t="s">
        <v>311</v>
      </c>
      <c r="E314" s="139" t="s">
        <v>7051</v>
      </c>
      <c r="F314" s="140" t="s">
        <v>7052</v>
      </c>
      <c r="G314" s="141" t="s">
        <v>2702</v>
      </c>
      <c r="H314" s="142">
        <v>9</v>
      </c>
      <c r="I314" s="143"/>
      <c r="J314" s="144">
        <f t="shared" si="80"/>
        <v>0</v>
      </c>
      <c r="K314" s="140" t="s">
        <v>366</v>
      </c>
      <c r="L314" s="33"/>
      <c r="M314" s="145" t="s">
        <v>1</v>
      </c>
      <c r="N314" s="146" t="s">
        <v>46</v>
      </c>
      <c r="P314" s="147">
        <f t="shared" si="81"/>
        <v>0</v>
      </c>
      <c r="Q314" s="147">
        <v>0</v>
      </c>
      <c r="R314" s="147">
        <f t="shared" si="82"/>
        <v>0</v>
      </c>
      <c r="S314" s="147">
        <v>0</v>
      </c>
      <c r="T314" s="148">
        <f t="shared" si="83"/>
        <v>0</v>
      </c>
      <c r="AR314" s="149" t="s">
        <v>120</v>
      </c>
      <c r="AT314" s="149" t="s">
        <v>311</v>
      </c>
      <c r="AU314" s="149" t="s">
        <v>88</v>
      </c>
      <c r="AY314" s="17" t="s">
        <v>309</v>
      </c>
      <c r="BE314" s="150">
        <f t="shared" si="84"/>
        <v>0</v>
      </c>
      <c r="BF314" s="150">
        <f t="shared" si="85"/>
        <v>0</v>
      </c>
      <c r="BG314" s="150">
        <f t="shared" si="86"/>
        <v>0</v>
      </c>
      <c r="BH314" s="150">
        <f t="shared" si="87"/>
        <v>0</v>
      </c>
      <c r="BI314" s="150">
        <f t="shared" si="88"/>
        <v>0</v>
      </c>
      <c r="BJ314" s="17" t="s">
        <v>88</v>
      </c>
      <c r="BK314" s="150">
        <f t="shared" si="89"/>
        <v>0</v>
      </c>
      <c r="BL314" s="17" t="s">
        <v>120</v>
      </c>
      <c r="BM314" s="149" t="s">
        <v>2991</v>
      </c>
    </row>
    <row r="315" spans="2:65" s="1" customFormat="1" ht="16.5" customHeight="1" x14ac:dyDescent="0.2">
      <c r="B315" s="137"/>
      <c r="C315" s="138" t="s">
        <v>1425</v>
      </c>
      <c r="D315" s="138" t="s">
        <v>311</v>
      </c>
      <c r="E315" s="139" t="s">
        <v>7053</v>
      </c>
      <c r="F315" s="140" t="s">
        <v>7054</v>
      </c>
      <c r="G315" s="141" t="s">
        <v>2702</v>
      </c>
      <c r="H315" s="142">
        <v>10</v>
      </c>
      <c r="I315" s="143"/>
      <c r="J315" s="144">
        <f t="shared" si="80"/>
        <v>0</v>
      </c>
      <c r="K315" s="140" t="s">
        <v>366</v>
      </c>
      <c r="L315" s="33"/>
      <c r="M315" s="145" t="s">
        <v>1</v>
      </c>
      <c r="N315" s="146" t="s">
        <v>46</v>
      </c>
      <c r="P315" s="147">
        <f t="shared" si="81"/>
        <v>0</v>
      </c>
      <c r="Q315" s="147">
        <v>0</v>
      </c>
      <c r="R315" s="147">
        <f t="shared" si="82"/>
        <v>0</v>
      </c>
      <c r="S315" s="147">
        <v>0</v>
      </c>
      <c r="T315" s="148">
        <f t="shared" si="83"/>
        <v>0</v>
      </c>
      <c r="AR315" s="149" t="s">
        <v>120</v>
      </c>
      <c r="AT315" s="149" t="s">
        <v>311</v>
      </c>
      <c r="AU315" s="149" t="s">
        <v>88</v>
      </c>
      <c r="AY315" s="17" t="s">
        <v>309</v>
      </c>
      <c r="BE315" s="150">
        <f t="shared" si="84"/>
        <v>0</v>
      </c>
      <c r="BF315" s="150">
        <f t="shared" si="85"/>
        <v>0</v>
      </c>
      <c r="BG315" s="150">
        <f t="shared" si="86"/>
        <v>0</v>
      </c>
      <c r="BH315" s="150">
        <f t="shared" si="87"/>
        <v>0</v>
      </c>
      <c r="BI315" s="150">
        <f t="shared" si="88"/>
        <v>0</v>
      </c>
      <c r="BJ315" s="17" t="s">
        <v>88</v>
      </c>
      <c r="BK315" s="150">
        <f t="shared" si="89"/>
        <v>0</v>
      </c>
      <c r="BL315" s="17" t="s">
        <v>120</v>
      </c>
      <c r="BM315" s="149" t="s">
        <v>2999</v>
      </c>
    </row>
    <row r="316" spans="2:65" s="1" customFormat="1" ht="16.5" customHeight="1" x14ac:dyDescent="0.2">
      <c r="B316" s="137"/>
      <c r="C316" s="138" t="s">
        <v>81</v>
      </c>
      <c r="D316" s="138" t="s">
        <v>311</v>
      </c>
      <c r="E316" s="139" t="s">
        <v>7055</v>
      </c>
      <c r="F316" s="140" t="s">
        <v>7056</v>
      </c>
      <c r="G316" s="141" t="s">
        <v>2702</v>
      </c>
      <c r="H316" s="142">
        <v>366</v>
      </c>
      <c r="I316" s="143"/>
      <c r="J316" s="144">
        <f t="shared" si="80"/>
        <v>0</v>
      </c>
      <c r="K316" s="140" t="s">
        <v>366</v>
      </c>
      <c r="L316" s="33"/>
      <c r="M316" s="145" t="s">
        <v>1</v>
      </c>
      <c r="N316" s="146" t="s">
        <v>46</v>
      </c>
      <c r="P316" s="147">
        <f t="shared" si="81"/>
        <v>0</v>
      </c>
      <c r="Q316" s="147">
        <v>0</v>
      </c>
      <c r="R316" s="147">
        <f t="shared" si="82"/>
        <v>0</v>
      </c>
      <c r="S316" s="147">
        <v>0</v>
      </c>
      <c r="T316" s="148">
        <f t="shared" si="83"/>
        <v>0</v>
      </c>
      <c r="AR316" s="149" t="s">
        <v>120</v>
      </c>
      <c r="AT316" s="149" t="s">
        <v>311</v>
      </c>
      <c r="AU316" s="149" t="s">
        <v>88</v>
      </c>
      <c r="AY316" s="17" t="s">
        <v>309</v>
      </c>
      <c r="BE316" s="150">
        <f t="shared" si="84"/>
        <v>0</v>
      </c>
      <c r="BF316" s="150">
        <f t="shared" si="85"/>
        <v>0</v>
      </c>
      <c r="BG316" s="150">
        <f t="shared" si="86"/>
        <v>0</v>
      </c>
      <c r="BH316" s="150">
        <f t="shared" si="87"/>
        <v>0</v>
      </c>
      <c r="BI316" s="150">
        <f t="shared" si="88"/>
        <v>0</v>
      </c>
      <c r="BJ316" s="17" t="s">
        <v>88</v>
      </c>
      <c r="BK316" s="150">
        <f t="shared" si="89"/>
        <v>0</v>
      </c>
      <c r="BL316" s="17" t="s">
        <v>120</v>
      </c>
      <c r="BM316" s="149" t="s">
        <v>3007</v>
      </c>
    </row>
    <row r="317" spans="2:65" s="1" customFormat="1" ht="24.2" customHeight="1" x14ac:dyDescent="0.2">
      <c r="B317" s="137"/>
      <c r="C317" s="138" t="s">
        <v>1430</v>
      </c>
      <c r="D317" s="138" t="s">
        <v>311</v>
      </c>
      <c r="E317" s="139" t="s">
        <v>7057</v>
      </c>
      <c r="F317" s="140" t="s">
        <v>7058</v>
      </c>
      <c r="G317" s="141" t="s">
        <v>2702</v>
      </c>
      <c r="H317" s="142">
        <v>90</v>
      </c>
      <c r="I317" s="143"/>
      <c r="J317" s="144">
        <f t="shared" si="80"/>
        <v>0</v>
      </c>
      <c r="K317" s="140" t="s">
        <v>366</v>
      </c>
      <c r="L317" s="33"/>
      <c r="M317" s="145" t="s">
        <v>1</v>
      </c>
      <c r="N317" s="146" t="s">
        <v>46</v>
      </c>
      <c r="P317" s="147">
        <f t="shared" si="81"/>
        <v>0</v>
      </c>
      <c r="Q317" s="147">
        <v>0</v>
      </c>
      <c r="R317" s="147">
        <f t="shared" si="82"/>
        <v>0</v>
      </c>
      <c r="S317" s="147">
        <v>0</v>
      </c>
      <c r="T317" s="148">
        <f t="shared" si="83"/>
        <v>0</v>
      </c>
      <c r="AR317" s="149" t="s">
        <v>120</v>
      </c>
      <c r="AT317" s="149" t="s">
        <v>311</v>
      </c>
      <c r="AU317" s="149" t="s">
        <v>88</v>
      </c>
      <c r="AY317" s="17" t="s">
        <v>309</v>
      </c>
      <c r="BE317" s="150">
        <f t="shared" si="84"/>
        <v>0</v>
      </c>
      <c r="BF317" s="150">
        <f t="shared" si="85"/>
        <v>0</v>
      </c>
      <c r="BG317" s="150">
        <f t="shared" si="86"/>
        <v>0</v>
      </c>
      <c r="BH317" s="150">
        <f t="shared" si="87"/>
        <v>0</v>
      </c>
      <c r="BI317" s="150">
        <f t="shared" si="88"/>
        <v>0</v>
      </c>
      <c r="BJ317" s="17" t="s">
        <v>88</v>
      </c>
      <c r="BK317" s="150">
        <f t="shared" si="89"/>
        <v>0</v>
      </c>
      <c r="BL317" s="17" t="s">
        <v>120</v>
      </c>
      <c r="BM317" s="149" t="s">
        <v>3015</v>
      </c>
    </row>
    <row r="318" spans="2:65" s="1" customFormat="1" ht="33" customHeight="1" x14ac:dyDescent="0.2">
      <c r="B318" s="137"/>
      <c r="C318" s="138" t="s">
        <v>1435</v>
      </c>
      <c r="D318" s="138" t="s">
        <v>311</v>
      </c>
      <c r="E318" s="139" t="s">
        <v>7059</v>
      </c>
      <c r="F318" s="140" t="s">
        <v>7060</v>
      </c>
      <c r="G318" s="141" t="s">
        <v>2702</v>
      </c>
      <c r="H318" s="142">
        <v>136</v>
      </c>
      <c r="I318" s="143"/>
      <c r="J318" s="144">
        <f t="shared" si="80"/>
        <v>0</v>
      </c>
      <c r="K318" s="140" t="s">
        <v>366</v>
      </c>
      <c r="L318" s="33"/>
      <c r="M318" s="145" t="s">
        <v>1</v>
      </c>
      <c r="N318" s="146" t="s">
        <v>46</v>
      </c>
      <c r="P318" s="147">
        <f t="shared" si="81"/>
        <v>0</v>
      </c>
      <c r="Q318" s="147">
        <v>0</v>
      </c>
      <c r="R318" s="147">
        <f t="shared" si="82"/>
        <v>0</v>
      </c>
      <c r="S318" s="147">
        <v>0</v>
      </c>
      <c r="T318" s="148">
        <f t="shared" si="83"/>
        <v>0</v>
      </c>
      <c r="AR318" s="149" t="s">
        <v>120</v>
      </c>
      <c r="AT318" s="149" t="s">
        <v>311</v>
      </c>
      <c r="AU318" s="149" t="s">
        <v>88</v>
      </c>
      <c r="AY318" s="17" t="s">
        <v>309</v>
      </c>
      <c r="BE318" s="150">
        <f t="shared" si="84"/>
        <v>0</v>
      </c>
      <c r="BF318" s="150">
        <f t="shared" si="85"/>
        <v>0</v>
      </c>
      <c r="BG318" s="150">
        <f t="shared" si="86"/>
        <v>0</v>
      </c>
      <c r="BH318" s="150">
        <f t="shared" si="87"/>
        <v>0</v>
      </c>
      <c r="BI318" s="150">
        <f t="shared" si="88"/>
        <v>0</v>
      </c>
      <c r="BJ318" s="17" t="s">
        <v>88</v>
      </c>
      <c r="BK318" s="150">
        <f t="shared" si="89"/>
        <v>0</v>
      </c>
      <c r="BL318" s="17" t="s">
        <v>120</v>
      </c>
      <c r="BM318" s="149" t="s">
        <v>3023</v>
      </c>
    </row>
    <row r="319" spans="2:65" s="1" customFormat="1" ht="16.5" customHeight="1" x14ac:dyDescent="0.2">
      <c r="B319" s="137"/>
      <c r="C319" s="138" t="s">
        <v>1440</v>
      </c>
      <c r="D319" s="138" t="s">
        <v>311</v>
      </c>
      <c r="E319" s="139" t="s">
        <v>7061</v>
      </c>
      <c r="F319" s="140" t="s">
        <v>7062</v>
      </c>
      <c r="G319" s="141" t="s">
        <v>2702</v>
      </c>
      <c r="H319" s="142">
        <v>140</v>
      </c>
      <c r="I319" s="143"/>
      <c r="J319" s="144">
        <f t="shared" si="80"/>
        <v>0</v>
      </c>
      <c r="K319" s="140" t="s">
        <v>366</v>
      </c>
      <c r="L319" s="33"/>
      <c r="M319" s="145" t="s">
        <v>1</v>
      </c>
      <c r="N319" s="146" t="s">
        <v>46</v>
      </c>
      <c r="P319" s="147">
        <f t="shared" si="81"/>
        <v>0</v>
      </c>
      <c r="Q319" s="147">
        <v>0</v>
      </c>
      <c r="R319" s="147">
        <f t="shared" si="82"/>
        <v>0</v>
      </c>
      <c r="S319" s="147">
        <v>0</v>
      </c>
      <c r="T319" s="148">
        <f t="shared" si="83"/>
        <v>0</v>
      </c>
      <c r="AR319" s="149" t="s">
        <v>120</v>
      </c>
      <c r="AT319" s="149" t="s">
        <v>311</v>
      </c>
      <c r="AU319" s="149" t="s">
        <v>88</v>
      </c>
      <c r="AY319" s="17" t="s">
        <v>309</v>
      </c>
      <c r="BE319" s="150">
        <f t="shared" si="84"/>
        <v>0</v>
      </c>
      <c r="BF319" s="150">
        <f t="shared" si="85"/>
        <v>0</v>
      </c>
      <c r="BG319" s="150">
        <f t="shared" si="86"/>
        <v>0</v>
      </c>
      <c r="BH319" s="150">
        <f t="shared" si="87"/>
        <v>0</v>
      </c>
      <c r="BI319" s="150">
        <f t="shared" si="88"/>
        <v>0</v>
      </c>
      <c r="BJ319" s="17" t="s">
        <v>88</v>
      </c>
      <c r="BK319" s="150">
        <f t="shared" si="89"/>
        <v>0</v>
      </c>
      <c r="BL319" s="17" t="s">
        <v>120</v>
      </c>
      <c r="BM319" s="149" t="s">
        <v>3031</v>
      </c>
    </row>
    <row r="320" spans="2:65" s="1" customFormat="1" ht="16.5" customHeight="1" x14ac:dyDescent="0.2">
      <c r="B320" s="137"/>
      <c r="C320" s="138" t="s">
        <v>81</v>
      </c>
      <c r="D320" s="138" t="s">
        <v>311</v>
      </c>
      <c r="E320" s="139" t="s">
        <v>7063</v>
      </c>
      <c r="F320" s="140" t="s">
        <v>7064</v>
      </c>
      <c r="G320" s="141" t="s">
        <v>2702</v>
      </c>
      <c r="H320" s="142">
        <v>9</v>
      </c>
      <c r="I320" s="143"/>
      <c r="J320" s="144">
        <f t="shared" si="80"/>
        <v>0</v>
      </c>
      <c r="K320" s="140" t="s">
        <v>366</v>
      </c>
      <c r="L320" s="33"/>
      <c r="M320" s="145" t="s">
        <v>1</v>
      </c>
      <c r="N320" s="146" t="s">
        <v>46</v>
      </c>
      <c r="P320" s="147">
        <f t="shared" si="81"/>
        <v>0</v>
      </c>
      <c r="Q320" s="147">
        <v>0</v>
      </c>
      <c r="R320" s="147">
        <f t="shared" si="82"/>
        <v>0</v>
      </c>
      <c r="S320" s="147">
        <v>0</v>
      </c>
      <c r="T320" s="148">
        <f t="shared" si="83"/>
        <v>0</v>
      </c>
      <c r="AR320" s="149" t="s">
        <v>120</v>
      </c>
      <c r="AT320" s="149" t="s">
        <v>311</v>
      </c>
      <c r="AU320" s="149" t="s">
        <v>88</v>
      </c>
      <c r="AY320" s="17" t="s">
        <v>309</v>
      </c>
      <c r="BE320" s="150">
        <f t="shared" si="84"/>
        <v>0</v>
      </c>
      <c r="BF320" s="150">
        <f t="shared" si="85"/>
        <v>0</v>
      </c>
      <c r="BG320" s="150">
        <f t="shared" si="86"/>
        <v>0</v>
      </c>
      <c r="BH320" s="150">
        <f t="shared" si="87"/>
        <v>0</v>
      </c>
      <c r="BI320" s="150">
        <f t="shared" si="88"/>
        <v>0</v>
      </c>
      <c r="BJ320" s="17" t="s">
        <v>88</v>
      </c>
      <c r="BK320" s="150">
        <f t="shared" si="89"/>
        <v>0</v>
      </c>
      <c r="BL320" s="17" t="s">
        <v>120</v>
      </c>
      <c r="BM320" s="149" t="s">
        <v>3039</v>
      </c>
    </row>
    <row r="321" spans="2:65" s="1" customFormat="1" ht="24.2" customHeight="1" x14ac:dyDescent="0.2">
      <c r="B321" s="137"/>
      <c r="C321" s="138" t="s">
        <v>1445</v>
      </c>
      <c r="D321" s="138" t="s">
        <v>311</v>
      </c>
      <c r="E321" s="139" t="s">
        <v>7065</v>
      </c>
      <c r="F321" s="140" t="s">
        <v>7066</v>
      </c>
      <c r="G321" s="141" t="s">
        <v>2702</v>
      </c>
      <c r="H321" s="142">
        <v>9</v>
      </c>
      <c r="I321" s="143"/>
      <c r="J321" s="144">
        <f t="shared" si="80"/>
        <v>0</v>
      </c>
      <c r="K321" s="140" t="s">
        <v>366</v>
      </c>
      <c r="L321" s="33"/>
      <c r="M321" s="145" t="s">
        <v>1</v>
      </c>
      <c r="N321" s="146" t="s">
        <v>46</v>
      </c>
      <c r="P321" s="147">
        <f t="shared" si="81"/>
        <v>0</v>
      </c>
      <c r="Q321" s="147">
        <v>0</v>
      </c>
      <c r="R321" s="147">
        <f t="shared" si="82"/>
        <v>0</v>
      </c>
      <c r="S321" s="147">
        <v>0</v>
      </c>
      <c r="T321" s="148">
        <f t="shared" si="83"/>
        <v>0</v>
      </c>
      <c r="AR321" s="149" t="s">
        <v>120</v>
      </c>
      <c r="AT321" s="149" t="s">
        <v>311</v>
      </c>
      <c r="AU321" s="149" t="s">
        <v>88</v>
      </c>
      <c r="AY321" s="17" t="s">
        <v>309</v>
      </c>
      <c r="BE321" s="150">
        <f t="shared" si="84"/>
        <v>0</v>
      </c>
      <c r="BF321" s="150">
        <f t="shared" si="85"/>
        <v>0</v>
      </c>
      <c r="BG321" s="150">
        <f t="shared" si="86"/>
        <v>0</v>
      </c>
      <c r="BH321" s="150">
        <f t="shared" si="87"/>
        <v>0</v>
      </c>
      <c r="BI321" s="150">
        <f t="shared" si="88"/>
        <v>0</v>
      </c>
      <c r="BJ321" s="17" t="s">
        <v>88</v>
      </c>
      <c r="BK321" s="150">
        <f t="shared" si="89"/>
        <v>0</v>
      </c>
      <c r="BL321" s="17" t="s">
        <v>120</v>
      </c>
      <c r="BM321" s="149" t="s">
        <v>3047</v>
      </c>
    </row>
    <row r="322" spans="2:65" s="1" customFormat="1" ht="16.5" customHeight="1" x14ac:dyDescent="0.2">
      <c r="B322" s="137"/>
      <c r="C322" s="138" t="s">
        <v>81</v>
      </c>
      <c r="D322" s="138" t="s">
        <v>311</v>
      </c>
      <c r="E322" s="139" t="s">
        <v>7067</v>
      </c>
      <c r="F322" s="140" t="s">
        <v>7068</v>
      </c>
      <c r="G322" s="141" t="s">
        <v>434</v>
      </c>
      <c r="H322" s="142">
        <v>240</v>
      </c>
      <c r="I322" s="143"/>
      <c r="J322" s="144">
        <f t="shared" si="80"/>
        <v>0</v>
      </c>
      <c r="K322" s="140" t="s">
        <v>366</v>
      </c>
      <c r="L322" s="33"/>
      <c r="M322" s="145" t="s">
        <v>1</v>
      </c>
      <c r="N322" s="146" t="s">
        <v>46</v>
      </c>
      <c r="P322" s="147">
        <f t="shared" si="81"/>
        <v>0</v>
      </c>
      <c r="Q322" s="147">
        <v>0</v>
      </c>
      <c r="R322" s="147">
        <f t="shared" si="82"/>
        <v>0</v>
      </c>
      <c r="S322" s="147">
        <v>0</v>
      </c>
      <c r="T322" s="148">
        <f t="shared" si="83"/>
        <v>0</v>
      </c>
      <c r="AR322" s="149" t="s">
        <v>120</v>
      </c>
      <c r="AT322" s="149" t="s">
        <v>311</v>
      </c>
      <c r="AU322" s="149" t="s">
        <v>88</v>
      </c>
      <c r="AY322" s="17" t="s">
        <v>309</v>
      </c>
      <c r="BE322" s="150">
        <f t="shared" si="84"/>
        <v>0</v>
      </c>
      <c r="BF322" s="150">
        <f t="shared" si="85"/>
        <v>0</v>
      </c>
      <c r="BG322" s="150">
        <f t="shared" si="86"/>
        <v>0</v>
      </c>
      <c r="BH322" s="150">
        <f t="shared" si="87"/>
        <v>0</v>
      </c>
      <c r="BI322" s="150">
        <f t="shared" si="88"/>
        <v>0</v>
      </c>
      <c r="BJ322" s="17" t="s">
        <v>88</v>
      </c>
      <c r="BK322" s="150">
        <f t="shared" si="89"/>
        <v>0</v>
      </c>
      <c r="BL322" s="17" t="s">
        <v>120</v>
      </c>
      <c r="BM322" s="149" t="s">
        <v>3055</v>
      </c>
    </row>
    <row r="323" spans="2:65" s="1" customFormat="1" ht="16.5" customHeight="1" x14ac:dyDescent="0.2">
      <c r="B323" s="137"/>
      <c r="C323" s="138" t="s">
        <v>1450</v>
      </c>
      <c r="D323" s="138" t="s">
        <v>311</v>
      </c>
      <c r="E323" s="139" t="s">
        <v>7069</v>
      </c>
      <c r="F323" s="140" t="s">
        <v>7070</v>
      </c>
      <c r="G323" s="141" t="s">
        <v>434</v>
      </c>
      <c r="H323" s="142">
        <v>240</v>
      </c>
      <c r="I323" s="143"/>
      <c r="J323" s="144">
        <f t="shared" si="80"/>
        <v>0</v>
      </c>
      <c r="K323" s="140" t="s">
        <v>366</v>
      </c>
      <c r="L323" s="33"/>
      <c r="M323" s="145" t="s">
        <v>1</v>
      </c>
      <c r="N323" s="146" t="s">
        <v>46</v>
      </c>
      <c r="P323" s="147">
        <f t="shared" si="81"/>
        <v>0</v>
      </c>
      <c r="Q323" s="147">
        <v>0</v>
      </c>
      <c r="R323" s="147">
        <f t="shared" si="82"/>
        <v>0</v>
      </c>
      <c r="S323" s="147">
        <v>0</v>
      </c>
      <c r="T323" s="148">
        <f t="shared" si="83"/>
        <v>0</v>
      </c>
      <c r="AR323" s="149" t="s">
        <v>120</v>
      </c>
      <c r="AT323" s="149" t="s">
        <v>311</v>
      </c>
      <c r="AU323" s="149" t="s">
        <v>88</v>
      </c>
      <c r="AY323" s="17" t="s">
        <v>309</v>
      </c>
      <c r="BE323" s="150">
        <f t="shared" si="84"/>
        <v>0</v>
      </c>
      <c r="BF323" s="150">
        <f t="shared" si="85"/>
        <v>0</v>
      </c>
      <c r="BG323" s="150">
        <f t="shared" si="86"/>
        <v>0</v>
      </c>
      <c r="BH323" s="150">
        <f t="shared" si="87"/>
        <v>0</v>
      </c>
      <c r="BI323" s="150">
        <f t="shared" si="88"/>
        <v>0</v>
      </c>
      <c r="BJ323" s="17" t="s">
        <v>88</v>
      </c>
      <c r="BK323" s="150">
        <f t="shared" si="89"/>
        <v>0</v>
      </c>
      <c r="BL323" s="17" t="s">
        <v>120</v>
      </c>
      <c r="BM323" s="149" t="s">
        <v>3063</v>
      </c>
    </row>
    <row r="324" spans="2:65" s="1" customFormat="1" ht="16.5" customHeight="1" x14ac:dyDescent="0.2">
      <c r="B324" s="137"/>
      <c r="C324" s="138" t="s">
        <v>81</v>
      </c>
      <c r="D324" s="138" t="s">
        <v>311</v>
      </c>
      <c r="E324" s="139" t="s">
        <v>7071</v>
      </c>
      <c r="F324" s="140" t="s">
        <v>7072</v>
      </c>
      <c r="G324" s="141" t="s">
        <v>2702</v>
      </c>
      <c r="H324" s="142">
        <v>144</v>
      </c>
      <c r="I324" s="143"/>
      <c r="J324" s="144">
        <f t="shared" si="80"/>
        <v>0</v>
      </c>
      <c r="K324" s="140" t="s">
        <v>366</v>
      </c>
      <c r="L324" s="33"/>
      <c r="M324" s="145" t="s">
        <v>1</v>
      </c>
      <c r="N324" s="146" t="s">
        <v>46</v>
      </c>
      <c r="P324" s="147">
        <f t="shared" si="81"/>
        <v>0</v>
      </c>
      <c r="Q324" s="147">
        <v>0</v>
      </c>
      <c r="R324" s="147">
        <f t="shared" si="82"/>
        <v>0</v>
      </c>
      <c r="S324" s="147">
        <v>0</v>
      </c>
      <c r="T324" s="148">
        <f t="shared" si="83"/>
        <v>0</v>
      </c>
      <c r="AR324" s="149" t="s">
        <v>120</v>
      </c>
      <c r="AT324" s="149" t="s">
        <v>311</v>
      </c>
      <c r="AU324" s="149" t="s">
        <v>88</v>
      </c>
      <c r="AY324" s="17" t="s">
        <v>309</v>
      </c>
      <c r="BE324" s="150">
        <f t="shared" si="84"/>
        <v>0</v>
      </c>
      <c r="BF324" s="150">
        <f t="shared" si="85"/>
        <v>0</v>
      </c>
      <c r="BG324" s="150">
        <f t="shared" si="86"/>
        <v>0</v>
      </c>
      <c r="BH324" s="150">
        <f t="shared" si="87"/>
        <v>0</v>
      </c>
      <c r="BI324" s="150">
        <f t="shared" si="88"/>
        <v>0</v>
      </c>
      <c r="BJ324" s="17" t="s">
        <v>88</v>
      </c>
      <c r="BK324" s="150">
        <f t="shared" si="89"/>
        <v>0</v>
      </c>
      <c r="BL324" s="17" t="s">
        <v>120</v>
      </c>
      <c r="BM324" s="149" t="s">
        <v>3071</v>
      </c>
    </row>
    <row r="325" spans="2:65" s="1" customFormat="1" ht="16.5" customHeight="1" x14ac:dyDescent="0.2">
      <c r="B325" s="137"/>
      <c r="C325" s="138" t="s">
        <v>1457</v>
      </c>
      <c r="D325" s="138" t="s">
        <v>311</v>
      </c>
      <c r="E325" s="139" t="s">
        <v>7073</v>
      </c>
      <c r="F325" s="140" t="s">
        <v>7074</v>
      </c>
      <c r="G325" s="141" t="s">
        <v>2702</v>
      </c>
      <c r="H325" s="142">
        <v>3</v>
      </c>
      <c r="I325" s="143"/>
      <c r="J325" s="144">
        <f t="shared" si="80"/>
        <v>0</v>
      </c>
      <c r="K325" s="140" t="s">
        <v>366</v>
      </c>
      <c r="L325" s="33"/>
      <c r="M325" s="145" t="s">
        <v>1</v>
      </c>
      <c r="N325" s="146" t="s">
        <v>46</v>
      </c>
      <c r="P325" s="147">
        <f t="shared" si="81"/>
        <v>0</v>
      </c>
      <c r="Q325" s="147">
        <v>0</v>
      </c>
      <c r="R325" s="147">
        <f t="shared" si="82"/>
        <v>0</v>
      </c>
      <c r="S325" s="147">
        <v>0</v>
      </c>
      <c r="T325" s="148">
        <f t="shared" si="83"/>
        <v>0</v>
      </c>
      <c r="AR325" s="149" t="s">
        <v>120</v>
      </c>
      <c r="AT325" s="149" t="s">
        <v>311</v>
      </c>
      <c r="AU325" s="149" t="s">
        <v>88</v>
      </c>
      <c r="AY325" s="17" t="s">
        <v>309</v>
      </c>
      <c r="BE325" s="150">
        <f t="shared" si="84"/>
        <v>0</v>
      </c>
      <c r="BF325" s="150">
        <f t="shared" si="85"/>
        <v>0</v>
      </c>
      <c r="BG325" s="150">
        <f t="shared" si="86"/>
        <v>0</v>
      </c>
      <c r="BH325" s="150">
        <f t="shared" si="87"/>
        <v>0</v>
      </c>
      <c r="BI325" s="150">
        <f t="shared" si="88"/>
        <v>0</v>
      </c>
      <c r="BJ325" s="17" t="s">
        <v>88</v>
      </c>
      <c r="BK325" s="150">
        <f t="shared" si="89"/>
        <v>0</v>
      </c>
      <c r="BL325" s="17" t="s">
        <v>120</v>
      </c>
      <c r="BM325" s="149" t="s">
        <v>3079</v>
      </c>
    </row>
    <row r="326" spans="2:65" s="1" customFormat="1" ht="16.5" customHeight="1" x14ac:dyDescent="0.2">
      <c r="B326" s="137"/>
      <c r="C326" s="138" t="s">
        <v>1465</v>
      </c>
      <c r="D326" s="138" t="s">
        <v>311</v>
      </c>
      <c r="E326" s="139" t="s">
        <v>7075</v>
      </c>
      <c r="F326" s="140" t="s">
        <v>7076</v>
      </c>
      <c r="G326" s="141" t="s">
        <v>2702</v>
      </c>
      <c r="H326" s="142">
        <v>9</v>
      </c>
      <c r="I326" s="143"/>
      <c r="J326" s="144">
        <f t="shared" si="80"/>
        <v>0</v>
      </c>
      <c r="K326" s="140" t="s">
        <v>366</v>
      </c>
      <c r="L326" s="33"/>
      <c r="M326" s="145" t="s">
        <v>1</v>
      </c>
      <c r="N326" s="146" t="s">
        <v>46</v>
      </c>
      <c r="P326" s="147">
        <f t="shared" si="81"/>
        <v>0</v>
      </c>
      <c r="Q326" s="147">
        <v>0</v>
      </c>
      <c r="R326" s="147">
        <f t="shared" si="82"/>
        <v>0</v>
      </c>
      <c r="S326" s="147">
        <v>0</v>
      </c>
      <c r="T326" s="148">
        <f t="shared" si="83"/>
        <v>0</v>
      </c>
      <c r="AR326" s="149" t="s">
        <v>120</v>
      </c>
      <c r="AT326" s="149" t="s">
        <v>311</v>
      </c>
      <c r="AU326" s="149" t="s">
        <v>88</v>
      </c>
      <c r="AY326" s="17" t="s">
        <v>309</v>
      </c>
      <c r="BE326" s="150">
        <f t="shared" si="84"/>
        <v>0</v>
      </c>
      <c r="BF326" s="150">
        <f t="shared" si="85"/>
        <v>0</v>
      </c>
      <c r="BG326" s="150">
        <f t="shared" si="86"/>
        <v>0</v>
      </c>
      <c r="BH326" s="150">
        <f t="shared" si="87"/>
        <v>0</v>
      </c>
      <c r="BI326" s="150">
        <f t="shared" si="88"/>
        <v>0</v>
      </c>
      <c r="BJ326" s="17" t="s">
        <v>88</v>
      </c>
      <c r="BK326" s="150">
        <f t="shared" si="89"/>
        <v>0</v>
      </c>
      <c r="BL326" s="17" t="s">
        <v>120</v>
      </c>
      <c r="BM326" s="149" t="s">
        <v>3088</v>
      </c>
    </row>
    <row r="327" spans="2:65" s="1" customFormat="1" ht="16.5" customHeight="1" x14ac:dyDescent="0.2">
      <c r="B327" s="137"/>
      <c r="C327" s="138" t="s">
        <v>1471</v>
      </c>
      <c r="D327" s="138" t="s">
        <v>311</v>
      </c>
      <c r="E327" s="139" t="s">
        <v>7077</v>
      </c>
      <c r="F327" s="140" t="s">
        <v>7078</v>
      </c>
      <c r="G327" s="141" t="s">
        <v>2702</v>
      </c>
      <c r="H327" s="142">
        <v>76</v>
      </c>
      <c r="I327" s="143"/>
      <c r="J327" s="144">
        <f t="shared" si="80"/>
        <v>0</v>
      </c>
      <c r="K327" s="140" t="s">
        <v>366</v>
      </c>
      <c r="L327" s="33"/>
      <c r="M327" s="145" t="s">
        <v>1</v>
      </c>
      <c r="N327" s="146" t="s">
        <v>46</v>
      </c>
      <c r="P327" s="147">
        <f t="shared" si="81"/>
        <v>0</v>
      </c>
      <c r="Q327" s="147">
        <v>0</v>
      </c>
      <c r="R327" s="147">
        <f t="shared" si="82"/>
        <v>0</v>
      </c>
      <c r="S327" s="147">
        <v>0</v>
      </c>
      <c r="T327" s="148">
        <f t="shared" si="83"/>
        <v>0</v>
      </c>
      <c r="AR327" s="149" t="s">
        <v>120</v>
      </c>
      <c r="AT327" s="149" t="s">
        <v>311</v>
      </c>
      <c r="AU327" s="149" t="s">
        <v>88</v>
      </c>
      <c r="AY327" s="17" t="s">
        <v>309</v>
      </c>
      <c r="BE327" s="150">
        <f t="shared" si="84"/>
        <v>0</v>
      </c>
      <c r="BF327" s="150">
        <f t="shared" si="85"/>
        <v>0</v>
      </c>
      <c r="BG327" s="150">
        <f t="shared" si="86"/>
        <v>0</v>
      </c>
      <c r="BH327" s="150">
        <f t="shared" si="87"/>
        <v>0</v>
      </c>
      <c r="BI327" s="150">
        <f t="shared" si="88"/>
        <v>0</v>
      </c>
      <c r="BJ327" s="17" t="s">
        <v>88</v>
      </c>
      <c r="BK327" s="150">
        <f t="shared" si="89"/>
        <v>0</v>
      </c>
      <c r="BL327" s="17" t="s">
        <v>120</v>
      </c>
      <c r="BM327" s="149" t="s">
        <v>3096</v>
      </c>
    </row>
    <row r="328" spans="2:65" s="1" customFormat="1" ht="16.5" customHeight="1" x14ac:dyDescent="0.2">
      <c r="B328" s="137"/>
      <c r="C328" s="138" t="s">
        <v>1477</v>
      </c>
      <c r="D328" s="138" t="s">
        <v>311</v>
      </c>
      <c r="E328" s="139" t="s">
        <v>7079</v>
      </c>
      <c r="F328" s="140" t="s">
        <v>7080</v>
      </c>
      <c r="G328" s="141" t="s">
        <v>2702</v>
      </c>
      <c r="H328" s="142">
        <v>56</v>
      </c>
      <c r="I328" s="143"/>
      <c r="J328" s="144">
        <f t="shared" si="80"/>
        <v>0</v>
      </c>
      <c r="K328" s="140" t="s">
        <v>366</v>
      </c>
      <c r="L328" s="33"/>
      <c r="M328" s="145" t="s">
        <v>1</v>
      </c>
      <c r="N328" s="146" t="s">
        <v>46</v>
      </c>
      <c r="P328" s="147">
        <f t="shared" si="81"/>
        <v>0</v>
      </c>
      <c r="Q328" s="147">
        <v>0</v>
      </c>
      <c r="R328" s="147">
        <f t="shared" si="82"/>
        <v>0</v>
      </c>
      <c r="S328" s="147">
        <v>0</v>
      </c>
      <c r="T328" s="148">
        <f t="shared" si="83"/>
        <v>0</v>
      </c>
      <c r="AR328" s="149" t="s">
        <v>120</v>
      </c>
      <c r="AT328" s="149" t="s">
        <v>311</v>
      </c>
      <c r="AU328" s="149" t="s">
        <v>88</v>
      </c>
      <c r="AY328" s="17" t="s">
        <v>309</v>
      </c>
      <c r="BE328" s="150">
        <f t="shared" si="84"/>
        <v>0</v>
      </c>
      <c r="BF328" s="150">
        <f t="shared" si="85"/>
        <v>0</v>
      </c>
      <c r="BG328" s="150">
        <f t="shared" si="86"/>
        <v>0</v>
      </c>
      <c r="BH328" s="150">
        <f t="shared" si="87"/>
        <v>0</v>
      </c>
      <c r="BI328" s="150">
        <f t="shared" si="88"/>
        <v>0</v>
      </c>
      <c r="BJ328" s="17" t="s">
        <v>88</v>
      </c>
      <c r="BK328" s="150">
        <f t="shared" si="89"/>
        <v>0</v>
      </c>
      <c r="BL328" s="17" t="s">
        <v>120</v>
      </c>
      <c r="BM328" s="149" t="s">
        <v>3104</v>
      </c>
    </row>
    <row r="329" spans="2:65" s="1" customFormat="1" ht="16.5" customHeight="1" x14ac:dyDescent="0.2">
      <c r="B329" s="137"/>
      <c r="C329" s="138" t="s">
        <v>1483</v>
      </c>
      <c r="D329" s="138" t="s">
        <v>311</v>
      </c>
      <c r="E329" s="139" t="s">
        <v>7081</v>
      </c>
      <c r="F329" s="140" t="s">
        <v>7082</v>
      </c>
      <c r="G329" s="141" t="s">
        <v>2702</v>
      </c>
      <c r="H329" s="142">
        <v>132</v>
      </c>
      <c r="I329" s="143"/>
      <c r="J329" s="144">
        <f t="shared" si="80"/>
        <v>0</v>
      </c>
      <c r="K329" s="140" t="s">
        <v>366</v>
      </c>
      <c r="L329" s="33"/>
      <c r="M329" s="145" t="s">
        <v>1</v>
      </c>
      <c r="N329" s="146" t="s">
        <v>46</v>
      </c>
      <c r="P329" s="147">
        <f t="shared" si="81"/>
        <v>0</v>
      </c>
      <c r="Q329" s="147">
        <v>0</v>
      </c>
      <c r="R329" s="147">
        <f t="shared" si="82"/>
        <v>0</v>
      </c>
      <c r="S329" s="147">
        <v>0</v>
      </c>
      <c r="T329" s="148">
        <f t="shared" si="83"/>
        <v>0</v>
      </c>
      <c r="AR329" s="149" t="s">
        <v>120</v>
      </c>
      <c r="AT329" s="149" t="s">
        <v>311</v>
      </c>
      <c r="AU329" s="149" t="s">
        <v>88</v>
      </c>
      <c r="AY329" s="17" t="s">
        <v>309</v>
      </c>
      <c r="BE329" s="150">
        <f t="shared" si="84"/>
        <v>0</v>
      </c>
      <c r="BF329" s="150">
        <f t="shared" si="85"/>
        <v>0</v>
      </c>
      <c r="BG329" s="150">
        <f t="shared" si="86"/>
        <v>0</v>
      </c>
      <c r="BH329" s="150">
        <f t="shared" si="87"/>
        <v>0</v>
      </c>
      <c r="BI329" s="150">
        <f t="shared" si="88"/>
        <v>0</v>
      </c>
      <c r="BJ329" s="17" t="s">
        <v>88</v>
      </c>
      <c r="BK329" s="150">
        <f t="shared" si="89"/>
        <v>0</v>
      </c>
      <c r="BL329" s="17" t="s">
        <v>120</v>
      </c>
      <c r="BM329" s="149" t="s">
        <v>3112</v>
      </c>
    </row>
    <row r="330" spans="2:65" s="11" customFormat="1" ht="25.9" customHeight="1" x14ac:dyDescent="0.2">
      <c r="B330" s="125"/>
      <c r="D330" s="126" t="s">
        <v>80</v>
      </c>
      <c r="E330" s="127" t="s">
        <v>7083</v>
      </c>
      <c r="F330" s="127" t="s">
        <v>7084</v>
      </c>
      <c r="I330" s="128"/>
      <c r="J330" s="129">
        <f>BK330</f>
        <v>0</v>
      </c>
      <c r="L330" s="125"/>
      <c r="M330" s="130"/>
      <c r="P330" s="131">
        <f>SUM(P331:P390)</f>
        <v>0</v>
      </c>
      <c r="R330" s="131">
        <f>SUM(R331:R390)</f>
        <v>0</v>
      </c>
      <c r="T330" s="132">
        <f>SUM(T331:T390)</f>
        <v>0</v>
      </c>
      <c r="AR330" s="126" t="s">
        <v>88</v>
      </c>
      <c r="AT330" s="133" t="s">
        <v>80</v>
      </c>
      <c r="AU330" s="133" t="s">
        <v>81</v>
      </c>
      <c r="AY330" s="126" t="s">
        <v>309</v>
      </c>
      <c r="BK330" s="134">
        <f>SUM(BK331:BK390)</f>
        <v>0</v>
      </c>
    </row>
    <row r="331" spans="2:65" s="1" customFormat="1" ht="16.5" customHeight="1" x14ac:dyDescent="0.2">
      <c r="B331" s="137"/>
      <c r="C331" s="138" t="s">
        <v>1489</v>
      </c>
      <c r="D331" s="138" t="s">
        <v>311</v>
      </c>
      <c r="E331" s="139" t="s">
        <v>7085</v>
      </c>
      <c r="F331" s="140" t="s">
        <v>7086</v>
      </c>
      <c r="G331" s="141" t="s">
        <v>2702</v>
      </c>
      <c r="H331" s="142">
        <v>1184</v>
      </c>
      <c r="I331" s="143"/>
      <c r="J331" s="144">
        <f t="shared" ref="J331:J362" si="90">ROUND(I331*H331,2)</f>
        <v>0</v>
      </c>
      <c r="K331" s="140" t="s">
        <v>366</v>
      </c>
      <c r="L331" s="33"/>
      <c r="M331" s="145" t="s">
        <v>1</v>
      </c>
      <c r="N331" s="146" t="s">
        <v>46</v>
      </c>
      <c r="P331" s="147">
        <f t="shared" ref="P331:P362" si="91">O331*H331</f>
        <v>0</v>
      </c>
      <c r="Q331" s="147">
        <v>0</v>
      </c>
      <c r="R331" s="147">
        <f t="shared" ref="R331:R362" si="92">Q331*H331</f>
        <v>0</v>
      </c>
      <c r="S331" s="147">
        <v>0</v>
      </c>
      <c r="T331" s="148">
        <f t="shared" ref="T331:T362" si="93">S331*H331</f>
        <v>0</v>
      </c>
      <c r="AR331" s="149" t="s">
        <v>120</v>
      </c>
      <c r="AT331" s="149" t="s">
        <v>311</v>
      </c>
      <c r="AU331" s="149" t="s">
        <v>88</v>
      </c>
      <c r="AY331" s="17" t="s">
        <v>309</v>
      </c>
      <c r="BE331" s="150">
        <f t="shared" ref="BE331:BE362" si="94">IF(N331="základní",J331,0)</f>
        <v>0</v>
      </c>
      <c r="BF331" s="150">
        <f t="shared" ref="BF331:BF362" si="95">IF(N331="snížená",J331,0)</f>
        <v>0</v>
      </c>
      <c r="BG331" s="150">
        <f t="shared" ref="BG331:BG362" si="96">IF(N331="zákl. přenesená",J331,0)</f>
        <v>0</v>
      </c>
      <c r="BH331" s="150">
        <f t="shared" ref="BH331:BH362" si="97">IF(N331="sníž. přenesená",J331,0)</f>
        <v>0</v>
      </c>
      <c r="BI331" s="150">
        <f t="shared" ref="BI331:BI362" si="98">IF(N331="nulová",J331,0)</f>
        <v>0</v>
      </c>
      <c r="BJ331" s="17" t="s">
        <v>88</v>
      </c>
      <c r="BK331" s="150">
        <f t="shared" ref="BK331:BK362" si="99">ROUND(I331*H331,2)</f>
        <v>0</v>
      </c>
      <c r="BL331" s="17" t="s">
        <v>120</v>
      </c>
      <c r="BM331" s="149" t="s">
        <v>3120</v>
      </c>
    </row>
    <row r="332" spans="2:65" s="1" customFormat="1" ht="16.5" customHeight="1" x14ac:dyDescent="0.2">
      <c r="B332" s="137"/>
      <c r="C332" s="138" t="s">
        <v>1489</v>
      </c>
      <c r="D332" s="138" t="s">
        <v>311</v>
      </c>
      <c r="E332" s="139" t="s">
        <v>7087</v>
      </c>
      <c r="F332" s="140" t="s">
        <v>7088</v>
      </c>
      <c r="G332" s="141" t="s">
        <v>2702</v>
      </c>
      <c r="H332" s="142">
        <v>12</v>
      </c>
      <c r="I332" s="143"/>
      <c r="J332" s="144">
        <f t="shared" si="90"/>
        <v>0</v>
      </c>
      <c r="K332" s="140" t="s">
        <v>366</v>
      </c>
      <c r="L332" s="33"/>
      <c r="M332" s="145" t="s">
        <v>1</v>
      </c>
      <c r="N332" s="146" t="s">
        <v>46</v>
      </c>
      <c r="P332" s="147">
        <f t="shared" si="91"/>
        <v>0</v>
      </c>
      <c r="Q332" s="147">
        <v>0</v>
      </c>
      <c r="R332" s="147">
        <f t="shared" si="92"/>
        <v>0</v>
      </c>
      <c r="S332" s="147">
        <v>0</v>
      </c>
      <c r="T332" s="148">
        <f t="shared" si="93"/>
        <v>0</v>
      </c>
      <c r="AR332" s="149" t="s">
        <v>120</v>
      </c>
      <c r="AT332" s="149" t="s">
        <v>311</v>
      </c>
      <c r="AU332" s="149" t="s">
        <v>88</v>
      </c>
      <c r="AY332" s="17" t="s">
        <v>309</v>
      </c>
      <c r="BE332" s="150">
        <f t="shared" si="94"/>
        <v>0</v>
      </c>
      <c r="BF332" s="150">
        <f t="shared" si="95"/>
        <v>0</v>
      </c>
      <c r="BG332" s="150">
        <f t="shared" si="96"/>
        <v>0</v>
      </c>
      <c r="BH332" s="150">
        <f t="shared" si="97"/>
        <v>0</v>
      </c>
      <c r="BI332" s="150">
        <f t="shared" si="98"/>
        <v>0</v>
      </c>
      <c r="BJ332" s="17" t="s">
        <v>88</v>
      </c>
      <c r="BK332" s="150">
        <f t="shared" si="99"/>
        <v>0</v>
      </c>
      <c r="BL332" s="17" t="s">
        <v>120</v>
      </c>
      <c r="BM332" s="149" t="s">
        <v>3128</v>
      </c>
    </row>
    <row r="333" spans="2:65" s="1" customFormat="1" ht="16.5" customHeight="1" x14ac:dyDescent="0.2">
      <c r="B333" s="137"/>
      <c r="C333" s="138" t="s">
        <v>1495</v>
      </c>
      <c r="D333" s="138" t="s">
        <v>311</v>
      </c>
      <c r="E333" s="139" t="s">
        <v>7089</v>
      </c>
      <c r="F333" s="140" t="s">
        <v>7090</v>
      </c>
      <c r="G333" s="141" t="s">
        <v>2702</v>
      </c>
      <c r="H333" s="142">
        <v>36</v>
      </c>
      <c r="I333" s="143"/>
      <c r="J333" s="144">
        <f t="shared" si="90"/>
        <v>0</v>
      </c>
      <c r="K333" s="140" t="s">
        <v>366</v>
      </c>
      <c r="L333" s="33"/>
      <c r="M333" s="145" t="s">
        <v>1</v>
      </c>
      <c r="N333" s="146" t="s">
        <v>46</v>
      </c>
      <c r="P333" s="147">
        <f t="shared" si="91"/>
        <v>0</v>
      </c>
      <c r="Q333" s="147">
        <v>0</v>
      </c>
      <c r="R333" s="147">
        <f t="shared" si="92"/>
        <v>0</v>
      </c>
      <c r="S333" s="147">
        <v>0</v>
      </c>
      <c r="T333" s="148">
        <f t="shared" si="93"/>
        <v>0</v>
      </c>
      <c r="AR333" s="149" t="s">
        <v>120</v>
      </c>
      <c r="AT333" s="149" t="s">
        <v>311</v>
      </c>
      <c r="AU333" s="149" t="s">
        <v>88</v>
      </c>
      <c r="AY333" s="17" t="s">
        <v>309</v>
      </c>
      <c r="BE333" s="150">
        <f t="shared" si="94"/>
        <v>0</v>
      </c>
      <c r="BF333" s="150">
        <f t="shared" si="95"/>
        <v>0</v>
      </c>
      <c r="BG333" s="150">
        <f t="shared" si="96"/>
        <v>0</v>
      </c>
      <c r="BH333" s="150">
        <f t="shared" si="97"/>
        <v>0</v>
      </c>
      <c r="BI333" s="150">
        <f t="shared" si="98"/>
        <v>0</v>
      </c>
      <c r="BJ333" s="17" t="s">
        <v>88</v>
      </c>
      <c r="BK333" s="150">
        <f t="shared" si="99"/>
        <v>0</v>
      </c>
      <c r="BL333" s="17" t="s">
        <v>120</v>
      </c>
      <c r="BM333" s="149" t="s">
        <v>3136</v>
      </c>
    </row>
    <row r="334" spans="2:65" s="1" customFormat="1" ht="16.5" customHeight="1" x14ac:dyDescent="0.2">
      <c r="B334" s="137"/>
      <c r="C334" s="138" t="s">
        <v>1500</v>
      </c>
      <c r="D334" s="138" t="s">
        <v>311</v>
      </c>
      <c r="E334" s="139" t="s">
        <v>7091</v>
      </c>
      <c r="F334" s="140" t="s">
        <v>7092</v>
      </c>
      <c r="G334" s="141" t="s">
        <v>2702</v>
      </c>
      <c r="H334" s="142">
        <v>12</v>
      </c>
      <c r="I334" s="143"/>
      <c r="J334" s="144">
        <f t="shared" si="90"/>
        <v>0</v>
      </c>
      <c r="K334" s="140" t="s">
        <v>366</v>
      </c>
      <c r="L334" s="33"/>
      <c r="M334" s="145" t="s">
        <v>1</v>
      </c>
      <c r="N334" s="146" t="s">
        <v>46</v>
      </c>
      <c r="P334" s="147">
        <f t="shared" si="91"/>
        <v>0</v>
      </c>
      <c r="Q334" s="147">
        <v>0</v>
      </c>
      <c r="R334" s="147">
        <f t="shared" si="92"/>
        <v>0</v>
      </c>
      <c r="S334" s="147">
        <v>0</v>
      </c>
      <c r="T334" s="148">
        <f t="shared" si="93"/>
        <v>0</v>
      </c>
      <c r="AR334" s="149" t="s">
        <v>120</v>
      </c>
      <c r="AT334" s="149" t="s">
        <v>311</v>
      </c>
      <c r="AU334" s="149" t="s">
        <v>88</v>
      </c>
      <c r="AY334" s="17" t="s">
        <v>309</v>
      </c>
      <c r="BE334" s="150">
        <f t="shared" si="94"/>
        <v>0</v>
      </c>
      <c r="BF334" s="150">
        <f t="shared" si="95"/>
        <v>0</v>
      </c>
      <c r="BG334" s="150">
        <f t="shared" si="96"/>
        <v>0</v>
      </c>
      <c r="BH334" s="150">
        <f t="shared" si="97"/>
        <v>0</v>
      </c>
      <c r="BI334" s="150">
        <f t="shared" si="98"/>
        <v>0</v>
      </c>
      <c r="BJ334" s="17" t="s">
        <v>88</v>
      </c>
      <c r="BK334" s="150">
        <f t="shared" si="99"/>
        <v>0</v>
      </c>
      <c r="BL334" s="17" t="s">
        <v>120</v>
      </c>
      <c r="BM334" s="149" t="s">
        <v>3144</v>
      </c>
    </row>
    <row r="335" spans="2:65" s="1" customFormat="1" ht="16.5" customHeight="1" x14ac:dyDescent="0.2">
      <c r="B335" s="137"/>
      <c r="C335" s="138" t="s">
        <v>1506</v>
      </c>
      <c r="D335" s="138" t="s">
        <v>311</v>
      </c>
      <c r="E335" s="139" t="s">
        <v>7093</v>
      </c>
      <c r="F335" s="140" t="s">
        <v>7094</v>
      </c>
      <c r="G335" s="141" t="s">
        <v>2702</v>
      </c>
      <c r="H335" s="142">
        <v>4</v>
      </c>
      <c r="I335" s="143"/>
      <c r="J335" s="144">
        <f t="shared" si="90"/>
        <v>0</v>
      </c>
      <c r="K335" s="140" t="s">
        <v>366</v>
      </c>
      <c r="L335" s="33"/>
      <c r="M335" s="145" t="s">
        <v>1</v>
      </c>
      <c r="N335" s="146" t="s">
        <v>46</v>
      </c>
      <c r="P335" s="147">
        <f t="shared" si="91"/>
        <v>0</v>
      </c>
      <c r="Q335" s="147">
        <v>0</v>
      </c>
      <c r="R335" s="147">
        <f t="shared" si="92"/>
        <v>0</v>
      </c>
      <c r="S335" s="147">
        <v>0</v>
      </c>
      <c r="T335" s="148">
        <f t="shared" si="93"/>
        <v>0</v>
      </c>
      <c r="AR335" s="149" t="s">
        <v>120</v>
      </c>
      <c r="AT335" s="149" t="s">
        <v>311</v>
      </c>
      <c r="AU335" s="149" t="s">
        <v>88</v>
      </c>
      <c r="AY335" s="17" t="s">
        <v>309</v>
      </c>
      <c r="BE335" s="150">
        <f t="shared" si="94"/>
        <v>0</v>
      </c>
      <c r="BF335" s="150">
        <f t="shared" si="95"/>
        <v>0</v>
      </c>
      <c r="BG335" s="150">
        <f t="shared" si="96"/>
        <v>0</v>
      </c>
      <c r="BH335" s="150">
        <f t="shared" si="97"/>
        <v>0</v>
      </c>
      <c r="BI335" s="150">
        <f t="shared" si="98"/>
        <v>0</v>
      </c>
      <c r="BJ335" s="17" t="s">
        <v>88</v>
      </c>
      <c r="BK335" s="150">
        <f t="shared" si="99"/>
        <v>0</v>
      </c>
      <c r="BL335" s="17" t="s">
        <v>120</v>
      </c>
      <c r="BM335" s="149" t="s">
        <v>3152</v>
      </c>
    </row>
    <row r="336" spans="2:65" s="1" customFormat="1" ht="16.5" customHeight="1" x14ac:dyDescent="0.2">
      <c r="B336" s="137"/>
      <c r="C336" s="138" t="s">
        <v>1512</v>
      </c>
      <c r="D336" s="138" t="s">
        <v>311</v>
      </c>
      <c r="E336" s="139" t="s">
        <v>7095</v>
      </c>
      <c r="F336" s="140" t="s">
        <v>7096</v>
      </c>
      <c r="G336" s="141" t="s">
        <v>2702</v>
      </c>
      <c r="H336" s="142">
        <v>30</v>
      </c>
      <c r="I336" s="143"/>
      <c r="J336" s="144">
        <f t="shared" si="90"/>
        <v>0</v>
      </c>
      <c r="K336" s="140" t="s">
        <v>366</v>
      </c>
      <c r="L336" s="33"/>
      <c r="M336" s="145" t="s">
        <v>1</v>
      </c>
      <c r="N336" s="146" t="s">
        <v>46</v>
      </c>
      <c r="P336" s="147">
        <f t="shared" si="91"/>
        <v>0</v>
      </c>
      <c r="Q336" s="147">
        <v>0</v>
      </c>
      <c r="R336" s="147">
        <f t="shared" si="92"/>
        <v>0</v>
      </c>
      <c r="S336" s="147">
        <v>0</v>
      </c>
      <c r="T336" s="148">
        <f t="shared" si="93"/>
        <v>0</v>
      </c>
      <c r="AR336" s="149" t="s">
        <v>120</v>
      </c>
      <c r="AT336" s="149" t="s">
        <v>311</v>
      </c>
      <c r="AU336" s="149" t="s">
        <v>88</v>
      </c>
      <c r="AY336" s="17" t="s">
        <v>309</v>
      </c>
      <c r="BE336" s="150">
        <f t="shared" si="94"/>
        <v>0</v>
      </c>
      <c r="BF336" s="150">
        <f t="shared" si="95"/>
        <v>0</v>
      </c>
      <c r="BG336" s="150">
        <f t="shared" si="96"/>
        <v>0</v>
      </c>
      <c r="BH336" s="150">
        <f t="shared" si="97"/>
        <v>0</v>
      </c>
      <c r="BI336" s="150">
        <f t="shared" si="98"/>
        <v>0</v>
      </c>
      <c r="BJ336" s="17" t="s">
        <v>88</v>
      </c>
      <c r="BK336" s="150">
        <f t="shared" si="99"/>
        <v>0</v>
      </c>
      <c r="BL336" s="17" t="s">
        <v>120</v>
      </c>
      <c r="BM336" s="149" t="s">
        <v>3160</v>
      </c>
    </row>
    <row r="337" spans="2:65" s="1" customFormat="1" ht="21.75" customHeight="1" x14ac:dyDescent="0.2">
      <c r="B337" s="137"/>
      <c r="C337" s="138" t="s">
        <v>1520</v>
      </c>
      <c r="D337" s="138" t="s">
        <v>311</v>
      </c>
      <c r="E337" s="139" t="s">
        <v>7097</v>
      </c>
      <c r="F337" s="140" t="s">
        <v>7098</v>
      </c>
      <c r="G337" s="141" t="s">
        <v>2702</v>
      </c>
      <c r="H337" s="142">
        <v>13</v>
      </c>
      <c r="I337" s="143"/>
      <c r="J337" s="144">
        <f t="shared" si="90"/>
        <v>0</v>
      </c>
      <c r="K337" s="140" t="s">
        <v>366</v>
      </c>
      <c r="L337" s="33"/>
      <c r="M337" s="145" t="s">
        <v>1</v>
      </c>
      <c r="N337" s="146" t="s">
        <v>46</v>
      </c>
      <c r="P337" s="147">
        <f t="shared" si="91"/>
        <v>0</v>
      </c>
      <c r="Q337" s="147">
        <v>0</v>
      </c>
      <c r="R337" s="147">
        <f t="shared" si="92"/>
        <v>0</v>
      </c>
      <c r="S337" s="147">
        <v>0</v>
      </c>
      <c r="T337" s="148">
        <f t="shared" si="93"/>
        <v>0</v>
      </c>
      <c r="AR337" s="149" t="s">
        <v>120</v>
      </c>
      <c r="AT337" s="149" t="s">
        <v>311</v>
      </c>
      <c r="AU337" s="149" t="s">
        <v>88</v>
      </c>
      <c r="AY337" s="17" t="s">
        <v>309</v>
      </c>
      <c r="BE337" s="150">
        <f t="shared" si="94"/>
        <v>0</v>
      </c>
      <c r="BF337" s="150">
        <f t="shared" si="95"/>
        <v>0</v>
      </c>
      <c r="BG337" s="150">
        <f t="shared" si="96"/>
        <v>0</v>
      </c>
      <c r="BH337" s="150">
        <f t="shared" si="97"/>
        <v>0</v>
      </c>
      <c r="BI337" s="150">
        <f t="shared" si="98"/>
        <v>0</v>
      </c>
      <c r="BJ337" s="17" t="s">
        <v>88</v>
      </c>
      <c r="BK337" s="150">
        <f t="shared" si="99"/>
        <v>0</v>
      </c>
      <c r="BL337" s="17" t="s">
        <v>120</v>
      </c>
      <c r="BM337" s="149" t="s">
        <v>3168</v>
      </c>
    </row>
    <row r="338" spans="2:65" s="1" customFormat="1" ht="16.5" customHeight="1" x14ac:dyDescent="0.2">
      <c r="B338" s="137"/>
      <c r="C338" s="138" t="s">
        <v>1526</v>
      </c>
      <c r="D338" s="138" t="s">
        <v>311</v>
      </c>
      <c r="E338" s="139" t="s">
        <v>7099</v>
      </c>
      <c r="F338" s="140" t="s">
        <v>7100</v>
      </c>
      <c r="G338" s="141" t="s">
        <v>2702</v>
      </c>
      <c r="H338" s="142">
        <v>51</v>
      </c>
      <c r="I338" s="143"/>
      <c r="J338" s="144">
        <f t="shared" si="90"/>
        <v>0</v>
      </c>
      <c r="K338" s="140" t="s">
        <v>366</v>
      </c>
      <c r="L338" s="33"/>
      <c r="M338" s="145" t="s">
        <v>1</v>
      </c>
      <c r="N338" s="146" t="s">
        <v>46</v>
      </c>
      <c r="P338" s="147">
        <f t="shared" si="91"/>
        <v>0</v>
      </c>
      <c r="Q338" s="147">
        <v>0</v>
      </c>
      <c r="R338" s="147">
        <f t="shared" si="92"/>
        <v>0</v>
      </c>
      <c r="S338" s="147">
        <v>0</v>
      </c>
      <c r="T338" s="148">
        <f t="shared" si="93"/>
        <v>0</v>
      </c>
      <c r="AR338" s="149" t="s">
        <v>120</v>
      </c>
      <c r="AT338" s="149" t="s">
        <v>311</v>
      </c>
      <c r="AU338" s="149" t="s">
        <v>88</v>
      </c>
      <c r="AY338" s="17" t="s">
        <v>309</v>
      </c>
      <c r="BE338" s="150">
        <f t="shared" si="94"/>
        <v>0</v>
      </c>
      <c r="BF338" s="150">
        <f t="shared" si="95"/>
        <v>0</v>
      </c>
      <c r="BG338" s="150">
        <f t="shared" si="96"/>
        <v>0</v>
      </c>
      <c r="BH338" s="150">
        <f t="shared" si="97"/>
        <v>0</v>
      </c>
      <c r="BI338" s="150">
        <f t="shared" si="98"/>
        <v>0</v>
      </c>
      <c r="BJ338" s="17" t="s">
        <v>88</v>
      </c>
      <c r="BK338" s="150">
        <f t="shared" si="99"/>
        <v>0</v>
      </c>
      <c r="BL338" s="17" t="s">
        <v>120</v>
      </c>
      <c r="BM338" s="149" t="s">
        <v>3176</v>
      </c>
    </row>
    <row r="339" spans="2:65" s="1" customFormat="1" ht="16.5" customHeight="1" x14ac:dyDescent="0.2">
      <c r="B339" s="137"/>
      <c r="C339" s="138" t="s">
        <v>1532</v>
      </c>
      <c r="D339" s="138" t="s">
        <v>311</v>
      </c>
      <c r="E339" s="139" t="s">
        <v>7101</v>
      </c>
      <c r="F339" s="140" t="s">
        <v>7102</v>
      </c>
      <c r="G339" s="141" t="s">
        <v>2702</v>
      </c>
      <c r="H339" s="142">
        <v>3</v>
      </c>
      <c r="I339" s="143"/>
      <c r="J339" s="144">
        <f t="shared" si="90"/>
        <v>0</v>
      </c>
      <c r="K339" s="140" t="s">
        <v>366</v>
      </c>
      <c r="L339" s="33"/>
      <c r="M339" s="145" t="s">
        <v>1</v>
      </c>
      <c r="N339" s="146" t="s">
        <v>46</v>
      </c>
      <c r="P339" s="147">
        <f t="shared" si="91"/>
        <v>0</v>
      </c>
      <c r="Q339" s="147">
        <v>0</v>
      </c>
      <c r="R339" s="147">
        <f t="shared" si="92"/>
        <v>0</v>
      </c>
      <c r="S339" s="147">
        <v>0</v>
      </c>
      <c r="T339" s="148">
        <f t="shared" si="93"/>
        <v>0</v>
      </c>
      <c r="AR339" s="149" t="s">
        <v>120</v>
      </c>
      <c r="AT339" s="149" t="s">
        <v>311</v>
      </c>
      <c r="AU339" s="149" t="s">
        <v>88</v>
      </c>
      <c r="AY339" s="17" t="s">
        <v>309</v>
      </c>
      <c r="BE339" s="150">
        <f t="shared" si="94"/>
        <v>0</v>
      </c>
      <c r="BF339" s="150">
        <f t="shared" si="95"/>
        <v>0</v>
      </c>
      <c r="BG339" s="150">
        <f t="shared" si="96"/>
        <v>0</v>
      </c>
      <c r="BH339" s="150">
        <f t="shared" si="97"/>
        <v>0</v>
      </c>
      <c r="BI339" s="150">
        <f t="shared" si="98"/>
        <v>0</v>
      </c>
      <c r="BJ339" s="17" t="s">
        <v>88</v>
      </c>
      <c r="BK339" s="150">
        <f t="shared" si="99"/>
        <v>0</v>
      </c>
      <c r="BL339" s="17" t="s">
        <v>120</v>
      </c>
      <c r="BM339" s="149" t="s">
        <v>3184</v>
      </c>
    </row>
    <row r="340" spans="2:65" s="1" customFormat="1" ht="16.5" customHeight="1" x14ac:dyDescent="0.2">
      <c r="B340" s="137"/>
      <c r="C340" s="138" t="s">
        <v>1537</v>
      </c>
      <c r="D340" s="138" t="s">
        <v>311</v>
      </c>
      <c r="E340" s="139" t="s">
        <v>7103</v>
      </c>
      <c r="F340" s="140" t="s">
        <v>7104</v>
      </c>
      <c r="G340" s="141" t="s">
        <v>2702</v>
      </c>
      <c r="H340" s="142">
        <v>4</v>
      </c>
      <c r="I340" s="143"/>
      <c r="J340" s="144">
        <f t="shared" si="90"/>
        <v>0</v>
      </c>
      <c r="K340" s="140" t="s">
        <v>366</v>
      </c>
      <c r="L340" s="33"/>
      <c r="M340" s="145" t="s">
        <v>1</v>
      </c>
      <c r="N340" s="146" t="s">
        <v>46</v>
      </c>
      <c r="P340" s="147">
        <f t="shared" si="91"/>
        <v>0</v>
      </c>
      <c r="Q340" s="147">
        <v>0</v>
      </c>
      <c r="R340" s="147">
        <f t="shared" si="92"/>
        <v>0</v>
      </c>
      <c r="S340" s="147">
        <v>0</v>
      </c>
      <c r="T340" s="148">
        <f t="shared" si="93"/>
        <v>0</v>
      </c>
      <c r="AR340" s="149" t="s">
        <v>120</v>
      </c>
      <c r="AT340" s="149" t="s">
        <v>311</v>
      </c>
      <c r="AU340" s="149" t="s">
        <v>88</v>
      </c>
      <c r="AY340" s="17" t="s">
        <v>309</v>
      </c>
      <c r="BE340" s="150">
        <f t="shared" si="94"/>
        <v>0</v>
      </c>
      <c r="BF340" s="150">
        <f t="shared" si="95"/>
        <v>0</v>
      </c>
      <c r="BG340" s="150">
        <f t="shared" si="96"/>
        <v>0</v>
      </c>
      <c r="BH340" s="150">
        <f t="shared" si="97"/>
        <v>0</v>
      </c>
      <c r="BI340" s="150">
        <f t="shared" si="98"/>
        <v>0</v>
      </c>
      <c r="BJ340" s="17" t="s">
        <v>88</v>
      </c>
      <c r="BK340" s="150">
        <f t="shared" si="99"/>
        <v>0</v>
      </c>
      <c r="BL340" s="17" t="s">
        <v>120</v>
      </c>
      <c r="BM340" s="149" t="s">
        <v>3192</v>
      </c>
    </row>
    <row r="341" spans="2:65" s="1" customFormat="1" ht="16.5" customHeight="1" x14ac:dyDescent="0.2">
      <c r="B341" s="137"/>
      <c r="C341" s="138" t="s">
        <v>1544</v>
      </c>
      <c r="D341" s="138" t="s">
        <v>311</v>
      </c>
      <c r="E341" s="139" t="s">
        <v>7105</v>
      </c>
      <c r="F341" s="140" t="s">
        <v>7106</v>
      </c>
      <c r="G341" s="141" t="s">
        <v>2702</v>
      </c>
      <c r="H341" s="142">
        <v>83</v>
      </c>
      <c r="I341" s="143"/>
      <c r="J341" s="144">
        <f t="shared" si="90"/>
        <v>0</v>
      </c>
      <c r="K341" s="140" t="s">
        <v>366</v>
      </c>
      <c r="L341" s="33"/>
      <c r="M341" s="145" t="s">
        <v>1</v>
      </c>
      <c r="N341" s="146" t="s">
        <v>46</v>
      </c>
      <c r="P341" s="147">
        <f t="shared" si="91"/>
        <v>0</v>
      </c>
      <c r="Q341" s="147">
        <v>0</v>
      </c>
      <c r="R341" s="147">
        <f t="shared" si="92"/>
        <v>0</v>
      </c>
      <c r="S341" s="147">
        <v>0</v>
      </c>
      <c r="T341" s="148">
        <f t="shared" si="93"/>
        <v>0</v>
      </c>
      <c r="AR341" s="149" t="s">
        <v>120</v>
      </c>
      <c r="AT341" s="149" t="s">
        <v>311</v>
      </c>
      <c r="AU341" s="149" t="s">
        <v>88</v>
      </c>
      <c r="AY341" s="17" t="s">
        <v>309</v>
      </c>
      <c r="BE341" s="150">
        <f t="shared" si="94"/>
        <v>0</v>
      </c>
      <c r="BF341" s="150">
        <f t="shared" si="95"/>
        <v>0</v>
      </c>
      <c r="BG341" s="150">
        <f t="shared" si="96"/>
        <v>0</v>
      </c>
      <c r="BH341" s="150">
        <f t="shared" si="97"/>
        <v>0</v>
      </c>
      <c r="BI341" s="150">
        <f t="shared" si="98"/>
        <v>0</v>
      </c>
      <c r="BJ341" s="17" t="s">
        <v>88</v>
      </c>
      <c r="BK341" s="150">
        <f t="shared" si="99"/>
        <v>0</v>
      </c>
      <c r="BL341" s="17" t="s">
        <v>120</v>
      </c>
      <c r="BM341" s="149" t="s">
        <v>3200</v>
      </c>
    </row>
    <row r="342" spans="2:65" s="1" customFormat="1" ht="16.5" customHeight="1" x14ac:dyDescent="0.2">
      <c r="B342" s="137"/>
      <c r="C342" s="138" t="s">
        <v>1551</v>
      </c>
      <c r="D342" s="138" t="s">
        <v>311</v>
      </c>
      <c r="E342" s="139" t="s">
        <v>7107</v>
      </c>
      <c r="F342" s="140" t="s">
        <v>7108</v>
      </c>
      <c r="G342" s="141" t="s">
        <v>2702</v>
      </c>
      <c r="H342" s="142">
        <v>67</v>
      </c>
      <c r="I342" s="143"/>
      <c r="J342" s="144">
        <f t="shared" si="90"/>
        <v>0</v>
      </c>
      <c r="K342" s="140" t="s">
        <v>366</v>
      </c>
      <c r="L342" s="33"/>
      <c r="M342" s="145" t="s">
        <v>1</v>
      </c>
      <c r="N342" s="146" t="s">
        <v>46</v>
      </c>
      <c r="P342" s="147">
        <f t="shared" si="91"/>
        <v>0</v>
      </c>
      <c r="Q342" s="147">
        <v>0</v>
      </c>
      <c r="R342" s="147">
        <f t="shared" si="92"/>
        <v>0</v>
      </c>
      <c r="S342" s="147">
        <v>0</v>
      </c>
      <c r="T342" s="148">
        <f t="shared" si="93"/>
        <v>0</v>
      </c>
      <c r="AR342" s="149" t="s">
        <v>120</v>
      </c>
      <c r="AT342" s="149" t="s">
        <v>311</v>
      </c>
      <c r="AU342" s="149" t="s">
        <v>88</v>
      </c>
      <c r="AY342" s="17" t="s">
        <v>309</v>
      </c>
      <c r="BE342" s="150">
        <f t="shared" si="94"/>
        <v>0</v>
      </c>
      <c r="BF342" s="150">
        <f t="shared" si="95"/>
        <v>0</v>
      </c>
      <c r="BG342" s="150">
        <f t="shared" si="96"/>
        <v>0</v>
      </c>
      <c r="BH342" s="150">
        <f t="shared" si="97"/>
        <v>0</v>
      </c>
      <c r="BI342" s="150">
        <f t="shared" si="98"/>
        <v>0</v>
      </c>
      <c r="BJ342" s="17" t="s">
        <v>88</v>
      </c>
      <c r="BK342" s="150">
        <f t="shared" si="99"/>
        <v>0</v>
      </c>
      <c r="BL342" s="17" t="s">
        <v>120</v>
      </c>
      <c r="BM342" s="149" t="s">
        <v>3208</v>
      </c>
    </row>
    <row r="343" spans="2:65" s="1" customFormat="1" ht="16.5" customHeight="1" x14ac:dyDescent="0.2">
      <c r="B343" s="137"/>
      <c r="C343" s="138" t="s">
        <v>1557</v>
      </c>
      <c r="D343" s="138" t="s">
        <v>311</v>
      </c>
      <c r="E343" s="139" t="s">
        <v>7109</v>
      </c>
      <c r="F343" s="140" t="s">
        <v>7110</v>
      </c>
      <c r="G343" s="141" t="s">
        <v>2702</v>
      </c>
      <c r="H343" s="142">
        <v>18</v>
      </c>
      <c r="I343" s="143"/>
      <c r="J343" s="144">
        <f t="shared" si="90"/>
        <v>0</v>
      </c>
      <c r="K343" s="140" t="s">
        <v>366</v>
      </c>
      <c r="L343" s="33"/>
      <c r="M343" s="145" t="s">
        <v>1</v>
      </c>
      <c r="N343" s="146" t="s">
        <v>46</v>
      </c>
      <c r="P343" s="147">
        <f t="shared" si="91"/>
        <v>0</v>
      </c>
      <c r="Q343" s="147">
        <v>0</v>
      </c>
      <c r="R343" s="147">
        <f t="shared" si="92"/>
        <v>0</v>
      </c>
      <c r="S343" s="147">
        <v>0</v>
      </c>
      <c r="T343" s="148">
        <f t="shared" si="93"/>
        <v>0</v>
      </c>
      <c r="AR343" s="149" t="s">
        <v>120</v>
      </c>
      <c r="AT343" s="149" t="s">
        <v>311</v>
      </c>
      <c r="AU343" s="149" t="s">
        <v>88</v>
      </c>
      <c r="AY343" s="17" t="s">
        <v>309</v>
      </c>
      <c r="BE343" s="150">
        <f t="shared" si="94"/>
        <v>0</v>
      </c>
      <c r="BF343" s="150">
        <f t="shared" si="95"/>
        <v>0</v>
      </c>
      <c r="BG343" s="150">
        <f t="shared" si="96"/>
        <v>0</v>
      </c>
      <c r="BH343" s="150">
        <f t="shared" si="97"/>
        <v>0</v>
      </c>
      <c r="BI343" s="150">
        <f t="shared" si="98"/>
        <v>0</v>
      </c>
      <c r="BJ343" s="17" t="s">
        <v>88</v>
      </c>
      <c r="BK343" s="150">
        <f t="shared" si="99"/>
        <v>0</v>
      </c>
      <c r="BL343" s="17" t="s">
        <v>120</v>
      </c>
      <c r="BM343" s="149" t="s">
        <v>3216</v>
      </c>
    </row>
    <row r="344" spans="2:65" s="1" customFormat="1" ht="16.5" customHeight="1" x14ac:dyDescent="0.2">
      <c r="B344" s="137"/>
      <c r="C344" s="138" t="s">
        <v>1562</v>
      </c>
      <c r="D344" s="138" t="s">
        <v>311</v>
      </c>
      <c r="E344" s="139" t="s">
        <v>7111</v>
      </c>
      <c r="F344" s="140" t="s">
        <v>7112</v>
      </c>
      <c r="G344" s="141" t="s">
        <v>2702</v>
      </c>
      <c r="H344" s="142">
        <v>47</v>
      </c>
      <c r="I344" s="143"/>
      <c r="J344" s="144">
        <f t="shared" si="90"/>
        <v>0</v>
      </c>
      <c r="K344" s="140" t="s">
        <v>366</v>
      </c>
      <c r="L344" s="33"/>
      <c r="M344" s="145" t="s">
        <v>1</v>
      </c>
      <c r="N344" s="146" t="s">
        <v>46</v>
      </c>
      <c r="P344" s="147">
        <f t="shared" si="91"/>
        <v>0</v>
      </c>
      <c r="Q344" s="147">
        <v>0</v>
      </c>
      <c r="R344" s="147">
        <f t="shared" si="92"/>
        <v>0</v>
      </c>
      <c r="S344" s="147">
        <v>0</v>
      </c>
      <c r="T344" s="148">
        <f t="shared" si="93"/>
        <v>0</v>
      </c>
      <c r="AR344" s="149" t="s">
        <v>120</v>
      </c>
      <c r="AT344" s="149" t="s">
        <v>311</v>
      </c>
      <c r="AU344" s="149" t="s">
        <v>88</v>
      </c>
      <c r="AY344" s="17" t="s">
        <v>309</v>
      </c>
      <c r="BE344" s="150">
        <f t="shared" si="94"/>
        <v>0</v>
      </c>
      <c r="BF344" s="150">
        <f t="shared" si="95"/>
        <v>0</v>
      </c>
      <c r="BG344" s="150">
        <f t="shared" si="96"/>
        <v>0</v>
      </c>
      <c r="BH344" s="150">
        <f t="shared" si="97"/>
        <v>0</v>
      </c>
      <c r="BI344" s="150">
        <f t="shared" si="98"/>
        <v>0</v>
      </c>
      <c r="BJ344" s="17" t="s">
        <v>88</v>
      </c>
      <c r="BK344" s="150">
        <f t="shared" si="99"/>
        <v>0</v>
      </c>
      <c r="BL344" s="17" t="s">
        <v>120</v>
      </c>
      <c r="BM344" s="149" t="s">
        <v>3224</v>
      </c>
    </row>
    <row r="345" spans="2:65" s="1" customFormat="1" ht="16.5" customHeight="1" x14ac:dyDescent="0.2">
      <c r="B345" s="137"/>
      <c r="C345" s="138" t="s">
        <v>1569</v>
      </c>
      <c r="D345" s="138" t="s">
        <v>311</v>
      </c>
      <c r="E345" s="139" t="s">
        <v>7113</v>
      </c>
      <c r="F345" s="140" t="s">
        <v>7114</v>
      </c>
      <c r="G345" s="141" t="s">
        <v>2702</v>
      </c>
      <c r="H345" s="142">
        <v>4</v>
      </c>
      <c r="I345" s="143"/>
      <c r="J345" s="144">
        <f t="shared" si="90"/>
        <v>0</v>
      </c>
      <c r="K345" s="140" t="s">
        <v>366</v>
      </c>
      <c r="L345" s="33"/>
      <c r="M345" s="145" t="s">
        <v>1</v>
      </c>
      <c r="N345" s="146" t="s">
        <v>46</v>
      </c>
      <c r="P345" s="147">
        <f t="shared" si="91"/>
        <v>0</v>
      </c>
      <c r="Q345" s="147">
        <v>0</v>
      </c>
      <c r="R345" s="147">
        <f t="shared" si="92"/>
        <v>0</v>
      </c>
      <c r="S345" s="147">
        <v>0</v>
      </c>
      <c r="T345" s="148">
        <f t="shared" si="93"/>
        <v>0</v>
      </c>
      <c r="AR345" s="149" t="s">
        <v>120</v>
      </c>
      <c r="AT345" s="149" t="s">
        <v>311</v>
      </c>
      <c r="AU345" s="149" t="s">
        <v>88</v>
      </c>
      <c r="AY345" s="17" t="s">
        <v>309</v>
      </c>
      <c r="BE345" s="150">
        <f t="shared" si="94"/>
        <v>0</v>
      </c>
      <c r="BF345" s="150">
        <f t="shared" si="95"/>
        <v>0</v>
      </c>
      <c r="BG345" s="150">
        <f t="shared" si="96"/>
        <v>0</v>
      </c>
      <c r="BH345" s="150">
        <f t="shared" si="97"/>
        <v>0</v>
      </c>
      <c r="BI345" s="150">
        <f t="shared" si="98"/>
        <v>0</v>
      </c>
      <c r="BJ345" s="17" t="s">
        <v>88</v>
      </c>
      <c r="BK345" s="150">
        <f t="shared" si="99"/>
        <v>0</v>
      </c>
      <c r="BL345" s="17" t="s">
        <v>120</v>
      </c>
      <c r="BM345" s="149" t="s">
        <v>3232</v>
      </c>
    </row>
    <row r="346" spans="2:65" s="1" customFormat="1" ht="16.5" customHeight="1" x14ac:dyDescent="0.2">
      <c r="B346" s="137"/>
      <c r="C346" s="138" t="s">
        <v>1574</v>
      </c>
      <c r="D346" s="138" t="s">
        <v>311</v>
      </c>
      <c r="E346" s="139" t="s">
        <v>7115</v>
      </c>
      <c r="F346" s="140" t="s">
        <v>7116</v>
      </c>
      <c r="G346" s="141" t="s">
        <v>2702</v>
      </c>
      <c r="H346" s="142">
        <v>11</v>
      </c>
      <c r="I346" s="143"/>
      <c r="J346" s="144">
        <f t="shared" si="90"/>
        <v>0</v>
      </c>
      <c r="K346" s="140" t="s">
        <v>366</v>
      </c>
      <c r="L346" s="33"/>
      <c r="M346" s="145" t="s">
        <v>1</v>
      </c>
      <c r="N346" s="146" t="s">
        <v>46</v>
      </c>
      <c r="P346" s="147">
        <f t="shared" si="91"/>
        <v>0</v>
      </c>
      <c r="Q346" s="147">
        <v>0</v>
      </c>
      <c r="R346" s="147">
        <f t="shared" si="92"/>
        <v>0</v>
      </c>
      <c r="S346" s="147">
        <v>0</v>
      </c>
      <c r="T346" s="148">
        <f t="shared" si="93"/>
        <v>0</v>
      </c>
      <c r="AR346" s="149" t="s">
        <v>120</v>
      </c>
      <c r="AT346" s="149" t="s">
        <v>311</v>
      </c>
      <c r="AU346" s="149" t="s">
        <v>88</v>
      </c>
      <c r="AY346" s="17" t="s">
        <v>309</v>
      </c>
      <c r="BE346" s="150">
        <f t="shared" si="94"/>
        <v>0</v>
      </c>
      <c r="BF346" s="150">
        <f t="shared" si="95"/>
        <v>0</v>
      </c>
      <c r="BG346" s="150">
        <f t="shared" si="96"/>
        <v>0</v>
      </c>
      <c r="BH346" s="150">
        <f t="shared" si="97"/>
        <v>0</v>
      </c>
      <c r="BI346" s="150">
        <f t="shared" si="98"/>
        <v>0</v>
      </c>
      <c r="BJ346" s="17" t="s">
        <v>88</v>
      </c>
      <c r="BK346" s="150">
        <f t="shared" si="99"/>
        <v>0</v>
      </c>
      <c r="BL346" s="17" t="s">
        <v>120</v>
      </c>
      <c r="BM346" s="149" t="s">
        <v>3240</v>
      </c>
    </row>
    <row r="347" spans="2:65" s="1" customFormat="1" ht="16.5" customHeight="1" x14ac:dyDescent="0.2">
      <c r="B347" s="137"/>
      <c r="C347" s="138" t="s">
        <v>1580</v>
      </c>
      <c r="D347" s="138" t="s">
        <v>311</v>
      </c>
      <c r="E347" s="139" t="s">
        <v>7117</v>
      </c>
      <c r="F347" s="140" t="s">
        <v>7118</v>
      </c>
      <c r="G347" s="141" t="s">
        <v>2702</v>
      </c>
      <c r="H347" s="142">
        <v>190</v>
      </c>
      <c r="I347" s="143"/>
      <c r="J347" s="144">
        <f t="shared" si="90"/>
        <v>0</v>
      </c>
      <c r="K347" s="140" t="s">
        <v>366</v>
      </c>
      <c r="L347" s="33"/>
      <c r="M347" s="145" t="s">
        <v>1</v>
      </c>
      <c r="N347" s="146" t="s">
        <v>46</v>
      </c>
      <c r="P347" s="147">
        <f t="shared" si="91"/>
        <v>0</v>
      </c>
      <c r="Q347" s="147">
        <v>0</v>
      </c>
      <c r="R347" s="147">
        <f t="shared" si="92"/>
        <v>0</v>
      </c>
      <c r="S347" s="147">
        <v>0</v>
      </c>
      <c r="T347" s="148">
        <f t="shared" si="93"/>
        <v>0</v>
      </c>
      <c r="AR347" s="149" t="s">
        <v>120</v>
      </c>
      <c r="AT347" s="149" t="s">
        <v>311</v>
      </c>
      <c r="AU347" s="149" t="s">
        <v>88</v>
      </c>
      <c r="AY347" s="17" t="s">
        <v>309</v>
      </c>
      <c r="BE347" s="150">
        <f t="shared" si="94"/>
        <v>0</v>
      </c>
      <c r="BF347" s="150">
        <f t="shared" si="95"/>
        <v>0</v>
      </c>
      <c r="BG347" s="150">
        <f t="shared" si="96"/>
        <v>0</v>
      </c>
      <c r="BH347" s="150">
        <f t="shared" si="97"/>
        <v>0</v>
      </c>
      <c r="BI347" s="150">
        <f t="shared" si="98"/>
        <v>0</v>
      </c>
      <c r="BJ347" s="17" t="s">
        <v>88</v>
      </c>
      <c r="BK347" s="150">
        <f t="shared" si="99"/>
        <v>0</v>
      </c>
      <c r="BL347" s="17" t="s">
        <v>120</v>
      </c>
      <c r="BM347" s="149" t="s">
        <v>3248</v>
      </c>
    </row>
    <row r="348" spans="2:65" s="1" customFormat="1" ht="16.5" customHeight="1" x14ac:dyDescent="0.2">
      <c r="B348" s="137"/>
      <c r="C348" s="138" t="s">
        <v>1583</v>
      </c>
      <c r="D348" s="138" t="s">
        <v>311</v>
      </c>
      <c r="E348" s="139" t="s">
        <v>7119</v>
      </c>
      <c r="F348" s="140" t="s">
        <v>7120</v>
      </c>
      <c r="G348" s="141" t="s">
        <v>2702</v>
      </c>
      <c r="H348" s="142">
        <v>12</v>
      </c>
      <c r="I348" s="143"/>
      <c r="J348" s="144">
        <f t="shared" si="90"/>
        <v>0</v>
      </c>
      <c r="K348" s="140" t="s">
        <v>366</v>
      </c>
      <c r="L348" s="33"/>
      <c r="M348" s="145" t="s">
        <v>1</v>
      </c>
      <c r="N348" s="146" t="s">
        <v>46</v>
      </c>
      <c r="P348" s="147">
        <f t="shared" si="91"/>
        <v>0</v>
      </c>
      <c r="Q348" s="147">
        <v>0</v>
      </c>
      <c r="R348" s="147">
        <f t="shared" si="92"/>
        <v>0</v>
      </c>
      <c r="S348" s="147">
        <v>0</v>
      </c>
      <c r="T348" s="148">
        <f t="shared" si="93"/>
        <v>0</v>
      </c>
      <c r="AR348" s="149" t="s">
        <v>120</v>
      </c>
      <c r="AT348" s="149" t="s">
        <v>311</v>
      </c>
      <c r="AU348" s="149" t="s">
        <v>88</v>
      </c>
      <c r="AY348" s="17" t="s">
        <v>309</v>
      </c>
      <c r="BE348" s="150">
        <f t="shared" si="94"/>
        <v>0</v>
      </c>
      <c r="BF348" s="150">
        <f t="shared" si="95"/>
        <v>0</v>
      </c>
      <c r="BG348" s="150">
        <f t="shared" si="96"/>
        <v>0</v>
      </c>
      <c r="BH348" s="150">
        <f t="shared" si="97"/>
        <v>0</v>
      </c>
      <c r="BI348" s="150">
        <f t="shared" si="98"/>
        <v>0</v>
      </c>
      <c r="BJ348" s="17" t="s">
        <v>88</v>
      </c>
      <c r="BK348" s="150">
        <f t="shared" si="99"/>
        <v>0</v>
      </c>
      <c r="BL348" s="17" t="s">
        <v>120</v>
      </c>
      <c r="BM348" s="149" t="s">
        <v>3256</v>
      </c>
    </row>
    <row r="349" spans="2:65" s="1" customFormat="1" ht="16.5" customHeight="1" x14ac:dyDescent="0.2">
      <c r="B349" s="137"/>
      <c r="C349" s="138" t="s">
        <v>1587</v>
      </c>
      <c r="D349" s="138" t="s">
        <v>311</v>
      </c>
      <c r="E349" s="139" t="s">
        <v>7121</v>
      </c>
      <c r="F349" s="140" t="s">
        <v>7122</v>
      </c>
      <c r="G349" s="141" t="s">
        <v>2702</v>
      </c>
      <c r="H349" s="142">
        <v>38</v>
      </c>
      <c r="I349" s="143"/>
      <c r="J349" s="144">
        <f t="shared" si="90"/>
        <v>0</v>
      </c>
      <c r="K349" s="140" t="s">
        <v>366</v>
      </c>
      <c r="L349" s="33"/>
      <c r="M349" s="145" t="s">
        <v>1</v>
      </c>
      <c r="N349" s="146" t="s">
        <v>46</v>
      </c>
      <c r="P349" s="147">
        <f t="shared" si="91"/>
        <v>0</v>
      </c>
      <c r="Q349" s="147">
        <v>0</v>
      </c>
      <c r="R349" s="147">
        <f t="shared" si="92"/>
        <v>0</v>
      </c>
      <c r="S349" s="147">
        <v>0</v>
      </c>
      <c r="T349" s="148">
        <f t="shared" si="93"/>
        <v>0</v>
      </c>
      <c r="AR349" s="149" t="s">
        <v>120</v>
      </c>
      <c r="AT349" s="149" t="s">
        <v>311</v>
      </c>
      <c r="AU349" s="149" t="s">
        <v>88</v>
      </c>
      <c r="AY349" s="17" t="s">
        <v>309</v>
      </c>
      <c r="BE349" s="150">
        <f t="shared" si="94"/>
        <v>0</v>
      </c>
      <c r="BF349" s="150">
        <f t="shared" si="95"/>
        <v>0</v>
      </c>
      <c r="BG349" s="150">
        <f t="shared" si="96"/>
        <v>0</v>
      </c>
      <c r="BH349" s="150">
        <f t="shared" si="97"/>
        <v>0</v>
      </c>
      <c r="BI349" s="150">
        <f t="shared" si="98"/>
        <v>0</v>
      </c>
      <c r="BJ349" s="17" t="s">
        <v>88</v>
      </c>
      <c r="BK349" s="150">
        <f t="shared" si="99"/>
        <v>0</v>
      </c>
      <c r="BL349" s="17" t="s">
        <v>120</v>
      </c>
      <c r="BM349" s="149" t="s">
        <v>3264</v>
      </c>
    </row>
    <row r="350" spans="2:65" s="1" customFormat="1" ht="16.5" customHeight="1" x14ac:dyDescent="0.2">
      <c r="B350" s="137"/>
      <c r="C350" s="138" t="s">
        <v>1589</v>
      </c>
      <c r="D350" s="138" t="s">
        <v>311</v>
      </c>
      <c r="E350" s="139" t="s">
        <v>7123</v>
      </c>
      <c r="F350" s="140" t="s">
        <v>7124</v>
      </c>
      <c r="G350" s="141" t="s">
        <v>2702</v>
      </c>
      <c r="H350" s="142">
        <v>21</v>
      </c>
      <c r="I350" s="143"/>
      <c r="J350" s="144">
        <f t="shared" si="90"/>
        <v>0</v>
      </c>
      <c r="K350" s="140" t="s">
        <v>366</v>
      </c>
      <c r="L350" s="33"/>
      <c r="M350" s="145" t="s">
        <v>1</v>
      </c>
      <c r="N350" s="146" t="s">
        <v>46</v>
      </c>
      <c r="P350" s="147">
        <f t="shared" si="91"/>
        <v>0</v>
      </c>
      <c r="Q350" s="147">
        <v>0</v>
      </c>
      <c r="R350" s="147">
        <f t="shared" si="92"/>
        <v>0</v>
      </c>
      <c r="S350" s="147">
        <v>0</v>
      </c>
      <c r="T350" s="148">
        <f t="shared" si="93"/>
        <v>0</v>
      </c>
      <c r="AR350" s="149" t="s">
        <v>120</v>
      </c>
      <c r="AT350" s="149" t="s">
        <v>311</v>
      </c>
      <c r="AU350" s="149" t="s">
        <v>88</v>
      </c>
      <c r="AY350" s="17" t="s">
        <v>309</v>
      </c>
      <c r="BE350" s="150">
        <f t="shared" si="94"/>
        <v>0</v>
      </c>
      <c r="BF350" s="150">
        <f t="shared" si="95"/>
        <v>0</v>
      </c>
      <c r="BG350" s="150">
        <f t="shared" si="96"/>
        <v>0</v>
      </c>
      <c r="BH350" s="150">
        <f t="shared" si="97"/>
        <v>0</v>
      </c>
      <c r="BI350" s="150">
        <f t="shared" si="98"/>
        <v>0</v>
      </c>
      <c r="BJ350" s="17" t="s">
        <v>88</v>
      </c>
      <c r="BK350" s="150">
        <f t="shared" si="99"/>
        <v>0</v>
      </c>
      <c r="BL350" s="17" t="s">
        <v>120</v>
      </c>
      <c r="BM350" s="149" t="s">
        <v>3272</v>
      </c>
    </row>
    <row r="351" spans="2:65" s="1" customFormat="1" ht="16.5" customHeight="1" x14ac:dyDescent="0.2">
      <c r="B351" s="137"/>
      <c r="C351" s="138" t="s">
        <v>1597</v>
      </c>
      <c r="D351" s="138" t="s">
        <v>311</v>
      </c>
      <c r="E351" s="139" t="s">
        <v>7125</v>
      </c>
      <c r="F351" s="140" t="s">
        <v>7126</v>
      </c>
      <c r="G351" s="141" t="s">
        <v>2702</v>
      </c>
      <c r="H351" s="142">
        <v>9</v>
      </c>
      <c r="I351" s="143"/>
      <c r="J351" s="144">
        <f t="shared" si="90"/>
        <v>0</v>
      </c>
      <c r="K351" s="140" t="s">
        <v>366</v>
      </c>
      <c r="L351" s="33"/>
      <c r="M351" s="145" t="s">
        <v>1</v>
      </c>
      <c r="N351" s="146" t="s">
        <v>46</v>
      </c>
      <c r="P351" s="147">
        <f t="shared" si="91"/>
        <v>0</v>
      </c>
      <c r="Q351" s="147">
        <v>0</v>
      </c>
      <c r="R351" s="147">
        <f t="shared" si="92"/>
        <v>0</v>
      </c>
      <c r="S351" s="147">
        <v>0</v>
      </c>
      <c r="T351" s="148">
        <f t="shared" si="93"/>
        <v>0</v>
      </c>
      <c r="AR351" s="149" t="s">
        <v>120</v>
      </c>
      <c r="AT351" s="149" t="s">
        <v>311</v>
      </c>
      <c r="AU351" s="149" t="s">
        <v>88</v>
      </c>
      <c r="AY351" s="17" t="s">
        <v>309</v>
      </c>
      <c r="BE351" s="150">
        <f t="shared" si="94"/>
        <v>0</v>
      </c>
      <c r="BF351" s="150">
        <f t="shared" si="95"/>
        <v>0</v>
      </c>
      <c r="BG351" s="150">
        <f t="shared" si="96"/>
        <v>0</v>
      </c>
      <c r="BH351" s="150">
        <f t="shared" si="97"/>
        <v>0</v>
      </c>
      <c r="BI351" s="150">
        <f t="shared" si="98"/>
        <v>0</v>
      </c>
      <c r="BJ351" s="17" t="s">
        <v>88</v>
      </c>
      <c r="BK351" s="150">
        <f t="shared" si="99"/>
        <v>0</v>
      </c>
      <c r="BL351" s="17" t="s">
        <v>120</v>
      </c>
      <c r="BM351" s="149" t="s">
        <v>3280</v>
      </c>
    </row>
    <row r="352" spans="2:65" s="1" customFormat="1" ht="16.5" customHeight="1" x14ac:dyDescent="0.2">
      <c r="B352" s="137"/>
      <c r="C352" s="138" t="s">
        <v>1603</v>
      </c>
      <c r="D352" s="138" t="s">
        <v>311</v>
      </c>
      <c r="E352" s="139" t="s">
        <v>7127</v>
      </c>
      <c r="F352" s="140" t="s">
        <v>7128</v>
      </c>
      <c r="G352" s="141" t="s">
        <v>2702</v>
      </c>
      <c r="H352" s="142">
        <v>9</v>
      </c>
      <c r="I352" s="143"/>
      <c r="J352" s="144">
        <f t="shared" si="90"/>
        <v>0</v>
      </c>
      <c r="K352" s="140" t="s">
        <v>366</v>
      </c>
      <c r="L352" s="33"/>
      <c r="M352" s="145" t="s">
        <v>1</v>
      </c>
      <c r="N352" s="146" t="s">
        <v>46</v>
      </c>
      <c r="P352" s="147">
        <f t="shared" si="91"/>
        <v>0</v>
      </c>
      <c r="Q352" s="147">
        <v>0</v>
      </c>
      <c r="R352" s="147">
        <f t="shared" si="92"/>
        <v>0</v>
      </c>
      <c r="S352" s="147">
        <v>0</v>
      </c>
      <c r="T352" s="148">
        <f t="shared" si="93"/>
        <v>0</v>
      </c>
      <c r="AR352" s="149" t="s">
        <v>120</v>
      </c>
      <c r="AT352" s="149" t="s">
        <v>311</v>
      </c>
      <c r="AU352" s="149" t="s">
        <v>88</v>
      </c>
      <c r="AY352" s="17" t="s">
        <v>309</v>
      </c>
      <c r="BE352" s="150">
        <f t="shared" si="94"/>
        <v>0</v>
      </c>
      <c r="BF352" s="150">
        <f t="shared" si="95"/>
        <v>0</v>
      </c>
      <c r="BG352" s="150">
        <f t="shared" si="96"/>
        <v>0</v>
      </c>
      <c r="BH352" s="150">
        <f t="shared" si="97"/>
        <v>0</v>
      </c>
      <c r="BI352" s="150">
        <f t="shared" si="98"/>
        <v>0</v>
      </c>
      <c r="BJ352" s="17" t="s">
        <v>88</v>
      </c>
      <c r="BK352" s="150">
        <f t="shared" si="99"/>
        <v>0</v>
      </c>
      <c r="BL352" s="17" t="s">
        <v>120</v>
      </c>
      <c r="BM352" s="149" t="s">
        <v>3288</v>
      </c>
    </row>
    <row r="353" spans="2:65" s="1" customFormat="1" ht="16.5" customHeight="1" x14ac:dyDescent="0.2">
      <c r="B353" s="137"/>
      <c r="C353" s="138" t="s">
        <v>2281</v>
      </c>
      <c r="D353" s="138" t="s">
        <v>311</v>
      </c>
      <c r="E353" s="139" t="s">
        <v>7129</v>
      </c>
      <c r="F353" s="140" t="s">
        <v>7130</v>
      </c>
      <c r="G353" s="141" t="s">
        <v>2702</v>
      </c>
      <c r="H353" s="142">
        <v>12</v>
      </c>
      <c r="I353" s="143"/>
      <c r="J353" s="144">
        <f t="shared" si="90"/>
        <v>0</v>
      </c>
      <c r="K353" s="140" t="s">
        <v>366</v>
      </c>
      <c r="L353" s="33"/>
      <c r="M353" s="145" t="s">
        <v>1</v>
      </c>
      <c r="N353" s="146" t="s">
        <v>46</v>
      </c>
      <c r="P353" s="147">
        <f t="shared" si="91"/>
        <v>0</v>
      </c>
      <c r="Q353" s="147">
        <v>0</v>
      </c>
      <c r="R353" s="147">
        <f t="shared" si="92"/>
        <v>0</v>
      </c>
      <c r="S353" s="147">
        <v>0</v>
      </c>
      <c r="T353" s="148">
        <f t="shared" si="93"/>
        <v>0</v>
      </c>
      <c r="AR353" s="149" t="s">
        <v>120</v>
      </c>
      <c r="AT353" s="149" t="s">
        <v>311</v>
      </c>
      <c r="AU353" s="149" t="s">
        <v>88</v>
      </c>
      <c r="AY353" s="17" t="s">
        <v>309</v>
      </c>
      <c r="BE353" s="150">
        <f t="shared" si="94"/>
        <v>0</v>
      </c>
      <c r="BF353" s="150">
        <f t="shared" si="95"/>
        <v>0</v>
      </c>
      <c r="BG353" s="150">
        <f t="shared" si="96"/>
        <v>0</v>
      </c>
      <c r="BH353" s="150">
        <f t="shared" si="97"/>
        <v>0</v>
      </c>
      <c r="BI353" s="150">
        <f t="shared" si="98"/>
        <v>0</v>
      </c>
      <c r="BJ353" s="17" t="s">
        <v>88</v>
      </c>
      <c r="BK353" s="150">
        <f t="shared" si="99"/>
        <v>0</v>
      </c>
      <c r="BL353" s="17" t="s">
        <v>120</v>
      </c>
      <c r="BM353" s="149" t="s">
        <v>3296</v>
      </c>
    </row>
    <row r="354" spans="2:65" s="1" customFormat="1" ht="16.5" customHeight="1" x14ac:dyDescent="0.2">
      <c r="B354" s="137"/>
      <c r="C354" s="138" t="s">
        <v>2286</v>
      </c>
      <c r="D354" s="138" t="s">
        <v>311</v>
      </c>
      <c r="E354" s="139" t="s">
        <v>7131</v>
      </c>
      <c r="F354" s="140" t="s">
        <v>7132</v>
      </c>
      <c r="G354" s="141" t="s">
        <v>2702</v>
      </c>
      <c r="H354" s="142">
        <v>8</v>
      </c>
      <c r="I354" s="143"/>
      <c r="J354" s="144">
        <f t="shared" si="90"/>
        <v>0</v>
      </c>
      <c r="K354" s="140" t="s">
        <v>366</v>
      </c>
      <c r="L354" s="33"/>
      <c r="M354" s="145" t="s">
        <v>1</v>
      </c>
      <c r="N354" s="146" t="s">
        <v>46</v>
      </c>
      <c r="P354" s="147">
        <f t="shared" si="91"/>
        <v>0</v>
      </c>
      <c r="Q354" s="147">
        <v>0</v>
      </c>
      <c r="R354" s="147">
        <f t="shared" si="92"/>
        <v>0</v>
      </c>
      <c r="S354" s="147">
        <v>0</v>
      </c>
      <c r="T354" s="148">
        <f t="shared" si="93"/>
        <v>0</v>
      </c>
      <c r="AR354" s="149" t="s">
        <v>120</v>
      </c>
      <c r="AT354" s="149" t="s">
        <v>311</v>
      </c>
      <c r="AU354" s="149" t="s">
        <v>88</v>
      </c>
      <c r="AY354" s="17" t="s">
        <v>309</v>
      </c>
      <c r="BE354" s="150">
        <f t="shared" si="94"/>
        <v>0</v>
      </c>
      <c r="BF354" s="150">
        <f t="shared" si="95"/>
        <v>0</v>
      </c>
      <c r="BG354" s="150">
        <f t="shared" si="96"/>
        <v>0</v>
      </c>
      <c r="BH354" s="150">
        <f t="shared" si="97"/>
        <v>0</v>
      </c>
      <c r="BI354" s="150">
        <f t="shared" si="98"/>
        <v>0</v>
      </c>
      <c r="BJ354" s="17" t="s">
        <v>88</v>
      </c>
      <c r="BK354" s="150">
        <f t="shared" si="99"/>
        <v>0</v>
      </c>
      <c r="BL354" s="17" t="s">
        <v>120</v>
      </c>
      <c r="BM354" s="149" t="s">
        <v>3304</v>
      </c>
    </row>
    <row r="355" spans="2:65" s="1" customFormat="1" ht="16.5" customHeight="1" x14ac:dyDescent="0.2">
      <c r="B355" s="137"/>
      <c r="C355" s="138" t="s">
        <v>2291</v>
      </c>
      <c r="D355" s="138" t="s">
        <v>311</v>
      </c>
      <c r="E355" s="139" t="s">
        <v>7133</v>
      </c>
      <c r="F355" s="140" t="s">
        <v>7134</v>
      </c>
      <c r="G355" s="141" t="s">
        <v>2702</v>
      </c>
      <c r="H355" s="142">
        <v>11</v>
      </c>
      <c r="I355" s="143"/>
      <c r="J355" s="144">
        <f t="shared" si="90"/>
        <v>0</v>
      </c>
      <c r="K355" s="140" t="s">
        <v>366</v>
      </c>
      <c r="L355" s="33"/>
      <c r="M355" s="145" t="s">
        <v>1</v>
      </c>
      <c r="N355" s="146" t="s">
        <v>46</v>
      </c>
      <c r="P355" s="147">
        <f t="shared" si="91"/>
        <v>0</v>
      </c>
      <c r="Q355" s="147">
        <v>0</v>
      </c>
      <c r="R355" s="147">
        <f t="shared" si="92"/>
        <v>0</v>
      </c>
      <c r="S355" s="147">
        <v>0</v>
      </c>
      <c r="T355" s="148">
        <f t="shared" si="93"/>
        <v>0</v>
      </c>
      <c r="AR355" s="149" t="s">
        <v>120</v>
      </c>
      <c r="AT355" s="149" t="s">
        <v>311</v>
      </c>
      <c r="AU355" s="149" t="s">
        <v>88</v>
      </c>
      <c r="AY355" s="17" t="s">
        <v>309</v>
      </c>
      <c r="BE355" s="150">
        <f t="shared" si="94"/>
        <v>0</v>
      </c>
      <c r="BF355" s="150">
        <f t="shared" si="95"/>
        <v>0</v>
      </c>
      <c r="BG355" s="150">
        <f t="shared" si="96"/>
        <v>0</v>
      </c>
      <c r="BH355" s="150">
        <f t="shared" si="97"/>
        <v>0</v>
      </c>
      <c r="BI355" s="150">
        <f t="shared" si="98"/>
        <v>0</v>
      </c>
      <c r="BJ355" s="17" t="s">
        <v>88</v>
      </c>
      <c r="BK355" s="150">
        <f t="shared" si="99"/>
        <v>0</v>
      </c>
      <c r="BL355" s="17" t="s">
        <v>120</v>
      </c>
      <c r="BM355" s="149" t="s">
        <v>3312</v>
      </c>
    </row>
    <row r="356" spans="2:65" s="1" customFormat="1" ht="16.5" customHeight="1" x14ac:dyDescent="0.2">
      <c r="B356" s="137"/>
      <c r="C356" s="138" t="s">
        <v>2296</v>
      </c>
      <c r="D356" s="138" t="s">
        <v>311</v>
      </c>
      <c r="E356" s="139" t="s">
        <v>7135</v>
      </c>
      <c r="F356" s="140" t="s">
        <v>7136</v>
      </c>
      <c r="G356" s="141" t="s">
        <v>2702</v>
      </c>
      <c r="H356" s="142">
        <v>2</v>
      </c>
      <c r="I356" s="143"/>
      <c r="J356" s="144">
        <f t="shared" si="90"/>
        <v>0</v>
      </c>
      <c r="K356" s="140" t="s">
        <v>366</v>
      </c>
      <c r="L356" s="33"/>
      <c r="M356" s="145" t="s">
        <v>1</v>
      </c>
      <c r="N356" s="146" t="s">
        <v>46</v>
      </c>
      <c r="P356" s="147">
        <f t="shared" si="91"/>
        <v>0</v>
      </c>
      <c r="Q356" s="147">
        <v>0</v>
      </c>
      <c r="R356" s="147">
        <f t="shared" si="92"/>
        <v>0</v>
      </c>
      <c r="S356" s="147">
        <v>0</v>
      </c>
      <c r="T356" s="148">
        <f t="shared" si="93"/>
        <v>0</v>
      </c>
      <c r="AR356" s="149" t="s">
        <v>120</v>
      </c>
      <c r="AT356" s="149" t="s">
        <v>311</v>
      </c>
      <c r="AU356" s="149" t="s">
        <v>88</v>
      </c>
      <c r="AY356" s="17" t="s">
        <v>309</v>
      </c>
      <c r="BE356" s="150">
        <f t="shared" si="94"/>
        <v>0</v>
      </c>
      <c r="BF356" s="150">
        <f t="shared" si="95"/>
        <v>0</v>
      </c>
      <c r="BG356" s="150">
        <f t="shared" si="96"/>
        <v>0</v>
      </c>
      <c r="BH356" s="150">
        <f t="shared" si="97"/>
        <v>0</v>
      </c>
      <c r="BI356" s="150">
        <f t="shared" si="98"/>
        <v>0</v>
      </c>
      <c r="BJ356" s="17" t="s">
        <v>88</v>
      </c>
      <c r="BK356" s="150">
        <f t="shared" si="99"/>
        <v>0</v>
      </c>
      <c r="BL356" s="17" t="s">
        <v>120</v>
      </c>
      <c r="BM356" s="149" t="s">
        <v>3320</v>
      </c>
    </row>
    <row r="357" spans="2:65" s="1" customFormat="1" ht="16.5" customHeight="1" x14ac:dyDescent="0.2">
      <c r="B357" s="137"/>
      <c r="C357" s="138" t="s">
        <v>2301</v>
      </c>
      <c r="D357" s="138" t="s">
        <v>311</v>
      </c>
      <c r="E357" s="139" t="s">
        <v>7137</v>
      </c>
      <c r="F357" s="140" t="s">
        <v>7138</v>
      </c>
      <c r="G357" s="141" t="s">
        <v>2702</v>
      </c>
      <c r="H357" s="142">
        <v>1</v>
      </c>
      <c r="I357" s="143"/>
      <c r="J357" s="144">
        <f t="shared" si="90"/>
        <v>0</v>
      </c>
      <c r="K357" s="140" t="s">
        <v>366</v>
      </c>
      <c r="L357" s="33"/>
      <c r="M357" s="145" t="s">
        <v>1</v>
      </c>
      <c r="N357" s="146" t="s">
        <v>46</v>
      </c>
      <c r="P357" s="147">
        <f t="shared" si="91"/>
        <v>0</v>
      </c>
      <c r="Q357" s="147">
        <v>0</v>
      </c>
      <c r="R357" s="147">
        <f t="shared" si="92"/>
        <v>0</v>
      </c>
      <c r="S357" s="147">
        <v>0</v>
      </c>
      <c r="T357" s="148">
        <f t="shared" si="93"/>
        <v>0</v>
      </c>
      <c r="AR357" s="149" t="s">
        <v>120</v>
      </c>
      <c r="AT357" s="149" t="s">
        <v>311</v>
      </c>
      <c r="AU357" s="149" t="s">
        <v>88</v>
      </c>
      <c r="AY357" s="17" t="s">
        <v>309</v>
      </c>
      <c r="BE357" s="150">
        <f t="shared" si="94"/>
        <v>0</v>
      </c>
      <c r="BF357" s="150">
        <f t="shared" si="95"/>
        <v>0</v>
      </c>
      <c r="BG357" s="150">
        <f t="shared" si="96"/>
        <v>0</v>
      </c>
      <c r="BH357" s="150">
        <f t="shared" si="97"/>
        <v>0</v>
      </c>
      <c r="BI357" s="150">
        <f t="shared" si="98"/>
        <v>0</v>
      </c>
      <c r="BJ357" s="17" t="s">
        <v>88</v>
      </c>
      <c r="BK357" s="150">
        <f t="shared" si="99"/>
        <v>0</v>
      </c>
      <c r="BL357" s="17" t="s">
        <v>120</v>
      </c>
      <c r="BM357" s="149" t="s">
        <v>3329</v>
      </c>
    </row>
    <row r="358" spans="2:65" s="1" customFormat="1" ht="16.5" customHeight="1" x14ac:dyDescent="0.2">
      <c r="B358" s="137"/>
      <c r="C358" s="138" t="s">
        <v>2303</v>
      </c>
      <c r="D358" s="138" t="s">
        <v>311</v>
      </c>
      <c r="E358" s="139" t="s">
        <v>7139</v>
      </c>
      <c r="F358" s="140" t="s">
        <v>7140</v>
      </c>
      <c r="G358" s="141" t="s">
        <v>2702</v>
      </c>
      <c r="H358" s="142">
        <v>1</v>
      </c>
      <c r="I358" s="143"/>
      <c r="J358" s="144">
        <f t="shared" si="90"/>
        <v>0</v>
      </c>
      <c r="K358" s="140" t="s">
        <v>366</v>
      </c>
      <c r="L358" s="33"/>
      <c r="M358" s="145" t="s">
        <v>1</v>
      </c>
      <c r="N358" s="146" t="s">
        <v>46</v>
      </c>
      <c r="P358" s="147">
        <f t="shared" si="91"/>
        <v>0</v>
      </c>
      <c r="Q358" s="147">
        <v>0</v>
      </c>
      <c r="R358" s="147">
        <f t="shared" si="92"/>
        <v>0</v>
      </c>
      <c r="S358" s="147">
        <v>0</v>
      </c>
      <c r="T358" s="148">
        <f t="shared" si="93"/>
        <v>0</v>
      </c>
      <c r="AR358" s="149" t="s">
        <v>120</v>
      </c>
      <c r="AT358" s="149" t="s">
        <v>311</v>
      </c>
      <c r="AU358" s="149" t="s">
        <v>88</v>
      </c>
      <c r="AY358" s="17" t="s">
        <v>309</v>
      </c>
      <c r="BE358" s="150">
        <f t="shared" si="94"/>
        <v>0</v>
      </c>
      <c r="BF358" s="150">
        <f t="shared" si="95"/>
        <v>0</v>
      </c>
      <c r="BG358" s="150">
        <f t="shared" si="96"/>
        <v>0</v>
      </c>
      <c r="BH358" s="150">
        <f t="shared" si="97"/>
        <v>0</v>
      </c>
      <c r="BI358" s="150">
        <f t="shared" si="98"/>
        <v>0</v>
      </c>
      <c r="BJ358" s="17" t="s">
        <v>88</v>
      </c>
      <c r="BK358" s="150">
        <f t="shared" si="99"/>
        <v>0</v>
      </c>
      <c r="BL358" s="17" t="s">
        <v>120</v>
      </c>
      <c r="BM358" s="149" t="s">
        <v>3337</v>
      </c>
    </row>
    <row r="359" spans="2:65" s="1" customFormat="1" ht="16.5" customHeight="1" x14ac:dyDescent="0.2">
      <c r="B359" s="137"/>
      <c r="C359" s="138" t="s">
        <v>2308</v>
      </c>
      <c r="D359" s="138" t="s">
        <v>311</v>
      </c>
      <c r="E359" s="139" t="s">
        <v>7141</v>
      </c>
      <c r="F359" s="140" t="s">
        <v>7142</v>
      </c>
      <c r="G359" s="141" t="s">
        <v>2702</v>
      </c>
      <c r="H359" s="142">
        <v>1</v>
      </c>
      <c r="I359" s="143"/>
      <c r="J359" s="144">
        <f t="shared" si="90"/>
        <v>0</v>
      </c>
      <c r="K359" s="140" t="s">
        <v>366</v>
      </c>
      <c r="L359" s="33"/>
      <c r="M359" s="145" t="s">
        <v>1</v>
      </c>
      <c r="N359" s="146" t="s">
        <v>46</v>
      </c>
      <c r="P359" s="147">
        <f t="shared" si="91"/>
        <v>0</v>
      </c>
      <c r="Q359" s="147">
        <v>0</v>
      </c>
      <c r="R359" s="147">
        <f t="shared" si="92"/>
        <v>0</v>
      </c>
      <c r="S359" s="147">
        <v>0</v>
      </c>
      <c r="T359" s="148">
        <f t="shared" si="93"/>
        <v>0</v>
      </c>
      <c r="AR359" s="149" t="s">
        <v>120</v>
      </c>
      <c r="AT359" s="149" t="s">
        <v>311</v>
      </c>
      <c r="AU359" s="149" t="s">
        <v>88</v>
      </c>
      <c r="AY359" s="17" t="s">
        <v>309</v>
      </c>
      <c r="BE359" s="150">
        <f t="shared" si="94"/>
        <v>0</v>
      </c>
      <c r="BF359" s="150">
        <f t="shared" si="95"/>
        <v>0</v>
      </c>
      <c r="BG359" s="150">
        <f t="shared" si="96"/>
        <v>0</v>
      </c>
      <c r="BH359" s="150">
        <f t="shared" si="97"/>
        <v>0</v>
      </c>
      <c r="BI359" s="150">
        <f t="shared" si="98"/>
        <v>0</v>
      </c>
      <c r="BJ359" s="17" t="s">
        <v>88</v>
      </c>
      <c r="BK359" s="150">
        <f t="shared" si="99"/>
        <v>0</v>
      </c>
      <c r="BL359" s="17" t="s">
        <v>120</v>
      </c>
      <c r="BM359" s="149" t="s">
        <v>3345</v>
      </c>
    </row>
    <row r="360" spans="2:65" s="1" customFormat="1" ht="16.5" customHeight="1" x14ac:dyDescent="0.2">
      <c r="B360" s="137"/>
      <c r="C360" s="138" t="s">
        <v>2313</v>
      </c>
      <c r="D360" s="138" t="s">
        <v>311</v>
      </c>
      <c r="E360" s="139" t="s">
        <v>7143</v>
      </c>
      <c r="F360" s="140" t="s">
        <v>7144</v>
      </c>
      <c r="G360" s="141" t="s">
        <v>2702</v>
      </c>
      <c r="H360" s="142">
        <v>4</v>
      </c>
      <c r="I360" s="143"/>
      <c r="J360" s="144">
        <f t="shared" si="90"/>
        <v>0</v>
      </c>
      <c r="K360" s="140" t="s">
        <v>366</v>
      </c>
      <c r="L360" s="33"/>
      <c r="M360" s="145" t="s">
        <v>1</v>
      </c>
      <c r="N360" s="146" t="s">
        <v>46</v>
      </c>
      <c r="P360" s="147">
        <f t="shared" si="91"/>
        <v>0</v>
      </c>
      <c r="Q360" s="147">
        <v>0</v>
      </c>
      <c r="R360" s="147">
        <f t="shared" si="92"/>
        <v>0</v>
      </c>
      <c r="S360" s="147">
        <v>0</v>
      </c>
      <c r="T360" s="148">
        <f t="shared" si="93"/>
        <v>0</v>
      </c>
      <c r="AR360" s="149" t="s">
        <v>120</v>
      </c>
      <c r="AT360" s="149" t="s">
        <v>311</v>
      </c>
      <c r="AU360" s="149" t="s">
        <v>88</v>
      </c>
      <c r="AY360" s="17" t="s">
        <v>309</v>
      </c>
      <c r="BE360" s="150">
        <f t="shared" si="94"/>
        <v>0</v>
      </c>
      <c r="BF360" s="150">
        <f t="shared" si="95"/>
        <v>0</v>
      </c>
      <c r="BG360" s="150">
        <f t="shared" si="96"/>
        <v>0</v>
      </c>
      <c r="BH360" s="150">
        <f t="shared" si="97"/>
        <v>0</v>
      </c>
      <c r="BI360" s="150">
        <f t="shared" si="98"/>
        <v>0</v>
      </c>
      <c r="BJ360" s="17" t="s">
        <v>88</v>
      </c>
      <c r="BK360" s="150">
        <f t="shared" si="99"/>
        <v>0</v>
      </c>
      <c r="BL360" s="17" t="s">
        <v>120</v>
      </c>
      <c r="BM360" s="149" t="s">
        <v>3353</v>
      </c>
    </row>
    <row r="361" spans="2:65" s="1" customFormat="1" ht="16.5" customHeight="1" x14ac:dyDescent="0.2">
      <c r="B361" s="137"/>
      <c r="C361" s="138" t="s">
        <v>2318</v>
      </c>
      <c r="D361" s="138" t="s">
        <v>311</v>
      </c>
      <c r="E361" s="139" t="s">
        <v>7145</v>
      </c>
      <c r="F361" s="140" t="s">
        <v>7146</v>
      </c>
      <c r="G361" s="141" t="s">
        <v>2702</v>
      </c>
      <c r="H361" s="142">
        <v>9</v>
      </c>
      <c r="I361" s="143"/>
      <c r="J361" s="144">
        <f t="shared" si="90"/>
        <v>0</v>
      </c>
      <c r="K361" s="140" t="s">
        <v>366</v>
      </c>
      <c r="L361" s="33"/>
      <c r="M361" s="145" t="s">
        <v>1</v>
      </c>
      <c r="N361" s="146" t="s">
        <v>46</v>
      </c>
      <c r="P361" s="147">
        <f t="shared" si="91"/>
        <v>0</v>
      </c>
      <c r="Q361" s="147">
        <v>0</v>
      </c>
      <c r="R361" s="147">
        <f t="shared" si="92"/>
        <v>0</v>
      </c>
      <c r="S361" s="147">
        <v>0</v>
      </c>
      <c r="T361" s="148">
        <f t="shared" si="93"/>
        <v>0</v>
      </c>
      <c r="AR361" s="149" t="s">
        <v>120</v>
      </c>
      <c r="AT361" s="149" t="s">
        <v>311</v>
      </c>
      <c r="AU361" s="149" t="s">
        <v>88</v>
      </c>
      <c r="AY361" s="17" t="s">
        <v>309</v>
      </c>
      <c r="BE361" s="150">
        <f t="shared" si="94"/>
        <v>0</v>
      </c>
      <c r="BF361" s="150">
        <f t="shared" si="95"/>
        <v>0</v>
      </c>
      <c r="BG361" s="150">
        <f t="shared" si="96"/>
        <v>0</v>
      </c>
      <c r="BH361" s="150">
        <f t="shared" si="97"/>
        <v>0</v>
      </c>
      <c r="BI361" s="150">
        <f t="shared" si="98"/>
        <v>0</v>
      </c>
      <c r="BJ361" s="17" t="s">
        <v>88</v>
      </c>
      <c r="BK361" s="150">
        <f t="shared" si="99"/>
        <v>0</v>
      </c>
      <c r="BL361" s="17" t="s">
        <v>120</v>
      </c>
      <c r="BM361" s="149" t="s">
        <v>3361</v>
      </c>
    </row>
    <row r="362" spans="2:65" s="1" customFormat="1" ht="16.5" customHeight="1" x14ac:dyDescent="0.2">
      <c r="B362" s="137"/>
      <c r="C362" s="138" t="s">
        <v>2323</v>
      </c>
      <c r="D362" s="138" t="s">
        <v>311</v>
      </c>
      <c r="E362" s="139" t="s">
        <v>7147</v>
      </c>
      <c r="F362" s="140" t="s">
        <v>7148</v>
      </c>
      <c r="G362" s="141" t="s">
        <v>2702</v>
      </c>
      <c r="H362" s="142">
        <v>1</v>
      </c>
      <c r="I362" s="143"/>
      <c r="J362" s="144">
        <f t="shared" si="90"/>
        <v>0</v>
      </c>
      <c r="K362" s="140" t="s">
        <v>366</v>
      </c>
      <c r="L362" s="33"/>
      <c r="M362" s="145" t="s">
        <v>1</v>
      </c>
      <c r="N362" s="146" t="s">
        <v>46</v>
      </c>
      <c r="P362" s="147">
        <f t="shared" si="91"/>
        <v>0</v>
      </c>
      <c r="Q362" s="147">
        <v>0</v>
      </c>
      <c r="R362" s="147">
        <f t="shared" si="92"/>
        <v>0</v>
      </c>
      <c r="S362" s="147">
        <v>0</v>
      </c>
      <c r="T362" s="148">
        <f t="shared" si="93"/>
        <v>0</v>
      </c>
      <c r="AR362" s="149" t="s">
        <v>120</v>
      </c>
      <c r="AT362" s="149" t="s">
        <v>311</v>
      </c>
      <c r="AU362" s="149" t="s">
        <v>88</v>
      </c>
      <c r="AY362" s="17" t="s">
        <v>309</v>
      </c>
      <c r="BE362" s="150">
        <f t="shared" si="94"/>
        <v>0</v>
      </c>
      <c r="BF362" s="150">
        <f t="shared" si="95"/>
        <v>0</v>
      </c>
      <c r="BG362" s="150">
        <f t="shared" si="96"/>
        <v>0</v>
      </c>
      <c r="BH362" s="150">
        <f t="shared" si="97"/>
        <v>0</v>
      </c>
      <c r="BI362" s="150">
        <f t="shared" si="98"/>
        <v>0</v>
      </c>
      <c r="BJ362" s="17" t="s">
        <v>88</v>
      </c>
      <c r="BK362" s="150">
        <f t="shared" si="99"/>
        <v>0</v>
      </c>
      <c r="BL362" s="17" t="s">
        <v>120</v>
      </c>
      <c r="BM362" s="149" t="s">
        <v>3369</v>
      </c>
    </row>
    <row r="363" spans="2:65" s="1" customFormat="1" ht="16.5" customHeight="1" x14ac:dyDescent="0.2">
      <c r="B363" s="137"/>
      <c r="C363" s="138" t="s">
        <v>2328</v>
      </c>
      <c r="D363" s="138" t="s">
        <v>311</v>
      </c>
      <c r="E363" s="139" t="s">
        <v>7149</v>
      </c>
      <c r="F363" s="140" t="s">
        <v>7150</v>
      </c>
      <c r="G363" s="141" t="s">
        <v>2702</v>
      </c>
      <c r="H363" s="142">
        <v>2</v>
      </c>
      <c r="I363" s="143"/>
      <c r="J363" s="144">
        <f t="shared" ref="J363:J390" si="100">ROUND(I363*H363,2)</f>
        <v>0</v>
      </c>
      <c r="K363" s="140" t="s">
        <v>366</v>
      </c>
      <c r="L363" s="33"/>
      <c r="M363" s="145" t="s">
        <v>1</v>
      </c>
      <c r="N363" s="146" t="s">
        <v>46</v>
      </c>
      <c r="P363" s="147">
        <f t="shared" ref="P363:P390" si="101">O363*H363</f>
        <v>0</v>
      </c>
      <c r="Q363" s="147">
        <v>0</v>
      </c>
      <c r="R363" s="147">
        <f t="shared" ref="R363:R390" si="102">Q363*H363</f>
        <v>0</v>
      </c>
      <c r="S363" s="147">
        <v>0</v>
      </c>
      <c r="T363" s="148">
        <f t="shared" ref="T363:T390" si="103">S363*H363</f>
        <v>0</v>
      </c>
      <c r="AR363" s="149" t="s">
        <v>120</v>
      </c>
      <c r="AT363" s="149" t="s">
        <v>311</v>
      </c>
      <c r="AU363" s="149" t="s">
        <v>88</v>
      </c>
      <c r="AY363" s="17" t="s">
        <v>309</v>
      </c>
      <c r="BE363" s="150">
        <f t="shared" ref="BE363:BE390" si="104">IF(N363="základní",J363,0)</f>
        <v>0</v>
      </c>
      <c r="BF363" s="150">
        <f t="shared" ref="BF363:BF390" si="105">IF(N363="snížená",J363,0)</f>
        <v>0</v>
      </c>
      <c r="BG363" s="150">
        <f t="shared" ref="BG363:BG390" si="106">IF(N363="zákl. přenesená",J363,0)</f>
        <v>0</v>
      </c>
      <c r="BH363" s="150">
        <f t="shared" ref="BH363:BH390" si="107">IF(N363="sníž. přenesená",J363,0)</f>
        <v>0</v>
      </c>
      <c r="BI363" s="150">
        <f t="shared" ref="BI363:BI390" si="108">IF(N363="nulová",J363,0)</f>
        <v>0</v>
      </c>
      <c r="BJ363" s="17" t="s">
        <v>88</v>
      </c>
      <c r="BK363" s="150">
        <f t="shared" ref="BK363:BK390" si="109">ROUND(I363*H363,2)</f>
        <v>0</v>
      </c>
      <c r="BL363" s="17" t="s">
        <v>120</v>
      </c>
      <c r="BM363" s="149" t="s">
        <v>3377</v>
      </c>
    </row>
    <row r="364" spans="2:65" s="1" customFormat="1" ht="16.5" customHeight="1" x14ac:dyDescent="0.2">
      <c r="B364" s="137"/>
      <c r="C364" s="138" t="s">
        <v>2333</v>
      </c>
      <c r="D364" s="138" t="s">
        <v>311</v>
      </c>
      <c r="E364" s="139" t="s">
        <v>7151</v>
      </c>
      <c r="F364" s="140" t="s">
        <v>7152</v>
      </c>
      <c r="G364" s="141" t="s">
        <v>2702</v>
      </c>
      <c r="H364" s="142">
        <v>1</v>
      </c>
      <c r="I364" s="143"/>
      <c r="J364" s="144">
        <f t="shared" si="100"/>
        <v>0</v>
      </c>
      <c r="K364" s="140" t="s">
        <v>366</v>
      </c>
      <c r="L364" s="33"/>
      <c r="M364" s="145" t="s">
        <v>1</v>
      </c>
      <c r="N364" s="146" t="s">
        <v>46</v>
      </c>
      <c r="P364" s="147">
        <f t="shared" si="101"/>
        <v>0</v>
      </c>
      <c r="Q364" s="147">
        <v>0</v>
      </c>
      <c r="R364" s="147">
        <f t="shared" si="102"/>
        <v>0</v>
      </c>
      <c r="S364" s="147">
        <v>0</v>
      </c>
      <c r="T364" s="148">
        <f t="shared" si="103"/>
        <v>0</v>
      </c>
      <c r="AR364" s="149" t="s">
        <v>120</v>
      </c>
      <c r="AT364" s="149" t="s">
        <v>311</v>
      </c>
      <c r="AU364" s="149" t="s">
        <v>88</v>
      </c>
      <c r="AY364" s="17" t="s">
        <v>309</v>
      </c>
      <c r="BE364" s="150">
        <f t="shared" si="104"/>
        <v>0</v>
      </c>
      <c r="BF364" s="150">
        <f t="shared" si="105"/>
        <v>0</v>
      </c>
      <c r="BG364" s="150">
        <f t="shared" si="106"/>
        <v>0</v>
      </c>
      <c r="BH364" s="150">
        <f t="shared" si="107"/>
        <v>0</v>
      </c>
      <c r="BI364" s="150">
        <f t="shared" si="108"/>
        <v>0</v>
      </c>
      <c r="BJ364" s="17" t="s">
        <v>88</v>
      </c>
      <c r="BK364" s="150">
        <f t="shared" si="109"/>
        <v>0</v>
      </c>
      <c r="BL364" s="17" t="s">
        <v>120</v>
      </c>
      <c r="BM364" s="149" t="s">
        <v>3385</v>
      </c>
    </row>
    <row r="365" spans="2:65" s="1" customFormat="1" ht="16.5" customHeight="1" x14ac:dyDescent="0.2">
      <c r="B365" s="137"/>
      <c r="C365" s="138" t="s">
        <v>2338</v>
      </c>
      <c r="D365" s="138" t="s">
        <v>311</v>
      </c>
      <c r="E365" s="139" t="s">
        <v>7153</v>
      </c>
      <c r="F365" s="140" t="s">
        <v>7154</v>
      </c>
      <c r="G365" s="141" t="s">
        <v>2702</v>
      </c>
      <c r="H365" s="142">
        <v>20</v>
      </c>
      <c r="I365" s="143"/>
      <c r="J365" s="144">
        <f t="shared" si="100"/>
        <v>0</v>
      </c>
      <c r="K365" s="140" t="s">
        <v>366</v>
      </c>
      <c r="L365" s="33"/>
      <c r="M365" s="145" t="s">
        <v>1</v>
      </c>
      <c r="N365" s="146" t="s">
        <v>46</v>
      </c>
      <c r="P365" s="147">
        <f t="shared" si="101"/>
        <v>0</v>
      </c>
      <c r="Q365" s="147">
        <v>0</v>
      </c>
      <c r="R365" s="147">
        <f t="shared" si="102"/>
        <v>0</v>
      </c>
      <c r="S365" s="147">
        <v>0</v>
      </c>
      <c r="T365" s="148">
        <f t="shared" si="103"/>
        <v>0</v>
      </c>
      <c r="AR365" s="149" t="s">
        <v>120</v>
      </c>
      <c r="AT365" s="149" t="s">
        <v>311</v>
      </c>
      <c r="AU365" s="149" t="s">
        <v>88</v>
      </c>
      <c r="AY365" s="17" t="s">
        <v>309</v>
      </c>
      <c r="BE365" s="150">
        <f t="shared" si="104"/>
        <v>0</v>
      </c>
      <c r="BF365" s="150">
        <f t="shared" si="105"/>
        <v>0</v>
      </c>
      <c r="BG365" s="150">
        <f t="shared" si="106"/>
        <v>0</v>
      </c>
      <c r="BH365" s="150">
        <f t="shared" si="107"/>
        <v>0</v>
      </c>
      <c r="BI365" s="150">
        <f t="shared" si="108"/>
        <v>0</v>
      </c>
      <c r="BJ365" s="17" t="s">
        <v>88</v>
      </c>
      <c r="BK365" s="150">
        <f t="shared" si="109"/>
        <v>0</v>
      </c>
      <c r="BL365" s="17" t="s">
        <v>120</v>
      </c>
      <c r="BM365" s="149" t="s">
        <v>3393</v>
      </c>
    </row>
    <row r="366" spans="2:65" s="1" customFormat="1" ht="16.5" customHeight="1" x14ac:dyDescent="0.2">
      <c r="B366" s="137"/>
      <c r="C366" s="138" t="s">
        <v>2342</v>
      </c>
      <c r="D366" s="138" t="s">
        <v>311</v>
      </c>
      <c r="E366" s="139" t="s">
        <v>7155</v>
      </c>
      <c r="F366" s="140" t="s">
        <v>7156</v>
      </c>
      <c r="G366" s="141" t="s">
        <v>2702</v>
      </c>
      <c r="H366" s="142">
        <v>38</v>
      </c>
      <c r="I366" s="143"/>
      <c r="J366" s="144">
        <f t="shared" si="100"/>
        <v>0</v>
      </c>
      <c r="K366" s="140" t="s">
        <v>366</v>
      </c>
      <c r="L366" s="33"/>
      <c r="M366" s="145" t="s">
        <v>1</v>
      </c>
      <c r="N366" s="146" t="s">
        <v>46</v>
      </c>
      <c r="P366" s="147">
        <f t="shared" si="101"/>
        <v>0</v>
      </c>
      <c r="Q366" s="147">
        <v>0</v>
      </c>
      <c r="R366" s="147">
        <f t="shared" si="102"/>
        <v>0</v>
      </c>
      <c r="S366" s="147">
        <v>0</v>
      </c>
      <c r="T366" s="148">
        <f t="shared" si="103"/>
        <v>0</v>
      </c>
      <c r="AR366" s="149" t="s">
        <v>120</v>
      </c>
      <c r="AT366" s="149" t="s">
        <v>311</v>
      </c>
      <c r="AU366" s="149" t="s">
        <v>88</v>
      </c>
      <c r="AY366" s="17" t="s">
        <v>309</v>
      </c>
      <c r="BE366" s="150">
        <f t="shared" si="104"/>
        <v>0</v>
      </c>
      <c r="BF366" s="150">
        <f t="shared" si="105"/>
        <v>0</v>
      </c>
      <c r="BG366" s="150">
        <f t="shared" si="106"/>
        <v>0</v>
      </c>
      <c r="BH366" s="150">
        <f t="shared" si="107"/>
        <v>0</v>
      </c>
      <c r="BI366" s="150">
        <f t="shared" si="108"/>
        <v>0</v>
      </c>
      <c r="BJ366" s="17" t="s">
        <v>88</v>
      </c>
      <c r="BK366" s="150">
        <f t="shared" si="109"/>
        <v>0</v>
      </c>
      <c r="BL366" s="17" t="s">
        <v>120</v>
      </c>
      <c r="BM366" s="149" t="s">
        <v>3401</v>
      </c>
    </row>
    <row r="367" spans="2:65" s="1" customFormat="1" ht="16.5" customHeight="1" x14ac:dyDescent="0.2">
      <c r="B367" s="137"/>
      <c r="C367" s="138" t="s">
        <v>2347</v>
      </c>
      <c r="D367" s="138" t="s">
        <v>311</v>
      </c>
      <c r="E367" s="139" t="s">
        <v>7157</v>
      </c>
      <c r="F367" s="140" t="s">
        <v>7158</v>
      </c>
      <c r="G367" s="141" t="s">
        <v>2702</v>
      </c>
      <c r="H367" s="142">
        <v>2</v>
      </c>
      <c r="I367" s="143"/>
      <c r="J367" s="144">
        <f t="shared" si="100"/>
        <v>0</v>
      </c>
      <c r="K367" s="140" t="s">
        <v>366</v>
      </c>
      <c r="L367" s="33"/>
      <c r="M367" s="145" t="s">
        <v>1</v>
      </c>
      <c r="N367" s="146" t="s">
        <v>46</v>
      </c>
      <c r="P367" s="147">
        <f t="shared" si="101"/>
        <v>0</v>
      </c>
      <c r="Q367" s="147">
        <v>0</v>
      </c>
      <c r="R367" s="147">
        <f t="shared" si="102"/>
        <v>0</v>
      </c>
      <c r="S367" s="147">
        <v>0</v>
      </c>
      <c r="T367" s="148">
        <f t="shared" si="103"/>
        <v>0</v>
      </c>
      <c r="AR367" s="149" t="s">
        <v>120</v>
      </c>
      <c r="AT367" s="149" t="s">
        <v>311</v>
      </c>
      <c r="AU367" s="149" t="s">
        <v>88</v>
      </c>
      <c r="AY367" s="17" t="s">
        <v>309</v>
      </c>
      <c r="BE367" s="150">
        <f t="shared" si="104"/>
        <v>0</v>
      </c>
      <c r="BF367" s="150">
        <f t="shared" si="105"/>
        <v>0</v>
      </c>
      <c r="BG367" s="150">
        <f t="shared" si="106"/>
        <v>0</v>
      </c>
      <c r="BH367" s="150">
        <f t="shared" si="107"/>
        <v>0</v>
      </c>
      <c r="BI367" s="150">
        <f t="shared" si="108"/>
        <v>0</v>
      </c>
      <c r="BJ367" s="17" t="s">
        <v>88</v>
      </c>
      <c r="BK367" s="150">
        <f t="shared" si="109"/>
        <v>0</v>
      </c>
      <c r="BL367" s="17" t="s">
        <v>120</v>
      </c>
      <c r="BM367" s="149" t="s">
        <v>3409</v>
      </c>
    </row>
    <row r="368" spans="2:65" s="1" customFormat="1" ht="16.5" customHeight="1" x14ac:dyDescent="0.2">
      <c r="B368" s="137"/>
      <c r="C368" s="138" t="s">
        <v>2353</v>
      </c>
      <c r="D368" s="138" t="s">
        <v>311</v>
      </c>
      <c r="E368" s="139" t="s">
        <v>7159</v>
      </c>
      <c r="F368" s="140" t="s">
        <v>7160</v>
      </c>
      <c r="G368" s="141" t="s">
        <v>2702</v>
      </c>
      <c r="H368" s="142">
        <v>7</v>
      </c>
      <c r="I368" s="143"/>
      <c r="J368" s="144">
        <f t="shared" si="100"/>
        <v>0</v>
      </c>
      <c r="K368" s="140" t="s">
        <v>366</v>
      </c>
      <c r="L368" s="33"/>
      <c r="M368" s="145" t="s">
        <v>1</v>
      </c>
      <c r="N368" s="146" t="s">
        <v>46</v>
      </c>
      <c r="P368" s="147">
        <f t="shared" si="101"/>
        <v>0</v>
      </c>
      <c r="Q368" s="147">
        <v>0</v>
      </c>
      <c r="R368" s="147">
        <f t="shared" si="102"/>
        <v>0</v>
      </c>
      <c r="S368" s="147">
        <v>0</v>
      </c>
      <c r="T368" s="148">
        <f t="shared" si="103"/>
        <v>0</v>
      </c>
      <c r="AR368" s="149" t="s">
        <v>120</v>
      </c>
      <c r="AT368" s="149" t="s">
        <v>311</v>
      </c>
      <c r="AU368" s="149" t="s">
        <v>88</v>
      </c>
      <c r="AY368" s="17" t="s">
        <v>309</v>
      </c>
      <c r="BE368" s="150">
        <f t="shared" si="104"/>
        <v>0</v>
      </c>
      <c r="BF368" s="150">
        <f t="shared" si="105"/>
        <v>0</v>
      </c>
      <c r="BG368" s="150">
        <f t="shared" si="106"/>
        <v>0</v>
      </c>
      <c r="BH368" s="150">
        <f t="shared" si="107"/>
        <v>0</v>
      </c>
      <c r="BI368" s="150">
        <f t="shared" si="108"/>
        <v>0</v>
      </c>
      <c r="BJ368" s="17" t="s">
        <v>88</v>
      </c>
      <c r="BK368" s="150">
        <f t="shared" si="109"/>
        <v>0</v>
      </c>
      <c r="BL368" s="17" t="s">
        <v>120</v>
      </c>
      <c r="BM368" s="149" t="s">
        <v>3417</v>
      </c>
    </row>
    <row r="369" spans="2:65" s="1" customFormat="1" ht="16.5" customHeight="1" x14ac:dyDescent="0.2">
      <c r="B369" s="137"/>
      <c r="C369" s="138" t="s">
        <v>2358</v>
      </c>
      <c r="D369" s="138" t="s">
        <v>311</v>
      </c>
      <c r="E369" s="139" t="s">
        <v>7161</v>
      </c>
      <c r="F369" s="140" t="s">
        <v>7162</v>
      </c>
      <c r="G369" s="141" t="s">
        <v>2702</v>
      </c>
      <c r="H369" s="142">
        <v>4</v>
      </c>
      <c r="I369" s="143"/>
      <c r="J369" s="144">
        <f t="shared" si="100"/>
        <v>0</v>
      </c>
      <c r="K369" s="140" t="s">
        <v>366</v>
      </c>
      <c r="L369" s="33"/>
      <c r="M369" s="145" t="s">
        <v>1</v>
      </c>
      <c r="N369" s="146" t="s">
        <v>46</v>
      </c>
      <c r="P369" s="147">
        <f t="shared" si="101"/>
        <v>0</v>
      </c>
      <c r="Q369" s="147">
        <v>0</v>
      </c>
      <c r="R369" s="147">
        <f t="shared" si="102"/>
        <v>0</v>
      </c>
      <c r="S369" s="147">
        <v>0</v>
      </c>
      <c r="T369" s="148">
        <f t="shared" si="103"/>
        <v>0</v>
      </c>
      <c r="AR369" s="149" t="s">
        <v>120</v>
      </c>
      <c r="AT369" s="149" t="s">
        <v>311</v>
      </c>
      <c r="AU369" s="149" t="s">
        <v>88</v>
      </c>
      <c r="AY369" s="17" t="s">
        <v>309</v>
      </c>
      <c r="BE369" s="150">
        <f t="shared" si="104"/>
        <v>0</v>
      </c>
      <c r="BF369" s="150">
        <f t="shared" si="105"/>
        <v>0</v>
      </c>
      <c r="BG369" s="150">
        <f t="shared" si="106"/>
        <v>0</v>
      </c>
      <c r="BH369" s="150">
        <f t="shared" si="107"/>
        <v>0</v>
      </c>
      <c r="BI369" s="150">
        <f t="shared" si="108"/>
        <v>0</v>
      </c>
      <c r="BJ369" s="17" t="s">
        <v>88</v>
      </c>
      <c r="BK369" s="150">
        <f t="shared" si="109"/>
        <v>0</v>
      </c>
      <c r="BL369" s="17" t="s">
        <v>120</v>
      </c>
      <c r="BM369" s="149" t="s">
        <v>3425</v>
      </c>
    </row>
    <row r="370" spans="2:65" s="1" customFormat="1" ht="16.5" customHeight="1" x14ac:dyDescent="0.2">
      <c r="B370" s="137"/>
      <c r="C370" s="138" t="s">
        <v>2364</v>
      </c>
      <c r="D370" s="138" t="s">
        <v>311</v>
      </c>
      <c r="E370" s="139" t="s">
        <v>7163</v>
      </c>
      <c r="F370" s="140" t="s">
        <v>7164</v>
      </c>
      <c r="G370" s="141" t="s">
        <v>2702</v>
      </c>
      <c r="H370" s="142">
        <v>2</v>
      </c>
      <c r="I370" s="143"/>
      <c r="J370" s="144">
        <f t="shared" si="100"/>
        <v>0</v>
      </c>
      <c r="K370" s="140" t="s">
        <v>366</v>
      </c>
      <c r="L370" s="33"/>
      <c r="M370" s="145" t="s">
        <v>1</v>
      </c>
      <c r="N370" s="146" t="s">
        <v>46</v>
      </c>
      <c r="P370" s="147">
        <f t="shared" si="101"/>
        <v>0</v>
      </c>
      <c r="Q370" s="147">
        <v>0</v>
      </c>
      <c r="R370" s="147">
        <f t="shared" si="102"/>
        <v>0</v>
      </c>
      <c r="S370" s="147">
        <v>0</v>
      </c>
      <c r="T370" s="148">
        <f t="shared" si="103"/>
        <v>0</v>
      </c>
      <c r="AR370" s="149" t="s">
        <v>120</v>
      </c>
      <c r="AT370" s="149" t="s">
        <v>311</v>
      </c>
      <c r="AU370" s="149" t="s">
        <v>88</v>
      </c>
      <c r="AY370" s="17" t="s">
        <v>309</v>
      </c>
      <c r="BE370" s="150">
        <f t="shared" si="104"/>
        <v>0</v>
      </c>
      <c r="BF370" s="150">
        <f t="shared" si="105"/>
        <v>0</v>
      </c>
      <c r="BG370" s="150">
        <f t="shared" si="106"/>
        <v>0</v>
      </c>
      <c r="BH370" s="150">
        <f t="shared" si="107"/>
        <v>0</v>
      </c>
      <c r="BI370" s="150">
        <f t="shared" si="108"/>
        <v>0</v>
      </c>
      <c r="BJ370" s="17" t="s">
        <v>88</v>
      </c>
      <c r="BK370" s="150">
        <f t="shared" si="109"/>
        <v>0</v>
      </c>
      <c r="BL370" s="17" t="s">
        <v>120</v>
      </c>
      <c r="BM370" s="149" t="s">
        <v>3433</v>
      </c>
    </row>
    <row r="371" spans="2:65" s="1" customFormat="1" ht="16.5" customHeight="1" x14ac:dyDescent="0.2">
      <c r="B371" s="137"/>
      <c r="C371" s="138" t="s">
        <v>2368</v>
      </c>
      <c r="D371" s="138" t="s">
        <v>311</v>
      </c>
      <c r="E371" s="139" t="s">
        <v>7165</v>
      </c>
      <c r="F371" s="140" t="s">
        <v>7166</v>
      </c>
      <c r="G371" s="141" t="s">
        <v>2702</v>
      </c>
      <c r="H371" s="142">
        <v>21</v>
      </c>
      <c r="I371" s="143"/>
      <c r="J371" s="144">
        <f t="shared" si="100"/>
        <v>0</v>
      </c>
      <c r="K371" s="140" t="s">
        <v>366</v>
      </c>
      <c r="L371" s="33"/>
      <c r="M371" s="145" t="s">
        <v>1</v>
      </c>
      <c r="N371" s="146" t="s">
        <v>46</v>
      </c>
      <c r="P371" s="147">
        <f t="shared" si="101"/>
        <v>0</v>
      </c>
      <c r="Q371" s="147">
        <v>0</v>
      </c>
      <c r="R371" s="147">
        <f t="shared" si="102"/>
        <v>0</v>
      </c>
      <c r="S371" s="147">
        <v>0</v>
      </c>
      <c r="T371" s="148">
        <f t="shared" si="103"/>
        <v>0</v>
      </c>
      <c r="AR371" s="149" t="s">
        <v>120</v>
      </c>
      <c r="AT371" s="149" t="s">
        <v>311</v>
      </c>
      <c r="AU371" s="149" t="s">
        <v>88</v>
      </c>
      <c r="AY371" s="17" t="s">
        <v>309</v>
      </c>
      <c r="BE371" s="150">
        <f t="shared" si="104"/>
        <v>0</v>
      </c>
      <c r="BF371" s="150">
        <f t="shared" si="105"/>
        <v>0</v>
      </c>
      <c r="BG371" s="150">
        <f t="shared" si="106"/>
        <v>0</v>
      </c>
      <c r="BH371" s="150">
        <f t="shared" si="107"/>
        <v>0</v>
      </c>
      <c r="BI371" s="150">
        <f t="shared" si="108"/>
        <v>0</v>
      </c>
      <c r="BJ371" s="17" t="s">
        <v>88</v>
      </c>
      <c r="BK371" s="150">
        <f t="shared" si="109"/>
        <v>0</v>
      </c>
      <c r="BL371" s="17" t="s">
        <v>120</v>
      </c>
      <c r="BM371" s="149" t="s">
        <v>3441</v>
      </c>
    </row>
    <row r="372" spans="2:65" s="1" customFormat="1" ht="16.5" customHeight="1" x14ac:dyDescent="0.2">
      <c r="B372" s="137"/>
      <c r="C372" s="138" t="s">
        <v>2375</v>
      </c>
      <c r="D372" s="138" t="s">
        <v>311</v>
      </c>
      <c r="E372" s="139" t="s">
        <v>7167</v>
      </c>
      <c r="F372" s="140" t="s">
        <v>7168</v>
      </c>
      <c r="G372" s="141" t="s">
        <v>2702</v>
      </c>
      <c r="H372" s="142">
        <v>41</v>
      </c>
      <c r="I372" s="143"/>
      <c r="J372" s="144">
        <f t="shared" si="100"/>
        <v>0</v>
      </c>
      <c r="K372" s="140" t="s">
        <v>366</v>
      </c>
      <c r="L372" s="33"/>
      <c r="M372" s="145" t="s">
        <v>1</v>
      </c>
      <c r="N372" s="146" t="s">
        <v>46</v>
      </c>
      <c r="P372" s="147">
        <f t="shared" si="101"/>
        <v>0</v>
      </c>
      <c r="Q372" s="147">
        <v>0</v>
      </c>
      <c r="R372" s="147">
        <f t="shared" si="102"/>
        <v>0</v>
      </c>
      <c r="S372" s="147">
        <v>0</v>
      </c>
      <c r="T372" s="148">
        <f t="shared" si="103"/>
        <v>0</v>
      </c>
      <c r="AR372" s="149" t="s">
        <v>120</v>
      </c>
      <c r="AT372" s="149" t="s">
        <v>311</v>
      </c>
      <c r="AU372" s="149" t="s">
        <v>88</v>
      </c>
      <c r="AY372" s="17" t="s">
        <v>309</v>
      </c>
      <c r="BE372" s="150">
        <f t="shared" si="104"/>
        <v>0</v>
      </c>
      <c r="BF372" s="150">
        <f t="shared" si="105"/>
        <v>0</v>
      </c>
      <c r="BG372" s="150">
        <f t="shared" si="106"/>
        <v>0</v>
      </c>
      <c r="BH372" s="150">
        <f t="shared" si="107"/>
        <v>0</v>
      </c>
      <c r="BI372" s="150">
        <f t="shared" si="108"/>
        <v>0</v>
      </c>
      <c r="BJ372" s="17" t="s">
        <v>88</v>
      </c>
      <c r="BK372" s="150">
        <f t="shared" si="109"/>
        <v>0</v>
      </c>
      <c r="BL372" s="17" t="s">
        <v>120</v>
      </c>
      <c r="BM372" s="149" t="s">
        <v>3449</v>
      </c>
    </row>
    <row r="373" spans="2:65" s="1" customFormat="1" ht="16.5" customHeight="1" x14ac:dyDescent="0.2">
      <c r="B373" s="137"/>
      <c r="C373" s="138" t="s">
        <v>2381</v>
      </c>
      <c r="D373" s="138" t="s">
        <v>311</v>
      </c>
      <c r="E373" s="139" t="s">
        <v>7169</v>
      </c>
      <c r="F373" s="140" t="s">
        <v>7170</v>
      </c>
      <c r="G373" s="141" t="s">
        <v>2702</v>
      </c>
      <c r="H373" s="142">
        <v>83</v>
      </c>
      <c r="I373" s="143"/>
      <c r="J373" s="144">
        <f t="shared" si="100"/>
        <v>0</v>
      </c>
      <c r="K373" s="140" t="s">
        <v>366</v>
      </c>
      <c r="L373" s="33"/>
      <c r="M373" s="145" t="s">
        <v>1</v>
      </c>
      <c r="N373" s="146" t="s">
        <v>46</v>
      </c>
      <c r="P373" s="147">
        <f t="shared" si="101"/>
        <v>0</v>
      </c>
      <c r="Q373" s="147">
        <v>0</v>
      </c>
      <c r="R373" s="147">
        <f t="shared" si="102"/>
        <v>0</v>
      </c>
      <c r="S373" s="147">
        <v>0</v>
      </c>
      <c r="T373" s="148">
        <f t="shared" si="103"/>
        <v>0</v>
      </c>
      <c r="AR373" s="149" t="s">
        <v>120</v>
      </c>
      <c r="AT373" s="149" t="s">
        <v>311</v>
      </c>
      <c r="AU373" s="149" t="s">
        <v>88</v>
      </c>
      <c r="AY373" s="17" t="s">
        <v>309</v>
      </c>
      <c r="BE373" s="150">
        <f t="shared" si="104"/>
        <v>0</v>
      </c>
      <c r="BF373" s="150">
        <f t="shared" si="105"/>
        <v>0</v>
      </c>
      <c r="BG373" s="150">
        <f t="shared" si="106"/>
        <v>0</v>
      </c>
      <c r="BH373" s="150">
        <f t="shared" si="107"/>
        <v>0</v>
      </c>
      <c r="BI373" s="150">
        <f t="shared" si="108"/>
        <v>0</v>
      </c>
      <c r="BJ373" s="17" t="s">
        <v>88</v>
      </c>
      <c r="BK373" s="150">
        <f t="shared" si="109"/>
        <v>0</v>
      </c>
      <c r="BL373" s="17" t="s">
        <v>120</v>
      </c>
      <c r="BM373" s="149" t="s">
        <v>3457</v>
      </c>
    </row>
    <row r="374" spans="2:65" s="1" customFormat="1" ht="16.5" customHeight="1" x14ac:dyDescent="0.2">
      <c r="B374" s="137"/>
      <c r="C374" s="138" t="s">
        <v>2386</v>
      </c>
      <c r="D374" s="138" t="s">
        <v>311</v>
      </c>
      <c r="E374" s="139" t="s">
        <v>7171</v>
      </c>
      <c r="F374" s="140" t="s">
        <v>7172</v>
      </c>
      <c r="G374" s="141" t="s">
        <v>2702</v>
      </c>
      <c r="H374" s="142">
        <v>55</v>
      </c>
      <c r="I374" s="143"/>
      <c r="J374" s="144">
        <f t="shared" si="100"/>
        <v>0</v>
      </c>
      <c r="K374" s="140" t="s">
        <v>366</v>
      </c>
      <c r="L374" s="33"/>
      <c r="M374" s="145" t="s">
        <v>1</v>
      </c>
      <c r="N374" s="146" t="s">
        <v>46</v>
      </c>
      <c r="P374" s="147">
        <f t="shared" si="101"/>
        <v>0</v>
      </c>
      <c r="Q374" s="147">
        <v>0</v>
      </c>
      <c r="R374" s="147">
        <f t="shared" si="102"/>
        <v>0</v>
      </c>
      <c r="S374" s="147">
        <v>0</v>
      </c>
      <c r="T374" s="148">
        <f t="shared" si="103"/>
        <v>0</v>
      </c>
      <c r="AR374" s="149" t="s">
        <v>120</v>
      </c>
      <c r="AT374" s="149" t="s">
        <v>311</v>
      </c>
      <c r="AU374" s="149" t="s">
        <v>88</v>
      </c>
      <c r="AY374" s="17" t="s">
        <v>309</v>
      </c>
      <c r="BE374" s="150">
        <f t="shared" si="104"/>
        <v>0</v>
      </c>
      <c r="BF374" s="150">
        <f t="shared" si="105"/>
        <v>0</v>
      </c>
      <c r="BG374" s="150">
        <f t="shared" si="106"/>
        <v>0</v>
      </c>
      <c r="BH374" s="150">
        <f t="shared" si="107"/>
        <v>0</v>
      </c>
      <c r="BI374" s="150">
        <f t="shared" si="108"/>
        <v>0</v>
      </c>
      <c r="BJ374" s="17" t="s">
        <v>88</v>
      </c>
      <c r="BK374" s="150">
        <f t="shared" si="109"/>
        <v>0</v>
      </c>
      <c r="BL374" s="17" t="s">
        <v>120</v>
      </c>
      <c r="BM374" s="149" t="s">
        <v>3465</v>
      </c>
    </row>
    <row r="375" spans="2:65" s="1" customFormat="1" ht="16.5" customHeight="1" x14ac:dyDescent="0.2">
      <c r="B375" s="137"/>
      <c r="C375" s="138" t="s">
        <v>2391</v>
      </c>
      <c r="D375" s="138" t="s">
        <v>311</v>
      </c>
      <c r="E375" s="139" t="s">
        <v>7173</v>
      </c>
      <c r="F375" s="140" t="s">
        <v>7174</v>
      </c>
      <c r="G375" s="141" t="s">
        <v>2702</v>
      </c>
      <c r="H375" s="142">
        <v>11</v>
      </c>
      <c r="I375" s="143"/>
      <c r="J375" s="144">
        <f t="shared" si="100"/>
        <v>0</v>
      </c>
      <c r="K375" s="140" t="s">
        <v>366</v>
      </c>
      <c r="L375" s="33"/>
      <c r="M375" s="145" t="s">
        <v>1</v>
      </c>
      <c r="N375" s="146" t="s">
        <v>46</v>
      </c>
      <c r="P375" s="147">
        <f t="shared" si="101"/>
        <v>0</v>
      </c>
      <c r="Q375" s="147">
        <v>0</v>
      </c>
      <c r="R375" s="147">
        <f t="shared" si="102"/>
        <v>0</v>
      </c>
      <c r="S375" s="147">
        <v>0</v>
      </c>
      <c r="T375" s="148">
        <f t="shared" si="103"/>
        <v>0</v>
      </c>
      <c r="AR375" s="149" t="s">
        <v>120</v>
      </c>
      <c r="AT375" s="149" t="s">
        <v>311</v>
      </c>
      <c r="AU375" s="149" t="s">
        <v>88</v>
      </c>
      <c r="AY375" s="17" t="s">
        <v>309</v>
      </c>
      <c r="BE375" s="150">
        <f t="shared" si="104"/>
        <v>0</v>
      </c>
      <c r="BF375" s="150">
        <f t="shared" si="105"/>
        <v>0</v>
      </c>
      <c r="BG375" s="150">
        <f t="shared" si="106"/>
        <v>0</v>
      </c>
      <c r="BH375" s="150">
        <f t="shared" si="107"/>
        <v>0</v>
      </c>
      <c r="BI375" s="150">
        <f t="shared" si="108"/>
        <v>0</v>
      </c>
      <c r="BJ375" s="17" t="s">
        <v>88</v>
      </c>
      <c r="BK375" s="150">
        <f t="shared" si="109"/>
        <v>0</v>
      </c>
      <c r="BL375" s="17" t="s">
        <v>120</v>
      </c>
      <c r="BM375" s="149" t="s">
        <v>3473</v>
      </c>
    </row>
    <row r="376" spans="2:65" s="1" customFormat="1" ht="16.5" customHeight="1" x14ac:dyDescent="0.2">
      <c r="B376" s="137"/>
      <c r="C376" s="138" t="s">
        <v>2396</v>
      </c>
      <c r="D376" s="138" t="s">
        <v>311</v>
      </c>
      <c r="E376" s="139" t="s">
        <v>7175</v>
      </c>
      <c r="F376" s="140" t="s">
        <v>7176</v>
      </c>
      <c r="G376" s="141" t="s">
        <v>2702</v>
      </c>
      <c r="H376" s="142">
        <v>20</v>
      </c>
      <c r="I376" s="143"/>
      <c r="J376" s="144">
        <f t="shared" si="100"/>
        <v>0</v>
      </c>
      <c r="K376" s="140" t="s">
        <v>366</v>
      </c>
      <c r="L376" s="33"/>
      <c r="M376" s="145" t="s">
        <v>1</v>
      </c>
      <c r="N376" s="146" t="s">
        <v>46</v>
      </c>
      <c r="P376" s="147">
        <f t="shared" si="101"/>
        <v>0</v>
      </c>
      <c r="Q376" s="147">
        <v>0</v>
      </c>
      <c r="R376" s="147">
        <f t="shared" si="102"/>
        <v>0</v>
      </c>
      <c r="S376" s="147">
        <v>0</v>
      </c>
      <c r="T376" s="148">
        <f t="shared" si="103"/>
        <v>0</v>
      </c>
      <c r="AR376" s="149" t="s">
        <v>120</v>
      </c>
      <c r="AT376" s="149" t="s">
        <v>311</v>
      </c>
      <c r="AU376" s="149" t="s">
        <v>88</v>
      </c>
      <c r="AY376" s="17" t="s">
        <v>309</v>
      </c>
      <c r="BE376" s="150">
        <f t="shared" si="104"/>
        <v>0</v>
      </c>
      <c r="BF376" s="150">
        <f t="shared" si="105"/>
        <v>0</v>
      </c>
      <c r="BG376" s="150">
        <f t="shared" si="106"/>
        <v>0</v>
      </c>
      <c r="BH376" s="150">
        <f t="shared" si="107"/>
        <v>0</v>
      </c>
      <c r="BI376" s="150">
        <f t="shared" si="108"/>
        <v>0</v>
      </c>
      <c r="BJ376" s="17" t="s">
        <v>88</v>
      </c>
      <c r="BK376" s="150">
        <f t="shared" si="109"/>
        <v>0</v>
      </c>
      <c r="BL376" s="17" t="s">
        <v>120</v>
      </c>
      <c r="BM376" s="149" t="s">
        <v>3481</v>
      </c>
    </row>
    <row r="377" spans="2:65" s="1" customFormat="1" ht="16.5" customHeight="1" x14ac:dyDescent="0.2">
      <c r="B377" s="137"/>
      <c r="C377" s="138" t="s">
        <v>2403</v>
      </c>
      <c r="D377" s="138" t="s">
        <v>311</v>
      </c>
      <c r="E377" s="139" t="s">
        <v>7177</v>
      </c>
      <c r="F377" s="140" t="s">
        <v>7178</v>
      </c>
      <c r="G377" s="141" t="s">
        <v>2702</v>
      </c>
      <c r="H377" s="142">
        <v>3</v>
      </c>
      <c r="I377" s="143"/>
      <c r="J377" s="144">
        <f t="shared" si="100"/>
        <v>0</v>
      </c>
      <c r="K377" s="140" t="s">
        <v>366</v>
      </c>
      <c r="L377" s="33"/>
      <c r="M377" s="145" t="s">
        <v>1</v>
      </c>
      <c r="N377" s="146" t="s">
        <v>46</v>
      </c>
      <c r="P377" s="147">
        <f t="shared" si="101"/>
        <v>0</v>
      </c>
      <c r="Q377" s="147">
        <v>0</v>
      </c>
      <c r="R377" s="147">
        <f t="shared" si="102"/>
        <v>0</v>
      </c>
      <c r="S377" s="147">
        <v>0</v>
      </c>
      <c r="T377" s="148">
        <f t="shared" si="103"/>
        <v>0</v>
      </c>
      <c r="AR377" s="149" t="s">
        <v>120</v>
      </c>
      <c r="AT377" s="149" t="s">
        <v>311</v>
      </c>
      <c r="AU377" s="149" t="s">
        <v>88</v>
      </c>
      <c r="AY377" s="17" t="s">
        <v>309</v>
      </c>
      <c r="BE377" s="150">
        <f t="shared" si="104"/>
        <v>0</v>
      </c>
      <c r="BF377" s="150">
        <f t="shared" si="105"/>
        <v>0</v>
      </c>
      <c r="BG377" s="150">
        <f t="shared" si="106"/>
        <v>0</v>
      </c>
      <c r="BH377" s="150">
        <f t="shared" si="107"/>
        <v>0</v>
      </c>
      <c r="BI377" s="150">
        <f t="shared" si="108"/>
        <v>0</v>
      </c>
      <c r="BJ377" s="17" t="s">
        <v>88</v>
      </c>
      <c r="BK377" s="150">
        <f t="shared" si="109"/>
        <v>0</v>
      </c>
      <c r="BL377" s="17" t="s">
        <v>120</v>
      </c>
      <c r="BM377" s="149" t="s">
        <v>3489</v>
      </c>
    </row>
    <row r="378" spans="2:65" s="1" customFormat="1" ht="16.5" customHeight="1" x14ac:dyDescent="0.2">
      <c r="B378" s="137"/>
      <c r="C378" s="138" t="s">
        <v>2409</v>
      </c>
      <c r="D378" s="138" t="s">
        <v>311</v>
      </c>
      <c r="E378" s="139" t="s">
        <v>7179</v>
      </c>
      <c r="F378" s="140" t="s">
        <v>7180</v>
      </c>
      <c r="G378" s="141" t="s">
        <v>2702</v>
      </c>
      <c r="H378" s="142">
        <v>13</v>
      </c>
      <c r="I378" s="143"/>
      <c r="J378" s="144">
        <f t="shared" si="100"/>
        <v>0</v>
      </c>
      <c r="K378" s="140" t="s">
        <v>366</v>
      </c>
      <c r="L378" s="33"/>
      <c r="M378" s="145" t="s">
        <v>1</v>
      </c>
      <c r="N378" s="146" t="s">
        <v>46</v>
      </c>
      <c r="P378" s="147">
        <f t="shared" si="101"/>
        <v>0</v>
      </c>
      <c r="Q378" s="147">
        <v>0</v>
      </c>
      <c r="R378" s="147">
        <f t="shared" si="102"/>
        <v>0</v>
      </c>
      <c r="S378" s="147">
        <v>0</v>
      </c>
      <c r="T378" s="148">
        <f t="shared" si="103"/>
        <v>0</v>
      </c>
      <c r="AR378" s="149" t="s">
        <v>120</v>
      </c>
      <c r="AT378" s="149" t="s">
        <v>311</v>
      </c>
      <c r="AU378" s="149" t="s">
        <v>88</v>
      </c>
      <c r="AY378" s="17" t="s">
        <v>309</v>
      </c>
      <c r="BE378" s="150">
        <f t="shared" si="104"/>
        <v>0</v>
      </c>
      <c r="BF378" s="150">
        <f t="shared" si="105"/>
        <v>0</v>
      </c>
      <c r="BG378" s="150">
        <f t="shared" si="106"/>
        <v>0</v>
      </c>
      <c r="BH378" s="150">
        <f t="shared" si="107"/>
        <v>0</v>
      </c>
      <c r="BI378" s="150">
        <f t="shared" si="108"/>
        <v>0</v>
      </c>
      <c r="BJ378" s="17" t="s">
        <v>88</v>
      </c>
      <c r="BK378" s="150">
        <f t="shared" si="109"/>
        <v>0</v>
      </c>
      <c r="BL378" s="17" t="s">
        <v>120</v>
      </c>
      <c r="BM378" s="149" t="s">
        <v>3497</v>
      </c>
    </row>
    <row r="379" spans="2:65" s="1" customFormat="1" ht="16.5" customHeight="1" x14ac:dyDescent="0.2">
      <c r="B379" s="137"/>
      <c r="C379" s="138" t="s">
        <v>2415</v>
      </c>
      <c r="D379" s="138" t="s">
        <v>311</v>
      </c>
      <c r="E379" s="139" t="s">
        <v>7181</v>
      </c>
      <c r="F379" s="140" t="s">
        <v>7182</v>
      </c>
      <c r="G379" s="141" t="s">
        <v>2702</v>
      </c>
      <c r="H379" s="142">
        <v>4</v>
      </c>
      <c r="I379" s="143"/>
      <c r="J379" s="144">
        <f t="shared" si="100"/>
        <v>0</v>
      </c>
      <c r="K379" s="140" t="s">
        <v>366</v>
      </c>
      <c r="L379" s="33"/>
      <c r="M379" s="145" t="s">
        <v>1</v>
      </c>
      <c r="N379" s="146" t="s">
        <v>46</v>
      </c>
      <c r="P379" s="147">
        <f t="shared" si="101"/>
        <v>0</v>
      </c>
      <c r="Q379" s="147">
        <v>0</v>
      </c>
      <c r="R379" s="147">
        <f t="shared" si="102"/>
        <v>0</v>
      </c>
      <c r="S379" s="147">
        <v>0</v>
      </c>
      <c r="T379" s="148">
        <f t="shared" si="103"/>
        <v>0</v>
      </c>
      <c r="AR379" s="149" t="s">
        <v>120</v>
      </c>
      <c r="AT379" s="149" t="s">
        <v>311</v>
      </c>
      <c r="AU379" s="149" t="s">
        <v>88</v>
      </c>
      <c r="AY379" s="17" t="s">
        <v>309</v>
      </c>
      <c r="BE379" s="150">
        <f t="shared" si="104"/>
        <v>0</v>
      </c>
      <c r="BF379" s="150">
        <f t="shared" si="105"/>
        <v>0</v>
      </c>
      <c r="BG379" s="150">
        <f t="shared" si="106"/>
        <v>0</v>
      </c>
      <c r="BH379" s="150">
        <f t="shared" si="107"/>
        <v>0</v>
      </c>
      <c r="BI379" s="150">
        <f t="shared" si="108"/>
        <v>0</v>
      </c>
      <c r="BJ379" s="17" t="s">
        <v>88</v>
      </c>
      <c r="BK379" s="150">
        <f t="shared" si="109"/>
        <v>0</v>
      </c>
      <c r="BL379" s="17" t="s">
        <v>120</v>
      </c>
      <c r="BM379" s="149" t="s">
        <v>3505</v>
      </c>
    </row>
    <row r="380" spans="2:65" s="1" customFormat="1" ht="16.5" customHeight="1" x14ac:dyDescent="0.2">
      <c r="B380" s="137"/>
      <c r="C380" s="138" t="s">
        <v>2421</v>
      </c>
      <c r="D380" s="138" t="s">
        <v>311</v>
      </c>
      <c r="E380" s="139" t="s">
        <v>7183</v>
      </c>
      <c r="F380" s="140" t="s">
        <v>7184</v>
      </c>
      <c r="G380" s="141" t="s">
        <v>2702</v>
      </c>
      <c r="H380" s="142">
        <v>3</v>
      </c>
      <c r="I380" s="143"/>
      <c r="J380" s="144">
        <f t="shared" si="100"/>
        <v>0</v>
      </c>
      <c r="K380" s="140" t="s">
        <v>366</v>
      </c>
      <c r="L380" s="33"/>
      <c r="M380" s="145" t="s">
        <v>1</v>
      </c>
      <c r="N380" s="146" t="s">
        <v>46</v>
      </c>
      <c r="P380" s="147">
        <f t="shared" si="101"/>
        <v>0</v>
      </c>
      <c r="Q380" s="147">
        <v>0</v>
      </c>
      <c r="R380" s="147">
        <f t="shared" si="102"/>
        <v>0</v>
      </c>
      <c r="S380" s="147">
        <v>0</v>
      </c>
      <c r="T380" s="148">
        <f t="shared" si="103"/>
        <v>0</v>
      </c>
      <c r="AR380" s="149" t="s">
        <v>120</v>
      </c>
      <c r="AT380" s="149" t="s">
        <v>311</v>
      </c>
      <c r="AU380" s="149" t="s">
        <v>88</v>
      </c>
      <c r="AY380" s="17" t="s">
        <v>309</v>
      </c>
      <c r="BE380" s="150">
        <f t="shared" si="104"/>
        <v>0</v>
      </c>
      <c r="BF380" s="150">
        <f t="shared" si="105"/>
        <v>0</v>
      </c>
      <c r="BG380" s="150">
        <f t="shared" si="106"/>
        <v>0</v>
      </c>
      <c r="BH380" s="150">
        <f t="shared" si="107"/>
        <v>0</v>
      </c>
      <c r="BI380" s="150">
        <f t="shared" si="108"/>
        <v>0</v>
      </c>
      <c r="BJ380" s="17" t="s">
        <v>88</v>
      </c>
      <c r="BK380" s="150">
        <f t="shared" si="109"/>
        <v>0</v>
      </c>
      <c r="BL380" s="17" t="s">
        <v>120</v>
      </c>
      <c r="BM380" s="149" t="s">
        <v>3513</v>
      </c>
    </row>
    <row r="381" spans="2:65" s="1" customFormat="1" ht="16.5" customHeight="1" x14ac:dyDescent="0.2">
      <c r="B381" s="137"/>
      <c r="C381" s="138" t="s">
        <v>2426</v>
      </c>
      <c r="D381" s="138" t="s">
        <v>311</v>
      </c>
      <c r="E381" s="139" t="s">
        <v>7185</v>
      </c>
      <c r="F381" s="140" t="s">
        <v>7186</v>
      </c>
      <c r="G381" s="141" t="s">
        <v>2702</v>
      </c>
      <c r="H381" s="142">
        <v>11</v>
      </c>
      <c r="I381" s="143"/>
      <c r="J381" s="144">
        <f t="shared" si="100"/>
        <v>0</v>
      </c>
      <c r="K381" s="140" t="s">
        <v>366</v>
      </c>
      <c r="L381" s="33"/>
      <c r="M381" s="145" t="s">
        <v>1</v>
      </c>
      <c r="N381" s="146" t="s">
        <v>46</v>
      </c>
      <c r="P381" s="147">
        <f t="shared" si="101"/>
        <v>0</v>
      </c>
      <c r="Q381" s="147">
        <v>0</v>
      </c>
      <c r="R381" s="147">
        <f t="shared" si="102"/>
        <v>0</v>
      </c>
      <c r="S381" s="147">
        <v>0</v>
      </c>
      <c r="T381" s="148">
        <f t="shared" si="103"/>
        <v>0</v>
      </c>
      <c r="AR381" s="149" t="s">
        <v>120</v>
      </c>
      <c r="AT381" s="149" t="s">
        <v>311</v>
      </c>
      <c r="AU381" s="149" t="s">
        <v>88</v>
      </c>
      <c r="AY381" s="17" t="s">
        <v>309</v>
      </c>
      <c r="BE381" s="150">
        <f t="shared" si="104"/>
        <v>0</v>
      </c>
      <c r="BF381" s="150">
        <f t="shared" si="105"/>
        <v>0</v>
      </c>
      <c r="BG381" s="150">
        <f t="shared" si="106"/>
        <v>0</v>
      </c>
      <c r="BH381" s="150">
        <f t="shared" si="107"/>
        <v>0</v>
      </c>
      <c r="BI381" s="150">
        <f t="shared" si="108"/>
        <v>0</v>
      </c>
      <c r="BJ381" s="17" t="s">
        <v>88</v>
      </c>
      <c r="BK381" s="150">
        <f t="shared" si="109"/>
        <v>0</v>
      </c>
      <c r="BL381" s="17" t="s">
        <v>120</v>
      </c>
      <c r="BM381" s="149" t="s">
        <v>3521</v>
      </c>
    </row>
    <row r="382" spans="2:65" s="1" customFormat="1" ht="16.5" customHeight="1" x14ac:dyDescent="0.2">
      <c r="B382" s="137"/>
      <c r="C382" s="138" t="s">
        <v>2431</v>
      </c>
      <c r="D382" s="138" t="s">
        <v>311</v>
      </c>
      <c r="E382" s="139" t="s">
        <v>7187</v>
      </c>
      <c r="F382" s="140" t="s">
        <v>7188</v>
      </c>
      <c r="G382" s="141" t="s">
        <v>2702</v>
      </c>
      <c r="H382" s="142">
        <v>97</v>
      </c>
      <c r="I382" s="143"/>
      <c r="J382" s="144">
        <f t="shared" si="100"/>
        <v>0</v>
      </c>
      <c r="K382" s="140" t="s">
        <v>366</v>
      </c>
      <c r="L382" s="33"/>
      <c r="M382" s="145" t="s">
        <v>1</v>
      </c>
      <c r="N382" s="146" t="s">
        <v>46</v>
      </c>
      <c r="P382" s="147">
        <f t="shared" si="101"/>
        <v>0</v>
      </c>
      <c r="Q382" s="147">
        <v>0</v>
      </c>
      <c r="R382" s="147">
        <f t="shared" si="102"/>
        <v>0</v>
      </c>
      <c r="S382" s="147">
        <v>0</v>
      </c>
      <c r="T382" s="148">
        <f t="shared" si="103"/>
        <v>0</v>
      </c>
      <c r="AR382" s="149" t="s">
        <v>120</v>
      </c>
      <c r="AT382" s="149" t="s">
        <v>311</v>
      </c>
      <c r="AU382" s="149" t="s">
        <v>88</v>
      </c>
      <c r="AY382" s="17" t="s">
        <v>309</v>
      </c>
      <c r="BE382" s="150">
        <f t="shared" si="104"/>
        <v>0</v>
      </c>
      <c r="BF382" s="150">
        <f t="shared" si="105"/>
        <v>0</v>
      </c>
      <c r="BG382" s="150">
        <f t="shared" si="106"/>
        <v>0</v>
      </c>
      <c r="BH382" s="150">
        <f t="shared" si="107"/>
        <v>0</v>
      </c>
      <c r="BI382" s="150">
        <f t="shared" si="108"/>
        <v>0</v>
      </c>
      <c r="BJ382" s="17" t="s">
        <v>88</v>
      </c>
      <c r="BK382" s="150">
        <f t="shared" si="109"/>
        <v>0</v>
      </c>
      <c r="BL382" s="17" t="s">
        <v>120</v>
      </c>
      <c r="BM382" s="149" t="s">
        <v>3529</v>
      </c>
    </row>
    <row r="383" spans="2:65" s="1" customFormat="1" ht="16.5" customHeight="1" x14ac:dyDescent="0.2">
      <c r="B383" s="137"/>
      <c r="C383" s="138" t="s">
        <v>2438</v>
      </c>
      <c r="D383" s="138" t="s">
        <v>311</v>
      </c>
      <c r="E383" s="139" t="s">
        <v>7189</v>
      </c>
      <c r="F383" s="140" t="s">
        <v>7190</v>
      </c>
      <c r="G383" s="141" t="s">
        <v>2702</v>
      </c>
      <c r="H383" s="142">
        <v>12</v>
      </c>
      <c r="I383" s="143"/>
      <c r="J383" s="144">
        <f t="shared" si="100"/>
        <v>0</v>
      </c>
      <c r="K383" s="140" t="s">
        <v>366</v>
      </c>
      <c r="L383" s="33"/>
      <c r="M383" s="145" t="s">
        <v>1</v>
      </c>
      <c r="N383" s="146" t="s">
        <v>46</v>
      </c>
      <c r="P383" s="147">
        <f t="shared" si="101"/>
        <v>0</v>
      </c>
      <c r="Q383" s="147">
        <v>0</v>
      </c>
      <c r="R383" s="147">
        <f t="shared" si="102"/>
        <v>0</v>
      </c>
      <c r="S383" s="147">
        <v>0</v>
      </c>
      <c r="T383" s="148">
        <f t="shared" si="103"/>
        <v>0</v>
      </c>
      <c r="AR383" s="149" t="s">
        <v>120</v>
      </c>
      <c r="AT383" s="149" t="s">
        <v>311</v>
      </c>
      <c r="AU383" s="149" t="s">
        <v>88</v>
      </c>
      <c r="AY383" s="17" t="s">
        <v>309</v>
      </c>
      <c r="BE383" s="150">
        <f t="shared" si="104"/>
        <v>0</v>
      </c>
      <c r="BF383" s="150">
        <f t="shared" si="105"/>
        <v>0</v>
      </c>
      <c r="BG383" s="150">
        <f t="shared" si="106"/>
        <v>0</v>
      </c>
      <c r="BH383" s="150">
        <f t="shared" si="107"/>
        <v>0</v>
      </c>
      <c r="BI383" s="150">
        <f t="shared" si="108"/>
        <v>0</v>
      </c>
      <c r="BJ383" s="17" t="s">
        <v>88</v>
      </c>
      <c r="BK383" s="150">
        <f t="shared" si="109"/>
        <v>0</v>
      </c>
      <c r="BL383" s="17" t="s">
        <v>120</v>
      </c>
      <c r="BM383" s="149" t="s">
        <v>3537</v>
      </c>
    </row>
    <row r="384" spans="2:65" s="1" customFormat="1" ht="21.75" customHeight="1" x14ac:dyDescent="0.2">
      <c r="B384" s="137"/>
      <c r="C384" s="138" t="s">
        <v>2444</v>
      </c>
      <c r="D384" s="138" t="s">
        <v>311</v>
      </c>
      <c r="E384" s="139" t="s">
        <v>7191</v>
      </c>
      <c r="F384" s="140" t="s">
        <v>7192</v>
      </c>
      <c r="G384" s="141" t="s">
        <v>2702</v>
      </c>
      <c r="H384" s="142">
        <v>2</v>
      </c>
      <c r="I384" s="143"/>
      <c r="J384" s="144">
        <f t="shared" si="100"/>
        <v>0</v>
      </c>
      <c r="K384" s="140" t="s">
        <v>366</v>
      </c>
      <c r="L384" s="33"/>
      <c r="M384" s="145" t="s">
        <v>1</v>
      </c>
      <c r="N384" s="146" t="s">
        <v>46</v>
      </c>
      <c r="P384" s="147">
        <f t="shared" si="101"/>
        <v>0</v>
      </c>
      <c r="Q384" s="147">
        <v>0</v>
      </c>
      <c r="R384" s="147">
        <f t="shared" si="102"/>
        <v>0</v>
      </c>
      <c r="S384" s="147">
        <v>0</v>
      </c>
      <c r="T384" s="148">
        <f t="shared" si="103"/>
        <v>0</v>
      </c>
      <c r="AR384" s="149" t="s">
        <v>120</v>
      </c>
      <c r="AT384" s="149" t="s">
        <v>311</v>
      </c>
      <c r="AU384" s="149" t="s">
        <v>88</v>
      </c>
      <c r="AY384" s="17" t="s">
        <v>309</v>
      </c>
      <c r="BE384" s="150">
        <f t="shared" si="104"/>
        <v>0</v>
      </c>
      <c r="BF384" s="150">
        <f t="shared" si="105"/>
        <v>0</v>
      </c>
      <c r="BG384" s="150">
        <f t="shared" si="106"/>
        <v>0</v>
      </c>
      <c r="BH384" s="150">
        <f t="shared" si="107"/>
        <v>0</v>
      </c>
      <c r="BI384" s="150">
        <f t="shared" si="108"/>
        <v>0</v>
      </c>
      <c r="BJ384" s="17" t="s">
        <v>88</v>
      </c>
      <c r="BK384" s="150">
        <f t="shared" si="109"/>
        <v>0</v>
      </c>
      <c r="BL384" s="17" t="s">
        <v>120</v>
      </c>
      <c r="BM384" s="149" t="s">
        <v>3545</v>
      </c>
    </row>
    <row r="385" spans="2:65" s="1" customFormat="1" ht="16.5" customHeight="1" x14ac:dyDescent="0.2">
      <c r="B385" s="137"/>
      <c r="C385" s="138" t="s">
        <v>2450</v>
      </c>
      <c r="D385" s="138" t="s">
        <v>311</v>
      </c>
      <c r="E385" s="139" t="s">
        <v>7193</v>
      </c>
      <c r="F385" s="140" t="s">
        <v>7194</v>
      </c>
      <c r="G385" s="141" t="s">
        <v>2702</v>
      </c>
      <c r="H385" s="142">
        <v>7</v>
      </c>
      <c r="I385" s="143"/>
      <c r="J385" s="144">
        <f t="shared" si="100"/>
        <v>0</v>
      </c>
      <c r="K385" s="140" t="s">
        <v>366</v>
      </c>
      <c r="L385" s="33"/>
      <c r="M385" s="145" t="s">
        <v>1</v>
      </c>
      <c r="N385" s="146" t="s">
        <v>46</v>
      </c>
      <c r="P385" s="147">
        <f t="shared" si="101"/>
        <v>0</v>
      </c>
      <c r="Q385" s="147">
        <v>0</v>
      </c>
      <c r="R385" s="147">
        <f t="shared" si="102"/>
        <v>0</v>
      </c>
      <c r="S385" s="147">
        <v>0</v>
      </c>
      <c r="T385" s="148">
        <f t="shared" si="103"/>
        <v>0</v>
      </c>
      <c r="AR385" s="149" t="s">
        <v>120</v>
      </c>
      <c r="AT385" s="149" t="s">
        <v>311</v>
      </c>
      <c r="AU385" s="149" t="s">
        <v>88</v>
      </c>
      <c r="AY385" s="17" t="s">
        <v>309</v>
      </c>
      <c r="BE385" s="150">
        <f t="shared" si="104"/>
        <v>0</v>
      </c>
      <c r="BF385" s="150">
        <f t="shared" si="105"/>
        <v>0</v>
      </c>
      <c r="BG385" s="150">
        <f t="shared" si="106"/>
        <v>0</v>
      </c>
      <c r="BH385" s="150">
        <f t="shared" si="107"/>
        <v>0</v>
      </c>
      <c r="BI385" s="150">
        <f t="shared" si="108"/>
        <v>0</v>
      </c>
      <c r="BJ385" s="17" t="s">
        <v>88</v>
      </c>
      <c r="BK385" s="150">
        <f t="shared" si="109"/>
        <v>0</v>
      </c>
      <c r="BL385" s="17" t="s">
        <v>120</v>
      </c>
      <c r="BM385" s="149" t="s">
        <v>3553</v>
      </c>
    </row>
    <row r="386" spans="2:65" s="1" customFormat="1" ht="21.75" customHeight="1" x14ac:dyDescent="0.2">
      <c r="B386" s="137"/>
      <c r="C386" s="138" t="s">
        <v>2456</v>
      </c>
      <c r="D386" s="138" t="s">
        <v>311</v>
      </c>
      <c r="E386" s="139" t="s">
        <v>7195</v>
      </c>
      <c r="F386" s="140" t="s">
        <v>7196</v>
      </c>
      <c r="G386" s="141" t="s">
        <v>2702</v>
      </c>
      <c r="H386" s="142">
        <v>1</v>
      </c>
      <c r="I386" s="143"/>
      <c r="J386" s="144">
        <f t="shared" si="100"/>
        <v>0</v>
      </c>
      <c r="K386" s="140" t="s">
        <v>366</v>
      </c>
      <c r="L386" s="33"/>
      <c r="M386" s="145" t="s">
        <v>1</v>
      </c>
      <c r="N386" s="146" t="s">
        <v>46</v>
      </c>
      <c r="P386" s="147">
        <f t="shared" si="101"/>
        <v>0</v>
      </c>
      <c r="Q386" s="147">
        <v>0</v>
      </c>
      <c r="R386" s="147">
        <f t="shared" si="102"/>
        <v>0</v>
      </c>
      <c r="S386" s="147">
        <v>0</v>
      </c>
      <c r="T386" s="148">
        <f t="shared" si="103"/>
        <v>0</v>
      </c>
      <c r="AR386" s="149" t="s">
        <v>120</v>
      </c>
      <c r="AT386" s="149" t="s">
        <v>311</v>
      </c>
      <c r="AU386" s="149" t="s">
        <v>88</v>
      </c>
      <c r="AY386" s="17" t="s">
        <v>309</v>
      </c>
      <c r="BE386" s="150">
        <f t="shared" si="104"/>
        <v>0</v>
      </c>
      <c r="BF386" s="150">
        <f t="shared" si="105"/>
        <v>0</v>
      </c>
      <c r="BG386" s="150">
        <f t="shared" si="106"/>
        <v>0</v>
      </c>
      <c r="BH386" s="150">
        <f t="shared" si="107"/>
        <v>0</v>
      </c>
      <c r="BI386" s="150">
        <f t="shared" si="108"/>
        <v>0</v>
      </c>
      <c r="BJ386" s="17" t="s">
        <v>88</v>
      </c>
      <c r="BK386" s="150">
        <f t="shared" si="109"/>
        <v>0</v>
      </c>
      <c r="BL386" s="17" t="s">
        <v>120</v>
      </c>
      <c r="BM386" s="149" t="s">
        <v>3561</v>
      </c>
    </row>
    <row r="387" spans="2:65" s="1" customFormat="1" ht="16.5" customHeight="1" x14ac:dyDescent="0.2">
      <c r="B387" s="137"/>
      <c r="C387" s="138" t="s">
        <v>2463</v>
      </c>
      <c r="D387" s="138" t="s">
        <v>311</v>
      </c>
      <c r="E387" s="139" t="s">
        <v>7197</v>
      </c>
      <c r="F387" s="140" t="s">
        <v>7198</v>
      </c>
      <c r="G387" s="141" t="s">
        <v>2702</v>
      </c>
      <c r="H387" s="142">
        <v>1</v>
      </c>
      <c r="I387" s="143"/>
      <c r="J387" s="144">
        <f t="shared" si="100"/>
        <v>0</v>
      </c>
      <c r="K387" s="140" t="s">
        <v>366</v>
      </c>
      <c r="L387" s="33"/>
      <c r="M387" s="145" t="s">
        <v>1</v>
      </c>
      <c r="N387" s="146" t="s">
        <v>46</v>
      </c>
      <c r="P387" s="147">
        <f t="shared" si="101"/>
        <v>0</v>
      </c>
      <c r="Q387" s="147">
        <v>0</v>
      </c>
      <c r="R387" s="147">
        <f t="shared" si="102"/>
        <v>0</v>
      </c>
      <c r="S387" s="147">
        <v>0</v>
      </c>
      <c r="T387" s="148">
        <f t="shared" si="103"/>
        <v>0</v>
      </c>
      <c r="AR387" s="149" t="s">
        <v>120</v>
      </c>
      <c r="AT387" s="149" t="s">
        <v>311</v>
      </c>
      <c r="AU387" s="149" t="s">
        <v>88</v>
      </c>
      <c r="AY387" s="17" t="s">
        <v>309</v>
      </c>
      <c r="BE387" s="150">
        <f t="shared" si="104"/>
        <v>0</v>
      </c>
      <c r="BF387" s="150">
        <f t="shared" si="105"/>
        <v>0</v>
      </c>
      <c r="BG387" s="150">
        <f t="shared" si="106"/>
        <v>0</v>
      </c>
      <c r="BH387" s="150">
        <f t="shared" si="107"/>
        <v>0</v>
      </c>
      <c r="BI387" s="150">
        <f t="shared" si="108"/>
        <v>0</v>
      </c>
      <c r="BJ387" s="17" t="s">
        <v>88</v>
      </c>
      <c r="BK387" s="150">
        <f t="shared" si="109"/>
        <v>0</v>
      </c>
      <c r="BL387" s="17" t="s">
        <v>120</v>
      </c>
      <c r="BM387" s="149" t="s">
        <v>3569</v>
      </c>
    </row>
    <row r="388" spans="2:65" s="1" customFormat="1" ht="16.5" customHeight="1" x14ac:dyDescent="0.2">
      <c r="B388" s="137"/>
      <c r="C388" s="138" t="s">
        <v>2472</v>
      </c>
      <c r="D388" s="138" t="s">
        <v>311</v>
      </c>
      <c r="E388" s="139" t="s">
        <v>7199</v>
      </c>
      <c r="F388" s="140" t="s">
        <v>7200</v>
      </c>
      <c r="G388" s="141" t="s">
        <v>2702</v>
      </c>
      <c r="H388" s="142">
        <v>1</v>
      </c>
      <c r="I388" s="143"/>
      <c r="J388" s="144">
        <f t="shared" si="100"/>
        <v>0</v>
      </c>
      <c r="K388" s="140" t="s">
        <v>366</v>
      </c>
      <c r="L388" s="33"/>
      <c r="M388" s="145" t="s">
        <v>1</v>
      </c>
      <c r="N388" s="146" t="s">
        <v>46</v>
      </c>
      <c r="P388" s="147">
        <f t="shared" si="101"/>
        <v>0</v>
      </c>
      <c r="Q388" s="147">
        <v>0</v>
      </c>
      <c r="R388" s="147">
        <f t="shared" si="102"/>
        <v>0</v>
      </c>
      <c r="S388" s="147">
        <v>0</v>
      </c>
      <c r="T388" s="148">
        <f t="shared" si="103"/>
        <v>0</v>
      </c>
      <c r="AR388" s="149" t="s">
        <v>120</v>
      </c>
      <c r="AT388" s="149" t="s">
        <v>311</v>
      </c>
      <c r="AU388" s="149" t="s">
        <v>88</v>
      </c>
      <c r="AY388" s="17" t="s">
        <v>309</v>
      </c>
      <c r="BE388" s="150">
        <f t="shared" si="104"/>
        <v>0</v>
      </c>
      <c r="BF388" s="150">
        <f t="shared" si="105"/>
        <v>0</v>
      </c>
      <c r="BG388" s="150">
        <f t="shared" si="106"/>
        <v>0</v>
      </c>
      <c r="BH388" s="150">
        <f t="shared" si="107"/>
        <v>0</v>
      </c>
      <c r="BI388" s="150">
        <f t="shared" si="108"/>
        <v>0</v>
      </c>
      <c r="BJ388" s="17" t="s">
        <v>88</v>
      </c>
      <c r="BK388" s="150">
        <f t="shared" si="109"/>
        <v>0</v>
      </c>
      <c r="BL388" s="17" t="s">
        <v>120</v>
      </c>
      <c r="BM388" s="149" t="s">
        <v>3577</v>
      </c>
    </row>
    <row r="389" spans="2:65" s="1" customFormat="1" ht="16.5" customHeight="1" x14ac:dyDescent="0.2">
      <c r="B389" s="137"/>
      <c r="C389" s="138" t="s">
        <v>2478</v>
      </c>
      <c r="D389" s="138" t="s">
        <v>311</v>
      </c>
      <c r="E389" s="139" t="s">
        <v>7201</v>
      </c>
      <c r="F389" s="140" t="s">
        <v>7202</v>
      </c>
      <c r="G389" s="141" t="s">
        <v>2702</v>
      </c>
      <c r="H389" s="142">
        <v>1</v>
      </c>
      <c r="I389" s="143"/>
      <c r="J389" s="144">
        <f t="shared" si="100"/>
        <v>0</v>
      </c>
      <c r="K389" s="140" t="s">
        <v>366</v>
      </c>
      <c r="L389" s="33"/>
      <c r="M389" s="145" t="s">
        <v>1</v>
      </c>
      <c r="N389" s="146" t="s">
        <v>46</v>
      </c>
      <c r="P389" s="147">
        <f t="shared" si="101"/>
        <v>0</v>
      </c>
      <c r="Q389" s="147">
        <v>0</v>
      </c>
      <c r="R389" s="147">
        <f t="shared" si="102"/>
        <v>0</v>
      </c>
      <c r="S389" s="147">
        <v>0</v>
      </c>
      <c r="T389" s="148">
        <f t="shared" si="103"/>
        <v>0</v>
      </c>
      <c r="AR389" s="149" t="s">
        <v>120</v>
      </c>
      <c r="AT389" s="149" t="s">
        <v>311</v>
      </c>
      <c r="AU389" s="149" t="s">
        <v>88</v>
      </c>
      <c r="AY389" s="17" t="s">
        <v>309</v>
      </c>
      <c r="BE389" s="150">
        <f t="shared" si="104"/>
        <v>0</v>
      </c>
      <c r="BF389" s="150">
        <f t="shared" si="105"/>
        <v>0</v>
      </c>
      <c r="BG389" s="150">
        <f t="shared" si="106"/>
        <v>0</v>
      </c>
      <c r="BH389" s="150">
        <f t="shared" si="107"/>
        <v>0</v>
      </c>
      <c r="BI389" s="150">
        <f t="shared" si="108"/>
        <v>0</v>
      </c>
      <c r="BJ389" s="17" t="s">
        <v>88</v>
      </c>
      <c r="BK389" s="150">
        <f t="shared" si="109"/>
        <v>0</v>
      </c>
      <c r="BL389" s="17" t="s">
        <v>120</v>
      </c>
      <c r="BM389" s="149" t="s">
        <v>3585</v>
      </c>
    </row>
    <row r="390" spans="2:65" s="1" customFormat="1" ht="16.5" customHeight="1" x14ac:dyDescent="0.2">
      <c r="B390" s="137"/>
      <c r="C390" s="138" t="s">
        <v>2483</v>
      </c>
      <c r="D390" s="138" t="s">
        <v>311</v>
      </c>
      <c r="E390" s="139" t="s">
        <v>7203</v>
      </c>
      <c r="F390" s="140" t="s">
        <v>7204</v>
      </c>
      <c r="G390" s="141" t="s">
        <v>365</v>
      </c>
      <c r="H390" s="142">
        <v>1</v>
      </c>
      <c r="I390" s="143"/>
      <c r="J390" s="144">
        <f t="shared" si="100"/>
        <v>0</v>
      </c>
      <c r="K390" s="140" t="s">
        <v>366</v>
      </c>
      <c r="L390" s="33"/>
      <c r="M390" s="145" t="s">
        <v>1</v>
      </c>
      <c r="N390" s="146" t="s">
        <v>46</v>
      </c>
      <c r="P390" s="147">
        <f t="shared" si="101"/>
        <v>0</v>
      </c>
      <c r="Q390" s="147">
        <v>0</v>
      </c>
      <c r="R390" s="147">
        <f t="shared" si="102"/>
        <v>0</v>
      </c>
      <c r="S390" s="147">
        <v>0</v>
      </c>
      <c r="T390" s="148">
        <f t="shared" si="103"/>
        <v>0</v>
      </c>
      <c r="AR390" s="149" t="s">
        <v>120</v>
      </c>
      <c r="AT390" s="149" t="s">
        <v>311</v>
      </c>
      <c r="AU390" s="149" t="s">
        <v>88</v>
      </c>
      <c r="AY390" s="17" t="s">
        <v>309</v>
      </c>
      <c r="BE390" s="150">
        <f t="shared" si="104"/>
        <v>0</v>
      </c>
      <c r="BF390" s="150">
        <f t="shared" si="105"/>
        <v>0</v>
      </c>
      <c r="BG390" s="150">
        <f t="shared" si="106"/>
        <v>0</v>
      </c>
      <c r="BH390" s="150">
        <f t="shared" si="107"/>
        <v>0</v>
      </c>
      <c r="BI390" s="150">
        <f t="shared" si="108"/>
        <v>0</v>
      </c>
      <c r="BJ390" s="17" t="s">
        <v>88</v>
      </c>
      <c r="BK390" s="150">
        <f t="shared" si="109"/>
        <v>0</v>
      </c>
      <c r="BL390" s="17" t="s">
        <v>120</v>
      </c>
      <c r="BM390" s="149" t="s">
        <v>3593</v>
      </c>
    </row>
    <row r="391" spans="2:65" s="11" customFormat="1" ht="25.9" customHeight="1" x14ac:dyDescent="0.2">
      <c r="B391" s="125"/>
      <c r="D391" s="126" t="s">
        <v>80</v>
      </c>
      <c r="E391" s="127" t="s">
        <v>7205</v>
      </c>
      <c r="F391" s="127" t="s">
        <v>7206</v>
      </c>
      <c r="I391" s="128"/>
      <c r="J391" s="129">
        <f>BK391</f>
        <v>0</v>
      </c>
      <c r="L391" s="125"/>
      <c r="M391" s="130"/>
      <c r="P391" s="131">
        <f>SUM(P392:P396)</f>
        <v>0</v>
      </c>
      <c r="R391" s="131">
        <f>SUM(R392:R396)</f>
        <v>0</v>
      </c>
      <c r="T391" s="132">
        <f>SUM(T392:T396)</f>
        <v>0</v>
      </c>
      <c r="AR391" s="126" t="s">
        <v>88</v>
      </c>
      <c r="AT391" s="133" t="s">
        <v>80</v>
      </c>
      <c r="AU391" s="133" t="s">
        <v>81</v>
      </c>
      <c r="AY391" s="126" t="s">
        <v>309</v>
      </c>
      <c r="BK391" s="134">
        <f>SUM(BK392:BK396)</f>
        <v>0</v>
      </c>
    </row>
    <row r="392" spans="2:65" s="1" customFormat="1" ht="16.5" customHeight="1" x14ac:dyDescent="0.2">
      <c r="B392" s="137"/>
      <c r="C392" s="138" t="s">
        <v>2490</v>
      </c>
      <c r="D392" s="138" t="s">
        <v>311</v>
      </c>
      <c r="E392" s="139" t="s">
        <v>7207</v>
      </c>
      <c r="F392" s="140" t="s">
        <v>7208</v>
      </c>
      <c r="G392" s="141" t="s">
        <v>434</v>
      </c>
      <c r="H392" s="142">
        <v>20</v>
      </c>
      <c r="I392" s="143"/>
      <c r="J392" s="144">
        <f>ROUND(I392*H392,2)</f>
        <v>0</v>
      </c>
      <c r="K392" s="140" t="s">
        <v>366</v>
      </c>
      <c r="L392" s="33"/>
      <c r="M392" s="145" t="s">
        <v>1</v>
      </c>
      <c r="N392" s="146" t="s">
        <v>46</v>
      </c>
      <c r="P392" s="147">
        <f>O392*H392</f>
        <v>0</v>
      </c>
      <c r="Q392" s="147">
        <v>0</v>
      </c>
      <c r="R392" s="147">
        <f>Q392*H392</f>
        <v>0</v>
      </c>
      <c r="S392" s="147">
        <v>0</v>
      </c>
      <c r="T392" s="148">
        <f>S392*H392</f>
        <v>0</v>
      </c>
      <c r="AR392" s="149" t="s">
        <v>120</v>
      </c>
      <c r="AT392" s="149" t="s">
        <v>311</v>
      </c>
      <c r="AU392" s="149" t="s">
        <v>88</v>
      </c>
      <c r="AY392" s="17" t="s">
        <v>309</v>
      </c>
      <c r="BE392" s="150">
        <f>IF(N392="základní",J392,0)</f>
        <v>0</v>
      </c>
      <c r="BF392" s="150">
        <f>IF(N392="snížená",J392,0)</f>
        <v>0</v>
      </c>
      <c r="BG392" s="150">
        <f>IF(N392="zákl. přenesená",J392,0)</f>
        <v>0</v>
      </c>
      <c r="BH392" s="150">
        <f>IF(N392="sníž. přenesená",J392,0)</f>
        <v>0</v>
      </c>
      <c r="BI392" s="150">
        <f>IF(N392="nulová",J392,0)</f>
        <v>0</v>
      </c>
      <c r="BJ392" s="17" t="s">
        <v>88</v>
      </c>
      <c r="BK392" s="150">
        <f>ROUND(I392*H392,2)</f>
        <v>0</v>
      </c>
      <c r="BL392" s="17" t="s">
        <v>120</v>
      </c>
      <c r="BM392" s="149" t="s">
        <v>3601</v>
      </c>
    </row>
    <row r="393" spans="2:65" s="1" customFormat="1" ht="16.5" customHeight="1" x14ac:dyDescent="0.2">
      <c r="B393" s="137"/>
      <c r="C393" s="138" t="s">
        <v>2498</v>
      </c>
      <c r="D393" s="138" t="s">
        <v>311</v>
      </c>
      <c r="E393" s="139" t="s">
        <v>7209</v>
      </c>
      <c r="F393" s="140" t="s">
        <v>7210</v>
      </c>
      <c r="G393" s="141" t="s">
        <v>434</v>
      </c>
      <c r="H393" s="142">
        <v>20</v>
      </c>
      <c r="I393" s="143"/>
      <c r="J393" s="144">
        <f>ROUND(I393*H393,2)</f>
        <v>0</v>
      </c>
      <c r="K393" s="140" t="s">
        <v>366</v>
      </c>
      <c r="L393" s="33"/>
      <c r="M393" s="145" t="s">
        <v>1</v>
      </c>
      <c r="N393" s="146" t="s">
        <v>46</v>
      </c>
      <c r="P393" s="147">
        <f>O393*H393</f>
        <v>0</v>
      </c>
      <c r="Q393" s="147">
        <v>0</v>
      </c>
      <c r="R393" s="147">
        <f>Q393*H393</f>
        <v>0</v>
      </c>
      <c r="S393" s="147">
        <v>0</v>
      </c>
      <c r="T393" s="148">
        <f>S393*H393</f>
        <v>0</v>
      </c>
      <c r="AR393" s="149" t="s">
        <v>120</v>
      </c>
      <c r="AT393" s="149" t="s">
        <v>311</v>
      </c>
      <c r="AU393" s="149" t="s">
        <v>88</v>
      </c>
      <c r="AY393" s="17" t="s">
        <v>309</v>
      </c>
      <c r="BE393" s="150">
        <f>IF(N393="základní",J393,0)</f>
        <v>0</v>
      </c>
      <c r="BF393" s="150">
        <f>IF(N393="snížená",J393,0)</f>
        <v>0</v>
      </c>
      <c r="BG393" s="150">
        <f>IF(N393="zákl. přenesená",J393,0)</f>
        <v>0</v>
      </c>
      <c r="BH393" s="150">
        <f>IF(N393="sníž. přenesená",J393,0)</f>
        <v>0</v>
      </c>
      <c r="BI393" s="150">
        <f>IF(N393="nulová",J393,0)</f>
        <v>0</v>
      </c>
      <c r="BJ393" s="17" t="s">
        <v>88</v>
      </c>
      <c r="BK393" s="150">
        <f>ROUND(I393*H393,2)</f>
        <v>0</v>
      </c>
      <c r="BL393" s="17" t="s">
        <v>120</v>
      </c>
      <c r="BM393" s="149" t="s">
        <v>3609</v>
      </c>
    </row>
    <row r="394" spans="2:65" s="1" customFormat="1" ht="16.5" customHeight="1" x14ac:dyDescent="0.2">
      <c r="B394" s="137"/>
      <c r="C394" s="138" t="s">
        <v>2502</v>
      </c>
      <c r="D394" s="138" t="s">
        <v>311</v>
      </c>
      <c r="E394" s="139" t="s">
        <v>7211</v>
      </c>
      <c r="F394" s="140" t="s">
        <v>7212</v>
      </c>
      <c r="G394" s="141" t="s">
        <v>7213</v>
      </c>
      <c r="H394" s="142">
        <v>0.1</v>
      </c>
      <c r="I394" s="143"/>
      <c r="J394" s="144">
        <f>ROUND(I394*H394,2)</f>
        <v>0</v>
      </c>
      <c r="K394" s="140" t="s">
        <v>366</v>
      </c>
      <c r="L394" s="33"/>
      <c r="M394" s="145" t="s">
        <v>1</v>
      </c>
      <c r="N394" s="146" t="s">
        <v>46</v>
      </c>
      <c r="P394" s="147">
        <f>O394*H394</f>
        <v>0</v>
      </c>
      <c r="Q394" s="147">
        <v>0</v>
      </c>
      <c r="R394" s="147">
        <f>Q394*H394</f>
        <v>0</v>
      </c>
      <c r="S394" s="147">
        <v>0</v>
      </c>
      <c r="T394" s="148">
        <f>S394*H394</f>
        <v>0</v>
      </c>
      <c r="AR394" s="149" t="s">
        <v>120</v>
      </c>
      <c r="AT394" s="149" t="s">
        <v>311</v>
      </c>
      <c r="AU394" s="149" t="s">
        <v>88</v>
      </c>
      <c r="AY394" s="17" t="s">
        <v>309</v>
      </c>
      <c r="BE394" s="150">
        <f>IF(N394="základní",J394,0)</f>
        <v>0</v>
      </c>
      <c r="BF394" s="150">
        <f>IF(N394="snížená",J394,0)</f>
        <v>0</v>
      </c>
      <c r="BG394" s="150">
        <f>IF(N394="zákl. přenesená",J394,0)</f>
        <v>0</v>
      </c>
      <c r="BH394" s="150">
        <f>IF(N394="sníž. přenesená",J394,0)</f>
        <v>0</v>
      </c>
      <c r="BI394" s="150">
        <f>IF(N394="nulová",J394,0)</f>
        <v>0</v>
      </c>
      <c r="BJ394" s="17" t="s">
        <v>88</v>
      </c>
      <c r="BK394" s="150">
        <f>ROUND(I394*H394,2)</f>
        <v>0</v>
      </c>
      <c r="BL394" s="17" t="s">
        <v>120</v>
      </c>
      <c r="BM394" s="149" t="s">
        <v>3617</v>
      </c>
    </row>
    <row r="395" spans="2:65" s="1" customFormat="1" ht="16.5" customHeight="1" x14ac:dyDescent="0.2">
      <c r="B395" s="137"/>
      <c r="C395" s="138" t="s">
        <v>2507</v>
      </c>
      <c r="D395" s="138" t="s">
        <v>311</v>
      </c>
      <c r="E395" s="139" t="s">
        <v>7214</v>
      </c>
      <c r="F395" s="140" t="s">
        <v>7215</v>
      </c>
      <c r="G395" s="141" t="s">
        <v>419</v>
      </c>
      <c r="H395" s="142">
        <v>0.6</v>
      </c>
      <c r="I395" s="143"/>
      <c r="J395" s="144">
        <f>ROUND(I395*H395,2)</f>
        <v>0</v>
      </c>
      <c r="K395" s="140" t="s">
        <v>366</v>
      </c>
      <c r="L395" s="33"/>
      <c r="M395" s="145" t="s">
        <v>1</v>
      </c>
      <c r="N395" s="146" t="s">
        <v>46</v>
      </c>
      <c r="P395" s="147">
        <f>O395*H395</f>
        <v>0</v>
      </c>
      <c r="Q395" s="147">
        <v>0</v>
      </c>
      <c r="R395" s="147">
        <f>Q395*H395</f>
        <v>0</v>
      </c>
      <c r="S395" s="147">
        <v>0</v>
      </c>
      <c r="T395" s="148">
        <f>S395*H395</f>
        <v>0</v>
      </c>
      <c r="AR395" s="149" t="s">
        <v>120</v>
      </c>
      <c r="AT395" s="149" t="s">
        <v>311</v>
      </c>
      <c r="AU395" s="149" t="s">
        <v>88</v>
      </c>
      <c r="AY395" s="17" t="s">
        <v>309</v>
      </c>
      <c r="BE395" s="150">
        <f>IF(N395="základní",J395,0)</f>
        <v>0</v>
      </c>
      <c r="BF395" s="150">
        <f>IF(N395="snížená",J395,0)</f>
        <v>0</v>
      </c>
      <c r="BG395" s="150">
        <f>IF(N395="zákl. přenesená",J395,0)</f>
        <v>0</v>
      </c>
      <c r="BH395" s="150">
        <f>IF(N395="sníž. přenesená",J395,0)</f>
        <v>0</v>
      </c>
      <c r="BI395" s="150">
        <f>IF(N395="nulová",J395,0)</f>
        <v>0</v>
      </c>
      <c r="BJ395" s="17" t="s">
        <v>88</v>
      </c>
      <c r="BK395" s="150">
        <f>ROUND(I395*H395,2)</f>
        <v>0</v>
      </c>
      <c r="BL395" s="17" t="s">
        <v>120</v>
      </c>
      <c r="BM395" s="149" t="s">
        <v>3625</v>
      </c>
    </row>
    <row r="396" spans="2:65" s="1" customFormat="1" ht="16.5" customHeight="1" x14ac:dyDescent="0.2">
      <c r="B396" s="137"/>
      <c r="C396" s="138" t="s">
        <v>2512</v>
      </c>
      <c r="D396" s="138" t="s">
        <v>311</v>
      </c>
      <c r="E396" s="139" t="s">
        <v>7216</v>
      </c>
      <c r="F396" s="140" t="s">
        <v>7217</v>
      </c>
      <c r="G396" s="141" t="s">
        <v>360</v>
      </c>
      <c r="H396" s="142">
        <v>10</v>
      </c>
      <c r="I396" s="143"/>
      <c r="J396" s="144">
        <f>ROUND(I396*H396,2)</f>
        <v>0</v>
      </c>
      <c r="K396" s="140" t="s">
        <v>366</v>
      </c>
      <c r="L396" s="33"/>
      <c r="M396" s="145" t="s">
        <v>1</v>
      </c>
      <c r="N396" s="146" t="s">
        <v>46</v>
      </c>
      <c r="P396" s="147">
        <f>O396*H396</f>
        <v>0</v>
      </c>
      <c r="Q396" s="147">
        <v>0</v>
      </c>
      <c r="R396" s="147">
        <f>Q396*H396</f>
        <v>0</v>
      </c>
      <c r="S396" s="147">
        <v>0</v>
      </c>
      <c r="T396" s="148">
        <f>S396*H396</f>
        <v>0</v>
      </c>
      <c r="AR396" s="149" t="s">
        <v>120</v>
      </c>
      <c r="AT396" s="149" t="s">
        <v>311</v>
      </c>
      <c r="AU396" s="149" t="s">
        <v>88</v>
      </c>
      <c r="AY396" s="17" t="s">
        <v>309</v>
      </c>
      <c r="BE396" s="150">
        <f>IF(N396="základní",J396,0)</f>
        <v>0</v>
      </c>
      <c r="BF396" s="150">
        <f>IF(N396="snížená",J396,0)</f>
        <v>0</v>
      </c>
      <c r="BG396" s="150">
        <f>IF(N396="zákl. přenesená",J396,0)</f>
        <v>0</v>
      </c>
      <c r="BH396" s="150">
        <f>IF(N396="sníž. přenesená",J396,0)</f>
        <v>0</v>
      </c>
      <c r="BI396" s="150">
        <f>IF(N396="nulová",J396,0)</f>
        <v>0</v>
      </c>
      <c r="BJ396" s="17" t="s">
        <v>88</v>
      </c>
      <c r="BK396" s="150">
        <f>ROUND(I396*H396,2)</f>
        <v>0</v>
      </c>
      <c r="BL396" s="17" t="s">
        <v>120</v>
      </c>
      <c r="BM396" s="149" t="s">
        <v>3633</v>
      </c>
    </row>
    <row r="397" spans="2:65" s="11" customFormat="1" ht="25.9" customHeight="1" x14ac:dyDescent="0.2">
      <c r="B397" s="125"/>
      <c r="D397" s="126" t="s">
        <v>80</v>
      </c>
      <c r="E397" s="127" t="s">
        <v>7218</v>
      </c>
      <c r="F397" s="127" t="s">
        <v>7219</v>
      </c>
      <c r="I397" s="128"/>
      <c r="J397" s="129">
        <f>BK397</f>
        <v>0</v>
      </c>
      <c r="L397" s="125"/>
      <c r="M397" s="130"/>
      <c r="P397" s="131">
        <f>P398+P401</f>
        <v>0</v>
      </c>
      <c r="R397" s="131">
        <f>R398+R401</f>
        <v>0</v>
      </c>
      <c r="T397" s="132">
        <f>T398+T401</f>
        <v>0</v>
      </c>
      <c r="AR397" s="126" t="s">
        <v>88</v>
      </c>
      <c r="AT397" s="133" t="s">
        <v>80</v>
      </c>
      <c r="AU397" s="133" t="s">
        <v>81</v>
      </c>
      <c r="AY397" s="126" t="s">
        <v>309</v>
      </c>
      <c r="BK397" s="134">
        <f>BK398+BK401</f>
        <v>0</v>
      </c>
    </row>
    <row r="398" spans="2:65" s="11" customFormat="1" ht="22.9" customHeight="1" x14ac:dyDescent="0.2">
      <c r="B398" s="125"/>
      <c r="D398" s="126" t="s">
        <v>80</v>
      </c>
      <c r="E398" s="135" t="s">
        <v>7220</v>
      </c>
      <c r="F398" s="135" t="s">
        <v>7221</v>
      </c>
      <c r="I398" s="128"/>
      <c r="J398" s="136">
        <f>BK398</f>
        <v>0</v>
      </c>
      <c r="L398" s="125"/>
      <c r="M398" s="130"/>
      <c r="P398" s="131">
        <f>SUM(P399:P400)</f>
        <v>0</v>
      </c>
      <c r="R398" s="131">
        <f>SUM(R399:R400)</f>
        <v>0</v>
      </c>
      <c r="T398" s="132">
        <f>SUM(T399:T400)</f>
        <v>0</v>
      </c>
      <c r="AR398" s="126" t="s">
        <v>88</v>
      </c>
      <c r="AT398" s="133" t="s">
        <v>80</v>
      </c>
      <c r="AU398" s="133" t="s">
        <v>88</v>
      </c>
      <c r="AY398" s="126" t="s">
        <v>309</v>
      </c>
      <c r="BK398" s="134">
        <f>SUM(BK399:BK400)</f>
        <v>0</v>
      </c>
    </row>
    <row r="399" spans="2:65" s="1" customFormat="1" ht="16.5" customHeight="1" x14ac:dyDescent="0.2">
      <c r="B399" s="137"/>
      <c r="C399" s="138" t="s">
        <v>2517</v>
      </c>
      <c r="D399" s="138" t="s">
        <v>311</v>
      </c>
      <c r="E399" s="139" t="s">
        <v>7222</v>
      </c>
      <c r="F399" s="140" t="s">
        <v>7223</v>
      </c>
      <c r="G399" s="141" t="s">
        <v>434</v>
      </c>
      <c r="H399" s="142">
        <v>320</v>
      </c>
      <c r="I399" s="143"/>
      <c r="J399" s="144">
        <f>ROUND(I399*H399,2)</f>
        <v>0</v>
      </c>
      <c r="K399" s="140" t="s">
        <v>366</v>
      </c>
      <c r="L399" s="33"/>
      <c r="M399" s="145" t="s">
        <v>1</v>
      </c>
      <c r="N399" s="146" t="s">
        <v>46</v>
      </c>
      <c r="P399" s="147">
        <f>O399*H399</f>
        <v>0</v>
      </c>
      <c r="Q399" s="147">
        <v>0</v>
      </c>
      <c r="R399" s="147">
        <f>Q399*H399</f>
        <v>0</v>
      </c>
      <c r="S399" s="147">
        <v>0</v>
      </c>
      <c r="T399" s="148">
        <f>S399*H399</f>
        <v>0</v>
      </c>
      <c r="AR399" s="149" t="s">
        <v>120</v>
      </c>
      <c r="AT399" s="149" t="s">
        <v>311</v>
      </c>
      <c r="AU399" s="149" t="s">
        <v>90</v>
      </c>
      <c r="AY399" s="17" t="s">
        <v>309</v>
      </c>
      <c r="BE399" s="150">
        <f>IF(N399="základní",J399,0)</f>
        <v>0</v>
      </c>
      <c r="BF399" s="150">
        <f>IF(N399="snížená",J399,0)</f>
        <v>0</v>
      </c>
      <c r="BG399" s="150">
        <f>IF(N399="zákl. přenesená",J399,0)</f>
        <v>0</v>
      </c>
      <c r="BH399" s="150">
        <f>IF(N399="sníž. přenesená",J399,0)</f>
        <v>0</v>
      </c>
      <c r="BI399" s="150">
        <f>IF(N399="nulová",J399,0)</f>
        <v>0</v>
      </c>
      <c r="BJ399" s="17" t="s">
        <v>88</v>
      </c>
      <c r="BK399" s="150">
        <f>ROUND(I399*H399,2)</f>
        <v>0</v>
      </c>
      <c r="BL399" s="17" t="s">
        <v>120</v>
      </c>
      <c r="BM399" s="149" t="s">
        <v>3641</v>
      </c>
    </row>
    <row r="400" spans="2:65" s="1" customFormat="1" ht="16.5" customHeight="1" x14ac:dyDescent="0.2">
      <c r="B400" s="137"/>
      <c r="C400" s="138" t="s">
        <v>2523</v>
      </c>
      <c r="D400" s="138" t="s">
        <v>311</v>
      </c>
      <c r="E400" s="139" t="s">
        <v>7224</v>
      </c>
      <c r="F400" s="140" t="s">
        <v>7225</v>
      </c>
      <c r="G400" s="141" t="s">
        <v>2702</v>
      </c>
      <c r="H400" s="142">
        <v>12</v>
      </c>
      <c r="I400" s="143"/>
      <c r="J400" s="144">
        <f>ROUND(I400*H400,2)</f>
        <v>0</v>
      </c>
      <c r="K400" s="140" t="s">
        <v>366</v>
      </c>
      <c r="L400" s="33"/>
      <c r="M400" s="145" t="s">
        <v>1</v>
      </c>
      <c r="N400" s="146" t="s">
        <v>46</v>
      </c>
      <c r="P400" s="147">
        <f>O400*H400</f>
        <v>0</v>
      </c>
      <c r="Q400" s="147">
        <v>0</v>
      </c>
      <c r="R400" s="147">
        <f>Q400*H400</f>
        <v>0</v>
      </c>
      <c r="S400" s="147">
        <v>0</v>
      </c>
      <c r="T400" s="148">
        <f>S400*H400</f>
        <v>0</v>
      </c>
      <c r="AR400" s="149" t="s">
        <v>120</v>
      </c>
      <c r="AT400" s="149" t="s">
        <v>311</v>
      </c>
      <c r="AU400" s="149" t="s">
        <v>90</v>
      </c>
      <c r="AY400" s="17" t="s">
        <v>309</v>
      </c>
      <c r="BE400" s="150">
        <f>IF(N400="základní",J400,0)</f>
        <v>0</v>
      </c>
      <c r="BF400" s="150">
        <f>IF(N400="snížená",J400,0)</f>
        <v>0</v>
      </c>
      <c r="BG400" s="150">
        <f>IF(N400="zákl. přenesená",J400,0)</f>
        <v>0</v>
      </c>
      <c r="BH400" s="150">
        <f>IF(N400="sníž. přenesená",J400,0)</f>
        <v>0</v>
      </c>
      <c r="BI400" s="150">
        <f>IF(N400="nulová",J400,0)</f>
        <v>0</v>
      </c>
      <c r="BJ400" s="17" t="s">
        <v>88</v>
      </c>
      <c r="BK400" s="150">
        <f>ROUND(I400*H400,2)</f>
        <v>0</v>
      </c>
      <c r="BL400" s="17" t="s">
        <v>120</v>
      </c>
      <c r="BM400" s="149" t="s">
        <v>3649</v>
      </c>
    </row>
    <row r="401" spans="2:65" s="11" customFormat="1" ht="22.9" customHeight="1" x14ac:dyDescent="0.2">
      <c r="B401" s="125"/>
      <c r="D401" s="126" t="s">
        <v>80</v>
      </c>
      <c r="E401" s="135" t="s">
        <v>7226</v>
      </c>
      <c r="F401" s="135" t="s">
        <v>7227</v>
      </c>
      <c r="I401" s="128"/>
      <c r="J401" s="136">
        <f>BK401</f>
        <v>0</v>
      </c>
      <c r="L401" s="125"/>
      <c r="M401" s="130"/>
      <c r="P401" s="131">
        <f>SUM(P402:P409)</f>
        <v>0</v>
      </c>
      <c r="R401" s="131">
        <f>SUM(R402:R409)</f>
        <v>0</v>
      </c>
      <c r="T401" s="132">
        <f>SUM(T402:T409)</f>
        <v>0</v>
      </c>
      <c r="AR401" s="126" t="s">
        <v>88</v>
      </c>
      <c r="AT401" s="133" t="s">
        <v>80</v>
      </c>
      <c r="AU401" s="133" t="s">
        <v>88</v>
      </c>
      <c r="AY401" s="126" t="s">
        <v>309</v>
      </c>
      <c r="BK401" s="134">
        <f>SUM(BK402:BK409)</f>
        <v>0</v>
      </c>
    </row>
    <row r="402" spans="2:65" s="1" customFormat="1" ht="16.5" customHeight="1" x14ac:dyDescent="0.2">
      <c r="B402" s="137"/>
      <c r="C402" s="138" t="s">
        <v>2527</v>
      </c>
      <c r="D402" s="138" t="s">
        <v>311</v>
      </c>
      <c r="E402" s="139" t="s">
        <v>7228</v>
      </c>
      <c r="F402" s="140" t="s">
        <v>7229</v>
      </c>
      <c r="G402" s="141" t="s">
        <v>434</v>
      </c>
      <c r="H402" s="142">
        <v>24</v>
      </c>
      <c r="I402" s="143"/>
      <c r="J402" s="144">
        <f t="shared" ref="J402:J409" si="110">ROUND(I402*H402,2)</f>
        <v>0</v>
      </c>
      <c r="K402" s="140" t="s">
        <v>366</v>
      </c>
      <c r="L402" s="33"/>
      <c r="M402" s="145" t="s">
        <v>1</v>
      </c>
      <c r="N402" s="146" t="s">
        <v>46</v>
      </c>
      <c r="P402" s="147">
        <f t="shared" ref="P402:P409" si="111">O402*H402</f>
        <v>0</v>
      </c>
      <c r="Q402" s="147">
        <v>0</v>
      </c>
      <c r="R402" s="147">
        <f t="shared" ref="R402:R409" si="112">Q402*H402</f>
        <v>0</v>
      </c>
      <c r="S402" s="147">
        <v>0</v>
      </c>
      <c r="T402" s="148">
        <f t="shared" ref="T402:T409" si="113">S402*H402</f>
        <v>0</v>
      </c>
      <c r="AR402" s="149" t="s">
        <v>120</v>
      </c>
      <c r="AT402" s="149" t="s">
        <v>311</v>
      </c>
      <c r="AU402" s="149" t="s">
        <v>90</v>
      </c>
      <c r="AY402" s="17" t="s">
        <v>309</v>
      </c>
      <c r="BE402" s="150">
        <f t="shared" ref="BE402:BE409" si="114">IF(N402="základní",J402,0)</f>
        <v>0</v>
      </c>
      <c r="BF402" s="150">
        <f t="shared" ref="BF402:BF409" si="115">IF(N402="snížená",J402,0)</f>
        <v>0</v>
      </c>
      <c r="BG402" s="150">
        <f t="shared" ref="BG402:BG409" si="116">IF(N402="zákl. přenesená",J402,0)</f>
        <v>0</v>
      </c>
      <c r="BH402" s="150">
        <f t="shared" ref="BH402:BH409" si="117">IF(N402="sníž. přenesená",J402,0)</f>
        <v>0</v>
      </c>
      <c r="BI402" s="150">
        <f t="shared" ref="BI402:BI409" si="118">IF(N402="nulová",J402,0)</f>
        <v>0</v>
      </c>
      <c r="BJ402" s="17" t="s">
        <v>88</v>
      </c>
      <c r="BK402" s="150">
        <f t="shared" ref="BK402:BK409" si="119">ROUND(I402*H402,2)</f>
        <v>0</v>
      </c>
      <c r="BL402" s="17" t="s">
        <v>120</v>
      </c>
      <c r="BM402" s="149" t="s">
        <v>3657</v>
      </c>
    </row>
    <row r="403" spans="2:65" s="1" customFormat="1" ht="16.5" customHeight="1" x14ac:dyDescent="0.2">
      <c r="B403" s="137"/>
      <c r="C403" s="138" t="s">
        <v>2534</v>
      </c>
      <c r="D403" s="138" t="s">
        <v>311</v>
      </c>
      <c r="E403" s="139" t="s">
        <v>7224</v>
      </c>
      <c r="F403" s="140" t="s">
        <v>7225</v>
      </c>
      <c r="G403" s="141" t="s">
        <v>2702</v>
      </c>
      <c r="H403" s="142">
        <v>4</v>
      </c>
      <c r="I403" s="143"/>
      <c r="J403" s="144">
        <f t="shared" si="110"/>
        <v>0</v>
      </c>
      <c r="K403" s="140" t="s">
        <v>366</v>
      </c>
      <c r="L403" s="33"/>
      <c r="M403" s="145" t="s">
        <v>1</v>
      </c>
      <c r="N403" s="146" t="s">
        <v>46</v>
      </c>
      <c r="P403" s="147">
        <f t="shared" si="111"/>
        <v>0</v>
      </c>
      <c r="Q403" s="147">
        <v>0</v>
      </c>
      <c r="R403" s="147">
        <f t="shared" si="112"/>
        <v>0</v>
      </c>
      <c r="S403" s="147">
        <v>0</v>
      </c>
      <c r="T403" s="148">
        <f t="shared" si="113"/>
        <v>0</v>
      </c>
      <c r="AR403" s="149" t="s">
        <v>120</v>
      </c>
      <c r="AT403" s="149" t="s">
        <v>311</v>
      </c>
      <c r="AU403" s="149" t="s">
        <v>90</v>
      </c>
      <c r="AY403" s="17" t="s">
        <v>309</v>
      </c>
      <c r="BE403" s="150">
        <f t="shared" si="114"/>
        <v>0</v>
      </c>
      <c r="BF403" s="150">
        <f t="shared" si="115"/>
        <v>0</v>
      </c>
      <c r="BG403" s="150">
        <f t="shared" si="116"/>
        <v>0</v>
      </c>
      <c r="BH403" s="150">
        <f t="shared" si="117"/>
        <v>0</v>
      </c>
      <c r="BI403" s="150">
        <f t="shared" si="118"/>
        <v>0</v>
      </c>
      <c r="BJ403" s="17" t="s">
        <v>88</v>
      </c>
      <c r="BK403" s="150">
        <f t="shared" si="119"/>
        <v>0</v>
      </c>
      <c r="BL403" s="17" t="s">
        <v>120</v>
      </c>
      <c r="BM403" s="149" t="s">
        <v>3665</v>
      </c>
    </row>
    <row r="404" spans="2:65" s="1" customFormat="1" ht="16.5" customHeight="1" x14ac:dyDescent="0.2">
      <c r="B404" s="137"/>
      <c r="C404" s="138" t="s">
        <v>2539</v>
      </c>
      <c r="D404" s="138" t="s">
        <v>311</v>
      </c>
      <c r="E404" s="139" t="s">
        <v>7230</v>
      </c>
      <c r="F404" s="140" t="s">
        <v>7231</v>
      </c>
      <c r="G404" s="141" t="s">
        <v>2702</v>
      </c>
      <c r="H404" s="142">
        <v>24</v>
      </c>
      <c r="I404" s="143"/>
      <c r="J404" s="144">
        <f t="shared" si="110"/>
        <v>0</v>
      </c>
      <c r="K404" s="140" t="s">
        <v>366</v>
      </c>
      <c r="L404" s="33"/>
      <c r="M404" s="145" t="s">
        <v>1</v>
      </c>
      <c r="N404" s="146" t="s">
        <v>46</v>
      </c>
      <c r="P404" s="147">
        <f t="shared" si="111"/>
        <v>0</v>
      </c>
      <c r="Q404" s="147">
        <v>0</v>
      </c>
      <c r="R404" s="147">
        <f t="shared" si="112"/>
        <v>0</v>
      </c>
      <c r="S404" s="147">
        <v>0</v>
      </c>
      <c r="T404" s="148">
        <f t="shared" si="113"/>
        <v>0</v>
      </c>
      <c r="AR404" s="149" t="s">
        <v>120</v>
      </c>
      <c r="AT404" s="149" t="s">
        <v>311</v>
      </c>
      <c r="AU404" s="149" t="s">
        <v>90</v>
      </c>
      <c r="AY404" s="17" t="s">
        <v>309</v>
      </c>
      <c r="BE404" s="150">
        <f t="shared" si="114"/>
        <v>0</v>
      </c>
      <c r="BF404" s="150">
        <f t="shared" si="115"/>
        <v>0</v>
      </c>
      <c r="BG404" s="150">
        <f t="shared" si="116"/>
        <v>0</v>
      </c>
      <c r="BH404" s="150">
        <f t="shared" si="117"/>
        <v>0</v>
      </c>
      <c r="BI404" s="150">
        <f t="shared" si="118"/>
        <v>0</v>
      </c>
      <c r="BJ404" s="17" t="s">
        <v>88</v>
      </c>
      <c r="BK404" s="150">
        <f t="shared" si="119"/>
        <v>0</v>
      </c>
      <c r="BL404" s="17" t="s">
        <v>120</v>
      </c>
      <c r="BM404" s="149" t="s">
        <v>3673</v>
      </c>
    </row>
    <row r="405" spans="2:65" s="1" customFormat="1" ht="16.5" customHeight="1" x14ac:dyDescent="0.2">
      <c r="B405" s="137"/>
      <c r="C405" s="138" t="s">
        <v>2545</v>
      </c>
      <c r="D405" s="138" t="s">
        <v>311</v>
      </c>
      <c r="E405" s="139" t="s">
        <v>7232</v>
      </c>
      <c r="F405" s="140" t="s">
        <v>7233</v>
      </c>
      <c r="G405" s="141" t="s">
        <v>2702</v>
      </c>
      <c r="H405" s="142">
        <v>2</v>
      </c>
      <c r="I405" s="143"/>
      <c r="J405" s="144">
        <f t="shared" si="110"/>
        <v>0</v>
      </c>
      <c r="K405" s="140" t="s">
        <v>366</v>
      </c>
      <c r="L405" s="33"/>
      <c r="M405" s="145" t="s">
        <v>1</v>
      </c>
      <c r="N405" s="146" t="s">
        <v>46</v>
      </c>
      <c r="P405" s="147">
        <f t="shared" si="111"/>
        <v>0</v>
      </c>
      <c r="Q405" s="147">
        <v>0</v>
      </c>
      <c r="R405" s="147">
        <f t="shared" si="112"/>
        <v>0</v>
      </c>
      <c r="S405" s="147">
        <v>0</v>
      </c>
      <c r="T405" s="148">
        <f t="shared" si="113"/>
        <v>0</v>
      </c>
      <c r="AR405" s="149" t="s">
        <v>120</v>
      </c>
      <c r="AT405" s="149" t="s">
        <v>311</v>
      </c>
      <c r="AU405" s="149" t="s">
        <v>90</v>
      </c>
      <c r="AY405" s="17" t="s">
        <v>309</v>
      </c>
      <c r="BE405" s="150">
        <f t="shared" si="114"/>
        <v>0</v>
      </c>
      <c r="BF405" s="150">
        <f t="shared" si="115"/>
        <v>0</v>
      </c>
      <c r="BG405" s="150">
        <f t="shared" si="116"/>
        <v>0</v>
      </c>
      <c r="BH405" s="150">
        <f t="shared" si="117"/>
        <v>0</v>
      </c>
      <c r="BI405" s="150">
        <f t="shared" si="118"/>
        <v>0</v>
      </c>
      <c r="BJ405" s="17" t="s">
        <v>88</v>
      </c>
      <c r="BK405" s="150">
        <f t="shared" si="119"/>
        <v>0</v>
      </c>
      <c r="BL405" s="17" t="s">
        <v>120</v>
      </c>
      <c r="BM405" s="149" t="s">
        <v>3681</v>
      </c>
    </row>
    <row r="406" spans="2:65" s="1" customFormat="1" ht="16.5" customHeight="1" x14ac:dyDescent="0.2">
      <c r="B406" s="137"/>
      <c r="C406" s="138" t="s">
        <v>2549</v>
      </c>
      <c r="D406" s="138" t="s">
        <v>311</v>
      </c>
      <c r="E406" s="139" t="s">
        <v>7234</v>
      </c>
      <c r="F406" s="140" t="s">
        <v>7235</v>
      </c>
      <c r="G406" s="141" t="s">
        <v>2702</v>
      </c>
      <c r="H406" s="142">
        <v>1</v>
      </c>
      <c r="I406" s="143"/>
      <c r="J406" s="144">
        <f t="shared" si="110"/>
        <v>0</v>
      </c>
      <c r="K406" s="140" t="s">
        <v>366</v>
      </c>
      <c r="L406" s="33"/>
      <c r="M406" s="145" t="s">
        <v>1</v>
      </c>
      <c r="N406" s="146" t="s">
        <v>46</v>
      </c>
      <c r="P406" s="147">
        <f t="shared" si="111"/>
        <v>0</v>
      </c>
      <c r="Q406" s="147">
        <v>0</v>
      </c>
      <c r="R406" s="147">
        <f t="shared" si="112"/>
        <v>0</v>
      </c>
      <c r="S406" s="147">
        <v>0</v>
      </c>
      <c r="T406" s="148">
        <f t="shared" si="113"/>
        <v>0</v>
      </c>
      <c r="AR406" s="149" t="s">
        <v>120</v>
      </c>
      <c r="AT406" s="149" t="s">
        <v>311</v>
      </c>
      <c r="AU406" s="149" t="s">
        <v>90</v>
      </c>
      <c r="AY406" s="17" t="s">
        <v>309</v>
      </c>
      <c r="BE406" s="150">
        <f t="shared" si="114"/>
        <v>0</v>
      </c>
      <c r="BF406" s="150">
        <f t="shared" si="115"/>
        <v>0</v>
      </c>
      <c r="BG406" s="150">
        <f t="shared" si="116"/>
        <v>0</v>
      </c>
      <c r="BH406" s="150">
        <f t="shared" si="117"/>
        <v>0</v>
      </c>
      <c r="BI406" s="150">
        <f t="shared" si="118"/>
        <v>0</v>
      </c>
      <c r="BJ406" s="17" t="s">
        <v>88</v>
      </c>
      <c r="BK406" s="150">
        <f t="shared" si="119"/>
        <v>0</v>
      </c>
      <c r="BL406" s="17" t="s">
        <v>120</v>
      </c>
      <c r="BM406" s="149" t="s">
        <v>3689</v>
      </c>
    </row>
    <row r="407" spans="2:65" s="1" customFormat="1" ht="16.5" customHeight="1" x14ac:dyDescent="0.2">
      <c r="B407" s="137"/>
      <c r="C407" s="138" t="s">
        <v>2553</v>
      </c>
      <c r="D407" s="138" t="s">
        <v>311</v>
      </c>
      <c r="E407" s="139" t="s">
        <v>7236</v>
      </c>
      <c r="F407" s="140" t="s">
        <v>7237</v>
      </c>
      <c r="G407" s="141" t="s">
        <v>434</v>
      </c>
      <c r="H407" s="142">
        <v>45</v>
      </c>
      <c r="I407" s="143"/>
      <c r="J407" s="144">
        <f t="shared" si="110"/>
        <v>0</v>
      </c>
      <c r="K407" s="140" t="s">
        <v>366</v>
      </c>
      <c r="L407" s="33"/>
      <c r="M407" s="145" t="s">
        <v>1</v>
      </c>
      <c r="N407" s="146" t="s">
        <v>46</v>
      </c>
      <c r="P407" s="147">
        <f t="shared" si="111"/>
        <v>0</v>
      </c>
      <c r="Q407" s="147">
        <v>0</v>
      </c>
      <c r="R407" s="147">
        <f t="shared" si="112"/>
        <v>0</v>
      </c>
      <c r="S407" s="147">
        <v>0</v>
      </c>
      <c r="T407" s="148">
        <f t="shared" si="113"/>
        <v>0</v>
      </c>
      <c r="AR407" s="149" t="s">
        <v>120</v>
      </c>
      <c r="AT407" s="149" t="s">
        <v>311</v>
      </c>
      <c r="AU407" s="149" t="s">
        <v>90</v>
      </c>
      <c r="AY407" s="17" t="s">
        <v>309</v>
      </c>
      <c r="BE407" s="150">
        <f t="shared" si="114"/>
        <v>0</v>
      </c>
      <c r="BF407" s="150">
        <f t="shared" si="115"/>
        <v>0</v>
      </c>
      <c r="BG407" s="150">
        <f t="shared" si="116"/>
        <v>0</v>
      </c>
      <c r="BH407" s="150">
        <f t="shared" si="117"/>
        <v>0</v>
      </c>
      <c r="BI407" s="150">
        <f t="shared" si="118"/>
        <v>0</v>
      </c>
      <c r="BJ407" s="17" t="s">
        <v>88</v>
      </c>
      <c r="BK407" s="150">
        <f t="shared" si="119"/>
        <v>0</v>
      </c>
      <c r="BL407" s="17" t="s">
        <v>120</v>
      </c>
      <c r="BM407" s="149" t="s">
        <v>3695</v>
      </c>
    </row>
    <row r="408" spans="2:65" s="1" customFormat="1" ht="16.5" customHeight="1" x14ac:dyDescent="0.2">
      <c r="B408" s="137"/>
      <c r="C408" s="138" t="s">
        <v>2557</v>
      </c>
      <c r="D408" s="138" t="s">
        <v>311</v>
      </c>
      <c r="E408" s="139" t="s">
        <v>7238</v>
      </c>
      <c r="F408" s="140" t="s">
        <v>7239</v>
      </c>
      <c r="G408" s="141" t="s">
        <v>617</v>
      </c>
      <c r="H408" s="142">
        <v>20</v>
      </c>
      <c r="I408" s="143"/>
      <c r="J408" s="144">
        <f t="shared" si="110"/>
        <v>0</v>
      </c>
      <c r="K408" s="140" t="s">
        <v>366</v>
      </c>
      <c r="L408" s="33"/>
      <c r="M408" s="145" t="s">
        <v>1</v>
      </c>
      <c r="N408" s="146" t="s">
        <v>46</v>
      </c>
      <c r="P408" s="147">
        <f t="shared" si="111"/>
        <v>0</v>
      </c>
      <c r="Q408" s="147">
        <v>0</v>
      </c>
      <c r="R408" s="147">
        <f t="shared" si="112"/>
        <v>0</v>
      </c>
      <c r="S408" s="147">
        <v>0</v>
      </c>
      <c r="T408" s="148">
        <f t="shared" si="113"/>
        <v>0</v>
      </c>
      <c r="AR408" s="149" t="s">
        <v>120</v>
      </c>
      <c r="AT408" s="149" t="s">
        <v>311</v>
      </c>
      <c r="AU408" s="149" t="s">
        <v>90</v>
      </c>
      <c r="AY408" s="17" t="s">
        <v>309</v>
      </c>
      <c r="BE408" s="150">
        <f t="shared" si="114"/>
        <v>0</v>
      </c>
      <c r="BF408" s="150">
        <f t="shared" si="115"/>
        <v>0</v>
      </c>
      <c r="BG408" s="150">
        <f t="shared" si="116"/>
        <v>0</v>
      </c>
      <c r="BH408" s="150">
        <f t="shared" si="117"/>
        <v>0</v>
      </c>
      <c r="BI408" s="150">
        <f t="shared" si="118"/>
        <v>0</v>
      </c>
      <c r="BJ408" s="17" t="s">
        <v>88</v>
      </c>
      <c r="BK408" s="150">
        <f t="shared" si="119"/>
        <v>0</v>
      </c>
      <c r="BL408" s="17" t="s">
        <v>120</v>
      </c>
      <c r="BM408" s="149" t="s">
        <v>3702</v>
      </c>
    </row>
    <row r="409" spans="2:65" s="1" customFormat="1" ht="16.5" customHeight="1" x14ac:dyDescent="0.2">
      <c r="B409" s="137"/>
      <c r="C409" s="138" t="s">
        <v>2561</v>
      </c>
      <c r="D409" s="138" t="s">
        <v>311</v>
      </c>
      <c r="E409" s="139" t="s">
        <v>7240</v>
      </c>
      <c r="F409" s="140" t="s">
        <v>7241</v>
      </c>
      <c r="G409" s="141" t="s">
        <v>2702</v>
      </c>
      <c r="H409" s="142">
        <v>1</v>
      </c>
      <c r="I409" s="143"/>
      <c r="J409" s="144">
        <f t="shared" si="110"/>
        <v>0</v>
      </c>
      <c r="K409" s="140" t="s">
        <v>366</v>
      </c>
      <c r="L409" s="33"/>
      <c r="M409" s="145" t="s">
        <v>1</v>
      </c>
      <c r="N409" s="146" t="s">
        <v>46</v>
      </c>
      <c r="P409" s="147">
        <f t="shared" si="111"/>
        <v>0</v>
      </c>
      <c r="Q409" s="147">
        <v>0</v>
      </c>
      <c r="R409" s="147">
        <f t="shared" si="112"/>
        <v>0</v>
      </c>
      <c r="S409" s="147">
        <v>0</v>
      </c>
      <c r="T409" s="148">
        <f t="shared" si="113"/>
        <v>0</v>
      </c>
      <c r="AR409" s="149" t="s">
        <v>120</v>
      </c>
      <c r="AT409" s="149" t="s">
        <v>311</v>
      </c>
      <c r="AU409" s="149" t="s">
        <v>90</v>
      </c>
      <c r="AY409" s="17" t="s">
        <v>309</v>
      </c>
      <c r="BE409" s="150">
        <f t="shared" si="114"/>
        <v>0</v>
      </c>
      <c r="BF409" s="150">
        <f t="shared" si="115"/>
        <v>0</v>
      </c>
      <c r="BG409" s="150">
        <f t="shared" si="116"/>
        <v>0</v>
      </c>
      <c r="BH409" s="150">
        <f t="shared" si="117"/>
        <v>0</v>
      </c>
      <c r="BI409" s="150">
        <f t="shared" si="118"/>
        <v>0</v>
      </c>
      <c r="BJ409" s="17" t="s">
        <v>88</v>
      </c>
      <c r="BK409" s="150">
        <f t="shared" si="119"/>
        <v>0</v>
      </c>
      <c r="BL409" s="17" t="s">
        <v>120</v>
      </c>
      <c r="BM409" s="149" t="s">
        <v>3709</v>
      </c>
    </row>
    <row r="410" spans="2:65" s="11" customFormat="1" ht="25.9" customHeight="1" x14ac:dyDescent="0.2">
      <c r="B410" s="125"/>
      <c r="D410" s="126" t="s">
        <v>80</v>
      </c>
      <c r="E410" s="127" t="s">
        <v>7242</v>
      </c>
      <c r="F410" s="127" t="s">
        <v>7243</v>
      </c>
      <c r="I410" s="128"/>
      <c r="J410" s="129">
        <f>BK410</f>
        <v>0</v>
      </c>
      <c r="L410" s="125"/>
      <c r="M410" s="130"/>
      <c r="P410" s="131">
        <f>SUM(P411:P431)</f>
        <v>0</v>
      </c>
      <c r="R410" s="131">
        <f>SUM(R411:R431)</f>
        <v>0</v>
      </c>
      <c r="T410" s="132">
        <f>SUM(T411:T431)</f>
        <v>0</v>
      </c>
      <c r="AR410" s="126" t="s">
        <v>88</v>
      </c>
      <c r="AT410" s="133" t="s">
        <v>80</v>
      </c>
      <c r="AU410" s="133" t="s">
        <v>81</v>
      </c>
      <c r="AY410" s="126" t="s">
        <v>309</v>
      </c>
      <c r="BK410" s="134">
        <f>SUM(BK411:BK431)</f>
        <v>0</v>
      </c>
    </row>
    <row r="411" spans="2:65" s="1" customFormat="1" ht="16.5" customHeight="1" x14ac:dyDescent="0.2">
      <c r="B411" s="137"/>
      <c r="C411" s="138" t="s">
        <v>2565</v>
      </c>
      <c r="D411" s="138" t="s">
        <v>311</v>
      </c>
      <c r="E411" s="139" t="s">
        <v>7244</v>
      </c>
      <c r="F411" s="140" t="s">
        <v>6706</v>
      </c>
      <c r="G411" s="141" t="s">
        <v>434</v>
      </c>
      <c r="H411" s="142">
        <v>5890</v>
      </c>
      <c r="I411" s="143"/>
      <c r="J411" s="144">
        <f t="shared" ref="J411:J431" si="120">ROUND(I411*H411,2)</f>
        <v>0</v>
      </c>
      <c r="K411" s="140" t="s">
        <v>366</v>
      </c>
      <c r="L411" s="33"/>
      <c r="M411" s="145" t="s">
        <v>1</v>
      </c>
      <c r="N411" s="146" t="s">
        <v>46</v>
      </c>
      <c r="P411" s="147">
        <f t="shared" ref="P411:P431" si="121">O411*H411</f>
        <v>0</v>
      </c>
      <c r="Q411" s="147">
        <v>0</v>
      </c>
      <c r="R411" s="147">
        <f t="shared" ref="R411:R431" si="122">Q411*H411</f>
        <v>0</v>
      </c>
      <c r="S411" s="147">
        <v>0</v>
      </c>
      <c r="T411" s="148">
        <f t="shared" ref="T411:T431" si="123">S411*H411</f>
        <v>0</v>
      </c>
      <c r="AR411" s="149" t="s">
        <v>120</v>
      </c>
      <c r="AT411" s="149" t="s">
        <v>311</v>
      </c>
      <c r="AU411" s="149" t="s">
        <v>88</v>
      </c>
      <c r="AY411" s="17" t="s">
        <v>309</v>
      </c>
      <c r="BE411" s="150">
        <f t="shared" ref="BE411:BE431" si="124">IF(N411="základní",J411,0)</f>
        <v>0</v>
      </c>
      <c r="BF411" s="150">
        <f t="shared" ref="BF411:BF431" si="125">IF(N411="snížená",J411,0)</f>
        <v>0</v>
      </c>
      <c r="BG411" s="150">
        <f t="shared" ref="BG411:BG431" si="126">IF(N411="zákl. přenesená",J411,0)</f>
        <v>0</v>
      </c>
      <c r="BH411" s="150">
        <f t="shared" ref="BH411:BH431" si="127">IF(N411="sníž. přenesená",J411,0)</f>
        <v>0</v>
      </c>
      <c r="BI411" s="150">
        <f t="shared" ref="BI411:BI431" si="128">IF(N411="nulová",J411,0)</f>
        <v>0</v>
      </c>
      <c r="BJ411" s="17" t="s">
        <v>88</v>
      </c>
      <c r="BK411" s="150">
        <f t="shared" ref="BK411:BK431" si="129">ROUND(I411*H411,2)</f>
        <v>0</v>
      </c>
      <c r="BL411" s="17" t="s">
        <v>120</v>
      </c>
      <c r="BM411" s="149" t="s">
        <v>3717</v>
      </c>
    </row>
    <row r="412" spans="2:65" s="1" customFormat="1" ht="16.5" customHeight="1" x14ac:dyDescent="0.2">
      <c r="B412" s="137"/>
      <c r="C412" s="138" t="s">
        <v>2565</v>
      </c>
      <c r="D412" s="138" t="s">
        <v>311</v>
      </c>
      <c r="E412" s="139" t="s">
        <v>7245</v>
      </c>
      <c r="F412" s="140" t="s">
        <v>7246</v>
      </c>
      <c r="G412" s="141" t="s">
        <v>434</v>
      </c>
      <c r="H412" s="142">
        <v>2820</v>
      </c>
      <c r="I412" s="143"/>
      <c r="J412" s="144">
        <f t="shared" si="120"/>
        <v>0</v>
      </c>
      <c r="K412" s="140" t="s">
        <v>366</v>
      </c>
      <c r="L412" s="33"/>
      <c r="M412" s="145" t="s">
        <v>1</v>
      </c>
      <c r="N412" s="146" t="s">
        <v>46</v>
      </c>
      <c r="P412" s="147">
        <f t="shared" si="121"/>
        <v>0</v>
      </c>
      <c r="Q412" s="147">
        <v>0</v>
      </c>
      <c r="R412" s="147">
        <f t="shared" si="122"/>
        <v>0</v>
      </c>
      <c r="S412" s="147">
        <v>0</v>
      </c>
      <c r="T412" s="148">
        <f t="shared" si="123"/>
        <v>0</v>
      </c>
      <c r="AR412" s="149" t="s">
        <v>120</v>
      </c>
      <c r="AT412" s="149" t="s">
        <v>311</v>
      </c>
      <c r="AU412" s="149" t="s">
        <v>88</v>
      </c>
      <c r="AY412" s="17" t="s">
        <v>309</v>
      </c>
      <c r="BE412" s="150">
        <f t="shared" si="124"/>
        <v>0</v>
      </c>
      <c r="BF412" s="150">
        <f t="shared" si="125"/>
        <v>0</v>
      </c>
      <c r="BG412" s="150">
        <f t="shared" si="126"/>
        <v>0</v>
      </c>
      <c r="BH412" s="150">
        <f t="shared" si="127"/>
        <v>0</v>
      </c>
      <c r="BI412" s="150">
        <f t="shared" si="128"/>
        <v>0</v>
      </c>
      <c r="BJ412" s="17" t="s">
        <v>88</v>
      </c>
      <c r="BK412" s="150">
        <f t="shared" si="129"/>
        <v>0</v>
      </c>
      <c r="BL412" s="17" t="s">
        <v>120</v>
      </c>
      <c r="BM412" s="149" t="s">
        <v>3725</v>
      </c>
    </row>
    <row r="413" spans="2:65" s="1" customFormat="1" ht="16.5" customHeight="1" x14ac:dyDescent="0.2">
      <c r="B413" s="137"/>
      <c r="C413" s="138" t="s">
        <v>2569</v>
      </c>
      <c r="D413" s="138" t="s">
        <v>311</v>
      </c>
      <c r="E413" s="139" t="s">
        <v>7247</v>
      </c>
      <c r="F413" s="140" t="s">
        <v>7248</v>
      </c>
      <c r="G413" s="141" t="s">
        <v>2702</v>
      </c>
      <c r="H413" s="142">
        <v>690</v>
      </c>
      <c r="I413" s="143"/>
      <c r="J413" s="144">
        <f t="shared" si="120"/>
        <v>0</v>
      </c>
      <c r="K413" s="140" t="s">
        <v>366</v>
      </c>
      <c r="L413" s="33"/>
      <c r="M413" s="145" t="s">
        <v>1</v>
      </c>
      <c r="N413" s="146" t="s">
        <v>46</v>
      </c>
      <c r="P413" s="147">
        <f t="shared" si="121"/>
        <v>0</v>
      </c>
      <c r="Q413" s="147">
        <v>0</v>
      </c>
      <c r="R413" s="147">
        <f t="shared" si="122"/>
        <v>0</v>
      </c>
      <c r="S413" s="147">
        <v>0</v>
      </c>
      <c r="T413" s="148">
        <f t="shared" si="123"/>
        <v>0</v>
      </c>
      <c r="AR413" s="149" t="s">
        <v>120</v>
      </c>
      <c r="AT413" s="149" t="s">
        <v>311</v>
      </c>
      <c r="AU413" s="149" t="s">
        <v>88</v>
      </c>
      <c r="AY413" s="17" t="s">
        <v>309</v>
      </c>
      <c r="BE413" s="150">
        <f t="shared" si="124"/>
        <v>0</v>
      </c>
      <c r="BF413" s="150">
        <f t="shared" si="125"/>
        <v>0</v>
      </c>
      <c r="BG413" s="150">
        <f t="shared" si="126"/>
        <v>0</v>
      </c>
      <c r="BH413" s="150">
        <f t="shared" si="127"/>
        <v>0</v>
      </c>
      <c r="BI413" s="150">
        <f t="shared" si="128"/>
        <v>0</v>
      </c>
      <c r="BJ413" s="17" t="s">
        <v>88</v>
      </c>
      <c r="BK413" s="150">
        <f t="shared" si="129"/>
        <v>0</v>
      </c>
      <c r="BL413" s="17" t="s">
        <v>120</v>
      </c>
      <c r="BM413" s="149" t="s">
        <v>3734</v>
      </c>
    </row>
    <row r="414" spans="2:65" s="1" customFormat="1" ht="16.5" customHeight="1" x14ac:dyDescent="0.2">
      <c r="B414" s="137"/>
      <c r="C414" s="138" t="s">
        <v>2573</v>
      </c>
      <c r="D414" s="138" t="s">
        <v>311</v>
      </c>
      <c r="E414" s="139" t="s">
        <v>7249</v>
      </c>
      <c r="F414" s="140" t="s">
        <v>7250</v>
      </c>
      <c r="G414" s="141" t="s">
        <v>434</v>
      </c>
      <c r="H414" s="142">
        <v>180</v>
      </c>
      <c r="I414" s="143"/>
      <c r="J414" s="144">
        <f t="shared" si="120"/>
        <v>0</v>
      </c>
      <c r="K414" s="140" t="s">
        <v>366</v>
      </c>
      <c r="L414" s="33"/>
      <c r="M414" s="145" t="s">
        <v>1</v>
      </c>
      <c r="N414" s="146" t="s">
        <v>46</v>
      </c>
      <c r="P414" s="147">
        <f t="shared" si="121"/>
        <v>0</v>
      </c>
      <c r="Q414" s="147">
        <v>0</v>
      </c>
      <c r="R414" s="147">
        <f t="shared" si="122"/>
        <v>0</v>
      </c>
      <c r="S414" s="147">
        <v>0</v>
      </c>
      <c r="T414" s="148">
        <f t="shared" si="123"/>
        <v>0</v>
      </c>
      <c r="AR414" s="149" t="s">
        <v>120</v>
      </c>
      <c r="AT414" s="149" t="s">
        <v>311</v>
      </c>
      <c r="AU414" s="149" t="s">
        <v>88</v>
      </c>
      <c r="AY414" s="17" t="s">
        <v>309</v>
      </c>
      <c r="BE414" s="150">
        <f t="shared" si="124"/>
        <v>0</v>
      </c>
      <c r="BF414" s="150">
        <f t="shared" si="125"/>
        <v>0</v>
      </c>
      <c r="BG414" s="150">
        <f t="shared" si="126"/>
        <v>0</v>
      </c>
      <c r="BH414" s="150">
        <f t="shared" si="127"/>
        <v>0</v>
      </c>
      <c r="BI414" s="150">
        <f t="shared" si="128"/>
        <v>0</v>
      </c>
      <c r="BJ414" s="17" t="s">
        <v>88</v>
      </c>
      <c r="BK414" s="150">
        <f t="shared" si="129"/>
        <v>0</v>
      </c>
      <c r="BL414" s="17" t="s">
        <v>120</v>
      </c>
      <c r="BM414" s="149" t="s">
        <v>3740</v>
      </c>
    </row>
    <row r="415" spans="2:65" s="1" customFormat="1" ht="16.5" customHeight="1" x14ac:dyDescent="0.2">
      <c r="B415" s="137"/>
      <c r="C415" s="138" t="s">
        <v>2577</v>
      </c>
      <c r="D415" s="138" t="s">
        <v>311</v>
      </c>
      <c r="E415" s="139" t="s">
        <v>7251</v>
      </c>
      <c r="F415" s="140" t="s">
        <v>6728</v>
      </c>
      <c r="G415" s="141" t="s">
        <v>434</v>
      </c>
      <c r="H415" s="142">
        <v>2200</v>
      </c>
      <c r="I415" s="143"/>
      <c r="J415" s="144">
        <f t="shared" si="120"/>
        <v>0</v>
      </c>
      <c r="K415" s="140" t="s">
        <v>366</v>
      </c>
      <c r="L415" s="33"/>
      <c r="M415" s="145" t="s">
        <v>1</v>
      </c>
      <c r="N415" s="146" t="s">
        <v>46</v>
      </c>
      <c r="P415" s="147">
        <f t="shared" si="121"/>
        <v>0</v>
      </c>
      <c r="Q415" s="147">
        <v>0</v>
      </c>
      <c r="R415" s="147">
        <f t="shared" si="122"/>
        <v>0</v>
      </c>
      <c r="S415" s="147">
        <v>0</v>
      </c>
      <c r="T415" s="148">
        <f t="shared" si="123"/>
        <v>0</v>
      </c>
      <c r="AR415" s="149" t="s">
        <v>120</v>
      </c>
      <c r="AT415" s="149" t="s">
        <v>311</v>
      </c>
      <c r="AU415" s="149" t="s">
        <v>88</v>
      </c>
      <c r="AY415" s="17" t="s">
        <v>309</v>
      </c>
      <c r="BE415" s="150">
        <f t="shared" si="124"/>
        <v>0</v>
      </c>
      <c r="BF415" s="150">
        <f t="shared" si="125"/>
        <v>0</v>
      </c>
      <c r="BG415" s="150">
        <f t="shared" si="126"/>
        <v>0</v>
      </c>
      <c r="BH415" s="150">
        <f t="shared" si="127"/>
        <v>0</v>
      </c>
      <c r="BI415" s="150">
        <f t="shared" si="128"/>
        <v>0</v>
      </c>
      <c r="BJ415" s="17" t="s">
        <v>88</v>
      </c>
      <c r="BK415" s="150">
        <f t="shared" si="129"/>
        <v>0</v>
      </c>
      <c r="BL415" s="17" t="s">
        <v>120</v>
      </c>
      <c r="BM415" s="149" t="s">
        <v>3748</v>
      </c>
    </row>
    <row r="416" spans="2:65" s="1" customFormat="1" ht="16.5" customHeight="1" x14ac:dyDescent="0.2">
      <c r="B416" s="137"/>
      <c r="C416" s="138" t="s">
        <v>81</v>
      </c>
      <c r="D416" s="138" t="s">
        <v>311</v>
      </c>
      <c r="E416" s="139" t="s">
        <v>6798</v>
      </c>
      <c r="F416" s="140" t="s">
        <v>6799</v>
      </c>
      <c r="G416" s="141" t="s">
        <v>434</v>
      </c>
      <c r="H416" s="142">
        <v>4870</v>
      </c>
      <c r="I416" s="143"/>
      <c r="J416" s="144">
        <f t="shared" si="120"/>
        <v>0</v>
      </c>
      <c r="K416" s="140" t="s">
        <v>366</v>
      </c>
      <c r="L416" s="33"/>
      <c r="M416" s="145" t="s">
        <v>1</v>
      </c>
      <c r="N416" s="146" t="s">
        <v>46</v>
      </c>
      <c r="P416" s="147">
        <f t="shared" si="121"/>
        <v>0</v>
      </c>
      <c r="Q416" s="147">
        <v>0</v>
      </c>
      <c r="R416" s="147">
        <f t="shared" si="122"/>
        <v>0</v>
      </c>
      <c r="S416" s="147">
        <v>0</v>
      </c>
      <c r="T416" s="148">
        <f t="shared" si="123"/>
        <v>0</v>
      </c>
      <c r="AR416" s="149" t="s">
        <v>120</v>
      </c>
      <c r="AT416" s="149" t="s">
        <v>311</v>
      </c>
      <c r="AU416" s="149" t="s">
        <v>88</v>
      </c>
      <c r="AY416" s="17" t="s">
        <v>309</v>
      </c>
      <c r="BE416" s="150">
        <f t="shared" si="124"/>
        <v>0</v>
      </c>
      <c r="BF416" s="150">
        <f t="shared" si="125"/>
        <v>0</v>
      </c>
      <c r="BG416" s="150">
        <f t="shared" si="126"/>
        <v>0</v>
      </c>
      <c r="BH416" s="150">
        <f t="shared" si="127"/>
        <v>0</v>
      </c>
      <c r="BI416" s="150">
        <f t="shared" si="128"/>
        <v>0</v>
      </c>
      <c r="BJ416" s="17" t="s">
        <v>88</v>
      </c>
      <c r="BK416" s="150">
        <f t="shared" si="129"/>
        <v>0</v>
      </c>
      <c r="BL416" s="17" t="s">
        <v>120</v>
      </c>
      <c r="BM416" s="149" t="s">
        <v>3758</v>
      </c>
    </row>
    <row r="417" spans="2:65" s="1" customFormat="1" ht="16.5" customHeight="1" x14ac:dyDescent="0.2">
      <c r="B417" s="137"/>
      <c r="C417" s="138" t="s">
        <v>2581</v>
      </c>
      <c r="D417" s="138" t="s">
        <v>311</v>
      </c>
      <c r="E417" s="139" t="s">
        <v>7252</v>
      </c>
      <c r="F417" s="140" t="s">
        <v>7253</v>
      </c>
      <c r="G417" s="141" t="s">
        <v>434</v>
      </c>
      <c r="H417" s="142">
        <v>110</v>
      </c>
      <c r="I417" s="143"/>
      <c r="J417" s="144">
        <f t="shared" si="120"/>
        <v>0</v>
      </c>
      <c r="K417" s="140" t="s">
        <v>366</v>
      </c>
      <c r="L417" s="33"/>
      <c r="M417" s="145" t="s">
        <v>1</v>
      </c>
      <c r="N417" s="146" t="s">
        <v>46</v>
      </c>
      <c r="P417" s="147">
        <f t="shared" si="121"/>
        <v>0</v>
      </c>
      <c r="Q417" s="147">
        <v>0</v>
      </c>
      <c r="R417" s="147">
        <f t="shared" si="122"/>
        <v>0</v>
      </c>
      <c r="S417" s="147">
        <v>0</v>
      </c>
      <c r="T417" s="148">
        <f t="shared" si="123"/>
        <v>0</v>
      </c>
      <c r="AR417" s="149" t="s">
        <v>120</v>
      </c>
      <c r="AT417" s="149" t="s">
        <v>311</v>
      </c>
      <c r="AU417" s="149" t="s">
        <v>88</v>
      </c>
      <c r="AY417" s="17" t="s">
        <v>309</v>
      </c>
      <c r="BE417" s="150">
        <f t="shared" si="124"/>
        <v>0</v>
      </c>
      <c r="BF417" s="150">
        <f t="shared" si="125"/>
        <v>0</v>
      </c>
      <c r="BG417" s="150">
        <f t="shared" si="126"/>
        <v>0</v>
      </c>
      <c r="BH417" s="150">
        <f t="shared" si="127"/>
        <v>0</v>
      </c>
      <c r="BI417" s="150">
        <f t="shared" si="128"/>
        <v>0</v>
      </c>
      <c r="BJ417" s="17" t="s">
        <v>88</v>
      </c>
      <c r="BK417" s="150">
        <f t="shared" si="129"/>
        <v>0</v>
      </c>
      <c r="BL417" s="17" t="s">
        <v>120</v>
      </c>
      <c r="BM417" s="149" t="s">
        <v>3768</v>
      </c>
    </row>
    <row r="418" spans="2:65" s="1" customFormat="1" ht="16.5" customHeight="1" x14ac:dyDescent="0.2">
      <c r="B418" s="137"/>
      <c r="C418" s="138" t="s">
        <v>2585</v>
      </c>
      <c r="D418" s="138" t="s">
        <v>311</v>
      </c>
      <c r="E418" s="139" t="s">
        <v>7254</v>
      </c>
      <c r="F418" s="140" t="s">
        <v>6807</v>
      </c>
      <c r="G418" s="141" t="s">
        <v>434</v>
      </c>
      <c r="H418" s="142">
        <v>2560</v>
      </c>
      <c r="I418" s="143"/>
      <c r="J418" s="144">
        <f t="shared" si="120"/>
        <v>0</v>
      </c>
      <c r="K418" s="140" t="s">
        <v>366</v>
      </c>
      <c r="L418" s="33"/>
      <c r="M418" s="145" t="s">
        <v>1</v>
      </c>
      <c r="N418" s="146" t="s">
        <v>46</v>
      </c>
      <c r="P418" s="147">
        <f t="shared" si="121"/>
        <v>0</v>
      </c>
      <c r="Q418" s="147">
        <v>0</v>
      </c>
      <c r="R418" s="147">
        <f t="shared" si="122"/>
        <v>0</v>
      </c>
      <c r="S418" s="147">
        <v>0</v>
      </c>
      <c r="T418" s="148">
        <f t="shared" si="123"/>
        <v>0</v>
      </c>
      <c r="AR418" s="149" t="s">
        <v>120</v>
      </c>
      <c r="AT418" s="149" t="s">
        <v>311</v>
      </c>
      <c r="AU418" s="149" t="s">
        <v>88</v>
      </c>
      <c r="AY418" s="17" t="s">
        <v>309</v>
      </c>
      <c r="BE418" s="150">
        <f t="shared" si="124"/>
        <v>0</v>
      </c>
      <c r="BF418" s="150">
        <f t="shared" si="125"/>
        <v>0</v>
      </c>
      <c r="BG418" s="150">
        <f t="shared" si="126"/>
        <v>0</v>
      </c>
      <c r="BH418" s="150">
        <f t="shared" si="127"/>
        <v>0</v>
      </c>
      <c r="BI418" s="150">
        <f t="shared" si="128"/>
        <v>0</v>
      </c>
      <c r="BJ418" s="17" t="s">
        <v>88</v>
      </c>
      <c r="BK418" s="150">
        <f t="shared" si="129"/>
        <v>0</v>
      </c>
      <c r="BL418" s="17" t="s">
        <v>120</v>
      </c>
      <c r="BM418" s="149" t="s">
        <v>3782</v>
      </c>
    </row>
    <row r="419" spans="2:65" s="1" customFormat="1" ht="16.5" customHeight="1" x14ac:dyDescent="0.2">
      <c r="B419" s="137"/>
      <c r="C419" s="138" t="s">
        <v>2589</v>
      </c>
      <c r="D419" s="138" t="s">
        <v>311</v>
      </c>
      <c r="E419" s="139" t="s">
        <v>7255</v>
      </c>
      <c r="F419" s="140" t="s">
        <v>6809</v>
      </c>
      <c r="G419" s="141" t="s">
        <v>434</v>
      </c>
      <c r="H419" s="142">
        <v>2200</v>
      </c>
      <c r="I419" s="143"/>
      <c r="J419" s="144">
        <f t="shared" si="120"/>
        <v>0</v>
      </c>
      <c r="K419" s="140" t="s">
        <v>366</v>
      </c>
      <c r="L419" s="33"/>
      <c r="M419" s="145" t="s">
        <v>1</v>
      </c>
      <c r="N419" s="146" t="s">
        <v>46</v>
      </c>
      <c r="P419" s="147">
        <f t="shared" si="121"/>
        <v>0</v>
      </c>
      <c r="Q419" s="147">
        <v>0</v>
      </c>
      <c r="R419" s="147">
        <f t="shared" si="122"/>
        <v>0</v>
      </c>
      <c r="S419" s="147">
        <v>0</v>
      </c>
      <c r="T419" s="148">
        <f t="shared" si="123"/>
        <v>0</v>
      </c>
      <c r="AR419" s="149" t="s">
        <v>120</v>
      </c>
      <c r="AT419" s="149" t="s">
        <v>311</v>
      </c>
      <c r="AU419" s="149" t="s">
        <v>88</v>
      </c>
      <c r="AY419" s="17" t="s">
        <v>309</v>
      </c>
      <c r="BE419" s="150">
        <f t="shared" si="124"/>
        <v>0</v>
      </c>
      <c r="BF419" s="150">
        <f t="shared" si="125"/>
        <v>0</v>
      </c>
      <c r="BG419" s="150">
        <f t="shared" si="126"/>
        <v>0</v>
      </c>
      <c r="BH419" s="150">
        <f t="shared" si="127"/>
        <v>0</v>
      </c>
      <c r="BI419" s="150">
        <f t="shared" si="128"/>
        <v>0</v>
      </c>
      <c r="BJ419" s="17" t="s">
        <v>88</v>
      </c>
      <c r="BK419" s="150">
        <f t="shared" si="129"/>
        <v>0</v>
      </c>
      <c r="BL419" s="17" t="s">
        <v>120</v>
      </c>
      <c r="BM419" s="149" t="s">
        <v>3799</v>
      </c>
    </row>
    <row r="420" spans="2:65" s="1" customFormat="1" ht="16.5" customHeight="1" x14ac:dyDescent="0.2">
      <c r="B420" s="137"/>
      <c r="C420" s="138" t="s">
        <v>81</v>
      </c>
      <c r="D420" s="138" t="s">
        <v>311</v>
      </c>
      <c r="E420" s="139" t="s">
        <v>6842</v>
      </c>
      <c r="F420" s="140" t="s">
        <v>6843</v>
      </c>
      <c r="G420" s="141" t="s">
        <v>2702</v>
      </c>
      <c r="H420" s="142">
        <v>171</v>
      </c>
      <c r="I420" s="143"/>
      <c r="J420" s="144">
        <f t="shared" si="120"/>
        <v>0</v>
      </c>
      <c r="K420" s="140" t="s">
        <v>366</v>
      </c>
      <c r="L420" s="33"/>
      <c r="M420" s="145" t="s">
        <v>1</v>
      </c>
      <c r="N420" s="146" t="s">
        <v>46</v>
      </c>
      <c r="P420" s="147">
        <f t="shared" si="121"/>
        <v>0</v>
      </c>
      <c r="Q420" s="147">
        <v>0</v>
      </c>
      <c r="R420" s="147">
        <f t="shared" si="122"/>
        <v>0</v>
      </c>
      <c r="S420" s="147">
        <v>0</v>
      </c>
      <c r="T420" s="148">
        <f t="shared" si="123"/>
        <v>0</v>
      </c>
      <c r="AR420" s="149" t="s">
        <v>120</v>
      </c>
      <c r="AT420" s="149" t="s">
        <v>311</v>
      </c>
      <c r="AU420" s="149" t="s">
        <v>88</v>
      </c>
      <c r="AY420" s="17" t="s">
        <v>309</v>
      </c>
      <c r="BE420" s="150">
        <f t="shared" si="124"/>
        <v>0</v>
      </c>
      <c r="BF420" s="150">
        <f t="shared" si="125"/>
        <v>0</v>
      </c>
      <c r="BG420" s="150">
        <f t="shared" si="126"/>
        <v>0</v>
      </c>
      <c r="BH420" s="150">
        <f t="shared" si="127"/>
        <v>0</v>
      </c>
      <c r="BI420" s="150">
        <f t="shared" si="128"/>
        <v>0</v>
      </c>
      <c r="BJ420" s="17" t="s">
        <v>88</v>
      </c>
      <c r="BK420" s="150">
        <f t="shared" si="129"/>
        <v>0</v>
      </c>
      <c r="BL420" s="17" t="s">
        <v>120</v>
      </c>
      <c r="BM420" s="149" t="s">
        <v>3812</v>
      </c>
    </row>
    <row r="421" spans="2:65" s="1" customFormat="1" ht="16.5" customHeight="1" x14ac:dyDescent="0.2">
      <c r="B421" s="137"/>
      <c r="C421" s="138" t="s">
        <v>2593</v>
      </c>
      <c r="D421" s="138" t="s">
        <v>311</v>
      </c>
      <c r="E421" s="139" t="s">
        <v>7256</v>
      </c>
      <c r="F421" s="140" t="s">
        <v>6845</v>
      </c>
      <c r="G421" s="141" t="s">
        <v>2702</v>
      </c>
      <c r="H421" s="142">
        <v>57</v>
      </c>
      <c r="I421" s="143"/>
      <c r="J421" s="144">
        <f t="shared" si="120"/>
        <v>0</v>
      </c>
      <c r="K421" s="140" t="s">
        <v>366</v>
      </c>
      <c r="L421" s="33"/>
      <c r="M421" s="145" t="s">
        <v>1</v>
      </c>
      <c r="N421" s="146" t="s">
        <v>46</v>
      </c>
      <c r="P421" s="147">
        <f t="shared" si="121"/>
        <v>0</v>
      </c>
      <c r="Q421" s="147">
        <v>0</v>
      </c>
      <c r="R421" s="147">
        <f t="shared" si="122"/>
        <v>0</v>
      </c>
      <c r="S421" s="147">
        <v>0</v>
      </c>
      <c r="T421" s="148">
        <f t="shared" si="123"/>
        <v>0</v>
      </c>
      <c r="AR421" s="149" t="s">
        <v>120</v>
      </c>
      <c r="AT421" s="149" t="s">
        <v>311</v>
      </c>
      <c r="AU421" s="149" t="s">
        <v>88</v>
      </c>
      <c r="AY421" s="17" t="s">
        <v>309</v>
      </c>
      <c r="BE421" s="150">
        <f t="shared" si="124"/>
        <v>0</v>
      </c>
      <c r="BF421" s="150">
        <f t="shared" si="125"/>
        <v>0</v>
      </c>
      <c r="BG421" s="150">
        <f t="shared" si="126"/>
        <v>0</v>
      </c>
      <c r="BH421" s="150">
        <f t="shared" si="127"/>
        <v>0</v>
      </c>
      <c r="BI421" s="150">
        <f t="shared" si="128"/>
        <v>0</v>
      </c>
      <c r="BJ421" s="17" t="s">
        <v>88</v>
      </c>
      <c r="BK421" s="150">
        <f t="shared" si="129"/>
        <v>0</v>
      </c>
      <c r="BL421" s="17" t="s">
        <v>120</v>
      </c>
      <c r="BM421" s="149" t="s">
        <v>3824</v>
      </c>
    </row>
    <row r="422" spans="2:65" s="1" customFormat="1" ht="16.5" customHeight="1" x14ac:dyDescent="0.2">
      <c r="B422" s="137"/>
      <c r="C422" s="138" t="s">
        <v>2597</v>
      </c>
      <c r="D422" s="138" t="s">
        <v>311</v>
      </c>
      <c r="E422" s="139" t="s">
        <v>7257</v>
      </c>
      <c r="F422" s="140" t="s">
        <v>7258</v>
      </c>
      <c r="G422" s="141" t="s">
        <v>2702</v>
      </c>
      <c r="H422" s="142">
        <v>57</v>
      </c>
      <c r="I422" s="143"/>
      <c r="J422" s="144">
        <f t="shared" si="120"/>
        <v>0</v>
      </c>
      <c r="K422" s="140" t="s">
        <v>366</v>
      </c>
      <c r="L422" s="33"/>
      <c r="M422" s="145" t="s">
        <v>1</v>
      </c>
      <c r="N422" s="146" t="s">
        <v>46</v>
      </c>
      <c r="P422" s="147">
        <f t="shared" si="121"/>
        <v>0</v>
      </c>
      <c r="Q422" s="147">
        <v>0</v>
      </c>
      <c r="R422" s="147">
        <f t="shared" si="122"/>
        <v>0</v>
      </c>
      <c r="S422" s="147">
        <v>0</v>
      </c>
      <c r="T422" s="148">
        <f t="shared" si="123"/>
        <v>0</v>
      </c>
      <c r="AR422" s="149" t="s">
        <v>120</v>
      </c>
      <c r="AT422" s="149" t="s">
        <v>311</v>
      </c>
      <c r="AU422" s="149" t="s">
        <v>88</v>
      </c>
      <c r="AY422" s="17" t="s">
        <v>309</v>
      </c>
      <c r="BE422" s="150">
        <f t="shared" si="124"/>
        <v>0</v>
      </c>
      <c r="BF422" s="150">
        <f t="shared" si="125"/>
        <v>0</v>
      </c>
      <c r="BG422" s="150">
        <f t="shared" si="126"/>
        <v>0</v>
      </c>
      <c r="BH422" s="150">
        <f t="shared" si="127"/>
        <v>0</v>
      </c>
      <c r="BI422" s="150">
        <f t="shared" si="128"/>
        <v>0</v>
      </c>
      <c r="BJ422" s="17" t="s">
        <v>88</v>
      </c>
      <c r="BK422" s="150">
        <f t="shared" si="129"/>
        <v>0</v>
      </c>
      <c r="BL422" s="17" t="s">
        <v>120</v>
      </c>
      <c r="BM422" s="149" t="s">
        <v>3835</v>
      </c>
    </row>
    <row r="423" spans="2:65" s="1" customFormat="1" ht="16.5" customHeight="1" x14ac:dyDescent="0.2">
      <c r="B423" s="137"/>
      <c r="C423" s="138" t="s">
        <v>2601</v>
      </c>
      <c r="D423" s="138" t="s">
        <v>311</v>
      </c>
      <c r="E423" s="139" t="s">
        <v>7259</v>
      </c>
      <c r="F423" s="140" t="s">
        <v>6851</v>
      </c>
      <c r="G423" s="141" t="s">
        <v>2702</v>
      </c>
      <c r="H423" s="142">
        <v>57</v>
      </c>
      <c r="I423" s="143"/>
      <c r="J423" s="144">
        <f t="shared" si="120"/>
        <v>0</v>
      </c>
      <c r="K423" s="140" t="s">
        <v>366</v>
      </c>
      <c r="L423" s="33"/>
      <c r="M423" s="145" t="s">
        <v>1</v>
      </c>
      <c r="N423" s="146" t="s">
        <v>46</v>
      </c>
      <c r="P423" s="147">
        <f t="shared" si="121"/>
        <v>0</v>
      </c>
      <c r="Q423" s="147">
        <v>0</v>
      </c>
      <c r="R423" s="147">
        <f t="shared" si="122"/>
        <v>0</v>
      </c>
      <c r="S423" s="147">
        <v>0</v>
      </c>
      <c r="T423" s="148">
        <f t="shared" si="123"/>
        <v>0</v>
      </c>
      <c r="AR423" s="149" t="s">
        <v>120</v>
      </c>
      <c r="AT423" s="149" t="s">
        <v>311</v>
      </c>
      <c r="AU423" s="149" t="s">
        <v>88</v>
      </c>
      <c r="AY423" s="17" t="s">
        <v>309</v>
      </c>
      <c r="BE423" s="150">
        <f t="shared" si="124"/>
        <v>0</v>
      </c>
      <c r="BF423" s="150">
        <f t="shared" si="125"/>
        <v>0</v>
      </c>
      <c r="BG423" s="150">
        <f t="shared" si="126"/>
        <v>0</v>
      </c>
      <c r="BH423" s="150">
        <f t="shared" si="127"/>
        <v>0</v>
      </c>
      <c r="BI423" s="150">
        <f t="shared" si="128"/>
        <v>0</v>
      </c>
      <c r="BJ423" s="17" t="s">
        <v>88</v>
      </c>
      <c r="BK423" s="150">
        <f t="shared" si="129"/>
        <v>0</v>
      </c>
      <c r="BL423" s="17" t="s">
        <v>120</v>
      </c>
      <c r="BM423" s="149" t="s">
        <v>3846</v>
      </c>
    </row>
    <row r="424" spans="2:65" s="1" customFormat="1" ht="16.5" customHeight="1" x14ac:dyDescent="0.2">
      <c r="B424" s="137"/>
      <c r="C424" s="138" t="s">
        <v>2605</v>
      </c>
      <c r="D424" s="138" t="s">
        <v>311</v>
      </c>
      <c r="E424" s="139" t="s">
        <v>7260</v>
      </c>
      <c r="F424" s="140" t="s">
        <v>7261</v>
      </c>
      <c r="G424" s="141" t="s">
        <v>2702</v>
      </c>
      <c r="H424" s="142">
        <v>1</v>
      </c>
      <c r="I424" s="143"/>
      <c r="J424" s="144">
        <f t="shared" si="120"/>
        <v>0</v>
      </c>
      <c r="K424" s="140" t="s">
        <v>366</v>
      </c>
      <c r="L424" s="33"/>
      <c r="M424" s="145" t="s">
        <v>1</v>
      </c>
      <c r="N424" s="146" t="s">
        <v>46</v>
      </c>
      <c r="P424" s="147">
        <f t="shared" si="121"/>
        <v>0</v>
      </c>
      <c r="Q424" s="147">
        <v>0</v>
      </c>
      <c r="R424" s="147">
        <f t="shared" si="122"/>
        <v>0</v>
      </c>
      <c r="S424" s="147">
        <v>0</v>
      </c>
      <c r="T424" s="148">
        <f t="shared" si="123"/>
        <v>0</v>
      </c>
      <c r="AR424" s="149" t="s">
        <v>120</v>
      </c>
      <c r="AT424" s="149" t="s">
        <v>311</v>
      </c>
      <c r="AU424" s="149" t="s">
        <v>88</v>
      </c>
      <c r="AY424" s="17" t="s">
        <v>309</v>
      </c>
      <c r="BE424" s="150">
        <f t="shared" si="124"/>
        <v>0</v>
      </c>
      <c r="BF424" s="150">
        <f t="shared" si="125"/>
        <v>0</v>
      </c>
      <c r="BG424" s="150">
        <f t="shared" si="126"/>
        <v>0</v>
      </c>
      <c r="BH424" s="150">
        <f t="shared" si="127"/>
        <v>0</v>
      </c>
      <c r="BI424" s="150">
        <f t="shared" si="128"/>
        <v>0</v>
      </c>
      <c r="BJ424" s="17" t="s">
        <v>88</v>
      </c>
      <c r="BK424" s="150">
        <f t="shared" si="129"/>
        <v>0</v>
      </c>
      <c r="BL424" s="17" t="s">
        <v>120</v>
      </c>
      <c r="BM424" s="149" t="s">
        <v>3857</v>
      </c>
    </row>
    <row r="425" spans="2:65" s="1" customFormat="1" ht="16.5" customHeight="1" x14ac:dyDescent="0.2">
      <c r="B425" s="137"/>
      <c r="C425" s="138" t="s">
        <v>2609</v>
      </c>
      <c r="D425" s="138" t="s">
        <v>311</v>
      </c>
      <c r="E425" s="139" t="s">
        <v>7262</v>
      </c>
      <c r="F425" s="140" t="s">
        <v>7263</v>
      </c>
      <c r="G425" s="141" t="s">
        <v>2702</v>
      </c>
      <c r="H425" s="142">
        <v>1</v>
      </c>
      <c r="I425" s="143"/>
      <c r="J425" s="144">
        <f t="shared" si="120"/>
        <v>0</v>
      </c>
      <c r="K425" s="140" t="s">
        <v>366</v>
      </c>
      <c r="L425" s="33"/>
      <c r="M425" s="145" t="s">
        <v>1</v>
      </c>
      <c r="N425" s="146" t="s">
        <v>46</v>
      </c>
      <c r="P425" s="147">
        <f t="shared" si="121"/>
        <v>0</v>
      </c>
      <c r="Q425" s="147">
        <v>0</v>
      </c>
      <c r="R425" s="147">
        <f t="shared" si="122"/>
        <v>0</v>
      </c>
      <c r="S425" s="147">
        <v>0</v>
      </c>
      <c r="T425" s="148">
        <f t="shared" si="123"/>
        <v>0</v>
      </c>
      <c r="AR425" s="149" t="s">
        <v>120</v>
      </c>
      <c r="AT425" s="149" t="s">
        <v>311</v>
      </c>
      <c r="AU425" s="149" t="s">
        <v>88</v>
      </c>
      <c r="AY425" s="17" t="s">
        <v>309</v>
      </c>
      <c r="BE425" s="150">
        <f t="shared" si="124"/>
        <v>0</v>
      </c>
      <c r="BF425" s="150">
        <f t="shared" si="125"/>
        <v>0</v>
      </c>
      <c r="BG425" s="150">
        <f t="shared" si="126"/>
        <v>0</v>
      </c>
      <c r="BH425" s="150">
        <f t="shared" si="127"/>
        <v>0</v>
      </c>
      <c r="BI425" s="150">
        <f t="shared" si="128"/>
        <v>0</v>
      </c>
      <c r="BJ425" s="17" t="s">
        <v>88</v>
      </c>
      <c r="BK425" s="150">
        <f t="shared" si="129"/>
        <v>0</v>
      </c>
      <c r="BL425" s="17" t="s">
        <v>120</v>
      </c>
      <c r="BM425" s="149" t="s">
        <v>3869</v>
      </c>
    </row>
    <row r="426" spans="2:65" s="1" customFormat="1" ht="16.5" customHeight="1" x14ac:dyDescent="0.2">
      <c r="B426" s="137"/>
      <c r="C426" s="138" t="s">
        <v>2613</v>
      </c>
      <c r="D426" s="138" t="s">
        <v>311</v>
      </c>
      <c r="E426" s="139" t="s">
        <v>7264</v>
      </c>
      <c r="F426" s="140" t="s">
        <v>7265</v>
      </c>
      <c r="G426" s="141" t="s">
        <v>2702</v>
      </c>
      <c r="H426" s="142">
        <v>1</v>
      </c>
      <c r="I426" s="143"/>
      <c r="J426" s="144">
        <f t="shared" si="120"/>
        <v>0</v>
      </c>
      <c r="K426" s="140" t="s">
        <v>366</v>
      </c>
      <c r="L426" s="33"/>
      <c r="M426" s="145" t="s">
        <v>1</v>
      </c>
      <c r="N426" s="146" t="s">
        <v>46</v>
      </c>
      <c r="P426" s="147">
        <f t="shared" si="121"/>
        <v>0</v>
      </c>
      <c r="Q426" s="147">
        <v>0</v>
      </c>
      <c r="R426" s="147">
        <f t="shared" si="122"/>
        <v>0</v>
      </c>
      <c r="S426" s="147">
        <v>0</v>
      </c>
      <c r="T426" s="148">
        <f t="shared" si="123"/>
        <v>0</v>
      </c>
      <c r="AR426" s="149" t="s">
        <v>120</v>
      </c>
      <c r="AT426" s="149" t="s">
        <v>311</v>
      </c>
      <c r="AU426" s="149" t="s">
        <v>88</v>
      </c>
      <c r="AY426" s="17" t="s">
        <v>309</v>
      </c>
      <c r="BE426" s="150">
        <f t="shared" si="124"/>
        <v>0</v>
      </c>
      <c r="BF426" s="150">
        <f t="shared" si="125"/>
        <v>0</v>
      </c>
      <c r="BG426" s="150">
        <f t="shared" si="126"/>
        <v>0</v>
      </c>
      <c r="BH426" s="150">
        <f t="shared" si="127"/>
        <v>0</v>
      </c>
      <c r="BI426" s="150">
        <f t="shared" si="128"/>
        <v>0</v>
      </c>
      <c r="BJ426" s="17" t="s">
        <v>88</v>
      </c>
      <c r="BK426" s="150">
        <f t="shared" si="129"/>
        <v>0</v>
      </c>
      <c r="BL426" s="17" t="s">
        <v>120</v>
      </c>
      <c r="BM426" s="149" t="s">
        <v>3879</v>
      </c>
    </row>
    <row r="427" spans="2:65" s="1" customFormat="1" ht="16.5" customHeight="1" x14ac:dyDescent="0.2">
      <c r="B427" s="137"/>
      <c r="C427" s="138" t="s">
        <v>2617</v>
      </c>
      <c r="D427" s="138" t="s">
        <v>311</v>
      </c>
      <c r="E427" s="139" t="s">
        <v>7266</v>
      </c>
      <c r="F427" s="140" t="s">
        <v>7267</v>
      </c>
      <c r="G427" s="141" t="s">
        <v>2702</v>
      </c>
      <c r="H427" s="142">
        <v>1</v>
      </c>
      <c r="I427" s="143"/>
      <c r="J427" s="144">
        <f t="shared" si="120"/>
        <v>0</v>
      </c>
      <c r="K427" s="140" t="s">
        <v>366</v>
      </c>
      <c r="L427" s="33"/>
      <c r="M427" s="145" t="s">
        <v>1</v>
      </c>
      <c r="N427" s="146" t="s">
        <v>46</v>
      </c>
      <c r="P427" s="147">
        <f t="shared" si="121"/>
        <v>0</v>
      </c>
      <c r="Q427" s="147">
        <v>0</v>
      </c>
      <c r="R427" s="147">
        <f t="shared" si="122"/>
        <v>0</v>
      </c>
      <c r="S427" s="147">
        <v>0</v>
      </c>
      <c r="T427" s="148">
        <f t="shared" si="123"/>
        <v>0</v>
      </c>
      <c r="AR427" s="149" t="s">
        <v>120</v>
      </c>
      <c r="AT427" s="149" t="s">
        <v>311</v>
      </c>
      <c r="AU427" s="149" t="s">
        <v>88</v>
      </c>
      <c r="AY427" s="17" t="s">
        <v>309</v>
      </c>
      <c r="BE427" s="150">
        <f t="shared" si="124"/>
        <v>0</v>
      </c>
      <c r="BF427" s="150">
        <f t="shared" si="125"/>
        <v>0</v>
      </c>
      <c r="BG427" s="150">
        <f t="shared" si="126"/>
        <v>0</v>
      </c>
      <c r="BH427" s="150">
        <f t="shared" si="127"/>
        <v>0</v>
      </c>
      <c r="BI427" s="150">
        <f t="shared" si="128"/>
        <v>0</v>
      </c>
      <c r="BJ427" s="17" t="s">
        <v>88</v>
      </c>
      <c r="BK427" s="150">
        <f t="shared" si="129"/>
        <v>0</v>
      </c>
      <c r="BL427" s="17" t="s">
        <v>120</v>
      </c>
      <c r="BM427" s="149" t="s">
        <v>3893</v>
      </c>
    </row>
    <row r="428" spans="2:65" s="1" customFormat="1" ht="16.5" customHeight="1" x14ac:dyDescent="0.2">
      <c r="B428" s="137"/>
      <c r="C428" s="138" t="s">
        <v>2621</v>
      </c>
      <c r="D428" s="138" t="s">
        <v>311</v>
      </c>
      <c r="E428" s="139" t="s">
        <v>7268</v>
      </c>
      <c r="F428" s="140" t="s">
        <v>7269</v>
      </c>
      <c r="G428" s="141" t="s">
        <v>2702</v>
      </c>
      <c r="H428" s="142">
        <v>12</v>
      </c>
      <c r="I428" s="143"/>
      <c r="J428" s="144">
        <f t="shared" si="120"/>
        <v>0</v>
      </c>
      <c r="K428" s="140" t="s">
        <v>366</v>
      </c>
      <c r="L428" s="33"/>
      <c r="M428" s="145" t="s">
        <v>1</v>
      </c>
      <c r="N428" s="146" t="s">
        <v>46</v>
      </c>
      <c r="P428" s="147">
        <f t="shared" si="121"/>
        <v>0</v>
      </c>
      <c r="Q428" s="147">
        <v>0</v>
      </c>
      <c r="R428" s="147">
        <f t="shared" si="122"/>
        <v>0</v>
      </c>
      <c r="S428" s="147">
        <v>0</v>
      </c>
      <c r="T428" s="148">
        <f t="shared" si="123"/>
        <v>0</v>
      </c>
      <c r="AR428" s="149" t="s">
        <v>120</v>
      </c>
      <c r="AT428" s="149" t="s">
        <v>311</v>
      </c>
      <c r="AU428" s="149" t="s">
        <v>88</v>
      </c>
      <c r="AY428" s="17" t="s">
        <v>309</v>
      </c>
      <c r="BE428" s="150">
        <f t="shared" si="124"/>
        <v>0</v>
      </c>
      <c r="BF428" s="150">
        <f t="shared" si="125"/>
        <v>0</v>
      </c>
      <c r="BG428" s="150">
        <f t="shared" si="126"/>
        <v>0</v>
      </c>
      <c r="BH428" s="150">
        <f t="shared" si="127"/>
        <v>0</v>
      </c>
      <c r="BI428" s="150">
        <f t="shared" si="128"/>
        <v>0</v>
      </c>
      <c r="BJ428" s="17" t="s">
        <v>88</v>
      </c>
      <c r="BK428" s="150">
        <f t="shared" si="129"/>
        <v>0</v>
      </c>
      <c r="BL428" s="17" t="s">
        <v>120</v>
      </c>
      <c r="BM428" s="149" t="s">
        <v>3903</v>
      </c>
    </row>
    <row r="429" spans="2:65" s="1" customFormat="1" ht="16.5" customHeight="1" x14ac:dyDescent="0.2">
      <c r="B429" s="137"/>
      <c r="C429" s="138" t="s">
        <v>2625</v>
      </c>
      <c r="D429" s="138" t="s">
        <v>311</v>
      </c>
      <c r="E429" s="139" t="s">
        <v>7270</v>
      </c>
      <c r="F429" s="140" t="s">
        <v>7271</v>
      </c>
      <c r="G429" s="141" t="s">
        <v>2702</v>
      </c>
      <c r="H429" s="142">
        <v>57</v>
      </c>
      <c r="I429" s="143"/>
      <c r="J429" s="144">
        <f t="shared" si="120"/>
        <v>0</v>
      </c>
      <c r="K429" s="140" t="s">
        <v>366</v>
      </c>
      <c r="L429" s="33"/>
      <c r="M429" s="145" t="s">
        <v>1</v>
      </c>
      <c r="N429" s="146" t="s">
        <v>46</v>
      </c>
      <c r="P429" s="147">
        <f t="shared" si="121"/>
        <v>0</v>
      </c>
      <c r="Q429" s="147">
        <v>0</v>
      </c>
      <c r="R429" s="147">
        <f t="shared" si="122"/>
        <v>0</v>
      </c>
      <c r="S429" s="147">
        <v>0</v>
      </c>
      <c r="T429" s="148">
        <f t="shared" si="123"/>
        <v>0</v>
      </c>
      <c r="AR429" s="149" t="s">
        <v>120</v>
      </c>
      <c r="AT429" s="149" t="s">
        <v>311</v>
      </c>
      <c r="AU429" s="149" t="s">
        <v>88</v>
      </c>
      <c r="AY429" s="17" t="s">
        <v>309</v>
      </c>
      <c r="BE429" s="150">
        <f t="shared" si="124"/>
        <v>0</v>
      </c>
      <c r="BF429" s="150">
        <f t="shared" si="125"/>
        <v>0</v>
      </c>
      <c r="BG429" s="150">
        <f t="shared" si="126"/>
        <v>0</v>
      </c>
      <c r="BH429" s="150">
        <f t="shared" si="127"/>
        <v>0</v>
      </c>
      <c r="BI429" s="150">
        <f t="shared" si="128"/>
        <v>0</v>
      </c>
      <c r="BJ429" s="17" t="s">
        <v>88</v>
      </c>
      <c r="BK429" s="150">
        <f t="shared" si="129"/>
        <v>0</v>
      </c>
      <c r="BL429" s="17" t="s">
        <v>120</v>
      </c>
      <c r="BM429" s="149" t="s">
        <v>3913</v>
      </c>
    </row>
    <row r="430" spans="2:65" s="1" customFormat="1" ht="16.5" customHeight="1" x14ac:dyDescent="0.2">
      <c r="B430" s="137"/>
      <c r="C430" s="138" t="s">
        <v>2629</v>
      </c>
      <c r="D430" s="138" t="s">
        <v>311</v>
      </c>
      <c r="E430" s="139" t="s">
        <v>7272</v>
      </c>
      <c r="F430" s="140" t="s">
        <v>7273</v>
      </c>
      <c r="G430" s="141" t="s">
        <v>2702</v>
      </c>
      <c r="H430" s="142">
        <v>57</v>
      </c>
      <c r="I430" s="143"/>
      <c r="J430" s="144">
        <f t="shared" si="120"/>
        <v>0</v>
      </c>
      <c r="K430" s="140" t="s">
        <v>366</v>
      </c>
      <c r="L430" s="33"/>
      <c r="M430" s="145" t="s">
        <v>1</v>
      </c>
      <c r="N430" s="146" t="s">
        <v>46</v>
      </c>
      <c r="P430" s="147">
        <f t="shared" si="121"/>
        <v>0</v>
      </c>
      <c r="Q430" s="147">
        <v>0</v>
      </c>
      <c r="R430" s="147">
        <f t="shared" si="122"/>
        <v>0</v>
      </c>
      <c r="S430" s="147">
        <v>0</v>
      </c>
      <c r="T430" s="148">
        <f t="shared" si="123"/>
        <v>0</v>
      </c>
      <c r="AR430" s="149" t="s">
        <v>120</v>
      </c>
      <c r="AT430" s="149" t="s">
        <v>311</v>
      </c>
      <c r="AU430" s="149" t="s">
        <v>88</v>
      </c>
      <c r="AY430" s="17" t="s">
        <v>309</v>
      </c>
      <c r="BE430" s="150">
        <f t="shared" si="124"/>
        <v>0</v>
      </c>
      <c r="BF430" s="150">
        <f t="shared" si="125"/>
        <v>0</v>
      </c>
      <c r="BG430" s="150">
        <f t="shared" si="126"/>
        <v>0</v>
      </c>
      <c r="BH430" s="150">
        <f t="shared" si="127"/>
        <v>0</v>
      </c>
      <c r="BI430" s="150">
        <f t="shared" si="128"/>
        <v>0</v>
      </c>
      <c r="BJ430" s="17" t="s">
        <v>88</v>
      </c>
      <c r="BK430" s="150">
        <f t="shared" si="129"/>
        <v>0</v>
      </c>
      <c r="BL430" s="17" t="s">
        <v>120</v>
      </c>
      <c r="BM430" s="149" t="s">
        <v>3918</v>
      </c>
    </row>
    <row r="431" spans="2:65" s="1" customFormat="1" ht="16.5" customHeight="1" x14ac:dyDescent="0.2">
      <c r="B431" s="137"/>
      <c r="C431" s="138" t="s">
        <v>2633</v>
      </c>
      <c r="D431" s="138" t="s">
        <v>311</v>
      </c>
      <c r="E431" s="139" t="s">
        <v>7274</v>
      </c>
      <c r="F431" s="140" t="s">
        <v>7275</v>
      </c>
      <c r="G431" s="141" t="s">
        <v>2702</v>
      </c>
      <c r="H431" s="142">
        <v>30</v>
      </c>
      <c r="I431" s="143"/>
      <c r="J431" s="144">
        <f t="shared" si="120"/>
        <v>0</v>
      </c>
      <c r="K431" s="140" t="s">
        <v>366</v>
      </c>
      <c r="L431" s="33"/>
      <c r="M431" s="145" t="s">
        <v>1</v>
      </c>
      <c r="N431" s="146" t="s">
        <v>46</v>
      </c>
      <c r="P431" s="147">
        <f t="shared" si="121"/>
        <v>0</v>
      </c>
      <c r="Q431" s="147">
        <v>0</v>
      </c>
      <c r="R431" s="147">
        <f t="shared" si="122"/>
        <v>0</v>
      </c>
      <c r="S431" s="147">
        <v>0</v>
      </c>
      <c r="T431" s="148">
        <f t="shared" si="123"/>
        <v>0</v>
      </c>
      <c r="AR431" s="149" t="s">
        <v>120</v>
      </c>
      <c r="AT431" s="149" t="s">
        <v>311</v>
      </c>
      <c r="AU431" s="149" t="s">
        <v>88</v>
      </c>
      <c r="AY431" s="17" t="s">
        <v>309</v>
      </c>
      <c r="BE431" s="150">
        <f t="shared" si="124"/>
        <v>0</v>
      </c>
      <c r="BF431" s="150">
        <f t="shared" si="125"/>
        <v>0</v>
      </c>
      <c r="BG431" s="150">
        <f t="shared" si="126"/>
        <v>0</v>
      </c>
      <c r="BH431" s="150">
        <f t="shared" si="127"/>
        <v>0</v>
      </c>
      <c r="BI431" s="150">
        <f t="shared" si="128"/>
        <v>0</v>
      </c>
      <c r="BJ431" s="17" t="s">
        <v>88</v>
      </c>
      <c r="BK431" s="150">
        <f t="shared" si="129"/>
        <v>0</v>
      </c>
      <c r="BL431" s="17" t="s">
        <v>120</v>
      </c>
      <c r="BM431" s="149" t="s">
        <v>3930</v>
      </c>
    </row>
    <row r="432" spans="2:65" s="11" customFormat="1" ht="25.9" customHeight="1" x14ac:dyDescent="0.2">
      <c r="B432" s="125"/>
      <c r="D432" s="126" t="s">
        <v>80</v>
      </c>
      <c r="E432" s="127" t="s">
        <v>7276</v>
      </c>
      <c r="F432" s="127" t="s">
        <v>7277</v>
      </c>
      <c r="I432" s="128"/>
      <c r="J432" s="129">
        <f>BK432</f>
        <v>0</v>
      </c>
      <c r="L432" s="125"/>
      <c r="M432" s="130"/>
      <c r="P432" s="131">
        <f>P433</f>
        <v>0</v>
      </c>
      <c r="R432" s="131">
        <f>R433</f>
        <v>0</v>
      </c>
      <c r="T432" s="132">
        <f>T433</f>
        <v>0</v>
      </c>
      <c r="AR432" s="126" t="s">
        <v>88</v>
      </c>
      <c r="AT432" s="133" t="s">
        <v>80</v>
      </c>
      <c r="AU432" s="133" t="s">
        <v>81</v>
      </c>
      <c r="AY432" s="126" t="s">
        <v>309</v>
      </c>
      <c r="BK432" s="134">
        <f>BK433</f>
        <v>0</v>
      </c>
    </row>
    <row r="433" spans="2:65" s="1" customFormat="1" ht="16.5" customHeight="1" x14ac:dyDescent="0.2">
      <c r="B433" s="137"/>
      <c r="C433" s="138" t="s">
        <v>2637</v>
      </c>
      <c r="D433" s="138" t="s">
        <v>311</v>
      </c>
      <c r="E433" s="139" t="s">
        <v>7278</v>
      </c>
      <c r="F433" s="140" t="s">
        <v>7279</v>
      </c>
      <c r="G433" s="141" t="s">
        <v>2688</v>
      </c>
      <c r="H433" s="201"/>
      <c r="I433" s="143"/>
      <c r="J433" s="144">
        <f>ROUND(I433*H433,2)</f>
        <v>0</v>
      </c>
      <c r="K433" s="140" t="s">
        <v>1</v>
      </c>
      <c r="L433" s="33"/>
      <c r="M433" s="145" t="s">
        <v>1</v>
      </c>
      <c r="N433" s="146" t="s">
        <v>46</v>
      </c>
      <c r="P433" s="147">
        <f>O433*H433</f>
        <v>0</v>
      </c>
      <c r="Q433" s="147">
        <v>0</v>
      </c>
      <c r="R433" s="147">
        <f>Q433*H433</f>
        <v>0</v>
      </c>
      <c r="S433" s="147">
        <v>0</v>
      </c>
      <c r="T433" s="148">
        <f>S433*H433</f>
        <v>0</v>
      </c>
      <c r="AR433" s="149" t="s">
        <v>120</v>
      </c>
      <c r="AT433" s="149" t="s">
        <v>311</v>
      </c>
      <c r="AU433" s="149" t="s">
        <v>88</v>
      </c>
      <c r="AY433" s="17" t="s">
        <v>309</v>
      </c>
      <c r="BE433" s="150">
        <f>IF(N433="základní",J433,0)</f>
        <v>0</v>
      </c>
      <c r="BF433" s="150">
        <f>IF(N433="snížená",J433,0)</f>
        <v>0</v>
      </c>
      <c r="BG433" s="150">
        <f>IF(N433="zákl. přenesená",J433,0)</f>
        <v>0</v>
      </c>
      <c r="BH433" s="150">
        <f>IF(N433="sníž. přenesená",J433,0)</f>
        <v>0</v>
      </c>
      <c r="BI433" s="150">
        <f>IF(N433="nulová",J433,0)</f>
        <v>0</v>
      </c>
      <c r="BJ433" s="17" t="s">
        <v>88</v>
      </c>
      <c r="BK433" s="150">
        <f>ROUND(I433*H433,2)</f>
        <v>0</v>
      </c>
      <c r="BL433" s="17" t="s">
        <v>120</v>
      </c>
      <c r="BM433" s="149" t="s">
        <v>3938</v>
      </c>
    </row>
    <row r="434" spans="2:65" s="11" customFormat="1" ht="25.9" customHeight="1" x14ac:dyDescent="0.2">
      <c r="B434" s="125"/>
      <c r="D434" s="126" t="s">
        <v>80</v>
      </c>
      <c r="E434" s="127" t="s">
        <v>7280</v>
      </c>
      <c r="F434" s="127" t="s">
        <v>7281</v>
      </c>
      <c r="I434" s="128"/>
      <c r="J434" s="129">
        <f>BK434</f>
        <v>0</v>
      </c>
      <c r="L434" s="125"/>
      <c r="M434" s="130"/>
      <c r="P434" s="131">
        <f>SUM(P435:P449)</f>
        <v>0</v>
      </c>
      <c r="R434" s="131">
        <f>SUM(R435:R449)</f>
        <v>0</v>
      </c>
      <c r="T434" s="132">
        <f>SUM(T435:T449)</f>
        <v>0</v>
      </c>
      <c r="AR434" s="126" t="s">
        <v>88</v>
      </c>
      <c r="AT434" s="133" t="s">
        <v>80</v>
      </c>
      <c r="AU434" s="133" t="s">
        <v>81</v>
      </c>
      <c r="AY434" s="126" t="s">
        <v>309</v>
      </c>
      <c r="BK434" s="134">
        <f>SUM(BK435:BK449)</f>
        <v>0</v>
      </c>
    </row>
    <row r="435" spans="2:65" s="1" customFormat="1" ht="16.5" customHeight="1" x14ac:dyDescent="0.2">
      <c r="B435" s="137"/>
      <c r="C435" s="138" t="s">
        <v>2653</v>
      </c>
      <c r="D435" s="138" t="s">
        <v>311</v>
      </c>
      <c r="E435" s="139" t="s">
        <v>7282</v>
      </c>
      <c r="F435" s="140" t="s">
        <v>7283</v>
      </c>
      <c r="G435" s="141" t="s">
        <v>7284</v>
      </c>
      <c r="H435" s="142">
        <v>1</v>
      </c>
      <c r="I435" s="143"/>
      <c r="J435" s="144">
        <f t="shared" ref="J435:J449" si="130">ROUND(I435*H435,2)</f>
        <v>0</v>
      </c>
      <c r="K435" s="140" t="s">
        <v>366</v>
      </c>
      <c r="L435" s="33"/>
      <c r="M435" s="145" t="s">
        <v>1</v>
      </c>
      <c r="N435" s="146" t="s">
        <v>46</v>
      </c>
      <c r="P435" s="147">
        <f t="shared" ref="P435:P449" si="131">O435*H435</f>
        <v>0</v>
      </c>
      <c r="Q435" s="147">
        <v>0</v>
      </c>
      <c r="R435" s="147">
        <f t="shared" ref="R435:R449" si="132">Q435*H435</f>
        <v>0</v>
      </c>
      <c r="S435" s="147">
        <v>0</v>
      </c>
      <c r="T435" s="148">
        <f t="shared" ref="T435:T449" si="133">S435*H435</f>
        <v>0</v>
      </c>
      <c r="AR435" s="149" t="s">
        <v>120</v>
      </c>
      <c r="AT435" s="149" t="s">
        <v>311</v>
      </c>
      <c r="AU435" s="149" t="s">
        <v>88</v>
      </c>
      <c r="AY435" s="17" t="s">
        <v>309</v>
      </c>
      <c r="BE435" s="150">
        <f t="shared" ref="BE435:BE449" si="134">IF(N435="základní",J435,0)</f>
        <v>0</v>
      </c>
      <c r="BF435" s="150">
        <f t="shared" ref="BF435:BF449" si="135">IF(N435="snížená",J435,0)</f>
        <v>0</v>
      </c>
      <c r="BG435" s="150">
        <f t="shared" ref="BG435:BG449" si="136">IF(N435="zákl. přenesená",J435,0)</f>
        <v>0</v>
      </c>
      <c r="BH435" s="150">
        <f t="shared" ref="BH435:BH449" si="137">IF(N435="sníž. přenesená",J435,0)</f>
        <v>0</v>
      </c>
      <c r="BI435" s="150">
        <f t="shared" ref="BI435:BI449" si="138">IF(N435="nulová",J435,0)</f>
        <v>0</v>
      </c>
      <c r="BJ435" s="17" t="s">
        <v>88</v>
      </c>
      <c r="BK435" s="150">
        <f t="shared" ref="BK435:BK449" si="139">ROUND(I435*H435,2)</f>
        <v>0</v>
      </c>
      <c r="BL435" s="17" t="s">
        <v>120</v>
      </c>
      <c r="BM435" s="149" t="s">
        <v>3946</v>
      </c>
    </row>
    <row r="436" spans="2:65" s="1" customFormat="1" ht="16.5" customHeight="1" x14ac:dyDescent="0.2">
      <c r="B436" s="137"/>
      <c r="C436" s="138" t="s">
        <v>2665</v>
      </c>
      <c r="D436" s="138" t="s">
        <v>311</v>
      </c>
      <c r="E436" s="139" t="s">
        <v>7285</v>
      </c>
      <c r="F436" s="140" t="s">
        <v>7286</v>
      </c>
      <c r="G436" s="141" t="s">
        <v>7284</v>
      </c>
      <c r="H436" s="142">
        <v>200</v>
      </c>
      <c r="I436" s="143"/>
      <c r="J436" s="144">
        <f t="shared" si="130"/>
        <v>0</v>
      </c>
      <c r="K436" s="140" t="s">
        <v>366</v>
      </c>
      <c r="L436" s="33"/>
      <c r="M436" s="145" t="s">
        <v>1</v>
      </c>
      <c r="N436" s="146" t="s">
        <v>46</v>
      </c>
      <c r="P436" s="147">
        <f t="shared" si="131"/>
        <v>0</v>
      </c>
      <c r="Q436" s="147">
        <v>0</v>
      </c>
      <c r="R436" s="147">
        <f t="shared" si="132"/>
        <v>0</v>
      </c>
      <c r="S436" s="147">
        <v>0</v>
      </c>
      <c r="T436" s="148">
        <f t="shared" si="133"/>
        <v>0</v>
      </c>
      <c r="AR436" s="149" t="s">
        <v>120</v>
      </c>
      <c r="AT436" s="149" t="s">
        <v>311</v>
      </c>
      <c r="AU436" s="149" t="s">
        <v>88</v>
      </c>
      <c r="AY436" s="17" t="s">
        <v>309</v>
      </c>
      <c r="BE436" s="150">
        <f t="shared" si="134"/>
        <v>0</v>
      </c>
      <c r="BF436" s="150">
        <f t="shared" si="135"/>
        <v>0</v>
      </c>
      <c r="BG436" s="150">
        <f t="shared" si="136"/>
        <v>0</v>
      </c>
      <c r="BH436" s="150">
        <f t="shared" si="137"/>
        <v>0</v>
      </c>
      <c r="BI436" s="150">
        <f t="shared" si="138"/>
        <v>0</v>
      </c>
      <c r="BJ436" s="17" t="s">
        <v>88</v>
      </c>
      <c r="BK436" s="150">
        <f t="shared" si="139"/>
        <v>0</v>
      </c>
      <c r="BL436" s="17" t="s">
        <v>120</v>
      </c>
      <c r="BM436" s="149" t="s">
        <v>3954</v>
      </c>
    </row>
    <row r="437" spans="2:65" s="1" customFormat="1" ht="16.5" customHeight="1" x14ac:dyDescent="0.2">
      <c r="B437" s="137"/>
      <c r="C437" s="138" t="s">
        <v>2669</v>
      </c>
      <c r="D437" s="138" t="s">
        <v>311</v>
      </c>
      <c r="E437" s="139" t="s">
        <v>7287</v>
      </c>
      <c r="F437" s="140" t="s">
        <v>7288</v>
      </c>
      <c r="G437" s="141" t="s">
        <v>2702</v>
      </c>
      <c r="H437" s="142">
        <v>20</v>
      </c>
      <c r="I437" s="143"/>
      <c r="J437" s="144">
        <f t="shared" si="130"/>
        <v>0</v>
      </c>
      <c r="K437" s="140" t="s">
        <v>366</v>
      </c>
      <c r="L437" s="33"/>
      <c r="M437" s="145" t="s">
        <v>1</v>
      </c>
      <c r="N437" s="146" t="s">
        <v>46</v>
      </c>
      <c r="P437" s="147">
        <f t="shared" si="131"/>
        <v>0</v>
      </c>
      <c r="Q437" s="147">
        <v>0</v>
      </c>
      <c r="R437" s="147">
        <f t="shared" si="132"/>
        <v>0</v>
      </c>
      <c r="S437" s="147">
        <v>0</v>
      </c>
      <c r="T437" s="148">
        <f t="shared" si="133"/>
        <v>0</v>
      </c>
      <c r="AR437" s="149" t="s">
        <v>120</v>
      </c>
      <c r="AT437" s="149" t="s">
        <v>311</v>
      </c>
      <c r="AU437" s="149" t="s">
        <v>88</v>
      </c>
      <c r="AY437" s="17" t="s">
        <v>309</v>
      </c>
      <c r="BE437" s="150">
        <f t="shared" si="134"/>
        <v>0</v>
      </c>
      <c r="BF437" s="150">
        <f t="shared" si="135"/>
        <v>0</v>
      </c>
      <c r="BG437" s="150">
        <f t="shared" si="136"/>
        <v>0</v>
      </c>
      <c r="BH437" s="150">
        <f t="shared" si="137"/>
        <v>0</v>
      </c>
      <c r="BI437" s="150">
        <f t="shared" si="138"/>
        <v>0</v>
      </c>
      <c r="BJ437" s="17" t="s">
        <v>88</v>
      </c>
      <c r="BK437" s="150">
        <f t="shared" si="139"/>
        <v>0</v>
      </c>
      <c r="BL437" s="17" t="s">
        <v>120</v>
      </c>
      <c r="BM437" s="149" t="s">
        <v>3962</v>
      </c>
    </row>
    <row r="438" spans="2:65" s="1" customFormat="1" ht="16.5" customHeight="1" x14ac:dyDescent="0.2">
      <c r="B438" s="137"/>
      <c r="C438" s="138" t="s">
        <v>2673</v>
      </c>
      <c r="D438" s="138" t="s">
        <v>311</v>
      </c>
      <c r="E438" s="139" t="s">
        <v>7289</v>
      </c>
      <c r="F438" s="140" t="s">
        <v>7290</v>
      </c>
      <c r="G438" s="141" t="s">
        <v>2702</v>
      </c>
      <c r="H438" s="142">
        <v>10</v>
      </c>
      <c r="I438" s="143"/>
      <c r="J438" s="144">
        <f t="shared" si="130"/>
        <v>0</v>
      </c>
      <c r="K438" s="140" t="s">
        <v>366</v>
      </c>
      <c r="L438" s="33"/>
      <c r="M438" s="145" t="s">
        <v>1</v>
      </c>
      <c r="N438" s="146" t="s">
        <v>46</v>
      </c>
      <c r="P438" s="147">
        <f t="shared" si="131"/>
        <v>0</v>
      </c>
      <c r="Q438" s="147">
        <v>0</v>
      </c>
      <c r="R438" s="147">
        <f t="shared" si="132"/>
        <v>0</v>
      </c>
      <c r="S438" s="147">
        <v>0</v>
      </c>
      <c r="T438" s="148">
        <f t="shared" si="133"/>
        <v>0</v>
      </c>
      <c r="AR438" s="149" t="s">
        <v>120</v>
      </c>
      <c r="AT438" s="149" t="s">
        <v>311</v>
      </c>
      <c r="AU438" s="149" t="s">
        <v>88</v>
      </c>
      <c r="AY438" s="17" t="s">
        <v>309</v>
      </c>
      <c r="BE438" s="150">
        <f t="shared" si="134"/>
        <v>0</v>
      </c>
      <c r="BF438" s="150">
        <f t="shared" si="135"/>
        <v>0</v>
      </c>
      <c r="BG438" s="150">
        <f t="shared" si="136"/>
        <v>0</v>
      </c>
      <c r="BH438" s="150">
        <f t="shared" si="137"/>
        <v>0</v>
      </c>
      <c r="BI438" s="150">
        <f t="shared" si="138"/>
        <v>0</v>
      </c>
      <c r="BJ438" s="17" t="s">
        <v>88</v>
      </c>
      <c r="BK438" s="150">
        <f t="shared" si="139"/>
        <v>0</v>
      </c>
      <c r="BL438" s="17" t="s">
        <v>120</v>
      </c>
      <c r="BM438" s="149" t="s">
        <v>3970</v>
      </c>
    </row>
    <row r="439" spans="2:65" s="1" customFormat="1" ht="16.5" customHeight="1" x14ac:dyDescent="0.2">
      <c r="B439" s="137"/>
      <c r="C439" s="138" t="s">
        <v>2677</v>
      </c>
      <c r="D439" s="138" t="s">
        <v>311</v>
      </c>
      <c r="E439" s="139" t="s">
        <v>7291</v>
      </c>
      <c r="F439" s="140" t="s">
        <v>7292</v>
      </c>
      <c r="G439" s="141" t="s">
        <v>617</v>
      </c>
      <c r="H439" s="142">
        <v>25</v>
      </c>
      <c r="I439" s="143"/>
      <c r="J439" s="144">
        <f t="shared" si="130"/>
        <v>0</v>
      </c>
      <c r="K439" s="140" t="s">
        <v>366</v>
      </c>
      <c r="L439" s="33"/>
      <c r="M439" s="145" t="s">
        <v>1</v>
      </c>
      <c r="N439" s="146" t="s">
        <v>46</v>
      </c>
      <c r="P439" s="147">
        <f t="shared" si="131"/>
        <v>0</v>
      </c>
      <c r="Q439" s="147">
        <v>0</v>
      </c>
      <c r="R439" s="147">
        <f t="shared" si="132"/>
        <v>0</v>
      </c>
      <c r="S439" s="147">
        <v>0</v>
      </c>
      <c r="T439" s="148">
        <f t="shared" si="133"/>
        <v>0</v>
      </c>
      <c r="AR439" s="149" t="s">
        <v>120</v>
      </c>
      <c r="AT439" s="149" t="s">
        <v>311</v>
      </c>
      <c r="AU439" s="149" t="s">
        <v>88</v>
      </c>
      <c r="AY439" s="17" t="s">
        <v>309</v>
      </c>
      <c r="BE439" s="150">
        <f t="shared" si="134"/>
        <v>0</v>
      </c>
      <c r="BF439" s="150">
        <f t="shared" si="135"/>
        <v>0</v>
      </c>
      <c r="BG439" s="150">
        <f t="shared" si="136"/>
        <v>0</v>
      </c>
      <c r="BH439" s="150">
        <f t="shared" si="137"/>
        <v>0</v>
      </c>
      <c r="BI439" s="150">
        <f t="shared" si="138"/>
        <v>0</v>
      </c>
      <c r="BJ439" s="17" t="s">
        <v>88</v>
      </c>
      <c r="BK439" s="150">
        <f t="shared" si="139"/>
        <v>0</v>
      </c>
      <c r="BL439" s="17" t="s">
        <v>120</v>
      </c>
      <c r="BM439" s="149" t="s">
        <v>3978</v>
      </c>
    </row>
    <row r="440" spans="2:65" s="1" customFormat="1" ht="16.5" customHeight="1" x14ac:dyDescent="0.2">
      <c r="B440" s="137"/>
      <c r="C440" s="138" t="s">
        <v>2681</v>
      </c>
      <c r="D440" s="138" t="s">
        <v>311</v>
      </c>
      <c r="E440" s="139" t="s">
        <v>7293</v>
      </c>
      <c r="F440" s="140" t="s">
        <v>7294</v>
      </c>
      <c r="G440" s="141" t="s">
        <v>617</v>
      </c>
      <c r="H440" s="142">
        <v>20</v>
      </c>
      <c r="I440" s="143"/>
      <c r="J440" s="144">
        <f t="shared" si="130"/>
        <v>0</v>
      </c>
      <c r="K440" s="140" t="s">
        <v>366</v>
      </c>
      <c r="L440" s="33"/>
      <c r="M440" s="145" t="s">
        <v>1</v>
      </c>
      <c r="N440" s="146" t="s">
        <v>46</v>
      </c>
      <c r="P440" s="147">
        <f t="shared" si="131"/>
        <v>0</v>
      </c>
      <c r="Q440" s="147">
        <v>0</v>
      </c>
      <c r="R440" s="147">
        <f t="shared" si="132"/>
        <v>0</v>
      </c>
      <c r="S440" s="147">
        <v>0</v>
      </c>
      <c r="T440" s="148">
        <f t="shared" si="133"/>
        <v>0</v>
      </c>
      <c r="AR440" s="149" t="s">
        <v>120</v>
      </c>
      <c r="AT440" s="149" t="s">
        <v>311</v>
      </c>
      <c r="AU440" s="149" t="s">
        <v>88</v>
      </c>
      <c r="AY440" s="17" t="s">
        <v>309</v>
      </c>
      <c r="BE440" s="150">
        <f t="shared" si="134"/>
        <v>0</v>
      </c>
      <c r="BF440" s="150">
        <f t="shared" si="135"/>
        <v>0</v>
      </c>
      <c r="BG440" s="150">
        <f t="shared" si="136"/>
        <v>0</v>
      </c>
      <c r="BH440" s="150">
        <f t="shared" si="137"/>
        <v>0</v>
      </c>
      <c r="BI440" s="150">
        <f t="shared" si="138"/>
        <v>0</v>
      </c>
      <c r="BJ440" s="17" t="s">
        <v>88</v>
      </c>
      <c r="BK440" s="150">
        <f t="shared" si="139"/>
        <v>0</v>
      </c>
      <c r="BL440" s="17" t="s">
        <v>120</v>
      </c>
      <c r="BM440" s="149" t="s">
        <v>3986</v>
      </c>
    </row>
    <row r="441" spans="2:65" s="1" customFormat="1" ht="16.5" customHeight="1" x14ac:dyDescent="0.2">
      <c r="B441" s="137"/>
      <c r="C441" s="138" t="s">
        <v>2685</v>
      </c>
      <c r="D441" s="138" t="s">
        <v>311</v>
      </c>
      <c r="E441" s="139" t="s">
        <v>7295</v>
      </c>
      <c r="F441" s="140" t="s">
        <v>7296</v>
      </c>
      <c r="G441" s="141" t="s">
        <v>617</v>
      </c>
      <c r="H441" s="142">
        <v>20</v>
      </c>
      <c r="I441" s="143"/>
      <c r="J441" s="144">
        <f t="shared" si="130"/>
        <v>0</v>
      </c>
      <c r="K441" s="140" t="s">
        <v>366</v>
      </c>
      <c r="L441" s="33"/>
      <c r="M441" s="145" t="s">
        <v>1</v>
      </c>
      <c r="N441" s="146" t="s">
        <v>46</v>
      </c>
      <c r="P441" s="147">
        <f t="shared" si="131"/>
        <v>0</v>
      </c>
      <c r="Q441" s="147">
        <v>0</v>
      </c>
      <c r="R441" s="147">
        <f t="shared" si="132"/>
        <v>0</v>
      </c>
      <c r="S441" s="147">
        <v>0</v>
      </c>
      <c r="T441" s="148">
        <f t="shared" si="133"/>
        <v>0</v>
      </c>
      <c r="AR441" s="149" t="s">
        <v>120</v>
      </c>
      <c r="AT441" s="149" t="s">
        <v>311</v>
      </c>
      <c r="AU441" s="149" t="s">
        <v>88</v>
      </c>
      <c r="AY441" s="17" t="s">
        <v>309</v>
      </c>
      <c r="BE441" s="150">
        <f t="shared" si="134"/>
        <v>0</v>
      </c>
      <c r="BF441" s="150">
        <f t="shared" si="135"/>
        <v>0</v>
      </c>
      <c r="BG441" s="150">
        <f t="shared" si="136"/>
        <v>0</v>
      </c>
      <c r="BH441" s="150">
        <f t="shared" si="137"/>
        <v>0</v>
      </c>
      <c r="BI441" s="150">
        <f t="shared" si="138"/>
        <v>0</v>
      </c>
      <c r="BJ441" s="17" t="s">
        <v>88</v>
      </c>
      <c r="BK441" s="150">
        <f t="shared" si="139"/>
        <v>0</v>
      </c>
      <c r="BL441" s="17" t="s">
        <v>120</v>
      </c>
      <c r="BM441" s="149" t="s">
        <v>3994</v>
      </c>
    </row>
    <row r="442" spans="2:65" s="1" customFormat="1" ht="16.5" customHeight="1" x14ac:dyDescent="0.2">
      <c r="B442" s="137"/>
      <c r="C442" s="138" t="s">
        <v>2693</v>
      </c>
      <c r="D442" s="138" t="s">
        <v>311</v>
      </c>
      <c r="E442" s="139" t="s">
        <v>7297</v>
      </c>
      <c r="F442" s="140" t="s">
        <v>7298</v>
      </c>
      <c r="G442" s="141" t="s">
        <v>617</v>
      </c>
      <c r="H442" s="142">
        <v>25</v>
      </c>
      <c r="I442" s="143"/>
      <c r="J442" s="144">
        <f t="shared" si="130"/>
        <v>0</v>
      </c>
      <c r="K442" s="140" t="s">
        <v>366</v>
      </c>
      <c r="L442" s="33"/>
      <c r="M442" s="145" t="s">
        <v>1</v>
      </c>
      <c r="N442" s="146" t="s">
        <v>46</v>
      </c>
      <c r="P442" s="147">
        <f t="shared" si="131"/>
        <v>0</v>
      </c>
      <c r="Q442" s="147">
        <v>0</v>
      </c>
      <c r="R442" s="147">
        <f t="shared" si="132"/>
        <v>0</v>
      </c>
      <c r="S442" s="147">
        <v>0</v>
      </c>
      <c r="T442" s="148">
        <f t="shared" si="133"/>
        <v>0</v>
      </c>
      <c r="AR442" s="149" t="s">
        <v>120</v>
      </c>
      <c r="AT442" s="149" t="s">
        <v>311</v>
      </c>
      <c r="AU442" s="149" t="s">
        <v>88</v>
      </c>
      <c r="AY442" s="17" t="s">
        <v>309</v>
      </c>
      <c r="BE442" s="150">
        <f t="shared" si="134"/>
        <v>0</v>
      </c>
      <c r="BF442" s="150">
        <f t="shared" si="135"/>
        <v>0</v>
      </c>
      <c r="BG442" s="150">
        <f t="shared" si="136"/>
        <v>0</v>
      </c>
      <c r="BH442" s="150">
        <f t="shared" si="137"/>
        <v>0</v>
      </c>
      <c r="BI442" s="150">
        <f t="shared" si="138"/>
        <v>0</v>
      </c>
      <c r="BJ442" s="17" t="s">
        <v>88</v>
      </c>
      <c r="BK442" s="150">
        <f t="shared" si="139"/>
        <v>0</v>
      </c>
      <c r="BL442" s="17" t="s">
        <v>120</v>
      </c>
      <c r="BM442" s="149" t="s">
        <v>4002</v>
      </c>
    </row>
    <row r="443" spans="2:65" s="1" customFormat="1" ht="16.5" customHeight="1" x14ac:dyDescent="0.2">
      <c r="B443" s="137"/>
      <c r="C443" s="138" t="s">
        <v>2710</v>
      </c>
      <c r="D443" s="138" t="s">
        <v>311</v>
      </c>
      <c r="E443" s="139" t="s">
        <v>7299</v>
      </c>
      <c r="F443" s="140" t="s">
        <v>7300</v>
      </c>
      <c r="G443" s="141" t="s">
        <v>617</v>
      </c>
      <c r="H443" s="142">
        <v>30</v>
      </c>
      <c r="I443" s="143"/>
      <c r="J443" s="144">
        <f t="shared" si="130"/>
        <v>0</v>
      </c>
      <c r="K443" s="140" t="s">
        <v>366</v>
      </c>
      <c r="L443" s="33"/>
      <c r="M443" s="145" t="s">
        <v>1</v>
      </c>
      <c r="N443" s="146" t="s">
        <v>46</v>
      </c>
      <c r="P443" s="147">
        <f t="shared" si="131"/>
        <v>0</v>
      </c>
      <c r="Q443" s="147">
        <v>0</v>
      </c>
      <c r="R443" s="147">
        <f t="shared" si="132"/>
        <v>0</v>
      </c>
      <c r="S443" s="147">
        <v>0</v>
      </c>
      <c r="T443" s="148">
        <f t="shared" si="133"/>
        <v>0</v>
      </c>
      <c r="AR443" s="149" t="s">
        <v>120</v>
      </c>
      <c r="AT443" s="149" t="s">
        <v>311</v>
      </c>
      <c r="AU443" s="149" t="s">
        <v>88</v>
      </c>
      <c r="AY443" s="17" t="s">
        <v>309</v>
      </c>
      <c r="BE443" s="150">
        <f t="shared" si="134"/>
        <v>0</v>
      </c>
      <c r="BF443" s="150">
        <f t="shared" si="135"/>
        <v>0</v>
      </c>
      <c r="BG443" s="150">
        <f t="shared" si="136"/>
        <v>0</v>
      </c>
      <c r="BH443" s="150">
        <f t="shared" si="137"/>
        <v>0</v>
      </c>
      <c r="BI443" s="150">
        <f t="shared" si="138"/>
        <v>0</v>
      </c>
      <c r="BJ443" s="17" t="s">
        <v>88</v>
      </c>
      <c r="BK443" s="150">
        <f t="shared" si="139"/>
        <v>0</v>
      </c>
      <c r="BL443" s="17" t="s">
        <v>120</v>
      </c>
      <c r="BM443" s="149" t="s">
        <v>4010</v>
      </c>
    </row>
    <row r="444" spans="2:65" s="1" customFormat="1" ht="24.2" customHeight="1" x14ac:dyDescent="0.2">
      <c r="B444" s="137"/>
      <c r="C444" s="138" t="s">
        <v>2714</v>
      </c>
      <c r="D444" s="138" t="s">
        <v>311</v>
      </c>
      <c r="E444" s="139" t="s">
        <v>7301</v>
      </c>
      <c r="F444" s="140" t="s">
        <v>7302</v>
      </c>
      <c r="G444" s="141" t="s">
        <v>617</v>
      </c>
      <c r="H444" s="142">
        <v>50</v>
      </c>
      <c r="I444" s="143"/>
      <c r="J444" s="144">
        <f t="shared" si="130"/>
        <v>0</v>
      </c>
      <c r="K444" s="140" t="s">
        <v>366</v>
      </c>
      <c r="L444" s="33"/>
      <c r="M444" s="145" t="s">
        <v>1</v>
      </c>
      <c r="N444" s="146" t="s">
        <v>46</v>
      </c>
      <c r="P444" s="147">
        <f t="shared" si="131"/>
        <v>0</v>
      </c>
      <c r="Q444" s="147">
        <v>0</v>
      </c>
      <c r="R444" s="147">
        <f t="shared" si="132"/>
        <v>0</v>
      </c>
      <c r="S444" s="147">
        <v>0</v>
      </c>
      <c r="T444" s="148">
        <f t="shared" si="133"/>
        <v>0</v>
      </c>
      <c r="AR444" s="149" t="s">
        <v>120</v>
      </c>
      <c r="AT444" s="149" t="s">
        <v>311</v>
      </c>
      <c r="AU444" s="149" t="s">
        <v>88</v>
      </c>
      <c r="AY444" s="17" t="s">
        <v>309</v>
      </c>
      <c r="BE444" s="150">
        <f t="shared" si="134"/>
        <v>0</v>
      </c>
      <c r="BF444" s="150">
        <f t="shared" si="135"/>
        <v>0</v>
      </c>
      <c r="BG444" s="150">
        <f t="shared" si="136"/>
        <v>0</v>
      </c>
      <c r="BH444" s="150">
        <f t="shared" si="137"/>
        <v>0</v>
      </c>
      <c r="BI444" s="150">
        <f t="shared" si="138"/>
        <v>0</v>
      </c>
      <c r="BJ444" s="17" t="s">
        <v>88</v>
      </c>
      <c r="BK444" s="150">
        <f t="shared" si="139"/>
        <v>0</v>
      </c>
      <c r="BL444" s="17" t="s">
        <v>120</v>
      </c>
      <c r="BM444" s="149" t="s">
        <v>4018</v>
      </c>
    </row>
    <row r="445" spans="2:65" s="1" customFormat="1" ht="24.2" customHeight="1" x14ac:dyDescent="0.2">
      <c r="B445" s="137"/>
      <c r="C445" s="138" t="s">
        <v>2726</v>
      </c>
      <c r="D445" s="138" t="s">
        <v>311</v>
      </c>
      <c r="E445" s="139" t="s">
        <v>7303</v>
      </c>
      <c r="F445" s="140" t="s">
        <v>7304</v>
      </c>
      <c r="G445" s="141" t="s">
        <v>617</v>
      </c>
      <c r="H445" s="142">
        <v>50</v>
      </c>
      <c r="I445" s="143"/>
      <c r="J445" s="144">
        <f t="shared" si="130"/>
        <v>0</v>
      </c>
      <c r="K445" s="140" t="s">
        <v>366</v>
      </c>
      <c r="L445" s="33"/>
      <c r="M445" s="145" t="s">
        <v>1</v>
      </c>
      <c r="N445" s="146" t="s">
        <v>46</v>
      </c>
      <c r="P445" s="147">
        <f t="shared" si="131"/>
        <v>0</v>
      </c>
      <c r="Q445" s="147">
        <v>0</v>
      </c>
      <c r="R445" s="147">
        <f t="shared" si="132"/>
        <v>0</v>
      </c>
      <c r="S445" s="147">
        <v>0</v>
      </c>
      <c r="T445" s="148">
        <f t="shared" si="133"/>
        <v>0</v>
      </c>
      <c r="AR445" s="149" t="s">
        <v>120</v>
      </c>
      <c r="AT445" s="149" t="s">
        <v>311</v>
      </c>
      <c r="AU445" s="149" t="s">
        <v>88</v>
      </c>
      <c r="AY445" s="17" t="s">
        <v>309</v>
      </c>
      <c r="BE445" s="150">
        <f t="shared" si="134"/>
        <v>0</v>
      </c>
      <c r="BF445" s="150">
        <f t="shared" si="135"/>
        <v>0</v>
      </c>
      <c r="BG445" s="150">
        <f t="shared" si="136"/>
        <v>0</v>
      </c>
      <c r="BH445" s="150">
        <f t="shared" si="137"/>
        <v>0</v>
      </c>
      <c r="BI445" s="150">
        <f t="shared" si="138"/>
        <v>0</v>
      </c>
      <c r="BJ445" s="17" t="s">
        <v>88</v>
      </c>
      <c r="BK445" s="150">
        <f t="shared" si="139"/>
        <v>0</v>
      </c>
      <c r="BL445" s="17" t="s">
        <v>120</v>
      </c>
      <c r="BM445" s="149" t="s">
        <v>4026</v>
      </c>
    </row>
    <row r="446" spans="2:65" s="1" customFormat="1" ht="16.5" customHeight="1" x14ac:dyDescent="0.2">
      <c r="B446" s="137"/>
      <c r="C446" s="138" t="s">
        <v>2738</v>
      </c>
      <c r="D446" s="138" t="s">
        <v>311</v>
      </c>
      <c r="E446" s="139" t="s">
        <v>7305</v>
      </c>
      <c r="F446" s="140" t="s">
        <v>7306</v>
      </c>
      <c r="G446" s="141" t="s">
        <v>617</v>
      </c>
      <c r="H446" s="142">
        <v>50</v>
      </c>
      <c r="I446" s="143"/>
      <c r="J446" s="144">
        <f t="shared" si="130"/>
        <v>0</v>
      </c>
      <c r="K446" s="140" t="s">
        <v>366</v>
      </c>
      <c r="L446" s="33"/>
      <c r="M446" s="145" t="s">
        <v>1</v>
      </c>
      <c r="N446" s="146" t="s">
        <v>46</v>
      </c>
      <c r="P446" s="147">
        <f t="shared" si="131"/>
        <v>0</v>
      </c>
      <c r="Q446" s="147">
        <v>0</v>
      </c>
      <c r="R446" s="147">
        <f t="shared" si="132"/>
        <v>0</v>
      </c>
      <c r="S446" s="147">
        <v>0</v>
      </c>
      <c r="T446" s="148">
        <f t="shared" si="133"/>
        <v>0</v>
      </c>
      <c r="AR446" s="149" t="s">
        <v>120</v>
      </c>
      <c r="AT446" s="149" t="s">
        <v>311</v>
      </c>
      <c r="AU446" s="149" t="s">
        <v>88</v>
      </c>
      <c r="AY446" s="17" t="s">
        <v>309</v>
      </c>
      <c r="BE446" s="150">
        <f t="shared" si="134"/>
        <v>0</v>
      </c>
      <c r="BF446" s="150">
        <f t="shared" si="135"/>
        <v>0</v>
      </c>
      <c r="BG446" s="150">
        <f t="shared" si="136"/>
        <v>0</v>
      </c>
      <c r="BH446" s="150">
        <f t="shared" si="137"/>
        <v>0</v>
      </c>
      <c r="BI446" s="150">
        <f t="shared" si="138"/>
        <v>0</v>
      </c>
      <c r="BJ446" s="17" t="s">
        <v>88</v>
      </c>
      <c r="BK446" s="150">
        <f t="shared" si="139"/>
        <v>0</v>
      </c>
      <c r="BL446" s="17" t="s">
        <v>120</v>
      </c>
      <c r="BM446" s="149" t="s">
        <v>4034</v>
      </c>
    </row>
    <row r="447" spans="2:65" s="1" customFormat="1" ht="16.5" customHeight="1" x14ac:dyDescent="0.2">
      <c r="B447" s="137"/>
      <c r="C447" s="138" t="s">
        <v>2754</v>
      </c>
      <c r="D447" s="138" t="s">
        <v>311</v>
      </c>
      <c r="E447" s="139" t="s">
        <v>7307</v>
      </c>
      <c r="F447" s="140" t="s">
        <v>7308</v>
      </c>
      <c r="G447" s="141" t="s">
        <v>617</v>
      </c>
      <c r="H447" s="142">
        <v>40</v>
      </c>
      <c r="I447" s="143"/>
      <c r="J447" s="144">
        <f t="shared" si="130"/>
        <v>0</v>
      </c>
      <c r="K447" s="140" t="s">
        <v>366</v>
      </c>
      <c r="L447" s="33"/>
      <c r="M447" s="145" t="s">
        <v>1</v>
      </c>
      <c r="N447" s="146" t="s">
        <v>46</v>
      </c>
      <c r="P447" s="147">
        <f t="shared" si="131"/>
        <v>0</v>
      </c>
      <c r="Q447" s="147">
        <v>0</v>
      </c>
      <c r="R447" s="147">
        <f t="shared" si="132"/>
        <v>0</v>
      </c>
      <c r="S447" s="147">
        <v>0</v>
      </c>
      <c r="T447" s="148">
        <f t="shared" si="133"/>
        <v>0</v>
      </c>
      <c r="AR447" s="149" t="s">
        <v>120</v>
      </c>
      <c r="AT447" s="149" t="s">
        <v>311</v>
      </c>
      <c r="AU447" s="149" t="s">
        <v>88</v>
      </c>
      <c r="AY447" s="17" t="s">
        <v>309</v>
      </c>
      <c r="BE447" s="150">
        <f t="shared" si="134"/>
        <v>0</v>
      </c>
      <c r="BF447" s="150">
        <f t="shared" si="135"/>
        <v>0</v>
      </c>
      <c r="BG447" s="150">
        <f t="shared" si="136"/>
        <v>0</v>
      </c>
      <c r="BH447" s="150">
        <f t="shared" si="137"/>
        <v>0</v>
      </c>
      <c r="BI447" s="150">
        <f t="shared" si="138"/>
        <v>0</v>
      </c>
      <c r="BJ447" s="17" t="s">
        <v>88</v>
      </c>
      <c r="BK447" s="150">
        <f t="shared" si="139"/>
        <v>0</v>
      </c>
      <c r="BL447" s="17" t="s">
        <v>120</v>
      </c>
      <c r="BM447" s="149" t="s">
        <v>4042</v>
      </c>
    </row>
    <row r="448" spans="2:65" s="1" customFormat="1" ht="16.5" customHeight="1" x14ac:dyDescent="0.2">
      <c r="B448" s="137"/>
      <c r="C448" s="138" t="s">
        <v>2758</v>
      </c>
      <c r="D448" s="138" t="s">
        <v>311</v>
      </c>
      <c r="E448" s="139" t="s">
        <v>7309</v>
      </c>
      <c r="F448" s="140" t="s">
        <v>7310</v>
      </c>
      <c r="G448" s="141" t="s">
        <v>617</v>
      </c>
      <c r="H448" s="142">
        <v>100</v>
      </c>
      <c r="I448" s="143"/>
      <c r="J448" s="144">
        <f t="shared" si="130"/>
        <v>0</v>
      </c>
      <c r="K448" s="140" t="s">
        <v>366</v>
      </c>
      <c r="L448" s="33"/>
      <c r="M448" s="145" t="s">
        <v>1</v>
      </c>
      <c r="N448" s="146" t="s">
        <v>46</v>
      </c>
      <c r="P448" s="147">
        <f t="shared" si="131"/>
        <v>0</v>
      </c>
      <c r="Q448" s="147">
        <v>0</v>
      </c>
      <c r="R448" s="147">
        <f t="shared" si="132"/>
        <v>0</v>
      </c>
      <c r="S448" s="147">
        <v>0</v>
      </c>
      <c r="T448" s="148">
        <f t="shared" si="133"/>
        <v>0</v>
      </c>
      <c r="AR448" s="149" t="s">
        <v>120</v>
      </c>
      <c r="AT448" s="149" t="s">
        <v>311</v>
      </c>
      <c r="AU448" s="149" t="s">
        <v>88</v>
      </c>
      <c r="AY448" s="17" t="s">
        <v>309</v>
      </c>
      <c r="BE448" s="150">
        <f t="shared" si="134"/>
        <v>0</v>
      </c>
      <c r="BF448" s="150">
        <f t="shared" si="135"/>
        <v>0</v>
      </c>
      <c r="BG448" s="150">
        <f t="shared" si="136"/>
        <v>0</v>
      </c>
      <c r="BH448" s="150">
        <f t="shared" si="137"/>
        <v>0</v>
      </c>
      <c r="BI448" s="150">
        <f t="shared" si="138"/>
        <v>0</v>
      </c>
      <c r="BJ448" s="17" t="s">
        <v>88</v>
      </c>
      <c r="BK448" s="150">
        <f t="shared" si="139"/>
        <v>0</v>
      </c>
      <c r="BL448" s="17" t="s">
        <v>120</v>
      </c>
      <c r="BM448" s="149" t="s">
        <v>4050</v>
      </c>
    </row>
    <row r="449" spans="2:65" s="1" customFormat="1" ht="16.5" customHeight="1" x14ac:dyDescent="0.2">
      <c r="B449" s="137"/>
      <c r="C449" s="138" t="s">
        <v>2762</v>
      </c>
      <c r="D449" s="138" t="s">
        <v>311</v>
      </c>
      <c r="E449" s="139" t="s">
        <v>7311</v>
      </c>
      <c r="F449" s="140" t="s">
        <v>7312</v>
      </c>
      <c r="G449" s="141" t="s">
        <v>617</v>
      </c>
      <c r="H449" s="142">
        <v>50</v>
      </c>
      <c r="I449" s="143"/>
      <c r="J449" s="144">
        <f t="shared" si="130"/>
        <v>0</v>
      </c>
      <c r="K449" s="140" t="s">
        <v>366</v>
      </c>
      <c r="L449" s="33"/>
      <c r="M449" s="171" t="s">
        <v>1</v>
      </c>
      <c r="N449" s="172" t="s">
        <v>46</v>
      </c>
      <c r="O449" s="173"/>
      <c r="P449" s="174">
        <f t="shared" si="131"/>
        <v>0</v>
      </c>
      <c r="Q449" s="174">
        <v>0</v>
      </c>
      <c r="R449" s="174">
        <f t="shared" si="132"/>
        <v>0</v>
      </c>
      <c r="S449" s="174">
        <v>0</v>
      </c>
      <c r="T449" s="175">
        <f t="shared" si="133"/>
        <v>0</v>
      </c>
      <c r="AR449" s="149" t="s">
        <v>120</v>
      </c>
      <c r="AT449" s="149" t="s">
        <v>311</v>
      </c>
      <c r="AU449" s="149" t="s">
        <v>88</v>
      </c>
      <c r="AY449" s="17" t="s">
        <v>309</v>
      </c>
      <c r="BE449" s="150">
        <f t="shared" si="134"/>
        <v>0</v>
      </c>
      <c r="BF449" s="150">
        <f t="shared" si="135"/>
        <v>0</v>
      </c>
      <c r="BG449" s="150">
        <f t="shared" si="136"/>
        <v>0</v>
      </c>
      <c r="BH449" s="150">
        <f t="shared" si="137"/>
        <v>0</v>
      </c>
      <c r="BI449" s="150">
        <f t="shared" si="138"/>
        <v>0</v>
      </c>
      <c r="BJ449" s="17" t="s">
        <v>88</v>
      </c>
      <c r="BK449" s="150">
        <f t="shared" si="139"/>
        <v>0</v>
      </c>
      <c r="BL449" s="17" t="s">
        <v>120</v>
      </c>
      <c r="BM449" s="149" t="s">
        <v>4058</v>
      </c>
    </row>
    <row r="450" spans="2:65" s="1" customFormat="1" ht="6.95" customHeight="1" x14ac:dyDescent="0.2">
      <c r="B450" s="45"/>
      <c r="C450" s="46"/>
      <c r="D450" s="46"/>
      <c r="E450" s="46"/>
      <c r="F450" s="46"/>
      <c r="G450" s="46"/>
      <c r="H450" s="46"/>
      <c r="I450" s="46"/>
      <c r="J450" s="46"/>
      <c r="K450" s="46"/>
      <c r="L450" s="33"/>
    </row>
  </sheetData>
  <autoFilter ref="C135:K449" xr:uid="{00000000-0009-0000-0000-000009000000}"/>
  <mergeCells count="15">
    <mergeCell ref="E122:H122"/>
    <mergeCell ref="E126:H126"/>
    <mergeCell ref="E124:H124"/>
    <mergeCell ref="E128:H128"/>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2:BM210"/>
  <sheetViews>
    <sheetView showGridLines="0" workbookViewId="0"/>
  </sheetViews>
  <sheetFormatPr defaultRowHeight="11.2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233" t="s">
        <v>5</v>
      </c>
      <c r="M2" s="234"/>
      <c r="N2" s="234"/>
      <c r="O2" s="234"/>
      <c r="P2" s="234"/>
      <c r="Q2" s="234"/>
      <c r="R2" s="234"/>
      <c r="S2" s="234"/>
      <c r="T2" s="234"/>
      <c r="U2" s="234"/>
      <c r="V2" s="234"/>
      <c r="AT2" s="17" t="s">
        <v>136</v>
      </c>
    </row>
    <row r="3" spans="2:46" ht="6.95" customHeight="1" x14ac:dyDescent="0.2">
      <c r="B3" s="18"/>
      <c r="C3" s="19"/>
      <c r="D3" s="19"/>
      <c r="E3" s="19"/>
      <c r="F3" s="19"/>
      <c r="G3" s="19"/>
      <c r="H3" s="19"/>
      <c r="I3" s="19"/>
      <c r="J3" s="19"/>
      <c r="K3" s="19"/>
      <c r="L3" s="20"/>
      <c r="AT3" s="17" t="s">
        <v>90</v>
      </c>
    </row>
    <row r="4" spans="2:46" ht="24.95" customHeight="1" x14ac:dyDescent="0.2">
      <c r="B4" s="20"/>
      <c r="D4" s="21" t="s">
        <v>275</v>
      </c>
      <c r="L4" s="20"/>
      <c r="M4" s="94" t="s">
        <v>10</v>
      </c>
      <c r="AT4" s="17" t="s">
        <v>3</v>
      </c>
    </row>
    <row r="5" spans="2:46" ht="6.95" customHeight="1" x14ac:dyDescent="0.2">
      <c r="B5" s="20"/>
      <c r="L5" s="20"/>
    </row>
    <row r="6" spans="2:46" ht="12" customHeight="1" x14ac:dyDescent="0.2">
      <c r="B6" s="20"/>
      <c r="D6" s="27" t="s">
        <v>16</v>
      </c>
      <c r="L6" s="20"/>
    </row>
    <row r="7" spans="2:46" ht="16.5" customHeight="1" x14ac:dyDescent="0.2">
      <c r="B7" s="20"/>
      <c r="E7" s="254" t="str">
        <f>'Rekapitulace stavby'!K6</f>
        <v>OBLASTNÍ NEMOCNICE JIČÍN PAVILON PSYCHIATRIE</v>
      </c>
      <c r="F7" s="255"/>
      <c r="G7" s="255"/>
      <c r="H7" s="255"/>
      <c r="L7" s="20"/>
    </row>
    <row r="8" spans="2:46" ht="12.75" x14ac:dyDescent="0.2">
      <c r="B8" s="20"/>
      <c r="D8" s="27" t="s">
        <v>276</v>
      </c>
      <c r="L8" s="20"/>
    </row>
    <row r="9" spans="2:46" ht="16.5" customHeight="1" x14ac:dyDescent="0.2">
      <c r="B9" s="20"/>
      <c r="E9" s="254" t="s">
        <v>277</v>
      </c>
      <c r="F9" s="234"/>
      <c r="G9" s="234"/>
      <c r="H9" s="234"/>
      <c r="L9" s="20"/>
    </row>
    <row r="10" spans="2:46" ht="12" customHeight="1" x14ac:dyDescent="0.2">
      <c r="B10" s="20"/>
      <c r="D10" s="27" t="s">
        <v>278</v>
      </c>
      <c r="L10" s="20"/>
    </row>
    <row r="11" spans="2:46" s="1" customFormat="1" ht="16.5" customHeight="1" x14ac:dyDescent="0.2">
      <c r="B11" s="33"/>
      <c r="E11" s="238" t="s">
        <v>4347</v>
      </c>
      <c r="F11" s="253"/>
      <c r="G11" s="253"/>
      <c r="H11" s="253"/>
      <c r="L11" s="33"/>
    </row>
    <row r="12" spans="2:46" s="1" customFormat="1" ht="12" customHeight="1" x14ac:dyDescent="0.2">
      <c r="B12" s="33"/>
      <c r="D12" s="27" t="s">
        <v>5055</v>
      </c>
      <c r="L12" s="33"/>
    </row>
    <row r="13" spans="2:46" s="1" customFormat="1" ht="16.5" customHeight="1" x14ac:dyDescent="0.2">
      <c r="B13" s="33"/>
      <c r="E13" s="220" t="s">
        <v>7313</v>
      </c>
      <c r="F13" s="253"/>
      <c r="G13" s="253"/>
      <c r="H13" s="253"/>
      <c r="L13" s="33"/>
    </row>
    <row r="14" spans="2:46" s="1" customFormat="1" x14ac:dyDescent="0.2">
      <c r="B14" s="33"/>
      <c r="L14" s="33"/>
    </row>
    <row r="15" spans="2:46" s="1" customFormat="1" ht="12" customHeight="1" x14ac:dyDescent="0.2">
      <c r="B15" s="33"/>
      <c r="D15" s="27" t="s">
        <v>18</v>
      </c>
      <c r="F15" s="25" t="s">
        <v>1</v>
      </c>
      <c r="I15" s="27" t="s">
        <v>20</v>
      </c>
      <c r="J15" s="25" t="s">
        <v>1</v>
      </c>
      <c r="L15" s="33"/>
    </row>
    <row r="16" spans="2:46" s="1" customFormat="1" ht="12" customHeight="1" x14ac:dyDescent="0.2">
      <c r="B16" s="33"/>
      <c r="D16" s="27" t="s">
        <v>22</v>
      </c>
      <c r="F16" s="25" t="s">
        <v>23</v>
      </c>
      <c r="I16" s="27" t="s">
        <v>24</v>
      </c>
      <c r="J16" s="53">
        <f>'Rekapitulace stavby'!AN8</f>
        <v>45961</v>
      </c>
      <c r="L16" s="33"/>
    </row>
    <row r="17" spans="2:12" s="1" customFormat="1" ht="10.9" customHeight="1" x14ac:dyDescent="0.2">
      <c r="B17" s="33"/>
      <c r="L17" s="33"/>
    </row>
    <row r="18" spans="2:12" s="1" customFormat="1" ht="12" customHeight="1" x14ac:dyDescent="0.2">
      <c r="B18" s="33"/>
      <c r="D18" s="27" t="s">
        <v>29</v>
      </c>
      <c r="I18" s="27" t="s">
        <v>30</v>
      </c>
      <c r="J18" s="25" t="str">
        <f>IF('Rekapitulace stavby'!AN10="","",'Rekapitulace stavby'!AN10)</f>
        <v/>
      </c>
      <c r="L18" s="33"/>
    </row>
    <row r="19" spans="2:12" s="1" customFormat="1" ht="18" customHeight="1" x14ac:dyDescent="0.2">
      <c r="B19" s="33"/>
      <c r="E19" s="25" t="str">
        <f>IF('Rekapitulace stavby'!E11="","",'Rekapitulace stavby'!E11)</f>
        <v>KRÁLOVÉHRADECKÝ KRAJ</v>
      </c>
      <c r="I19" s="27" t="s">
        <v>32</v>
      </c>
      <c r="J19" s="25" t="str">
        <f>IF('Rekapitulace stavby'!AN11="","",'Rekapitulace stavby'!AN11)</f>
        <v/>
      </c>
      <c r="L19" s="33"/>
    </row>
    <row r="20" spans="2:12" s="1" customFormat="1" ht="6.95" customHeight="1" x14ac:dyDescent="0.2">
      <c r="B20" s="33"/>
      <c r="L20" s="33"/>
    </row>
    <row r="21" spans="2:12" s="1" customFormat="1" ht="12" customHeight="1" x14ac:dyDescent="0.2">
      <c r="B21" s="33"/>
      <c r="D21" s="27" t="s">
        <v>33</v>
      </c>
      <c r="I21" s="27" t="s">
        <v>30</v>
      </c>
      <c r="J21" s="28" t="str">
        <f>'Rekapitulace stavby'!AN13</f>
        <v>Vyplň údaj</v>
      </c>
      <c r="L21" s="33"/>
    </row>
    <row r="22" spans="2:12" s="1" customFormat="1" ht="18" customHeight="1" x14ac:dyDescent="0.2">
      <c r="B22" s="33"/>
      <c r="E22" s="256" t="str">
        <f>'Rekapitulace stavby'!E14</f>
        <v>Vyplň údaj</v>
      </c>
      <c r="F22" s="242"/>
      <c r="G22" s="242"/>
      <c r="H22" s="242"/>
      <c r="I22" s="27" t="s">
        <v>32</v>
      </c>
      <c r="J22" s="28" t="str">
        <f>'Rekapitulace stavby'!AN14</f>
        <v>Vyplň údaj</v>
      </c>
      <c r="L22" s="33"/>
    </row>
    <row r="23" spans="2:12" s="1" customFormat="1" ht="6.95" customHeight="1" x14ac:dyDescent="0.2">
      <c r="B23" s="33"/>
      <c r="L23" s="33"/>
    </row>
    <row r="24" spans="2:12" s="1" customFormat="1" ht="12" customHeight="1" x14ac:dyDescent="0.2">
      <c r="B24" s="33"/>
      <c r="D24" s="27" t="s">
        <v>35</v>
      </c>
      <c r="I24" s="27" t="s">
        <v>30</v>
      </c>
      <c r="J24" s="25" t="str">
        <f>IF('Rekapitulace stavby'!AN16="","",'Rekapitulace stavby'!AN16)</f>
        <v/>
      </c>
      <c r="L24" s="33"/>
    </row>
    <row r="25" spans="2:12" s="1" customFormat="1" ht="18" customHeight="1" x14ac:dyDescent="0.2">
      <c r="B25" s="33"/>
      <c r="E25" s="25" t="str">
        <f>IF('Rekapitulace stavby'!E17="","",'Rekapitulace stavby'!E17)</f>
        <v>KANIA a.s.</v>
      </c>
      <c r="I25" s="27" t="s">
        <v>32</v>
      </c>
      <c r="J25" s="25" t="str">
        <f>IF('Rekapitulace stavby'!AN17="","",'Rekapitulace stavby'!AN17)</f>
        <v/>
      </c>
      <c r="L25" s="33"/>
    </row>
    <row r="26" spans="2:12" s="1" customFormat="1" ht="6.95" customHeight="1" x14ac:dyDescent="0.2">
      <c r="B26" s="33"/>
      <c r="L26" s="33"/>
    </row>
    <row r="27" spans="2:12" s="1" customFormat="1" ht="12" customHeight="1" x14ac:dyDescent="0.2">
      <c r="B27" s="33"/>
      <c r="D27" s="27" t="s">
        <v>38</v>
      </c>
      <c r="I27" s="27" t="s">
        <v>30</v>
      </c>
      <c r="J27" s="25" t="str">
        <f>IF('Rekapitulace stavby'!AN19="","",'Rekapitulace stavby'!AN19)</f>
        <v/>
      </c>
      <c r="L27" s="33"/>
    </row>
    <row r="28" spans="2:12" s="1" customFormat="1" ht="18" customHeight="1" x14ac:dyDescent="0.2">
      <c r="B28" s="33"/>
      <c r="E28" s="25" t="str">
        <f>IF('Rekapitulace stavby'!E20="","",'Rekapitulace stavby'!E20)</f>
        <v xml:space="preserve"> </v>
      </c>
      <c r="I28" s="27" t="s">
        <v>32</v>
      </c>
      <c r="J28" s="25" t="str">
        <f>IF('Rekapitulace stavby'!AN20="","",'Rekapitulace stavby'!AN20)</f>
        <v/>
      </c>
      <c r="L28" s="33"/>
    </row>
    <row r="29" spans="2:12" s="1" customFormat="1" ht="6.95" customHeight="1" x14ac:dyDescent="0.2">
      <c r="B29" s="33"/>
      <c r="L29" s="33"/>
    </row>
    <row r="30" spans="2:12" s="1" customFormat="1" ht="12" customHeight="1" x14ac:dyDescent="0.2">
      <c r="B30" s="33"/>
      <c r="D30" s="27" t="s">
        <v>39</v>
      </c>
      <c r="L30" s="33"/>
    </row>
    <row r="31" spans="2:12" s="7" customFormat="1" ht="47.25" customHeight="1" x14ac:dyDescent="0.2">
      <c r="B31" s="95"/>
      <c r="E31" s="246" t="s">
        <v>7314</v>
      </c>
      <c r="F31" s="246"/>
      <c r="G31" s="246"/>
      <c r="H31" s="246"/>
      <c r="L31" s="95"/>
    </row>
    <row r="32" spans="2:12" s="1" customFormat="1" ht="6.95" customHeight="1" x14ac:dyDescent="0.2">
      <c r="B32" s="33"/>
      <c r="L32" s="33"/>
    </row>
    <row r="33" spans="2:12" s="1" customFormat="1" ht="6.95" customHeight="1" x14ac:dyDescent="0.2">
      <c r="B33" s="33"/>
      <c r="D33" s="54"/>
      <c r="E33" s="54"/>
      <c r="F33" s="54"/>
      <c r="G33" s="54"/>
      <c r="H33" s="54"/>
      <c r="I33" s="54"/>
      <c r="J33" s="54"/>
      <c r="K33" s="54"/>
      <c r="L33" s="33"/>
    </row>
    <row r="34" spans="2:12" s="1" customFormat="1" ht="25.35" customHeight="1" x14ac:dyDescent="0.2">
      <c r="B34" s="33"/>
      <c r="D34" s="96" t="s">
        <v>41</v>
      </c>
      <c r="J34" s="67">
        <f>ROUND(J130, 2)</f>
        <v>0</v>
      </c>
      <c r="L34" s="33"/>
    </row>
    <row r="35" spans="2:12" s="1" customFormat="1" ht="6.95" customHeight="1" x14ac:dyDescent="0.2">
      <c r="B35" s="33"/>
      <c r="D35" s="54"/>
      <c r="E35" s="54"/>
      <c r="F35" s="54"/>
      <c r="G35" s="54"/>
      <c r="H35" s="54"/>
      <c r="I35" s="54"/>
      <c r="J35" s="54"/>
      <c r="K35" s="54"/>
      <c r="L35" s="33"/>
    </row>
    <row r="36" spans="2:12" s="1" customFormat="1" ht="14.45" customHeight="1" x14ac:dyDescent="0.2">
      <c r="B36" s="33"/>
      <c r="F36" s="36" t="s">
        <v>43</v>
      </c>
      <c r="I36" s="36" t="s">
        <v>42</v>
      </c>
      <c r="J36" s="36" t="s">
        <v>44</v>
      </c>
      <c r="L36" s="33"/>
    </row>
    <row r="37" spans="2:12" s="1" customFormat="1" ht="14.45" customHeight="1" x14ac:dyDescent="0.2">
      <c r="B37" s="33"/>
      <c r="D37" s="56" t="s">
        <v>45</v>
      </c>
      <c r="E37" s="27" t="s">
        <v>46</v>
      </c>
      <c r="F37" s="87">
        <f>ROUND((SUM(BE130:BE209)),  2)</f>
        <v>0</v>
      </c>
      <c r="I37" s="97">
        <v>0.21</v>
      </c>
      <c r="J37" s="87">
        <f>ROUND(((SUM(BE130:BE209))*I37),  2)</f>
        <v>0</v>
      </c>
      <c r="L37" s="33"/>
    </row>
    <row r="38" spans="2:12" s="1" customFormat="1" ht="14.45" customHeight="1" x14ac:dyDescent="0.2">
      <c r="B38" s="33"/>
      <c r="E38" s="27" t="s">
        <v>47</v>
      </c>
      <c r="F38" s="87">
        <f>ROUND((SUM(BF130:BF209)),  2)</f>
        <v>0</v>
      </c>
      <c r="I38" s="97">
        <v>0.12</v>
      </c>
      <c r="J38" s="87">
        <f>ROUND(((SUM(BF130:BF209))*I38),  2)</f>
        <v>0</v>
      </c>
      <c r="L38" s="33"/>
    </row>
    <row r="39" spans="2:12" s="1" customFormat="1" ht="14.45" hidden="1" customHeight="1" x14ac:dyDescent="0.2">
      <c r="B39" s="33"/>
      <c r="E39" s="27" t="s">
        <v>48</v>
      </c>
      <c r="F39" s="87">
        <f>ROUND((SUM(BG130:BG209)),  2)</f>
        <v>0</v>
      </c>
      <c r="I39" s="97">
        <v>0.21</v>
      </c>
      <c r="J39" s="87">
        <f>0</f>
        <v>0</v>
      </c>
      <c r="L39" s="33"/>
    </row>
    <row r="40" spans="2:12" s="1" customFormat="1" ht="14.45" hidden="1" customHeight="1" x14ac:dyDescent="0.2">
      <c r="B40" s="33"/>
      <c r="E40" s="27" t="s">
        <v>49</v>
      </c>
      <c r="F40" s="87">
        <f>ROUND((SUM(BH130:BH209)),  2)</f>
        <v>0</v>
      </c>
      <c r="I40" s="97">
        <v>0.12</v>
      </c>
      <c r="J40" s="87">
        <f>0</f>
        <v>0</v>
      </c>
      <c r="L40" s="33"/>
    </row>
    <row r="41" spans="2:12" s="1" customFormat="1" ht="14.45" hidden="1" customHeight="1" x14ac:dyDescent="0.2">
      <c r="B41" s="33"/>
      <c r="E41" s="27" t="s">
        <v>50</v>
      </c>
      <c r="F41" s="87">
        <f>ROUND((SUM(BI130:BI209)),  2)</f>
        <v>0</v>
      </c>
      <c r="I41" s="97">
        <v>0</v>
      </c>
      <c r="J41" s="87">
        <f>0</f>
        <v>0</v>
      </c>
      <c r="L41" s="33"/>
    </row>
    <row r="42" spans="2:12" s="1" customFormat="1" ht="6.95" customHeight="1" x14ac:dyDescent="0.2">
      <c r="B42" s="33"/>
      <c r="L42" s="33"/>
    </row>
    <row r="43" spans="2:12" s="1" customFormat="1" ht="25.35" customHeight="1" x14ac:dyDescent="0.2">
      <c r="B43" s="33"/>
      <c r="C43" s="98"/>
      <c r="D43" s="99" t="s">
        <v>51</v>
      </c>
      <c r="E43" s="58"/>
      <c r="F43" s="58"/>
      <c r="G43" s="100" t="s">
        <v>52</v>
      </c>
      <c r="H43" s="101" t="s">
        <v>53</v>
      </c>
      <c r="I43" s="58"/>
      <c r="J43" s="102">
        <f>SUM(J34:J41)</f>
        <v>0</v>
      </c>
      <c r="K43" s="103"/>
      <c r="L43" s="33"/>
    </row>
    <row r="44" spans="2:12" s="1" customFormat="1" ht="14.45" customHeight="1" x14ac:dyDescent="0.2">
      <c r="B44" s="33"/>
      <c r="L44" s="33"/>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33"/>
      <c r="D50" s="42" t="s">
        <v>54</v>
      </c>
      <c r="E50" s="43"/>
      <c r="F50" s="43"/>
      <c r="G50" s="42" t="s">
        <v>55</v>
      </c>
      <c r="H50" s="43"/>
      <c r="I50" s="43"/>
      <c r="J50" s="43"/>
      <c r="K50" s="43"/>
      <c r="L50" s="33"/>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2.75" x14ac:dyDescent="0.2">
      <c r="B61" s="33"/>
      <c r="D61" s="44" t="s">
        <v>56</v>
      </c>
      <c r="E61" s="35"/>
      <c r="F61" s="104" t="s">
        <v>57</v>
      </c>
      <c r="G61" s="44" t="s">
        <v>56</v>
      </c>
      <c r="H61" s="35"/>
      <c r="I61" s="35"/>
      <c r="J61" s="105" t="s">
        <v>57</v>
      </c>
      <c r="K61" s="35"/>
      <c r="L61" s="33"/>
    </row>
    <row r="62" spans="2:12" x14ac:dyDescent="0.2">
      <c r="B62" s="20"/>
      <c r="L62" s="20"/>
    </row>
    <row r="63" spans="2:12" x14ac:dyDescent="0.2">
      <c r="B63" s="20"/>
      <c r="L63" s="20"/>
    </row>
    <row r="64" spans="2:12" x14ac:dyDescent="0.2">
      <c r="B64" s="20"/>
      <c r="L64" s="20"/>
    </row>
    <row r="65" spans="2:12" s="1" customFormat="1" ht="12.75" x14ac:dyDescent="0.2">
      <c r="B65" s="33"/>
      <c r="D65" s="42" t="s">
        <v>58</v>
      </c>
      <c r="E65" s="43"/>
      <c r="F65" s="43"/>
      <c r="G65" s="42" t="s">
        <v>59</v>
      </c>
      <c r="H65" s="43"/>
      <c r="I65" s="43"/>
      <c r="J65" s="43"/>
      <c r="K65" s="43"/>
      <c r="L65" s="33"/>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2.75" x14ac:dyDescent="0.2">
      <c r="B76" s="33"/>
      <c r="D76" s="44" t="s">
        <v>56</v>
      </c>
      <c r="E76" s="35"/>
      <c r="F76" s="104" t="s">
        <v>57</v>
      </c>
      <c r="G76" s="44" t="s">
        <v>56</v>
      </c>
      <c r="H76" s="35"/>
      <c r="I76" s="35"/>
      <c r="J76" s="105" t="s">
        <v>57</v>
      </c>
      <c r="K76" s="35"/>
      <c r="L76" s="33"/>
    </row>
    <row r="77" spans="2:12" s="1" customFormat="1" ht="14.45" customHeight="1" x14ac:dyDescent="0.2">
      <c r="B77" s="45"/>
      <c r="C77" s="46"/>
      <c r="D77" s="46"/>
      <c r="E77" s="46"/>
      <c r="F77" s="46"/>
      <c r="G77" s="46"/>
      <c r="H77" s="46"/>
      <c r="I77" s="46"/>
      <c r="J77" s="46"/>
      <c r="K77" s="46"/>
      <c r="L77" s="33"/>
    </row>
    <row r="81" spans="2:12" s="1" customFormat="1" ht="6.95" customHeight="1" x14ac:dyDescent="0.2">
      <c r="B81" s="47"/>
      <c r="C81" s="48"/>
      <c r="D81" s="48"/>
      <c r="E81" s="48"/>
      <c r="F81" s="48"/>
      <c r="G81" s="48"/>
      <c r="H81" s="48"/>
      <c r="I81" s="48"/>
      <c r="J81" s="48"/>
      <c r="K81" s="48"/>
      <c r="L81" s="33"/>
    </row>
    <row r="82" spans="2:12" s="1" customFormat="1" ht="24.95" customHeight="1" x14ac:dyDescent="0.2">
      <c r="B82" s="33"/>
      <c r="C82" s="21" t="s">
        <v>280</v>
      </c>
      <c r="L82" s="33"/>
    </row>
    <row r="83" spans="2:12" s="1" customFormat="1" ht="6.95" customHeight="1" x14ac:dyDescent="0.2">
      <c r="B83" s="33"/>
      <c r="L83" s="33"/>
    </row>
    <row r="84" spans="2:12" s="1" customFormat="1" ht="12" customHeight="1" x14ac:dyDescent="0.2">
      <c r="B84" s="33"/>
      <c r="C84" s="27" t="s">
        <v>16</v>
      </c>
      <c r="L84" s="33"/>
    </row>
    <row r="85" spans="2:12" s="1" customFormat="1" ht="16.5" customHeight="1" x14ac:dyDescent="0.2">
      <c r="B85" s="33"/>
      <c r="E85" s="254" t="str">
        <f>E7</f>
        <v>OBLASTNÍ NEMOCNICE JIČÍN PAVILON PSYCHIATRIE</v>
      </c>
      <c r="F85" s="255"/>
      <c r="G85" s="255"/>
      <c r="H85" s="255"/>
      <c r="L85" s="33"/>
    </row>
    <row r="86" spans="2:12" ht="12" customHeight="1" x14ac:dyDescent="0.2">
      <c r="B86" s="20"/>
      <c r="C86" s="27" t="s">
        <v>276</v>
      </c>
      <c r="L86" s="20"/>
    </row>
    <row r="87" spans="2:12" ht="16.5" customHeight="1" x14ac:dyDescent="0.2">
      <c r="B87" s="20"/>
      <c r="E87" s="254" t="s">
        <v>277</v>
      </c>
      <c r="F87" s="234"/>
      <c r="G87" s="234"/>
      <c r="H87" s="234"/>
      <c r="L87" s="20"/>
    </row>
    <row r="88" spans="2:12" ht="12" customHeight="1" x14ac:dyDescent="0.2">
      <c r="B88" s="20"/>
      <c r="C88" s="27" t="s">
        <v>278</v>
      </c>
      <c r="L88" s="20"/>
    </row>
    <row r="89" spans="2:12" s="1" customFormat="1" ht="16.5" customHeight="1" x14ac:dyDescent="0.2">
      <c r="B89" s="33"/>
      <c r="E89" s="238" t="s">
        <v>4347</v>
      </c>
      <c r="F89" s="253"/>
      <c r="G89" s="253"/>
      <c r="H89" s="253"/>
      <c r="L89" s="33"/>
    </row>
    <row r="90" spans="2:12" s="1" customFormat="1" ht="12" customHeight="1" x14ac:dyDescent="0.2">
      <c r="B90" s="33"/>
      <c r="C90" s="27" t="s">
        <v>5055</v>
      </c>
      <c r="L90" s="33"/>
    </row>
    <row r="91" spans="2:12" s="1" customFormat="1" ht="16.5" customHeight="1" x14ac:dyDescent="0.2">
      <c r="B91" s="33"/>
      <c r="E91" s="220" t="str">
        <f>E13</f>
        <v>D.1.4.6.1 - EPS</v>
      </c>
      <c r="F91" s="253"/>
      <c r="G91" s="253"/>
      <c r="H91" s="253"/>
      <c r="L91" s="33"/>
    </row>
    <row r="92" spans="2:12" s="1" customFormat="1" ht="6.95" customHeight="1" x14ac:dyDescent="0.2">
      <c r="B92" s="33"/>
      <c r="L92" s="33"/>
    </row>
    <row r="93" spans="2:12" s="1" customFormat="1" ht="12" customHeight="1" x14ac:dyDescent="0.2">
      <c r="B93" s="33"/>
      <c r="C93" s="27" t="s">
        <v>22</v>
      </c>
      <c r="F93" s="25" t="str">
        <f>F16</f>
        <v xml:space="preserve"> </v>
      </c>
      <c r="I93" s="27" t="s">
        <v>24</v>
      </c>
      <c r="J93" s="53">
        <f>IF(J16="","",J16)</f>
        <v>45961</v>
      </c>
      <c r="L93" s="33"/>
    </row>
    <row r="94" spans="2:12" s="1" customFormat="1" ht="6.95" customHeight="1" x14ac:dyDescent="0.2">
      <c r="B94" s="33"/>
      <c r="L94" s="33"/>
    </row>
    <row r="95" spans="2:12" s="1" customFormat="1" ht="15.2" customHeight="1" x14ac:dyDescent="0.2">
      <c r="B95" s="33"/>
      <c r="C95" s="27" t="s">
        <v>29</v>
      </c>
      <c r="F95" s="25" t="str">
        <f>E19</f>
        <v>KRÁLOVÉHRADECKÝ KRAJ</v>
      </c>
      <c r="I95" s="27" t="s">
        <v>35</v>
      </c>
      <c r="J95" s="31" t="str">
        <f>E25</f>
        <v>KANIA a.s.</v>
      </c>
      <c r="L95" s="33"/>
    </row>
    <row r="96" spans="2:12" s="1" customFormat="1" ht="15.2" customHeight="1" x14ac:dyDescent="0.2">
      <c r="B96" s="33"/>
      <c r="C96" s="27" t="s">
        <v>33</v>
      </c>
      <c r="F96" s="25" t="str">
        <f>IF(E22="","",E22)</f>
        <v>Vyplň údaj</v>
      </c>
      <c r="I96" s="27" t="s">
        <v>38</v>
      </c>
      <c r="J96" s="31" t="str">
        <f>E28</f>
        <v xml:space="preserve"> </v>
      </c>
      <c r="L96" s="33"/>
    </row>
    <row r="97" spans="2:47" s="1" customFormat="1" ht="10.35" customHeight="1" x14ac:dyDescent="0.2">
      <c r="B97" s="33"/>
      <c r="L97" s="33"/>
    </row>
    <row r="98" spans="2:47" s="1" customFormat="1" ht="29.25" customHeight="1" x14ac:dyDescent="0.2">
      <c r="B98" s="33"/>
      <c r="C98" s="106" t="s">
        <v>281</v>
      </c>
      <c r="D98" s="98"/>
      <c r="E98" s="98"/>
      <c r="F98" s="98"/>
      <c r="G98" s="98"/>
      <c r="H98" s="98"/>
      <c r="I98" s="98"/>
      <c r="J98" s="107" t="s">
        <v>282</v>
      </c>
      <c r="K98" s="98"/>
      <c r="L98" s="33"/>
    </row>
    <row r="99" spans="2:47" s="1" customFormat="1" ht="10.35" customHeight="1" x14ac:dyDescent="0.2">
      <c r="B99" s="33"/>
      <c r="L99" s="33"/>
    </row>
    <row r="100" spans="2:47" s="1" customFormat="1" ht="22.9" customHeight="1" x14ac:dyDescent="0.2">
      <c r="B100" s="33"/>
      <c r="C100" s="108" t="s">
        <v>283</v>
      </c>
      <c r="J100" s="67">
        <f>J130</f>
        <v>0</v>
      </c>
      <c r="L100" s="33"/>
      <c r="AU100" s="17" t="s">
        <v>284</v>
      </c>
    </row>
    <row r="101" spans="2:47" s="8" customFormat="1" ht="24.95" customHeight="1" x14ac:dyDescent="0.2">
      <c r="B101" s="109"/>
      <c r="D101" s="110" t="s">
        <v>7315</v>
      </c>
      <c r="E101" s="111"/>
      <c r="F101" s="111"/>
      <c r="G101" s="111"/>
      <c r="H101" s="111"/>
      <c r="I101" s="111"/>
      <c r="J101" s="112">
        <f>J131</f>
        <v>0</v>
      </c>
      <c r="L101" s="109"/>
    </row>
    <row r="102" spans="2:47" s="8" customFormat="1" ht="24.95" customHeight="1" x14ac:dyDescent="0.2">
      <c r="B102" s="109"/>
      <c r="D102" s="110" t="s">
        <v>7316</v>
      </c>
      <c r="E102" s="111"/>
      <c r="F102" s="111"/>
      <c r="G102" s="111"/>
      <c r="H102" s="111"/>
      <c r="I102" s="111"/>
      <c r="J102" s="112">
        <f>J170</f>
        <v>0</v>
      </c>
      <c r="L102" s="109"/>
    </row>
    <row r="103" spans="2:47" s="8" customFormat="1" ht="24.95" customHeight="1" x14ac:dyDescent="0.2">
      <c r="B103" s="109"/>
      <c r="D103" s="110" t="s">
        <v>7317</v>
      </c>
      <c r="E103" s="111"/>
      <c r="F103" s="111"/>
      <c r="G103" s="111"/>
      <c r="H103" s="111"/>
      <c r="I103" s="111"/>
      <c r="J103" s="112">
        <f>J185</f>
        <v>0</v>
      </c>
      <c r="L103" s="109"/>
    </row>
    <row r="104" spans="2:47" s="8" customFormat="1" ht="24.95" customHeight="1" x14ac:dyDescent="0.2">
      <c r="B104" s="109"/>
      <c r="D104" s="110" t="s">
        <v>7318</v>
      </c>
      <c r="E104" s="111"/>
      <c r="F104" s="111"/>
      <c r="G104" s="111"/>
      <c r="H104" s="111"/>
      <c r="I104" s="111"/>
      <c r="J104" s="112">
        <f>J188</f>
        <v>0</v>
      </c>
      <c r="L104" s="109"/>
    </row>
    <row r="105" spans="2:47" s="8" customFormat="1" ht="24.95" customHeight="1" x14ac:dyDescent="0.2">
      <c r="B105" s="109"/>
      <c r="D105" s="110" t="s">
        <v>7319</v>
      </c>
      <c r="E105" s="111"/>
      <c r="F105" s="111"/>
      <c r="G105" s="111"/>
      <c r="H105" s="111"/>
      <c r="I105" s="111"/>
      <c r="J105" s="112">
        <f>J195</f>
        <v>0</v>
      </c>
      <c r="L105" s="109"/>
    </row>
    <row r="106" spans="2:47" s="8" customFormat="1" ht="24.95" customHeight="1" x14ac:dyDescent="0.2">
      <c r="B106" s="109"/>
      <c r="D106" s="110" t="s">
        <v>7320</v>
      </c>
      <c r="E106" s="111"/>
      <c r="F106" s="111"/>
      <c r="G106" s="111"/>
      <c r="H106" s="111"/>
      <c r="I106" s="111"/>
      <c r="J106" s="112">
        <f>J204</f>
        <v>0</v>
      </c>
      <c r="L106" s="109"/>
    </row>
    <row r="107" spans="2:47" s="1" customFormat="1" ht="21.75" customHeight="1" x14ac:dyDescent="0.2">
      <c r="B107" s="33"/>
      <c r="L107" s="33"/>
    </row>
    <row r="108" spans="2:47" s="1" customFormat="1" ht="6.95" customHeight="1" x14ac:dyDescent="0.2">
      <c r="B108" s="45"/>
      <c r="C108" s="46"/>
      <c r="D108" s="46"/>
      <c r="E108" s="46"/>
      <c r="F108" s="46"/>
      <c r="G108" s="46"/>
      <c r="H108" s="46"/>
      <c r="I108" s="46"/>
      <c r="J108" s="46"/>
      <c r="K108" s="46"/>
      <c r="L108" s="33"/>
    </row>
    <row r="112" spans="2:47" s="1" customFormat="1" ht="6.95" customHeight="1" x14ac:dyDescent="0.2">
      <c r="B112" s="47"/>
      <c r="C112" s="48"/>
      <c r="D112" s="48"/>
      <c r="E112" s="48"/>
      <c r="F112" s="48"/>
      <c r="G112" s="48"/>
      <c r="H112" s="48"/>
      <c r="I112" s="48"/>
      <c r="J112" s="48"/>
      <c r="K112" s="48"/>
      <c r="L112" s="33"/>
    </row>
    <row r="113" spans="2:12" s="1" customFormat="1" ht="24.95" customHeight="1" x14ac:dyDescent="0.2">
      <c r="B113" s="33"/>
      <c r="C113" s="21" t="s">
        <v>294</v>
      </c>
      <c r="L113" s="33"/>
    </row>
    <row r="114" spans="2:12" s="1" customFormat="1" ht="6.95" customHeight="1" x14ac:dyDescent="0.2">
      <c r="B114" s="33"/>
      <c r="L114" s="33"/>
    </row>
    <row r="115" spans="2:12" s="1" customFormat="1" ht="12" customHeight="1" x14ac:dyDescent="0.2">
      <c r="B115" s="33"/>
      <c r="C115" s="27" t="s">
        <v>16</v>
      </c>
      <c r="L115" s="33"/>
    </row>
    <row r="116" spans="2:12" s="1" customFormat="1" ht="16.5" customHeight="1" x14ac:dyDescent="0.2">
      <c r="B116" s="33"/>
      <c r="E116" s="254" t="str">
        <f>E7</f>
        <v>OBLASTNÍ NEMOCNICE JIČÍN PAVILON PSYCHIATRIE</v>
      </c>
      <c r="F116" s="255"/>
      <c r="G116" s="255"/>
      <c r="H116" s="255"/>
      <c r="L116" s="33"/>
    </row>
    <row r="117" spans="2:12" ht="12" customHeight="1" x14ac:dyDescent="0.2">
      <c r="B117" s="20"/>
      <c r="C117" s="27" t="s">
        <v>276</v>
      </c>
      <c r="L117" s="20"/>
    </row>
    <row r="118" spans="2:12" ht="16.5" customHeight="1" x14ac:dyDescent="0.2">
      <c r="B118" s="20"/>
      <c r="E118" s="254" t="s">
        <v>277</v>
      </c>
      <c r="F118" s="234"/>
      <c r="G118" s="234"/>
      <c r="H118" s="234"/>
      <c r="L118" s="20"/>
    </row>
    <row r="119" spans="2:12" ht="12" customHeight="1" x14ac:dyDescent="0.2">
      <c r="B119" s="20"/>
      <c r="C119" s="27" t="s">
        <v>278</v>
      </c>
      <c r="L119" s="20"/>
    </row>
    <row r="120" spans="2:12" s="1" customFormat="1" ht="16.5" customHeight="1" x14ac:dyDescent="0.2">
      <c r="B120" s="33"/>
      <c r="E120" s="238" t="s">
        <v>4347</v>
      </c>
      <c r="F120" s="253"/>
      <c r="G120" s="253"/>
      <c r="H120" s="253"/>
      <c r="L120" s="33"/>
    </row>
    <row r="121" spans="2:12" s="1" customFormat="1" ht="12" customHeight="1" x14ac:dyDescent="0.2">
      <c r="B121" s="33"/>
      <c r="C121" s="27" t="s">
        <v>5055</v>
      </c>
      <c r="L121" s="33"/>
    </row>
    <row r="122" spans="2:12" s="1" customFormat="1" ht="16.5" customHeight="1" x14ac:dyDescent="0.2">
      <c r="B122" s="33"/>
      <c r="E122" s="220" t="str">
        <f>E13</f>
        <v>D.1.4.6.1 - EPS</v>
      </c>
      <c r="F122" s="253"/>
      <c r="G122" s="253"/>
      <c r="H122" s="253"/>
      <c r="L122" s="33"/>
    </row>
    <row r="123" spans="2:12" s="1" customFormat="1" ht="6.95" customHeight="1" x14ac:dyDescent="0.2">
      <c r="B123" s="33"/>
      <c r="L123" s="33"/>
    </row>
    <row r="124" spans="2:12" s="1" customFormat="1" ht="12" customHeight="1" x14ac:dyDescent="0.2">
      <c r="B124" s="33"/>
      <c r="C124" s="27" t="s">
        <v>22</v>
      </c>
      <c r="F124" s="25" t="str">
        <f>F16</f>
        <v xml:space="preserve"> </v>
      </c>
      <c r="I124" s="27" t="s">
        <v>24</v>
      </c>
      <c r="J124" s="53">
        <f>IF(J16="","",J16)</f>
        <v>45961</v>
      </c>
      <c r="L124" s="33"/>
    </row>
    <row r="125" spans="2:12" s="1" customFormat="1" ht="6.95" customHeight="1" x14ac:dyDescent="0.2">
      <c r="B125" s="33"/>
      <c r="L125" s="33"/>
    </row>
    <row r="126" spans="2:12" s="1" customFormat="1" ht="15.2" customHeight="1" x14ac:dyDescent="0.2">
      <c r="B126" s="33"/>
      <c r="C126" s="27" t="s">
        <v>29</v>
      </c>
      <c r="F126" s="25" t="str">
        <f>E19</f>
        <v>KRÁLOVÉHRADECKÝ KRAJ</v>
      </c>
      <c r="I126" s="27" t="s">
        <v>35</v>
      </c>
      <c r="J126" s="31" t="str">
        <f>E25</f>
        <v>KANIA a.s.</v>
      </c>
      <c r="L126" s="33"/>
    </row>
    <row r="127" spans="2:12" s="1" customFormat="1" ht="15.2" customHeight="1" x14ac:dyDescent="0.2">
      <c r="B127" s="33"/>
      <c r="C127" s="27" t="s">
        <v>33</v>
      </c>
      <c r="F127" s="25" t="str">
        <f>IF(E22="","",E22)</f>
        <v>Vyplň údaj</v>
      </c>
      <c r="I127" s="27" t="s">
        <v>38</v>
      </c>
      <c r="J127" s="31" t="str">
        <f>E28</f>
        <v xml:space="preserve"> </v>
      </c>
      <c r="L127" s="33"/>
    </row>
    <row r="128" spans="2:12" s="1" customFormat="1" ht="10.35" customHeight="1" x14ac:dyDescent="0.2">
      <c r="B128" s="33"/>
      <c r="L128" s="33"/>
    </row>
    <row r="129" spans="2:65" s="10" customFormat="1" ht="29.25" customHeight="1" x14ac:dyDescent="0.2">
      <c r="B129" s="117"/>
      <c r="C129" s="118" t="s">
        <v>295</v>
      </c>
      <c r="D129" s="119" t="s">
        <v>66</v>
      </c>
      <c r="E129" s="119" t="s">
        <v>62</v>
      </c>
      <c r="F129" s="119" t="s">
        <v>63</v>
      </c>
      <c r="G129" s="119" t="s">
        <v>296</v>
      </c>
      <c r="H129" s="119" t="s">
        <v>297</v>
      </c>
      <c r="I129" s="119" t="s">
        <v>298</v>
      </c>
      <c r="J129" s="119" t="s">
        <v>282</v>
      </c>
      <c r="K129" s="120" t="s">
        <v>299</v>
      </c>
      <c r="L129" s="117"/>
      <c r="M129" s="60" t="s">
        <v>1</v>
      </c>
      <c r="N129" s="61" t="s">
        <v>45</v>
      </c>
      <c r="O129" s="61" t="s">
        <v>300</v>
      </c>
      <c r="P129" s="61" t="s">
        <v>301</v>
      </c>
      <c r="Q129" s="61" t="s">
        <v>302</v>
      </c>
      <c r="R129" s="61" t="s">
        <v>303</v>
      </c>
      <c r="S129" s="61" t="s">
        <v>304</v>
      </c>
      <c r="T129" s="62" t="s">
        <v>305</v>
      </c>
    </row>
    <row r="130" spans="2:65" s="1" customFormat="1" ht="22.9" customHeight="1" x14ac:dyDescent="0.25">
      <c r="B130" s="33"/>
      <c r="C130" s="65" t="s">
        <v>306</v>
      </c>
      <c r="J130" s="121">
        <f>BK130</f>
        <v>0</v>
      </c>
      <c r="L130" s="33"/>
      <c r="M130" s="63"/>
      <c r="N130" s="54"/>
      <c r="O130" s="54"/>
      <c r="P130" s="122">
        <f>P131+P170+P185+P188+P195+P204</f>
        <v>0</v>
      </c>
      <c r="Q130" s="54"/>
      <c r="R130" s="122">
        <f>R131+R170+R185+R188+R195+R204</f>
        <v>0</v>
      </c>
      <c r="S130" s="54"/>
      <c r="T130" s="123">
        <f>T131+T170+T185+T188+T195+T204</f>
        <v>0</v>
      </c>
      <c r="AT130" s="17" t="s">
        <v>80</v>
      </c>
      <c r="AU130" s="17" t="s">
        <v>284</v>
      </c>
      <c r="BK130" s="124">
        <f>BK131+BK170+BK185+BK188+BK195+BK204</f>
        <v>0</v>
      </c>
    </row>
    <row r="131" spans="2:65" s="11" customFormat="1" ht="25.9" customHeight="1" x14ac:dyDescent="0.2">
      <c r="B131" s="125"/>
      <c r="D131" s="126" t="s">
        <v>80</v>
      </c>
      <c r="E131" s="127" t="s">
        <v>534</v>
      </c>
      <c r="F131" s="127" t="s">
        <v>7321</v>
      </c>
      <c r="I131" s="128"/>
      <c r="J131" s="129">
        <f>BK131</f>
        <v>0</v>
      </c>
      <c r="L131" s="125"/>
      <c r="M131" s="130"/>
      <c r="P131" s="131">
        <f>SUM(P132:P169)</f>
        <v>0</v>
      </c>
      <c r="R131" s="131">
        <f>SUM(R132:R169)</f>
        <v>0</v>
      </c>
      <c r="T131" s="132">
        <f>SUM(T132:T169)</f>
        <v>0</v>
      </c>
      <c r="AR131" s="126" t="s">
        <v>88</v>
      </c>
      <c r="AT131" s="133" t="s">
        <v>80</v>
      </c>
      <c r="AU131" s="133" t="s">
        <v>81</v>
      </c>
      <c r="AY131" s="126" t="s">
        <v>309</v>
      </c>
      <c r="BK131" s="134">
        <f>SUM(BK132:BK169)</f>
        <v>0</v>
      </c>
    </row>
    <row r="132" spans="2:65" s="1" customFormat="1" ht="16.5" customHeight="1" x14ac:dyDescent="0.2">
      <c r="B132" s="137"/>
      <c r="C132" s="138" t="s">
        <v>88</v>
      </c>
      <c r="D132" s="138" t="s">
        <v>311</v>
      </c>
      <c r="E132" s="139" t="s">
        <v>6705</v>
      </c>
      <c r="F132" s="140" t="s">
        <v>7322</v>
      </c>
      <c r="G132" s="141" t="s">
        <v>1</v>
      </c>
      <c r="H132" s="142">
        <v>0</v>
      </c>
      <c r="I132" s="143"/>
      <c r="J132" s="144">
        <f t="shared" ref="J132:J169" si="0">ROUND(I132*H132,2)</f>
        <v>0</v>
      </c>
      <c r="K132" s="140" t="s">
        <v>1</v>
      </c>
      <c r="L132" s="33"/>
      <c r="M132" s="145" t="s">
        <v>1</v>
      </c>
      <c r="N132" s="146" t="s">
        <v>46</v>
      </c>
      <c r="P132" s="147">
        <f t="shared" ref="P132:P169" si="1">O132*H132</f>
        <v>0</v>
      </c>
      <c r="Q132" s="147">
        <v>0</v>
      </c>
      <c r="R132" s="147">
        <f t="shared" ref="R132:R169" si="2">Q132*H132</f>
        <v>0</v>
      </c>
      <c r="S132" s="147">
        <v>0</v>
      </c>
      <c r="T132" s="148">
        <f t="shared" ref="T132:T169" si="3">S132*H132</f>
        <v>0</v>
      </c>
      <c r="AR132" s="149" t="s">
        <v>120</v>
      </c>
      <c r="AT132" s="149" t="s">
        <v>311</v>
      </c>
      <c r="AU132" s="149" t="s">
        <v>88</v>
      </c>
      <c r="AY132" s="17" t="s">
        <v>309</v>
      </c>
      <c r="BE132" s="150">
        <f t="shared" ref="BE132:BE169" si="4">IF(N132="základní",J132,0)</f>
        <v>0</v>
      </c>
      <c r="BF132" s="150">
        <f t="shared" ref="BF132:BF169" si="5">IF(N132="snížená",J132,0)</f>
        <v>0</v>
      </c>
      <c r="BG132" s="150">
        <f t="shared" ref="BG132:BG169" si="6">IF(N132="zákl. přenesená",J132,0)</f>
        <v>0</v>
      </c>
      <c r="BH132" s="150">
        <f t="shared" ref="BH132:BH169" si="7">IF(N132="sníž. přenesená",J132,0)</f>
        <v>0</v>
      </c>
      <c r="BI132" s="150">
        <f t="shared" ref="BI132:BI169" si="8">IF(N132="nulová",J132,0)</f>
        <v>0</v>
      </c>
      <c r="BJ132" s="17" t="s">
        <v>88</v>
      </c>
      <c r="BK132" s="150">
        <f t="shared" ref="BK132:BK169" si="9">ROUND(I132*H132,2)</f>
        <v>0</v>
      </c>
      <c r="BL132" s="17" t="s">
        <v>120</v>
      </c>
      <c r="BM132" s="149" t="s">
        <v>90</v>
      </c>
    </row>
    <row r="133" spans="2:65" s="1" customFormat="1" ht="37.9" customHeight="1" x14ac:dyDescent="0.2">
      <c r="B133" s="137"/>
      <c r="C133" s="138" t="s">
        <v>90</v>
      </c>
      <c r="D133" s="138" t="s">
        <v>311</v>
      </c>
      <c r="E133" s="139" t="s">
        <v>7323</v>
      </c>
      <c r="F133" s="140" t="s">
        <v>7324</v>
      </c>
      <c r="G133" s="141" t="s">
        <v>2702</v>
      </c>
      <c r="H133" s="142">
        <v>1</v>
      </c>
      <c r="I133" s="143"/>
      <c r="J133" s="144">
        <f t="shared" si="0"/>
        <v>0</v>
      </c>
      <c r="K133" s="140" t="s">
        <v>7325</v>
      </c>
      <c r="L133" s="33"/>
      <c r="M133" s="145" t="s">
        <v>1</v>
      </c>
      <c r="N133" s="146" t="s">
        <v>46</v>
      </c>
      <c r="P133" s="147">
        <f t="shared" si="1"/>
        <v>0</v>
      </c>
      <c r="Q133" s="147">
        <v>0</v>
      </c>
      <c r="R133" s="147">
        <f t="shared" si="2"/>
        <v>0</v>
      </c>
      <c r="S133" s="147">
        <v>0</v>
      </c>
      <c r="T133" s="148">
        <f t="shared" si="3"/>
        <v>0</v>
      </c>
      <c r="AR133" s="149" t="s">
        <v>120</v>
      </c>
      <c r="AT133" s="149" t="s">
        <v>311</v>
      </c>
      <c r="AU133" s="149" t="s">
        <v>88</v>
      </c>
      <c r="AY133" s="17" t="s">
        <v>309</v>
      </c>
      <c r="BE133" s="150">
        <f t="shared" si="4"/>
        <v>0</v>
      </c>
      <c r="BF133" s="150">
        <f t="shared" si="5"/>
        <v>0</v>
      </c>
      <c r="BG133" s="150">
        <f t="shared" si="6"/>
        <v>0</v>
      </c>
      <c r="BH133" s="150">
        <f t="shared" si="7"/>
        <v>0</v>
      </c>
      <c r="BI133" s="150">
        <f t="shared" si="8"/>
        <v>0</v>
      </c>
      <c r="BJ133" s="17" t="s">
        <v>88</v>
      </c>
      <c r="BK133" s="150">
        <f t="shared" si="9"/>
        <v>0</v>
      </c>
      <c r="BL133" s="17" t="s">
        <v>120</v>
      </c>
      <c r="BM133" s="149" t="s">
        <v>120</v>
      </c>
    </row>
    <row r="134" spans="2:65" s="1" customFormat="1" ht="16.5" customHeight="1" x14ac:dyDescent="0.2">
      <c r="B134" s="137"/>
      <c r="C134" s="138" t="s">
        <v>101</v>
      </c>
      <c r="D134" s="138" t="s">
        <v>311</v>
      </c>
      <c r="E134" s="139" t="s">
        <v>7326</v>
      </c>
      <c r="F134" s="140" t="s">
        <v>7327</v>
      </c>
      <c r="G134" s="141" t="s">
        <v>2702</v>
      </c>
      <c r="H134" s="142">
        <v>1</v>
      </c>
      <c r="I134" s="143"/>
      <c r="J134" s="144">
        <f t="shared" si="0"/>
        <v>0</v>
      </c>
      <c r="K134" s="140" t="s">
        <v>7325</v>
      </c>
      <c r="L134" s="33"/>
      <c r="M134" s="145" t="s">
        <v>1</v>
      </c>
      <c r="N134" s="146" t="s">
        <v>46</v>
      </c>
      <c r="P134" s="147">
        <f t="shared" si="1"/>
        <v>0</v>
      </c>
      <c r="Q134" s="147">
        <v>0</v>
      </c>
      <c r="R134" s="147">
        <f t="shared" si="2"/>
        <v>0</v>
      </c>
      <c r="S134" s="147">
        <v>0</v>
      </c>
      <c r="T134" s="148">
        <f t="shared" si="3"/>
        <v>0</v>
      </c>
      <c r="AR134" s="149" t="s">
        <v>120</v>
      </c>
      <c r="AT134" s="149" t="s">
        <v>311</v>
      </c>
      <c r="AU134" s="149" t="s">
        <v>88</v>
      </c>
      <c r="AY134" s="17" t="s">
        <v>309</v>
      </c>
      <c r="BE134" s="150">
        <f t="shared" si="4"/>
        <v>0</v>
      </c>
      <c r="BF134" s="150">
        <f t="shared" si="5"/>
        <v>0</v>
      </c>
      <c r="BG134" s="150">
        <f t="shared" si="6"/>
        <v>0</v>
      </c>
      <c r="BH134" s="150">
        <f t="shared" si="7"/>
        <v>0</v>
      </c>
      <c r="BI134" s="150">
        <f t="shared" si="8"/>
        <v>0</v>
      </c>
      <c r="BJ134" s="17" t="s">
        <v>88</v>
      </c>
      <c r="BK134" s="150">
        <f t="shared" si="9"/>
        <v>0</v>
      </c>
      <c r="BL134" s="17" t="s">
        <v>120</v>
      </c>
      <c r="BM134" s="149" t="s">
        <v>325</v>
      </c>
    </row>
    <row r="135" spans="2:65" s="1" customFormat="1" ht="16.5" customHeight="1" x14ac:dyDescent="0.2">
      <c r="B135" s="137"/>
      <c r="C135" s="138" t="s">
        <v>120</v>
      </c>
      <c r="D135" s="138" t="s">
        <v>311</v>
      </c>
      <c r="E135" s="139" t="s">
        <v>7328</v>
      </c>
      <c r="F135" s="140" t="s">
        <v>7329</v>
      </c>
      <c r="G135" s="141" t="s">
        <v>2702</v>
      </c>
      <c r="H135" s="142">
        <v>1</v>
      </c>
      <c r="I135" s="143"/>
      <c r="J135" s="144">
        <f t="shared" si="0"/>
        <v>0</v>
      </c>
      <c r="K135" s="140" t="s">
        <v>7325</v>
      </c>
      <c r="L135" s="33"/>
      <c r="M135" s="145" t="s">
        <v>1</v>
      </c>
      <c r="N135" s="146" t="s">
        <v>46</v>
      </c>
      <c r="P135" s="147">
        <f t="shared" si="1"/>
        <v>0</v>
      </c>
      <c r="Q135" s="147">
        <v>0</v>
      </c>
      <c r="R135" s="147">
        <f t="shared" si="2"/>
        <v>0</v>
      </c>
      <c r="S135" s="147">
        <v>0</v>
      </c>
      <c r="T135" s="148">
        <f t="shared" si="3"/>
        <v>0</v>
      </c>
      <c r="AR135" s="149" t="s">
        <v>120</v>
      </c>
      <c r="AT135" s="149" t="s">
        <v>311</v>
      </c>
      <c r="AU135" s="149" t="s">
        <v>88</v>
      </c>
      <c r="AY135" s="17" t="s">
        <v>309</v>
      </c>
      <c r="BE135" s="150">
        <f t="shared" si="4"/>
        <v>0</v>
      </c>
      <c r="BF135" s="150">
        <f t="shared" si="5"/>
        <v>0</v>
      </c>
      <c r="BG135" s="150">
        <f t="shared" si="6"/>
        <v>0</v>
      </c>
      <c r="BH135" s="150">
        <f t="shared" si="7"/>
        <v>0</v>
      </c>
      <c r="BI135" s="150">
        <f t="shared" si="8"/>
        <v>0</v>
      </c>
      <c r="BJ135" s="17" t="s">
        <v>88</v>
      </c>
      <c r="BK135" s="150">
        <f t="shared" si="9"/>
        <v>0</v>
      </c>
      <c r="BL135" s="17" t="s">
        <v>120</v>
      </c>
      <c r="BM135" s="149" t="s">
        <v>329</v>
      </c>
    </row>
    <row r="136" spans="2:65" s="1" customFormat="1" ht="16.5" customHeight="1" x14ac:dyDescent="0.2">
      <c r="B136" s="137"/>
      <c r="C136" s="138" t="s">
        <v>331</v>
      </c>
      <c r="D136" s="138" t="s">
        <v>311</v>
      </c>
      <c r="E136" s="139" t="s">
        <v>7330</v>
      </c>
      <c r="F136" s="140" t="s">
        <v>7331</v>
      </c>
      <c r="G136" s="141" t="s">
        <v>2702</v>
      </c>
      <c r="H136" s="142">
        <v>1</v>
      </c>
      <c r="I136" s="143"/>
      <c r="J136" s="144">
        <f t="shared" si="0"/>
        <v>0</v>
      </c>
      <c r="K136" s="140" t="s">
        <v>7325</v>
      </c>
      <c r="L136" s="33"/>
      <c r="M136" s="145" t="s">
        <v>1</v>
      </c>
      <c r="N136" s="146" t="s">
        <v>46</v>
      </c>
      <c r="P136" s="147">
        <f t="shared" si="1"/>
        <v>0</v>
      </c>
      <c r="Q136" s="147">
        <v>0</v>
      </c>
      <c r="R136" s="147">
        <f t="shared" si="2"/>
        <v>0</v>
      </c>
      <c r="S136" s="147">
        <v>0</v>
      </c>
      <c r="T136" s="148">
        <f t="shared" si="3"/>
        <v>0</v>
      </c>
      <c r="AR136" s="149" t="s">
        <v>120</v>
      </c>
      <c r="AT136" s="149" t="s">
        <v>311</v>
      </c>
      <c r="AU136" s="149" t="s">
        <v>88</v>
      </c>
      <c r="AY136" s="17" t="s">
        <v>309</v>
      </c>
      <c r="BE136" s="150">
        <f t="shared" si="4"/>
        <v>0</v>
      </c>
      <c r="BF136" s="150">
        <f t="shared" si="5"/>
        <v>0</v>
      </c>
      <c r="BG136" s="150">
        <f t="shared" si="6"/>
        <v>0</v>
      </c>
      <c r="BH136" s="150">
        <f t="shared" si="7"/>
        <v>0</v>
      </c>
      <c r="BI136" s="150">
        <f t="shared" si="8"/>
        <v>0</v>
      </c>
      <c r="BJ136" s="17" t="s">
        <v>88</v>
      </c>
      <c r="BK136" s="150">
        <f t="shared" si="9"/>
        <v>0</v>
      </c>
      <c r="BL136" s="17" t="s">
        <v>120</v>
      </c>
      <c r="BM136" s="149" t="s">
        <v>334</v>
      </c>
    </row>
    <row r="137" spans="2:65" s="1" customFormat="1" ht="16.5" customHeight="1" x14ac:dyDescent="0.2">
      <c r="B137" s="137"/>
      <c r="C137" s="138" t="s">
        <v>325</v>
      </c>
      <c r="D137" s="138" t="s">
        <v>311</v>
      </c>
      <c r="E137" s="139" t="s">
        <v>7332</v>
      </c>
      <c r="F137" s="140" t="s">
        <v>7333</v>
      </c>
      <c r="G137" s="141" t="s">
        <v>2702</v>
      </c>
      <c r="H137" s="142">
        <v>3</v>
      </c>
      <c r="I137" s="143"/>
      <c r="J137" s="144">
        <f t="shared" si="0"/>
        <v>0</v>
      </c>
      <c r="K137" s="140" t="s">
        <v>7325</v>
      </c>
      <c r="L137" s="33"/>
      <c r="M137" s="145" t="s">
        <v>1</v>
      </c>
      <c r="N137" s="146" t="s">
        <v>46</v>
      </c>
      <c r="P137" s="147">
        <f t="shared" si="1"/>
        <v>0</v>
      </c>
      <c r="Q137" s="147">
        <v>0</v>
      </c>
      <c r="R137" s="147">
        <f t="shared" si="2"/>
        <v>0</v>
      </c>
      <c r="S137" s="147">
        <v>0</v>
      </c>
      <c r="T137" s="148">
        <f t="shared" si="3"/>
        <v>0</v>
      </c>
      <c r="AR137" s="149" t="s">
        <v>120</v>
      </c>
      <c r="AT137" s="149" t="s">
        <v>311</v>
      </c>
      <c r="AU137" s="149" t="s">
        <v>88</v>
      </c>
      <c r="AY137" s="17" t="s">
        <v>309</v>
      </c>
      <c r="BE137" s="150">
        <f t="shared" si="4"/>
        <v>0</v>
      </c>
      <c r="BF137" s="150">
        <f t="shared" si="5"/>
        <v>0</v>
      </c>
      <c r="BG137" s="150">
        <f t="shared" si="6"/>
        <v>0</v>
      </c>
      <c r="BH137" s="150">
        <f t="shared" si="7"/>
        <v>0</v>
      </c>
      <c r="BI137" s="150">
        <f t="shared" si="8"/>
        <v>0</v>
      </c>
      <c r="BJ137" s="17" t="s">
        <v>88</v>
      </c>
      <c r="BK137" s="150">
        <f t="shared" si="9"/>
        <v>0</v>
      </c>
      <c r="BL137" s="17" t="s">
        <v>120</v>
      </c>
      <c r="BM137" s="149" t="s">
        <v>8</v>
      </c>
    </row>
    <row r="138" spans="2:65" s="1" customFormat="1" ht="16.5" customHeight="1" x14ac:dyDescent="0.2">
      <c r="B138" s="137"/>
      <c r="C138" s="138" t="s">
        <v>339</v>
      </c>
      <c r="D138" s="138" t="s">
        <v>311</v>
      </c>
      <c r="E138" s="139" t="s">
        <v>7334</v>
      </c>
      <c r="F138" s="140" t="s">
        <v>7335</v>
      </c>
      <c r="G138" s="141" t="s">
        <v>2702</v>
      </c>
      <c r="H138" s="142">
        <v>1</v>
      </c>
      <c r="I138" s="143"/>
      <c r="J138" s="144">
        <f t="shared" si="0"/>
        <v>0</v>
      </c>
      <c r="K138" s="140" t="s">
        <v>7325</v>
      </c>
      <c r="L138" s="33"/>
      <c r="M138" s="145" t="s">
        <v>1</v>
      </c>
      <c r="N138" s="146" t="s">
        <v>46</v>
      </c>
      <c r="P138" s="147">
        <f t="shared" si="1"/>
        <v>0</v>
      </c>
      <c r="Q138" s="147">
        <v>0</v>
      </c>
      <c r="R138" s="147">
        <f t="shared" si="2"/>
        <v>0</v>
      </c>
      <c r="S138" s="147">
        <v>0</v>
      </c>
      <c r="T138" s="148">
        <f t="shared" si="3"/>
        <v>0</v>
      </c>
      <c r="AR138" s="149" t="s">
        <v>120</v>
      </c>
      <c r="AT138" s="149" t="s">
        <v>311</v>
      </c>
      <c r="AU138" s="149" t="s">
        <v>88</v>
      </c>
      <c r="AY138" s="17" t="s">
        <v>309</v>
      </c>
      <c r="BE138" s="150">
        <f t="shared" si="4"/>
        <v>0</v>
      </c>
      <c r="BF138" s="150">
        <f t="shared" si="5"/>
        <v>0</v>
      </c>
      <c r="BG138" s="150">
        <f t="shared" si="6"/>
        <v>0</v>
      </c>
      <c r="BH138" s="150">
        <f t="shared" si="7"/>
        <v>0</v>
      </c>
      <c r="BI138" s="150">
        <f t="shared" si="8"/>
        <v>0</v>
      </c>
      <c r="BJ138" s="17" t="s">
        <v>88</v>
      </c>
      <c r="BK138" s="150">
        <f t="shared" si="9"/>
        <v>0</v>
      </c>
      <c r="BL138" s="17" t="s">
        <v>120</v>
      </c>
      <c r="BM138" s="149" t="s">
        <v>342</v>
      </c>
    </row>
    <row r="139" spans="2:65" s="1" customFormat="1" ht="16.5" customHeight="1" x14ac:dyDescent="0.2">
      <c r="B139" s="137"/>
      <c r="C139" s="138" t="s">
        <v>329</v>
      </c>
      <c r="D139" s="138" t="s">
        <v>311</v>
      </c>
      <c r="E139" s="139" t="s">
        <v>7336</v>
      </c>
      <c r="F139" s="140" t="s">
        <v>7337</v>
      </c>
      <c r="G139" s="141" t="s">
        <v>2702</v>
      </c>
      <c r="H139" s="142">
        <v>2</v>
      </c>
      <c r="I139" s="143"/>
      <c r="J139" s="144">
        <f t="shared" si="0"/>
        <v>0</v>
      </c>
      <c r="K139" s="140" t="s">
        <v>7325</v>
      </c>
      <c r="L139" s="33"/>
      <c r="M139" s="145" t="s">
        <v>1</v>
      </c>
      <c r="N139" s="146" t="s">
        <v>46</v>
      </c>
      <c r="P139" s="147">
        <f t="shared" si="1"/>
        <v>0</v>
      </c>
      <c r="Q139" s="147">
        <v>0</v>
      </c>
      <c r="R139" s="147">
        <f t="shared" si="2"/>
        <v>0</v>
      </c>
      <c r="S139" s="147">
        <v>0</v>
      </c>
      <c r="T139" s="148">
        <f t="shared" si="3"/>
        <v>0</v>
      </c>
      <c r="AR139" s="149" t="s">
        <v>120</v>
      </c>
      <c r="AT139" s="149" t="s">
        <v>311</v>
      </c>
      <c r="AU139" s="149" t="s">
        <v>88</v>
      </c>
      <c r="AY139" s="17" t="s">
        <v>309</v>
      </c>
      <c r="BE139" s="150">
        <f t="shared" si="4"/>
        <v>0</v>
      </c>
      <c r="BF139" s="150">
        <f t="shared" si="5"/>
        <v>0</v>
      </c>
      <c r="BG139" s="150">
        <f t="shared" si="6"/>
        <v>0</v>
      </c>
      <c r="BH139" s="150">
        <f t="shared" si="7"/>
        <v>0</v>
      </c>
      <c r="BI139" s="150">
        <f t="shared" si="8"/>
        <v>0</v>
      </c>
      <c r="BJ139" s="17" t="s">
        <v>88</v>
      </c>
      <c r="BK139" s="150">
        <f t="shared" si="9"/>
        <v>0</v>
      </c>
      <c r="BL139" s="17" t="s">
        <v>120</v>
      </c>
      <c r="BM139" s="149" t="s">
        <v>346</v>
      </c>
    </row>
    <row r="140" spans="2:65" s="1" customFormat="1" ht="37.9" customHeight="1" x14ac:dyDescent="0.2">
      <c r="B140" s="137"/>
      <c r="C140" s="138" t="s">
        <v>348</v>
      </c>
      <c r="D140" s="138" t="s">
        <v>311</v>
      </c>
      <c r="E140" s="139" t="s">
        <v>7338</v>
      </c>
      <c r="F140" s="140" t="s">
        <v>7339</v>
      </c>
      <c r="G140" s="141" t="s">
        <v>2702</v>
      </c>
      <c r="H140" s="142">
        <v>3</v>
      </c>
      <c r="I140" s="143"/>
      <c r="J140" s="144">
        <f t="shared" si="0"/>
        <v>0</v>
      </c>
      <c r="K140" s="140" t="s">
        <v>7325</v>
      </c>
      <c r="L140" s="33"/>
      <c r="M140" s="145" t="s">
        <v>1</v>
      </c>
      <c r="N140" s="146" t="s">
        <v>46</v>
      </c>
      <c r="P140" s="147">
        <f t="shared" si="1"/>
        <v>0</v>
      </c>
      <c r="Q140" s="147">
        <v>0</v>
      </c>
      <c r="R140" s="147">
        <f t="shared" si="2"/>
        <v>0</v>
      </c>
      <c r="S140" s="147">
        <v>0</v>
      </c>
      <c r="T140" s="148">
        <f t="shared" si="3"/>
        <v>0</v>
      </c>
      <c r="AR140" s="149" t="s">
        <v>120</v>
      </c>
      <c r="AT140" s="149" t="s">
        <v>311</v>
      </c>
      <c r="AU140" s="149" t="s">
        <v>88</v>
      </c>
      <c r="AY140" s="17" t="s">
        <v>309</v>
      </c>
      <c r="BE140" s="150">
        <f t="shared" si="4"/>
        <v>0</v>
      </c>
      <c r="BF140" s="150">
        <f t="shared" si="5"/>
        <v>0</v>
      </c>
      <c r="BG140" s="150">
        <f t="shared" si="6"/>
        <v>0</v>
      </c>
      <c r="BH140" s="150">
        <f t="shared" si="7"/>
        <v>0</v>
      </c>
      <c r="BI140" s="150">
        <f t="shared" si="8"/>
        <v>0</v>
      </c>
      <c r="BJ140" s="17" t="s">
        <v>88</v>
      </c>
      <c r="BK140" s="150">
        <f t="shared" si="9"/>
        <v>0</v>
      </c>
      <c r="BL140" s="17" t="s">
        <v>120</v>
      </c>
      <c r="BM140" s="149" t="s">
        <v>351</v>
      </c>
    </row>
    <row r="141" spans="2:65" s="1" customFormat="1" ht="16.5" customHeight="1" x14ac:dyDescent="0.2">
      <c r="B141" s="137"/>
      <c r="C141" s="138" t="s">
        <v>334</v>
      </c>
      <c r="D141" s="138" t="s">
        <v>311</v>
      </c>
      <c r="E141" s="139" t="s">
        <v>7340</v>
      </c>
      <c r="F141" s="140" t="s">
        <v>7327</v>
      </c>
      <c r="G141" s="141" t="s">
        <v>2702</v>
      </c>
      <c r="H141" s="142">
        <v>3</v>
      </c>
      <c r="I141" s="143"/>
      <c r="J141" s="144">
        <f t="shared" si="0"/>
        <v>0</v>
      </c>
      <c r="K141" s="140" t="s">
        <v>7325</v>
      </c>
      <c r="L141" s="33"/>
      <c r="M141" s="145" t="s">
        <v>1</v>
      </c>
      <c r="N141" s="146" t="s">
        <v>46</v>
      </c>
      <c r="P141" s="147">
        <f t="shared" si="1"/>
        <v>0</v>
      </c>
      <c r="Q141" s="147">
        <v>0</v>
      </c>
      <c r="R141" s="147">
        <f t="shared" si="2"/>
        <v>0</v>
      </c>
      <c r="S141" s="147">
        <v>0</v>
      </c>
      <c r="T141" s="148">
        <f t="shared" si="3"/>
        <v>0</v>
      </c>
      <c r="AR141" s="149" t="s">
        <v>120</v>
      </c>
      <c r="AT141" s="149" t="s">
        <v>311</v>
      </c>
      <c r="AU141" s="149" t="s">
        <v>88</v>
      </c>
      <c r="AY141" s="17" t="s">
        <v>309</v>
      </c>
      <c r="BE141" s="150">
        <f t="shared" si="4"/>
        <v>0</v>
      </c>
      <c r="BF141" s="150">
        <f t="shared" si="5"/>
        <v>0</v>
      </c>
      <c r="BG141" s="150">
        <f t="shared" si="6"/>
        <v>0</v>
      </c>
      <c r="BH141" s="150">
        <f t="shared" si="7"/>
        <v>0</v>
      </c>
      <c r="BI141" s="150">
        <f t="shared" si="8"/>
        <v>0</v>
      </c>
      <c r="BJ141" s="17" t="s">
        <v>88</v>
      </c>
      <c r="BK141" s="150">
        <f t="shared" si="9"/>
        <v>0</v>
      </c>
      <c r="BL141" s="17" t="s">
        <v>120</v>
      </c>
      <c r="BM141" s="149" t="s">
        <v>355</v>
      </c>
    </row>
    <row r="142" spans="2:65" s="1" customFormat="1" ht="16.5" customHeight="1" x14ac:dyDescent="0.2">
      <c r="B142" s="137"/>
      <c r="C142" s="138" t="s">
        <v>357</v>
      </c>
      <c r="D142" s="138" t="s">
        <v>311</v>
      </c>
      <c r="E142" s="139" t="s">
        <v>7341</v>
      </c>
      <c r="F142" s="140" t="s">
        <v>7335</v>
      </c>
      <c r="G142" s="141" t="s">
        <v>2702</v>
      </c>
      <c r="H142" s="142">
        <v>3</v>
      </c>
      <c r="I142" s="143"/>
      <c r="J142" s="144">
        <f t="shared" si="0"/>
        <v>0</v>
      </c>
      <c r="K142" s="140" t="s">
        <v>7325</v>
      </c>
      <c r="L142" s="33"/>
      <c r="M142" s="145" t="s">
        <v>1</v>
      </c>
      <c r="N142" s="146" t="s">
        <v>46</v>
      </c>
      <c r="P142" s="147">
        <f t="shared" si="1"/>
        <v>0</v>
      </c>
      <c r="Q142" s="147">
        <v>0</v>
      </c>
      <c r="R142" s="147">
        <f t="shared" si="2"/>
        <v>0</v>
      </c>
      <c r="S142" s="147">
        <v>0</v>
      </c>
      <c r="T142" s="148">
        <f t="shared" si="3"/>
        <v>0</v>
      </c>
      <c r="AR142" s="149" t="s">
        <v>120</v>
      </c>
      <c r="AT142" s="149" t="s">
        <v>311</v>
      </c>
      <c r="AU142" s="149" t="s">
        <v>88</v>
      </c>
      <c r="AY142" s="17" t="s">
        <v>309</v>
      </c>
      <c r="BE142" s="150">
        <f t="shared" si="4"/>
        <v>0</v>
      </c>
      <c r="BF142" s="150">
        <f t="shared" si="5"/>
        <v>0</v>
      </c>
      <c r="BG142" s="150">
        <f t="shared" si="6"/>
        <v>0</v>
      </c>
      <c r="BH142" s="150">
        <f t="shared" si="7"/>
        <v>0</v>
      </c>
      <c r="BI142" s="150">
        <f t="shared" si="8"/>
        <v>0</v>
      </c>
      <c r="BJ142" s="17" t="s">
        <v>88</v>
      </c>
      <c r="BK142" s="150">
        <f t="shared" si="9"/>
        <v>0</v>
      </c>
      <c r="BL142" s="17" t="s">
        <v>120</v>
      </c>
      <c r="BM142" s="149" t="s">
        <v>361</v>
      </c>
    </row>
    <row r="143" spans="2:65" s="1" customFormat="1" ht="16.5" customHeight="1" x14ac:dyDescent="0.2">
      <c r="B143" s="137"/>
      <c r="C143" s="138" t="s">
        <v>8</v>
      </c>
      <c r="D143" s="138" t="s">
        <v>311</v>
      </c>
      <c r="E143" s="139" t="s">
        <v>7342</v>
      </c>
      <c r="F143" s="140" t="s">
        <v>7343</v>
      </c>
      <c r="G143" s="141" t="s">
        <v>2702</v>
      </c>
      <c r="H143" s="142">
        <v>6</v>
      </c>
      <c r="I143" s="143"/>
      <c r="J143" s="144">
        <f t="shared" si="0"/>
        <v>0</v>
      </c>
      <c r="K143" s="140" t="s">
        <v>7325</v>
      </c>
      <c r="L143" s="33"/>
      <c r="M143" s="145" t="s">
        <v>1</v>
      </c>
      <c r="N143" s="146" t="s">
        <v>46</v>
      </c>
      <c r="P143" s="147">
        <f t="shared" si="1"/>
        <v>0</v>
      </c>
      <c r="Q143" s="147">
        <v>0</v>
      </c>
      <c r="R143" s="147">
        <f t="shared" si="2"/>
        <v>0</v>
      </c>
      <c r="S143" s="147">
        <v>0</v>
      </c>
      <c r="T143" s="148">
        <f t="shared" si="3"/>
        <v>0</v>
      </c>
      <c r="AR143" s="149" t="s">
        <v>120</v>
      </c>
      <c r="AT143" s="149" t="s">
        <v>311</v>
      </c>
      <c r="AU143" s="149" t="s">
        <v>88</v>
      </c>
      <c r="AY143" s="17" t="s">
        <v>309</v>
      </c>
      <c r="BE143" s="150">
        <f t="shared" si="4"/>
        <v>0</v>
      </c>
      <c r="BF143" s="150">
        <f t="shared" si="5"/>
        <v>0</v>
      </c>
      <c r="BG143" s="150">
        <f t="shared" si="6"/>
        <v>0</v>
      </c>
      <c r="BH143" s="150">
        <f t="shared" si="7"/>
        <v>0</v>
      </c>
      <c r="BI143" s="150">
        <f t="shared" si="8"/>
        <v>0</v>
      </c>
      <c r="BJ143" s="17" t="s">
        <v>88</v>
      </c>
      <c r="BK143" s="150">
        <f t="shared" si="9"/>
        <v>0</v>
      </c>
      <c r="BL143" s="17" t="s">
        <v>120</v>
      </c>
      <c r="BM143" s="149" t="s">
        <v>367</v>
      </c>
    </row>
    <row r="144" spans="2:65" s="1" customFormat="1" ht="16.5" customHeight="1" x14ac:dyDescent="0.2">
      <c r="B144" s="137"/>
      <c r="C144" s="138" t="s">
        <v>368</v>
      </c>
      <c r="D144" s="138" t="s">
        <v>311</v>
      </c>
      <c r="E144" s="139" t="s">
        <v>7344</v>
      </c>
      <c r="F144" s="140" t="s">
        <v>7345</v>
      </c>
      <c r="G144" s="141" t="s">
        <v>2702</v>
      </c>
      <c r="H144" s="142">
        <v>1</v>
      </c>
      <c r="I144" s="143"/>
      <c r="J144" s="144">
        <f t="shared" si="0"/>
        <v>0</v>
      </c>
      <c r="K144" s="140" t="s">
        <v>7325</v>
      </c>
      <c r="L144" s="33"/>
      <c r="M144" s="145" t="s">
        <v>1</v>
      </c>
      <c r="N144" s="146" t="s">
        <v>46</v>
      </c>
      <c r="P144" s="147">
        <f t="shared" si="1"/>
        <v>0</v>
      </c>
      <c r="Q144" s="147">
        <v>0</v>
      </c>
      <c r="R144" s="147">
        <f t="shared" si="2"/>
        <v>0</v>
      </c>
      <c r="S144" s="147">
        <v>0</v>
      </c>
      <c r="T144" s="148">
        <f t="shared" si="3"/>
        <v>0</v>
      </c>
      <c r="AR144" s="149" t="s">
        <v>120</v>
      </c>
      <c r="AT144" s="149" t="s">
        <v>311</v>
      </c>
      <c r="AU144" s="149" t="s">
        <v>88</v>
      </c>
      <c r="AY144" s="17" t="s">
        <v>309</v>
      </c>
      <c r="BE144" s="150">
        <f t="shared" si="4"/>
        <v>0</v>
      </c>
      <c r="BF144" s="150">
        <f t="shared" si="5"/>
        <v>0</v>
      </c>
      <c r="BG144" s="150">
        <f t="shared" si="6"/>
        <v>0</v>
      </c>
      <c r="BH144" s="150">
        <f t="shared" si="7"/>
        <v>0</v>
      </c>
      <c r="BI144" s="150">
        <f t="shared" si="8"/>
        <v>0</v>
      </c>
      <c r="BJ144" s="17" t="s">
        <v>88</v>
      </c>
      <c r="BK144" s="150">
        <f t="shared" si="9"/>
        <v>0</v>
      </c>
      <c r="BL144" s="17" t="s">
        <v>120</v>
      </c>
      <c r="BM144" s="149" t="s">
        <v>371</v>
      </c>
    </row>
    <row r="145" spans="2:65" s="1" customFormat="1" ht="16.5" customHeight="1" x14ac:dyDescent="0.2">
      <c r="B145" s="137"/>
      <c r="C145" s="138" t="s">
        <v>342</v>
      </c>
      <c r="D145" s="138" t="s">
        <v>311</v>
      </c>
      <c r="E145" s="139" t="s">
        <v>7346</v>
      </c>
      <c r="F145" s="140" t="s">
        <v>7347</v>
      </c>
      <c r="G145" s="141" t="s">
        <v>2702</v>
      </c>
      <c r="H145" s="142">
        <v>1</v>
      </c>
      <c r="I145" s="143"/>
      <c r="J145" s="144">
        <f t="shared" si="0"/>
        <v>0</v>
      </c>
      <c r="K145" s="140" t="s">
        <v>7325</v>
      </c>
      <c r="L145" s="33"/>
      <c r="M145" s="145" t="s">
        <v>1</v>
      </c>
      <c r="N145" s="146" t="s">
        <v>46</v>
      </c>
      <c r="P145" s="147">
        <f t="shared" si="1"/>
        <v>0</v>
      </c>
      <c r="Q145" s="147">
        <v>0</v>
      </c>
      <c r="R145" s="147">
        <f t="shared" si="2"/>
        <v>0</v>
      </c>
      <c r="S145" s="147">
        <v>0</v>
      </c>
      <c r="T145" s="148">
        <f t="shared" si="3"/>
        <v>0</v>
      </c>
      <c r="AR145" s="149" t="s">
        <v>120</v>
      </c>
      <c r="AT145" s="149" t="s">
        <v>311</v>
      </c>
      <c r="AU145" s="149" t="s">
        <v>88</v>
      </c>
      <c r="AY145" s="17" t="s">
        <v>309</v>
      </c>
      <c r="BE145" s="150">
        <f t="shared" si="4"/>
        <v>0</v>
      </c>
      <c r="BF145" s="150">
        <f t="shared" si="5"/>
        <v>0</v>
      </c>
      <c r="BG145" s="150">
        <f t="shared" si="6"/>
        <v>0</v>
      </c>
      <c r="BH145" s="150">
        <f t="shared" si="7"/>
        <v>0</v>
      </c>
      <c r="BI145" s="150">
        <f t="shared" si="8"/>
        <v>0</v>
      </c>
      <c r="BJ145" s="17" t="s">
        <v>88</v>
      </c>
      <c r="BK145" s="150">
        <f t="shared" si="9"/>
        <v>0</v>
      </c>
      <c r="BL145" s="17" t="s">
        <v>120</v>
      </c>
      <c r="BM145" s="149" t="s">
        <v>376</v>
      </c>
    </row>
    <row r="146" spans="2:65" s="1" customFormat="1" ht="16.5" customHeight="1" x14ac:dyDescent="0.2">
      <c r="B146" s="137"/>
      <c r="C146" s="138" t="s">
        <v>378</v>
      </c>
      <c r="D146" s="138" t="s">
        <v>311</v>
      </c>
      <c r="E146" s="139" t="s">
        <v>7348</v>
      </c>
      <c r="F146" s="140" t="s">
        <v>7349</v>
      </c>
      <c r="G146" s="141" t="s">
        <v>2702</v>
      </c>
      <c r="H146" s="142">
        <v>1</v>
      </c>
      <c r="I146" s="143"/>
      <c r="J146" s="144">
        <f t="shared" si="0"/>
        <v>0</v>
      </c>
      <c r="K146" s="140" t="s">
        <v>7325</v>
      </c>
      <c r="L146" s="33"/>
      <c r="M146" s="145" t="s">
        <v>1</v>
      </c>
      <c r="N146" s="146" t="s">
        <v>46</v>
      </c>
      <c r="P146" s="147">
        <f t="shared" si="1"/>
        <v>0</v>
      </c>
      <c r="Q146" s="147">
        <v>0</v>
      </c>
      <c r="R146" s="147">
        <f t="shared" si="2"/>
        <v>0</v>
      </c>
      <c r="S146" s="147">
        <v>0</v>
      </c>
      <c r="T146" s="148">
        <f t="shared" si="3"/>
        <v>0</v>
      </c>
      <c r="AR146" s="149" t="s">
        <v>120</v>
      </c>
      <c r="AT146" s="149" t="s">
        <v>311</v>
      </c>
      <c r="AU146" s="149" t="s">
        <v>88</v>
      </c>
      <c r="AY146" s="17" t="s">
        <v>309</v>
      </c>
      <c r="BE146" s="150">
        <f t="shared" si="4"/>
        <v>0</v>
      </c>
      <c r="BF146" s="150">
        <f t="shared" si="5"/>
        <v>0</v>
      </c>
      <c r="BG146" s="150">
        <f t="shared" si="6"/>
        <v>0</v>
      </c>
      <c r="BH146" s="150">
        <f t="shared" si="7"/>
        <v>0</v>
      </c>
      <c r="BI146" s="150">
        <f t="shared" si="8"/>
        <v>0</v>
      </c>
      <c r="BJ146" s="17" t="s">
        <v>88</v>
      </c>
      <c r="BK146" s="150">
        <f t="shared" si="9"/>
        <v>0</v>
      </c>
      <c r="BL146" s="17" t="s">
        <v>120</v>
      </c>
      <c r="BM146" s="149" t="s">
        <v>381</v>
      </c>
    </row>
    <row r="147" spans="2:65" s="1" customFormat="1" ht="16.5" customHeight="1" x14ac:dyDescent="0.2">
      <c r="B147" s="137"/>
      <c r="C147" s="138" t="s">
        <v>346</v>
      </c>
      <c r="D147" s="138" t="s">
        <v>311</v>
      </c>
      <c r="E147" s="139" t="s">
        <v>7350</v>
      </c>
      <c r="F147" s="140" t="s">
        <v>7351</v>
      </c>
      <c r="G147" s="141" t="s">
        <v>2702</v>
      </c>
      <c r="H147" s="142">
        <v>1</v>
      </c>
      <c r="I147" s="143"/>
      <c r="J147" s="144">
        <f t="shared" si="0"/>
        <v>0</v>
      </c>
      <c r="K147" s="140" t="s">
        <v>7325</v>
      </c>
      <c r="L147" s="33"/>
      <c r="M147" s="145" t="s">
        <v>1</v>
      </c>
      <c r="N147" s="146" t="s">
        <v>46</v>
      </c>
      <c r="P147" s="147">
        <f t="shared" si="1"/>
        <v>0</v>
      </c>
      <c r="Q147" s="147">
        <v>0</v>
      </c>
      <c r="R147" s="147">
        <f t="shared" si="2"/>
        <v>0</v>
      </c>
      <c r="S147" s="147">
        <v>0</v>
      </c>
      <c r="T147" s="148">
        <f t="shared" si="3"/>
        <v>0</v>
      </c>
      <c r="AR147" s="149" t="s">
        <v>120</v>
      </c>
      <c r="AT147" s="149" t="s">
        <v>311</v>
      </c>
      <c r="AU147" s="149" t="s">
        <v>88</v>
      </c>
      <c r="AY147" s="17" t="s">
        <v>309</v>
      </c>
      <c r="BE147" s="150">
        <f t="shared" si="4"/>
        <v>0</v>
      </c>
      <c r="BF147" s="150">
        <f t="shared" si="5"/>
        <v>0</v>
      </c>
      <c r="BG147" s="150">
        <f t="shared" si="6"/>
        <v>0</v>
      </c>
      <c r="BH147" s="150">
        <f t="shared" si="7"/>
        <v>0</v>
      </c>
      <c r="BI147" s="150">
        <f t="shared" si="8"/>
        <v>0</v>
      </c>
      <c r="BJ147" s="17" t="s">
        <v>88</v>
      </c>
      <c r="BK147" s="150">
        <f t="shared" si="9"/>
        <v>0</v>
      </c>
      <c r="BL147" s="17" t="s">
        <v>120</v>
      </c>
      <c r="BM147" s="149" t="s">
        <v>385</v>
      </c>
    </row>
    <row r="148" spans="2:65" s="1" customFormat="1" ht="16.5" customHeight="1" x14ac:dyDescent="0.2">
      <c r="B148" s="137"/>
      <c r="C148" s="138" t="s">
        <v>388</v>
      </c>
      <c r="D148" s="138" t="s">
        <v>311</v>
      </c>
      <c r="E148" s="139" t="s">
        <v>7352</v>
      </c>
      <c r="F148" s="140" t="s">
        <v>7353</v>
      </c>
      <c r="G148" s="141" t="s">
        <v>2702</v>
      </c>
      <c r="H148" s="142">
        <v>1</v>
      </c>
      <c r="I148" s="143"/>
      <c r="J148" s="144">
        <f t="shared" si="0"/>
        <v>0</v>
      </c>
      <c r="K148" s="140" t="s">
        <v>7325</v>
      </c>
      <c r="L148" s="33"/>
      <c r="M148" s="145" t="s">
        <v>1</v>
      </c>
      <c r="N148" s="146" t="s">
        <v>46</v>
      </c>
      <c r="P148" s="147">
        <f t="shared" si="1"/>
        <v>0</v>
      </c>
      <c r="Q148" s="147">
        <v>0</v>
      </c>
      <c r="R148" s="147">
        <f t="shared" si="2"/>
        <v>0</v>
      </c>
      <c r="S148" s="147">
        <v>0</v>
      </c>
      <c r="T148" s="148">
        <f t="shared" si="3"/>
        <v>0</v>
      </c>
      <c r="AR148" s="149" t="s">
        <v>120</v>
      </c>
      <c r="AT148" s="149" t="s">
        <v>311</v>
      </c>
      <c r="AU148" s="149" t="s">
        <v>88</v>
      </c>
      <c r="AY148" s="17" t="s">
        <v>309</v>
      </c>
      <c r="BE148" s="150">
        <f t="shared" si="4"/>
        <v>0</v>
      </c>
      <c r="BF148" s="150">
        <f t="shared" si="5"/>
        <v>0</v>
      </c>
      <c r="BG148" s="150">
        <f t="shared" si="6"/>
        <v>0</v>
      </c>
      <c r="BH148" s="150">
        <f t="shared" si="7"/>
        <v>0</v>
      </c>
      <c r="BI148" s="150">
        <f t="shared" si="8"/>
        <v>0</v>
      </c>
      <c r="BJ148" s="17" t="s">
        <v>88</v>
      </c>
      <c r="BK148" s="150">
        <f t="shared" si="9"/>
        <v>0</v>
      </c>
      <c r="BL148" s="17" t="s">
        <v>120</v>
      </c>
      <c r="BM148" s="149" t="s">
        <v>392</v>
      </c>
    </row>
    <row r="149" spans="2:65" s="1" customFormat="1" ht="16.5" customHeight="1" x14ac:dyDescent="0.2">
      <c r="B149" s="137"/>
      <c r="C149" s="138" t="s">
        <v>351</v>
      </c>
      <c r="D149" s="138" t="s">
        <v>311</v>
      </c>
      <c r="E149" s="139" t="s">
        <v>7354</v>
      </c>
      <c r="F149" s="140" t="s">
        <v>7355</v>
      </c>
      <c r="G149" s="141" t="s">
        <v>2702</v>
      </c>
      <c r="H149" s="142">
        <v>1</v>
      </c>
      <c r="I149" s="143"/>
      <c r="J149" s="144">
        <f t="shared" si="0"/>
        <v>0</v>
      </c>
      <c r="K149" s="140" t="s">
        <v>7325</v>
      </c>
      <c r="L149" s="33"/>
      <c r="M149" s="145" t="s">
        <v>1</v>
      </c>
      <c r="N149" s="146" t="s">
        <v>46</v>
      </c>
      <c r="P149" s="147">
        <f t="shared" si="1"/>
        <v>0</v>
      </c>
      <c r="Q149" s="147">
        <v>0</v>
      </c>
      <c r="R149" s="147">
        <f t="shared" si="2"/>
        <v>0</v>
      </c>
      <c r="S149" s="147">
        <v>0</v>
      </c>
      <c r="T149" s="148">
        <f t="shared" si="3"/>
        <v>0</v>
      </c>
      <c r="AR149" s="149" t="s">
        <v>120</v>
      </c>
      <c r="AT149" s="149" t="s">
        <v>311</v>
      </c>
      <c r="AU149" s="149" t="s">
        <v>88</v>
      </c>
      <c r="AY149" s="17" t="s">
        <v>309</v>
      </c>
      <c r="BE149" s="150">
        <f t="shared" si="4"/>
        <v>0</v>
      </c>
      <c r="BF149" s="150">
        <f t="shared" si="5"/>
        <v>0</v>
      </c>
      <c r="BG149" s="150">
        <f t="shared" si="6"/>
        <v>0</v>
      </c>
      <c r="BH149" s="150">
        <f t="shared" si="7"/>
        <v>0</v>
      </c>
      <c r="BI149" s="150">
        <f t="shared" si="8"/>
        <v>0</v>
      </c>
      <c r="BJ149" s="17" t="s">
        <v>88</v>
      </c>
      <c r="BK149" s="150">
        <f t="shared" si="9"/>
        <v>0</v>
      </c>
      <c r="BL149" s="17" t="s">
        <v>120</v>
      </c>
      <c r="BM149" s="149" t="s">
        <v>398</v>
      </c>
    </row>
    <row r="150" spans="2:65" s="1" customFormat="1" ht="16.5" customHeight="1" x14ac:dyDescent="0.2">
      <c r="B150" s="137"/>
      <c r="C150" s="138" t="s">
        <v>399</v>
      </c>
      <c r="D150" s="138" t="s">
        <v>311</v>
      </c>
      <c r="E150" s="139" t="s">
        <v>7356</v>
      </c>
      <c r="F150" s="140" t="s">
        <v>7357</v>
      </c>
      <c r="G150" s="141" t="s">
        <v>2702</v>
      </c>
      <c r="H150" s="142">
        <v>157</v>
      </c>
      <c r="I150" s="143"/>
      <c r="J150" s="144">
        <f t="shared" si="0"/>
        <v>0</v>
      </c>
      <c r="K150" s="140" t="s">
        <v>7325</v>
      </c>
      <c r="L150" s="33"/>
      <c r="M150" s="145" t="s">
        <v>1</v>
      </c>
      <c r="N150" s="146" t="s">
        <v>46</v>
      </c>
      <c r="P150" s="147">
        <f t="shared" si="1"/>
        <v>0</v>
      </c>
      <c r="Q150" s="147">
        <v>0</v>
      </c>
      <c r="R150" s="147">
        <f t="shared" si="2"/>
        <v>0</v>
      </c>
      <c r="S150" s="147">
        <v>0</v>
      </c>
      <c r="T150" s="148">
        <f t="shared" si="3"/>
        <v>0</v>
      </c>
      <c r="AR150" s="149" t="s">
        <v>120</v>
      </c>
      <c r="AT150" s="149" t="s">
        <v>311</v>
      </c>
      <c r="AU150" s="149" t="s">
        <v>88</v>
      </c>
      <c r="AY150" s="17" t="s">
        <v>309</v>
      </c>
      <c r="BE150" s="150">
        <f t="shared" si="4"/>
        <v>0</v>
      </c>
      <c r="BF150" s="150">
        <f t="shared" si="5"/>
        <v>0</v>
      </c>
      <c r="BG150" s="150">
        <f t="shared" si="6"/>
        <v>0</v>
      </c>
      <c r="BH150" s="150">
        <f t="shared" si="7"/>
        <v>0</v>
      </c>
      <c r="BI150" s="150">
        <f t="shared" si="8"/>
        <v>0</v>
      </c>
      <c r="BJ150" s="17" t="s">
        <v>88</v>
      </c>
      <c r="BK150" s="150">
        <f t="shared" si="9"/>
        <v>0</v>
      </c>
      <c r="BL150" s="17" t="s">
        <v>120</v>
      </c>
      <c r="BM150" s="149" t="s">
        <v>402</v>
      </c>
    </row>
    <row r="151" spans="2:65" s="1" customFormat="1" ht="16.5" customHeight="1" x14ac:dyDescent="0.2">
      <c r="B151" s="137"/>
      <c r="C151" s="138" t="s">
        <v>355</v>
      </c>
      <c r="D151" s="138" t="s">
        <v>311</v>
      </c>
      <c r="E151" s="139" t="s">
        <v>7358</v>
      </c>
      <c r="F151" s="140" t="s">
        <v>7359</v>
      </c>
      <c r="G151" s="141" t="s">
        <v>2702</v>
      </c>
      <c r="H151" s="142">
        <v>4</v>
      </c>
      <c r="I151" s="143"/>
      <c r="J151" s="144">
        <f t="shared" si="0"/>
        <v>0</v>
      </c>
      <c r="K151" s="140" t="s">
        <v>7325</v>
      </c>
      <c r="L151" s="33"/>
      <c r="M151" s="145" t="s">
        <v>1</v>
      </c>
      <c r="N151" s="146" t="s">
        <v>46</v>
      </c>
      <c r="P151" s="147">
        <f t="shared" si="1"/>
        <v>0</v>
      </c>
      <c r="Q151" s="147">
        <v>0</v>
      </c>
      <c r="R151" s="147">
        <f t="shared" si="2"/>
        <v>0</v>
      </c>
      <c r="S151" s="147">
        <v>0</v>
      </c>
      <c r="T151" s="148">
        <f t="shared" si="3"/>
        <v>0</v>
      </c>
      <c r="AR151" s="149" t="s">
        <v>120</v>
      </c>
      <c r="AT151" s="149" t="s">
        <v>311</v>
      </c>
      <c r="AU151" s="149" t="s">
        <v>88</v>
      </c>
      <c r="AY151" s="17" t="s">
        <v>309</v>
      </c>
      <c r="BE151" s="150">
        <f t="shared" si="4"/>
        <v>0</v>
      </c>
      <c r="BF151" s="150">
        <f t="shared" si="5"/>
        <v>0</v>
      </c>
      <c r="BG151" s="150">
        <f t="shared" si="6"/>
        <v>0</v>
      </c>
      <c r="BH151" s="150">
        <f t="shared" si="7"/>
        <v>0</v>
      </c>
      <c r="BI151" s="150">
        <f t="shared" si="8"/>
        <v>0</v>
      </c>
      <c r="BJ151" s="17" t="s">
        <v>88</v>
      </c>
      <c r="BK151" s="150">
        <f t="shared" si="9"/>
        <v>0</v>
      </c>
      <c r="BL151" s="17" t="s">
        <v>120</v>
      </c>
      <c r="BM151" s="149" t="s">
        <v>406</v>
      </c>
    </row>
    <row r="152" spans="2:65" s="1" customFormat="1" ht="16.5" customHeight="1" x14ac:dyDescent="0.2">
      <c r="B152" s="137"/>
      <c r="C152" s="138" t="s">
        <v>7</v>
      </c>
      <c r="D152" s="138" t="s">
        <v>311</v>
      </c>
      <c r="E152" s="139" t="s">
        <v>7360</v>
      </c>
      <c r="F152" s="140" t="s">
        <v>7361</v>
      </c>
      <c r="G152" s="141" t="s">
        <v>2702</v>
      </c>
      <c r="H152" s="142">
        <v>161</v>
      </c>
      <c r="I152" s="143"/>
      <c r="J152" s="144">
        <f t="shared" si="0"/>
        <v>0</v>
      </c>
      <c r="K152" s="140" t="s">
        <v>7325</v>
      </c>
      <c r="L152" s="33"/>
      <c r="M152" s="145" t="s">
        <v>1</v>
      </c>
      <c r="N152" s="146" t="s">
        <v>46</v>
      </c>
      <c r="P152" s="147">
        <f t="shared" si="1"/>
        <v>0</v>
      </c>
      <c r="Q152" s="147">
        <v>0</v>
      </c>
      <c r="R152" s="147">
        <f t="shared" si="2"/>
        <v>0</v>
      </c>
      <c r="S152" s="147">
        <v>0</v>
      </c>
      <c r="T152" s="148">
        <f t="shared" si="3"/>
        <v>0</v>
      </c>
      <c r="AR152" s="149" t="s">
        <v>120</v>
      </c>
      <c r="AT152" s="149" t="s">
        <v>311</v>
      </c>
      <c r="AU152" s="149" t="s">
        <v>88</v>
      </c>
      <c r="AY152" s="17" t="s">
        <v>309</v>
      </c>
      <c r="BE152" s="150">
        <f t="shared" si="4"/>
        <v>0</v>
      </c>
      <c r="BF152" s="150">
        <f t="shared" si="5"/>
        <v>0</v>
      </c>
      <c r="BG152" s="150">
        <f t="shared" si="6"/>
        <v>0</v>
      </c>
      <c r="BH152" s="150">
        <f t="shared" si="7"/>
        <v>0</v>
      </c>
      <c r="BI152" s="150">
        <f t="shared" si="8"/>
        <v>0</v>
      </c>
      <c r="BJ152" s="17" t="s">
        <v>88</v>
      </c>
      <c r="BK152" s="150">
        <f t="shared" si="9"/>
        <v>0</v>
      </c>
      <c r="BL152" s="17" t="s">
        <v>120</v>
      </c>
      <c r="BM152" s="149" t="s">
        <v>410</v>
      </c>
    </row>
    <row r="153" spans="2:65" s="1" customFormat="1" ht="16.5" customHeight="1" x14ac:dyDescent="0.2">
      <c r="B153" s="137"/>
      <c r="C153" s="138" t="s">
        <v>361</v>
      </c>
      <c r="D153" s="138" t="s">
        <v>311</v>
      </c>
      <c r="E153" s="139" t="s">
        <v>7362</v>
      </c>
      <c r="F153" s="140" t="s">
        <v>7363</v>
      </c>
      <c r="G153" s="141" t="s">
        <v>2702</v>
      </c>
      <c r="H153" s="142">
        <v>25</v>
      </c>
      <c r="I153" s="143"/>
      <c r="J153" s="144">
        <f t="shared" si="0"/>
        <v>0</v>
      </c>
      <c r="K153" s="140" t="s">
        <v>7325</v>
      </c>
      <c r="L153" s="33"/>
      <c r="M153" s="145" t="s">
        <v>1</v>
      </c>
      <c r="N153" s="146" t="s">
        <v>46</v>
      </c>
      <c r="P153" s="147">
        <f t="shared" si="1"/>
        <v>0</v>
      </c>
      <c r="Q153" s="147">
        <v>0</v>
      </c>
      <c r="R153" s="147">
        <f t="shared" si="2"/>
        <v>0</v>
      </c>
      <c r="S153" s="147">
        <v>0</v>
      </c>
      <c r="T153" s="148">
        <f t="shared" si="3"/>
        <v>0</v>
      </c>
      <c r="AR153" s="149" t="s">
        <v>120</v>
      </c>
      <c r="AT153" s="149" t="s">
        <v>311</v>
      </c>
      <c r="AU153" s="149" t="s">
        <v>88</v>
      </c>
      <c r="AY153" s="17" t="s">
        <v>309</v>
      </c>
      <c r="BE153" s="150">
        <f t="shared" si="4"/>
        <v>0</v>
      </c>
      <c r="BF153" s="150">
        <f t="shared" si="5"/>
        <v>0</v>
      </c>
      <c r="BG153" s="150">
        <f t="shared" si="6"/>
        <v>0</v>
      </c>
      <c r="BH153" s="150">
        <f t="shared" si="7"/>
        <v>0</v>
      </c>
      <c r="BI153" s="150">
        <f t="shared" si="8"/>
        <v>0</v>
      </c>
      <c r="BJ153" s="17" t="s">
        <v>88</v>
      </c>
      <c r="BK153" s="150">
        <f t="shared" si="9"/>
        <v>0</v>
      </c>
      <c r="BL153" s="17" t="s">
        <v>120</v>
      </c>
      <c r="BM153" s="149" t="s">
        <v>414</v>
      </c>
    </row>
    <row r="154" spans="2:65" s="1" customFormat="1" ht="16.5" customHeight="1" x14ac:dyDescent="0.2">
      <c r="B154" s="137"/>
      <c r="C154" s="138" t="s">
        <v>416</v>
      </c>
      <c r="D154" s="138" t="s">
        <v>311</v>
      </c>
      <c r="E154" s="139" t="s">
        <v>7364</v>
      </c>
      <c r="F154" s="140" t="s">
        <v>7365</v>
      </c>
      <c r="G154" s="141" t="s">
        <v>2702</v>
      </c>
      <c r="H154" s="142">
        <v>25</v>
      </c>
      <c r="I154" s="143"/>
      <c r="J154" s="144">
        <f t="shared" si="0"/>
        <v>0</v>
      </c>
      <c r="K154" s="140" t="s">
        <v>7325</v>
      </c>
      <c r="L154" s="33"/>
      <c r="M154" s="145" t="s">
        <v>1</v>
      </c>
      <c r="N154" s="146" t="s">
        <v>46</v>
      </c>
      <c r="P154" s="147">
        <f t="shared" si="1"/>
        <v>0</v>
      </c>
      <c r="Q154" s="147">
        <v>0</v>
      </c>
      <c r="R154" s="147">
        <f t="shared" si="2"/>
        <v>0</v>
      </c>
      <c r="S154" s="147">
        <v>0</v>
      </c>
      <c r="T154" s="148">
        <f t="shared" si="3"/>
        <v>0</v>
      </c>
      <c r="AR154" s="149" t="s">
        <v>120</v>
      </c>
      <c r="AT154" s="149" t="s">
        <v>311</v>
      </c>
      <c r="AU154" s="149" t="s">
        <v>88</v>
      </c>
      <c r="AY154" s="17" t="s">
        <v>309</v>
      </c>
      <c r="BE154" s="150">
        <f t="shared" si="4"/>
        <v>0</v>
      </c>
      <c r="BF154" s="150">
        <f t="shared" si="5"/>
        <v>0</v>
      </c>
      <c r="BG154" s="150">
        <f t="shared" si="6"/>
        <v>0</v>
      </c>
      <c r="BH154" s="150">
        <f t="shared" si="7"/>
        <v>0</v>
      </c>
      <c r="BI154" s="150">
        <f t="shared" si="8"/>
        <v>0</v>
      </c>
      <c r="BJ154" s="17" t="s">
        <v>88</v>
      </c>
      <c r="BK154" s="150">
        <f t="shared" si="9"/>
        <v>0</v>
      </c>
      <c r="BL154" s="17" t="s">
        <v>120</v>
      </c>
      <c r="BM154" s="149" t="s">
        <v>420</v>
      </c>
    </row>
    <row r="155" spans="2:65" s="1" customFormat="1" ht="16.5" customHeight="1" x14ac:dyDescent="0.2">
      <c r="B155" s="137"/>
      <c r="C155" s="138" t="s">
        <v>367</v>
      </c>
      <c r="D155" s="138" t="s">
        <v>311</v>
      </c>
      <c r="E155" s="139" t="s">
        <v>7366</v>
      </c>
      <c r="F155" s="140" t="s">
        <v>7367</v>
      </c>
      <c r="G155" s="141" t="s">
        <v>2702</v>
      </c>
      <c r="H155" s="142">
        <v>4</v>
      </c>
      <c r="I155" s="143"/>
      <c r="J155" s="144">
        <f t="shared" si="0"/>
        <v>0</v>
      </c>
      <c r="K155" s="140" t="s">
        <v>7325</v>
      </c>
      <c r="L155" s="33"/>
      <c r="M155" s="145" t="s">
        <v>1</v>
      </c>
      <c r="N155" s="146" t="s">
        <v>46</v>
      </c>
      <c r="P155" s="147">
        <f t="shared" si="1"/>
        <v>0</v>
      </c>
      <c r="Q155" s="147">
        <v>0</v>
      </c>
      <c r="R155" s="147">
        <f t="shared" si="2"/>
        <v>0</v>
      </c>
      <c r="S155" s="147">
        <v>0</v>
      </c>
      <c r="T155" s="148">
        <f t="shared" si="3"/>
        <v>0</v>
      </c>
      <c r="AR155" s="149" t="s">
        <v>120</v>
      </c>
      <c r="AT155" s="149" t="s">
        <v>311</v>
      </c>
      <c r="AU155" s="149" t="s">
        <v>88</v>
      </c>
      <c r="AY155" s="17" t="s">
        <v>309</v>
      </c>
      <c r="BE155" s="150">
        <f t="shared" si="4"/>
        <v>0</v>
      </c>
      <c r="BF155" s="150">
        <f t="shared" si="5"/>
        <v>0</v>
      </c>
      <c r="BG155" s="150">
        <f t="shared" si="6"/>
        <v>0</v>
      </c>
      <c r="BH155" s="150">
        <f t="shared" si="7"/>
        <v>0</v>
      </c>
      <c r="BI155" s="150">
        <f t="shared" si="8"/>
        <v>0</v>
      </c>
      <c r="BJ155" s="17" t="s">
        <v>88</v>
      </c>
      <c r="BK155" s="150">
        <f t="shared" si="9"/>
        <v>0</v>
      </c>
      <c r="BL155" s="17" t="s">
        <v>120</v>
      </c>
      <c r="BM155" s="149" t="s">
        <v>424</v>
      </c>
    </row>
    <row r="156" spans="2:65" s="1" customFormat="1" ht="16.5" customHeight="1" x14ac:dyDescent="0.2">
      <c r="B156" s="137"/>
      <c r="C156" s="138" t="s">
        <v>426</v>
      </c>
      <c r="D156" s="138" t="s">
        <v>311</v>
      </c>
      <c r="E156" s="139" t="s">
        <v>7368</v>
      </c>
      <c r="F156" s="140" t="s">
        <v>7369</v>
      </c>
      <c r="G156" s="141" t="s">
        <v>434</v>
      </c>
      <c r="H156" s="142">
        <v>846</v>
      </c>
      <c r="I156" s="143"/>
      <c r="J156" s="144">
        <f t="shared" si="0"/>
        <v>0</v>
      </c>
      <c r="K156" s="140" t="s">
        <v>7325</v>
      </c>
      <c r="L156" s="33"/>
      <c r="M156" s="145" t="s">
        <v>1</v>
      </c>
      <c r="N156" s="146" t="s">
        <v>46</v>
      </c>
      <c r="P156" s="147">
        <f t="shared" si="1"/>
        <v>0</v>
      </c>
      <c r="Q156" s="147">
        <v>0</v>
      </c>
      <c r="R156" s="147">
        <f t="shared" si="2"/>
        <v>0</v>
      </c>
      <c r="S156" s="147">
        <v>0</v>
      </c>
      <c r="T156" s="148">
        <f t="shared" si="3"/>
        <v>0</v>
      </c>
      <c r="AR156" s="149" t="s">
        <v>120</v>
      </c>
      <c r="AT156" s="149" t="s">
        <v>311</v>
      </c>
      <c r="AU156" s="149" t="s">
        <v>88</v>
      </c>
      <c r="AY156" s="17" t="s">
        <v>309</v>
      </c>
      <c r="BE156" s="150">
        <f t="shared" si="4"/>
        <v>0</v>
      </c>
      <c r="BF156" s="150">
        <f t="shared" si="5"/>
        <v>0</v>
      </c>
      <c r="BG156" s="150">
        <f t="shared" si="6"/>
        <v>0</v>
      </c>
      <c r="BH156" s="150">
        <f t="shared" si="7"/>
        <v>0</v>
      </c>
      <c r="BI156" s="150">
        <f t="shared" si="8"/>
        <v>0</v>
      </c>
      <c r="BJ156" s="17" t="s">
        <v>88</v>
      </c>
      <c r="BK156" s="150">
        <f t="shared" si="9"/>
        <v>0</v>
      </c>
      <c r="BL156" s="17" t="s">
        <v>120</v>
      </c>
      <c r="BM156" s="149" t="s">
        <v>429</v>
      </c>
    </row>
    <row r="157" spans="2:65" s="1" customFormat="1" ht="16.5" customHeight="1" x14ac:dyDescent="0.2">
      <c r="B157" s="137"/>
      <c r="C157" s="138" t="s">
        <v>371</v>
      </c>
      <c r="D157" s="138" t="s">
        <v>311</v>
      </c>
      <c r="E157" s="139" t="s">
        <v>7370</v>
      </c>
      <c r="F157" s="140" t="s">
        <v>7371</v>
      </c>
      <c r="G157" s="141" t="s">
        <v>2702</v>
      </c>
      <c r="H157" s="142">
        <v>2500</v>
      </c>
      <c r="I157" s="143"/>
      <c r="J157" s="144">
        <f t="shared" si="0"/>
        <v>0</v>
      </c>
      <c r="K157" s="140" t="s">
        <v>7325</v>
      </c>
      <c r="L157" s="33"/>
      <c r="M157" s="145" t="s">
        <v>1</v>
      </c>
      <c r="N157" s="146" t="s">
        <v>46</v>
      </c>
      <c r="P157" s="147">
        <f t="shared" si="1"/>
        <v>0</v>
      </c>
      <c r="Q157" s="147">
        <v>0</v>
      </c>
      <c r="R157" s="147">
        <f t="shared" si="2"/>
        <v>0</v>
      </c>
      <c r="S157" s="147">
        <v>0</v>
      </c>
      <c r="T157" s="148">
        <f t="shared" si="3"/>
        <v>0</v>
      </c>
      <c r="AR157" s="149" t="s">
        <v>120</v>
      </c>
      <c r="AT157" s="149" t="s">
        <v>311</v>
      </c>
      <c r="AU157" s="149" t="s">
        <v>88</v>
      </c>
      <c r="AY157" s="17" t="s">
        <v>309</v>
      </c>
      <c r="BE157" s="150">
        <f t="shared" si="4"/>
        <v>0</v>
      </c>
      <c r="BF157" s="150">
        <f t="shared" si="5"/>
        <v>0</v>
      </c>
      <c r="BG157" s="150">
        <f t="shared" si="6"/>
        <v>0</v>
      </c>
      <c r="BH157" s="150">
        <f t="shared" si="7"/>
        <v>0</v>
      </c>
      <c r="BI157" s="150">
        <f t="shared" si="8"/>
        <v>0</v>
      </c>
      <c r="BJ157" s="17" t="s">
        <v>88</v>
      </c>
      <c r="BK157" s="150">
        <f t="shared" si="9"/>
        <v>0</v>
      </c>
      <c r="BL157" s="17" t="s">
        <v>120</v>
      </c>
      <c r="BM157" s="149" t="s">
        <v>435</v>
      </c>
    </row>
    <row r="158" spans="2:65" s="1" customFormat="1" ht="16.5" customHeight="1" x14ac:dyDescent="0.2">
      <c r="B158" s="137"/>
      <c r="C158" s="138" t="s">
        <v>437</v>
      </c>
      <c r="D158" s="138" t="s">
        <v>311</v>
      </c>
      <c r="E158" s="139" t="s">
        <v>7372</v>
      </c>
      <c r="F158" s="140" t="s">
        <v>7373</v>
      </c>
      <c r="G158" s="141" t="s">
        <v>2702</v>
      </c>
      <c r="H158" s="142">
        <v>6</v>
      </c>
      <c r="I158" s="143"/>
      <c r="J158" s="144">
        <f t="shared" si="0"/>
        <v>0</v>
      </c>
      <c r="K158" s="140" t="s">
        <v>7325</v>
      </c>
      <c r="L158" s="33"/>
      <c r="M158" s="145" t="s">
        <v>1</v>
      </c>
      <c r="N158" s="146" t="s">
        <v>46</v>
      </c>
      <c r="P158" s="147">
        <f t="shared" si="1"/>
        <v>0</v>
      </c>
      <c r="Q158" s="147">
        <v>0</v>
      </c>
      <c r="R158" s="147">
        <f t="shared" si="2"/>
        <v>0</v>
      </c>
      <c r="S158" s="147">
        <v>0</v>
      </c>
      <c r="T158" s="148">
        <f t="shared" si="3"/>
        <v>0</v>
      </c>
      <c r="AR158" s="149" t="s">
        <v>120</v>
      </c>
      <c r="AT158" s="149" t="s">
        <v>311</v>
      </c>
      <c r="AU158" s="149" t="s">
        <v>88</v>
      </c>
      <c r="AY158" s="17" t="s">
        <v>309</v>
      </c>
      <c r="BE158" s="150">
        <f t="shared" si="4"/>
        <v>0</v>
      </c>
      <c r="BF158" s="150">
        <f t="shared" si="5"/>
        <v>0</v>
      </c>
      <c r="BG158" s="150">
        <f t="shared" si="6"/>
        <v>0</v>
      </c>
      <c r="BH158" s="150">
        <f t="shared" si="7"/>
        <v>0</v>
      </c>
      <c r="BI158" s="150">
        <f t="shared" si="8"/>
        <v>0</v>
      </c>
      <c r="BJ158" s="17" t="s">
        <v>88</v>
      </c>
      <c r="BK158" s="150">
        <f t="shared" si="9"/>
        <v>0</v>
      </c>
      <c r="BL158" s="17" t="s">
        <v>120</v>
      </c>
      <c r="BM158" s="149" t="s">
        <v>440</v>
      </c>
    </row>
    <row r="159" spans="2:65" s="1" customFormat="1" ht="16.5" customHeight="1" x14ac:dyDescent="0.2">
      <c r="B159" s="137"/>
      <c r="C159" s="138" t="s">
        <v>376</v>
      </c>
      <c r="D159" s="138" t="s">
        <v>311</v>
      </c>
      <c r="E159" s="139" t="s">
        <v>7374</v>
      </c>
      <c r="F159" s="140" t="s">
        <v>7375</v>
      </c>
      <c r="G159" s="141" t="s">
        <v>2702</v>
      </c>
      <c r="H159" s="142">
        <v>2</v>
      </c>
      <c r="I159" s="143"/>
      <c r="J159" s="144">
        <f t="shared" si="0"/>
        <v>0</v>
      </c>
      <c r="K159" s="140" t="s">
        <v>7325</v>
      </c>
      <c r="L159" s="33"/>
      <c r="M159" s="145" t="s">
        <v>1</v>
      </c>
      <c r="N159" s="146" t="s">
        <v>46</v>
      </c>
      <c r="P159" s="147">
        <f t="shared" si="1"/>
        <v>0</v>
      </c>
      <c r="Q159" s="147">
        <v>0</v>
      </c>
      <c r="R159" s="147">
        <f t="shared" si="2"/>
        <v>0</v>
      </c>
      <c r="S159" s="147">
        <v>0</v>
      </c>
      <c r="T159" s="148">
        <f t="shared" si="3"/>
        <v>0</v>
      </c>
      <c r="AR159" s="149" t="s">
        <v>120</v>
      </c>
      <c r="AT159" s="149" t="s">
        <v>311</v>
      </c>
      <c r="AU159" s="149" t="s">
        <v>88</v>
      </c>
      <c r="AY159" s="17" t="s">
        <v>309</v>
      </c>
      <c r="BE159" s="150">
        <f t="shared" si="4"/>
        <v>0</v>
      </c>
      <c r="BF159" s="150">
        <f t="shared" si="5"/>
        <v>0</v>
      </c>
      <c r="BG159" s="150">
        <f t="shared" si="6"/>
        <v>0</v>
      </c>
      <c r="BH159" s="150">
        <f t="shared" si="7"/>
        <v>0</v>
      </c>
      <c r="BI159" s="150">
        <f t="shared" si="8"/>
        <v>0</v>
      </c>
      <c r="BJ159" s="17" t="s">
        <v>88</v>
      </c>
      <c r="BK159" s="150">
        <f t="shared" si="9"/>
        <v>0</v>
      </c>
      <c r="BL159" s="17" t="s">
        <v>120</v>
      </c>
      <c r="BM159" s="149" t="s">
        <v>443</v>
      </c>
    </row>
    <row r="160" spans="2:65" s="1" customFormat="1" ht="16.5" customHeight="1" x14ac:dyDescent="0.2">
      <c r="B160" s="137"/>
      <c r="C160" s="138" t="s">
        <v>444</v>
      </c>
      <c r="D160" s="138" t="s">
        <v>311</v>
      </c>
      <c r="E160" s="139" t="s">
        <v>7376</v>
      </c>
      <c r="F160" s="140" t="s">
        <v>7377</v>
      </c>
      <c r="G160" s="141" t="s">
        <v>2702</v>
      </c>
      <c r="H160" s="142">
        <v>8</v>
      </c>
      <c r="I160" s="143"/>
      <c r="J160" s="144">
        <f t="shared" si="0"/>
        <v>0</v>
      </c>
      <c r="K160" s="140" t="s">
        <v>7325</v>
      </c>
      <c r="L160" s="33"/>
      <c r="M160" s="145" t="s">
        <v>1</v>
      </c>
      <c r="N160" s="146" t="s">
        <v>46</v>
      </c>
      <c r="P160" s="147">
        <f t="shared" si="1"/>
        <v>0</v>
      </c>
      <c r="Q160" s="147">
        <v>0</v>
      </c>
      <c r="R160" s="147">
        <f t="shared" si="2"/>
        <v>0</v>
      </c>
      <c r="S160" s="147">
        <v>0</v>
      </c>
      <c r="T160" s="148">
        <f t="shared" si="3"/>
        <v>0</v>
      </c>
      <c r="AR160" s="149" t="s">
        <v>120</v>
      </c>
      <c r="AT160" s="149" t="s">
        <v>311</v>
      </c>
      <c r="AU160" s="149" t="s">
        <v>88</v>
      </c>
      <c r="AY160" s="17" t="s">
        <v>309</v>
      </c>
      <c r="BE160" s="150">
        <f t="shared" si="4"/>
        <v>0</v>
      </c>
      <c r="BF160" s="150">
        <f t="shared" si="5"/>
        <v>0</v>
      </c>
      <c r="BG160" s="150">
        <f t="shared" si="6"/>
        <v>0</v>
      </c>
      <c r="BH160" s="150">
        <f t="shared" si="7"/>
        <v>0</v>
      </c>
      <c r="BI160" s="150">
        <f t="shared" si="8"/>
        <v>0</v>
      </c>
      <c r="BJ160" s="17" t="s">
        <v>88</v>
      </c>
      <c r="BK160" s="150">
        <f t="shared" si="9"/>
        <v>0</v>
      </c>
      <c r="BL160" s="17" t="s">
        <v>120</v>
      </c>
      <c r="BM160" s="149" t="s">
        <v>447</v>
      </c>
    </row>
    <row r="161" spans="2:65" s="1" customFormat="1" ht="16.5" customHeight="1" x14ac:dyDescent="0.2">
      <c r="B161" s="137"/>
      <c r="C161" s="138" t="s">
        <v>381</v>
      </c>
      <c r="D161" s="138" t="s">
        <v>311</v>
      </c>
      <c r="E161" s="139" t="s">
        <v>7378</v>
      </c>
      <c r="F161" s="140" t="s">
        <v>7379</v>
      </c>
      <c r="G161" s="141" t="s">
        <v>2702</v>
      </c>
      <c r="H161" s="142">
        <v>3</v>
      </c>
      <c r="I161" s="143"/>
      <c r="J161" s="144">
        <f t="shared" si="0"/>
        <v>0</v>
      </c>
      <c r="K161" s="140" t="s">
        <v>7325</v>
      </c>
      <c r="L161" s="33"/>
      <c r="M161" s="145" t="s">
        <v>1</v>
      </c>
      <c r="N161" s="146" t="s">
        <v>46</v>
      </c>
      <c r="P161" s="147">
        <f t="shared" si="1"/>
        <v>0</v>
      </c>
      <c r="Q161" s="147">
        <v>0</v>
      </c>
      <c r="R161" s="147">
        <f t="shared" si="2"/>
        <v>0</v>
      </c>
      <c r="S161" s="147">
        <v>0</v>
      </c>
      <c r="T161" s="148">
        <f t="shared" si="3"/>
        <v>0</v>
      </c>
      <c r="AR161" s="149" t="s">
        <v>120</v>
      </c>
      <c r="AT161" s="149" t="s">
        <v>311</v>
      </c>
      <c r="AU161" s="149" t="s">
        <v>88</v>
      </c>
      <c r="AY161" s="17" t="s">
        <v>309</v>
      </c>
      <c r="BE161" s="150">
        <f t="shared" si="4"/>
        <v>0</v>
      </c>
      <c r="BF161" s="150">
        <f t="shared" si="5"/>
        <v>0</v>
      </c>
      <c r="BG161" s="150">
        <f t="shared" si="6"/>
        <v>0</v>
      </c>
      <c r="BH161" s="150">
        <f t="shared" si="7"/>
        <v>0</v>
      </c>
      <c r="BI161" s="150">
        <f t="shared" si="8"/>
        <v>0</v>
      </c>
      <c r="BJ161" s="17" t="s">
        <v>88</v>
      </c>
      <c r="BK161" s="150">
        <f t="shared" si="9"/>
        <v>0</v>
      </c>
      <c r="BL161" s="17" t="s">
        <v>120</v>
      </c>
      <c r="BM161" s="149" t="s">
        <v>452</v>
      </c>
    </row>
    <row r="162" spans="2:65" s="1" customFormat="1" ht="16.5" customHeight="1" x14ac:dyDescent="0.2">
      <c r="B162" s="137"/>
      <c r="C162" s="138" t="s">
        <v>458</v>
      </c>
      <c r="D162" s="138" t="s">
        <v>311</v>
      </c>
      <c r="E162" s="139" t="s">
        <v>7380</v>
      </c>
      <c r="F162" s="140" t="s">
        <v>7337</v>
      </c>
      <c r="G162" s="141" t="s">
        <v>2702</v>
      </c>
      <c r="H162" s="142">
        <v>6</v>
      </c>
      <c r="I162" s="143"/>
      <c r="J162" s="144">
        <f t="shared" si="0"/>
        <v>0</v>
      </c>
      <c r="K162" s="140" t="s">
        <v>7325</v>
      </c>
      <c r="L162" s="33"/>
      <c r="M162" s="145" t="s">
        <v>1</v>
      </c>
      <c r="N162" s="146" t="s">
        <v>46</v>
      </c>
      <c r="P162" s="147">
        <f t="shared" si="1"/>
        <v>0</v>
      </c>
      <c r="Q162" s="147">
        <v>0</v>
      </c>
      <c r="R162" s="147">
        <f t="shared" si="2"/>
        <v>0</v>
      </c>
      <c r="S162" s="147">
        <v>0</v>
      </c>
      <c r="T162" s="148">
        <f t="shared" si="3"/>
        <v>0</v>
      </c>
      <c r="AR162" s="149" t="s">
        <v>120</v>
      </c>
      <c r="AT162" s="149" t="s">
        <v>311</v>
      </c>
      <c r="AU162" s="149" t="s">
        <v>88</v>
      </c>
      <c r="AY162" s="17" t="s">
        <v>309</v>
      </c>
      <c r="BE162" s="150">
        <f t="shared" si="4"/>
        <v>0</v>
      </c>
      <c r="BF162" s="150">
        <f t="shared" si="5"/>
        <v>0</v>
      </c>
      <c r="BG162" s="150">
        <f t="shared" si="6"/>
        <v>0</v>
      </c>
      <c r="BH162" s="150">
        <f t="shared" si="7"/>
        <v>0</v>
      </c>
      <c r="BI162" s="150">
        <f t="shared" si="8"/>
        <v>0</v>
      </c>
      <c r="BJ162" s="17" t="s">
        <v>88</v>
      </c>
      <c r="BK162" s="150">
        <f t="shared" si="9"/>
        <v>0</v>
      </c>
      <c r="BL162" s="17" t="s">
        <v>120</v>
      </c>
      <c r="BM162" s="149" t="s">
        <v>461</v>
      </c>
    </row>
    <row r="163" spans="2:65" s="1" customFormat="1" ht="16.5" customHeight="1" x14ac:dyDescent="0.2">
      <c r="B163" s="137"/>
      <c r="C163" s="138" t="s">
        <v>385</v>
      </c>
      <c r="D163" s="138" t="s">
        <v>311</v>
      </c>
      <c r="E163" s="139" t="s">
        <v>7381</v>
      </c>
      <c r="F163" s="140" t="s">
        <v>7382</v>
      </c>
      <c r="G163" s="141" t="s">
        <v>2702</v>
      </c>
      <c r="H163" s="142">
        <v>1</v>
      </c>
      <c r="I163" s="143"/>
      <c r="J163" s="144">
        <f t="shared" si="0"/>
        <v>0</v>
      </c>
      <c r="K163" s="140" t="s">
        <v>7325</v>
      </c>
      <c r="L163" s="33"/>
      <c r="M163" s="145" t="s">
        <v>1</v>
      </c>
      <c r="N163" s="146" t="s">
        <v>46</v>
      </c>
      <c r="P163" s="147">
        <f t="shared" si="1"/>
        <v>0</v>
      </c>
      <c r="Q163" s="147">
        <v>0</v>
      </c>
      <c r="R163" s="147">
        <f t="shared" si="2"/>
        <v>0</v>
      </c>
      <c r="S163" s="147">
        <v>0</v>
      </c>
      <c r="T163" s="148">
        <f t="shared" si="3"/>
        <v>0</v>
      </c>
      <c r="AR163" s="149" t="s">
        <v>120</v>
      </c>
      <c r="AT163" s="149" t="s">
        <v>311</v>
      </c>
      <c r="AU163" s="149" t="s">
        <v>88</v>
      </c>
      <c r="AY163" s="17" t="s">
        <v>309</v>
      </c>
      <c r="BE163" s="150">
        <f t="shared" si="4"/>
        <v>0</v>
      </c>
      <c r="BF163" s="150">
        <f t="shared" si="5"/>
        <v>0</v>
      </c>
      <c r="BG163" s="150">
        <f t="shared" si="6"/>
        <v>0</v>
      </c>
      <c r="BH163" s="150">
        <f t="shared" si="7"/>
        <v>0</v>
      </c>
      <c r="BI163" s="150">
        <f t="shared" si="8"/>
        <v>0</v>
      </c>
      <c r="BJ163" s="17" t="s">
        <v>88</v>
      </c>
      <c r="BK163" s="150">
        <f t="shared" si="9"/>
        <v>0</v>
      </c>
      <c r="BL163" s="17" t="s">
        <v>120</v>
      </c>
      <c r="BM163" s="149" t="s">
        <v>468</v>
      </c>
    </row>
    <row r="164" spans="2:65" s="1" customFormat="1" ht="16.5" customHeight="1" x14ac:dyDescent="0.2">
      <c r="B164" s="137"/>
      <c r="C164" s="138" t="s">
        <v>471</v>
      </c>
      <c r="D164" s="138" t="s">
        <v>311</v>
      </c>
      <c r="E164" s="139" t="s">
        <v>7383</v>
      </c>
      <c r="F164" s="140" t="s">
        <v>7384</v>
      </c>
      <c r="G164" s="141" t="s">
        <v>2702</v>
      </c>
      <c r="H164" s="142">
        <v>8</v>
      </c>
      <c r="I164" s="143"/>
      <c r="J164" s="144">
        <f t="shared" si="0"/>
        <v>0</v>
      </c>
      <c r="K164" s="140" t="s">
        <v>7325</v>
      </c>
      <c r="L164" s="33"/>
      <c r="M164" s="145" t="s">
        <v>1</v>
      </c>
      <c r="N164" s="146" t="s">
        <v>46</v>
      </c>
      <c r="P164" s="147">
        <f t="shared" si="1"/>
        <v>0</v>
      </c>
      <c r="Q164" s="147">
        <v>0</v>
      </c>
      <c r="R164" s="147">
        <f t="shared" si="2"/>
        <v>0</v>
      </c>
      <c r="S164" s="147">
        <v>0</v>
      </c>
      <c r="T164" s="148">
        <f t="shared" si="3"/>
        <v>0</v>
      </c>
      <c r="AR164" s="149" t="s">
        <v>120</v>
      </c>
      <c r="AT164" s="149" t="s">
        <v>311</v>
      </c>
      <c r="AU164" s="149" t="s">
        <v>88</v>
      </c>
      <c r="AY164" s="17" t="s">
        <v>309</v>
      </c>
      <c r="BE164" s="150">
        <f t="shared" si="4"/>
        <v>0</v>
      </c>
      <c r="BF164" s="150">
        <f t="shared" si="5"/>
        <v>0</v>
      </c>
      <c r="BG164" s="150">
        <f t="shared" si="6"/>
        <v>0</v>
      </c>
      <c r="BH164" s="150">
        <f t="shared" si="7"/>
        <v>0</v>
      </c>
      <c r="BI164" s="150">
        <f t="shared" si="8"/>
        <v>0</v>
      </c>
      <c r="BJ164" s="17" t="s">
        <v>88</v>
      </c>
      <c r="BK164" s="150">
        <f t="shared" si="9"/>
        <v>0</v>
      </c>
      <c r="BL164" s="17" t="s">
        <v>120</v>
      </c>
      <c r="BM164" s="149" t="s">
        <v>474</v>
      </c>
    </row>
    <row r="165" spans="2:65" s="1" customFormat="1" ht="16.5" customHeight="1" x14ac:dyDescent="0.2">
      <c r="B165" s="137"/>
      <c r="C165" s="138" t="s">
        <v>392</v>
      </c>
      <c r="D165" s="138" t="s">
        <v>311</v>
      </c>
      <c r="E165" s="139" t="s">
        <v>7385</v>
      </c>
      <c r="F165" s="140" t="s">
        <v>7386</v>
      </c>
      <c r="G165" s="141" t="s">
        <v>2702</v>
      </c>
      <c r="H165" s="142">
        <v>8</v>
      </c>
      <c r="I165" s="143"/>
      <c r="J165" s="144">
        <f t="shared" si="0"/>
        <v>0</v>
      </c>
      <c r="K165" s="140" t="s">
        <v>7325</v>
      </c>
      <c r="L165" s="33"/>
      <c r="M165" s="145" t="s">
        <v>1</v>
      </c>
      <c r="N165" s="146" t="s">
        <v>46</v>
      </c>
      <c r="P165" s="147">
        <f t="shared" si="1"/>
        <v>0</v>
      </c>
      <c r="Q165" s="147">
        <v>0</v>
      </c>
      <c r="R165" s="147">
        <f t="shared" si="2"/>
        <v>0</v>
      </c>
      <c r="S165" s="147">
        <v>0</v>
      </c>
      <c r="T165" s="148">
        <f t="shared" si="3"/>
        <v>0</v>
      </c>
      <c r="AR165" s="149" t="s">
        <v>120</v>
      </c>
      <c r="AT165" s="149" t="s">
        <v>311</v>
      </c>
      <c r="AU165" s="149" t="s">
        <v>88</v>
      </c>
      <c r="AY165" s="17" t="s">
        <v>309</v>
      </c>
      <c r="BE165" s="150">
        <f t="shared" si="4"/>
        <v>0</v>
      </c>
      <c r="BF165" s="150">
        <f t="shared" si="5"/>
        <v>0</v>
      </c>
      <c r="BG165" s="150">
        <f t="shared" si="6"/>
        <v>0</v>
      </c>
      <c r="BH165" s="150">
        <f t="shared" si="7"/>
        <v>0</v>
      </c>
      <c r="BI165" s="150">
        <f t="shared" si="8"/>
        <v>0</v>
      </c>
      <c r="BJ165" s="17" t="s">
        <v>88</v>
      </c>
      <c r="BK165" s="150">
        <f t="shared" si="9"/>
        <v>0</v>
      </c>
      <c r="BL165" s="17" t="s">
        <v>120</v>
      </c>
      <c r="BM165" s="149" t="s">
        <v>478</v>
      </c>
    </row>
    <row r="166" spans="2:65" s="1" customFormat="1" ht="16.5" customHeight="1" x14ac:dyDescent="0.2">
      <c r="B166" s="137"/>
      <c r="C166" s="138" t="s">
        <v>480</v>
      </c>
      <c r="D166" s="138" t="s">
        <v>311</v>
      </c>
      <c r="E166" s="139" t="s">
        <v>7387</v>
      </c>
      <c r="F166" s="140" t="s">
        <v>7388</v>
      </c>
      <c r="G166" s="141" t="s">
        <v>2702</v>
      </c>
      <c r="H166" s="142">
        <v>1</v>
      </c>
      <c r="I166" s="143"/>
      <c r="J166" s="144">
        <f t="shared" si="0"/>
        <v>0</v>
      </c>
      <c r="K166" s="140" t="s">
        <v>7325</v>
      </c>
      <c r="L166" s="33"/>
      <c r="M166" s="145" t="s">
        <v>1</v>
      </c>
      <c r="N166" s="146" t="s">
        <v>46</v>
      </c>
      <c r="P166" s="147">
        <f t="shared" si="1"/>
        <v>0</v>
      </c>
      <c r="Q166" s="147">
        <v>0</v>
      </c>
      <c r="R166" s="147">
        <f t="shared" si="2"/>
        <v>0</v>
      </c>
      <c r="S166" s="147">
        <v>0</v>
      </c>
      <c r="T166" s="148">
        <f t="shared" si="3"/>
        <v>0</v>
      </c>
      <c r="AR166" s="149" t="s">
        <v>120</v>
      </c>
      <c r="AT166" s="149" t="s">
        <v>311</v>
      </c>
      <c r="AU166" s="149" t="s">
        <v>88</v>
      </c>
      <c r="AY166" s="17" t="s">
        <v>309</v>
      </c>
      <c r="BE166" s="150">
        <f t="shared" si="4"/>
        <v>0</v>
      </c>
      <c r="BF166" s="150">
        <f t="shared" si="5"/>
        <v>0</v>
      </c>
      <c r="BG166" s="150">
        <f t="shared" si="6"/>
        <v>0</v>
      </c>
      <c r="BH166" s="150">
        <f t="shared" si="7"/>
        <v>0</v>
      </c>
      <c r="BI166" s="150">
        <f t="shared" si="8"/>
        <v>0</v>
      </c>
      <c r="BJ166" s="17" t="s">
        <v>88</v>
      </c>
      <c r="BK166" s="150">
        <f t="shared" si="9"/>
        <v>0</v>
      </c>
      <c r="BL166" s="17" t="s">
        <v>120</v>
      </c>
      <c r="BM166" s="149" t="s">
        <v>483</v>
      </c>
    </row>
    <row r="167" spans="2:65" s="1" customFormat="1" ht="16.5" customHeight="1" x14ac:dyDescent="0.2">
      <c r="B167" s="137"/>
      <c r="C167" s="138" t="s">
        <v>398</v>
      </c>
      <c r="D167" s="138" t="s">
        <v>311</v>
      </c>
      <c r="E167" s="139" t="s">
        <v>7389</v>
      </c>
      <c r="F167" s="140" t="s">
        <v>7390</v>
      </c>
      <c r="G167" s="141" t="s">
        <v>2702</v>
      </c>
      <c r="H167" s="142">
        <v>5</v>
      </c>
      <c r="I167" s="143"/>
      <c r="J167" s="144">
        <f t="shared" si="0"/>
        <v>0</v>
      </c>
      <c r="K167" s="140" t="s">
        <v>7325</v>
      </c>
      <c r="L167" s="33"/>
      <c r="M167" s="145" t="s">
        <v>1</v>
      </c>
      <c r="N167" s="146" t="s">
        <v>46</v>
      </c>
      <c r="P167" s="147">
        <f t="shared" si="1"/>
        <v>0</v>
      </c>
      <c r="Q167" s="147">
        <v>0</v>
      </c>
      <c r="R167" s="147">
        <f t="shared" si="2"/>
        <v>0</v>
      </c>
      <c r="S167" s="147">
        <v>0</v>
      </c>
      <c r="T167" s="148">
        <f t="shared" si="3"/>
        <v>0</v>
      </c>
      <c r="AR167" s="149" t="s">
        <v>120</v>
      </c>
      <c r="AT167" s="149" t="s">
        <v>311</v>
      </c>
      <c r="AU167" s="149" t="s">
        <v>88</v>
      </c>
      <c r="AY167" s="17" t="s">
        <v>309</v>
      </c>
      <c r="BE167" s="150">
        <f t="shared" si="4"/>
        <v>0</v>
      </c>
      <c r="BF167" s="150">
        <f t="shared" si="5"/>
        <v>0</v>
      </c>
      <c r="BG167" s="150">
        <f t="shared" si="6"/>
        <v>0</v>
      </c>
      <c r="BH167" s="150">
        <f t="shared" si="7"/>
        <v>0</v>
      </c>
      <c r="BI167" s="150">
        <f t="shared" si="8"/>
        <v>0</v>
      </c>
      <c r="BJ167" s="17" t="s">
        <v>88</v>
      </c>
      <c r="BK167" s="150">
        <f t="shared" si="9"/>
        <v>0</v>
      </c>
      <c r="BL167" s="17" t="s">
        <v>120</v>
      </c>
      <c r="BM167" s="149" t="s">
        <v>488</v>
      </c>
    </row>
    <row r="168" spans="2:65" s="1" customFormat="1" ht="16.5" customHeight="1" x14ac:dyDescent="0.2">
      <c r="B168" s="137"/>
      <c r="C168" s="138" t="s">
        <v>491</v>
      </c>
      <c r="D168" s="138" t="s">
        <v>311</v>
      </c>
      <c r="E168" s="139" t="s">
        <v>7391</v>
      </c>
      <c r="F168" s="140" t="s">
        <v>7392</v>
      </c>
      <c r="G168" s="141" t="s">
        <v>2702</v>
      </c>
      <c r="H168" s="142">
        <v>1</v>
      </c>
      <c r="I168" s="143"/>
      <c r="J168" s="144">
        <f t="shared" si="0"/>
        <v>0</v>
      </c>
      <c r="K168" s="140" t="s">
        <v>7325</v>
      </c>
      <c r="L168" s="33"/>
      <c r="M168" s="145" t="s">
        <v>1</v>
      </c>
      <c r="N168" s="146" t="s">
        <v>46</v>
      </c>
      <c r="P168" s="147">
        <f t="shared" si="1"/>
        <v>0</v>
      </c>
      <c r="Q168" s="147">
        <v>0</v>
      </c>
      <c r="R168" s="147">
        <f t="shared" si="2"/>
        <v>0</v>
      </c>
      <c r="S168" s="147">
        <v>0</v>
      </c>
      <c r="T168" s="148">
        <f t="shared" si="3"/>
        <v>0</v>
      </c>
      <c r="AR168" s="149" t="s">
        <v>120</v>
      </c>
      <c r="AT168" s="149" t="s">
        <v>311</v>
      </c>
      <c r="AU168" s="149" t="s">
        <v>88</v>
      </c>
      <c r="AY168" s="17" t="s">
        <v>309</v>
      </c>
      <c r="BE168" s="150">
        <f t="shared" si="4"/>
        <v>0</v>
      </c>
      <c r="BF168" s="150">
        <f t="shared" si="5"/>
        <v>0</v>
      </c>
      <c r="BG168" s="150">
        <f t="shared" si="6"/>
        <v>0</v>
      </c>
      <c r="BH168" s="150">
        <f t="shared" si="7"/>
        <v>0</v>
      </c>
      <c r="BI168" s="150">
        <f t="shared" si="8"/>
        <v>0</v>
      </c>
      <c r="BJ168" s="17" t="s">
        <v>88</v>
      </c>
      <c r="BK168" s="150">
        <f t="shared" si="9"/>
        <v>0</v>
      </c>
      <c r="BL168" s="17" t="s">
        <v>120</v>
      </c>
      <c r="BM168" s="149" t="s">
        <v>494</v>
      </c>
    </row>
    <row r="169" spans="2:65" s="1" customFormat="1" ht="16.5" customHeight="1" x14ac:dyDescent="0.2">
      <c r="B169" s="137"/>
      <c r="C169" s="138" t="s">
        <v>402</v>
      </c>
      <c r="D169" s="138" t="s">
        <v>311</v>
      </c>
      <c r="E169" s="139" t="s">
        <v>7393</v>
      </c>
      <c r="F169" s="140" t="s">
        <v>7394</v>
      </c>
      <c r="G169" s="141" t="s">
        <v>2702</v>
      </c>
      <c r="H169" s="142">
        <v>4</v>
      </c>
      <c r="I169" s="143"/>
      <c r="J169" s="144">
        <f t="shared" si="0"/>
        <v>0</v>
      </c>
      <c r="K169" s="140" t="s">
        <v>7325</v>
      </c>
      <c r="L169" s="33"/>
      <c r="M169" s="145" t="s">
        <v>1</v>
      </c>
      <c r="N169" s="146" t="s">
        <v>46</v>
      </c>
      <c r="P169" s="147">
        <f t="shared" si="1"/>
        <v>0</v>
      </c>
      <c r="Q169" s="147">
        <v>0</v>
      </c>
      <c r="R169" s="147">
        <f t="shared" si="2"/>
        <v>0</v>
      </c>
      <c r="S169" s="147">
        <v>0</v>
      </c>
      <c r="T169" s="148">
        <f t="shared" si="3"/>
        <v>0</v>
      </c>
      <c r="AR169" s="149" t="s">
        <v>120</v>
      </c>
      <c r="AT169" s="149" t="s">
        <v>311</v>
      </c>
      <c r="AU169" s="149" t="s">
        <v>88</v>
      </c>
      <c r="AY169" s="17" t="s">
        <v>309</v>
      </c>
      <c r="BE169" s="150">
        <f t="shared" si="4"/>
        <v>0</v>
      </c>
      <c r="BF169" s="150">
        <f t="shared" si="5"/>
        <v>0</v>
      </c>
      <c r="BG169" s="150">
        <f t="shared" si="6"/>
        <v>0</v>
      </c>
      <c r="BH169" s="150">
        <f t="shared" si="7"/>
        <v>0</v>
      </c>
      <c r="BI169" s="150">
        <f t="shared" si="8"/>
        <v>0</v>
      </c>
      <c r="BJ169" s="17" t="s">
        <v>88</v>
      </c>
      <c r="BK169" s="150">
        <f t="shared" si="9"/>
        <v>0</v>
      </c>
      <c r="BL169" s="17" t="s">
        <v>120</v>
      </c>
      <c r="BM169" s="149" t="s">
        <v>501</v>
      </c>
    </row>
    <row r="170" spans="2:65" s="11" customFormat="1" ht="25.9" customHeight="1" x14ac:dyDescent="0.2">
      <c r="B170" s="125"/>
      <c r="D170" s="126" t="s">
        <v>80</v>
      </c>
      <c r="E170" s="127" t="s">
        <v>6203</v>
      </c>
      <c r="F170" s="127" t="s">
        <v>7395</v>
      </c>
      <c r="I170" s="128"/>
      <c r="J170" s="129">
        <f>BK170</f>
        <v>0</v>
      </c>
      <c r="L170" s="125"/>
      <c r="M170" s="130"/>
      <c r="P170" s="131">
        <f>SUM(P171:P184)</f>
        <v>0</v>
      </c>
      <c r="R170" s="131">
        <f>SUM(R171:R184)</f>
        <v>0</v>
      </c>
      <c r="T170" s="132">
        <f>SUM(T171:T184)</f>
        <v>0</v>
      </c>
      <c r="AR170" s="126" t="s">
        <v>88</v>
      </c>
      <c r="AT170" s="133" t="s">
        <v>80</v>
      </c>
      <c r="AU170" s="133" t="s">
        <v>81</v>
      </c>
      <c r="AY170" s="126" t="s">
        <v>309</v>
      </c>
      <c r="BK170" s="134">
        <f>SUM(BK171:BK184)</f>
        <v>0</v>
      </c>
    </row>
    <row r="171" spans="2:65" s="1" customFormat="1" ht="16.5" customHeight="1" x14ac:dyDescent="0.2">
      <c r="B171" s="137"/>
      <c r="C171" s="138" t="s">
        <v>503</v>
      </c>
      <c r="D171" s="138" t="s">
        <v>311</v>
      </c>
      <c r="E171" s="139" t="s">
        <v>7396</v>
      </c>
      <c r="F171" s="140" t="s">
        <v>6706</v>
      </c>
      <c r="G171" s="141" t="s">
        <v>434</v>
      </c>
      <c r="H171" s="142">
        <v>5580</v>
      </c>
      <c r="I171" s="143"/>
      <c r="J171" s="144">
        <f t="shared" ref="J171:J184" si="10">ROUND(I171*H171,2)</f>
        <v>0</v>
      </c>
      <c r="K171" s="140" t="s">
        <v>366</v>
      </c>
      <c r="L171" s="33"/>
      <c r="M171" s="145" t="s">
        <v>1</v>
      </c>
      <c r="N171" s="146" t="s">
        <v>46</v>
      </c>
      <c r="P171" s="147">
        <f t="shared" ref="P171:P184" si="11">O171*H171</f>
        <v>0</v>
      </c>
      <c r="Q171" s="147">
        <v>0</v>
      </c>
      <c r="R171" s="147">
        <f t="shared" ref="R171:R184" si="12">Q171*H171</f>
        <v>0</v>
      </c>
      <c r="S171" s="147">
        <v>0</v>
      </c>
      <c r="T171" s="148">
        <f t="shared" ref="T171:T184" si="13">S171*H171</f>
        <v>0</v>
      </c>
      <c r="AR171" s="149" t="s">
        <v>120</v>
      </c>
      <c r="AT171" s="149" t="s">
        <v>311</v>
      </c>
      <c r="AU171" s="149" t="s">
        <v>88</v>
      </c>
      <c r="AY171" s="17" t="s">
        <v>309</v>
      </c>
      <c r="BE171" s="150">
        <f t="shared" ref="BE171:BE184" si="14">IF(N171="základní",J171,0)</f>
        <v>0</v>
      </c>
      <c r="BF171" s="150">
        <f t="shared" ref="BF171:BF184" si="15">IF(N171="snížená",J171,0)</f>
        <v>0</v>
      </c>
      <c r="BG171" s="150">
        <f t="shared" ref="BG171:BG184" si="16">IF(N171="zákl. přenesená",J171,0)</f>
        <v>0</v>
      </c>
      <c r="BH171" s="150">
        <f t="shared" ref="BH171:BH184" si="17">IF(N171="sníž. přenesená",J171,0)</f>
        <v>0</v>
      </c>
      <c r="BI171" s="150">
        <f t="shared" ref="BI171:BI184" si="18">IF(N171="nulová",J171,0)</f>
        <v>0</v>
      </c>
      <c r="BJ171" s="17" t="s">
        <v>88</v>
      </c>
      <c r="BK171" s="150">
        <f t="shared" ref="BK171:BK184" si="19">ROUND(I171*H171,2)</f>
        <v>0</v>
      </c>
      <c r="BL171" s="17" t="s">
        <v>120</v>
      </c>
      <c r="BM171" s="149" t="s">
        <v>506</v>
      </c>
    </row>
    <row r="172" spans="2:65" s="1" customFormat="1" ht="16.5" customHeight="1" x14ac:dyDescent="0.2">
      <c r="B172" s="137"/>
      <c r="C172" s="138" t="s">
        <v>406</v>
      </c>
      <c r="D172" s="138" t="s">
        <v>311</v>
      </c>
      <c r="E172" s="139" t="s">
        <v>7397</v>
      </c>
      <c r="F172" s="140" t="s">
        <v>7398</v>
      </c>
      <c r="G172" s="141" t="s">
        <v>434</v>
      </c>
      <c r="H172" s="142">
        <v>3720</v>
      </c>
      <c r="I172" s="143"/>
      <c r="J172" s="144">
        <f t="shared" si="10"/>
        <v>0</v>
      </c>
      <c r="K172" s="140" t="s">
        <v>7325</v>
      </c>
      <c r="L172" s="33"/>
      <c r="M172" s="145" t="s">
        <v>1</v>
      </c>
      <c r="N172" s="146" t="s">
        <v>46</v>
      </c>
      <c r="P172" s="147">
        <f t="shared" si="11"/>
        <v>0</v>
      </c>
      <c r="Q172" s="147">
        <v>0</v>
      </c>
      <c r="R172" s="147">
        <f t="shared" si="12"/>
        <v>0</v>
      </c>
      <c r="S172" s="147">
        <v>0</v>
      </c>
      <c r="T172" s="148">
        <f t="shared" si="13"/>
        <v>0</v>
      </c>
      <c r="AR172" s="149" t="s">
        <v>120</v>
      </c>
      <c r="AT172" s="149" t="s">
        <v>311</v>
      </c>
      <c r="AU172" s="149" t="s">
        <v>88</v>
      </c>
      <c r="AY172" s="17" t="s">
        <v>309</v>
      </c>
      <c r="BE172" s="150">
        <f t="shared" si="14"/>
        <v>0</v>
      </c>
      <c r="BF172" s="150">
        <f t="shared" si="15"/>
        <v>0</v>
      </c>
      <c r="BG172" s="150">
        <f t="shared" si="16"/>
        <v>0</v>
      </c>
      <c r="BH172" s="150">
        <f t="shared" si="17"/>
        <v>0</v>
      </c>
      <c r="BI172" s="150">
        <f t="shared" si="18"/>
        <v>0</v>
      </c>
      <c r="BJ172" s="17" t="s">
        <v>88</v>
      </c>
      <c r="BK172" s="150">
        <f t="shared" si="19"/>
        <v>0</v>
      </c>
      <c r="BL172" s="17" t="s">
        <v>120</v>
      </c>
      <c r="BM172" s="149" t="s">
        <v>513</v>
      </c>
    </row>
    <row r="173" spans="2:65" s="1" customFormat="1" ht="21.75" customHeight="1" x14ac:dyDescent="0.2">
      <c r="B173" s="137"/>
      <c r="C173" s="138" t="s">
        <v>516</v>
      </c>
      <c r="D173" s="138" t="s">
        <v>311</v>
      </c>
      <c r="E173" s="139" t="s">
        <v>7399</v>
      </c>
      <c r="F173" s="140" t="s">
        <v>7400</v>
      </c>
      <c r="G173" s="141" t="s">
        <v>434</v>
      </c>
      <c r="H173" s="142">
        <v>1580</v>
      </c>
      <c r="I173" s="143"/>
      <c r="J173" s="144">
        <f t="shared" si="10"/>
        <v>0</v>
      </c>
      <c r="K173" s="140" t="s">
        <v>7325</v>
      </c>
      <c r="L173" s="33"/>
      <c r="M173" s="145" t="s">
        <v>1</v>
      </c>
      <c r="N173" s="146" t="s">
        <v>46</v>
      </c>
      <c r="P173" s="147">
        <f t="shared" si="11"/>
        <v>0</v>
      </c>
      <c r="Q173" s="147">
        <v>0</v>
      </c>
      <c r="R173" s="147">
        <f t="shared" si="12"/>
        <v>0</v>
      </c>
      <c r="S173" s="147">
        <v>0</v>
      </c>
      <c r="T173" s="148">
        <f t="shared" si="13"/>
        <v>0</v>
      </c>
      <c r="AR173" s="149" t="s">
        <v>120</v>
      </c>
      <c r="AT173" s="149" t="s">
        <v>311</v>
      </c>
      <c r="AU173" s="149" t="s">
        <v>88</v>
      </c>
      <c r="AY173" s="17" t="s">
        <v>309</v>
      </c>
      <c r="BE173" s="150">
        <f t="shared" si="14"/>
        <v>0</v>
      </c>
      <c r="BF173" s="150">
        <f t="shared" si="15"/>
        <v>0</v>
      </c>
      <c r="BG173" s="150">
        <f t="shared" si="16"/>
        <v>0</v>
      </c>
      <c r="BH173" s="150">
        <f t="shared" si="17"/>
        <v>0</v>
      </c>
      <c r="BI173" s="150">
        <f t="shared" si="18"/>
        <v>0</v>
      </c>
      <c r="BJ173" s="17" t="s">
        <v>88</v>
      </c>
      <c r="BK173" s="150">
        <f t="shared" si="19"/>
        <v>0</v>
      </c>
      <c r="BL173" s="17" t="s">
        <v>120</v>
      </c>
      <c r="BM173" s="149" t="s">
        <v>519</v>
      </c>
    </row>
    <row r="174" spans="2:65" s="1" customFormat="1" ht="16.5" customHeight="1" x14ac:dyDescent="0.2">
      <c r="B174" s="137"/>
      <c r="C174" s="138" t="s">
        <v>410</v>
      </c>
      <c r="D174" s="138" t="s">
        <v>311</v>
      </c>
      <c r="E174" s="139" t="s">
        <v>7401</v>
      </c>
      <c r="F174" s="140" t="s">
        <v>7402</v>
      </c>
      <c r="G174" s="141" t="s">
        <v>434</v>
      </c>
      <c r="H174" s="142">
        <v>280</v>
      </c>
      <c r="I174" s="143"/>
      <c r="J174" s="144">
        <f t="shared" si="10"/>
        <v>0</v>
      </c>
      <c r="K174" s="140" t="s">
        <v>7325</v>
      </c>
      <c r="L174" s="33"/>
      <c r="M174" s="145" t="s">
        <v>1</v>
      </c>
      <c r="N174" s="146" t="s">
        <v>46</v>
      </c>
      <c r="P174" s="147">
        <f t="shared" si="11"/>
        <v>0</v>
      </c>
      <c r="Q174" s="147">
        <v>0</v>
      </c>
      <c r="R174" s="147">
        <f t="shared" si="12"/>
        <v>0</v>
      </c>
      <c r="S174" s="147">
        <v>0</v>
      </c>
      <c r="T174" s="148">
        <f t="shared" si="13"/>
        <v>0</v>
      </c>
      <c r="AR174" s="149" t="s">
        <v>120</v>
      </c>
      <c r="AT174" s="149" t="s">
        <v>311</v>
      </c>
      <c r="AU174" s="149" t="s">
        <v>88</v>
      </c>
      <c r="AY174" s="17" t="s">
        <v>309</v>
      </c>
      <c r="BE174" s="150">
        <f t="shared" si="14"/>
        <v>0</v>
      </c>
      <c r="BF174" s="150">
        <f t="shared" si="15"/>
        <v>0</v>
      </c>
      <c r="BG174" s="150">
        <f t="shared" si="16"/>
        <v>0</v>
      </c>
      <c r="BH174" s="150">
        <f t="shared" si="17"/>
        <v>0</v>
      </c>
      <c r="BI174" s="150">
        <f t="shared" si="18"/>
        <v>0</v>
      </c>
      <c r="BJ174" s="17" t="s">
        <v>88</v>
      </c>
      <c r="BK174" s="150">
        <f t="shared" si="19"/>
        <v>0</v>
      </c>
      <c r="BL174" s="17" t="s">
        <v>120</v>
      </c>
      <c r="BM174" s="149" t="s">
        <v>521</v>
      </c>
    </row>
    <row r="175" spans="2:65" s="1" customFormat="1" ht="16.5" customHeight="1" x14ac:dyDescent="0.2">
      <c r="B175" s="137"/>
      <c r="C175" s="138" t="s">
        <v>523</v>
      </c>
      <c r="D175" s="138" t="s">
        <v>311</v>
      </c>
      <c r="E175" s="139" t="s">
        <v>6842</v>
      </c>
      <c r="F175" s="140" t="s">
        <v>6843</v>
      </c>
      <c r="G175" s="141" t="s">
        <v>2702</v>
      </c>
      <c r="H175" s="142">
        <v>20</v>
      </c>
      <c r="I175" s="143"/>
      <c r="J175" s="144">
        <f t="shared" si="10"/>
        <v>0</v>
      </c>
      <c r="K175" s="140" t="s">
        <v>366</v>
      </c>
      <c r="L175" s="33"/>
      <c r="M175" s="145" t="s">
        <v>1</v>
      </c>
      <c r="N175" s="146" t="s">
        <v>46</v>
      </c>
      <c r="P175" s="147">
        <f t="shared" si="11"/>
        <v>0</v>
      </c>
      <c r="Q175" s="147">
        <v>0</v>
      </c>
      <c r="R175" s="147">
        <f t="shared" si="12"/>
        <v>0</v>
      </c>
      <c r="S175" s="147">
        <v>0</v>
      </c>
      <c r="T175" s="148">
        <f t="shared" si="13"/>
        <v>0</v>
      </c>
      <c r="AR175" s="149" t="s">
        <v>120</v>
      </c>
      <c r="AT175" s="149" t="s">
        <v>311</v>
      </c>
      <c r="AU175" s="149" t="s">
        <v>88</v>
      </c>
      <c r="AY175" s="17" t="s">
        <v>309</v>
      </c>
      <c r="BE175" s="150">
        <f t="shared" si="14"/>
        <v>0</v>
      </c>
      <c r="BF175" s="150">
        <f t="shared" si="15"/>
        <v>0</v>
      </c>
      <c r="BG175" s="150">
        <f t="shared" si="16"/>
        <v>0</v>
      </c>
      <c r="BH175" s="150">
        <f t="shared" si="17"/>
        <v>0</v>
      </c>
      <c r="BI175" s="150">
        <f t="shared" si="18"/>
        <v>0</v>
      </c>
      <c r="BJ175" s="17" t="s">
        <v>88</v>
      </c>
      <c r="BK175" s="150">
        <f t="shared" si="19"/>
        <v>0</v>
      </c>
      <c r="BL175" s="17" t="s">
        <v>120</v>
      </c>
      <c r="BM175" s="149" t="s">
        <v>524</v>
      </c>
    </row>
    <row r="176" spans="2:65" s="1" customFormat="1" ht="16.5" customHeight="1" x14ac:dyDescent="0.2">
      <c r="B176" s="137"/>
      <c r="C176" s="138" t="s">
        <v>414</v>
      </c>
      <c r="D176" s="138" t="s">
        <v>311</v>
      </c>
      <c r="E176" s="139" t="s">
        <v>7403</v>
      </c>
      <c r="F176" s="140" t="s">
        <v>7404</v>
      </c>
      <c r="G176" s="141" t="s">
        <v>2702</v>
      </c>
      <c r="H176" s="142">
        <v>20</v>
      </c>
      <c r="I176" s="143"/>
      <c r="J176" s="144">
        <f t="shared" si="10"/>
        <v>0</v>
      </c>
      <c r="K176" s="140" t="s">
        <v>7325</v>
      </c>
      <c r="L176" s="33"/>
      <c r="M176" s="145" t="s">
        <v>1</v>
      </c>
      <c r="N176" s="146" t="s">
        <v>46</v>
      </c>
      <c r="P176" s="147">
        <f t="shared" si="11"/>
        <v>0</v>
      </c>
      <c r="Q176" s="147">
        <v>0</v>
      </c>
      <c r="R176" s="147">
        <f t="shared" si="12"/>
        <v>0</v>
      </c>
      <c r="S176" s="147">
        <v>0</v>
      </c>
      <c r="T176" s="148">
        <f t="shared" si="13"/>
        <v>0</v>
      </c>
      <c r="AR176" s="149" t="s">
        <v>120</v>
      </c>
      <c r="AT176" s="149" t="s">
        <v>311</v>
      </c>
      <c r="AU176" s="149" t="s">
        <v>88</v>
      </c>
      <c r="AY176" s="17" t="s">
        <v>309</v>
      </c>
      <c r="BE176" s="150">
        <f t="shared" si="14"/>
        <v>0</v>
      </c>
      <c r="BF176" s="150">
        <f t="shared" si="15"/>
        <v>0</v>
      </c>
      <c r="BG176" s="150">
        <f t="shared" si="16"/>
        <v>0</v>
      </c>
      <c r="BH176" s="150">
        <f t="shared" si="17"/>
        <v>0</v>
      </c>
      <c r="BI176" s="150">
        <f t="shared" si="18"/>
        <v>0</v>
      </c>
      <c r="BJ176" s="17" t="s">
        <v>88</v>
      </c>
      <c r="BK176" s="150">
        <f t="shared" si="19"/>
        <v>0</v>
      </c>
      <c r="BL176" s="17" t="s">
        <v>120</v>
      </c>
      <c r="BM176" s="149" t="s">
        <v>527</v>
      </c>
    </row>
    <row r="177" spans="2:65" s="1" customFormat="1" ht="16.5" customHeight="1" x14ac:dyDescent="0.2">
      <c r="B177" s="137"/>
      <c r="C177" s="138" t="s">
        <v>529</v>
      </c>
      <c r="D177" s="138" t="s">
        <v>311</v>
      </c>
      <c r="E177" s="139" t="s">
        <v>7396</v>
      </c>
      <c r="F177" s="140" t="s">
        <v>6706</v>
      </c>
      <c r="G177" s="141" t="s">
        <v>434</v>
      </c>
      <c r="H177" s="142">
        <v>280</v>
      </c>
      <c r="I177" s="143"/>
      <c r="J177" s="144">
        <f t="shared" si="10"/>
        <v>0</v>
      </c>
      <c r="K177" s="140" t="s">
        <v>366</v>
      </c>
      <c r="L177" s="33"/>
      <c r="M177" s="145" t="s">
        <v>1</v>
      </c>
      <c r="N177" s="146" t="s">
        <v>46</v>
      </c>
      <c r="P177" s="147">
        <f t="shared" si="11"/>
        <v>0</v>
      </c>
      <c r="Q177" s="147">
        <v>0</v>
      </c>
      <c r="R177" s="147">
        <f t="shared" si="12"/>
        <v>0</v>
      </c>
      <c r="S177" s="147">
        <v>0</v>
      </c>
      <c r="T177" s="148">
        <f t="shared" si="13"/>
        <v>0</v>
      </c>
      <c r="AR177" s="149" t="s">
        <v>120</v>
      </c>
      <c r="AT177" s="149" t="s">
        <v>311</v>
      </c>
      <c r="AU177" s="149" t="s">
        <v>88</v>
      </c>
      <c r="AY177" s="17" t="s">
        <v>309</v>
      </c>
      <c r="BE177" s="150">
        <f t="shared" si="14"/>
        <v>0</v>
      </c>
      <c r="BF177" s="150">
        <f t="shared" si="15"/>
        <v>0</v>
      </c>
      <c r="BG177" s="150">
        <f t="shared" si="16"/>
        <v>0</v>
      </c>
      <c r="BH177" s="150">
        <f t="shared" si="17"/>
        <v>0</v>
      </c>
      <c r="BI177" s="150">
        <f t="shared" si="18"/>
        <v>0</v>
      </c>
      <c r="BJ177" s="17" t="s">
        <v>88</v>
      </c>
      <c r="BK177" s="150">
        <f t="shared" si="19"/>
        <v>0</v>
      </c>
      <c r="BL177" s="17" t="s">
        <v>120</v>
      </c>
      <c r="BM177" s="149" t="s">
        <v>532</v>
      </c>
    </row>
    <row r="178" spans="2:65" s="1" customFormat="1" ht="16.5" customHeight="1" x14ac:dyDescent="0.2">
      <c r="B178" s="137"/>
      <c r="C178" s="138" t="s">
        <v>420</v>
      </c>
      <c r="D178" s="138" t="s">
        <v>311</v>
      </c>
      <c r="E178" s="139" t="s">
        <v>7405</v>
      </c>
      <c r="F178" s="140" t="s">
        <v>7406</v>
      </c>
      <c r="G178" s="141" t="s">
        <v>434</v>
      </c>
      <c r="H178" s="142">
        <v>280</v>
      </c>
      <c r="I178" s="143"/>
      <c r="J178" s="144">
        <f t="shared" si="10"/>
        <v>0</v>
      </c>
      <c r="K178" s="140" t="s">
        <v>7325</v>
      </c>
      <c r="L178" s="33"/>
      <c r="M178" s="145" t="s">
        <v>1</v>
      </c>
      <c r="N178" s="146" t="s">
        <v>46</v>
      </c>
      <c r="P178" s="147">
        <f t="shared" si="11"/>
        <v>0</v>
      </c>
      <c r="Q178" s="147">
        <v>0</v>
      </c>
      <c r="R178" s="147">
        <f t="shared" si="12"/>
        <v>0</v>
      </c>
      <c r="S178" s="147">
        <v>0</v>
      </c>
      <c r="T178" s="148">
        <f t="shared" si="13"/>
        <v>0</v>
      </c>
      <c r="AR178" s="149" t="s">
        <v>120</v>
      </c>
      <c r="AT178" s="149" t="s">
        <v>311</v>
      </c>
      <c r="AU178" s="149" t="s">
        <v>88</v>
      </c>
      <c r="AY178" s="17" t="s">
        <v>309</v>
      </c>
      <c r="BE178" s="150">
        <f t="shared" si="14"/>
        <v>0</v>
      </c>
      <c r="BF178" s="150">
        <f t="shared" si="15"/>
        <v>0</v>
      </c>
      <c r="BG178" s="150">
        <f t="shared" si="16"/>
        <v>0</v>
      </c>
      <c r="BH178" s="150">
        <f t="shared" si="17"/>
        <v>0</v>
      </c>
      <c r="BI178" s="150">
        <f t="shared" si="18"/>
        <v>0</v>
      </c>
      <c r="BJ178" s="17" t="s">
        <v>88</v>
      </c>
      <c r="BK178" s="150">
        <f t="shared" si="19"/>
        <v>0</v>
      </c>
      <c r="BL178" s="17" t="s">
        <v>120</v>
      </c>
      <c r="BM178" s="149" t="s">
        <v>538</v>
      </c>
    </row>
    <row r="179" spans="2:65" s="1" customFormat="1" ht="16.5" customHeight="1" x14ac:dyDescent="0.2">
      <c r="B179" s="137"/>
      <c r="C179" s="138" t="s">
        <v>540</v>
      </c>
      <c r="D179" s="138" t="s">
        <v>311</v>
      </c>
      <c r="E179" s="139" t="s">
        <v>6798</v>
      </c>
      <c r="F179" s="140" t="s">
        <v>7407</v>
      </c>
      <c r="G179" s="141" t="s">
        <v>2702</v>
      </c>
      <c r="H179" s="142">
        <v>4</v>
      </c>
      <c r="I179" s="143"/>
      <c r="J179" s="144">
        <f t="shared" si="10"/>
        <v>0</v>
      </c>
      <c r="K179" s="140" t="s">
        <v>366</v>
      </c>
      <c r="L179" s="33"/>
      <c r="M179" s="145" t="s">
        <v>1</v>
      </c>
      <c r="N179" s="146" t="s">
        <v>46</v>
      </c>
      <c r="P179" s="147">
        <f t="shared" si="11"/>
        <v>0</v>
      </c>
      <c r="Q179" s="147">
        <v>0</v>
      </c>
      <c r="R179" s="147">
        <f t="shared" si="12"/>
        <v>0</v>
      </c>
      <c r="S179" s="147">
        <v>0</v>
      </c>
      <c r="T179" s="148">
        <f t="shared" si="13"/>
        <v>0</v>
      </c>
      <c r="AR179" s="149" t="s">
        <v>120</v>
      </c>
      <c r="AT179" s="149" t="s">
        <v>311</v>
      </c>
      <c r="AU179" s="149" t="s">
        <v>88</v>
      </c>
      <c r="AY179" s="17" t="s">
        <v>309</v>
      </c>
      <c r="BE179" s="150">
        <f t="shared" si="14"/>
        <v>0</v>
      </c>
      <c r="BF179" s="150">
        <f t="shared" si="15"/>
        <v>0</v>
      </c>
      <c r="BG179" s="150">
        <f t="shared" si="16"/>
        <v>0</v>
      </c>
      <c r="BH179" s="150">
        <f t="shared" si="17"/>
        <v>0</v>
      </c>
      <c r="BI179" s="150">
        <f t="shared" si="18"/>
        <v>0</v>
      </c>
      <c r="BJ179" s="17" t="s">
        <v>88</v>
      </c>
      <c r="BK179" s="150">
        <f t="shared" si="19"/>
        <v>0</v>
      </c>
      <c r="BL179" s="17" t="s">
        <v>120</v>
      </c>
      <c r="BM179" s="149" t="s">
        <v>543</v>
      </c>
    </row>
    <row r="180" spans="2:65" s="1" customFormat="1" ht="16.5" customHeight="1" x14ac:dyDescent="0.2">
      <c r="B180" s="137"/>
      <c r="C180" s="138" t="s">
        <v>424</v>
      </c>
      <c r="D180" s="138" t="s">
        <v>311</v>
      </c>
      <c r="E180" s="139" t="s">
        <v>7408</v>
      </c>
      <c r="F180" s="140" t="s">
        <v>7409</v>
      </c>
      <c r="G180" s="141" t="s">
        <v>2702</v>
      </c>
      <c r="H180" s="142">
        <v>4</v>
      </c>
      <c r="I180" s="143"/>
      <c r="J180" s="144">
        <f t="shared" si="10"/>
        <v>0</v>
      </c>
      <c r="K180" s="140" t="s">
        <v>7325</v>
      </c>
      <c r="L180" s="33"/>
      <c r="M180" s="145" t="s">
        <v>1</v>
      </c>
      <c r="N180" s="146" t="s">
        <v>46</v>
      </c>
      <c r="P180" s="147">
        <f t="shared" si="11"/>
        <v>0</v>
      </c>
      <c r="Q180" s="147">
        <v>0</v>
      </c>
      <c r="R180" s="147">
        <f t="shared" si="12"/>
        <v>0</v>
      </c>
      <c r="S180" s="147">
        <v>0</v>
      </c>
      <c r="T180" s="148">
        <f t="shared" si="13"/>
        <v>0</v>
      </c>
      <c r="AR180" s="149" t="s">
        <v>120</v>
      </c>
      <c r="AT180" s="149" t="s">
        <v>311</v>
      </c>
      <c r="AU180" s="149" t="s">
        <v>88</v>
      </c>
      <c r="AY180" s="17" t="s">
        <v>309</v>
      </c>
      <c r="BE180" s="150">
        <f t="shared" si="14"/>
        <v>0</v>
      </c>
      <c r="BF180" s="150">
        <f t="shared" si="15"/>
        <v>0</v>
      </c>
      <c r="BG180" s="150">
        <f t="shared" si="16"/>
        <v>0</v>
      </c>
      <c r="BH180" s="150">
        <f t="shared" si="17"/>
        <v>0</v>
      </c>
      <c r="BI180" s="150">
        <f t="shared" si="18"/>
        <v>0</v>
      </c>
      <c r="BJ180" s="17" t="s">
        <v>88</v>
      </c>
      <c r="BK180" s="150">
        <f t="shared" si="19"/>
        <v>0</v>
      </c>
      <c r="BL180" s="17" t="s">
        <v>120</v>
      </c>
      <c r="BM180" s="149" t="s">
        <v>546</v>
      </c>
    </row>
    <row r="181" spans="2:65" s="1" customFormat="1" ht="16.5" customHeight="1" x14ac:dyDescent="0.2">
      <c r="B181" s="137"/>
      <c r="C181" s="138" t="s">
        <v>547</v>
      </c>
      <c r="D181" s="138" t="s">
        <v>311</v>
      </c>
      <c r="E181" s="139" t="s">
        <v>7410</v>
      </c>
      <c r="F181" s="140" t="s">
        <v>6799</v>
      </c>
      <c r="G181" s="141" t="s">
        <v>434</v>
      </c>
      <c r="H181" s="142">
        <v>200</v>
      </c>
      <c r="I181" s="143"/>
      <c r="J181" s="144">
        <f t="shared" si="10"/>
        <v>0</v>
      </c>
      <c r="K181" s="140" t="s">
        <v>366</v>
      </c>
      <c r="L181" s="33"/>
      <c r="M181" s="145" t="s">
        <v>1</v>
      </c>
      <c r="N181" s="146" t="s">
        <v>46</v>
      </c>
      <c r="P181" s="147">
        <f t="shared" si="11"/>
        <v>0</v>
      </c>
      <c r="Q181" s="147">
        <v>0</v>
      </c>
      <c r="R181" s="147">
        <f t="shared" si="12"/>
        <v>0</v>
      </c>
      <c r="S181" s="147">
        <v>0</v>
      </c>
      <c r="T181" s="148">
        <f t="shared" si="13"/>
        <v>0</v>
      </c>
      <c r="AR181" s="149" t="s">
        <v>120</v>
      </c>
      <c r="AT181" s="149" t="s">
        <v>311</v>
      </c>
      <c r="AU181" s="149" t="s">
        <v>88</v>
      </c>
      <c r="AY181" s="17" t="s">
        <v>309</v>
      </c>
      <c r="BE181" s="150">
        <f t="shared" si="14"/>
        <v>0</v>
      </c>
      <c r="BF181" s="150">
        <f t="shared" si="15"/>
        <v>0</v>
      </c>
      <c r="BG181" s="150">
        <f t="shared" si="16"/>
        <v>0</v>
      </c>
      <c r="BH181" s="150">
        <f t="shared" si="17"/>
        <v>0</v>
      </c>
      <c r="BI181" s="150">
        <f t="shared" si="18"/>
        <v>0</v>
      </c>
      <c r="BJ181" s="17" t="s">
        <v>88</v>
      </c>
      <c r="BK181" s="150">
        <f t="shared" si="19"/>
        <v>0</v>
      </c>
      <c r="BL181" s="17" t="s">
        <v>120</v>
      </c>
      <c r="BM181" s="149" t="s">
        <v>550</v>
      </c>
    </row>
    <row r="182" spans="2:65" s="1" customFormat="1" ht="16.5" customHeight="1" x14ac:dyDescent="0.2">
      <c r="B182" s="137"/>
      <c r="C182" s="138" t="s">
        <v>429</v>
      </c>
      <c r="D182" s="138" t="s">
        <v>311</v>
      </c>
      <c r="E182" s="139" t="s">
        <v>7411</v>
      </c>
      <c r="F182" s="140" t="s">
        <v>7412</v>
      </c>
      <c r="G182" s="141" t="s">
        <v>434</v>
      </c>
      <c r="H182" s="142">
        <v>200</v>
      </c>
      <c r="I182" s="143"/>
      <c r="J182" s="144">
        <f t="shared" si="10"/>
        <v>0</v>
      </c>
      <c r="K182" s="140" t="s">
        <v>7325</v>
      </c>
      <c r="L182" s="33"/>
      <c r="M182" s="145" t="s">
        <v>1</v>
      </c>
      <c r="N182" s="146" t="s">
        <v>46</v>
      </c>
      <c r="P182" s="147">
        <f t="shared" si="11"/>
        <v>0</v>
      </c>
      <c r="Q182" s="147">
        <v>0</v>
      </c>
      <c r="R182" s="147">
        <f t="shared" si="12"/>
        <v>0</v>
      </c>
      <c r="S182" s="147">
        <v>0</v>
      </c>
      <c r="T182" s="148">
        <f t="shared" si="13"/>
        <v>0</v>
      </c>
      <c r="AR182" s="149" t="s">
        <v>120</v>
      </c>
      <c r="AT182" s="149" t="s">
        <v>311</v>
      </c>
      <c r="AU182" s="149" t="s">
        <v>88</v>
      </c>
      <c r="AY182" s="17" t="s">
        <v>309</v>
      </c>
      <c r="BE182" s="150">
        <f t="shared" si="14"/>
        <v>0</v>
      </c>
      <c r="BF182" s="150">
        <f t="shared" si="15"/>
        <v>0</v>
      </c>
      <c r="BG182" s="150">
        <f t="shared" si="16"/>
        <v>0</v>
      </c>
      <c r="BH182" s="150">
        <f t="shared" si="17"/>
        <v>0</v>
      </c>
      <c r="BI182" s="150">
        <f t="shared" si="18"/>
        <v>0</v>
      </c>
      <c r="BJ182" s="17" t="s">
        <v>88</v>
      </c>
      <c r="BK182" s="150">
        <f t="shared" si="19"/>
        <v>0</v>
      </c>
      <c r="BL182" s="17" t="s">
        <v>120</v>
      </c>
      <c r="BM182" s="149" t="s">
        <v>553</v>
      </c>
    </row>
    <row r="183" spans="2:65" s="1" customFormat="1" ht="24.2" customHeight="1" x14ac:dyDescent="0.2">
      <c r="B183" s="137"/>
      <c r="C183" s="138" t="s">
        <v>554</v>
      </c>
      <c r="D183" s="138" t="s">
        <v>311</v>
      </c>
      <c r="E183" s="139" t="s">
        <v>7413</v>
      </c>
      <c r="F183" s="140" t="s">
        <v>7414</v>
      </c>
      <c r="G183" s="141" t="s">
        <v>2702</v>
      </c>
      <c r="H183" s="142">
        <v>2</v>
      </c>
      <c r="I183" s="143"/>
      <c r="J183" s="144">
        <f t="shared" si="10"/>
        <v>0</v>
      </c>
      <c r="K183" s="140" t="s">
        <v>7325</v>
      </c>
      <c r="L183" s="33"/>
      <c r="M183" s="145" t="s">
        <v>1</v>
      </c>
      <c r="N183" s="146" t="s">
        <v>46</v>
      </c>
      <c r="P183" s="147">
        <f t="shared" si="11"/>
        <v>0</v>
      </c>
      <c r="Q183" s="147">
        <v>0</v>
      </c>
      <c r="R183" s="147">
        <f t="shared" si="12"/>
        <v>0</v>
      </c>
      <c r="S183" s="147">
        <v>0</v>
      </c>
      <c r="T183" s="148">
        <f t="shared" si="13"/>
        <v>0</v>
      </c>
      <c r="AR183" s="149" t="s">
        <v>120</v>
      </c>
      <c r="AT183" s="149" t="s">
        <v>311</v>
      </c>
      <c r="AU183" s="149" t="s">
        <v>88</v>
      </c>
      <c r="AY183" s="17" t="s">
        <v>309</v>
      </c>
      <c r="BE183" s="150">
        <f t="shared" si="14"/>
        <v>0</v>
      </c>
      <c r="BF183" s="150">
        <f t="shared" si="15"/>
        <v>0</v>
      </c>
      <c r="BG183" s="150">
        <f t="shared" si="16"/>
        <v>0</v>
      </c>
      <c r="BH183" s="150">
        <f t="shared" si="17"/>
        <v>0</v>
      </c>
      <c r="BI183" s="150">
        <f t="shared" si="18"/>
        <v>0</v>
      </c>
      <c r="BJ183" s="17" t="s">
        <v>88</v>
      </c>
      <c r="BK183" s="150">
        <f t="shared" si="19"/>
        <v>0</v>
      </c>
      <c r="BL183" s="17" t="s">
        <v>120</v>
      </c>
      <c r="BM183" s="149" t="s">
        <v>557</v>
      </c>
    </row>
    <row r="184" spans="2:65" s="1" customFormat="1" ht="16.5" customHeight="1" x14ac:dyDescent="0.2">
      <c r="B184" s="137"/>
      <c r="C184" s="138" t="s">
        <v>435</v>
      </c>
      <c r="D184" s="138" t="s">
        <v>311</v>
      </c>
      <c r="E184" s="139" t="s">
        <v>7415</v>
      </c>
      <c r="F184" s="140" t="s">
        <v>7416</v>
      </c>
      <c r="G184" s="141" t="s">
        <v>2702</v>
      </c>
      <c r="H184" s="142">
        <v>200</v>
      </c>
      <c r="I184" s="143"/>
      <c r="J184" s="144">
        <f t="shared" si="10"/>
        <v>0</v>
      </c>
      <c r="K184" s="140" t="s">
        <v>7325</v>
      </c>
      <c r="L184" s="33"/>
      <c r="M184" s="145" t="s">
        <v>1</v>
      </c>
      <c r="N184" s="146" t="s">
        <v>46</v>
      </c>
      <c r="P184" s="147">
        <f t="shared" si="11"/>
        <v>0</v>
      </c>
      <c r="Q184" s="147">
        <v>0</v>
      </c>
      <c r="R184" s="147">
        <f t="shared" si="12"/>
        <v>0</v>
      </c>
      <c r="S184" s="147">
        <v>0</v>
      </c>
      <c r="T184" s="148">
        <f t="shared" si="13"/>
        <v>0</v>
      </c>
      <c r="AR184" s="149" t="s">
        <v>120</v>
      </c>
      <c r="AT184" s="149" t="s">
        <v>311</v>
      </c>
      <c r="AU184" s="149" t="s">
        <v>88</v>
      </c>
      <c r="AY184" s="17" t="s">
        <v>309</v>
      </c>
      <c r="BE184" s="150">
        <f t="shared" si="14"/>
        <v>0</v>
      </c>
      <c r="BF184" s="150">
        <f t="shared" si="15"/>
        <v>0</v>
      </c>
      <c r="BG184" s="150">
        <f t="shared" si="16"/>
        <v>0</v>
      </c>
      <c r="BH184" s="150">
        <f t="shared" si="17"/>
        <v>0</v>
      </c>
      <c r="BI184" s="150">
        <f t="shared" si="18"/>
        <v>0</v>
      </c>
      <c r="BJ184" s="17" t="s">
        <v>88</v>
      </c>
      <c r="BK184" s="150">
        <f t="shared" si="19"/>
        <v>0</v>
      </c>
      <c r="BL184" s="17" t="s">
        <v>120</v>
      </c>
      <c r="BM184" s="149" t="s">
        <v>560</v>
      </c>
    </row>
    <row r="185" spans="2:65" s="11" customFormat="1" ht="25.9" customHeight="1" x14ac:dyDescent="0.2">
      <c r="B185" s="125"/>
      <c r="D185" s="126" t="s">
        <v>80</v>
      </c>
      <c r="E185" s="127" t="s">
        <v>6263</v>
      </c>
      <c r="F185" s="127" t="s">
        <v>7417</v>
      </c>
      <c r="I185" s="128"/>
      <c r="J185" s="129">
        <f>BK185</f>
        <v>0</v>
      </c>
      <c r="L185" s="125"/>
      <c r="M185" s="130"/>
      <c r="P185" s="131">
        <f>SUM(P186:P187)</f>
        <v>0</v>
      </c>
      <c r="R185" s="131">
        <f>SUM(R186:R187)</f>
        <v>0</v>
      </c>
      <c r="T185" s="132">
        <f>SUM(T186:T187)</f>
        <v>0</v>
      </c>
      <c r="AR185" s="126" t="s">
        <v>88</v>
      </c>
      <c r="AT185" s="133" t="s">
        <v>80</v>
      </c>
      <c r="AU185" s="133" t="s">
        <v>81</v>
      </c>
      <c r="AY185" s="126" t="s">
        <v>309</v>
      </c>
      <c r="BK185" s="134">
        <f>SUM(BK186:BK187)</f>
        <v>0</v>
      </c>
    </row>
    <row r="186" spans="2:65" s="1" customFormat="1" ht="16.5" customHeight="1" x14ac:dyDescent="0.2">
      <c r="B186" s="137"/>
      <c r="C186" s="138" t="s">
        <v>561</v>
      </c>
      <c r="D186" s="138" t="s">
        <v>311</v>
      </c>
      <c r="E186" s="139" t="s">
        <v>6820</v>
      </c>
      <c r="F186" s="140" t="s">
        <v>6821</v>
      </c>
      <c r="G186" s="141" t="s">
        <v>434</v>
      </c>
      <c r="H186" s="142">
        <v>668</v>
      </c>
      <c r="I186" s="143"/>
      <c r="J186" s="144">
        <f>ROUND(I186*H186,2)</f>
        <v>0</v>
      </c>
      <c r="K186" s="140" t="s">
        <v>366</v>
      </c>
      <c r="L186" s="33"/>
      <c r="M186" s="145" t="s">
        <v>1</v>
      </c>
      <c r="N186" s="146" t="s">
        <v>46</v>
      </c>
      <c r="P186" s="147">
        <f>O186*H186</f>
        <v>0</v>
      </c>
      <c r="Q186" s="147">
        <v>0</v>
      </c>
      <c r="R186" s="147">
        <f>Q186*H186</f>
        <v>0</v>
      </c>
      <c r="S186" s="147">
        <v>0</v>
      </c>
      <c r="T186" s="148">
        <f>S186*H186</f>
        <v>0</v>
      </c>
      <c r="AR186" s="149" t="s">
        <v>120</v>
      </c>
      <c r="AT186" s="149" t="s">
        <v>311</v>
      </c>
      <c r="AU186" s="149" t="s">
        <v>88</v>
      </c>
      <c r="AY186" s="17" t="s">
        <v>309</v>
      </c>
      <c r="BE186" s="150">
        <f>IF(N186="základní",J186,0)</f>
        <v>0</v>
      </c>
      <c r="BF186" s="150">
        <f>IF(N186="snížená",J186,0)</f>
        <v>0</v>
      </c>
      <c r="BG186" s="150">
        <f>IF(N186="zákl. přenesená",J186,0)</f>
        <v>0</v>
      </c>
      <c r="BH186" s="150">
        <f>IF(N186="sníž. přenesená",J186,0)</f>
        <v>0</v>
      </c>
      <c r="BI186" s="150">
        <f>IF(N186="nulová",J186,0)</f>
        <v>0</v>
      </c>
      <c r="BJ186" s="17" t="s">
        <v>88</v>
      </c>
      <c r="BK186" s="150">
        <f>ROUND(I186*H186,2)</f>
        <v>0</v>
      </c>
      <c r="BL186" s="17" t="s">
        <v>120</v>
      </c>
      <c r="BM186" s="149" t="s">
        <v>564</v>
      </c>
    </row>
    <row r="187" spans="2:65" s="1" customFormat="1" ht="16.5" customHeight="1" x14ac:dyDescent="0.2">
      <c r="B187" s="137"/>
      <c r="C187" s="138" t="s">
        <v>440</v>
      </c>
      <c r="D187" s="138" t="s">
        <v>311</v>
      </c>
      <c r="E187" s="139" t="s">
        <v>7418</v>
      </c>
      <c r="F187" s="140" t="s">
        <v>7419</v>
      </c>
      <c r="G187" s="141" t="s">
        <v>434</v>
      </c>
      <c r="H187" s="142">
        <v>668</v>
      </c>
      <c r="I187" s="143"/>
      <c r="J187" s="144">
        <f>ROUND(I187*H187,2)</f>
        <v>0</v>
      </c>
      <c r="K187" s="140" t="s">
        <v>7325</v>
      </c>
      <c r="L187" s="33"/>
      <c r="M187" s="145" t="s">
        <v>1</v>
      </c>
      <c r="N187" s="146" t="s">
        <v>46</v>
      </c>
      <c r="P187" s="147">
        <f>O187*H187</f>
        <v>0</v>
      </c>
      <c r="Q187" s="147">
        <v>0</v>
      </c>
      <c r="R187" s="147">
        <f>Q187*H187</f>
        <v>0</v>
      </c>
      <c r="S187" s="147">
        <v>0</v>
      </c>
      <c r="T187" s="148">
        <f>S187*H187</f>
        <v>0</v>
      </c>
      <c r="AR187" s="149" t="s">
        <v>120</v>
      </c>
      <c r="AT187" s="149" t="s">
        <v>311</v>
      </c>
      <c r="AU187" s="149" t="s">
        <v>88</v>
      </c>
      <c r="AY187" s="17" t="s">
        <v>309</v>
      </c>
      <c r="BE187" s="150">
        <f>IF(N187="základní",J187,0)</f>
        <v>0</v>
      </c>
      <c r="BF187" s="150">
        <f>IF(N187="snížená",J187,0)</f>
        <v>0</v>
      </c>
      <c r="BG187" s="150">
        <f>IF(N187="zákl. přenesená",J187,0)</f>
        <v>0</v>
      </c>
      <c r="BH187" s="150">
        <f>IF(N187="sníž. přenesená",J187,0)</f>
        <v>0</v>
      </c>
      <c r="BI187" s="150">
        <f>IF(N187="nulová",J187,0)</f>
        <v>0</v>
      </c>
      <c r="BJ187" s="17" t="s">
        <v>88</v>
      </c>
      <c r="BK187" s="150">
        <f>ROUND(I187*H187,2)</f>
        <v>0</v>
      </c>
      <c r="BL187" s="17" t="s">
        <v>120</v>
      </c>
      <c r="BM187" s="149" t="s">
        <v>567</v>
      </c>
    </row>
    <row r="188" spans="2:65" s="11" customFormat="1" ht="25.9" customHeight="1" x14ac:dyDescent="0.2">
      <c r="B188" s="125"/>
      <c r="D188" s="126" t="s">
        <v>80</v>
      </c>
      <c r="E188" s="127" t="s">
        <v>7028</v>
      </c>
      <c r="F188" s="127" t="s">
        <v>7420</v>
      </c>
      <c r="I188" s="128"/>
      <c r="J188" s="129">
        <f>BK188</f>
        <v>0</v>
      </c>
      <c r="L188" s="125"/>
      <c r="M188" s="130"/>
      <c r="P188" s="131">
        <f>SUM(P189:P194)</f>
        <v>0</v>
      </c>
      <c r="R188" s="131">
        <f>SUM(R189:R194)</f>
        <v>0</v>
      </c>
      <c r="T188" s="132">
        <f>SUM(T189:T194)</f>
        <v>0</v>
      </c>
      <c r="AR188" s="126" t="s">
        <v>88</v>
      </c>
      <c r="AT188" s="133" t="s">
        <v>80</v>
      </c>
      <c r="AU188" s="133" t="s">
        <v>81</v>
      </c>
      <c r="AY188" s="126" t="s">
        <v>309</v>
      </c>
      <c r="BK188" s="134">
        <f>SUM(BK189:BK194)</f>
        <v>0</v>
      </c>
    </row>
    <row r="189" spans="2:65" s="1" customFormat="1" ht="16.5" customHeight="1" x14ac:dyDescent="0.2">
      <c r="B189" s="137"/>
      <c r="C189" s="138" t="s">
        <v>568</v>
      </c>
      <c r="D189" s="138" t="s">
        <v>311</v>
      </c>
      <c r="E189" s="139" t="s">
        <v>7421</v>
      </c>
      <c r="F189" s="140" t="s">
        <v>7422</v>
      </c>
      <c r="G189" s="141" t="s">
        <v>434</v>
      </c>
      <c r="H189" s="142">
        <v>44</v>
      </c>
      <c r="I189" s="143"/>
      <c r="J189" s="144">
        <f t="shared" ref="J189:J194" si="20">ROUND(I189*H189,2)</f>
        <v>0</v>
      </c>
      <c r="K189" s="140" t="s">
        <v>366</v>
      </c>
      <c r="L189" s="33"/>
      <c r="M189" s="145" t="s">
        <v>1</v>
      </c>
      <c r="N189" s="146" t="s">
        <v>46</v>
      </c>
      <c r="P189" s="147">
        <f t="shared" ref="P189:P194" si="21">O189*H189</f>
        <v>0</v>
      </c>
      <c r="Q189" s="147">
        <v>0</v>
      </c>
      <c r="R189" s="147">
        <f t="shared" ref="R189:R194" si="22">Q189*H189</f>
        <v>0</v>
      </c>
      <c r="S189" s="147">
        <v>0</v>
      </c>
      <c r="T189" s="148">
        <f t="shared" ref="T189:T194" si="23">S189*H189</f>
        <v>0</v>
      </c>
      <c r="AR189" s="149" t="s">
        <v>120</v>
      </c>
      <c r="AT189" s="149" t="s">
        <v>311</v>
      </c>
      <c r="AU189" s="149" t="s">
        <v>88</v>
      </c>
      <c r="AY189" s="17" t="s">
        <v>309</v>
      </c>
      <c r="BE189" s="150">
        <f t="shared" ref="BE189:BE194" si="24">IF(N189="základní",J189,0)</f>
        <v>0</v>
      </c>
      <c r="BF189" s="150">
        <f t="shared" ref="BF189:BF194" si="25">IF(N189="snížená",J189,0)</f>
        <v>0</v>
      </c>
      <c r="BG189" s="150">
        <f t="shared" ref="BG189:BG194" si="26">IF(N189="zákl. přenesená",J189,0)</f>
        <v>0</v>
      </c>
      <c r="BH189" s="150">
        <f t="shared" ref="BH189:BH194" si="27">IF(N189="sníž. přenesená",J189,0)</f>
        <v>0</v>
      </c>
      <c r="BI189" s="150">
        <f t="shared" ref="BI189:BI194" si="28">IF(N189="nulová",J189,0)</f>
        <v>0</v>
      </c>
      <c r="BJ189" s="17" t="s">
        <v>88</v>
      </c>
      <c r="BK189" s="150">
        <f t="shared" ref="BK189:BK194" si="29">ROUND(I189*H189,2)</f>
        <v>0</v>
      </c>
      <c r="BL189" s="17" t="s">
        <v>120</v>
      </c>
      <c r="BM189" s="149" t="s">
        <v>571</v>
      </c>
    </row>
    <row r="190" spans="2:65" s="1" customFormat="1" ht="16.5" customHeight="1" x14ac:dyDescent="0.2">
      <c r="B190" s="137"/>
      <c r="C190" s="138" t="s">
        <v>443</v>
      </c>
      <c r="D190" s="138" t="s">
        <v>311</v>
      </c>
      <c r="E190" s="139" t="s">
        <v>7423</v>
      </c>
      <c r="F190" s="140" t="s">
        <v>7424</v>
      </c>
      <c r="G190" s="141" t="s">
        <v>434</v>
      </c>
      <c r="H190" s="142">
        <v>44</v>
      </c>
      <c r="I190" s="143"/>
      <c r="J190" s="144">
        <f t="shared" si="20"/>
        <v>0</v>
      </c>
      <c r="K190" s="140" t="s">
        <v>7325</v>
      </c>
      <c r="L190" s="33"/>
      <c r="M190" s="145" t="s">
        <v>1</v>
      </c>
      <c r="N190" s="146" t="s">
        <v>46</v>
      </c>
      <c r="P190" s="147">
        <f t="shared" si="21"/>
        <v>0</v>
      </c>
      <c r="Q190" s="147">
        <v>0</v>
      </c>
      <c r="R190" s="147">
        <f t="shared" si="22"/>
        <v>0</v>
      </c>
      <c r="S190" s="147">
        <v>0</v>
      </c>
      <c r="T190" s="148">
        <f t="shared" si="23"/>
        <v>0</v>
      </c>
      <c r="AR190" s="149" t="s">
        <v>120</v>
      </c>
      <c r="AT190" s="149" t="s">
        <v>311</v>
      </c>
      <c r="AU190" s="149" t="s">
        <v>88</v>
      </c>
      <c r="AY190" s="17" t="s">
        <v>309</v>
      </c>
      <c r="BE190" s="150">
        <f t="shared" si="24"/>
        <v>0</v>
      </c>
      <c r="BF190" s="150">
        <f t="shared" si="25"/>
        <v>0</v>
      </c>
      <c r="BG190" s="150">
        <f t="shared" si="26"/>
        <v>0</v>
      </c>
      <c r="BH190" s="150">
        <f t="shared" si="27"/>
        <v>0</v>
      </c>
      <c r="BI190" s="150">
        <f t="shared" si="28"/>
        <v>0</v>
      </c>
      <c r="BJ190" s="17" t="s">
        <v>88</v>
      </c>
      <c r="BK190" s="150">
        <f t="shared" si="29"/>
        <v>0</v>
      </c>
      <c r="BL190" s="17" t="s">
        <v>120</v>
      </c>
      <c r="BM190" s="149" t="s">
        <v>574</v>
      </c>
    </row>
    <row r="191" spans="2:65" s="1" customFormat="1" ht="16.5" customHeight="1" x14ac:dyDescent="0.2">
      <c r="B191" s="137"/>
      <c r="C191" s="138" t="s">
        <v>578</v>
      </c>
      <c r="D191" s="138" t="s">
        <v>311</v>
      </c>
      <c r="E191" s="139" t="s">
        <v>7425</v>
      </c>
      <c r="F191" s="140" t="s">
        <v>7426</v>
      </c>
      <c r="G191" s="141" t="s">
        <v>2702</v>
      </c>
      <c r="H191" s="142">
        <v>22</v>
      </c>
      <c r="I191" s="143"/>
      <c r="J191" s="144">
        <f t="shared" si="20"/>
        <v>0</v>
      </c>
      <c r="K191" s="140" t="s">
        <v>7325</v>
      </c>
      <c r="L191" s="33"/>
      <c r="M191" s="145" t="s">
        <v>1</v>
      </c>
      <c r="N191" s="146" t="s">
        <v>46</v>
      </c>
      <c r="P191" s="147">
        <f t="shared" si="21"/>
        <v>0</v>
      </c>
      <c r="Q191" s="147">
        <v>0</v>
      </c>
      <c r="R191" s="147">
        <f t="shared" si="22"/>
        <v>0</v>
      </c>
      <c r="S191" s="147">
        <v>0</v>
      </c>
      <c r="T191" s="148">
        <f t="shared" si="23"/>
        <v>0</v>
      </c>
      <c r="AR191" s="149" t="s">
        <v>120</v>
      </c>
      <c r="AT191" s="149" t="s">
        <v>311</v>
      </c>
      <c r="AU191" s="149" t="s">
        <v>88</v>
      </c>
      <c r="AY191" s="17" t="s">
        <v>309</v>
      </c>
      <c r="BE191" s="150">
        <f t="shared" si="24"/>
        <v>0</v>
      </c>
      <c r="BF191" s="150">
        <f t="shared" si="25"/>
        <v>0</v>
      </c>
      <c r="BG191" s="150">
        <f t="shared" si="26"/>
        <v>0</v>
      </c>
      <c r="BH191" s="150">
        <f t="shared" si="27"/>
        <v>0</v>
      </c>
      <c r="BI191" s="150">
        <f t="shared" si="28"/>
        <v>0</v>
      </c>
      <c r="BJ191" s="17" t="s">
        <v>88</v>
      </c>
      <c r="BK191" s="150">
        <f t="shared" si="29"/>
        <v>0</v>
      </c>
      <c r="BL191" s="17" t="s">
        <v>120</v>
      </c>
      <c r="BM191" s="149" t="s">
        <v>581</v>
      </c>
    </row>
    <row r="192" spans="2:65" s="1" customFormat="1" ht="16.5" customHeight="1" x14ac:dyDescent="0.2">
      <c r="B192" s="137"/>
      <c r="C192" s="138" t="s">
        <v>447</v>
      </c>
      <c r="D192" s="138" t="s">
        <v>311</v>
      </c>
      <c r="E192" s="139" t="s">
        <v>7427</v>
      </c>
      <c r="F192" s="140" t="s">
        <v>7428</v>
      </c>
      <c r="G192" s="141" t="s">
        <v>2702</v>
      </c>
      <c r="H192" s="142">
        <v>10</v>
      </c>
      <c r="I192" s="143"/>
      <c r="J192" s="144">
        <f t="shared" si="20"/>
        <v>0</v>
      </c>
      <c r="K192" s="140" t="s">
        <v>7325</v>
      </c>
      <c r="L192" s="33"/>
      <c r="M192" s="145" t="s">
        <v>1</v>
      </c>
      <c r="N192" s="146" t="s">
        <v>46</v>
      </c>
      <c r="P192" s="147">
        <f t="shared" si="21"/>
        <v>0</v>
      </c>
      <c r="Q192" s="147">
        <v>0</v>
      </c>
      <c r="R192" s="147">
        <f t="shared" si="22"/>
        <v>0</v>
      </c>
      <c r="S192" s="147">
        <v>0</v>
      </c>
      <c r="T192" s="148">
        <f t="shared" si="23"/>
        <v>0</v>
      </c>
      <c r="AR192" s="149" t="s">
        <v>120</v>
      </c>
      <c r="AT192" s="149" t="s">
        <v>311</v>
      </c>
      <c r="AU192" s="149" t="s">
        <v>88</v>
      </c>
      <c r="AY192" s="17" t="s">
        <v>309</v>
      </c>
      <c r="BE192" s="150">
        <f t="shared" si="24"/>
        <v>0</v>
      </c>
      <c r="BF192" s="150">
        <f t="shared" si="25"/>
        <v>0</v>
      </c>
      <c r="BG192" s="150">
        <f t="shared" si="26"/>
        <v>0</v>
      </c>
      <c r="BH192" s="150">
        <f t="shared" si="27"/>
        <v>0</v>
      </c>
      <c r="BI192" s="150">
        <f t="shared" si="28"/>
        <v>0</v>
      </c>
      <c r="BJ192" s="17" t="s">
        <v>88</v>
      </c>
      <c r="BK192" s="150">
        <f t="shared" si="29"/>
        <v>0</v>
      </c>
      <c r="BL192" s="17" t="s">
        <v>120</v>
      </c>
      <c r="BM192" s="149" t="s">
        <v>585</v>
      </c>
    </row>
    <row r="193" spans="2:65" s="1" customFormat="1" ht="16.5" customHeight="1" x14ac:dyDescent="0.2">
      <c r="B193" s="137"/>
      <c r="C193" s="138" t="s">
        <v>587</v>
      </c>
      <c r="D193" s="138" t="s">
        <v>311</v>
      </c>
      <c r="E193" s="139" t="s">
        <v>7429</v>
      </c>
      <c r="F193" s="140" t="s">
        <v>7430</v>
      </c>
      <c r="G193" s="141" t="s">
        <v>2702</v>
      </c>
      <c r="H193" s="142">
        <v>188</v>
      </c>
      <c r="I193" s="143"/>
      <c r="J193" s="144">
        <f t="shared" si="20"/>
        <v>0</v>
      </c>
      <c r="K193" s="140" t="s">
        <v>7325</v>
      </c>
      <c r="L193" s="33"/>
      <c r="M193" s="145" t="s">
        <v>1</v>
      </c>
      <c r="N193" s="146" t="s">
        <v>46</v>
      </c>
      <c r="P193" s="147">
        <f t="shared" si="21"/>
        <v>0</v>
      </c>
      <c r="Q193" s="147">
        <v>0</v>
      </c>
      <c r="R193" s="147">
        <f t="shared" si="22"/>
        <v>0</v>
      </c>
      <c r="S193" s="147">
        <v>0</v>
      </c>
      <c r="T193" s="148">
        <f t="shared" si="23"/>
        <v>0</v>
      </c>
      <c r="AR193" s="149" t="s">
        <v>120</v>
      </c>
      <c r="AT193" s="149" t="s">
        <v>311</v>
      </c>
      <c r="AU193" s="149" t="s">
        <v>88</v>
      </c>
      <c r="AY193" s="17" t="s">
        <v>309</v>
      </c>
      <c r="BE193" s="150">
        <f t="shared" si="24"/>
        <v>0</v>
      </c>
      <c r="BF193" s="150">
        <f t="shared" si="25"/>
        <v>0</v>
      </c>
      <c r="BG193" s="150">
        <f t="shared" si="26"/>
        <v>0</v>
      </c>
      <c r="BH193" s="150">
        <f t="shared" si="27"/>
        <v>0</v>
      </c>
      <c r="BI193" s="150">
        <f t="shared" si="28"/>
        <v>0</v>
      </c>
      <c r="BJ193" s="17" t="s">
        <v>88</v>
      </c>
      <c r="BK193" s="150">
        <f t="shared" si="29"/>
        <v>0</v>
      </c>
      <c r="BL193" s="17" t="s">
        <v>120</v>
      </c>
      <c r="BM193" s="149" t="s">
        <v>590</v>
      </c>
    </row>
    <row r="194" spans="2:65" s="1" customFormat="1" ht="16.5" customHeight="1" x14ac:dyDescent="0.2">
      <c r="B194" s="137"/>
      <c r="C194" s="138" t="s">
        <v>452</v>
      </c>
      <c r="D194" s="138" t="s">
        <v>311</v>
      </c>
      <c r="E194" s="139" t="s">
        <v>7431</v>
      </c>
      <c r="F194" s="140" t="s">
        <v>7432</v>
      </c>
      <c r="G194" s="141" t="s">
        <v>7433</v>
      </c>
      <c r="H194" s="142">
        <v>1</v>
      </c>
      <c r="I194" s="143"/>
      <c r="J194" s="144">
        <f t="shared" si="20"/>
        <v>0</v>
      </c>
      <c r="K194" s="140" t="s">
        <v>7325</v>
      </c>
      <c r="L194" s="33"/>
      <c r="M194" s="145" t="s">
        <v>1</v>
      </c>
      <c r="N194" s="146" t="s">
        <v>46</v>
      </c>
      <c r="P194" s="147">
        <f t="shared" si="21"/>
        <v>0</v>
      </c>
      <c r="Q194" s="147">
        <v>0</v>
      </c>
      <c r="R194" s="147">
        <f t="shared" si="22"/>
        <v>0</v>
      </c>
      <c r="S194" s="147">
        <v>0</v>
      </c>
      <c r="T194" s="148">
        <f t="shared" si="23"/>
        <v>0</v>
      </c>
      <c r="AR194" s="149" t="s">
        <v>120</v>
      </c>
      <c r="AT194" s="149" t="s">
        <v>311</v>
      </c>
      <c r="AU194" s="149" t="s">
        <v>88</v>
      </c>
      <c r="AY194" s="17" t="s">
        <v>309</v>
      </c>
      <c r="BE194" s="150">
        <f t="shared" si="24"/>
        <v>0</v>
      </c>
      <c r="BF194" s="150">
        <f t="shared" si="25"/>
        <v>0</v>
      </c>
      <c r="BG194" s="150">
        <f t="shared" si="26"/>
        <v>0</v>
      </c>
      <c r="BH194" s="150">
        <f t="shared" si="27"/>
        <v>0</v>
      </c>
      <c r="BI194" s="150">
        <f t="shared" si="28"/>
        <v>0</v>
      </c>
      <c r="BJ194" s="17" t="s">
        <v>88</v>
      </c>
      <c r="BK194" s="150">
        <f t="shared" si="29"/>
        <v>0</v>
      </c>
      <c r="BL194" s="17" t="s">
        <v>120</v>
      </c>
      <c r="BM194" s="149" t="s">
        <v>1281</v>
      </c>
    </row>
    <row r="195" spans="2:65" s="11" customFormat="1" ht="25.9" customHeight="1" x14ac:dyDescent="0.2">
      <c r="B195" s="125"/>
      <c r="D195" s="126" t="s">
        <v>80</v>
      </c>
      <c r="E195" s="127" t="s">
        <v>7083</v>
      </c>
      <c r="F195" s="127" t="s">
        <v>7434</v>
      </c>
      <c r="I195" s="128"/>
      <c r="J195" s="129">
        <f>BK195</f>
        <v>0</v>
      </c>
      <c r="L195" s="125"/>
      <c r="M195" s="130"/>
      <c r="P195" s="131">
        <f>SUM(P196:P203)</f>
        <v>0</v>
      </c>
      <c r="R195" s="131">
        <f>SUM(R196:R203)</f>
        <v>0</v>
      </c>
      <c r="T195" s="132">
        <f>SUM(T196:T203)</f>
        <v>0</v>
      </c>
      <c r="AR195" s="126" t="s">
        <v>88</v>
      </c>
      <c r="AT195" s="133" t="s">
        <v>80</v>
      </c>
      <c r="AU195" s="133" t="s">
        <v>81</v>
      </c>
      <c r="AY195" s="126" t="s">
        <v>309</v>
      </c>
      <c r="BK195" s="134">
        <f>SUM(BK196:BK203)</f>
        <v>0</v>
      </c>
    </row>
    <row r="196" spans="2:65" s="1" customFormat="1" ht="16.5" customHeight="1" x14ac:dyDescent="0.2">
      <c r="B196" s="137"/>
      <c r="C196" s="138" t="s">
        <v>896</v>
      </c>
      <c r="D196" s="138" t="s">
        <v>311</v>
      </c>
      <c r="E196" s="139" t="s">
        <v>7435</v>
      </c>
      <c r="F196" s="140" t="s">
        <v>7436</v>
      </c>
      <c r="G196" s="141" t="s">
        <v>2702</v>
      </c>
      <c r="H196" s="142">
        <v>1</v>
      </c>
      <c r="I196" s="143"/>
      <c r="J196" s="144">
        <f t="shared" ref="J196:J203" si="30">ROUND(I196*H196,2)</f>
        <v>0</v>
      </c>
      <c r="K196" s="140" t="s">
        <v>7325</v>
      </c>
      <c r="L196" s="33"/>
      <c r="M196" s="145" t="s">
        <v>1</v>
      </c>
      <c r="N196" s="146" t="s">
        <v>46</v>
      </c>
      <c r="P196" s="147">
        <f t="shared" ref="P196:P203" si="31">O196*H196</f>
        <v>0</v>
      </c>
      <c r="Q196" s="147">
        <v>0</v>
      </c>
      <c r="R196" s="147">
        <f t="shared" ref="R196:R203" si="32">Q196*H196</f>
        <v>0</v>
      </c>
      <c r="S196" s="147">
        <v>0</v>
      </c>
      <c r="T196" s="148">
        <f t="shared" ref="T196:T203" si="33">S196*H196</f>
        <v>0</v>
      </c>
      <c r="AR196" s="149" t="s">
        <v>120</v>
      </c>
      <c r="AT196" s="149" t="s">
        <v>311</v>
      </c>
      <c r="AU196" s="149" t="s">
        <v>88</v>
      </c>
      <c r="AY196" s="17" t="s">
        <v>309</v>
      </c>
      <c r="BE196" s="150">
        <f t="shared" ref="BE196:BE203" si="34">IF(N196="základní",J196,0)</f>
        <v>0</v>
      </c>
      <c r="BF196" s="150">
        <f t="shared" ref="BF196:BF203" si="35">IF(N196="snížená",J196,0)</f>
        <v>0</v>
      </c>
      <c r="BG196" s="150">
        <f t="shared" ref="BG196:BG203" si="36">IF(N196="zákl. přenesená",J196,0)</f>
        <v>0</v>
      </c>
      <c r="BH196" s="150">
        <f t="shared" ref="BH196:BH203" si="37">IF(N196="sníž. přenesená",J196,0)</f>
        <v>0</v>
      </c>
      <c r="BI196" s="150">
        <f t="shared" ref="BI196:BI203" si="38">IF(N196="nulová",J196,0)</f>
        <v>0</v>
      </c>
      <c r="BJ196" s="17" t="s">
        <v>88</v>
      </c>
      <c r="BK196" s="150">
        <f t="shared" ref="BK196:BK203" si="39">ROUND(I196*H196,2)</f>
        <v>0</v>
      </c>
      <c r="BL196" s="17" t="s">
        <v>120</v>
      </c>
      <c r="BM196" s="149" t="s">
        <v>1287</v>
      </c>
    </row>
    <row r="197" spans="2:65" s="1" customFormat="1" ht="16.5" customHeight="1" x14ac:dyDescent="0.2">
      <c r="B197" s="137"/>
      <c r="C197" s="138" t="s">
        <v>461</v>
      </c>
      <c r="D197" s="138" t="s">
        <v>311</v>
      </c>
      <c r="E197" s="139" t="s">
        <v>7437</v>
      </c>
      <c r="F197" s="140" t="s">
        <v>7438</v>
      </c>
      <c r="G197" s="141" t="s">
        <v>2702</v>
      </c>
      <c r="H197" s="142">
        <v>1</v>
      </c>
      <c r="I197" s="143"/>
      <c r="J197" s="144">
        <f t="shared" si="30"/>
        <v>0</v>
      </c>
      <c r="K197" s="140" t="s">
        <v>7325</v>
      </c>
      <c r="L197" s="33"/>
      <c r="M197" s="145" t="s">
        <v>1</v>
      </c>
      <c r="N197" s="146" t="s">
        <v>46</v>
      </c>
      <c r="P197" s="147">
        <f t="shared" si="31"/>
        <v>0</v>
      </c>
      <c r="Q197" s="147">
        <v>0</v>
      </c>
      <c r="R197" s="147">
        <f t="shared" si="32"/>
        <v>0</v>
      </c>
      <c r="S197" s="147">
        <v>0</v>
      </c>
      <c r="T197" s="148">
        <f t="shared" si="33"/>
        <v>0</v>
      </c>
      <c r="AR197" s="149" t="s">
        <v>120</v>
      </c>
      <c r="AT197" s="149" t="s">
        <v>311</v>
      </c>
      <c r="AU197" s="149" t="s">
        <v>88</v>
      </c>
      <c r="AY197" s="17" t="s">
        <v>309</v>
      </c>
      <c r="BE197" s="150">
        <f t="shared" si="34"/>
        <v>0</v>
      </c>
      <c r="BF197" s="150">
        <f t="shared" si="35"/>
        <v>0</v>
      </c>
      <c r="BG197" s="150">
        <f t="shared" si="36"/>
        <v>0</v>
      </c>
      <c r="BH197" s="150">
        <f t="shared" si="37"/>
        <v>0</v>
      </c>
      <c r="BI197" s="150">
        <f t="shared" si="38"/>
        <v>0</v>
      </c>
      <c r="BJ197" s="17" t="s">
        <v>88</v>
      </c>
      <c r="BK197" s="150">
        <f t="shared" si="39"/>
        <v>0</v>
      </c>
      <c r="BL197" s="17" t="s">
        <v>120</v>
      </c>
      <c r="BM197" s="149" t="s">
        <v>1298</v>
      </c>
    </row>
    <row r="198" spans="2:65" s="1" customFormat="1" ht="16.5" customHeight="1" x14ac:dyDescent="0.2">
      <c r="B198" s="137"/>
      <c r="C198" s="138" t="s">
        <v>909</v>
      </c>
      <c r="D198" s="138" t="s">
        <v>311</v>
      </c>
      <c r="E198" s="139" t="s">
        <v>7439</v>
      </c>
      <c r="F198" s="140" t="s">
        <v>7440</v>
      </c>
      <c r="G198" s="141" t="s">
        <v>2702</v>
      </c>
      <c r="H198" s="142">
        <v>1</v>
      </c>
      <c r="I198" s="143"/>
      <c r="J198" s="144">
        <f t="shared" si="30"/>
        <v>0</v>
      </c>
      <c r="K198" s="140" t="s">
        <v>7325</v>
      </c>
      <c r="L198" s="33"/>
      <c r="M198" s="145" t="s">
        <v>1</v>
      </c>
      <c r="N198" s="146" t="s">
        <v>46</v>
      </c>
      <c r="P198" s="147">
        <f t="shared" si="31"/>
        <v>0</v>
      </c>
      <c r="Q198" s="147">
        <v>0</v>
      </c>
      <c r="R198" s="147">
        <f t="shared" si="32"/>
        <v>0</v>
      </c>
      <c r="S198" s="147">
        <v>0</v>
      </c>
      <c r="T198" s="148">
        <f t="shared" si="33"/>
        <v>0</v>
      </c>
      <c r="AR198" s="149" t="s">
        <v>120</v>
      </c>
      <c r="AT198" s="149" t="s">
        <v>311</v>
      </c>
      <c r="AU198" s="149" t="s">
        <v>88</v>
      </c>
      <c r="AY198" s="17" t="s">
        <v>309</v>
      </c>
      <c r="BE198" s="150">
        <f t="shared" si="34"/>
        <v>0</v>
      </c>
      <c r="BF198" s="150">
        <f t="shared" si="35"/>
        <v>0</v>
      </c>
      <c r="BG198" s="150">
        <f t="shared" si="36"/>
        <v>0</v>
      </c>
      <c r="BH198" s="150">
        <f t="shared" si="37"/>
        <v>0</v>
      </c>
      <c r="BI198" s="150">
        <f t="shared" si="38"/>
        <v>0</v>
      </c>
      <c r="BJ198" s="17" t="s">
        <v>88</v>
      </c>
      <c r="BK198" s="150">
        <f t="shared" si="39"/>
        <v>0</v>
      </c>
      <c r="BL198" s="17" t="s">
        <v>120</v>
      </c>
      <c r="BM198" s="149" t="s">
        <v>1314</v>
      </c>
    </row>
    <row r="199" spans="2:65" s="1" customFormat="1" ht="16.5" customHeight="1" x14ac:dyDescent="0.2">
      <c r="B199" s="137"/>
      <c r="C199" s="138" t="s">
        <v>468</v>
      </c>
      <c r="D199" s="138" t="s">
        <v>311</v>
      </c>
      <c r="E199" s="139" t="s">
        <v>7441</v>
      </c>
      <c r="F199" s="140" t="s">
        <v>7442</v>
      </c>
      <c r="G199" s="141" t="s">
        <v>2702</v>
      </c>
      <c r="H199" s="142">
        <v>1</v>
      </c>
      <c r="I199" s="143"/>
      <c r="J199" s="144">
        <f t="shared" si="30"/>
        <v>0</v>
      </c>
      <c r="K199" s="140" t="s">
        <v>7325</v>
      </c>
      <c r="L199" s="33"/>
      <c r="M199" s="145" t="s">
        <v>1</v>
      </c>
      <c r="N199" s="146" t="s">
        <v>46</v>
      </c>
      <c r="P199" s="147">
        <f t="shared" si="31"/>
        <v>0</v>
      </c>
      <c r="Q199" s="147">
        <v>0</v>
      </c>
      <c r="R199" s="147">
        <f t="shared" si="32"/>
        <v>0</v>
      </c>
      <c r="S199" s="147">
        <v>0</v>
      </c>
      <c r="T199" s="148">
        <f t="shared" si="33"/>
        <v>0</v>
      </c>
      <c r="AR199" s="149" t="s">
        <v>120</v>
      </c>
      <c r="AT199" s="149" t="s">
        <v>311</v>
      </c>
      <c r="AU199" s="149" t="s">
        <v>88</v>
      </c>
      <c r="AY199" s="17" t="s">
        <v>309</v>
      </c>
      <c r="BE199" s="150">
        <f t="shared" si="34"/>
        <v>0</v>
      </c>
      <c r="BF199" s="150">
        <f t="shared" si="35"/>
        <v>0</v>
      </c>
      <c r="BG199" s="150">
        <f t="shared" si="36"/>
        <v>0</v>
      </c>
      <c r="BH199" s="150">
        <f t="shared" si="37"/>
        <v>0</v>
      </c>
      <c r="BI199" s="150">
        <f t="shared" si="38"/>
        <v>0</v>
      </c>
      <c r="BJ199" s="17" t="s">
        <v>88</v>
      </c>
      <c r="BK199" s="150">
        <f t="shared" si="39"/>
        <v>0</v>
      </c>
      <c r="BL199" s="17" t="s">
        <v>120</v>
      </c>
      <c r="BM199" s="149" t="s">
        <v>1323</v>
      </c>
    </row>
    <row r="200" spans="2:65" s="1" customFormat="1" ht="16.5" customHeight="1" x14ac:dyDescent="0.2">
      <c r="B200" s="137"/>
      <c r="C200" s="138" t="s">
        <v>936</v>
      </c>
      <c r="D200" s="138" t="s">
        <v>311</v>
      </c>
      <c r="E200" s="139" t="s">
        <v>7443</v>
      </c>
      <c r="F200" s="140" t="s">
        <v>7444</v>
      </c>
      <c r="G200" s="141" t="s">
        <v>2702</v>
      </c>
      <c r="H200" s="142">
        <v>1</v>
      </c>
      <c r="I200" s="143"/>
      <c r="J200" s="144">
        <f t="shared" si="30"/>
        <v>0</v>
      </c>
      <c r="K200" s="140" t="s">
        <v>7325</v>
      </c>
      <c r="L200" s="33"/>
      <c r="M200" s="145" t="s">
        <v>1</v>
      </c>
      <c r="N200" s="146" t="s">
        <v>46</v>
      </c>
      <c r="P200" s="147">
        <f t="shared" si="31"/>
        <v>0</v>
      </c>
      <c r="Q200" s="147">
        <v>0</v>
      </c>
      <c r="R200" s="147">
        <f t="shared" si="32"/>
        <v>0</v>
      </c>
      <c r="S200" s="147">
        <v>0</v>
      </c>
      <c r="T200" s="148">
        <f t="shared" si="33"/>
        <v>0</v>
      </c>
      <c r="AR200" s="149" t="s">
        <v>120</v>
      </c>
      <c r="AT200" s="149" t="s">
        <v>311</v>
      </c>
      <c r="AU200" s="149" t="s">
        <v>88</v>
      </c>
      <c r="AY200" s="17" t="s">
        <v>309</v>
      </c>
      <c r="BE200" s="150">
        <f t="shared" si="34"/>
        <v>0</v>
      </c>
      <c r="BF200" s="150">
        <f t="shared" si="35"/>
        <v>0</v>
      </c>
      <c r="BG200" s="150">
        <f t="shared" si="36"/>
        <v>0</v>
      </c>
      <c r="BH200" s="150">
        <f t="shared" si="37"/>
        <v>0</v>
      </c>
      <c r="BI200" s="150">
        <f t="shared" si="38"/>
        <v>0</v>
      </c>
      <c r="BJ200" s="17" t="s">
        <v>88</v>
      </c>
      <c r="BK200" s="150">
        <f t="shared" si="39"/>
        <v>0</v>
      </c>
      <c r="BL200" s="17" t="s">
        <v>120</v>
      </c>
      <c r="BM200" s="149" t="s">
        <v>1334</v>
      </c>
    </row>
    <row r="201" spans="2:65" s="1" customFormat="1" ht="16.5" customHeight="1" x14ac:dyDescent="0.2">
      <c r="B201" s="137"/>
      <c r="C201" s="138" t="s">
        <v>474</v>
      </c>
      <c r="D201" s="138" t="s">
        <v>311</v>
      </c>
      <c r="E201" s="139" t="s">
        <v>7445</v>
      </c>
      <c r="F201" s="140" t="s">
        <v>7446</v>
      </c>
      <c r="G201" s="141" t="s">
        <v>2702</v>
      </c>
      <c r="H201" s="142">
        <v>5</v>
      </c>
      <c r="I201" s="143"/>
      <c r="J201" s="144">
        <f t="shared" si="30"/>
        <v>0</v>
      </c>
      <c r="K201" s="140" t="s">
        <v>7325</v>
      </c>
      <c r="L201" s="33"/>
      <c r="M201" s="145" t="s">
        <v>1</v>
      </c>
      <c r="N201" s="146" t="s">
        <v>46</v>
      </c>
      <c r="P201" s="147">
        <f t="shared" si="31"/>
        <v>0</v>
      </c>
      <c r="Q201" s="147">
        <v>0</v>
      </c>
      <c r="R201" s="147">
        <f t="shared" si="32"/>
        <v>0</v>
      </c>
      <c r="S201" s="147">
        <v>0</v>
      </c>
      <c r="T201" s="148">
        <f t="shared" si="33"/>
        <v>0</v>
      </c>
      <c r="AR201" s="149" t="s">
        <v>120</v>
      </c>
      <c r="AT201" s="149" t="s">
        <v>311</v>
      </c>
      <c r="AU201" s="149" t="s">
        <v>88</v>
      </c>
      <c r="AY201" s="17" t="s">
        <v>309</v>
      </c>
      <c r="BE201" s="150">
        <f t="shared" si="34"/>
        <v>0</v>
      </c>
      <c r="BF201" s="150">
        <f t="shared" si="35"/>
        <v>0</v>
      </c>
      <c r="BG201" s="150">
        <f t="shared" si="36"/>
        <v>0</v>
      </c>
      <c r="BH201" s="150">
        <f t="shared" si="37"/>
        <v>0</v>
      </c>
      <c r="BI201" s="150">
        <f t="shared" si="38"/>
        <v>0</v>
      </c>
      <c r="BJ201" s="17" t="s">
        <v>88</v>
      </c>
      <c r="BK201" s="150">
        <f t="shared" si="39"/>
        <v>0</v>
      </c>
      <c r="BL201" s="17" t="s">
        <v>120</v>
      </c>
      <c r="BM201" s="149" t="s">
        <v>1345</v>
      </c>
    </row>
    <row r="202" spans="2:65" s="1" customFormat="1" ht="16.5" customHeight="1" x14ac:dyDescent="0.2">
      <c r="B202" s="137"/>
      <c r="C202" s="138" t="s">
        <v>961</v>
      </c>
      <c r="D202" s="138" t="s">
        <v>311</v>
      </c>
      <c r="E202" s="139" t="s">
        <v>7447</v>
      </c>
      <c r="F202" s="140" t="s">
        <v>7448</v>
      </c>
      <c r="G202" s="141" t="s">
        <v>2702</v>
      </c>
      <c r="H202" s="142">
        <v>244</v>
      </c>
      <c r="I202" s="143"/>
      <c r="J202" s="144">
        <f t="shared" si="30"/>
        <v>0</v>
      </c>
      <c r="K202" s="140" t="s">
        <v>7325</v>
      </c>
      <c r="L202" s="33"/>
      <c r="M202" s="145" t="s">
        <v>1</v>
      </c>
      <c r="N202" s="146" t="s">
        <v>46</v>
      </c>
      <c r="P202" s="147">
        <f t="shared" si="31"/>
        <v>0</v>
      </c>
      <c r="Q202" s="147">
        <v>0</v>
      </c>
      <c r="R202" s="147">
        <f t="shared" si="32"/>
        <v>0</v>
      </c>
      <c r="S202" s="147">
        <v>0</v>
      </c>
      <c r="T202" s="148">
        <f t="shared" si="33"/>
        <v>0</v>
      </c>
      <c r="AR202" s="149" t="s">
        <v>120</v>
      </c>
      <c r="AT202" s="149" t="s">
        <v>311</v>
      </c>
      <c r="AU202" s="149" t="s">
        <v>88</v>
      </c>
      <c r="AY202" s="17" t="s">
        <v>309</v>
      </c>
      <c r="BE202" s="150">
        <f t="shared" si="34"/>
        <v>0</v>
      </c>
      <c r="BF202" s="150">
        <f t="shared" si="35"/>
        <v>0</v>
      </c>
      <c r="BG202" s="150">
        <f t="shared" si="36"/>
        <v>0</v>
      </c>
      <c r="BH202" s="150">
        <f t="shared" si="37"/>
        <v>0</v>
      </c>
      <c r="BI202" s="150">
        <f t="shared" si="38"/>
        <v>0</v>
      </c>
      <c r="BJ202" s="17" t="s">
        <v>88</v>
      </c>
      <c r="BK202" s="150">
        <f t="shared" si="39"/>
        <v>0</v>
      </c>
      <c r="BL202" s="17" t="s">
        <v>120</v>
      </c>
      <c r="BM202" s="149" t="s">
        <v>1350</v>
      </c>
    </row>
    <row r="203" spans="2:65" s="1" customFormat="1" ht="16.5" customHeight="1" x14ac:dyDescent="0.2">
      <c r="B203" s="137"/>
      <c r="C203" s="138" t="s">
        <v>478</v>
      </c>
      <c r="D203" s="138" t="s">
        <v>311</v>
      </c>
      <c r="E203" s="139" t="s">
        <v>7449</v>
      </c>
      <c r="F203" s="140" t="s">
        <v>7450</v>
      </c>
      <c r="G203" s="141" t="s">
        <v>2702</v>
      </c>
      <c r="H203" s="142">
        <v>1</v>
      </c>
      <c r="I203" s="143"/>
      <c r="J203" s="144">
        <f t="shared" si="30"/>
        <v>0</v>
      </c>
      <c r="K203" s="140" t="s">
        <v>7325</v>
      </c>
      <c r="L203" s="33"/>
      <c r="M203" s="145" t="s">
        <v>1</v>
      </c>
      <c r="N203" s="146" t="s">
        <v>46</v>
      </c>
      <c r="P203" s="147">
        <f t="shared" si="31"/>
        <v>0</v>
      </c>
      <c r="Q203" s="147">
        <v>0</v>
      </c>
      <c r="R203" s="147">
        <f t="shared" si="32"/>
        <v>0</v>
      </c>
      <c r="S203" s="147">
        <v>0</v>
      </c>
      <c r="T203" s="148">
        <f t="shared" si="33"/>
        <v>0</v>
      </c>
      <c r="AR203" s="149" t="s">
        <v>120</v>
      </c>
      <c r="AT203" s="149" t="s">
        <v>311</v>
      </c>
      <c r="AU203" s="149" t="s">
        <v>88</v>
      </c>
      <c r="AY203" s="17" t="s">
        <v>309</v>
      </c>
      <c r="BE203" s="150">
        <f t="shared" si="34"/>
        <v>0</v>
      </c>
      <c r="BF203" s="150">
        <f t="shared" si="35"/>
        <v>0</v>
      </c>
      <c r="BG203" s="150">
        <f t="shared" si="36"/>
        <v>0</v>
      </c>
      <c r="BH203" s="150">
        <f t="shared" si="37"/>
        <v>0</v>
      </c>
      <c r="BI203" s="150">
        <f t="shared" si="38"/>
        <v>0</v>
      </c>
      <c r="BJ203" s="17" t="s">
        <v>88</v>
      </c>
      <c r="BK203" s="150">
        <f t="shared" si="39"/>
        <v>0</v>
      </c>
      <c r="BL203" s="17" t="s">
        <v>120</v>
      </c>
      <c r="BM203" s="149" t="s">
        <v>1359</v>
      </c>
    </row>
    <row r="204" spans="2:65" s="11" customFormat="1" ht="25.9" customHeight="1" x14ac:dyDescent="0.2">
      <c r="B204" s="125"/>
      <c r="D204" s="126" t="s">
        <v>80</v>
      </c>
      <c r="E204" s="127" t="s">
        <v>7205</v>
      </c>
      <c r="F204" s="127" t="s">
        <v>4298</v>
      </c>
      <c r="I204" s="128"/>
      <c r="J204" s="129">
        <f>BK204</f>
        <v>0</v>
      </c>
      <c r="L204" s="125"/>
      <c r="M204" s="130"/>
      <c r="P204" s="131">
        <f>SUM(P205:P209)</f>
        <v>0</v>
      </c>
      <c r="R204" s="131">
        <f>SUM(R205:R209)</f>
        <v>0</v>
      </c>
      <c r="T204" s="132">
        <f>SUM(T205:T209)</f>
        <v>0</v>
      </c>
      <c r="AR204" s="126" t="s">
        <v>88</v>
      </c>
      <c r="AT204" s="133" t="s">
        <v>80</v>
      </c>
      <c r="AU204" s="133" t="s">
        <v>81</v>
      </c>
      <c r="AY204" s="126" t="s">
        <v>309</v>
      </c>
      <c r="BK204" s="134">
        <f>SUM(BK205:BK209)</f>
        <v>0</v>
      </c>
    </row>
    <row r="205" spans="2:65" s="1" customFormat="1" ht="16.5" customHeight="1" x14ac:dyDescent="0.2">
      <c r="B205" s="137"/>
      <c r="C205" s="138" t="s">
        <v>988</v>
      </c>
      <c r="D205" s="138" t="s">
        <v>311</v>
      </c>
      <c r="E205" s="139" t="s">
        <v>7451</v>
      </c>
      <c r="F205" s="140" t="s">
        <v>7452</v>
      </c>
      <c r="G205" s="141" t="s">
        <v>617</v>
      </c>
      <c r="H205" s="142">
        <v>40</v>
      </c>
      <c r="I205" s="143"/>
      <c r="J205" s="144">
        <f>ROUND(I205*H205,2)</f>
        <v>0</v>
      </c>
      <c r="K205" s="140" t="s">
        <v>7325</v>
      </c>
      <c r="L205" s="33"/>
      <c r="M205" s="145" t="s">
        <v>1</v>
      </c>
      <c r="N205" s="146" t="s">
        <v>46</v>
      </c>
      <c r="P205" s="147">
        <f>O205*H205</f>
        <v>0</v>
      </c>
      <c r="Q205" s="147">
        <v>0</v>
      </c>
      <c r="R205" s="147">
        <f>Q205*H205</f>
        <v>0</v>
      </c>
      <c r="S205" s="147">
        <v>0</v>
      </c>
      <c r="T205" s="148">
        <f>S205*H205</f>
        <v>0</v>
      </c>
      <c r="AR205" s="149" t="s">
        <v>120</v>
      </c>
      <c r="AT205" s="149" t="s">
        <v>311</v>
      </c>
      <c r="AU205" s="149" t="s">
        <v>88</v>
      </c>
      <c r="AY205" s="17" t="s">
        <v>309</v>
      </c>
      <c r="BE205" s="150">
        <f>IF(N205="základní",J205,0)</f>
        <v>0</v>
      </c>
      <c r="BF205" s="150">
        <f>IF(N205="snížená",J205,0)</f>
        <v>0</v>
      </c>
      <c r="BG205" s="150">
        <f>IF(N205="zákl. přenesená",J205,0)</f>
        <v>0</v>
      </c>
      <c r="BH205" s="150">
        <f>IF(N205="sníž. přenesená",J205,0)</f>
        <v>0</v>
      </c>
      <c r="BI205" s="150">
        <f>IF(N205="nulová",J205,0)</f>
        <v>0</v>
      </c>
      <c r="BJ205" s="17" t="s">
        <v>88</v>
      </c>
      <c r="BK205" s="150">
        <f>ROUND(I205*H205,2)</f>
        <v>0</v>
      </c>
      <c r="BL205" s="17" t="s">
        <v>120</v>
      </c>
      <c r="BM205" s="149" t="s">
        <v>1370</v>
      </c>
    </row>
    <row r="206" spans="2:65" s="1" customFormat="1" ht="16.5" customHeight="1" x14ac:dyDescent="0.2">
      <c r="B206" s="137"/>
      <c r="C206" s="138" t="s">
        <v>483</v>
      </c>
      <c r="D206" s="138" t="s">
        <v>311</v>
      </c>
      <c r="E206" s="139" t="s">
        <v>7453</v>
      </c>
      <c r="F206" s="140" t="s">
        <v>7454</v>
      </c>
      <c r="G206" s="141" t="s">
        <v>617</v>
      </c>
      <c r="H206" s="142">
        <v>40</v>
      </c>
      <c r="I206" s="143"/>
      <c r="J206" s="144">
        <f>ROUND(I206*H206,2)</f>
        <v>0</v>
      </c>
      <c r="K206" s="140" t="s">
        <v>7325</v>
      </c>
      <c r="L206" s="33"/>
      <c r="M206" s="145" t="s">
        <v>1</v>
      </c>
      <c r="N206" s="146" t="s">
        <v>46</v>
      </c>
      <c r="P206" s="147">
        <f>O206*H206</f>
        <v>0</v>
      </c>
      <c r="Q206" s="147">
        <v>0</v>
      </c>
      <c r="R206" s="147">
        <f>Q206*H206</f>
        <v>0</v>
      </c>
      <c r="S206" s="147">
        <v>0</v>
      </c>
      <c r="T206" s="148">
        <f>S206*H206</f>
        <v>0</v>
      </c>
      <c r="AR206" s="149" t="s">
        <v>120</v>
      </c>
      <c r="AT206" s="149" t="s">
        <v>311</v>
      </c>
      <c r="AU206" s="149" t="s">
        <v>88</v>
      </c>
      <c r="AY206" s="17" t="s">
        <v>309</v>
      </c>
      <c r="BE206" s="150">
        <f>IF(N206="základní",J206,0)</f>
        <v>0</v>
      </c>
      <c r="BF206" s="150">
        <f>IF(N206="snížená",J206,0)</f>
        <v>0</v>
      </c>
      <c r="BG206" s="150">
        <f>IF(N206="zákl. přenesená",J206,0)</f>
        <v>0</v>
      </c>
      <c r="BH206" s="150">
        <f>IF(N206="sníž. přenesená",J206,0)</f>
        <v>0</v>
      </c>
      <c r="BI206" s="150">
        <f>IF(N206="nulová",J206,0)</f>
        <v>0</v>
      </c>
      <c r="BJ206" s="17" t="s">
        <v>88</v>
      </c>
      <c r="BK206" s="150">
        <f>ROUND(I206*H206,2)</f>
        <v>0</v>
      </c>
      <c r="BL206" s="17" t="s">
        <v>120</v>
      </c>
      <c r="BM206" s="149" t="s">
        <v>1376</v>
      </c>
    </row>
    <row r="207" spans="2:65" s="1" customFormat="1" ht="16.5" customHeight="1" x14ac:dyDescent="0.2">
      <c r="B207" s="137"/>
      <c r="C207" s="138" t="s">
        <v>999</v>
      </c>
      <c r="D207" s="138" t="s">
        <v>311</v>
      </c>
      <c r="E207" s="139" t="s">
        <v>7455</v>
      </c>
      <c r="F207" s="140" t="s">
        <v>7456</v>
      </c>
      <c r="G207" s="141" t="s">
        <v>617</v>
      </c>
      <c r="H207" s="142">
        <v>24</v>
      </c>
      <c r="I207" s="143"/>
      <c r="J207" s="144">
        <f>ROUND(I207*H207,2)</f>
        <v>0</v>
      </c>
      <c r="K207" s="140" t="s">
        <v>7325</v>
      </c>
      <c r="L207" s="33"/>
      <c r="M207" s="145" t="s">
        <v>1</v>
      </c>
      <c r="N207" s="146" t="s">
        <v>46</v>
      </c>
      <c r="P207" s="147">
        <f>O207*H207</f>
        <v>0</v>
      </c>
      <c r="Q207" s="147">
        <v>0</v>
      </c>
      <c r="R207" s="147">
        <f>Q207*H207</f>
        <v>0</v>
      </c>
      <c r="S207" s="147">
        <v>0</v>
      </c>
      <c r="T207" s="148">
        <f>S207*H207</f>
        <v>0</v>
      </c>
      <c r="AR207" s="149" t="s">
        <v>120</v>
      </c>
      <c r="AT207" s="149" t="s">
        <v>311</v>
      </c>
      <c r="AU207" s="149" t="s">
        <v>88</v>
      </c>
      <c r="AY207" s="17" t="s">
        <v>309</v>
      </c>
      <c r="BE207" s="150">
        <f>IF(N207="základní",J207,0)</f>
        <v>0</v>
      </c>
      <c r="BF207" s="150">
        <f>IF(N207="snížená",J207,0)</f>
        <v>0</v>
      </c>
      <c r="BG207" s="150">
        <f>IF(N207="zákl. přenesená",J207,0)</f>
        <v>0</v>
      </c>
      <c r="BH207" s="150">
        <f>IF(N207="sníž. přenesená",J207,0)</f>
        <v>0</v>
      </c>
      <c r="BI207" s="150">
        <f>IF(N207="nulová",J207,0)</f>
        <v>0</v>
      </c>
      <c r="BJ207" s="17" t="s">
        <v>88</v>
      </c>
      <c r="BK207" s="150">
        <f>ROUND(I207*H207,2)</f>
        <v>0</v>
      </c>
      <c r="BL207" s="17" t="s">
        <v>120</v>
      </c>
      <c r="BM207" s="149" t="s">
        <v>1381</v>
      </c>
    </row>
    <row r="208" spans="2:65" s="1" customFormat="1" ht="16.5" customHeight="1" x14ac:dyDescent="0.2">
      <c r="B208" s="137"/>
      <c r="C208" s="138" t="s">
        <v>488</v>
      </c>
      <c r="D208" s="138" t="s">
        <v>311</v>
      </c>
      <c r="E208" s="139" t="s">
        <v>7457</v>
      </c>
      <c r="F208" s="140" t="s">
        <v>7458</v>
      </c>
      <c r="G208" s="141" t="s">
        <v>617</v>
      </c>
      <c r="H208" s="142">
        <v>12</v>
      </c>
      <c r="I208" s="143"/>
      <c r="J208" s="144">
        <f>ROUND(I208*H208,2)</f>
        <v>0</v>
      </c>
      <c r="K208" s="140" t="s">
        <v>7325</v>
      </c>
      <c r="L208" s="33"/>
      <c r="M208" s="145" t="s">
        <v>1</v>
      </c>
      <c r="N208" s="146" t="s">
        <v>46</v>
      </c>
      <c r="P208" s="147">
        <f>O208*H208</f>
        <v>0</v>
      </c>
      <c r="Q208" s="147">
        <v>0</v>
      </c>
      <c r="R208" s="147">
        <f>Q208*H208</f>
        <v>0</v>
      </c>
      <c r="S208" s="147">
        <v>0</v>
      </c>
      <c r="T208" s="148">
        <f>S208*H208</f>
        <v>0</v>
      </c>
      <c r="AR208" s="149" t="s">
        <v>120</v>
      </c>
      <c r="AT208" s="149" t="s">
        <v>311</v>
      </c>
      <c r="AU208" s="149" t="s">
        <v>88</v>
      </c>
      <c r="AY208" s="17" t="s">
        <v>309</v>
      </c>
      <c r="BE208" s="150">
        <f>IF(N208="základní",J208,0)</f>
        <v>0</v>
      </c>
      <c r="BF208" s="150">
        <f>IF(N208="snížená",J208,0)</f>
        <v>0</v>
      </c>
      <c r="BG208" s="150">
        <f>IF(N208="zákl. přenesená",J208,0)</f>
        <v>0</v>
      </c>
      <c r="BH208" s="150">
        <f>IF(N208="sníž. přenesená",J208,0)</f>
        <v>0</v>
      </c>
      <c r="BI208" s="150">
        <f>IF(N208="nulová",J208,0)</f>
        <v>0</v>
      </c>
      <c r="BJ208" s="17" t="s">
        <v>88</v>
      </c>
      <c r="BK208" s="150">
        <f>ROUND(I208*H208,2)</f>
        <v>0</v>
      </c>
      <c r="BL208" s="17" t="s">
        <v>120</v>
      </c>
      <c r="BM208" s="149" t="s">
        <v>1385</v>
      </c>
    </row>
    <row r="209" spans="2:65" s="1" customFormat="1" ht="16.5" customHeight="1" x14ac:dyDescent="0.2">
      <c r="B209" s="137"/>
      <c r="C209" s="138" t="s">
        <v>1011</v>
      </c>
      <c r="D209" s="138" t="s">
        <v>311</v>
      </c>
      <c r="E209" s="139" t="s">
        <v>7459</v>
      </c>
      <c r="F209" s="140" t="s">
        <v>7460</v>
      </c>
      <c r="G209" s="141" t="s">
        <v>617</v>
      </c>
      <c r="H209" s="142">
        <v>8</v>
      </c>
      <c r="I209" s="143"/>
      <c r="J209" s="144">
        <f>ROUND(I209*H209,2)</f>
        <v>0</v>
      </c>
      <c r="K209" s="140" t="s">
        <v>7325</v>
      </c>
      <c r="L209" s="33"/>
      <c r="M209" s="171" t="s">
        <v>1</v>
      </c>
      <c r="N209" s="172" t="s">
        <v>46</v>
      </c>
      <c r="O209" s="173"/>
      <c r="P209" s="174">
        <f>O209*H209</f>
        <v>0</v>
      </c>
      <c r="Q209" s="174">
        <v>0</v>
      </c>
      <c r="R209" s="174">
        <f>Q209*H209</f>
        <v>0</v>
      </c>
      <c r="S209" s="174">
        <v>0</v>
      </c>
      <c r="T209" s="175">
        <f>S209*H209</f>
        <v>0</v>
      </c>
      <c r="AR209" s="149" t="s">
        <v>120</v>
      </c>
      <c r="AT209" s="149" t="s">
        <v>311</v>
      </c>
      <c r="AU209" s="149" t="s">
        <v>88</v>
      </c>
      <c r="AY209" s="17" t="s">
        <v>309</v>
      </c>
      <c r="BE209" s="150">
        <f>IF(N209="základní",J209,0)</f>
        <v>0</v>
      </c>
      <c r="BF209" s="150">
        <f>IF(N209="snížená",J209,0)</f>
        <v>0</v>
      </c>
      <c r="BG209" s="150">
        <f>IF(N209="zákl. přenesená",J209,0)</f>
        <v>0</v>
      </c>
      <c r="BH209" s="150">
        <f>IF(N209="sníž. přenesená",J209,0)</f>
        <v>0</v>
      </c>
      <c r="BI209" s="150">
        <f>IF(N209="nulová",J209,0)</f>
        <v>0</v>
      </c>
      <c r="BJ209" s="17" t="s">
        <v>88</v>
      </c>
      <c r="BK209" s="150">
        <f>ROUND(I209*H209,2)</f>
        <v>0</v>
      </c>
      <c r="BL209" s="17" t="s">
        <v>120</v>
      </c>
      <c r="BM209" s="149" t="s">
        <v>1394</v>
      </c>
    </row>
    <row r="210" spans="2:65" s="1" customFormat="1" ht="6.95" customHeight="1" x14ac:dyDescent="0.2">
      <c r="B210" s="45"/>
      <c r="C210" s="46"/>
      <c r="D210" s="46"/>
      <c r="E210" s="46"/>
      <c r="F210" s="46"/>
      <c r="G210" s="46"/>
      <c r="H210" s="46"/>
      <c r="I210" s="46"/>
      <c r="J210" s="46"/>
      <c r="K210" s="46"/>
      <c r="L210" s="33"/>
    </row>
  </sheetData>
  <autoFilter ref="C129:K209" xr:uid="{00000000-0009-0000-0000-00000A000000}"/>
  <mergeCells count="15">
    <mergeCell ref="E116:H116"/>
    <mergeCell ref="E120:H120"/>
    <mergeCell ref="E118:H118"/>
    <mergeCell ref="E122:H122"/>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2:BM185"/>
  <sheetViews>
    <sheetView showGridLines="0" workbookViewId="0"/>
  </sheetViews>
  <sheetFormatPr defaultRowHeight="11.2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233" t="s">
        <v>5</v>
      </c>
      <c r="M2" s="234"/>
      <c r="N2" s="234"/>
      <c r="O2" s="234"/>
      <c r="P2" s="234"/>
      <c r="Q2" s="234"/>
      <c r="R2" s="234"/>
      <c r="S2" s="234"/>
      <c r="T2" s="234"/>
      <c r="U2" s="234"/>
      <c r="V2" s="234"/>
      <c r="AT2" s="17" t="s">
        <v>139</v>
      </c>
    </row>
    <row r="3" spans="2:46" ht="6.95" customHeight="1" x14ac:dyDescent="0.2">
      <c r="B3" s="18"/>
      <c r="C3" s="19"/>
      <c r="D3" s="19"/>
      <c r="E3" s="19"/>
      <c r="F3" s="19"/>
      <c r="G3" s="19"/>
      <c r="H3" s="19"/>
      <c r="I3" s="19"/>
      <c r="J3" s="19"/>
      <c r="K3" s="19"/>
      <c r="L3" s="20"/>
      <c r="AT3" s="17" t="s">
        <v>90</v>
      </c>
    </row>
    <row r="4" spans="2:46" ht="24.95" customHeight="1" x14ac:dyDescent="0.2">
      <c r="B4" s="20"/>
      <c r="D4" s="21" t="s">
        <v>275</v>
      </c>
      <c r="L4" s="20"/>
      <c r="M4" s="94" t="s">
        <v>10</v>
      </c>
      <c r="AT4" s="17" t="s">
        <v>3</v>
      </c>
    </row>
    <row r="5" spans="2:46" ht="6.95" customHeight="1" x14ac:dyDescent="0.2">
      <c r="B5" s="20"/>
      <c r="L5" s="20"/>
    </row>
    <row r="6" spans="2:46" ht="12" customHeight="1" x14ac:dyDescent="0.2">
      <c r="B6" s="20"/>
      <c r="D6" s="27" t="s">
        <v>16</v>
      </c>
      <c r="L6" s="20"/>
    </row>
    <row r="7" spans="2:46" ht="16.5" customHeight="1" x14ac:dyDescent="0.2">
      <c r="B7" s="20"/>
      <c r="E7" s="254" t="str">
        <f>'Rekapitulace stavby'!K6</f>
        <v>OBLASTNÍ NEMOCNICE JIČÍN PAVILON PSYCHIATRIE</v>
      </c>
      <c r="F7" s="255"/>
      <c r="G7" s="255"/>
      <c r="H7" s="255"/>
      <c r="L7" s="20"/>
    </row>
    <row r="8" spans="2:46" ht="12.75" x14ac:dyDescent="0.2">
      <c r="B8" s="20"/>
      <c r="D8" s="27" t="s">
        <v>276</v>
      </c>
      <c r="L8" s="20"/>
    </row>
    <row r="9" spans="2:46" ht="16.5" customHeight="1" x14ac:dyDescent="0.2">
      <c r="B9" s="20"/>
      <c r="E9" s="254" t="s">
        <v>277</v>
      </c>
      <c r="F9" s="234"/>
      <c r="G9" s="234"/>
      <c r="H9" s="234"/>
      <c r="L9" s="20"/>
    </row>
    <row r="10" spans="2:46" ht="12" customHeight="1" x14ac:dyDescent="0.2">
      <c r="B10" s="20"/>
      <c r="D10" s="27" t="s">
        <v>278</v>
      </c>
      <c r="L10" s="20"/>
    </row>
    <row r="11" spans="2:46" s="1" customFormat="1" ht="16.5" customHeight="1" x14ac:dyDescent="0.2">
      <c r="B11" s="33"/>
      <c r="E11" s="238" t="s">
        <v>4347</v>
      </c>
      <c r="F11" s="253"/>
      <c r="G11" s="253"/>
      <c r="H11" s="253"/>
      <c r="L11" s="33"/>
    </row>
    <row r="12" spans="2:46" s="1" customFormat="1" ht="12" customHeight="1" x14ac:dyDescent="0.2">
      <c r="B12" s="33"/>
      <c r="D12" s="27" t="s">
        <v>5055</v>
      </c>
      <c r="L12" s="33"/>
    </row>
    <row r="13" spans="2:46" s="1" customFormat="1" ht="16.5" customHeight="1" x14ac:dyDescent="0.2">
      <c r="B13" s="33"/>
      <c r="E13" s="220" t="s">
        <v>7461</v>
      </c>
      <c r="F13" s="253"/>
      <c r="G13" s="253"/>
      <c r="H13" s="253"/>
      <c r="L13" s="33"/>
    </row>
    <row r="14" spans="2:46" s="1" customFormat="1" x14ac:dyDescent="0.2">
      <c r="B14" s="33"/>
      <c r="L14" s="33"/>
    </row>
    <row r="15" spans="2:46" s="1" customFormat="1" ht="12" customHeight="1" x14ac:dyDescent="0.2">
      <c r="B15" s="33"/>
      <c r="D15" s="27" t="s">
        <v>18</v>
      </c>
      <c r="F15" s="25" t="s">
        <v>1</v>
      </c>
      <c r="I15" s="27" t="s">
        <v>20</v>
      </c>
      <c r="J15" s="25" t="s">
        <v>1</v>
      </c>
      <c r="L15" s="33"/>
    </row>
    <row r="16" spans="2:46" s="1" customFormat="1" ht="12" customHeight="1" x14ac:dyDescent="0.2">
      <c r="B16" s="33"/>
      <c r="D16" s="27" t="s">
        <v>22</v>
      </c>
      <c r="F16" s="25" t="s">
        <v>23</v>
      </c>
      <c r="I16" s="27" t="s">
        <v>24</v>
      </c>
      <c r="J16" s="53">
        <f>'Rekapitulace stavby'!AN8</f>
        <v>45961</v>
      </c>
      <c r="L16" s="33"/>
    </row>
    <row r="17" spans="2:12" s="1" customFormat="1" ht="10.9" customHeight="1" x14ac:dyDescent="0.2">
      <c r="B17" s="33"/>
      <c r="L17" s="33"/>
    </row>
    <row r="18" spans="2:12" s="1" customFormat="1" ht="12" customHeight="1" x14ac:dyDescent="0.2">
      <c r="B18" s="33"/>
      <c r="D18" s="27" t="s">
        <v>29</v>
      </c>
      <c r="I18" s="27" t="s">
        <v>30</v>
      </c>
      <c r="J18" s="25" t="str">
        <f>IF('Rekapitulace stavby'!AN10="","",'Rekapitulace stavby'!AN10)</f>
        <v/>
      </c>
      <c r="L18" s="33"/>
    </row>
    <row r="19" spans="2:12" s="1" customFormat="1" ht="18" customHeight="1" x14ac:dyDescent="0.2">
      <c r="B19" s="33"/>
      <c r="E19" s="25" t="str">
        <f>IF('Rekapitulace stavby'!E11="","",'Rekapitulace stavby'!E11)</f>
        <v>KRÁLOVÉHRADECKÝ KRAJ</v>
      </c>
      <c r="I19" s="27" t="s">
        <v>32</v>
      </c>
      <c r="J19" s="25" t="str">
        <f>IF('Rekapitulace stavby'!AN11="","",'Rekapitulace stavby'!AN11)</f>
        <v/>
      </c>
      <c r="L19" s="33"/>
    </row>
    <row r="20" spans="2:12" s="1" customFormat="1" ht="6.95" customHeight="1" x14ac:dyDescent="0.2">
      <c r="B20" s="33"/>
      <c r="L20" s="33"/>
    </row>
    <row r="21" spans="2:12" s="1" customFormat="1" ht="12" customHeight="1" x14ac:dyDescent="0.2">
      <c r="B21" s="33"/>
      <c r="D21" s="27" t="s">
        <v>33</v>
      </c>
      <c r="I21" s="27" t="s">
        <v>30</v>
      </c>
      <c r="J21" s="28" t="str">
        <f>'Rekapitulace stavby'!AN13</f>
        <v>Vyplň údaj</v>
      </c>
      <c r="L21" s="33"/>
    </row>
    <row r="22" spans="2:12" s="1" customFormat="1" ht="18" customHeight="1" x14ac:dyDescent="0.2">
      <c r="B22" s="33"/>
      <c r="E22" s="256" t="str">
        <f>'Rekapitulace stavby'!E14</f>
        <v>Vyplň údaj</v>
      </c>
      <c r="F22" s="242"/>
      <c r="G22" s="242"/>
      <c r="H22" s="242"/>
      <c r="I22" s="27" t="s">
        <v>32</v>
      </c>
      <c r="J22" s="28" t="str">
        <f>'Rekapitulace stavby'!AN14</f>
        <v>Vyplň údaj</v>
      </c>
      <c r="L22" s="33"/>
    </row>
    <row r="23" spans="2:12" s="1" customFormat="1" ht="6.95" customHeight="1" x14ac:dyDescent="0.2">
      <c r="B23" s="33"/>
      <c r="L23" s="33"/>
    </row>
    <row r="24" spans="2:12" s="1" customFormat="1" ht="12" customHeight="1" x14ac:dyDescent="0.2">
      <c r="B24" s="33"/>
      <c r="D24" s="27" t="s">
        <v>35</v>
      </c>
      <c r="I24" s="27" t="s">
        <v>30</v>
      </c>
      <c r="J24" s="25" t="str">
        <f>IF('Rekapitulace stavby'!AN16="","",'Rekapitulace stavby'!AN16)</f>
        <v/>
      </c>
      <c r="L24" s="33"/>
    </row>
    <row r="25" spans="2:12" s="1" customFormat="1" ht="18" customHeight="1" x14ac:dyDescent="0.2">
      <c r="B25" s="33"/>
      <c r="E25" s="25" t="str">
        <f>IF('Rekapitulace stavby'!E17="","",'Rekapitulace stavby'!E17)</f>
        <v>KANIA a.s.</v>
      </c>
      <c r="I25" s="27" t="s">
        <v>32</v>
      </c>
      <c r="J25" s="25" t="str">
        <f>IF('Rekapitulace stavby'!AN17="","",'Rekapitulace stavby'!AN17)</f>
        <v/>
      </c>
      <c r="L25" s="33"/>
    </row>
    <row r="26" spans="2:12" s="1" customFormat="1" ht="6.95" customHeight="1" x14ac:dyDescent="0.2">
      <c r="B26" s="33"/>
      <c r="L26" s="33"/>
    </row>
    <row r="27" spans="2:12" s="1" customFormat="1" ht="12" customHeight="1" x14ac:dyDescent="0.2">
      <c r="B27" s="33"/>
      <c r="D27" s="27" t="s">
        <v>38</v>
      </c>
      <c r="I27" s="27" t="s">
        <v>30</v>
      </c>
      <c r="J27" s="25" t="str">
        <f>IF('Rekapitulace stavby'!AN19="","",'Rekapitulace stavby'!AN19)</f>
        <v/>
      </c>
      <c r="L27" s="33"/>
    </row>
    <row r="28" spans="2:12" s="1" customFormat="1" ht="18" customHeight="1" x14ac:dyDescent="0.2">
      <c r="B28" s="33"/>
      <c r="E28" s="25" t="str">
        <f>IF('Rekapitulace stavby'!E20="","",'Rekapitulace stavby'!E20)</f>
        <v xml:space="preserve"> </v>
      </c>
      <c r="I28" s="27" t="s">
        <v>32</v>
      </c>
      <c r="J28" s="25" t="str">
        <f>IF('Rekapitulace stavby'!AN20="","",'Rekapitulace stavby'!AN20)</f>
        <v/>
      </c>
      <c r="L28" s="33"/>
    </row>
    <row r="29" spans="2:12" s="1" customFormat="1" ht="6.95" customHeight="1" x14ac:dyDescent="0.2">
      <c r="B29" s="33"/>
      <c r="L29" s="33"/>
    </row>
    <row r="30" spans="2:12" s="1" customFormat="1" ht="12" customHeight="1" x14ac:dyDescent="0.2">
      <c r="B30" s="33"/>
      <c r="D30" s="27" t="s">
        <v>39</v>
      </c>
      <c r="L30" s="33"/>
    </row>
    <row r="31" spans="2:12" s="7" customFormat="1" ht="47.25" customHeight="1" x14ac:dyDescent="0.2">
      <c r="B31" s="95"/>
      <c r="E31" s="246" t="s">
        <v>7314</v>
      </c>
      <c r="F31" s="246"/>
      <c r="G31" s="246"/>
      <c r="H31" s="246"/>
      <c r="L31" s="95"/>
    </row>
    <row r="32" spans="2:12" s="1" customFormat="1" ht="6.95" customHeight="1" x14ac:dyDescent="0.2">
      <c r="B32" s="33"/>
      <c r="L32" s="33"/>
    </row>
    <row r="33" spans="2:12" s="1" customFormat="1" ht="6.95" customHeight="1" x14ac:dyDescent="0.2">
      <c r="B33" s="33"/>
      <c r="D33" s="54"/>
      <c r="E33" s="54"/>
      <c r="F33" s="54"/>
      <c r="G33" s="54"/>
      <c r="H33" s="54"/>
      <c r="I33" s="54"/>
      <c r="J33" s="54"/>
      <c r="K33" s="54"/>
      <c r="L33" s="33"/>
    </row>
    <row r="34" spans="2:12" s="1" customFormat="1" ht="25.35" customHeight="1" x14ac:dyDescent="0.2">
      <c r="B34" s="33"/>
      <c r="D34" s="96" t="s">
        <v>41</v>
      </c>
      <c r="J34" s="67">
        <f>ROUND(J129, 2)</f>
        <v>0</v>
      </c>
      <c r="L34" s="33"/>
    </row>
    <row r="35" spans="2:12" s="1" customFormat="1" ht="6.95" customHeight="1" x14ac:dyDescent="0.2">
      <c r="B35" s="33"/>
      <c r="D35" s="54"/>
      <c r="E35" s="54"/>
      <c r="F35" s="54"/>
      <c r="G35" s="54"/>
      <c r="H35" s="54"/>
      <c r="I35" s="54"/>
      <c r="J35" s="54"/>
      <c r="K35" s="54"/>
      <c r="L35" s="33"/>
    </row>
    <row r="36" spans="2:12" s="1" customFormat="1" ht="14.45" customHeight="1" x14ac:dyDescent="0.2">
      <c r="B36" s="33"/>
      <c r="F36" s="36" t="s">
        <v>43</v>
      </c>
      <c r="I36" s="36" t="s">
        <v>42</v>
      </c>
      <c r="J36" s="36" t="s">
        <v>44</v>
      </c>
      <c r="L36" s="33"/>
    </row>
    <row r="37" spans="2:12" s="1" customFormat="1" ht="14.45" customHeight="1" x14ac:dyDescent="0.2">
      <c r="B37" s="33"/>
      <c r="D37" s="56" t="s">
        <v>45</v>
      </c>
      <c r="E37" s="27" t="s">
        <v>46</v>
      </c>
      <c r="F37" s="87">
        <f>ROUND((SUM(BE129:BE184)),  2)</f>
        <v>0</v>
      </c>
      <c r="I37" s="97">
        <v>0.21</v>
      </c>
      <c r="J37" s="87">
        <f>ROUND(((SUM(BE129:BE184))*I37),  2)</f>
        <v>0</v>
      </c>
      <c r="L37" s="33"/>
    </row>
    <row r="38" spans="2:12" s="1" customFormat="1" ht="14.45" customHeight="1" x14ac:dyDescent="0.2">
      <c r="B38" s="33"/>
      <c r="E38" s="27" t="s">
        <v>47</v>
      </c>
      <c r="F38" s="87">
        <f>ROUND((SUM(BF129:BF184)),  2)</f>
        <v>0</v>
      </c>
      <c r="I38" s="97">
        <v>0.12</v>
      </c>
      <c r="J38" s="87">
        <f>ROUND(((SUM(BF129:BF184))*I38),  2)</f>
        <v>0</v>
      </c>
      <c r="L38" s="33"/>
    </row>
    <row r="39" spans="2:12" s="1" customFormat="1" ht="14.45" hidden="1" customHeight="1" x14ac:dyDescent="0.2">
      <c r="B39" s="33"/>
      <c r="E39" s="27" t="s">
        <v>48</v>
      </c>
      <c r="F39" s="87">
        <f>ROUND((SUM(BG129:BG184)),  2)</f>
        <v>0</v>
      </c>
      <c r="I39" s="97">
        <v>0.21</v>
      </c>
      <c r="J39" s="87">
        <f>0</f>
        <v>0</v>
      </c>
      <c r="L39" s="33"/>
    </row>
    <row r="40" spans="2:12" s="1" customFormat="1" ht="14.45" hidden="1" customHeight="1" x14ac:dyDescent="0.2">
      <c r="B40" s="33"/>
      <c r="E40" s="27" t="s">
        <v>49</v>
      </c>
      <c r="F40" s="87">
        <f>ROUND((SUM(BH129:BH184)),  2)</f>
        <v>0</v>
      </c>
      <c r="I40" s="97">
        <v>0.12</v>
      </c>
      <c r="J40" s="87">
        <f>0</f>
        <v>0</v>
      </c>
      <c r="L40" s="33"/>
    </row>
    <row r="41" spans="2:12" s="1" customFormat="1" ht="14.45" hidden="1" customHeight="1" x14ac:dyDescent="0.2">
      <c r="B41" s="33"/>
      <c r="E41" s="27" t="s">
        <v>50</v>
      </c>
      <c r="F41" s="87">
        <f>ROUND((SUM(BI129:BI184)),  2)</f>
        <v>0</v>
      </c>
      <c r="I41" s="97">
        <v>0</v>
      </c>
      <c r="J41" s="87">
        <f>0</f>
        <v>0</v>
      </c>
      <c r="L41" s="33"/>
    </row>
    <row r="42" spans="2:12" s="1" customFormat="1" ht="6.95" customHeight="1" x14ac:dyDescent="0.2">
      <c r="B42" s="33"/>
      <c r="L42" s="33"/>
    </row>
    <row r="43" spans="2:12" s="1" customFormat="1" ht="25.35" customHeight="1" x14ac:dyDescent="0.2">
      <c r="B43" s="33"/>
      <c r="C43" s="98"/>
      <c r="D43" s="99" t="s">
        <v>51</v>
      </c>
      <c r="E43" s="58"/>
      <c r="F43" s="58"/>
      <c r="G43" s="100" t="s">
        <v>52</v>
      </c>
      <c r="H43" s="101" t="s">
        <v>53</v>
      </c>
      <c r="I43" s="58"/>
      <c r="J43" s="102">
        <f>SUM(J34:J41)</f>
        <v>0</v>
      </c>
      <c r="K43" s="103"/>
      <c r="L43" s="33"/>
    </row>
    <row r="44" spans="2:12" s="1" customFormat="1" ht="14.45" customHeight="1" x14ac:dyDescent="0.2">
      <c r="B44" s="33"/>
      <c r="L44" s="33"/>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33"/>
      <c r="D50" s="42" t="s">
        <v>54</v>
      </c>
      <c r="E50" s="43"/>
      <c r="F50" s="43"/>
      <c r="G50" s="42" t="s">
        <v>55</v>
      </c>
      <c r="H50" s="43"/>
      <c r="I50" s="43"/>
      <c r="J50" s="43"/>
      <c r="K50" s="43"/>
      <c r="L50" s="33"/>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2.75" x14ac:dyDescent="0.2">
      <c r="B61" s="33"/>
      <c r="D61" s="44" t="s">
        <v>56</v>
      </c>
      <c r="E61" s="35"/>
      <c r="F61" s="104" t="s">
        <v>57</v>
      </c>
      <c r="G61" s="44" t="s">
        <v>56</v>
      </c>
      <c r="H61" s="35"/>
      <c r="I61" s="35"/>
      <c r="J61" s="105" t="s">
        <v>57</v>
      </c>
      <c r="K61" s="35"/>
      <c r="L61" s="33"/>
    </row>
    <row r="62" spans="2:12" x14ac:dyDescent="0.2">
      <c r="B62" s="20"/>
      <c r="L62" s="20"/>
    </row>
    <row r="63" spans="2:12" x14ac:dyDescent="0.2">
      <c r="B63" s="20"/>
      <c r="L63" s="20"/>
    </row>
    <row r="64" spans="2:12" x14ac:dyDescent="0.2">
      <c r="B64" s="20"/>
      <c r="L64" s="20"/>
    </row>
    <row r="65" spans="2:12" s="1" customFormat="1" ht="12.75" x14ac:dyDescent="0.2">
      <c r="B65" s="33"/>
      <c r="D65" s="42" t="s">
        <v>58</v>
      </c>
      <c r="E65" s="43"/>
      <c r="F65" s="43"/>
      <c r="G65" s="42" t="s">
        <v>59</v>
      </c>
      <c r="H65" s="43"/>
      <c r="I65" s="43"/>
      <c r="J65" s="43"/>
      <c r="K65" s="43"/>
      <c r="L65" s="33"/>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2.75" x14ac:dyDescent="0.2">
      <c r="B76" s="33"/>
      <c r="D76" s="44" t="s">
        <v>56</v>
      </c>
      <c r="E76" s="35"/>
      <c r="F76" s="104" t="s">
        <v>57</v>
      </c>
      <c r="G76" s="44" t="s">
        <v>56</v>
      </c>
      <c r="H76" s="35"/>
      <c r="I76" s="35"/>
      <c r="J76" s="105" t="s">
        <v>57</v>
      </c>
      <c r="K76" s="35"/>
      <c r="L76" s="33"/>
    </row>
    <row r="77" spans="2:12" s="1" customFormat="1" ht="14.45" customHeight="1" x14ac:dyDescent="0.2">
      <c r="B77" s="45"/>
      <c r="C77" s="46"/>
      <c r="D77" s="46"/>
      <c r="E77" s="46"/>
      <c r="F77" s="46"/>
      <c r="G77" s="46"/>
      <c r="H77" s="46"/>
      <c r="I77" s="46"/>
      <c r="J77" s="46"/>
      <c r="K77" s="46"/>
      <c r="L77" s="33"/>
    </row>
    <row r="81" spans="2:12" s="1" customFormat="1" ht="6.95" customHeight="1" x14ac:dyDescent="0.2">
      <c r="B81" s="47"/>
      <c r="C81" s="48"/>
      <c r="D81" s="48"/>
      <c r="E81" s="48"/>
      <c r="F81" s="48"/>
      <c r="G81" s="48"/>
      <c r="H81" s="48"/>
      <c r="I81" s="48"/>
      <c r="J81" s="48"/>
      <c r="K81" s="48"/>
      <c r="L81" s="33"/>
    </row>
    <row r="82" spans="2:12" s="1" customFormat="1" ht="24.95" customHeight="1" x14ac:dyDescent="0.2">
      <c r="B82" s="33"/>
      <c r="C82" s="21" t="s">
        <v>280</v>
      </c>
      <c r="L82" s="33"/>
    </row>
    <row r="83" spans="2:12" s="1" customFormat="1" ht="6.95" customHeight="1" x14ac:dyDescent="0.2">
      <c r="B83" s="33"/>
      <c r="L83" s="33"/>
    </row>
    <row r="84" spans="2:12" s="1" customFormat="1" ht="12" customHeight="1" x14ac:dyDescent="0.2">
      <c r="B84" s="33"/>
      <c r="C84" s="27" t="s">
        <v>16</v>
      </c>
      <c r="L84" s="33"/>
    </row>
    <row r="85" spans="2:12" s="1" customFormat="1" ht="16.5" customHeight="1" x14ac:dyDescent="0.2">
      <c r="B85" s="33"/>
      <c r="E85" s="254" t="str">
        <f>E7</f>
        <v>OBLASTNÍ NEMOCNICE JIČÍN PAVILON PSYCHIATRIE</v>
      </c>
      <c r="F85" s="255"/>
      <c r="G85" s="255"/>
      <c r="H85" s="255"/>
      <c r="L85" s="33"/>
    </row>
    <row r="86" spans="2:12" ht="12" customHeight="1" x14ac:dyDescent="0.2">
      <c r="B86" s="20"/>
      <c r="C86" s="27" t="s">
        <v>276</v>
      </c>
      <c r="L86" s="20"/>
    </row>
    <row r="87" spans="2:12" ht="16.5" customHeight="1" x14ac:dyDescent="0.2">
      <c r="B87" s="20"/>
      <c r="E87" s="254" t="s">
        <v>277</v>
      </c>
      <c r="F87" s="234"/>
      <c r="G87" s="234"/>
      <c r="H87" s="234"/>
      <c r="L87" s="20"/>
    </row>
    <row r="88" spans="2:12" ht="12" customHeight="1" x14ac:dyDescent="0.2">
      <c r="B88" s="20"/>
      <c r="C88" s="27" t="s">
        <v>278</v>
      </c>
      <c r="L88" s="20"/>
    </row>
    <row r="89" spans="2:12" s="1" customFormat="1" ht="16.5" customHeight="1" x14ac:dyDescent="0.2">
      <c r="B89" s="33"/>
      <c r="E89" s="238" t="s">
        <v>4347</v>
      </c>
      <c r="F89" s="253"/>
      <c r="G89" s="253"/>
      <c r="H89" s="253"/>
      <c r="L89" s="33"/>
    </row>
    <row r="90" spans="2:12" s="1" customFormat="1" ht="12" customHeight="1" x14ac:dyDescent="0.2">
      <c r="B90" s="33"/>
      <c r="C90" s="27" t="s">
        <v>5055</v>
      </c>
      <c r="L90" s="33"/>
    </row>
    <row r="91" spans="2:12" s="1" customFormat="1" ht="16.5" customHeight="1" x14ac:dyDescent="0.2">
      <c r="B91" s="33"/>
      <c r="E91" s="220" t="str">
        <f>E13</f>
        <v>D.1.4.6.2 - NZS</v>
      </c>
      <c r="F91" s="253"/>
      <c r="G91" s="253"/>
      <c r="H91" s="253"/>
      <c r="L91" s="33"/>
    </row>
    <row r="92" spans="2:12" s="1" customFormat="1" ht="6.95" customHeight="1" x14ac:dyDescent="0.2">
      <c r="B92" s="33"/>
      <c r="L92" s="33"/>
    </row>
    <row r="93" spans="2:12" s="1" customFormat="1" ht="12" customHeight="1" x14ac:dyDescent="0.2">
      <c r="B93" s="33"/>
      <c r="C93" s="27" t="s">
        <v>22</v>
      </c>
      <c r="F93" s="25" t="str">
        <f>F16</f>
        <v xml:space="preserve"> </v>
      </c>
      <c r="I93" s="27" t="s">
        <v>24</v>
      </c>
      <c r="J93" s="53">
        <f>IF(J16="","",J16)</f>
        <v>45961</v>
      </c>
      <c r="L93" s="33"/>
    </row>
    <row r="94" spans="2:12" s="1" customFormat="1" ht="6.95" customHeight="1" x14ac:dyDescent="0.2">
      <c r="B94" s="33"/>
      <c r="L94" s="33"/>
    </row>
    <row r="95" spans="2:12" s="1" customFormat="1" ht="15.2" customHeight="1" x14ac:dyDescent="0.2">
      <c r="B95" s="33"/>
      <c r="C95" s="27" t="s">
        <v>29</v>
      </c>
      <c r="F95" s="25" t="str">
        <f>E19</f>
        <v>KRÁLOVÉHRADECKÝ KRAJ</v>
      </c>
      <c r="I95" s="27" t="s">
        <v>35</v>
      </c>
      <c r="J95" s="31" t="str">
        <f>E25</f>
        <v>KANIA a.s.</v>
      </c>
      <c r="L95" s="33"/>
    </row>
    <row r="96" spans="2:12" s="1" customFormat="1" ht="15.2" customHeight="1" x14ac:dyDescent="0.2">
      <c r="B96" s="33"/>
      <c r="C96" s="27" t="s">
        <v>33</v>
      </c>
      <c r="F96" s="25" t="str">
        <f>IF(E22="","",E22)</f>
        <v>Vyplň údaj</v>
      </c>
      <c r="I96" s="27" t="s">
        <v>38</v>
      </c>
      <c r="J96" s="31" t="str">
        <f>E28</f>
        <v xml:space="preserve"> </v>
      </c>
      <c r="L96" s="33"/>
    </row>
    <row r="97" spans="2:47" s="1" customFormat="1" ht="10.35" customHeight="1" x14ac:dyDescent="0.2">
      <c r="B97" s="33"/>
      <c r="L97" s="33"/>
    </row>
    <row r="98" spans="2:47" s="1" customFormat="1" ht="29.25" customHeight="1" x14ac:dyDescent="0.2">
      <c r="B98" s="33"/>
      <c r="C98" s="106" t="s">
        <v>281</v>
      </c>
      <c r="D98" s="98"/>
      <c r="E98" s="98"/>
      <c r="F98" s="98"/>
      <c r="G98" s="98"/>
      <c r="H98" s="98"/>
      <c r="I98" s="98"/>
      <c r="J98" s="107" t="s">
        <v>282</v>
      </c>
      <c r="K98" s="98"/>
      <c r="L98" s="33"/>
    </row>
    <row r="99" spans="2:47" s="1" customFormat="1" ht="10.35" customHeight="1" x14ac:dyDescent="0.2">
      <c r="B99" s="33"/>
      <c r="L99" s="33"/>
    </row>
    <row r="100" spans="2:47" s="1" customFormat="1" ht="22.9" customHeight="1" x14ac:dyDescent="0.2">
      <c r="B100" s="33"/>
      <c r="C100" s="108" t="s">
        <v>283</v>
      </c>
      <c r="J100" s="67">
        <f>J129</f>
        <v>0</v>
      </c>
      <c r="L100" s="33"/>
      <c r="AU100" s="17" t="s">
        <v>284</v>
      </c>
    </row>
    <row r="101" spans="2:47" s="8" customFormat="1" ht="24.95" customHeight="1" x14ac:dyDescent="0.2">
      <c r="B101" s="109"/>
      <c r="D101" s="110" t="s">
        <v>7462</v>
      </c>
      <c r="E101" s="111"/>
      <c r="F101" s="111"/>
      <c r="G101" s="111"/>
      <c r="H101" s="111"/>
      <c r="I101" s="111"/>
      <c r="J101" s="112">
        <f>J130</f>
        <v>0</v>
      </c>
      <c r="L101" s="109"/>
    </row>
    <row r="102" spans="2:47" s="8" customFormat="1" ht="24.95" customHeight="1" x14ac:dyDescent="0.2">
      <c r="B102" s="109"/>
      <c r="D102" s="110" t="s">
        <v>7316</v>
      </c>
      <c r="E102" s="111"/>
      <c r="F102" s="111"/>
      <c r="G102" s="111"/>
      <c r="H102" s="111"/>
      <c r="I102" s="111"/>
      <c r="J102" s="112">
        <f>J158</f>
        <v>0</v>
      </c>
      <c r="L102" s="109"/>
    </row>
    <row r="103" spans="2:47" s="8" customFormat="1" ht="24.95" customHeight="1" x14ac:dyDescent="0.2">
      <c r="B103" s="109"/>
      <c r="D103" s="110" t="s">
        <v>7317</v>
      </c>
      <c r="E103" s="111"/>
      <c r="F103" s="111"/>
      <c r="G103" s="111"/>
      <c r="H103" s="111"/>
      <c r="I103" s="111"/>
      <c r="J103" s="112">
        <f>J169</f>
        <v>0</v>
      </c>
      <c r="L103" s="109"/>
    </row>
    <row r="104" spans="2:47" s="8" customFormat="1" ht="24.95" customHeight="1" x14ac:dyDescent="0.2">
      <c r="B104" s="109"/>
      <c r="D104" s="110" t="s">
        <v>7318</v>
      </c>
      <c r="E104" s="111"/>
      <c r="F104" s="111"/>
      <c r="G104" s="111"/>
      <c r="H104" s="111"/>
      <c r="I104" s="111"/>
      <c r="J104" s="112">
        <f>J172</f>
        <v>0</v>
      </c>
      <c r="L104" s="109"/>
    </row>
    <row r="105" spans="2:47" s="8" customFormat="1" ht="24.95" customHeight="1" x14ac:dyDescent="0.2">
      <c r="B105" s="109"/>
      <c r="D105" s="110" t="s">
        <v>7463</v>
      </c>
      <c r="E105" s="111"/>
      <c r="F105" s="111"/>
      <c r="G105" s="111"/>
      <c r="H105" s="111"/>
      <c r="I105" s="111"/>
      <c r="J105" s="112">
        <f>J179</f>
        <v>0</v>
      </c>
      <c r="L105" s="109"/>
    </row>
    <row r="106" spans="2:47" s="1" customFormat="1" ht="21.75" customHeight="1" x14ac:dyDescent="0.2">
      <c r="B106" s="33"/>
      <c r="L106" s="33"/>
    </row>
    <row r="107" spans="2:47" s="1" customFormat="1" ht="6.95" customHeight="1" x14ac:dyDescent="0.2">
      <c r="B107" s="45"/>
      <c r="C107" s="46"/>
      <c r="D107" s="46"/>
      <c r="E107" s="46"/>
      <c r="F107" s="46"/>
      <c r="G107" s="46"/>
      <c r="H107" s="46"/>
      <c r="I107" s="46"/>
      <c r="J107" s="46"/>
      <c r="K107" s="46"/>
      <c r="L107" s="33"/>
    </row>
    <row r="111" spans="2:47" s="1" customFormat="1" ht="6.95" customHeight="1" x14ac:dyDescent="0.2">
      <c r="B111" s="47"/>
      <c r="C111" s="48"/>
      <c r="D111" s="48"/>
      <c r="E111" s="48"/>
      <c r="F111" s="48"/>
      <c r="G111" s="48"/>
      <c r="H111" s="48"/>
      <c r="I111" s="48"/>
      <c r="J111" s="48"/>
      <c r="K111" s="48"/>
      <c r="L111" s="33"/>
    </row>
    <row r="112" spans="2:47" s="1" customFormat="1" ht="24.95" customHeight="1" x14ac:dyDescent="0.2">
      <c r="B112" s="33"/>
      <c r="C112" s="21" t="s">
        <v>294</v>
      </c>
      <c r="L112" s="33"/>
    </row>
    <row r="113" spans="2:20" s="1" customFormat="1" ht="6.95" customHeight="1" x14ac:dyDescent="0.2">
      <c r="B113" s="33"/>
      <c r="L113" s="33"/>
    </row>
    <row r="114" spans="2:20" s="1" customFormat="1" ht="12" customHeight="1" x14ac:dyDescent="0.2">
      <c r="B114" s="33"/>
      <c r="C114" s="27" t="s">
        <v>16</v>
      </c>
      <c r="L114" s="33"/>
    </row>
    <row r="115" spans="2:20" s="1" customFormat="1" ht="16.5" customHeight="1" x14ac:dyDescent="0.2">
      <c r="B115" s="33"/>
      <c r="E115" s="254" t="str">
        <f>E7</f>
        <v>OBLASTNÍ NEMOCNICE JIČÍN PAVILON PSYCHIATRIE</v>
      </c>
      <c r="F115" s="255"/>
      <c r="G115" s="255"/>
      <c r="H115" s="255"/>
      <c r="L115" s="33"/>
    </row>
    <row r="116" spans="2:20" ht="12" customHeight="1" x14ac:dyDescent="0.2">
      <c r="B116" s="20"/>
      <c r="C116" s="27" t="s">
        <v>276</v>
      </c>
      <c r="L116" s="20"/>
    </row>
    <row r="117" spans="2:20" ht="16.5" customHeight="1" x14ac:dyDescent="0.2">
      <c r="B117" s="20"/>
      <c r="E117" s="254" t="s">
        <v>277</v>
      </c>
      <c r="F117" s="234"/>
      <c r="G117" s="234"/>
      <c r="H117" s="234"/>
      <c r="L117" s="20"/>
    </row>
    <row r="118" spans="2:20" ht="12" customHeight="1" x14ac:dyDescent="0.2">
      <c r="B118" s="20"/>
      <c r="C118" s="27" t="s">
        <v>278</v>
      </c>
      <c r="L118" s="20"/>
    </row>
    <row r="119" spans="2:20" s="1" customFormat="1" ht="16.5" customHeight="1" x14ac:dyDescent="0.2">
      <c r="B119" s="33"/>
      <c r="E119" s="238" t="s">
        <v>4347</v>
      </c>
      <c r="F119" s="253"/>
      <c r="G119" s="253"/>
      <c r="H119" s="253"/>
      <c r="L119" s="33"/>
    </row>
    <row r="120" spans="2:20" s="1" customFormat="1" ht="12" customHeight="1" x14ac:dyDescent="0.2">
      <c r="B120" s="33"/>
      <c r="C120" s="27" t="s">
        <v>5055</v>
      </c>
      <c r="L120" s="33"/>
    </row>
    <row r="121" spans="2:20" s="1" customFormat="1" ht="16.5" customHeight="1" x14ac:dyDescent="0.2">
      <c r="B121" s="33"/>
      <c r="E121" s="220" t="str">
        <f>E13</f>
        <v>D.1.4.6.2 - NZS</v>
      </c>
      <c r="F121" s="253"/>
      <c r="G121" s="253"/>
      <c r="H121" s="253"/>
      <c r="L121" s="33"/>
    </row>
    <row r="122" spans="2:20" s="1" customFormat="1" ht="6.95" customHeight="1" x14ac:dyDescent="0.2">
      <c r="B122" s="33"/>
      <c r="L122" s="33"/>
    </row>
    <row r="123" spans="2:20" s="1" customFormat="1" ht="12" customHeight="1" x14ac:dyDescent="0.2">
      <c r="B123" s="33"/>
      <c r="C123" s="27" t="s">
        <v>22</v>
      </c>
      <c r="F123" s="25" t="str">
        <f>F16</f>
        <v xml:space="preserve"> </v>
      </c>
      <c r="I123" s="27" t="s">
        <v>24</v>
      </c>
      <c r="J123" s="53">
        <f>IF(J16="","",J16)</f>
        <v>45961</v>
      </c>
      <c r="L123" s="33"/>
    </row>
    <row r="124" spans="2:20" s="1" customFormat="1" ht="6.95" customHeight="1" x14ac:dyDescent="0.2">
      <c r="B124" s="33"/>
      <c r="L124" s="33"/>
    </row>
    <row r="125" spans="2:20" s="1" customFormat="1" ht="15.2" customHeight="1" x14ac:dyDescent="0.2">
      <c r="B125" s="33"/>
      <c r="C125" s="27" t="s">
        <v>29</v>
      </c>
      <c r="F125" s="25" t="str">
        <f>E19</f>
        <v>KRÁLOVÉHRADECKÝ KRAJ</v>
      </c>
      <c r="I125" s="27" t="s">
        <v>35</v>
      </c>
      <c r="J125" s="31" t="str">
        <f>E25</f>
        <v>KANIA a.s.</v>
      </c>
      <c r="L125" s="33"/>
    </row>
    <row r="126" spans="2:20" s="1" customFormat="1" ht="15.2" customHeight="1" x14ac:dyDescent="0.2">
      <c r="B126" s="33"/>
      <c r="C126" s="27" t="s">
        <v>33</v>
      </c>
      <c r="F126" s="25" t="str">
        <f>IF(E22="","",E22)</f>
        <v>Vyplň údaj</v>
      </c>
      <c r="I126" s="27" t="s">
        <v>38</v>
      </c>
      <c r="J126" s="31" t="str">
        <f>E28</f>
        <v xml:space="preserve"> </v>
      </c>
      <c r="L126" s="33"/>
    </row>
    <row r="127" spans="2:20" s="1" customFormat="1" ht="10.35" customHeight="1" x14ac:dyDescent="0.2">
      <c r="B127" s="33"/>
      <c r="L127" s="33"/>
    </row>
    <row r="128" spans="2:20" s="10" customFormat="1" ht="29.25" customHeight="1" x14ac:dyDescent="0.2">
      <c r="B128" s="117"/>
      <c r="C128" s="118" t="s">
        <v>295</v>
      </c>
      <c r="D128" s="119" t="s">
        <v>66</v>
      </c>
      <c r="E128" s="119" t="s">
        <v>62</v>
      </c>
      <c r="F128" s="119" t="s">
        <v>63</v>
      </c>
      <c r="G128" s="119" t="s">
        <v>296</v>
      </c>
      <c r="H128" s="119" t="s">
        <v>297</v>
      </c>
      <c r="I128" s="119" t="s">
        <v>298</v>
      </c>
      <c r="J128" s="119" t="s">
        <v>282</v>
      </c>
      <c r="K128" s="120" t="s">
        <v>299</v>
      </c>
      <c r="L128" s="117"/>
      <c r="M128" s="60" t="s">
        <v>1</v>
      </c>
      <c r="N128" s="61" t="s">
        <v>45</v>
      </c>
      <c r="O128" s="61" t="s">
        <v>300</v>
      </c>
      <c r="P128" s="61" t="s">
        <v>301</v>
      </c>
      <c r="Q128" s="61" t="s">
        <v>302</v>
      </c>
      <c r="R128" s="61" t="s">
        <v>303</v>
      </c>
      <c r="S128" s="61" t="s">
        <v>304</v>
      </c>
      <c r="T128" s="62" t="s">
        <v>305</v>
      </c>
    </row>
    <row r="129" spans="2:65" s="1" customFormat="1" ht="22.9" customHeight="1" x14ac:dyDescent="0.25">
      <c r="B129" s="33"/>
      <c r="C129" s="65" t="s">
        <v>306</v>
      </c>
      <c r="J129" s="121">
        <f>BK129</f>
        <v>0</v>
      </c>
      <c r="L129" s="33"/>
      <c r="M129" s="63"/>
      <c r="N129" s="54"/>
      <c r="O129" s="54"/>
      <c r="P129" s="122">
        <f>P130+P158+P169+P172+P179</f>
        <v>0</v>
      </c>
      <c r="Q129" s="54"/>
      <c r="R129" s="122">
        <f>R130+R158+R169+R172+R179</f>
        <v>0</v>
      </c>
      <c r="S129" s="54"/>
      <c r="T129" s="123">
        <f>T130+T158+T169+T172+T179</f>
        <v>0</v>
      </c>
      <c r="AT129" s="17" t="s">
        <v>80</v>
      </c>
      <c r="AU129" s="17" t="s">
        <v>284</v>
      </c>
      <c r="BK129" s="124">
        <f>BK130+BK158+BK169+BK172+BK179</f>
        <v>0</v>
      </c>
    </row>
    <row r="130" spans="2:65" s="11" customFormat="1" ht="25.9" customHeight="1" x14ac:dyDescent="0.2">
      <c r="B130" s="125"/>
      <c r="D130" s="126" t="s">
        <v>80</v>
      </c>
      <c r="E130" s="127" t="s">
        <v>534</v>
      </c>
      <c r="F130" s="127" t="s">
        <v>7464</v>
      </c>
      <c r="I130" s="128"/>
      <c r="J130" s="129">
        <f>BK130</f>
        <v>0</v>
      </c>
      <c r="L130" s="125"/>
      <c r="M130" s="130"/>
      <c r="P130" s="131">
        <f>SUM(P131:P157)</f>
        <v>0</v>
      </c>
      <c r="R130" s="131">
        <f>SUM(R131:R157)</f>
        <v>0</v>
      </c>
      <c r="T130" s="132">
        <f>SUM(T131:T157)</f>
        <v>0</v>
      </c>
      <c r="AR130" s="126" t="s">
        <v>88</v>
      </c>
      <c r="AT130" s="133" t="s">
        <v>80</v>
      </c>
      <c r="AU130" s="133" t="s">
        <v>81</v>
      </c>
      <c r="AY130" s="126" t="s">
        <v>309</v>
      </c>
      <c r="BK130" s="134">
        <f>SUM(BK131:BK157)</f>
        <v>0</v>
      </c>
    </row>
    <row r="131" spans="2:65" s="1" customFormat="1" ht="16.5" customHeight="1" x14ac:dyDescent="0.2">
      <c r="B131" s="137"/>
      <c r="C131" s="138" t="s">
        <v>88</v>
      </c>
      <c r="D131" s="138" t="s">
        <v>311</v>
      </c>
      <c r="E131" s="139" t="s">
        <v>6705</v>
      </c>
      <c r="F131" s="140" t="s">
        <v>7322</v>
      </c>
      <c r="G131" s="141" t="s">
        <v>1</v>
      </c>
      <c r="H131" s="142">
        <v>0</v>
      </c>
      <c r="I131" s="143"/>
      <c r="J131" s="144">
        <f t="shared" ref="J131:J157" si="0">ROUND(I131*H131,2)</f>
        <v>0</v>
      </c>
      <c r="K131" s="140" t="s">
        <v>1</v>
      </c>
      <c r="L131" s="33"/>
      <c r="M131" s="145" t="s">
        <v>1</v>
      </c>
      <c r="N131" s="146" t="s">
        <v>46</v>
      </c>
      <c r="P131" s="147">
        <f t="shared" ref="P131:P157" si="1">O131*H131</f>
        <v>0</v>
      </c>
      <c r="Q131" s="147">
        <v>0</v>
      </c>
      <c r="R131" s="147">
        <f t="shared" ref="R131:R157" si="2">Q131*H131</f>
        <v>0</v>
      </c>
      <c r="S131" s="147">
        <v>0</v>
      </c>
      <c r="T131" s="148">
        <f t="shared" ref="T131:T157" si="3">S131*H131</f>
        <v>0</v>
      </c>
      <c r="AR131" s="149" t="s">
        <v>120</v>
      </c>
      <c r="AT131" s="149" t="s">
        <v>311</v>
      </c>
      <c r="AU131" s="149" t="s">
        <v>88</v>
      </c>
      <c r="AY131" s="17" t="s">
        <v>309</v>
      </c>
      <c r="BE131" s="150">
        <f t="shared" ref="BE131:BE157" si="4">IF(N131="základní",J131,0)</f>
        <v>0</v>
      </c>
      <c r="BF131" s="150">
        <f t="shared" ref="BF131:BF157" si="5">IF(N131="snížená",J131,0)</f>
        <v>0</v>
      </c>
      <c r="BG131" s="150">
        <f t="shared" ref="BG131:BG157" si="6">IF(N131="zákl. přenesená",J131,0)</f>
        <v>0</v>
      </c>
      <c r="BH131" s="150">
        <f t="shared" ref="BH131:BH157" si="7">IF(N131="sníž. přenesená",J131,0)</f>
        <v>0</v>
      </c>
      <c r="BI131" s="150">
        <f t="shared" ref="BI131:BI157" si="8">IF(N131="nulová",J131,0)</f>
        <v>0</v>
      </c>
      <c r="BJ131" s="17" t="s">
        <v>88</v>
      </c>
      <c r="BK131" s="150">
        <f t="shared" ref="BK131:BK157" si="9">ROUND(I131*H131,2)</f>
        <v>0</v>
      </c>
      <c r="BL131" s="17" t="s">
        <v>120</v>
      </c>
      <c r="BM131" s="149" t="s">
        <v>90</v>
      </c>
    </row>
    <row r="132" spans="2:65" s="1" customFormat="1" ht="37.9" customHeight="1" x14ac:dyDescent="0.2">
      <c r="B132" s="137"/>
      <c r="C132" s="138" t="s">
        <v>90</v>
      </c>
      <c r="D132" s="138" t="s">
        <v>311</v>
      </c>
      <c r="E132" s="139" t="s">
        <v>7465</v>
      </c>
      <c r="F132" s="140" t="s">
        <v>7466</v>
      </c>
      <c r="G132" s="141" t="s">
        <v>2702</v>
      </c>
      <c r="H132" s="142">
        <v>1</v>
      </c>
      <c r="I132" s="143"/>
      <c r="J132" s="144">
        <f t="shared" si="0"/>
        <v>0</v>
      </c>
      <c r="K132" s="140" t="s">
        <v>7325</v>
      </c>
      <c r="L132" s="33"/>
      <c r="M132" s="145" t="s">
        <v>1</v>
      </c>
      <c r="N132" s="146" t="s">
        <v>46</v>
      </c>
      <c r="P132" s="147">
        <f t="shared" si="1"/>
        <v>0</v>
      </c>
      <c r="Q132" s="147">
        <v>0</v>
      </c>
      <c r="R132" s="147">
        <f t="shared" si="2"/>
        <v>0</v>
      </c>
      <c r="S132" s="147">
        <v>0</v>
      </c>
      <c r="T132" s="148">
        <f t="shared" si="3"/>
        <v>0</v>
      </c>
      <c r="AR132" s="149" t="s">
        <v>120</v>
      </c>
      <c r="AT132" s="149" t="s">
        <v>311</v>
      </c>
      <c r="AU132" s="149" t="s">
        <v>88</v>
      </c>
      <c r="AY132" s="17" t="s">
        <v>309</v>
      </c>
      <c r="BE132" s="150">
        <f t="shared" si="4"/>
        <v>0</v>
      </c>
      <c r="BF132" s="150">
        <f t="shared" si="5"/>
        <v>0</v>
      </c>
      <c r="BG132" s="150">
        <f t="shared" si="6"/>
        <v>0</v>
      </c>
      <c r="BH132" s="150">
        <f t="shared" si="7"/>
        <v>0</v>
      </c>
      <c r="BI132" s="150">
        <f t="shared" si="8"/>
        <v>0</v>
      </c>
      <c r="BJ132" s="17" t="s">
        <v>88</v>
      </c>
      <c r="BK132" s="150">
        <f t="shared" si="9"/>
        <v>0</v>
      </c>
      <c r="BL132" s="17" t="s">
        <v>120</v>
      </c>
      <c r="BM132" s="149" t="s">
        <v>120</v>
      </c>
    </row>
    <row r="133" spans="2:65" s="1" customFormat="1" ht="16.5" customHeight="1" x14ac:dyDescent="0.2">
      <c r="B133" s="137"/>
      <c r="C133" s="138" t="s">
        <v>101</v>
      </c>
      <c r="D133" s="138" t="s">
        <v>311</v>
      </c>
      <c r="E133" s="139" t="s">
        <v>7467</v>
      </c>
      <c r="F133" s="140" t="s">
        <v>7468</v>
      </c>
      <c r="G133" s="141" t="s">
        <v>2702</v>
      </c>
      <c r="H133" s="142">
        <v>1</v>
      </c>
      <c r="I133" s="143"/>
      <c r="J133" s="144">
        <f t="shared" si="0"/>
        <v>0</v>
      </c>
      <c r="K133" s="140" t="s">
        <v>7325</v>
      </c>
      <c r="L133" s="33"/>
      <c r="M133" s="145" t="s">
        <v>1</v>
      </c>
      <c r="N133" s="146" t="s">
        <v>46</v>
      </c>
      <c r="P133" s="147">
        <f t="shared" si="1"/>
        <v>0</v>
      </c>
      <c r="Q133" s="147">
        <v>0</v>
      </c>
      <c r="R133" s="147">
        <f t="shared" si="2"/>
        <v>0</v>
      </c>
      <c r="S133" s="147">
        <v>0</v>
      </c>
      <c r="T133" s="148">
        <f t="shared" si="3"/>
        <v>0</v>
      </c>
      <c r="AR133" s="149" t="s">
        <v>120</v>
      </c>
      <c r="AT133" s="149" t="s">
        <v>311</v>
      </c>
      <c r="AU133" s="149" t="s">
        <v>88</v>
      </c>
      <c r="AY133" s="17" t="s">
        <v>309</v>
      </c>
      <c r="BE133" s="150">
        <f t="shared" si="4"/>
        <v>0</v>
      </c>
      <c r="BF133" s="150">
        <f t="shared" si="5"/>
        <v>0</v>
      </c>
      <c r="BG133" s="150">
        <f t="shared" si="6"/>
        <v>0</v>
      </c>
      <c r="BH133" s="150">
        <f t="shared" si="7"/>
        <v>0</v>
      </c>
      <c r="BI133" s="150">
        <f t="shared" si="8"/>
        <v>0</v>
      </c>
      <c r="BJ133" s="17" t="s">
        <v>88</v>
      </c>
      <c r="BK133" s="150">
        <f t="shared" si="9"/>
        <v>0</v>
      </c>
      <c r="BL133" s="17" t="s">
        <v>120</v>
      </c>
      <c r="BM133" s="149" t="s">
        <v>325</v>
      </c>
    </row>
    <row r="134" spans="2:65" s="1" customFormat="1" ht="16.5" customHeight="1" x14ac:dyDescent="0.2">
      <c r="B134" s="137"/>
      <c r="C134" s="138" t="s">
        <v>120</v>
      </c>
      <c r="D134" s="138" t="s">
        <v>311</v>
      </c>
      <c r="E134" s="139" t="s">
        <v>7469</v>
      </c>
      <c r="F134" s="140" t="s">
        <v>7470</v>
      </c>
      <c r="G134" s="141" t="s">
        <v>2702</v>
      </c>
      <c r="H134" s="142">
        <v>3</v>
      </c>
      <c r="I134" s="143"/>
      <c r="J134" s="144">
        <f t="shared" si="0"/>
        <v>0</v>
      </c>
      <c r="K134" s="140" t="s">
        <v>7325</v>
      </c>
      <c r="L134" s="33"/>
      <c r="M134" s="145" t="s">
        <v>1</v>
      </c>
      <c r="N134" s="146" t="s">
        <v>46</v>
      </c>
      <c r="P134" s="147">
        <f t="shared" si="1"/>
        <v>0</v>
      </c>
      <c r="Q134" s="147">
        <v>0</v>
      </c>
      <c r="R134" s="147">
        <f t="shared" si="2"/>
        <v>0</v>
      </c>
      <c r="S134" s="147">
        <v>0</v>
      </c>
      <c r="T134" s="148">
        <f t="shared" si="3"/>
        <v>0</v>
      </c>
      <c r="AR134" s="149" t="s">
        <v>120</v>
      </c>
      <c r="AT134" s="149" t="s">
        <v>311</v>
      </c>
      <c r="AU134" s="149" t="s">
        <v>88</v>
      </c>
      <c r="AY134" s="17" t="s">
        <v>309</v>
      </c>
      <c r="BE134" s="150">
        <f t="shared" si="4"/>
        <v>0</v>
      </c>
      <c r="BF134" s="150">
        <f t="shared" si="5"/>
        <v>0</v>
      </c>
      <c r="BG134" s="150">
        <f t="shared" si="6"/>
        <v>0</v>
      </c>
      <c r="BH134" s="150">
        <f t="shared" si="7"/>
        <v>0</v>
      </c>
      <c r="BI134" s="150">
        <f t="shared" si="8"/>
        <v>0</v>
      </c>
      <c r="BJ134" s="17" t="s">
        <v>88</v>
      </c>
      <c r="BK134" s="150">
        <f t="shared" si="9"/>
        <v>0</v>
      </c>
      <c r="BL134" s="17" t="s">
        <v>120</v>
      </c>
      <c r="BM134" s="149" t="s">
        <v>329</v>
      </c>
    </row>
    <row r="135" spans="2:65" s="1" customFormat="1" ht="16.5" customHeight="1" x14ac:dyDescent="0.2">
      <c r="B135" s="137"/>
      <c r="C135" s="138" t="s">
        <v>331</v>
      </c>
      <c r="D135" s="138" t="s">
        <v>311</v>
      </c>
      <c r="E135" s="139" t="s">
        <v>7471</v>
      </c>
      <c r="F135" s="140" t="s">
        <v>7472</v>
      </c>
      <c r="G135" s="141" t="s">
        <v>2702</v>
      </c>
      <c r="H135" s="142">
        <v>10</v>
      </c>
      <c r="I135" s="143"/>
      <c r="J135" s="144">
        <f t="shared" si="0"/>
        <v>0</v>
      </c>
      <c r="K135" s="140" t="s">
        <v>7325</v>
      </c>
      <c r="L135" s="33"/>
      <c r="M135" s="145" t="s">
        <v>1</v>
      </c>
      <c r="N135" s="146" t="s">
        <v>46</v>
      </c>
      <c r="P135" s="147">
        <f t="shared" si="1"/>
        <v>0</v>
      </c>
      <c r="Q135" s="147">
        <v>0</v>
      </c>
      <c r="R135" s="147">
        <f t="shared" si="2"/>
        <v>0</v>
      </c>
      <c r="S135" s="147">
        <v>0</v>
      </c>
      <c r="T135" s="148">
        <f t="shared" si="3"/>
        <v>0</v>
      </c>
      <c r="AR135" s="149" t="s">
        <v>120</v>
      </c>
      <c r="AT135" s="149" t="s">
        <v>311</v>
      </c>
      <c r="AU135" s="149" t="s">
        <v>88</v>
      </c>
      <c r="AY135" s="17" t="s">
        <v>309</v>
      </c>
      <c r="BE135" s="150">
        <f t="shared" si="4"/>
        <v>0</v>
      </c>
      <c r="BF135" s="150">
        <f t="shared" si="5"/>
        <v>0</v>
      </c>
      <c r="BG135" s="150">
        <f t="shared" si="6"/>
        <v>0</v>
      </c>
      <c r="BH135" s="150">
        <f t="shared" si="7"/>
        <v>0</v>
      </c>
      <c r="BI135" s="150">
        <f t="shared" si="8"/>
        <v>0</v>
      </c>
      <c r="BJ135" s="17" t="s">
        <v>88</v>
      </c>
      <c r="BK135" s="150">
        <f t="shared" si="9"/>
        <v>0</v>
      </c>
      <c r="BL135" s="17" t="s">
        <v>120</v>
      </c>
      <c r="BM135" s="149" t="s">
        <v>334</v>
      </c>
    </row>
    <row r="136" spans="2:65" s="1" customFormat="1" ht="37.9" customHeight="1" x14ac:dyDescent="0.2">
      <c r="B136" s="137"/>
      <c r="C136" s="138" t="s">
        <v>325</v>
      </c>
      <c r="D136" s="138" t="s">
        <v>311</v>
      </c>
      <c r="E136" s="139" t="s">
        <v>7473</v>
      </c>
      <c r="F136" s="140" t="s">
        <v>7474</v>
      </c>
      <c r="G136" s="141" t="s">
        <v>2702</v>
      </c>
      <c r="H136" s="142">
        <v>1</v>
      </c>
      <c r="I136" s="143"/>
      <c r="J136" s="144">
        <f t="shared" si="0"/>
        <v>0</v>
      </c>
      <c r="K136" s="140" t="s">
        <v>7325</v>
      </c>
      <c r="L136" s="33"/>
      <c r="M136" s="145" t="s">
        <v>1</v>
      </c>
      <c r="N136" s="146" t="s">
        <v>46</v>
      </c>
      <c r="P136" s="147">
        <f t="shared" si="1"/>
        <v>0</v>
      </c>
      <c r="Q136" s="147">
        <v>0</v>
      </c>
      <c r="R136" s="147">
        <f t="shared" si="2"/>
        <v>0</v>
      </c>
      <c r="S136" s="147">
        <v>0</v>
      </c>
      <c r="T136" s="148">
        <f t="shared" si="3"/>
        <v>0</v>
      </c>
      <c r="AR136" s="149" t="s">
        <v>120</v>
      </c>
      <c r="AT136" s="149" t="s">
        <v>311</v>
      </c>
      <c r="AU136" s="149" t="s">
        <v>88</v>
      </c>
      <c r="AY136" s="17" t="s">
        <v>309</v>
      </c>
      <c r="BE136" s="150">
        <f t="shared" si="4"/>
        <v>0</v>
      </c>
      <c r="BF136" s="150">
        <f t="shared" si="5"/>
        <v>0</v>
      </c>
      <c r="BG136" s="150">
        <f t="shared" si="6"/>
        <v>0</v>
      </c>
      <c r="BH136" s="150">
        <f t="shared" si="7"/>
        <v>0</v>
      </c>
      <c r="BI136" s="150">
        <f t="shared" si="8"/>
        <v>0</v>
      </c>
      <c r="BJ136" s="17" t="s">
        <v>88</v>
      </c>
      <c r="BK136" s="150">
        <f t="shared" si="9"/>
        <v>0</v>
      </c>
      <c r="BL136" s="17" t="s">
        <v>120</v>
      </c>
      <c r="BM136" s="149" t="s">
        <v>8</v>
      </c>
    </row>
    <row r="137" spans="2:65" s="1" customFormat="1" ht="33" customHeight="1" x14ac:dyDescent="0.2">
      <c r="B137" s="137"/>
      <c r="C137" s="138" t="s">
        <v>339</v>
      </c>
      <c r="D137" s="138" t="s">
        <v>311</v>
      </c>
      <c r="E137" s="139" t="s">
        <v>7475</v>
      </c>
      <c r="F137" s="140" t="s">
        <v>7476</v>
      </c>
      <c r="G137" s="141" t="s">
        <v>2702</v>
      </c>
      <c r="H137" s="142">
        <v>1</v>
      </c>
      <c r="I137" s="143"/>
      <c r="J137" s="144">
        <f t="shared" si="0"/>
        <v>0</v>
      </c>
      <c r="K137" s="140" t="s">
        <v>7325</v>
      </c>
      <c r="L137" s="33"/>
      <c r="M137" s="145" t="s">
        <v>1</v>
      </c>
      <c r="N137" s="146" t="s">
        <v>46</v>
      </c>
      <c r="P137" s="147">
        <f t="shared" si="1"/>
        <v>0</v>
      </c>
      <c r="Q137" s="147">
        <v>0</v>
      </c>
      <c r="R137" s="147">
        <f t="shared" si="2"/>
        <v>0</v>
      </c>
      <c r="S137" s="147">
        <v>0</v>
      </c>
      <c r="T137" s="148">
        <f t="shared" si="3"/>
        <v>0</v>
      </c>
      <c r="AR137" s="149" t="s">
        <v>120</v>
      </c>
      <c r="AT137" s="149" t="s">
        <v>311</v>
      </c>
      <c r="AU137" s="149" t="s">
        <v>88</v>
      </c>
      <c r="AY137" s="17" t="s">
        <v>309</v>
      </c>
      <c r="BE137" s="150">
        <f t="shared" si="4"/>
        <v>0</v>
      </c>
      <c r="BF137" s="150">
        <f t="shared" si="5"/>
        <v>0</v>
      </c>
      <c r="BG137" s="150">
        <f t="shared" si="6"/>
        <v>0</v>
      </c>
      <c r="BH137" s="150">
        <f t="shared" si="7"/>
        <v>0</v>
      </c>
      <c r="BI137" s="150">
        <f t="shared" si="8"/>
        <v>0</v>
      </c>
      <c r="BJ137" s="17" t="s">
        <v>88</v>
      </c>
      <c r="BK137" s="150">
        <f t="shared" si="9"/>
        <v>0</v>
      </c>
      <c r="BL137" s="17" t="s">
        <v>120</v>
      </c>
      <c r="BM137" s="149" t="s">
        <v>342</v>
      </c>
    </row>
    <row r="138" spans="2:65" s="1" customFormat="1" ht="37.9" customHeight="1" x14ac:dyDescent="0.2">
      <c r="B138" s="137"/>
      <c r="C138" s="138" t="s">
        <v>329</v>
      </c>
      <c r="D138" s="138" t="s">
        <v>311</v>
      </c>
      <c r="E138" s="139" t="s">
        <v>7477</v>
      </c>
      <c r="F138" s="140" t="s">
        <v>7478</v>
      </c>
      <c r="G138" s="141" t="s">
        <v>2702</v>
      </c>
      <c r="H138" s="142">
        <v>1</v>
      </c>
      <c r="I138" s="143"/>
      <c r="J138" s="144">
        <f t="shared" si="0"/>
        <v>0</v>
      </c>
      <c r="K138" s="140" t="s">
        <v>7325</v>
      </c>
      <c r="L138" s="33"/>
      <c r="M138" s="145" t="s">
        <v>1</v>
      </c>
      <c r="N138" s="146" t="s">
        <v>46</v>
      </c>
      <c r="P138" s="147">
        <f t="shared" si="1"/>
        <v>0</v>
      </c>
      <c r="Q138" s="147">
        <v>0</v>
      </c>
      <c r="R138" s="147">
        <f t="shared" si="2"/>
        <v>0</v>
      </c>
      <c r="S138" s="147">
        <v>0</v>
      </c>
      <c r="T138" s="148">
        <f t="shared" si="3"/>
        <v>0</v>
      </c>
      <c r="AR138" s="149" t="s">
        <v>120</v>
      </c>
      <c r="AT138" s="149" t="s">
        <v>311</v>
      </c>
      <c r="AU138" s="149" t="s">
        <v>88</v>
      </c>
      <c r="AY138" s="17" t="s">
        <v>309</v>
      </c>
      <c r="BE138" s="150">
        <f t="shared" si="4"/>
        <v>0</v>
      </c>
      <c r="BF138" s="150">
        <f t="shared" si="5"/>
        <v>0</v>
      </c>
      <c r="BG138" s="150">
        <f t="shared" si="6"/>
        <v>0</v>
      </c>
      <c r="BH138" s="150">
        <f t="shared" si="7"/>
        <v>0</v>
      </c>
      <c r="BI138" s="150">
        <f t="shared" si="8"/>
        <v>0</v>
      </c>
      <c r="BJ138" s="17" t="s">
        <v>88</v>
      </c>
      <c r="BK138" s="150">
        <f t="shared" si="9"/>
        <v>0</v>
      </c>
      <c r="BL138" s="17" t="s">
        <v>120</v>
      </c>
      <c r="BM138" s="149" t="s">
        <v>346</v>
      </c>
    </row>
    <row r="139" spans="2:65" s="1" customFormat="1" ht="16.5" customHeight="1" x14ac:dyDescent="0.2">
      <c r="B139" s="137"/>
      <c r="C139" s="138" t="s">
        <v>348</v>
      </c>
      <c r="D139" s="138" t="s">
        <v>311</v>
      </c>
      <c r="E139" s="139" t="s">
        <v>7479</v>
      </c>
      <c r="F139" s="140" t="s">
        <v>7480</v>
      </c>
      <c r="G139" s="141" t="s">
        <v>2702</v>
      </c>
      <c r="H139" s="142">
        <v>2</v>
      </c>
      <c r="I139" s="143"/>
      <c r="J139" s="144">
        <f t="shared" si="0"/>
        <v>0</v>
      </c>
      <c r="K139" s="140" t="s">
        <v>7325</v>
      </c>
      <c r="L139" s="33"/>
      <c r="M139" s="145" t="s">
        <v>1</v>
      </c>
      <c r="N139" s="146" t="s">
        <v>46</v>
      </c>
      <c r="P139" s="147">
        <f t="shared" si="1"/>
        <v>0</v>
      </c>
      <c r="Q139" s="147">
        <v>0</v>
      </c>
      <c r="R139" s="147">
        <f t="shared" si="2"/>
        <v>0</v>
      </c>
      <c r="S139" s="147">
        <v>0</v>
      </c>
      <c r="T139" s="148">
        <f t="shared" si="3"/>
        <v>0</v>
      </c>
      <c r="AR139" s="149" t="s">
        <v>120</v>
      </c>
      <c r="AT139" s="149" t="s">
        <v>311</v>
      </c>
      <c r="AU139" s="149" t="s">
        <v>88</v>
      </c>
      <c r="AY139" s="17" t="s">
        <v>309</v>
      </c>
      <c r="BE139" s="150">
        <f t="shared" si="4"/>
        <v>0</v>
      </c>
      <c r="BF139" s="150">
        <f t="shared" si="5"/>
        <v>0</v>
      </c>
      <c r="BG139" s="150">
        <f t="shared" si="6"/>
        <v>0</v>
      </c>
      <c r="BH139" s="150">
        <f t="shared" si="7"/>
        <v>0</v>
      </c>
      <c r="BI139" s="150">
        <f t="shared" si="8"/>
        <v>0</v>
      </c>
      <c r="BJ139" s="17" t="s">
        <v>88</v>
      </c>
      <c r="BK139" s="150">
        <f t="shared" si="9"/>
        <v>0</v>
      </c>
      <c r="BL139" s="17" t="s">
        <v>120</v>
      </c>
      <c r="BM139" s="149" t="s">
        <v>351</v>
      </c>
    </row>
    <row r="140" spans="2:65" s="1" customFormat="1" ht="16.5" customHeight="1" x14ac:dyDescent="0.2">
      <c r="B140" s="137"/>
      <c r="C140" s="138" t="s">
        <v>334</v>
      </c>
      <c r="D140" s="138" t="s">
        <v>311</v>
      </c>
      <c r="E140" s="139" t="s">
        <v>7481</v>
      </c>
      <c r="F140" s="140" t="s">
        <v>7482</v>
      </c>
      <c r="G140" s="141" t="s">
        <v>2702</v>
      </c>
      <c r="H140" s="142">
        <v>26</v>
      </c>
      <c r="I140" s="143"/>
      <c r="J140" s="144">
        <f t="shared" si="0"/>
        <v>0</v>
      </c>
      <c r="K140" s="140" t="s">
        <v>7325</v>
      </c>
      <c r="L140" s="33"/>
      <c r="M140" s="145" t="s">
        <v>1</v>
      </c>
      <c r="N140" s="146" t="s">
        <v>46</v>
      </c>
      <c r="P140" s="147">
        <f t="shared" si="1"/>
        <v>0</v>
      </c>
      <c r="Q140" s="147">
        <v>0</v>
      </c>
      <c r="R140" s="147">
        <f t="shared" si="2"/>
        <v>0</v>
      </c>
      <c r="S140" s="147">
        <v>0</v>
      </c>
      <c r="T140" s="148">
        <f t="shared" si="3"/>
        <v>0</v>
      </c>
      <c r="AR140" s="149" t="s">
        <v>120</v>
      </c>
      <c r="AT140" s="149" t="s">
        <v>311</v>
      </c>
      <c r="AU140" s="149" t="s">
        <v>88</v>
      </c>
      <c r="AY140" s="17" t="s">
        <v>309</v>
      </c>
      <c r="BE140" s="150">
        <f t="shared" si="4"/>
        <v>0</v>
      </c>
      <c r="BF140" s="150">
        <f t="shared" si="5"/>
        <v>0</v>
      </c>
      <c r="BG140" s="150">
        <f t="shared" si="6"/>
        <v>0</v>
      </c>
      <c r="BH140" s="150">
        <f t="shared" si="7"/>
        <v>0</v>
      </c>
      <c r="BI140" s="150">
        <f t="shared" si="8"/>
        <v>0</v>
      </c>
      <c r="BJ140" s="17" t="s">
        <v>88</v>
      </c>
      <c r="BK140" s="150">
        <f t="shared" si="9"/>
        <v>0</v>
      </c>
      <c r="BL140" s="17" t="s">
        <v>120</v>
      </c>
      <c r="BM140" s="149" t="s">
        <v>355</v>
      </c>
    </row>
    <row r="141" spans="2:65" s="1" customFormat="1" ht="16.5" customHeight="1" x14ac:dyDescent="0.2">
      <c r="B141" s="137"/>
      <c r="C141" s="138" t="s">
        <v>357</v>
      </c>
      <c r="D141" s="138" t="s">
        <v>311</v>
      </c>
      <c r="E141" s="139" t="s">
        <v>7483</v>
      </c>
      <c r="F141" s="140" t="s">
        <v>7484</v>
      </c>
      <c r="G141" s="141" t="s">
        <v>2702</v>
      </c>
      <c r="H141" s="142">
        <v>31</v>
      </c>
      <c r="I141" s="143"/>
      <c r="J141" s="144">
        <f t="shared" si="0"/>
        <v>0</v>
      </c>
      <c r="K141" s="140" t="s">
        <v>7325</v>
      </c>
      <c r="L141" s="33"/>
      <c r="M141" s="145" t="s">
        <v>1</v>
      </c>
      <c r="N141" s="146" t="s">
        <v>46</v>
      </c>
      <c r="P141" s="147">
        <f t="shared" si="1"/>
        <v>0</v>
      </c>
      <c r="Q141" s="147">
        <v>0</v>
      </c>
      <c r="R141" s="147">
        <f t="shared" si="2"/>
        <v>0</v>
      </c>
      <c r="S141" s="147">
        <v>0</v>
      </c>
      <c r="T141" s="148">
        <f t="shared" si="3"/>
        <v>0</v>
      </c>
      <c r="AR141" s="149" t="s">
        <v>120</v>
      </c>
      <c r="AT141" s="149" t="s">
        <v>311</v>
      </c>
      <c r="AU141" s="149" t="s">
        <v>88</v>
      </c>
      <c r="AY141" s="17" t="s">
        <v>309</v>
      </c>
      <c r="BE141" s="150">
        <f t="shared" si="4"/>
        <v>0</v>
      </c>
      <c r="BF141" s="150">
        <f t="shared" si="5"/>
        <v>0</v>
      </c>
      <c r="BG141" s="150">
        <f t="shared" si="6"/>
        <v>0</v>
      </c>
      <c r="BH141" s="150">
        <f t="shared" si="7"/>
        <v>0</v>
      </c>
      <c r="BI141" s="150">
        <f t="shared" si="8"/>
        <v>0</v>
      </c>
      <c r="BJ141" s="17" t="s">
        <v>88</v>
      </c>
      <c r="BK141" s="150">
        <f t="shared" si="9"/>
        <v>0</v>
      </c>
      <c r="BL141" s="17" t="s">
        <v>120</v>
      </c>
      <c r="BM141" s="149" t="s">
        <v>361</v>
      </c>
    </row>
    <row r="142" spans="2:65" s="1" customFormat="1" ht="16.5" customHeight="1" x14ac:dyDescent="0.2">
      <c r="B142" s="137"/>
      <c r="C142" s="138" t="s">
        <v>8</v>
      </c>
      <c r="D142" s="138" t="s">
        <v>311</v>
      </c>
      <c r="E142" s="139" t="s">
        <v>7485</v>
      </c>
      <c r="F142" s="140" t="s">
        <v>7486</v>
      </c>
      <c r="G142" s="141" t="s">
        <v>2702</v>
      </c>
      <c r="H142" s="142">
        <v>114</v>
      </c>
      <c r="I142" s="143"/>
      <c r="J142" s="144">
        <f t="shared" si="0"/>
        <v>0</v>
      </c>
      <c r="K142" s="140" t="s">
        <v>7325</v>
      </c>
      <c r="L142" s="33"/>
      <c r="M142" s="145" t="s">
        <v>1</v>
      </c>
      <c r="N142" s="146" t="s">
        <v>46</v>
      </c>
      <c r="P142" s="147">
        <f t="shared" si="1"/>
        <v>0</v>
      </c>
      <c r="Q142" s="147">
        <v>0</v>
      </c>
      <c r="R142" s="147">
        <f t="shared" si="2"/>
        <v>0</v>
      </c>
      <c r="S142" s="147">
        <v>0</v>
      </c>
      <c r="T142" s="148">
        <f t="shared" si="3"/>
        <v>0</v>
      </c>
      <c r="AR142" s="149" t="s">
        <v>120</v>
      </c>
      <c r="AT142" s="149" t="s">
        <v>311</v>
      </c>
      <c r="AU142" s="149" t="s">
        <v>88</v>
      </c>
      <c r="AY142" s="17" t="s">
        <v>309</v>
      </c>
      <c r="BE142" s="150">
        <f t="shared" si="4"/>
        <v>0</v>
      </c>
      <c r="BF142" s="150">
        <f t="shared" si="5"/>
        <v>0</v>
      </c>
      <c r="BG142" s="150">
        <f t="shared" si="6"/>
        <v>0</v>
      </c>
      <c r="BH142" s="150">
        <f t="shared" si="7"/>
        <v>0</v>
      </c>
      <c r="BI142" s="150">
        <f t="shared" si="8"/>
        <v>0</v>
      </c>
      <c r="BJ142" s="17" t="s">
        <v>88</v>
      </c>
      <c r="BK142" s="150">
        <f t="shared" si="9"/>
        <v>0</v>
      </c>
      <c r="BL142" s="17" t="s">
        <v>120</v>
      </c>
      <c r="BM142" s="149" t="s">
        <v>367</v>
      </c>
    </row>
    <row r="143" spans="2:65" s="1" customFormat="1" ht="16.5" customHeight="1" x14ac:dyDescent="0.2">
      <c r="B143" s="137"/>
      <c r="C143" s="138" t="s">
        <v>368</v>
      </c>
      <c r="D143" s="138" t="s">
        <v>311</v>
      </c>
      <c r="E143" s="139" t="s">
        <v>7487</v>
      </c>
      <c r="F143" s="140" t="s">
        <v>7488</v>
      </c>
      <c r="G143" s="141" t="s">
        <v>2702</v>
      </c>
      <c r="H143" s="142">
        <v>114</v>
      </c>
      <c r="I143" s="143"/>
      <c r="J143" s="144">
        <f t="shared" si="0"/>
        <v>0</v>
      </c>
      <c r="K143" s="140" t="s">
        <v>7325</v>
      </c>
      <c r="L143" s="33"/>
      <c r="M143" s="145" t="s">
        <v>1</v>
      </c>
      <c r="N143" s="146" t="s">
        <v>46</v>
      </c>
      <c r="P143" s="147">
        <f t="shared" si="1"/>
        <v>0</v>
      </c>
      <c r="Q143" s="147">
        <v>0</v>
      </c>
      <c r="R143" s="147">
        <f t="shared" si="2"/>
        <v>0</v>
      </c>
      <c r="S143" s="147">
        <v>0</v>
      </c>
      <c r="T143" s="148">
        <f t="shared" si="3"/>
        <v>0</v>
      </c>
      <c r="AR143" s="149" t="s">
        <v>120</v>
      </c>
      <c r="AT143" s="149" t="s">
        <v>311</v>
      </c>
      <c r="AU143" s="149" t="s">
        <v>88</v>
      </c>
      <c r="AY143" s="17" t="s">
        <v>309</v>
      </c>
      <c r="BE143" s="150">
        <f t="shared" si="4"/>
        <v>0</v>
      </c>
      <c r="BF143" s="150">
        <f t="shared" si="5"/>
        <v>0</v>
      </c>
      <c r="BG143" s="150">
        <f t="shared" si="6"/>
        <v>0</v>
      </c>
      <c r="BH143" s="150">
        <f t="shared" si="7"/>
        <v>0</v>
      </c>
      <c r="BI143" s="150">
        <f t="shared" si="8"/>
        <v>0</v>
      </c>
      <c r="BJ143" s="17" t="s">
        <v>88</v>
      </c>
      <c r="BK143" s="150">
        <f t="shared" si="9"/>
        <v>0</v>
      </c>
      <c r="BL143" s="17" t="s">
        <v>120</v>
      </c>
      <c r="BM143" s="149" t="s">
        <v>371</v>
      </c>
    </row>
    <row r="144" spans="2:65" s="1" customFormat="1" ht="16.5" customHeight="1" x14ac:dyDescent="0.2">
      <c r="B144" s="137"/>
      <c r="C144" s="138" t="s">
        <v>342</v>
      </c>
      <c r="D144" s="138" t="s">
        <v>311</v>
      </c>
      <c r="E144" s="139" t="s">
        <v>7489</v>
      </c>
      <c r="F144" s="140" t="s">
        <v>7490</v>
      </c>
      <c r="G144" s="141" t="s">
        <v>2702</v>
      </c>
      <c r="H144" s="142">
        <v>1</v>
      </c>
      <c r="I144" s="143"/>
      <c r="J144" s="144">
        <f t="shared" si="0"/>
        <v>0</v>
      </c>
      <c r="K144" s="140" t="s">
        <v>7325</v>
      </c>
      <c r="L144" s="33"/>
      <c r="M144" s="145" t="s">
        <v>1</v>
      </c>
      <c r="N144" s="146" t="s">
        <v>46</v>
      </c>
      <c r="P144" s="147">
        <f t="shared" si="1"/>
        <v>0</v>
      </c>
      <c r="Q144" s="147">
        <v>0</v>
      </c>
      <c r="R144" s="147">
        <f t="shared" si="2"/>
        <v>0</v>
      </c>
      <c r="S144" s="147">
        <v>0</v>
      </c>
      <c r="T144" s="148">
        <f t="shared" si="3"/>
        <v>0</v>
      </c>
      <c r="AR144" s="149" t="s">
        <v>120</v>
      </c>
      <c r="AT144" s="149" t="s">
        <v>311</v>
      </c>
      <c r="AU144" s="149" t="s">
        <v>88</v>
      </c>
      <c r="AY144" s="17" t="s">
        <v>309</v>
      </c>
      <c r="BE144" s="150">
        <f t="shared" si="4"/>
        <v>0</v>
      </c>
      <c r="BF144" s="150">
        <f t="shared" si="5"/>
        <v>0</v>
      </c>
      <c r="BG144" s="150">
        <f t="shared" si="6"/>
        <v>0</v>
      </c>
      <c r="BH144" s="150">
        <f t="shared" si="7"/>
        <v>0</v>
      </c>
      <c r="BI144" s="150">
        <f t="shared" si="8"/>
        <v>0</v>
      </c>
      <c r="BJ144" s="17" t="s">
        <v>88</v>
      </c>
      <c r="BK144" s="150">
        <f t="shared" si="9"/>
        <v>0</v>
      </c>
      <c r="BL144" s="17" t="s">
        <v>120</v>
      </c>
      <c r="BM144" s="149" t="s">
        <v>376</v>
      </c>
    </row>
    <row r="145" spans="2:65" s="1" customFormat="1" ht="16.5" customHeight="1" x14ac:dyDescent="0.2">
      <c r="B145" s="137"/>
      <c r="C145" s="138" t="s">
        <v>378</v>
      </c>
      <c r="D145" s="138" t="s">
        <v>311</v>
      </c>
      <c r="E145" s="139" t="s">
        <v>7491</v>
      </c>
      <c r="F145" s="140" t="s">
        <v>7492</v>
      </c>
      <c r="G145" s="141" t="s">
        <v>2702</v>
      </c>
      <c r="H145" s="142">
        <v>1</v>
      </c>
      <c r="I145" s="143"/>
      <c r="J145" s="144">
        <f t="shared" si="0"/>
        <v>0</v>
      </c>
      <c r="K145" s="140" t="s">
        <v>7325</v>
      </c>
      <c r="L145" s="33"/>
      <c r="M145" s="145" t="s">
        <v>1</v>
      </c>
      <c r="N145" s="146" t="s">
        <v>46</v>
      </c>
      <c r="P145" s="147">
        <f t="shared" si="1"/>
        <v>0</v>
      </c>
      <c r="Q145" s="147">
        <v>0</v>
      </c>
      <c r="R145" s="147">
        <f t="shared" si="2"/>
        <v>0</v>
      </c>
      <c r="S145" s="147">
        <v>0</v>
      </c>
      <c r="T145" s="148">
        <f t="shared" si="3"/>
        <v>0</v>
      </c>
      <c r="AR145" s="149" t="s">
        <v>120</v>
      </c>
      <c r="AT145" s="149" t="s">
        <v>311</v>
      </c>
      <c r="AU145" s="149" t="s">
        <v>88</v>
      </c>
      <c r="AY145" s="17" t="s">
        <v>309</v>
      </c>
      <c r="BE145" s="150">
        <f t="shared" si="4"/>
        <v>0</v>
      </c>
      <c r="BF145" s="150">
        <f t="shared" si="5"/>
        <v>0</v>
      </c>
      <c r="BG145" s="150">
        <f t="shared" si="6"/>
        <v>0</v>
      </c>
      <c r="BH145" s="150">
        <f t="shared" si="7"/>
        <v>0</v>
      </c>
      <c r="BI145" s="150">
        <f t="shared" si="8"/>
        <v>0</v>
      </c>
      <c r="BJ145" s="17" t="s">
        <v>88</v>
      </c>
      <c r="BK145" s="150">
        <f t="shared" si="9"/>
        <v>0</v>
      </c>
      <c r="BL145" s="17" t="s">
        <v>120</v>
      </c>
      <c r="BM145" s="149" t="s">
        <v>381</v>
      </c>
    </row>
    <row r="146" spans="2:65" s="1" customFormat="1" ht="16.5" customHeight="1" x14ac:dyDescent="0.2">
      <c r="B146" s="137"/>
      <c r="C146" s="138" t="s">
        <v>346</v>
      </c>
      <c r="D146" s="138" t="s">
        <v>311</v>
      </c>
      <c r="E146" s="139" t="s">
        <v>7493</v>
      </c>
      <c r="F146" s="140" t="s">
        <v>7494</v>
      </c>
      <c r="G146" s="141" t="s">
        <v>2702</v>
      </c>
      <c r="H146" s="142">
        <v>1</v>
      </c>
      <c r="I146" s="143"/>
      <c r="J146" s="144">
        <f t="shared" si="0"/>
        <v>0</v>
      </c>
      <c r="K146" s="140" t="s">
        <v>7325</v>
      </c>
      <c r="L146" s="33"/>
      <c r="M146" s="145" t="s">
        <v>1</v>
      </c>
      <c r="N146" s="146" t="s">
        <v>46</v>
      </c>
      <c r="P146" s="147">
        <f t="shared" si="1"/>
        <v>0</v>
      </c>
      <c r="Q146" s="147">
        <v>0</v>
      </c>
      <c r="R146" s="147">
        <f t="shared" si="2"/>
        <v>0</v>
      </c>
      <c r="S146" s="147">
        <v>0</v>
      </c>
      <c r="T146" s="148">
        <f t="shared" si="3"/>
        <v>0</v>
      </c>
      <c r="AR146" s="149" t="s">
        <v>120</v>
      </c>
      <c r="AT146" s="149" t="s">
        <v>311</v>
      </c>
      <c r="AU146" s="149" t="s">
        <v>88</v>
      </c>
      <c r="AY146" s="17" t="s">
        <v>309</v>
      </c>
      <c r="BE146" s="150">
        <f t="shared" si="4"/>
        <v>0</v>
      </c>
      <c r="BF146" s="150">
        <f t="shared" si="5"/>
        <v>0</v>
      </c>
      <c r="BG146" s="150">
        <f t="shared" si="6"/>
        <v>0</v>
      </c>
      <c r="BH146" s="150">
        <f t="shared" si="7"/>
        <v>0</v>
      </c>
      <c r="BI146" s="150">
        <f t="shared" si="8"/>
        <v>0</v>
      </c>
      <c r="BJ146" s="17" t="s">
        <v>88</v>
      </c>
      <c r="BK146" s="150">
        <f t="shared" si="9"/>
        <v>0</v>
      </c>
      <c r="BL146" s="17" t="s">
        <v>120</v>
      </c>
      <c r="BM146" s="149" t="s">
        <v>385</v>
      </c>
    </row>
    <row r="147" spans="2:65" s="1" customFormat="1" ht="16.5" customHeight="1" x14ac:dyDescent="0.2">
      <c r="B147" s="137"/>
      <c r="C147" s="138" t="s">
        <v>388</v>
      </c>
      <c r="D147" s="138" t="s">
        <v>311</v>
      </c>
      <c r="E147" s="139" t="s">
        <v>7495</v>
      </c>
      <c r="F147" s="140" t="s">
        <v>7496</v>
      </c>
      <c r="G147" s="141" t="s">
        <v>2702</v>
      </c>
      <c r="H147" s="142">
        <v>1</v>
      </c>
      <c r="I147" s="143"/>
      <c r="J147" s="144">
        <f t="shared" si="0"/>
        <v>0</v>
      </c>
      <c r="K147" s="140" t="s">
        <v>7325</v>
      </c>
      <c r="L147" s="33"/>
      <c r="M147" s="145" t="s">
        <v>1</v>
      </c>
      <c r="N147" s="146" t="s">
        <v>46</v>
      </c>
      <c r="P147" s="147">
        <f t="shared" si="1"/>
        <v>0</v>
      </c>
      <c r="Q147" s="147">
        <v>0</v>
      </c>
      <c r="R147" s="147">
        <f t="shared" si="2"/>
        <v>0</v>
      </c>
      <c r="S147" s="147">
        <v>0</v>
      </c>
      <c r="T147" s="148">
        <f t="shared" si="3"/>
        <v>0</v>
      </c>
      <c r="AR147" s="149" t="s">
        <v>120</v>
      </c>
      <c r="AT147" s="149" t="s">
        <v>311</v>
      </c>
      <c r="AU147" s="149" t="s">
        <v>88</v>
      </c>
      <c r="AY147" s="17" t="s">
        <v>309</v>
      </c>
      <c r="BE147" s="150">
        <f t="shared" si="4"/>
        <v>0</v>
      </c>
      <c r="BF147" s="150">
        <f t="shared" si="5"/>
        <v>0</v>
      </c>
      <c r="BG147" s="150">
        <f t="shared" si="6"/>
        <v>0</v>
      </c>
      <c r="BH147" s="150">
        <f t="shared" si="7"/>
        <v>0</v>
      </c>
      <c r="BI147" s="150">
        <f t="shared" si="8"/>
        <v>0</v>
      </c>
      <c r="BJ147" s="17" t="s">
        <v>88</v>
      </c>
      <c r="BK147" s="150">
        <f t="shared" si="9"/>
        <v>0</v>
      </c>
      <c r="BL147" s="17" t="s">
        <v>120</v>
      </c>
      <c r="BM147" s="149" t="s">
        <v>392</v>
      </c>
    </row>
    <row r="148" spans="2:65" s="1" customFormat="1" ht="16.5" customHeight="1" x14ac:dyDescent="0.2">
      <c r="B148" s="137"/>
      <c r="C148" s="138" t="s">
        <v>351</v>
      </c>
      <c r="D148" s="138" t="s">
        <v>311</v>
      </c>
      <c r="E148" s="139" t="s">
        <v>7497</v>
      </c>
      <c r="F148" s="140" t="s">
        <v>7498</v>
      </c>
      <c r="G148" s="141" t="s">
        <v>2702</v>
      </c>
      <c r="H148" s="142">
        <v>2</v>
      </c>
      <c r="I148" s="143"/>
      <c r="J148" s="144">
        <f t="shared" si="0"/>
        <v>0</v>
      </c>
      <c r="K148" s="140" t="s">
        <v>7325</v>
      </c>
      <c r="L148" s="33"/>
      <c r="M148" s="145" t="s">
        <v>1</v>
      </c>
      <c r="N148" s="146" t="s">
        <v>46</v>
      </c>
      <c r="P148" s="147">
        <f t="shared" si="1"/>
        <v>0</v>
      </c>
      <c r="Q148" s="147">
        <v>0</v>
      </c>
      <c r="R148" s="147">
        <f t="shared" si="2"/>
        <v>0</v>
      </c>
      <c r="S148" s="147">
        <v>0</v>
      </c>
      <c r="T148" s="148">
        <f t="shared" si="3"/>
        <v>0</v>
      </c>
      <c r="AR148" s="149" t="s">
        <v>120</v>
      </c>
      <c r="AT148" s="149" t="s">
        <v>311</v>
      </c>
      <c r="AU148" s="149" t="s">
        <v>88</v>
      </c>
      <c r="AY148" s="17" t="s">
        <v>309</v>
      </c>
      <c r="BE148" s="150">
        <f t="shared" si="4"/>
        <v>0</v>
      </c>
      <c r="BF148" s="150">
        <f t="shared" si="5"/>
        <v>0</v>
      </c>
      <c r="BG148" s="150">
        <f t="shared" si="6"/>
        <v>0</v>
      </c>
      <c r="BH148" s="150">
        <f t="shared" si="7"/>
        <v>0</v>
      </c>
      <c r="BI148" s="150">
        <f t="shared" si="8"/>
        <v>0</v>
      </c>
      <c r="BJ148" s="17" t="s">
        <v>88</v>
      </c>
      <c r="BK148" s="150">
        <f t="shared" si="9"/>
        <v>0</v>
      </c>
      <c r="BL148" s="17" t="s">
        <v>120</v>
      </c>
      <c r="BM148" s="149" t="s">
        <v>398</v>
      </c>
    </row>
    <row r="149" spans="2:65" s="1" customFormat="1" ht="16.5" customHeight="1" x14ac:dyDescent="0.2">
      <c r="B149" s="137"/>
      <c r="C149" s="138" t="s">
        <v>399</v>
      </c>
      <c r="D149" s="138" t="s">
        <v>311</v>
      </c>
      <c r="E149" s="139" t="s">
        <v>7499</v>
      </c>
      <c r="F149" s="140" t="s">
        <v>7500</v>
      </c>
      <c r="G149" s="141" t="s">
        <v>2702</v>
      </c>
      <c r="H149" s="142">
        <v>1</v>
      </c>
      <c r="I149" s="143"/>
      <c r="J149" s="144">
        <f t="shared" si="0"/>
        <v>0</v>
      </c>
      <c r="K149" s="140" t="s">
        <v>7325</v>
      </c>
      <c r="L149" s="33"/>
      <c r="M149" s="145" t="s">
        <v>1</v>
      </c>
      <c r="N149" s="146" t="s">
        <v>46</v>
      </c>
      <c r="P149" s="147">
        <f t="shared" si="1"/>
        <v>0</v>
      </c>
      <c r="Q149" s="147">
        <v>0</v>
      </c>
      <c r="R149" s="147">
        <f t="shared" si="2"/>
        <v>0</v>
      </c>
      <c r="S149" s="147">
        <v>0</v>
      </c>
      <c r="T149" s="148">
        <f t="shared" si="3"/>
        <v>0</v>
      </c>
      <c r="AR149" s="149" t="s">
        <v>120</v>
      </c>
      <c r="AT149" s="149" t="s">
        <v>311</v>
      </c>
      <c r="AU149" s="149" t="s">
        <v>88</v>
      </c>
      <c r="AY149" s="17" t="s">
        <v>309</v>
      </c>
      <c r="BE149" s="150">
        <f t="shared" si="4"/>
        <v>0</v>
      </c>
      <c r="BF149" s="150">
        <f t="shared" si="5"/>
        <v>0</v>
      </c>
      <c r="BG149" s="150">
        <f t="shared" si="6"/>
        <v>0</v>
      </c>
      <c r="BH149" s="150">
        <f t="shared" si="7"/>
        <v>0</v>
      </c>
      <c r="BI149" s="150">
        <f t="shared" si="8"/>
        <v>0</v>
      </c>
      <c r="BJ149" s="17" t="s">
        <v>88</v>
      </c>
      <c r="BK149" s="150">
        <f t="shared" si="9"/>
        <v>0</v>
      </c>
      <c r="BL149" s="17" t="s">
        <v>120</v>
      </c>
      <c r="BM149" s="149" t="s">
        <v>402</v>
      </c>
    </row>
    <row r="150" spans="2:65" s="1" customFormat="1" ht="16.5" customHeight="1" x14ac:dyDescent="0.2">
      <c r="B150" s="137"/>
      <c r="C150" s="138" t="s">
        <v>355</v>
      </c>
      <c r="D150" s="138" t="s">
        <v>311</v>
      </c>
      <c r="E150" s="139" t="s">
        <v>7501</v>
      </c>
      <c r="F150" s="140" t="s">
        <v>7502</v>
      </c>
      <c r="G150" s="141" t="s">
        <v>2702</v>
      </c>
      <c r="H150" s="142">
        <v>3</v>
      </c>
      <c r="I150" s="143"/>
      <c r="J150" s="144">
        <f t="shared" si="0"/>
        <v>0</v>
      </c>
      <c r="K150" s="140" t="s">
        <v>7325</v>
      </c>
      <c r="L150" s="33"/>
      <c r="M150" s="145" t="s">
        <v>1</v>
      </c>
      <c r="N150" s="146" t="s">
        <v>46</v>
      </c>
      <c r="P150" s="147">
        <f t="shared" si="1"/>
        <v>0</v>
      </c>
      <c r="Q150" s="147">
        <v>0</v>
      </c>
      <c r="R150" s="147">
        <f t="shared" si="2"/>
        <v>0</v>
      </c>
      <c r="S150" s="147">
        <v>0</v>
      </c>
      <c r="T150" s="148">
        <f t="shared" si="3"/>
        <v>0</v>
      </c>
      <c r="AR150" s="149" t="s">
        <v>120</v>
      </c>
      <c r="AT150" s="149" t="s">
        <v>311</v>
      </c>
      <c r="AU150" s="149" t="s">
        <v>88</v>
      </c>
      <c r="AY150" s="17" t="s">
        <v>309</v>
      </c>
      <c r="BE150" s="150">
        <f t="shared" si="4"/>
        <v>0</v>
      </c>
      <c r="BF150" s="150">
        <f t="shared" si="5"/>
        <v>0</v>
      </c>
      <c r="BG150" s="150">
        <f t="shared" si="6"/>
        <v>0</v>
      </c>
      <c r="BH150" s="150">
        <f t="shared" si="7"/>
        <v>0</v>
      </c>
      <c r="BI150" s="150">
        <f t="shared" si="8"/>
        <v>0</v>
      </c>
      <c r="BJ150" s="17" t="s">
        <v>88</v>
      </c>
      <c r="BK150" s="150">
        <f t="shared" si="9"/>
        <v>0</v>
      </c>
      <c r="BL150" s="17" t="s">
        <v>120</v>
      </c>
      <c r="BM150" s="149" t="s">
        <v>406</v>
      </c>
    </row>
    <row r="151" spans="2:65" s="1" customFormat="1" ht="16.5" customHeight="1" x14ac:dyDescent="0.2">
      <c r="B151" s="137"/>
      <c r="C151" s="138" t="s">
        <v>7</v>
      </c>
      <c r="D151" s="138" t="s">
        <v>311</v>
      </c>
      <c r="E151" s="139" t="s">
        <v>7503</v>
      </c>
      <c r="F151" s="140" t="s">
        <v>7504</v>
      </c>
      <c r="G151" s="141" t="s">
        <v>2702</v>
      </c>
      <c r="H151" s="142">
        <v>5</v>
      </c>
      <c r="I151" s="143"/>
      <c r="J151" s="144">
        <f t="shared" si="0"/>
        <v>0</v>
      </c>
      <c r="K151" s="140" t="s">
        <v>7325</v>
      </c>
      <c r="L151" s="33"/>
      <c r="M151" s="145" t="s">
        <v>1</v>
      </c>
      <c r="N151" s="146" t="s">
        <v>46</v>
      </c>
      <c r="P151" s="147">
        <f t="shared" si="1"/>
        <v>0</v>
      </c>
      <c r="Q151" s="147">
        <v>0</v>
      </c>
      <c r="R151" s="147">
        <f t="shared" si="2"/>
        <v>0</v>
      </c>
      <c r="S151" s="147">
        <v>0</v>
      </c>
      <c r="T151" s="148">
        <f t="shared" si="3"/>
        <v>0</v>
      </c>
      <c r="AR151" s="149" t="s">
        <v>120</v>
      </c>
      <c r="AT151" s="149" t="s">
        <v>311</v>
      </c>
      <c r="AU151" s="149" t="s">
        <v>88</v>
      </c>
      <c r="AY151" s="17" t="s">
        <v>309</v>
      </c>
      <c r="BE151" s="150">
        <f t="shared" si="4"/>
        <v>0</v>
      </c>
      <c r="BF151" s="150">
        <f t="shared" si="5"/>
        <v>0</v>
      </c>
      <c r="BG151" s="150">
        <f t="shared" si="6"/>
        <v>0</v>
      </c>
      <c r="BH151" s="150">
        <f t="shared" si="7"/>
        <v>0</v>
      </c>
      <c r="BI151" s="150">
        <f t="shared" si="8"/>
        <v>0</v>
      </c>
      <c r="BJ151" s="17" t="s">
        <v>88</v>
      </c>
      <c r="BK151" s="150">
        <f t="shared" si="9"/>
        <v>0</v>
      </c>
      <c r="BL151" s="17" t="s">
        <v>120</v>
      </c>
      <c r="BM151" s="149" t="s">
        <v>410</v>
      </c>
    </row>
    <row r="152" spans="2:65" s="1" customFormat="1" ht="16.5" customHeight="1" x14ac:dyDescent="0.2">
      <c r="B152" s="137"/>
      <c r="C152" s="138" t="s">
        <v>361</v>
      </c>
      <c r="D152" s="138" t="s">
        <v>311</v>
      </c>
      <c r="E152" s="139" t="s">
        <v>7505</v>
      </c>
      <c r="F152" s="140" t="s">
        <v>7506</v>
      </c>
      <c r="G152" s="141" t="s">
        <v>2702</v>
      </c>
      <c r="H152" s="142">
        <v>1</v>
      </c>
      <c r="I152" s="143"/>
      <c r="J152" s="144">
        <f t="shared" si="0"/>
        <v>0</v>
      </c>
      <c r="K152" s="140" t="s">
        <v>7325</v>
      </c>
      <c r="L152" s="33"/>
      <c r="M152" s="145" t="s">
        <v>1</v>
      </c>
      <c r="N152" s="146" t="s">
        <v>46</v>
      </c>
      <c r="P152" s="147">
        <f t="shared" si="1"/>
        <v>0</v>
      </c>
      <c r="Q152" s="147">
        <v>0</v>
      </c>
      <c r="R152" s="147">
        <f t="shared" si="2"/>
        <v>0</v>
      </c>
      <c r="S152" s="147">
        <v>0</v>
      </c>
      <c r="T152" s="148">
        <f t="shared" si="3"/>
        <v>0</v>
      </c>
      <c r="AR152" s="149" t="s">
        <v>120</v>
      </c>
      <c r="AT152" s="149" t="s">
        <v>311</v>
      </c>
      <c r="AU152" s="149" t="s">
        <v>88</v>
      </c>
      <c r="AY152" s="17" t="s">
        <v>309</v>
      </c>
      <c r="BE152" s="150">
        <f t="shared" si="4"/>
        <v>0</v>
      </c>
      <c r="BF152" s="150">
        <f t="shared" si="5"/>
        <v>0</v>
      </c>
      <c r="BG152" s="150">
        <f t="shared" si="6"/>
        <v>0</v>
      </c>
      <c r="BH152" s="150">
        <f t="shared" si="7"/>
        <v>0</v>
      </c>
      <c r="BI152" s="150">
        <f t="shared" si="8"/>
        <v>0</v>
      </c>
      <c r="BJ152" s="17" t="s">
        <v>88</v>
      </c>
      <c r="BK152" s="150">
        <f t="shared" si="9"/>
        <v>0</v>
      </c>
      <c r="BL152" s="17" t="s">
        <v>120</v>
      </c>
      <c r="BM152" s="149" t="s">
        <v>414</v>
      </c>
    </row>
    <row r="153" spans="2:65" s="1" customFormat="1" ht="16.5" customHeight="1" x14ac:dyDescent="0.2">
      <c r="B153" s="137"/>
      <c r="C153" s="138" t="s">
        <v>416</v>
      </c>
      <c r="D153" s="138" t="s">
        <v>311</v>
      </c>
      <c r="E153" s="139" t="s">
        <v>7507</v>
      </c>
      <c r="F153" s="140" t="s">
        <v>7508</v>
      </c>
      <c r="G153" s="141" t="s">
        <v>2702</v>
      </c>
      <c r="H153" s="142">
        <v>1</v>
      </c>
      <c r="I153" s="143"/>
      <c r="J153" s="144">
        <f t="shared" si="0"/>
        <v>0</v>
      </c>
      <c r="K153" s="140" t="s">
        <v>7325</v>
      </c>
      <c r="L153" s="33"/>
      <c r="M153" s="145" t="s">
        <v>1</v>
      </c>
      <c r="N153" s="146" t="s">
        <v>46</v>
      </c>
      <c r="P153" s="147">
        <f t="shared" si="1"/>
        <v>0</v>
      </c>
      <c r="Q153" s="147">
        <v>0</v>
      </c>
      <c r="R153" s="147">
        <f t="shared" si="2"/>
        <v>0</v>
      </c>
      <c r="S153" s="147">
        <v>0</v>
      </c>
      <c r="T153" s="148">
        <f t="shared" si="3"/>
        <v>0</v>
      </c>
      <c r="AR153" s="149" t="s">
        <v>120</v>
      </c>
      <c r="AT153" s="149" t="s">
        <v>311</v>
      </c>
      <c r="AU153" s="149" t="s">
        <v>88</v>
      </c>
      <c r="AY153" s="17" t="s">
        <v>309</v>
      </c>
      <c r="BE153" s="150">
        <f t="shared" si="4"/>
        <v>0</v>
      </c>
      <c r="BF153" s="150">
        <f t="shared" si="5"/>
        <v>0</v>
      </c>
      <c r="BG153" s="150">
        <f t="shared" si="6"/>
        <v>0</v>
      </c>
      <c r="BH153" s="150">
        <f t="shared" si="7"/>
        <v>0</v>
      </c>
      <c r="BI153" s="150">
        <f t="shared" si="8"/>
        <v>0</v>
      </c>
      <c r="BJ153" s="17" t="s">
        <v>88</v>
      </c>
      <c r="BK153" s="150">
        <f t="shared" si="9"/>
        <v>0</v>
      </c>
      <c r="BL153" s="17" t="s">
        <v>120</v>
      </c>
      <c r="BM153" s="149" t="s">
        <v>420</v>
      </c>
    </row>
    <row r="154" spans="2:65" s="1" customFormat="1" ht="16.5" customHeight="1" x14ac:dyDescent="0.2">
      <c r="B154" s="137"/>
      <c r="C154" s="138" t="s">
        <v>367</v>
      </c>
      <c r="D154" s="138" t="s">
        <v>311</v>
      </c>
      <c r="E154" s="139" t="s">
        <v>7509</v>
      </c>
      <c r="F154" s="140" t="s">
        <v>7510</v>
      </c>
      <c r="G154" s="141" t="s">
        <v>2702</v>
      </c>
      <c r="H154" s="142">
        <v>2</v>
      </c>
      <c r="I154" s="143"/>
      <c r="J154" s="144">
        <f t="shared" si="0"/>
        <v>0</v>
      </c>
      <c r="K154" s="140" t="s">
        <v>7325</v>
      </c>
      <c r="L154" s="33"/>
      <c r="M154" s="145" t="s">
        <v>1</v>
      </c>
      <c r="N154" s="146" t="s">
        <v>46</v>
      </c>
      <c r="P154" s="147">
        <f t="shared" si="1"/>
        <v>0</v>
      </c>
      <c r="Q154" s="147">
        <v>0</v>
      </c>
      <c r="R154" s="147">
        <f t="shared" si="2"/>
        <v>0</v>
      </c>
      <c r="S154" s="147">
        <v>0</v>
      </c>
      <c r="T154" s="148">
        <f t="shared" si="3"/>
        <v>0</v>
      </c>
      <c r="AR154" s="149" t="s">
        <v>120</v>
      </c>
      <c r="AT154" s="149" t="s">
        <v>311</v>
      </c>
      <c r="AU154" s="149" t="s">
        <v>88</v>
      </c>
      <c r="AY154" s="17" t="s">
        <v>309</v>
      </c>
      <c r="BE154" s="150">
        <f t="shared" si="4"/>
        <v>0</v>
      </c>
      <c r="BF154" s="150">
        <f t="shared" si="5"/>
        <v>0</v>
      </c>
      <c r="BG154" s="150">
        <f t="shared" si="6"/>
        <v>0</v>
      </c>
      <c r="BH154" s="150">
        <f t="shared" si="7"/>
        <v>0</v>
      </c>
      <c r="BI154" s="150">
        <f t="shared" si="8"/>
        <v>0</v>
      </c>
      <c r="BJ154" s="17" t="s">
        <v>88</v>
      </c>
      <c r="BK154" s="150">
        <f t="shared" si="9"/>
        <v>0</v>
      </c>
      <c r="BL154" s="17" t="s">
        <v>120</v>
      </c>
      <c r="BM154" s="149" t="s">
        <v>424</v>
      </c>
    </row>
    <row r="155" spans="2:65" s="1" customFormat="1" ht="16.5" customHeight="1" x14ac:dyDescent="0.2">
      <c r="B155" s="137"/>
      <c r="C155" s="138" t="s">
        <v>426</v>
      </c>
      <c r="D155" s="138" t="s">
        <v>311</v>
      </c>
      <c r="E155" s="139" t="s">
        <v>7511</v>
      </c>
      <c r="F155" s="140" t="s">
        <v>7512</v>
      </c>
      <c r="G155" s="141" t="s">
        <v>2702</v>
      </c>
      <c r="H155" s="142">
        <v>1</v>
      </c>
      <c r="I155" s="143"/>
      <c r="J155" s="144">
        <f t="shared" si="0"/>
        <v>0</v>
      </c>
      <c r="K155" s="140" t="s">
        <v>7325</v>
      </c>
      <c r="L155" s="33"/>
      <c r="M155" s="145" t="s">
        <v>1</v>
      </c>
      <c r="N155" s="146" t="s">
        <v>46</v>
      </c>
      <c r="P155" s="147">
        <f t="shared" si="1"/>
        <v>0</v>
      </c>
      <c r="Q155" s="147">
        <v>0</v>
      </c>
      <c r="R155" s="147">
        <f t="shared" si="2"/>
        <v>0</v>
      </c>
      <c r="S155" s="147">
        <v>0</v>
      </c>
      <c r="T155" s="148">
        <f t="shared" si="3"/>
        <v>0</v>
      </c>
      <c r="AR155" s="149" t="s">
        <v>120</v>
      </c>
      <c r="AT155" s="149" t="s">
        <v>311</v>
      </c>
      <c r="AU155" s="149" t="s">
        <v>88</v>
      </c>
      <c r="AY155" s="17" t="s">
        <v>309</v>
      </c>
      <c r="BE155" s="150">
        <f t="shared" si="4"/>
        <v>0</v>
      </c>
      <c r="BF155" s="150">
        <f t="shared" si="5"/>
        <v>0</v>
      </c>
      <c r="BG155" s="150">
        <f t="shared" si="6"/>
        <v>0</v>
      </c>
      <c r="BH155" s="150">
        <f t="shared" si="7"/>
        <v>0</v>
      </c>
      <c r="BI155" s="150">
        <f t="shared" si="8"/>
        <v>0</v>
      </c>
      <c r="BJ155" s="17" t="s">
        <v>88</v>
      </c>
      <c r="BK155" s="150">
        <f t="shared" si="9"/>
        <v>0</v>
      </c>
      <c r="BL155" s="17" t="s">
        <v>120</v>
      </c>
      <c r="BM155" s="149" t="s">
        <v>429</v>
      </c>
    </row>
    <row r="156" spans="2:65" s="1" customFormat="1" ht="16.5" customHeight="1" x14ac:dyDescent="0.2">
      <c r="B156" s="137"/>
      <c r="C156" s="138" t="s">
        <v>371</v>
      </c>
      <c r="D156" s="138" t="s">
        <v>311</v>
      </c>
      <c r="E156" s="139" t="s">
        <v>7513</v>
      </c>
      <c r="F156" s="140" t="s">
        <v>7514</v>
      </c>
      <c r="G156" s="141" t="s">
        <v>2702</v>
      </c>
      <c r="H156" s="142">
        <v>1</v>
      </c>
      <c r="I156" s="143"/>
      <c r="J156" s="144">
        <f t="shared" si="0"/>
        <v>0</v>
      </c>
      <c r="K156" s="140" t="s">
        <v>7325</v>
      </c>
      <c r="L156" s="33"/>
      <c r="M156" s="145" t="s">
        <v>1</v>
      </c>
      <c r="N156" s="146" t="s">
        <v>46</v>
      </c>
      <c r="P156" s="147">
        <f t="shared" si="1"/>
        <v>0</v>
      </c>
      <c r="Q156" s="147">
        <v>0</v>
      </c>
      <c r="R156" s="147">
        <f t="shared" si="2"/>
        <v>0</v>
      </c>
      <c r="S156" s="147">
        <v>0</v>
      </c>
      <c r="T156" s="148">
        <f t="shared" si="3"/>
        <v>0</v>
      </c>
      <c r="AR156" s="149" t="s">
        <v>120</v>
      </c>
      <c r="AT156" s="149" t="s">
        <v>311</v>
      </c>
      <c r="AU156" s="149" t="s">
        <v>88</v>
      </c>
      <c r="AY156" s="17" t="s">
        <v>309</v>
      </c>
      <c r="BE156" s="150">
        <f t="shared" si="4"/>
        <v>0</v>
      </c>
      <c r="BF156" s="150">
        <f t="shared" si="5"/>
        <v>0</v>
      </c>
      <c r="BG156" s="150">
        <f t="shared" si="6"/>
        <v>0</v>
      </c>
      <c r="BH156" s="150">
        <f t="shared" si="7"/>
        <v>0</v>
      </c>
      <c r="BI156" s="150">
        <f t="shared" si="8"/>
        <v>0</v>
      </c>
      <c r="BJ156" s="17" t="s">
        <v>88</v>
      </c>
      <c r="BK156" s="150">
        <f t="shared" si="9"/>
        <v>0</v>
      </c>
      <c r="BL156" s="17" t="s">
        <v>120</v>
      </c>
      <c r="BM156" s="149" t="s">
        <v>435</v>
      </c>
    </row>
    <row r="157" spans="2:65" s="1" customFormat="1" ht="16.5" customHeight="1" x14ac:dyDescent="0.2">
      <c r="B157" s="137"/>
      <c r="C157" s="138" t="s">
        <v>437</v>
      </c>
      <c r="D157" s="138" t="s">
        <v>311</v>
      </c>
      <c r="E157" s="139" t="s">
        <v>7515</v>
      </c>
      <c r="F157" s="140" t="s">
        <v>7516</v>
      </c>
      <c r="G157" s="141" t="s">
        <v>2702</v>
      </c>
      <c r="H157" s="142">
        <v>1</v>
      </c>
      <c r="I157" s="143"/>
      <c r="J157" s="144">
        <f t="shared" si="0"/>
        <v>0</v>
      </c>
      <c r="K157" s="140" t="s">
        <v>7325</v>
      </c>
      <c r="L157" s="33"/>
      <c r="M157" s="145" t="s">
        <v>1</v>
      </c>
      <c r="N157" s="146" t="s">
        <v>46</v>
      </c>
      <c r="P157" s="147">
        <f t="shared" si="1"/>
        <v>0</v>
      </c>
      <c r="Q157" s="147">
        <v>0</v>
      </c>
      <c r="R157" s="147">
        <f t="shared" si="2"/>
        <v>0</v>
      </c>
      <c r="S157" s="147">
        <v>0</v>
      </c>
      <c r="T157" s="148">
        <f t="shared" si="3"/>
        <v>0</v>
      </c>
      <c r="AR157" s="149" t="s">
        <v>120</v>
      </c>
      <c r="AT157" s="149" t="s">
        <v>311</v>
      </c>
      <c r="AU157" s="149" t="s">
        <v>88</v>
      </c>
      <c r="AY157" s="17" t="s">
        <v>309</v>
      </c>
      <c r="BE157" s="150">
        <f t="shared" si="4"/>
        <v>0</v>
      </c>
      <c r="BF157" s="150">
        <f t="shared" si="5"/>
        <v>0</v>
      </c>
      <c r="BG157" s="150">
        <f t="shared" si="6"/>
        <v>0</v>
      </c>
      <c r="BH157" s="150">
        <f t="shared" si="7"/>
        <v>0</v>
      </c>
      <c r="BI157" s="150">
        <f t="shared" si="8"/>
        <v>0</v>
      </c>
      <c r="BJ157" s="17" t="s">
        <v>88</v>
      </c>
      <c r="BK157" s="150">
        <f t="shared" si="9"/>
        <v>0</v>
      </c>
      <c r="BL157" s="17" t="s">
        <v>120</v>
      </c>
      <c r="BM157" s="149" t="s">
        <v>440</v>
      </c>
    </row>
    <row r="158" spans="2:65" s="11" customFormat="1" ht="25.9" customHeight="1" x14ac:dyDescent="0.2">
      <c r="B158" s="125"/>
      <c r="D158" s="126" t="s">
        <v>80</v>
      </c>
      <c r="E158" s="127" t="s">
        <v>6203</v>
      </c>
      <c r="F158" s="127" t="s">
        <v>7395</v>
      </c>
      <c r="I158" s="128"/>
      <c r="J158" s="129">
        <f>BK158</f>
        <v>0</v>
      </c>
      <c r="L158" s="125"/>
      <c r="M158" s="130"/>
      <c r="P158" s="131">
        <f>SUM(P159:P168)</f>
        <v>0</v>
      </c>
      <c r="R158" s="131">
        <f>SUM(R159:R168)</f>
        <v>0</v>
      </c>
      <c r="T158" s="132">
        <f>SUM(T159:T168)</f>
        <v>0</v>
      </c>
      <c r="AR158" s="126" t="s">
        <v>88</v>
      </c>
      <c r="AT158" s="133" t="s">
        <v>80</v>
      </c>
      <c r="AU158" s="133" t="s">
        <v>81</v>
      </c>
      <c r="AY158" s="126" t="s">
        <v>309</v>
      </c>
      <c r="BK158" s="134">
        <f>SUM(BK159:BK168)</f>
        <v>0</v>
      </c>
    </row>
    <row r="159" spans="2:65" s="1" customFormat="1" ht="16.5" customHeight="1" x14ac:dyDescent="0.2">
      <c r="B159" s="137"/>
      <c r="C159" s="138" t="s">
        <v>376</v>
      </c>
      <c r="D159" s="138" t="s">
        <v>311</v>
      </c>
      <c r="E159" s="139" t="s">
        <v>7396</v>
      </c>
      <c r="F159" s="140" t="s">
        <v>6706</v>
      </c>
      <c r="G159" s="141" t="s">
        <v>434</v>
      </c>
      <c r="H159" s="142">
        <v>1890</v>
      </c>
      <c r="I159" s="143"/>
      <c r="J159" s="144">
        <f t="shared" ref="J159:J168" si="10">ROUND(I159*H159,2)</f>
        <v>0</v>
      </c>
      <c r="K159" s="140" t="s">
        <v>366</v>
      </c>
      <c r="L159" s="33"/>
      <c r="M159" s="145" t="s">
        <v>1</v>
      </c>
      <c r="N159" s="146" t="s">
        <v>46</v>
      </c>
      <c r="P159" s="147">
        <f t="shared" ref="P159:P168" si="11">O159*H159</f>
        <v>0</v>
      </c>
      <c r="Q159" s="147">
        <v>0</v>
      </c>
      <c r="R159" s="147">
        <f t="shared" ref="R159:R168" si="12">Q159*H159</f>
        <v>0</v>
      </c>
      <c r="S159" s="147">
        <v>0</v>
      </c>
      <c r="T159" s="148">
        <f t="shared" ref="T159:T168" si="13">S159*H159</f>
        <v>0</v>
      </c>
      <c r="AR159" s="149" t="s">
        <v>120</v>
      </c>
      <c r="AT159" s="149" t="s">
        <v>311</v>
      </c>
      <c r="AU159" s="149" t="s">
        <v>88</v>
      </c>
      <c r="AY159" s="17" t="s">
        <v>309</v>
      </c>
      <c r="BE159" s="150">
        <f t="shared" ref="BE159:BE168" si="14">IF(N159="základní",J159,0)</f>
        <v>0</v>
      </c>
      <c r="BF159" s="150">
        <f t="shared" ref="BF159:BF168" si="15">IF(N159="snížená",J159,0)</f>
        <v>0</v>
      </c>
      <c r="BG159" s="150">
        <f t="shared" ref="BG159:BG168" si="16">IF(N159="zákl. přenesená",J159,0)</f>
        <v>0</v>
      </c>
      <c r="BH159" s="150">
        <f t="shared" ref="BH159:BH168" si="17">IF(N159="sníž. přenesená",J159,0)</f>
        <v>0</v>
      </c>
      <c r="BI159" s="150">
        <f t="shared" ref="BI159:BI168" si="18">IF(N159="nulová",J159,0)</f>
        <v>0</v>
      </c>
      <c r="BJ159" s="17" t="s">
        <v>88</v>
      </c>
      <c r="BK159" s="150">
        <f t="shared" ref="BK159:BK168" si="19">ROUND(I159*H159,2)</f>
        <v>0</v>
      </c>
      <c r="BL159" s="17" t="s">
        <v>120</v>
      </c>
      <c r="BM159" s="149" t="s">
        <v>443</v>
      </c>
    </row>
    <row r="160" spans="2:65" s="1" customFormat="1" ht="16.5" customHeight="1" x14ac:dyDescent="0.2">
      <c r="B160" s="137"/>
      <c r="C160" s="138" t="s">
        <v>444</v>
      </c>
      <c r="D160" s="138" t="s">
        <v>311</v>
      </c>
      <c r="E160" s="139" t="s">
        <v>7517</v>
      </c>
      <c r="F160" s="140" t="s">
        <v>7518</v>
      </c>
      <c r="G160" s="141" t="s">
        <v>434</v>
      </c>
      <c r="H160" s="142">
        <v>60</v>
      </c>
      <c r="I160" s="143"/>
      <c r="J160" s="144">
        <f t="shared" si="10"/>
        <v>0</v>
      </c>
      <c r="K160" s="140" t="s">
        <v>7325</v>
      </c>
      <c r="L160" s="33"/>
      <c r="M160" s="145" t="s">
        <v>1</v>
      </c>
      <c r="N160" s="146" t="s">
        <v>46</v>
      </c>
      <c r="P160" s="147">
        <f t="shared" si="11"/>
        <v>0</v>
      </c>
      <c r="Q160" s="147">
        <v>0</v>
      </c>
      <c r="R160" s="147">
        <f t="shared" si="12"/>
        <v>0</v>
      </c>
      <c r="S160" s="147">
        <v>0</v>
      </c>
      <c r="T160" s="148">
        <f t="shared" si="13"/>
        <v>0</v>
      </c>
      <c r="AR160" s="149" t="s">
        <v>120</v>
      </c>
      <c r="AT160" s="149" t="s">
        <v>311</v>
      </c>
      <c r="AU160" s="149" t="s">
        <v>88</v>
      </c>
      <c r="AY160" s="17" t="s">
        <v>309</v>
      </c>
      <c r="BE160" s="150">
        <f t="shared" si="14"/>
        <v>0</v>
      </c>
      <c r="BF160" s="150">
        <f t="shared" si="15"/>
        <v>0</v>
      </c>
      <c r="BG160" s="150">
        <f t="shared" si="16"/>
        <v>0</v>
      </c>
      <c r="BH160" s="150">
        <f t="shared" si="17"/>
        <v>0</v>
      </c>
      <c r="BI160" s="150">
        <f t="shared" si="18"/>
        <v>0</v>
      </c>
      <c r="BJ160" s="17" t="s">
        <v>88</v>
      </c>
      <c r="BK160" s="150">
        <f t="shared" si="19"/>
        <v>0</v>
      </c>
      <c r="BL160" s="17" t="s">
        <v>120</v>
      </c>
      <c r="BM160" s="149" t="s">
        <v>447</v>
      </c>
    </row>
    <row r="161" spans="2:65" s="1" customFormat="1" ht="16.5" customHeight="1" x14ac:dyDescent="0.2">
      <c r="B161" s="137"/>
      <c r="C161" s="138" t="s">
        <v>381</v>
      </c>
      <c r="D161" s="138" t="s">
        <v>311</v>
      </c>
      <c r="E161" s="139" t="s">
        <v>7519</v>
      </c>
      <c r="F161" s="140" t="s">
        <v>7520</v>
      </c>
      <c r="G161" s="141" t="s">
        <v>434</v>
      </c>
      <c r="H161" s="142">
        <v>1680</v>
      </c>
      <c r="I161" s="143"/>
      <c r="J161" s="144">
        <f t="shared" si="10"/>
        <v>0</v>
      </c>
      <c r="K161" s="140" t="s">
        <v>7325</v>
      </c>
      <c r="L161" s="33"/>
      <c r="M161" s="145" t="s">
        <v>1</v>
      </c>
      <c r="N161" s="146" t="s">
        <v>46</v>
      </c>
      <c r="P161" s="147">
        <f t="shared" si="11"/>
        <v>0</v>
      </c>
      <c r="Q161" s="147">
        <v>0</v>
      </c>
      <c r="R161" s="147">
        <f t="shared" si="12"/>
        <v>0</v>
      </c>
      <c r="S161" s="147">
        <v>0</v>
      </c>
      <c r="T161" s="148">
        <f t="shared" si="13"/>
        <v>0</v>
      </c>
      <c r="AR161" s="149" t="s">
        <v>120</v>
      </c>
      <c r="AT161" s="149" t="s">
        <v>311</v>
      </c>
      <c r="AU161" s="149" t="s">
        <v>88</v>
      </c>
      <c r="AY161" s="17" t="s">
        <v>309</v>
      </c>
      <c r="BE161" s="150">
        <f t="shared" si="14"/>
        <v>0</v>
      </c>
      <c r="BF161" s="150">
        <f t="shared" si="15"/>
        <v>0</v>
      </c>
      <c r="BG161" s="150">
        <f t="shared" si="16"/>
        <v>0</v>
      </c>
      <c r="BH161" s="150">
        <f t="shared" si="17"/>
        <v>0</v>
      </c>
      <c r="BI161" s="150">
        <f t="shared" si="18"/>
        <v>0</v>
      </c>
      <c r="BJ161" s="17" t="s">
        <v>88</v>
      </c>
      <c r="BK161" s="150">
        <f t="shared" si="19"/>
        <v>0</v>
      </c>
      <c r="BL161" s="17" t="s">
        <v>120</v>
      </c>
      <c r="BM161" s="149" t="s">
        <v>452</v>
      </c>
    </row>
    <row r="162" spans="2:65" s="1" customFormat="1" ht="16.5" customHeight="1" x14ac:dyDescent="0.2">
      <c r="B162" s="137"/>
      <c r="C162" s="138" t="s">
        <v>458</v>
      </c>
      <c r="D162" s="138" t="s">
        <v>311</v>
      </c>
      <c r="E162" s="139" t="s">
        <v>7521</v>
      </c>
      <c r="F162" s="140" t="s">
        <v>7522</v>
      </c>
      <c r="G162" s="141" t="s">
        <v>434</v>
      </c>
      <c r="H162" s="142">
        <v>50</v>
      </c>
      <c r="I162" s="143"/>
      <c r="J162" s="144">
        <f t="shared" si="10"/>
        <v>0</v>
      </c>
      <c r="K162" s="140" t="s">
        <v>7325</v>
      </c>
      <c r="L162" s="33"/>
      <c r="M162" s="145" t="s">
        <v>1</v>
      </c>
      <c r="N162" s="146" t="s">
        <v>46</v>
      </c>
      <c r="P162" s="147">
        <f t="shared" si="11"/>
        <v>0</v>
      </c>
      <c r="Q162" s="147">
        <v>0</v>
      </c>
      <c r="R162" s="147">
        <f t="shared" si="12"/>
        <v>0</v>
      </c>
      <c r="S162" s="147">
        <v>0</v>
      </c>
      <c r="T162" s="148">
        <f t="shared" si="13"/>
        <v>0</v>
      </c>
      <c r="AR162" s="149" t="s">
        <v>120</v>
      </c>
      <c r="AT162" s="149" t="s">
        <v>311</v>
      </c>
      <c r="AU162" s="149" t="s">
        <v>88</v>
      </c>
      <c r="AY162" s="17" t="s">
        <v>309</v>
      </c>
      <c r="BE162" s="150">
        <f t="shared" si="14"/>
        <v>0</v>
      </c>
      <c r="BF162" s="150">
        <f t="shared" si="15"/>
        <v>0</v>
      </c>
      <c r="BG162" s="150">
        <f t="shared" si="16"/>
        <v>0</v>
      </c>
      <c r="BH162" s="150">
        <f t="shared" si="17"/>
        <v>0</v>
      </c>
      <c r="BI162" s="150">
        <f t="shared" si="18"/>
        <v>0</v>
      </c>
      <c r="BJ162" s="17" t="s">
        <v>88</v>
      </c>
      <c r="BK162" s="150">
        <f t="shared" si="19"/>
        <v>0</v>
      </c>
      <c r="BL162" s="17" t="s">
        <v>120</v>
      </c>
      <c r="BM162" s="149" t="s">
        <v>461</v>
      </c>
    </row>
    <row r="163" spans="2:65" s="1" customFormat="1" ht="21.75" customHeight="1" x14ac:dyDescent="0.2">
      <c r="B163" s="137"/>
      <c r="C163" s="138" t="s">
        <v>385</v>
      </c>
      <c r="D163" s="138" t="s">
        <v>311</v>
      </c>
      <c r="E163" s="139" t="s">
        <v>7523</v>
      </c>
      <c r="F163" s="140" t="s">
        <v>7400</v>
      </c>
      <c r="G163" s="141" t="s">
        <v>434</v>
      </c>
      <c r="H163" s="142">
        <v>50</v>
      </c>
      <c r="I163" s="143"/>
      <c r="J163" s="144">
        <f t="shared" si="10"/>
        <v>0</v>
      </c>
      <c r="K163" s="140" t="s">
        <v>7325</v>
      </c>
      <c r="L163" s="33"/>
      <c r="M163" s="145" t="s">
        <v>1</v>
      </c>
      <c r="N163" s="146" t="s">
        <v>46</v>
      </c>
      <c r="P163" s="147">
        <f t="shared" si="11"/>
        <v>0</v>
      </c>
      <c r="Q163" s="147">
        <v>0</v>
      </c>
      <c r="R163" s="147">
        <f t="shared" si="12"/>
        <v>0</v>
      </c>
      <c r="S163" s="147">
        <v>0</v>
      </c>
      <c r="T163" s="148">
        <f t="shared" si="13"/>
        <v>0</v>
      </c>
      <c r="AR163" s="149" t="s">
        <v>120</v>
      </c>
      <c r="AT163" s="149" t="s">
        <v>311</v>
      </c>
      <c r="AU163" s="149" t="s">
        <v>88</v>
      </c>
      <c r="AY163" s="17" t="s">
        <v>309</v>
      </c>
      <c r="BE163" s="150">
        <f t="shared" si="14"/>
        <v>0</v>
      </c>
      <c r="BF163" s="150">
        <f t="shared" si="15"/>
        <v>0</v>
      </c>
      <c r="BG163" s="150">
        <f t="shared" si="16"/>
        <v>0</v>
      </c>
      <c r="BH163" s="150">
        <f t="shared" si="17"/>
        <v>0</v>
      </c>
      <c r="BI163" s="150">
        <f t="shared" si="18"/>
        <v>0</v>
      </c>
      <c r="BJ163" s="17" t="s">
        <v>88</v>
      </c>
      <c r="BK163" s="150">
        <f t="shared" si="19"/>
        <v>0</v>
      </c>
      <c r="BL163" s="17" t="s">
        <v>120</v>
      </c>
      <c r="BM163" s="149" t="s">
        <v>468</v>
      </c>
    </row>
    <row r="164" spans="2:65" s="1" customFormat="1" ht="16.5" customHeight="1" x14ac:dyDescent="0.2">
      <c r="B164" s="137"/>
      <c r="C164" s="138" t="s">
        <v>471</v>
      </c>
      <c r="D164" s="138" t="s">
        <v>311</v>
      </c>
      <c r="E164" s="139" t="s">
        <v>7524</v>
      </c>
      <c r="F164" s="140" t="s">
        <v>7406</v>
      </c>
      <c r="G164" s="141" t="s">
        <v>434</v>
      </c>
      <c r="H164" s="142">
        <v>50</v>
      </c>
      <c r="I164" s="143"/>
      <c r="J164" s="144">
        <f t="shared" si="10"/>
        <v>0</v>
      </c>
      <c r="K164" s="140" t="s">
        <v>7325</v>
      </c>
      <c r="L164" s="33"/>
      <c r="M164" s="145" t="s">
        <v>1</v>
      </c>
      <c r="N164" s="146" t="s">
        <v>46</v>
      </c>
      <c r="P164" s="147">
        <f t="shared" si="11"/>
        <v>0</v>
      </c>
      <c r="Q164" s="147">
        <v>0</v>
      </c>
      <c r="R164" s="147">
        <f t="shared" si="12"/>
        <v>0</v>
      </c>
      <c r="S164" s="147">
        <v>0</v>
      </c>
      <c r="T164" s="148">
        <f t="shared" si="13"/>
        <v>0</v>
      </c>
      <c r="AR164" s="149" t="s">
        <v>120</v>
      </c>
      <c r="AT164" s="149" t="s">
        <v>311</v>
      </c>
      <c r="AU164" s="149" t="s">
        <v>88</v>
      </c>
      <c r="AY164" s="17" t="s">
        <v>309</v>
      </c>
      <c r="BE164" s="150">
        <f t="shared" si="14"/>
        <v>0</v>
      </c>
      <c r="BF164" s="150">
        <f t="shared" si="15"/>
        <v>0</v>
      </c>
      <c r="BG164" s="150">
        <f t="shared" si="16"/>
        <v>0</v>
      </c>
      <c r="BH164" s="150">
        <f t="shared" si="17"/>
        <v>0</v>
      </c>
      <c r="BI164" s="150">
        <f t="shared" si="18"/>
        <v>0</v>
      </c>
      <c r="BJ164" s="17" t="s">
        <v>88</v>
      </c>
      <c r="BK164" s="150">
        <f t="shared" si="19"/>
        <v>0</v>
      </c>
      <c r="BL164" s="17" t="s">
        <v>120</v>
      </c>
      <c r="BM164" s="149" t="s">
        <v>474</v>
      </c>
    </row>
    <row r="165" spans="2:65" s="1" customFormat="1" ht="16.5" customHeight="1" x14ac:dyDescent="0.2">
      <c r="B165" s="137"/>
      <c r="C165" s="138" t="s">
        <v>392</v>
      </c>
      <c r="D165" s="138" t="s">
        <v>311</v>
      </c>
      <c r="E165" s="139" t="s">
        <v>6798</v>
      </c>
      <c r="F165" s="140" t="s">
        <v>7407</v>
      </c>
      <c r="G165" s="141" t="s">
        <v>2702</v>
      </c>
      <c r="H165" s="142">
        <v>1</v>
      </c>
      <c r="I165" s="143"/>
      <c r="J165" s="144">
        <f t="shared" si="10"/>
        <v>0</v>
      </c>
      <c r="K165" s="140" t="s">
        <v>366</v>
      </c>
      <c r="L165" s="33"/>
      <c r="M165" s="145" t="s">
        <v>1</v>
      </c>
      <c r="N165" s="146" t="s">
        <v>46</v>
      </c>
      <c r="P165" s="147">
        <f t="shared" si="11"/>
        <v>0</v>
      </c>
      <c r="Q165" s="147">
        <v>0</v>
      </c>
      <c r="R165" s="147">
        <f t="shared" si="12"/>
        <v>0</v>
      </c>
      <c r="S165" s="147">
        <v>0</v>
      </c>
      <c r="T165" s="148">
        <f t="shared" si="13"/>
        <v>0</v>
      </c>
      <c r="AR165" s="149" t="s">
        <v>120</v>
      </c>
      <c r="AT165" s="149" t="s">
        <v>311</v>
      </c>
      <c r="AU165" s="149" t="s">
        <v>88</v>
      </c>
      <c r="AY165" s="17" t="s">
        <v>309</v>
      </c>
      <c r="BE165" s="150">
        <f t="shared" si="14"/>
        <v>0</v>
      </c>
      <c r="BF165" s="150">
        <f t="shared" si="15"/>
        <v>0</v>
      </c>
      <c r="BG165" s="150">
        <f t="shared" si="16"/>
        <v>0</v>
      </c>
      <c r="BH165" s="150">
        <f t="shared" si="17"/>
        <v>0</v>
      </c>
      <c r="BI165" s="150">
        <f t="shared" si="18"/>
        <v>0</v>
      </c>
      <c r="BJ165" s="17" t="s">
        <v>88</v>
      </c>
      <c r="BK165" s="150">
        <f t="shared" si="19"/>
        <v>0</v>
      </c>
      <c r="BL165" s="17" t="s">
        <v>120</v>
      </c>
      <c r="BM165" s="149" t="s">
        <v>478</v>
      </c>
    </row>
    <row r="166" spans="2:65" s="1" customFormat="1" ht="16.5" customHeight="1" x14ac:dyDescent="0.2">
      <c r="B166" s="137"/>
      <c r="C166" s="138" t="s">
        <v>480</v>
      </c>
      <c r="D166" s="138" t="s">
        <v>311</v>
      </c>
      <c r="E166" s="139" t="s">
        <v>7525</v>
      </c>
      <c r="F166" s="140" t="s">
        <v>7526</v>
      </c>
      <c r="G166" s="141" t="s">
        <v>2702</v>
      </c>
      <c r="H166" s="142">
        <v>1</v>
      </c>
      <c r="I166" s="143"/>
      <c r="J166" s="144">
        <f t="shared" si="10"/>
        <v>0</v>
      </c>
      <c r="K166" s="140" t="s">
        <v>7325</v>
      </c>
      <c r="L166" s="33"/>
      <c r="M166" s="145" t="s">
        <v>1</v>
      </c>
      <c r="N166" s="146" t="s">
        <v>46</v>
      </c>
      <c r="P166" s="147">
        <f t="shared" si="11"/>
        <v>0</v>
      </c>
      <c r="Q166" s="147">
        <v>0</v>
      </c>
      <c r="R166" s="147">
        <f t="shared" si="12"/>
        <v>0</v>
      </c>
      <c r="S166" s="147">
        <v>0</v>
      </c>
      <c r="T166" s="148">
        <f t="shared" si="13"/>
        <v>0</v>
      </c>
      <c r="AR166" s="149" t="s">
        <v>120</v>
      </c>
      <c r="AT166" s="149" t="s">
        <v>311</v>
      </c>
      <c r="AU166" s="149" t="s">
        <v>88</v>
      </c>
      <c r="AY166" s="17" t="s">
        <v>309</v>
      </c>
      <c r="BE166" s="150">
        <f t="shared" si="14"/>
        <v>0</v>
      </c>
      <c r="BF166" s="150">
        <f t="shared" si="15"/>
        <v>0</v>
      </c>
      <c r="BG166" s="150">
        <f t="shared" si="16"/>
        <v>0</v>
      </c>
      <c r="BH166" s="150">
        <f t="shared" si="17"/>
        <v>0</v>
      </c>
      <c r="BI166" s="150">
        <f t="shared" si="18"/>
        <v>0</v>
      </c>
      <c r="BJ166" s="17" t="s">
        <v>88</v>
      </c>
      <c r="BK166" s="150">
        <f t="shared" si="19"/>
        <v>0</v>
      </c>
      <c r="BL166" s="17" t="s">
        <v>120</v>
      </c>
      <c r="BM166" s="149" t="s">
        <v>483</v>
      </c>
    </row>
    <row r="167" spans="2:65" s="1" customFormat="1" ht="16.5" customHeight="1" x14ac:dyDescent="0.2">
      <c r="B167" s="137"/>
      <c r="C167" s="138" t="s">
        <v>398</v>
      </c>
      <c r="D167" s="138" t="s">
        <v>311</v>
      </c>
      <c r="E167" s="139" t="s">
        <v>6842</v>
      </c>
      <c r="F167" s="140" t="s">
        <v>6843</v>
      </c>
      <c r="G167" s="141" t="s">
        <v>2702</v>
      </c>
      <c r="H167" s="142">
        <v>155</v>
      </c>
      <c r="I167" s="143"/>
      <c r="J167" s="144">
        <f t="shared" si="10"/>
        <v>0</v>
      </c>
      <c r="K167" s="140" t="s">
        <v>366</v>
      </c>
      <c r="L167" s="33"/>
      <c r="M167" s="145" t="s">
        <v>1</v>
      </c>
      <c r="N167" s="146" t="s">
        <v>46</v>
      </c>
      <c r="P167" s="147">
        <f t="shared" si="11"/>
        <v>0</v>
      </c>
      <c r="Q167" s="147">
        <v>0</v>
      </c>
      <c r="R167" s="147">
        <f t="shared" si="12"/>
        <v>0</v>
      </c>
      <c r="S167" s="147">
        <v>0</v>
      </c>
      <c r="T167" s="148">
        <f t="shared" si="13"/>
        <v>0</v>
      </c>
      <c r="AR167" s="149" t="s">
        <v>120</v>
      </c>
      <c r="AT167" s="149" t="s">
        <v>311</v>
      </c>
      <c r="AU167" s="149" t="s">
        <v>88</v>
      </c>
      <c r="AY167" s="17" t="s">
        <v>309</v>
      </c>
      <c r="BE167" s="150">
        <f t="shared" si="14"/>
        <v>0</v>
      </c>
      <c r="BF167" s="150">
        <f t="shared" si="15"/>
        <v>0</v>
      </c>
      <c r="BG167" s="150">
        <f t="shared" si="16"/>
        <v>0</v>
      </c>
      <c r="BH167" s="150">
        <f t="shared" si="17"/>
        <v>0</v>
      </c>
      <c r="BI167" s="150">
        <f t="shared" si="18"/>
        <v>0</v>
      </c>
      <c r="BJ167" s="17" t="s">
        <v>88</v>
      </c>
      <c r="BK167" s="150">
        <f t="shared" si="19"/>
        <v>0</v>
      </c>
      <c r="BL167" s="17" t="s">
        <v>120</v>
      </c>
      <c r="BM167" s="149" t="s">
        <v>488</v>
      </c>
    </row>
    <row r="168" spans="2:65" s="1" customFormat="1" ht="16.5" customHeight="1" x14ac:dyDescent="0.2">
      <c r="B168" s="137"/>
      <c r="C168" s="138" t="s">
        <v>491</v>
      </c>
      <c r="D168" s="138" t="s">
        <v>311</v>
      </c>
      <c r="E168" s="139" t="s">
        <v>7527</v>
      </c>
      <c r="F168" s="140" t="s">
        <v>7404</v>
      </c>
      <c r="G168" s="141" t="s">
        <v>2702</v>
      </c>
      <c r="H168" s="142">
        <v>155</v>
      </c>
      <c r="I168" s="143"/>
      <c r="J168" s="144">
        <f t="shared" si="10"/>
        <v>0</v>
      </c>
      <c r="K168" s="140" t="s">
        <v>7325</v>
      </c>
      <c r="L168" s="33"/>
      <c r="M168" s="145" t="s">
        <v>1</v>
      </c>
      <c r="N168" s="146" t="s">
        <v>46</v>
      </c>
      <c r="P168" s="147">
        <f t="shared" si="11"/>
        <v>0</v>
      </c>
      <c r="Q168" s="147">
        <v>0</v>
      </c>
      <c r="R168" s="147">
        <f t="shared" si="12"/>
        <v>0</v>
      </c>
      <c r="S168" s="147">
        <v>0</v>
      </c>
      <c r="T168" s="148">
        <f t="shared" si="13"/>
        <v>0</v>
      </c>
      <c r="AR168" s="149" t="s">
        <v>120</v>
      </c>
      <c r="AT168" s="149" t="s">
        <v>311</v>
      </c>
      <c r="AU168" s="149" t="s">
        <v>88</v>
      </c>
      <c r="AY168" s="17" t="s">
        <v>309</v>
      </c>
      <c r="BE168" s="150">
        <f t="shared" si="14"/>
        <v>0</v>
      </c>
      <c r="BF168" s="150">
        <f t="shared" si="15"/>
        <v>0</v>
      </c>
      <c r="BG168" s="150">
        <f t="shared" si="16"/>
        <v>0</v>
      </c>
      <c r="BH168" s="150">
        <f t="shared" si="17"/>
        <v>0</v>
      </c>
      <c r="BI168" s="150">
        <f t="shared" si="18"/>
        <v>0</v>
      </c>
      <c r="BJ168" s="17" t="s">
        <v>88</v>
      </c>
      <c r="BK168" s="150">
        <f t="shared" si="19"/>
        <v>0</v>
      </c>
      <c r="BL168" s="17" t="s">
        <v>120</v>
      </c>
      <c r="BM168" s="149" t="s">
        <v>494</v>
      </c>
    </row>
    <row r="169" spans="2:65" s="11" customFormat="1" ht="25.9" customHeight="1" x14ac:dyDescent="0.2">
      <c r="B169" s="125"/>
      <c r="D169" s="126" t="s">
        <v>80</v>
      </c>
      <c r="E169" s="127" t="s">
        <v>6263</v>
      </c>
      <c r="F169" s="127" t="s">
        <v>7417</v>
      </c>
      <c r="I169" s="128"/>
      <c r="J169" s="129">
        <f>BK169</f>
        <v>0</v>
      </c>
      <c r="L169" s="125"/>
      <c r="M169" s="130"/>
      <c r="P169" s="131">
        <f>SUM(P170:P171)</f>
        <v>0</v>
      </c>
      <c r="R169" s="131">
        <f>SUM(R170:R171)</f>
        <v>0</v>
      </c>
      <c r="T169" s="132">
        <f>SUM(T170:T171)</f>
        <v>0</v>
      </c>
      <c r="AR169" s="126" t="s">
        <v>88</v>
      </c>
      <c r="AT169" s="133" t="s">
        <v>80</v>
      </c>
      <c r="AU169" s="133" t="s">
        <v>81</v>
      </c>
      <c r="AY169" s="126" t="s">
        <v>309</v>
      </c>
      <c r="BK169" s="134">
        <f>SUM(BK170:BK171)</f>
        <v>0</v>
      </c>
    </row>
    <row r="170" spans="2:65" s="1" customFormat="1" ht="16.5" customHeight="1" x14ac:dyDescent="0.2">
      <c r="B170" s="137"/>
      <c r="C170" s="138" t="s">
        <v>402</v>
      </c>
      <c r="D170" s="138" t="s">
        <v>311</v>
      </c>
      <c r="E170" s="139" t="s">
        <v>6820</v>
      </c>
      <c r="F170" s="140" t="s">
        <v>6821</v>
      </c>
      <c r="G170" s="141" t="s">
        <v>434</v>
      </c>
      <c r="H170" s="142">
        <v>598</v>
      </c>
      <c r="I170" s="143"/>
      <c r="J170" s="144">
        <f>ROUND(I170*H170,2)</f>
        <v>0</v>
      </c>
      <c r="K170" s="140" t="s">
        <v>366</v>
      </c>
      <c r="L170" s="33"/>
      <c r="M170" s="145" t="s">
        <v>1</v>
      </c>
      <c r="N170" s="146" t="s">
        <v>46</v>
      </c>
      <c r="P170" s="147">
        <f>O170*H170</f>
        <v>0</v>
      </c>
      <c r="Q170" s="147">
        <v>0</v>
      </c>
      <c r="R170" s="147">
        <f>Q170*H170</f>
        <v>0</v>
      </c>
      <c r="S170" s="147">
        <v>0</v>
      </c>
      <c r="T170" s="148">
        <f>S170*H170</f>
        <v>0</v>
      </c>
      <c r="AR170" s="149" t="s">
        <v>120</v>
      </c>
      <c r="AT170" s="149" t="s">
        <v>311</v>
      </c>
      <c r="AU170" s="149" t="s">
        <v>88</v>
      </c>
      <c r="AY170" s="17" t="s">
        <v>309</v>
      </c>
      <c r="BE170" s="150">
        <f>IF(N170="základní",J170,0)</f>
        <v>0</v>
      </c>
      <c r="BF170" s="150">
        <f>IF(N170="snížená",J170,0)</f>
        <v>0</v>
      </c>
      <c r="BG170" s="150">
        <f>IF(N170="zákl. přenesená",J170,0)</f>
        <v>0</v>
      </c>
      <c r="BH170" s="150">
        <f>IF(N170="sníž. přenesená",J170,0)</f>
        <v>0</v>
      </c>
      <c r="BI170" s="150">
        <f>IF(N170="nulová",J170,0)</f>
        <v>0</v>
      </c>
      <c r="BJ170" s="17" t="s">
        <v>88</v>
      </c>
      <c r="BK170" s="150">
        <f>ROUND(I170*H170,2)</f>
        <v>0</v>
      </c>
      <c r="BL170" s="17" t="s">
        <v>120</v>
      </c>
      <c r="BM170" s="149" t="s">
        <v>501</v>
      </c>
    </row>
    <row r="171" spans="2:65" s="1" customFormat="1" ht="16.5" customHeight="1" x14ac:dyDescent="0.2">
      <c r="B171" s="137"/>
      <c r="C171" s="138" t="s">
        <v>503</v>
      </c>
      <c r="D171" s="138" t="s">
        <v>311</v>
      </c>
      <c r="E171" s="139" t="s">
        <v>7528</v>
      </c>
      <c r="F171" s="140" t="s">
        <v>7529</v>
      </c>
      <c r="G171" s="141" t="s">
        <v>434</v>
      </c>
      <c r="H171" s="142">
        <v>598</v>
      </c>
      <c r="I171" s="143"/>
      <c r="J171" s="144">
        <f>ROUND(I171*H171,2)</f>
        <v>0</v>
      </c>
      <c r="K171" s="140" t="s">
        <v>7325</v>
      </c>
      <c r="L171" s="33"/>
      <c r="M171" s="145" t="s">
        <v>1</v>
      </c>
      <c r="N171" s="146" t="s">
        <v>46</v>
      </c>
      <c r="P171" s="147">
        <f>O171*H171</f>
        <v>0</v>
      </c>
      <c r="Q171" s="147">
        <v>0</v>
      </c>
      <c r="R171" s="147">
        <f>Q171*H171</f>
        <v>0</v>
      </c>
      <c r="S171" s="147">
        <v>0</v>
      </c>
      <c r="T171" s="148">
        <f>S171*H171</f>
        <v>0</v>
      </c>
      <c r="AR171" s="149" t="s">
        <v>120</v>
      </c>
      <c r="AT171" s="149" t="s">
        <v>311</v>
      </c>
      <c r="AU171" s="149" t="s">
        <v>88</v>
      </c>
      <c r="AY171" s="17" t="s">
        <v>309</v>
      </c>
      <c r="BE171" s="150">
        <f>IF(N171="základní",J171,0)</f>
        <v>0</v>
      </c>
      <c r="BF171" s="150">
        <f>IF(N171="snížená",J171,0)</f>
        <v>0</v>
      </c>
      <c r="BG171" s="150">
        <f>IF(N171="zákl. přenesená",J171,0)</f>
        <v>0</v>
      </c>
      <c r="BH171" s="150">
        <f>IF(N171="sníž. přenesená",J171,0)</f>
        <v>0</v>
      </c>
      <c r="BI171" s="150">
        <f>IF(N171="nulová",J171,0)</f>
        <v>0</v>
      </c>
      <c r="BJ171" s="17" t="s">
        <v>88</v>
      </c>
      <c r="BK171" s="150">
        <f>ROUND(I171*H171,2)</f>
        <v>0</v>
      </c>
      <c r="BL171" s="17" t="s">
        <v>120</v>
      </c>
      <c r="BM171" s="149" t="s">
        <v>506</v>
      </c>
    </row>
    <row r="172" spans="2:65" s="11" customFormat="1" ht="25.9" customHeight="1" x14ac:dyDescent="0.2">
      <c r="B172" s="125"/>
      <c r="D172" s="126" t="s">
        <v>80</v>
      </c>
      <c r="E172" s="127" t="s">
        <v>7028</v>
      </c>
      <c r="F172" s="127" t="s">
        <v>7420</v>
      </c>
      <c r="I172" s="128"/>
      <c r="J172" s="129">
        <f>BK172</f>
        <v>0</v>
      </c>
      <c r="L172" s="125"/>
      <c r="M172" s="130"/>
      <c r="P172" s="131">
        <f>SUM(P173:P178)</f>
        <v>0</v>
      </c>
      <c r="R172" s="131">
        <f>SUM(R173:R178)</f>
        <v>0</v>
      </c>
      <c r="T172" s="132">
        <f>SUM(T173:T178)</f>
        <v>0</v>
      </c>
      <c r="AR172" s="126" t="s">
        <v>88</v>
      </c>
      <c r="AT172" s="133" t="s">
        <v>80</v>
      </c>
      <c r="AU172" s="133" t="s">
        <v>81</v>
      </c>
      <c r="AY172" s="126" t="s">
        <v>309</v>
      </c>
      <c r="BK172" s="134">
        <f>SUM(BK173:BK178)</f>
        <v>0</v>
      </c>
    </row>
    <row r="173" spans="2:65" s="1" customFormat="1" ht="16.5" customHeight="1" x14ac:dyDescent="0.2">
      <c r="B173" s="137"/>
      <c r="C173" s="138" t="s">
        <v>406</v>
      </c>
      <c r="D173" s="138" t="s">
        <v>311</v>
      </c>
      <c r="E173" s="139" t="s">
        <v>7410</v>
      </c>
      <c r="F173" s="140" t="s">
        <v>7422</v>
      </c>
      <c r="G173" s="141" t="s">
        <v>434</v>
      </c>
      <c r="H173" s="142">
        <v>44</v>
      </c>
      <c r="I173" s="143"/>
      <c r="J173" s="144">
        <f t="shared" ref="J173:J178" si="20">ROUND(I173*H173,2)</f>
        <v>0</v>
      </c>
      <c r="K173" s="140" t="s">
        <v>366</v>
      </c>
      <c r="L173" s="33"/>
      <c r="M173" s="145" t="s">
        <v>1</v>
      </c>
      <c r="N173" s="146" t="s">
        <v>46</v>
      </c>
      <c r="P173" s="147">
        <f t="shared" ref="P173:P178" si="21">O173*H173</f>
        <v>0</v>
      </c>
      <c r="Q173" s="147">
        <v>0</v>
      </c>
      <c r="R173" s="147">
        <f t="shared" ref="R173:R178" si="22">Q173*H173</f>
        <v>0</v>
      </c>
      <c r="S173" s="147">
        <v>0</v>
      </c>
      <c r="T173" s="148">
        <f t="shared" ref="T173:T178" si="23">S173*H173</f>
        <v>0</v>
      </c>
      <c r="AR173" s="149" t="s">
        <v>120</v>
      </c>
      <c r="AT173" s="149" t="s">
        <v>311</v>
      </c>
      <c r="AU173" s="149" t="s">
        <v>88</v>
      </c>
      <c r="AY173" s="17" t="s">
        <v>309</v>
      </c>
      <c r="BE173" s="150">
        <f t="shared" ref="BE173:BE178" si="24">IF(N173="základní",J173,0)</f>
        <v>0</v>
      </c>
      <c r="BF173" s="150">
        <f t="shared" ref="BF173:BF178" si="25">IF(N173="snížená",J173,0)</f>
        <v>0</v>
      </c>
      <c r="BG173" s="150">
        <f t="shared" ref="BG173:BG178" si="26">IF(N173="zákl. přenesená",J173,0)</f>
        <v>0</v>
      </c>
      <c r="BH173" s="150">
        <f t="shared" ref="BH173:BH178" si="27">IF(N173="sníž. přenesená",J173,0)</f>
        <v>0</v>
      </c>
      <c r="BI173" s="150">
        <f t="shared" ref="BI173:BI178" si="28">IF(N173="nulová",J173,0)</f>
        <v>0</v>
      </c>
      <c r="BJ173" s="17" t="s">
        <v>88</v>
      </c>
      <c r="BK173" s="150">
        <f t="shared" ref="BK173:BK178" si="29">ROUND(I173*H173,2)</f>
        <v>0</v>
      </c>
      <c r="BL173" s="17" t="s">
        <v>120</v>
      </c>
      <c r="BM173" s="149" t="s">
        <v>513</v>
      </c>
    </row>
    <row r="174" spans="2:65" s="1" customFormat="1" ht="16.5" customHeight="1" x14ac:dyDescent="0.2">
      <c r="B174" s="137"/>
      <c r="C174" s="138" t="s">
        <v>516</v>
      </c>
      <c r="D174" s="138" t="s">
        <v>311</v>
      </c>
      <c r="E174" s="139" t="s">
        <v>7530</v>
      </c>
      <c r="F174" s="140" t="s">
        <v>7424</v>
      </c>
      <c r="G174" s="141" t="s">
        <v>434</v>
      </c>
      <c r="H174" s="142">
        <v>44</v>
      </c>
      <c r="I174" s="143"/>
      <c r="J174" s="144">
        <f t="shared" si="20"/>
        <v>0</v>
      </c>
      <c r="K174" s="140" t="s">
        <v>7325</v>
      </c>
      <c r="L174" s="33"/>
      <c r="M174" s="145" t="s">
        <v>1</v>
      </c>
      <c r="N174" s="146" t="s">
        <v>46</v>
      </c>
      <c r="P174" s="147">
        <f t="shared" si="21"/>
        <v>0</v>
      </c>
      <c r="Q174" s="147">
        <v>0</v>
      </c>
      <c r="R174" s="147">
        <f t="shared" si="22"/>
        <v>0</v>
      </c>
      <c r="S174" s="147">
        <v>0</v>
      </c>
      <c r="T174" s="148">
        <f t="shared" si="23"/>
        <v>0</v>
      </c>
      <c r="AR174" s="149" t="s">
        <v>120</v>
      </c>
      <c r="AT174" s="149" t="s">
        <v>311</v>
      </c>
      <c r="AU174" s="149" t="s">
        <v>88</v>
      </c>
      <c r="AY174" s="17" t="s">
        <v>309</v>
      </c>
      <c r="BE174" s="150">
        <f t="shared" si="24"/>
        <v>0</v>
      </c>
      <c r="BF174" s="150">
        <f t="shared" si="25"/>
        <v>0</v>
      </c>
      <c r="BG174" s="150">
        <f t="shared" si="26"/>
        <v>0</v>
      </c>
      <c r="BH174" s="150">
        <f t="shared" si="27"/>
        <v>0</v>
      </c>
      <c r="BI174" s="150">
        <f t="shared" si="28"/>
        <v>0</v>
      </c>
      <c r="BJ174" s="17" t="s">
        <v>88</v>
      </c>
      <c r="BK174" s="150">
        <f t="shared" si="29"/>
        <v>0</v>
      </c>
      <c r="BL174" s="17" t="s">
        <v>120</v>
      </c>
      <c r="BM174" s="149" t="s">
        <v>519</v>
      </c>
    </row>
    <row r="175" spans="2:65" s="1" customFormat="1" ht="16.5" customHeight="1" x14ac:dyDescent="0.2">
      <c r="B175" s="137"/>
      <c r="C175" s="138" t="s">
        <v>410</v>
      </c>
      <c r="D175" s="138" t="s">
        <v>311</v>
      </c>
      <c r="E175" s="139" t="s">
        <v>7531</v>
      </c>
      <c r="F175" s="140" t="s">
        <v>7426</v>
      </c>
      <c r="G175" s="141" t="s">
        <v>2702</v>
      </c>
      <c r="H175" s="142">
        <v>22</v>
      </c>
      <c r="I175" s="143"/>
      <c r="J175" s="144">
        <f t="shared" si="20"/>
        <v>0</v>
      </c>
      <c r="K175" s="140" t="s">
        <v>7325</v>
      </c>
      <c r="L175" s="33"/>
      <c r="M175" s="145" t="s">
        <v>1</v>
      </c>
      <c r="N175" s="146" t="s">
        <v>46</v>
      </c>
      <c r="P175" s="147">
        <f t="shared" si="21"/>
        <v>0</v>
      </c>
      <c r="Q175" s="147">
        <v>0</v>
      </c>
      <c r="R175" s="147">
        <f t="shared" si="22"/>
        <v>0</v>
      </c>
      <c r="S175" s="147">
        <v>0</v>
      </c>
      <c r="T175" s="148">
        <f t="shared" si="23"/>
        <v>0</v>
      </c>
      <c r="AR175" s="149" t="s">
        <v>120</v>
      </c>
      <c r="AT175" s="149" t="s">
        <v>311</v>
      </c>
      <c r="AU175" s="149" t="s">
        <v>88</v>
      </c>
      <c r="AY175" s="17" t="s">
        <v>309</v>
      </c>
      <c r="BE175" s="150">
        <f t="shared" si="24"/>
        <v>0</v>
      </c>
      <c r="BF175" s="150">
        <f t="shared" si="25"/>
        <v>0</v>
      </c>
      <c r="BG175" s="150">
        <f t="shared" si="26"/>
        <v>0</v>
      </c>
      <c r="BH175" s="150">
        <f t="shared" si="27"/>
        <v>0</v>
      </c>
      <c r="BI175" s="150">
        <f t="shared" si="28"/>
        <v>0</v>
      </c>
      <c r="BJ175" s="17" t="s">
        <v>88</v>
      </c>
      <c r="BK175" s="150">
        <f t="shared" si="29"/>
        <v>0</v>
      </c>
      <c r="BL175" s="17" t="s">
        <v>120</v>
      </c>
      <c r="BM175" s="149" t="s">
        <v>521</v>
      </c>
    </row>
    <row r="176" spans="2:65" s="1" customFormat="1" ht="16.5" customHeight="1" x14ac:dyDescent="0.2">
      <c r="B176" s="137"/>
      <c r="C176" s="138" t="s">
        <v>523</v>
      </c>
      <c r="D176" s="138" t="s">
        <v>311</v>
      </c>
      <c r="E176" s="139" t="s">
        <v>7532</v>
      </c>
      <c r="F176" s="140" t="s">
        <v>7428</v>
      </c>
      <c r="G176" s="141" t="s">
        <v>2702</v>
      </c>
      <c r="H176" s="142">
        <v>10</v>
      </c>
      <c r="I176" s="143"/>
      <c r="J176" s="144">
        <f t="shared" si="20"/>
        <v>0</v>
      </c>
      <c r="K176" s="140" t="s">
        <v>7325</v>
      </c>
      <c r="L176" s="33"/>
      <c r="M176" s="145" t="s">
        <v>1</v>
      </c>
      <c r="N176" s="146" t="s">
        <v>46</v>
      </c>
      <c r="P176" s="147">
        <f t="shared" si="21"/>
        <v>0</v>
      </c>
      <c r="Q176" s="147">
        <v>0</v>
      </c>
      <c r="R176" s="147">
        <f t="shared" si="22"/>
        <v>0</v>
      </c>
      <c r="S176" s="147">
        <v>0</v>
      </c>
      <c r="T176" s="148">
        <f t="shared" si="23"/>
        <v>0</v>
      </c>
      <c r="AR176" s="149" t="s">
        <v>120</v>
      </c>
      <c r="AT176" s="149" t="s">
        <v>311</v>
      </c>
      <c r="AU176" s="149" t="s">
        <v>88</v>
      </c>
      <c r="AY176" s="17" t="s">
        <v>309</v>
      </c>
      <c r="BE176" s="150">
        <f t="shared" si="24"/>
        <v>0</v>
      </c>
      <c r="BF176" s="150">
        <f t="shared" si="25"/>
        <v>0</v>
      </c>
      <c r="BG176" s="150">
        <f t="shared" si="26"/>
        <v>0</v>
      </c>
      <c r="BH176" s="150">
        <f t="shared" si="27"/>
        <v>0</v>
      </c>
      <c r="BI176" s="150">
        <f t="shared" si="28"/>
        <v>0</v>
      </c>
      <c r="BJ176" s="17" t="s">
        <v>88</v>
      </c>
      <c r="BK176" s="150">
        <f t="shared" si="29"/>
        <v>0</v>
      </c>
      <c r="BL176" s="17" t="s">
        <v>120</v>
      </c>
      <c r="BM176" s="149" t="s">
        <v>524</v>
      </c>
    </row>
    <row r="177" spans="2:65" s="1" customFormat="1" ht="16.5" customHeight="1" x14ac:dyDescent="0.2">
      <c r="B177" s="137"/>
      <c r="C177" s="138" t="s">
        <v>414</v>
      </c>
      <c r="D177" s="138" t="s">
        <v>311</v>
      </c>
      <c r="E177" s="139" t="s">
        <v>7533</v>
      </c>
      <c r="F177" s="140" t="s">
        <v>7534</v>
      </c>
      <c r="G177" s="141" t="s">
        <v>2702</v>
      </c>
      <c r="H177" s="142">
        <v>188</v>
      </c>
      <c r="I177" s="143"/>
      <c r="J177" s="144">
        <f t="shared" si="20"/>
        <v>0</v>
      </c>
      <c r="K177" s="140" t="s">
        <v>7325</v>
      </c>
      <c r="L177" s="33"/>
      <c r="M177" s="145" t="s">
        <v>1</v>
      </c>
      <c r="N177" s="146" t="s">
        <v>46</v>
      </c>
      <c r="P177" s="147">
        <f t="shared" si="21"/>
        <v>0</v>
      </c>
      <c r="Q177" s="147">
        <v>0</v>
      </c>
      <c r="R177" s="147">
        <f t="shared" si="22"/>
        <v>0</v>
      </c>
      <c r="S177" s="147">
        <v>0</v>
      </c>
      <c r="T177" s="148">
        <f t="shared" si="23"/>
        <v>0</v>
      </c>
      <c r="AR177" s="149" t="s">
        <v>120</v>
      </c>
      <c r="AT177" s="149" t="s">
        <v>311</v>
      </c>
      <c r="AU177" s="149" t="s">
        <v>88</v>
      </c>
      <c r="AY177" s="17" t="s">
        <v>309</v>
      </c>
      <c r="BE177" s="150">
        <f t="shared" si="24"/>
        <v>0</v>
      </c>
      <c r="BF177" s="150">
        <f t="shared" si="25"/>
        <v>0</v>
      </c>
      <c r="BG177" s="150">
        <f t="shared" si="26"/>
        <v>0</v>
      </c>
      <c r="BH177" s="150">
        <f t="shared" si="27"/>
        <v>0</v>
      </c>
      <c r="BI177" s="150">
        <f t="shared" si="28"/>
        <v>0</v>
      </c>
      <c r="BJ177" s="17" t="s">
        <v>88</v>
      </c>
      <c r="BK177" s="150">
        <f t="shared" si="29"/>
        <v>0</v>
      </c>
      <c r="BL177" s="17" t="s">
        <v>120</v>
      </c>
      <c r="BM177" s="149" t="s">
        <v>527</v>
      </c>
    </row>
    <row r="178" spans="2:65" s="1" customFormat="1" ht="16.5" customHeight="1" x14ac:dyDescent="0.2">
      <c r="B178" s="137"/>
      <c r="C178" s="138" t="s">
        <v>529</v>
      </c>
      <c r="D178" s="138" t="s">
        <v>311</v>
      </c>
      <c r="E178" s="139" t="s">
        <v>7535</v>
      </c>
      <c r="F178" s="140" t="s">
        <v>7432</v>
      </c>
      <c r="G178" s="141" t="s">
        <v>7433</v>
      </c>
      <c r="H178" s="142">
        <v>1</v>
      </c>
      <c r="I178" s="143"/>
      <c r="J178" s="144">
        <f t="shared" si="20"/>
        <v>0</v>
      </c>
      <c r="K178" s="140" t="s">
        <v>7325</v>
      </c>
      <c r="L178" s="33"/>
      <c r="M178" s="145" t="s">
        <v>1</v>
      </c>
      <c r="N178" s="146" t="s">
        <v>46</v>
      </c>
      <c r="P178" s="147">
        <f t="shared" si="21"/>
        <v>0</v>
      </c>
      <c r="Q178" s="147">
        <v>0</v>
      </c>
      <c r="R178" s="147">
        <f t="shared" si="22"/>
        <v>0</v>
      </c>
      <c r="S178" s="147">
        <v>0</v>
      </c>
      <c r="T178" s="148">
        <f t="shared" si="23"/>
        <v>0</v>
      </c>
      <c r="AR178" s="149" t="s">
        <v>120</v>
      </c>
      <c r="AT178" s="149" t="s">
        <v>311</v>
      </c>
      <c r="AU178" s="149" t="s">
        <v>88</v>
      </c>
      <c r="AY178" s="17" t="s">
        <v>309</v>
      </c>
      <c r="BE178" s="150">
        <f t="shared" si="24"/>
        <v>0</v>
      </c>
      <c r="BF178" s="150">
        <f t="shared" si="25"/>
        <v>0</v>
      </c>
      <c r="BG178" s="150">
        <f t="shared" si="26"/>
        <v>0</v>
      </c>
      <c r="BH178" s="150">
        <f t="shared" si="27"/>
        <v>0</v>
      </c>
      <c r="BI178" s="150">
        <f t="shared" si="28"/>
        <v>0</v>
      </c>
      <c r="BJ178" s="17" t="s">
        <v>88</v>
      </c>
      <c r="BK178" s="150">
        <f t="shared" si="29"/>
        <v>0</v>
      </c>
      <c r="BL178" s="17" t="s">
        <v>120</v>
      </c>
      <c r="BM178" s="149" t="s">
        <v>532</v>
      </c>
    </row>
    <row r="179" spans="2:65" s="11" customFormat="1" ht="25.9" customHeight="1" x14ac:dyDescent="0.2">
      <c r="B179" s="125"/>
      <c r="D179" s="126" t="s">
        <v>80</v>
      </c>
      <c r="E179" s="127" t="s">
        <v>7083</v>
      </c>
      <c r="F179" s="127" t="s">
        <v>4298</v>
      </c>
      <c r="I179" s="128"/>
      <c r="J179" s="129">
        <f>BK179</f>
        <v>0</v>
      </c>
      <c r="L179" s="125"/>
      <c r="M179" s="130"/>
      <c r="P179" s="131">
        <f>SUM(P180:P184)</f>
        <v>0</v>
      </c>
      <c r="R179" s="131">
        <f>SUM(R180:R184)</f>
        <v>0</v>
      </c>
      <c r="T179" s="132">
        <f>SUM(T180:T184)</f>
        <v>0</v>
      </c>
      <c r="AR179" s="126" t="s">
        <v>88</v>
      </c>
      <c r="AT179" s="133" t="s">
        <v>80</v>
      </c>
      <c r="AU179" s="133" t="s">
        <v>81</v>
      </c>
      <c r="AY179" s="126" t="s">
        <v>309</v>
      </c>
      <c r="BK179" s="134">
        <f>SUM(BK180:BK184)</f>
        <v>0</v>
      </c>
    </row>
    <row r="180" spans="2:65" s="1" customFormat="1" ht="16.5" customHeight="1" x14ac:dyDescent="0.2">
      <c r="B180" s="137"/>
      <c r="C180" s="138" t="s">
        <v>420</v>
      </c>
      <c r="D180" s="138" t="s">
        <v>311</v>
      </c>
      <c r="E180" s="139" t="s">
        <v>7536</v>
      </c>
      <c r="F180" s="140" t="s">
        <v>7537</v>
      </c>
      <c r="G180" s="141" t="s">
        <v>617</v>
      </c>
      <c r="H180" s="142">
        <v>40</v>
      </c>
      <c r="I180" s="143"/>
      <c r="J180" s="144">
        <f>ROUND(I180*H180,2)</f>
        <v>0</v>
      </c>
      <c r="K180" s="140" t="s">
        <v>7325</v>
      </c>
      <c r="L180" s="33"/>
      <c r="M180" s="145" t="s">
        <v>1</v>
      </c>
      <c r="N180" s="146" t="s">
        <v>46</v>
      </c>
      <c r="P180" s="147">
        <f>O180*H180</f>
        <v>0</v>
      </c>
      <c r="Q180" s="147">
        <v>0</v>
      </c>
      <c r="R180" s="147">
        <f>Q180*H180</f>
        <v>0</v>
      </c>
      <c r="S180" s="147">
        <v>0</v>
      </c>
      <c r="T180" s="148">
        <f>S180*H180</f>
        <v>0</v>
      </c>
      <c r="AR180" s="149" t="s">
        <v>120</v>
      </c>
      <c r="AT180" s="149" t="s">
        <v>311</v>
      </c>
      <c r="AU180" s="149" t="s">
        <v>88</v>
      </c>
      <c r="AY180" s="17" t="s">
        <v>309</v>
      </c>
      <c r="BE180" s="150">
        <f>IF(N180="základní",J180,0)</f>
        <v>0</v>
      </c>
      <c r="BF180" s="150">
        <f>IF(N180="snížená",J180,0)</f>
        <v>0</v>
      </c>
      <c r="BG180" s="150">
        <f>IF(N180="zákl. přenesená",J180,0)</f>
        <v>0</v>
      </c>
      <c r="BH180" s="150">
        <f>IF(N180="sníž. přenesená",J180,0)</f>
        <v>0</v>
      </c>
      <c r="BI180" s="150">
        <f>IF(N180="nulová",J180,0)</f>
        <v>0</v>
      </c>
      <c r="BJ180" s="17" t="s">
        <v>88</v>
      </c>
      <c r="BK180" s="150">
        <f>ROUND(I180*H180,2)</f>
        <v>0</v>
      </c>
      <c r="BL180" s="17" t="s">
        <v>120</v>
      </c>
      <c r="BM180" s="149" t="s">
        <v>538</v>
      </c>
    </row>
    <row r="181" spans="2:65" s="1" customFormat="1" ht="16.5" customHeight="1" x14ac:dyDescent="0.2">
      <c r="B181" s="137"/>
      <c r="C181" s="138" t="s">
        <v>540</v>
      </c>
      <c r="D181" s="138" t="s">
        <v>311</v>
      </c>
      <c r="E181" s="139" t="s">
        <v>7538</v>
      </c>
      <c r="F181" s="140" t="s">
        <v>7454</v>
      </c>
      <c r="G181" s="141" t="s">
        <v>617</v>
      </c>
      <c r="H181" s="142">
        <v>30</v>
      </c>
      <c r="I181" s="143"/>
      <c r="J181" s="144">
        <f>ROUND(I181*H181,2)</f>
        <v>0</v>
      </c>
      <c r="K181" s="140" t="s">
        <v>7325</v>
      </c>
      <c r="L181" s="33"/>
      <c r="M181" s="145" t="s">
        <v>1</v>
      </c>
      <c r="N181" s="146" t="s">
        <v>46</v>
      </c>
      <c r="P181" s="147">
        <f>O181*H181</f>
        <v>0</v>
      </c>
      <c r="Q181" s="147">
        <v>0</v>
      </c>
      <c r="R181" s="147">
        <f>Q181*H181</f>
        <v>0</v>
      </c>
      <c r="S181" s="147">
        <v>0</v>
      </c>
      <c r="T181" s="148">
        <f>S181*H181</f>
        <v>0</v>
      </c>
      <c r="AR181" s="149" t="s">
        <v>120</v>
      </c>
      <c r="AT181" s="149" t="s">
        <v>311</v>
      </c>
      <c r="AU181" s="149" t="s">
        <v>88</v>
      </c>
      <c r="AY181" s="17" t="s">
        <v>309</v>
      </c>
      <c r="BE181" s="150">
        <f>IF(N181="základní",J181,0)</f>
        <v>0</v>
      </c>
      <c r="BF181" s="150">
        <f>IF(N181="snížená",J181,0)</f>
        <v>0</v>
      </c>
      <c r="BG181" s="150">
        <f>IF(N181="zákl. přenesená",J181,0)</f>
        <v>0</v>
      </c>
      <c r="BH181" s="150">
        <f>IF(N181="sníž. přenesená",J181,0)</f>
        <v>0</v>
      </c>
      <c r="BI181" s="150">
        <f>IF(N181="nulová",J181,0)</f>
        <v>0</v>
      </c>
      <c r="BJ181" s="17" t="s">
        <v>88</v>
      </c>
      <c r="BK181" s="150">
        <f>ROUND(I181*H181,2)</f>
        <v>0</v>
      </c>
      <c r="BL181" s="17" t="s">
        <v>120</v>
      </c>
      <c r="BM181" s="149" t="s">
        <v>543</v>
      </c>
    </row>
    <row r="182" spans="2:65" s="1" customFormat="1" ht="16.5" customHeight="1" x14ac:dyDescent="0.2">
      <c r="B182" s="137"/>
      <c r="C182" s="138" t="s">
        <v>424</v>
      </c>
      <c r="D182" s="138" t="s">
        <v>311</v>
      </c>
      <c r="E182" s="139" t="s">
        <v>7539</v>
      </c>
      <c r="F182" s="140" t="s">
        <v>7456</v>
      </c>
      <c r="G182" s="141" t="s">
        <v>617</v>
      </c>
      <c r="H182" s="142">
        <v>20</v>
      </c>
      <c r="I182" s="143"/>
      <c r="J182" s="144">
        <f>ROUND(I182*H182,2)</f>
        <v>0</v>
      </c>
      <c r="K182" s="140" t="s">
        <v>7325</v>
      </c>
      <c r="L182" s="33"/>
      <c r="M182" s="145" t="s">
        <v>1</v>
      </c>
      <c r="N182" s="146" t="s">
        <v>46</v>
      </c>
      <c r="P182" s="147">
        <f>O182*H182</f>
        <v>0</v>
      </c>
      <c r="Q182" s="147">
        <v>0</v>
      </c>
      <c r="R182" s="147">
        <f>Q182*H182</f>
        <v>0</v>
      </c>
      <c r="S182" s="147">
        <v>0</v>
      </c>
      <c r="T182" s="148">
        <f>S182*H182</f>
        <v>0</v>
      </c>
      <c r="AR182" s="149" t="s">
        <v>120</v>
      </c>
      <c r="AT182" s="149" t="s">
        <v>311</v>
      </c>
      <c r="AU182" s="149" t="s">
        <v>88</v>
      </c>
      <c r="AY182" s="17" t="s">
        <v>309</v>
      </c>
      <c r="BE182" s="150">
        <f>IF(N182="základní",J182,0)</f>
        <v>0</v>
      </c>
      <c r="BF182" s="150">
        <f>IF(N182="snížená",J182,0)</f>
        <v>0</v>
      </c>
      <c r="BG182" s="150">
        <f>IF(N182="zákl. přenesená",J182,0)</f>
        <v>0</v>
      </c>
      <c r="BH182" s="150">
        <f>IF(N182="sníž. přenesená",J182,0)</f>
        <v>0</v>
      </c>
      <c r="BI182" s="150">
        <f>IF(N182="nulová",J182,0)</f>
        <v>0</v>
      </c>
      <c r="BJ182" s="17" t="s">
        <v>88</v>
      </c>
      <c r="BK182" s="150">
        <f>ROUND(I182*H182,2)</f>
        <v>0</v>
      </c>
      <c r="BL182" s="17" t="s">
        <v>120</v>
      </c>
      <c r="BM182" s="149" t="s">
        <v>546</v>
      </c>
    </row>
    <row r="183" spans="2:65" s="1" customFormat="1" ht="16.5" customHeight="1" x14ac:dyDescent="0.2">
      <c r="B183" s="137"/>
      <c r="C183" s="138" t="s">
        <v>547</v>
      </c>
      <c r="D183" s="138" t="s">
        <v>311</v>
      </c>
      <c r="E183" s="139" t="s">
        <v>7540</v>
      </c>
      <c r="F183" s="140" t="s">
        <v>7458</v>
      </c>
      <c r="G183" s="141" t="s">
        <v>617</v>
      </c>
      <c r="H183" s="142">
        <v>10</v>
      </c>
      <c r="I183" s="143"/>
      <c r="J183" s="144">
        <f>ROUND(I183*H183,2)</f>
        <v>0</v>
      </c>
      <c r="K183" s="140" t="s">
        <v>7325</v>
      </c>
      <c r="L183" s="33"/>
      <c r="M183" s="145" t="s">
        <v>1</v>
      </c>
      <c r="N183" s="146" t="s">
        <v>46</v>
      </c>
      <c r="P183" s="147">
        <f>O183*H183</f>
        <v>0</v>
      </c>
      <c r="Q183" s="147">
        <v>0</v>
      </c>
      <c r="R183" s="147">
        <f>Q183*H183</f>
        <v>0</v>
      </c>
      <c r="S183" s="147">
        <v>0</v>
      </c>
      <c r="T183" s="148">
        <f>S183*H183</f>
        <v>0</v>
      </c>
      <c r="AR183" s="149" t="s">
        <v>120</v>
      </c>
      <c r="AT183" s="149" t="s">
        <v>311</v>
      </c>
      <c r="AU183" s="149" t="s">
        <v>88</v>
      </c>
      <c r="AY183" s="17" t="s">
        <v>309</v>
      </c>
      <c r="BE183" s="150">
        <f>IF(N183="základní",J183,0)</f>
        <v>0</v>
      </c>
      <c r="BF183" s="150">
        <f>IF(N183="snížená",J183,0)</f>
        <v>0</v>
      </c>
      <c r="BG183" s="150">
        <f>IF(N183="zákl. přenesená",J183,0)</f>
        <v>0</v>
      </c>
      <c r="BH183" s="150">
        <f>IF(N183="sníž. přenesená",J183,0)</f>
        <v>0</v>
      </c>
      <c r="BI183" s="150">
        <f>IF(N183="nulová",J183,0)</f>
        <v>0</v>
      </c>
      <c r="BJ183" s="17" t="s">
        <v>88</v>
      </c>
      <c r="BK183" s="150">
        <f>ROUND(I183*H183,2)</f>
        <v>0</v>
      </c>
      <c r="BL183" s="17" t="s">
        <v>120</v>
      </c>
      <c r="BM183" s="149" t="s">
        <v>550</v>
      </c>
    </row>
    <row r="184" spans="2:65" s="1" customFormat="1" ht="16.5" customHeight="1" x14ac:dyDescent="0.2">
      <c r="B184" s="137"/>
      <c r="C184" s="138" t="s">
        <v>429</v>
      </c>
      <c r="D184" s="138" t="s">
        <v>311</v>
      </c>
      <c r="E184" s="139" t="s">
        <v>7541</v>
      </c>
      <c r="F184" s="140" t="s">
        <v>7460</v>
      </c>
      <c r="G184" s="141" t="s">
        <v>617</v>
      </c>
      <c r="H184" s="142">
        <v>8</v>
      </c>
      <c r="I184" s="143"/>
      <c r="J184" s="144">
        <f>ROUND(I184*H184,2)</f>
        <v>0</v>
      </c>
      <c r="K184" s="140" t="s">
        <v>1</v>
      </c>
      <c r="L184" s="33"/>
      <c r="M184" s="171" t="s">
        <v>1</v>
      </c>
      <c r="N184" s="172" t="s">
        <v>46</v>
      </c>
      <c r="O184" s="173"/>
      <c r="P184" s="174">
        <f>O184*H184</f>
        <v>0</v>
      </c>
      <c r="Q184" s="174">
        <v>0</v>
      </c>
      <c r="R184" s="174">
        <f>Q184*H184</f>
        <v>0</v>
      </c>
      <c r="S184" s="174">
        <v>0</v>
      </c>
      <c r="T184" s="175">
        <f>S184*H184</f>
        <v>0</v>
      </c>
      <c r="AR184" s="149" t="s">
        <v>120</v>
      </c>
      <c r="AT184" s="149" t="s">
        <v>311</v>
      </c>
      <c r="AU184" s="149" t="s">
        <v>88</v>
      </c>
      <c r="AY184" s="17" t="s">
        <v>309</v>
      </c>
      <c r="BE184" s="150">
        <f>IF(N184="základní",J184,0)</f>
        <v>0</v>
      </c>
      <c r="BF184" s="150">
        <f>IF(N184="snížená",J184,0)</f>
        <v>0</v>
      </c>
      <c r="BG184" s="150">
        <f>IF(N184="zákl. přenesená",J184,0)</f>
        <v>0</v>
      </c>
      <c r="BH184" s="150">
        <f>IF(N184="sníž. přenesená",J184,0)</f>
        <v>0</v>
      </c>
      <c r="BI184" s="150">
        <f>IF(N184="nulová",J184,0)</f>
        <v>0</v>
      </c>
      <c r="BJ184" s="17" t="s">
        <v>88</v>
      </c>
      <c r="BK184" s="150">
        <f>ROUND(I184*H184,2)</f>
        <v>0</v>
      </c>
      <c r="BL184" s="17" t="s">
        <v>120</v>
      </c>
      <c r="BM184" s="149" t="s">
        <v>553</v>
      </c>
    </row>
    <row r="185" spans="2:65" s="1" customFormat="1" ht="6.95" customHeight="1" x14ac:dyDescent="0.2">
      <c r="B185" s="45"/>
      <c r="C185" s="46"/>
      <c r="D185" s="46"/>
      <c r="E185" s="46"/>
      <c r="F185" s="46"/>
      <c r="G185" s="46"/>
      <c r="H185" s="46"/>
      <c r="I185" s="46"/>
      <c r="J185" s="46"/>
      <c r="K185" s="46"/>
      <c r="L185" s="33"/>
    </row>
  </sheetData>
  <autoFilter ref="C128:K184" xr:uid="{00000000-0009-0000-0000-00000B000000}"/>
  <mergeCells count="15">
    <mergeCell ref="E115:H115"/>
    <mergeCell ref="E119:H119"/>
    <mergeCell ref="E117:H117"/>
    <mergeCell ref="E121:H121"/>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B2:BM170"/>
  <sheetViews>
    <sheetView showGridLines="0" workbookViewId="0"/>
  </sheetViews>
  <sheetFormatPr defaultRowHeight="11.2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233" t="s">
        <v>5</v>
      </c>
      <c r="M2" s="234"/>
      <c r="N2" s="234"/>
      <c r="O2" s="234"/>
      <c r="P2" s="234"/>
      <c r="Q2" s="234"/>
      <c r="R2" s="234"/>
      <c r="S2" s="234"/>
      <c r="T2" s="234"/>
      <c r="U2" s="234"/>
      <c r="V2" s="234"/>
      <c r="AT2" s="17" t="s">
        <v>142</v>
      </c>
    </row>
    <row r="3" spans="2:46" ht="6.95" customHeight="1" x14ac:dyDescent="0.2">
      <c r="B3" s="18"/>
      <c r="C3" s="19"/>
      <c r="D3" s="19"/>
      <c r="E3" s="19"/>
      <c r="F3" s="19"/>
      <c r="G3" s="19"/>
      <c r="H3" s="19"/>
      <c r="I3" s="19"/>
      <c r="J3" s="19"/>
      <c r="K3" s="19"/>
      <c r="L3" s="20"/>
      <c r="AT3" s="17" t="s">
        <v>90</v>
      </c>
    </row>
    <row r="4" spans="2:46" ht="24.95" customHeight="1" x14ac:dyDescent="0.2">
      <c r="B4" s="20"/>
      <c r="D4" s="21" t="s">
        <v>275</v>
      </c>
      <c r="L4" s="20"/>
      <c r="M4" s="94" t="s">
        <v>10</v>
      </c>
      <c r="AT4" s="17" t="s">
        <v>3</v>
      </c>
    </row>
    <row r="5" spans="2:46" ht="6.95" customHeight="1" x14ac:dyDescent="0.2">
      <c r="B5" s="20"/>
      <c r="L5" s="20"/>
    </row>
    <row r="6" spans="2:46" ht="12" customHeight="1" x14ac:dyDescent="0.2">
      <c r="B6" s="20"/>
      <c r="D6" s="27" t="s">
        <v>16</v>
      </c>
      <c r="L6" s="20"/>
    </row>
    <row r="7" spans="2:46" ht="16.5" customHeight="1" x14ac:dyDescent="0.2">
      <c r="B7" s="20"/>
      <c r="E7" s="254" t="str">
        <f>'Rekapitulace stavby'!K6</f>
        <v>OBLASTNÍ NEMOCNICE JIČÍN PAVILON PSYCHIATRIE</v>
      </c>
      <c r="F7" s="255"/>
      <c r="G7" s="255"/>
      <c r="H7" s="255"/>
      <c r="L7" s="20"/>
    </row>
    <row r="8" spans="2:46" ht="12.75" x14ac:dyDescent="0.2">
      <c r="B8" s="20"/>
      <c r="D8" s="27" t="s">
        <v>276</v>
      </c>
      <c r="L8" s="20"/>
    </row>
    <row r="9" spans="2:46" ht="16.5" customHeight="1" x14ac:dyDescent="0.2">
      <c r="B9" s="20"/>
      <c r="E9" s="254" t="s">
        <v>277</v>
      </c>
      <c r="F9" s="234"/>
      <c r="G9" s="234"/>
      <c r="H9" s="234"/>
      <c r="L9" s="20"/>
    </row>
    <row r="10" spans="2:46" ht="12" customHeight="1" x14ac:dyDescent="0.2">
      <c r="B10" s="20"/>
      <c r="D10" s="27" t="s">
        <v>278</v>
      </c>
      <c r="L10" s="20"/>
    </row>
    <row r="11" spans="2:46" s="1" customFormat="1" ht="16.5" customHeight="1" x14ac:dyDescent="0.2">
      <c r="B11" s="33"/>
      <c r="E11" s="238" t="s">
        <v>4347</v>
      </c>
      <c r="F11" s="253"/>
      <c r="G11" s="253"/>
      <c r="H11" s="253"/>
      <c r="L11" s="33"/>
    </row>
    <row r="12" spans="2:46" s="1" customFormat="1" ht="12" customHeight="1" x14ac:dyDescent="0.2">
      <c r="B12" s="33"/>
      <c r="D12" s="27" t="s">
        <v>5055</v>
      </c>
      <c r="L12" s="33"/>
    </row>
    <row r="13" spans="2:46" s="1" customFormat="1" ht="16.5" customHeight="1" x14ac:dyDescent="0.2">
      <c r="B13" s="33"/>
      <c r="E13" s="220" t="s">
        <v>7542</v>
      </c>
      <c r="F13" s="253"/>
      <c r="G13" s="253"/>
      <c r="H13" s="253"/>
      <c r="L13" s="33"/>
    </row>
    <row r="14" spans="2:46" s="1" customFormat="1" x14ac:dyDescent="0.2">
      <c r="B14" s="33"/>
      <c r="L14" s="33"/>
    </row>
    <row r="15" spans="2:46" s="1" customFormat="1" ht="12" customHeight="1" x14ac:dyDescent="0.2">
      <c r="B15" s="33"/>
      <c r="D15" s="27" t="s">
        <v>18</v>
      </c>
      <c r="F15" s="25" t="s">
        <v>1</v>
      </c>
      <c r="I15" s="27" t="s">
        <v>20</v>
      </c>
      <c r="J15" s="25" t="s">
        <v>1</v>
      </c>
      <c r="L15" s="33"/>
    </row>
    <row r="16" spans="2:46" s="1" customFormat="1" ht="12" customHeight="1" x14ac:dyDescent="0.2">
      <c r="B16" s="33"/>
      <c r="D16" s="27" t="s">
        <v>22</v>
      </c>
      <c r="F16" s="25" t="s">
        <v>23</v>
      </c>
      <c r="I16" s="27" t="s">
        <v>24</v>
      </c>
      <c r="J16" s="53">
        <f>'Rekapitulace stavby'!AN8</f>
        <v>45961</v>
      </c>
      <c r="L16" s="33"/>
    </row>
    <row r="17" spans="2:12" s="1" customFormat="1" ht="10.9" customHeight="1" x14ac:dyDescent="0.2">
      <c r="B17" s="33"/>
      <c r="L17" s="33"/>
    </row>
    <row r="18" spans="2:12" s="1" customFormat="1" ht="12" customHeight="1" x14ac:dyDescent="0.2">
      <c r="B18" s="33"/>
      <c r="D18" s="27" t="s">
        <v>29</v>
      </c>
      <c r="I18" s="27" t="s">
        <v>30</v>
      </c>
      <c r="J18" s="25" t="str">
        <f>IF('Rekapitulace stavby'!AN10="","",'Rekapitulace stavby'!AN10)</f>
        <v/>
      </c>
      <c r="L18" s="33"/>
    </row>
    <row r="19" spans="2:12" s="1" customFormat="1" ht="18" customHeight="1" x14ac:dyDescent="0.2">
      <c r="B19" s="33"/>
      <c r="E19" s="25" t="str">
        <f>IF('Rekapitulace stavby'!E11="","",'Rekapitulace stavby'!E11)</f>
        <v>KRÁLOVÉHRADECKÝ KRAJ</v>
      </c>
      <c r="I19" s="27" t="s">
        <v>32</v>
      </c>
      <c r="J19" s="25" t="str">
        <f>IF('Rekapitulace stavby'!AN11="","",'Rekapitulace stavby'!AN11)</f>
        <v/>
      </c>
      <c r="L19" s="33"/>
    </row>
    <row r="20" spans="2:12" s="1" customFormat="1" ht="6.95" customHeight="1" x14ac:dyDescent="0.2">
      <c r="B20" s="33"/>
      <c r="L20" s="33"/>
    </row>
    <row r="21" spans="2:12" s="1" customFormat="1" ht="12" customHeight="1" x14ac:dyDescent="0.2">
      <c r="B21" s="33"/>
      <c r="D21" s="27" t="s">
        <v>33</v>
      </c>
      <c r="I21" s="27" t="s">
        <v>30</v>
      </c>
      <c r="J21" s="28" t="str">
        <f>'Rekapitulace stavby'!AN13</f>
        <v>Vyplň údaj</v>
      </c>
      <c r="L21" s="33"/>
    </row>
    <row r="22" spans="2:12" s="1" customFormat="1" ht="18" customHeight="1" x14ac:dyDescent="0.2">
      <c r="B22" s="33"/>
      <c r="E22" s="256" t="str">
        <f>'Rekapitulace stavby'!E14</f>
        <v>Vyplň údaj</v>
      </c>
      <c r="F22" s="242"/>
      <c r="G22" s="242"/>
      <c r="H22" s="242"/>
      <c r="I22" s="27" t="s">
        <v>32</v>
      </c>
      <c r="J22" s="28" t="str">
        <f>'Rekapitulace stavby'!AN14</f>
        <v>Vyplň údaj</v>
      </c>
      <c r="L22" s="33"/>
    </row>
    <row r="23" spans="2:12" s="1" customFormat="1" ht="6.95" customHeight="1" x14ac:dyDescent="0.2">
      <c r="B23" s="33"/>
      <c r="L23" s="33"/>
    </row>
    <row r="24" spans="2:12" s="1" customFormat="1" ht="12" customHeight="1" x14ac:dyDescent="0.2">
      <c r="B24" s="33"/>
      <c r="D24" s="27" t="s">
        <v>35</v>
      </c>
      <c r="I24" s="27" t="s">
        <v>30</v>
      </c>
      <c r="J24" s="25" t="str">
        <f>IF('Rekapitulace stavby'!AN16="","",'Rekapitulace stavby'!AN16)</f>
        <v/>
      </c>
      <c r="L24" s="33"/>
    </row>
    <row r="25" spans="2:12" s="1" customFormat="1" ht="18" customHeight="1" x14ac:dyDescent="0.2">
      <c r="B25" s="33"/>
      <c r="E25" s="25" t="str">
        <f>IF('Rekapitulace stavby'!E17="","",'Rekapitulace stavby'!E17)</f>
        <v>KANIA a.s.</v>
      </c>
      <c r="I25" s="27" t="s">
        <v>32</v>
      </c>
      <c r="J25" s="25" t="str">
        <f>IF('Rekapitulace stavby'!AN17="","",'Rekapitulace stavby'!AN17)</f>
        <v/>
      </c>
      <c r="L25" s="33"/>
    </row>
    <row r="26" spans="2:12" s="1" customFormat="1" ht="6.95" customHeight="1" x14ac:dyDescent="0.2">
      <c r="B26" s="33"/>
      <c r="L26" s="33"/>
    </row>
    <row r="27" spans="2:12" s="1" customFormat="1" ht="12" customHeight="1" x14ac:dyDescent="0.2">
      <c r="B27" s="33"/>
      <c r="D27" s="27" t="s">
        <v>38</v>
      </c>
      <c r="I27" s="27" t="s">
        <v>30</v>
      </c>
      <c r="J27" s="25" t="str">
        <f>IF('Rekapitulace stavby'!AN19="","",'Rekapitulace stavby'!AN19)</f>
        <v/>
      </c>
      <c r="L27" s="33"/>
    </row>
    <row r="28" spans="2:12" s="1" customFormat="1" ht="18" customHeight="1" x14ac:dyDescent="0.2">
      <c r="B28" s="33"/>
      <c r="E28" s="25" t="str">
        <f>IF('Rekapitulace stavby'!E20="","",'Rekapitulace stavby'!E20)</f>
        <v xml:space="preserve"> </v>
      </c>
      <c r="I28" s="27" t="s">
        <v>32</v>
      </c>
      <c r="J28" s="25" t="str">
        <f>IF('Rekapitulace stavby'!AN20="","",'Rekapitulace stavby'!AN20)</f>
        <v/>
      </c>
      <c r="L28" s="33"/>
    </row>
    <row r="29" spans="2:12" s="1" customFormat="1" ht="6.95" customHeight="1" x14ac:dyDescent="0.2">
      <c r="B29" s="33"/>
      <c r="L29" s="33"/>
    </row>
    <row r="30" spans="2:12" s="1" customFormat="1" ht="12" customHeight="1" x14ac:dyDescent="0.2">
      <c r="B30" s="33"/>
      <c r="D30" s="27" t="s">
        <v>39</v>
      </c>
      <c r="L30" s="33"/>
    </row>
    <row r="31" spans="2:12" s="7" customFormat="1" ht="47.25" customHeight="1" x14ac:dyDescent="0.2">
      <c r="B31" s="95"/>
      <c r="E31" s="246" t="s">
        <v>7314</v>
      </c>
      <c r="F31" s="246"/>
      <c r="G31" s="246"/>
      <c r="H31" s="246"/>
      <c r="L31" s="95"/>
    </row>
    <row r="32" spans="2:12" s="1" customFormat="1" ht="6.95" customHeight="1" x14ac:dyDescent="0.2">
      <c r="B32" s="33"/>
      <c r="L32" s="33"/>
    </row>
    <row r="33" spans="2:12" s="1" customFormat="1" ht="6.95" customHeight="1" x14ac:dyDescent="0.2">
      <c r="B33" s="33"/>
      <c r="D33" s="54"/>
      <c r="E33" s="54"/>
      <c r="F33" s="54"/>
      <c r="G33" s="54"/>
      <c r="H33" s="54"/>
      <c r="I33" s="54"/>
      <c r="J33" s="54"/>
      <c r="K33" s="54"/>
      <c r="L33" s="33"/>
    </row>
    <row r="34" spans="2:12" s="1" customFormat="1" ht="25.35" customHeight="1" x14ac:dyDescent="0.2">
      <c r="B34" s="33"/>
      <c r="D34" s="96" t="s">
        <v>41</v>
      </c>
      <c r="J34" s="67">
        <f>ROUND(J128, 2)</f>
        <v>0</v>
      </c>
      <c r="L34" s="33"/>
    </row>
    <row r="35" spans="2:12" s="1" customFormat="1" ht="6.95" customHeight="1" x14ac:dyDescent="0.2">
      <c r="B35" s="33"/>
      <c r="D35" s="54"/>
      <c r="E35" s="54"/>
      <c r="F35" s="54"/>
      <c r="G35" s="54"/>
      <c r="H35" s="54"/>
      <c r="I35" s="54"/>
      <c r="J35" s="54"/>
      <c r="K35" s="54"/>
      <c r="L35" s="33"/>
    </row>
    <row r="36" spans="2:12" s="1" customFormat="1" ht="14.45" customHeight="1" x14ac:dyDescent="0.2">
      <c r="B36" s="33"/>
      <c r="F36" s="36" t="s">
        <v>43</v>
      </c>
      <c r="I36" s="36" t="s">
        <v>42</v>
      </c>
      <c r="J36" s="36" t="s">
        <v>44</v>
      </c>
      <c r="L36" s="33"/>
    </row>
    <row r="37" spans="2:12" s="1" customFormat="1" ht="14.45" customHeight="1" x14ac:dyDescent="0.2">
      <c r="B37" s="33"/>
      <c r="D37" s="56" t="s">
        <v>45</v>
      </c>
      <c r="E37" s="27" t="s">
        <v>46</v>
      </c>
      <c r="F37" s="87">
        <f>ROUND((SUM(BE128:BE169)),  2)</f>
        <v>0</v>
      </c>
      <c r="I37" s="97">
        <v>0.21</v>
      </c>
      <c r="J37" s="87">
        <f>ROUND(((SUM(BE128:BE169))*I37),  2)</f>
        <v>0</v>
      </c>
      <c r="L37" s="33"/>
    </row>
    <row r="38" spans="2:12" s="1" customFormat="1" ht="14.45" customHeight="1" x14ac:dyDescent="0.2">
      <c r="B38" s="33"/>
      <c r="E38" s="27" t="s">
        <v>47</v>
      </c>
      <c r="F38" s="87">
        <f>ROUND((SUM(BF128:BF169)),  2)</f>
        <v>0</v>
      </c>
      <c r="I38" s="97">
        <v>0.12</v>
      </c>
      <c r="J38" s="87">
        <f>ROUND(((SUM(BF128:BF169))*I38),  2)</f>
        <v>0</v>
      </c>
      <c r="L38" s="33"/>
    </row>
    <row r="39" spans="2:12" s="1" customFormat="1" ht="14.45" hidden="1" customHeight="1" x14ac:dyDescent="0.2">
      <c r="B39" s="33"/>
      <c r="E39" s="27" t="s">
        <v>48</v>
      </c>
      <c r="F39" s="87">
        <f>ROUND((SUM(BG128:BG169)),  2)</f>
        <v>0</v>
      </c>
      <c r="I39" s="97">
        <v>0.21</v>
      </c>
      <c r="J39" s="87">
        <f>0</f>
        <v>0</v>
      </c>
      <c r="L39" s="33"/>
    </row>
    <row r="40" spans="2:12" s="1" customFormat="1" ht="14.45" hidden="1" customHeight="1" x14ac:dyDescent="0.2">
      <c r="B40" s="33"/>
      <c r="E40" s="27" t="s">
        <v>49</v>
      </c>
      <c r="F40" s="87">
        <f>ROUND((SUM(BH128:BH169)),  2)</f>
        <v>0</v>
      </c>
      <c r="I40" s="97">
        <v>0.12</v>
      </c>
      <c r="J40" s="87">
        <f>0</f>
        <v>0</v>
      </c>
      <c r="L40" s="33"/>
    </row>
    <row r="41" spans="2:12" s="1" customFormat="1" ht="14.45" hidden="1" customHeight="1" x14ac:dyDescent="0.2">
      <c r="B41" s="33"/>
      <c r="E41" s="27" t="s">
        <v>50</v>
      </c>
      <c r="F41" s="87">
        <f>ROUND((SUM(BI128:BI169)),  2)</f>
        <v>0</v>
      </c>
      <c r="I41" s="97">
        <v>0</v>
      </c>
      <c r="J41" s="87">
        <f>0</f>
        <v>0</v>
      </c>
      <c r="L41" s="33"/>
    </row>
    <row r="42" spans="2:12" s="1" customFormat="1" ht="6.95" customHeight="1" x14ac:dyDescent="0.2">
      <c r="B42" s="33"/>
      <c r="L42" s="33"/>
    </row>
    <row r="43" spans="2:12" s="1" customFormat="1" ht="25.35" customHeight="1" x14ac:dyDescent="0.2">
      <c r="B43" s="33"/>
      <c r="C43" s="98"/>
      <c r="D43" s="99" t="s">
        <v>51</v>
      </c>
      <c r="E43" s="58"/>
      <c r="F43" s="58"/>
      <c r="G43" s="100" t="s">
        <v>52</v>
      </c>
      <c r="H43" s="101" t="s">
        <v>53</v>
      </c>
      <c r="I43" s="58"/>
      <c r="J43" s="102">
        <f>SUM(J34:J41)</f>
        <v>0</v>
      </c>
      <c r="K43" s="103"/>
      <c r="L43" s="33"/>
    </row>
    <row r="44" spans="2:12" s="1" customFormat="1" ht="14.45" customHeight="1" x14ac:dyDescent="0.2">
      <c r="B44" s="33"/>
      <c r="L44" s="33"/>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33"/>
      <c r="D50" s="42" t="s">
        <v>54</v>
      </c>
      <c r="E50" s="43"/>
      <c r="F50" s="43"/>
      <c r="G50" s="42" t="s">
        <v>55</v>
      </c>
      <c r="H50" s="43"/>
      <c r="I50" s="43"/>
      <c r="J50" s="43"/>
      <c r="K50" s="43"/>
      <c r="L50" s="33"/>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2.75" x14ac:dyDescent="0.2">
      <c r="B61" s="33"/>
      <c r="D61" s="44" t="s">
        <v>56</v>
      </c>
      <c r="E61" s="35"/>
      <c r="F61" s="104" t="s">
        <v>57</v>
      </c>
      <c r="G61" s="44" t="s">
        <v>56</v>
      </c>
      <c r="H61" s="35"/>
      <c r="I61" s="35"/>
      <c r="J61" s="105" t="s">
        <v>57</v>
      </c>
      <c r="K61" s="35"/>
      <c r="L61" s="33"/>
    </row>
    <row r="62" spans="2:12" x14ac:dyDescent="0.2">
      <c r="B62" s="20"/>
      <c r="L62" s="20"/>
    </row>
    <row r="63" spans="2:12" x14ac:dyDescent="0.2">
      <c r="B63" s="20"/>
      <c r="L63" s="20"/>
    </row>
    <row r="64" spans="2:12" x14ac:dyDescent="0.2">
      <c r="B64" s="20"/>
      <c r="L64" s="20"/>
    </row>
    <row r="65" spans="2:12" s="1" customFormat="1" ht="12.75" x14ac:dyDescent="0.2">
      <c r="B65" s="33"/>
      <c r="D65" s="42" t="s">
        <v>58</v>
      </c>
      <c r="E65" s="43"/>
      <c r="F65" s="43"/>
      <c r="G65" s="42" t="s">
        <v>59</v>
      </c>
      <c r="H65" s="43"/>
      <c r="I65" s="43"/>
      <c r="J65" s="43"/>
      <c r="K65" s="43"/>
      <c r="L65" s="33"/>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2.75" x14ac:dyDescent="0.2">
      <c r="B76" s="33"/>
      <c r="D76" s="44" t="s">
        <v>56</v>
      </c>
      <c r="E76" s="35"/>
      <c r="F76" s="104" t="s">
        <v>57</v>
      </c>
      <c r="G76" s="44" t="s">
        <v>56</v>
      </c>
      <c r="H76" s="35"/>
      <c r="I76" s="35"/>
      <c r="J76" s="105" t="s">
        <v>57</v>
      </c>
      <c r="K76" s="35"/>
      <c r="L76" s="33"/>
    </row>
    <row r="77" spans="2:12" s="1" customFormat="1" ht="14.45" customHeight="1" x14ac:dyDescent="0.2">
      <c r="B77" s="45"/>
      <c r="C77" s="46"/>
      <c r="D77" s="46"/>
      <c r="E77" s="46"/>
      <c r="F77" s="46"/>
      <c r="G77" s="46"/>
      <c r="H77" s="46"/>
      <c r="I77" s="46"/>
      <c r="J77" s="46"/>
      <c r="K77" s="46"/>
      <c r="L77" s="33"/>
    </row>
    <row r="81" spans="2:12" s="1" customFormat="1" ht="6.95" customHeight="1" x14ac:dyDescent="0.2">
      <c r="B81" s="47"/>
      <c r="C81" s="48"/>
      <c r="D81" s="48"/>
      <c r="E81" s="48"/>
      <c r="F81" s="48"/>
      <c r="G81" s="48"/>
      <c r="H81" s="48"/>
      <c r="I81" s="48"/>
      <c r="J81" s="48"/>
      <c r="K81" s="48"/>
      <c r="L81" s="33"/>
    </row>
    <row r="82" spans="2:12" s="1" customFormat="1" ht="24.95" customHeight="1" x14ac:dyDescent="0.2">
      <c r="B82" s="33"/>
      <c r="C82" s="21" t="s">
        <v>280</v>
      </c>
      <c r="L82" s="33"/>
    </row>
    <row r="83" spans="2:12" s="1" customFormat="1" ht="6.95" customHeight="1" x14ac:dyDescent="0.2">
      <c r="B83" s="33"/>
      <c r="L83" s="33"/>
    </row>
    <row r="84" spans="2:12" s="1" customFormat="1" ht="12" customHeight="1" x14ac:dyDescent="0.2">
      <c r="B84" s="33"/>
      <c r="C84" s="27" t="s">
        <v>16</v>
      </c>
      <c r="L84" s="33"/>
    </row>
    <row r="85" spans="2:12" s="1" customFormat="1" ht="16.5" customHeight="1" x14ac:dyDescent="0.2">
      <c r="B85" s="33"/>
      <c r="E85" s="254" t="str">
        <f>E7</f>
        <v>OBLASTNÍ NEMOCNICE JIČÍN PAVILON PSYCHIATRIE</v>
      </c>
      <c r="F85" s="255"/>
      <c r="G85" s="255"/>
      <c r="H85" s="255"/>
      <c r="L85" s="33"/>
    </row>
    <row r="86" spans="2:12" ht="12" customHeight="1" x14ac:dyDescent="0.2">
      <c r="B86" s="20"/>
      <c r="C86" s="27" t="s">
        <v>276</v>
      </c>
      <c r="L86" s="20"/>
    </row>
    <row r="87" spans="2:12" ht="16.5" customHeight="1" x14ac:dyDescent="0.2">
      <c r="B87" s="20"/>
      <c r="E87" s="254" t="s">
        <v>277</v>
      </c>
      <c r="F87" s="234"/>
      <c r="G87" s="234"/>
      <c r="H87" s="234"/>
      <c r="L87" s="20"/>
    </row>
    <row r="88" spans="2:12" ht="12" customHeight="1" x14ac:dyDescent="0.2">
      <c r="B88" s="20"/>
      <c r="C88" s="27" t="s">
        <v>278</v>
      </c>
      <c r="L88" s="20"/>
    </row>
    <row r="89" spans="2:12" s="1" customFormat="1" ht="16.5" customHeight="1" x14ac:dyDescent="0.2">
      <c r="B89" s="33"/>
      <c r="E89" s="238" t="s">
        <v>4347</v>
      </c>
      <c r="F89" s="253"/>
      <c r="G89" s="253"/>
      <c r="H89" s="253"/>
      <c r="L89" s="33"/>
    </row>
    <row r="90" spans="2:12" s="1" customFormat="1" ht="12" customHeight="1" x14ac:dyDescent="0.2">
      <c r="B90" s="33"/>
      <c r="C90" s="27" t="s">
        <v>5055</v>
      </c>
      <c r="L90" s="33"/>
    </row>
    <row r="91" spans="2:12" s="1" customFormat="1" ht="16.5" customHeight="1" x14ac:dyDescent="0.2">
      <c r="B91" s="33"/>
      <c r="E91" s="220" t="str">
        <f>E13</f>
        <v>D.1.4.6.3 - PZTS</v>
      </c>
      <c r="F91" s="253"/>
      <c r="G91" s="253"/>
      <c r="H91" s="253"/>
      <c r="L91" s="33"/>
    </row>
    <row r="92" spans="2:12" s="1" customFormat="1" ht="6.95" customHeight="1" x14ac:dyDescent="0.2">
      <c r="B92" s="33"/>
      <c r="L92" s="33"/>
    </row>
    <row r="93" spans="2:12" s="1" customFormat="1" ht="12" customHeight="1" x14ac:dyDescent="0.2">
      <c r="B93" s="33"/>
      <c r="C93" s="27" t="s">
        <v>22</v>
      </c>
      <c r="F93" s="25" t="str">
        <f>F16</f>
        <v xml:space="preserve"> </v>
      </c>
      <c r="I93" s="27" t="s">
        <v>24</v>
      </c>
      <c r="J93" s="53">
        <f>IF(J16="","",J16)</f>
        <v>45961</v>
      </c>
      <c r="L93" s="33"/>
    </row>
    <row r="94" spans="2:12" s="1" customFormat="1" ht="6.95" customHeight="1" x14ac:dyDescent="0.2">
      <c r="B94" s="33"/>
      <c r="L94" s="33"/>
    </row>
    <row r="95" spans="2:12" s="1" customFormat="1" ht="15.2" customHeight="1" x14ac:dyDescent="0.2">
      <c r="B95" s="33"/>
      <c r="C95" s="27" t="s">
        <v>29</v>
      </c>
      <c r="F95" s="25" t="str">
        <f>E19</f>
        <v>KRÁLOVÉHRADECKÝ KRAJ</v>
      </c>
      <c r="I95" s="27" t="s">
        <v>35</v>
      </c>
      <c r="J95" s="31" t="str">
        <f>E25</f>
        <v>KANIA a.s.</v>
      </c>
      <c r="L95" s="33"/>
    </row>
    <row r="96" spans="2:12" s="1" customFormat="1" ht="15.2" customHeight="1" x14ac:dyDescent="0.2">
      <c r="B96" s="33"/>
      <c r="C96" s="27" t="s">
        <v>33</v>
      </c>
      <c r="F96" s="25" t="str">
        <f>IF(E22="","",E22)</f>
        <v>Vyplň údaj</v>
      </c>
      <c r="I96" s="27" t="s">
        <v>38</v>
      </c>
      <c r="J96" s="31" t="str">
        <f>E28</f>
        <v xml:space="preserve"> </v>
      </c>
      <c r="L96" s="33"/>
    </row>
    <row r="97" spans="2:47" s="1" customFormat="1" ht="10.35" customHeight="1" x14ac:dyDescent="0.2">
      <c r="B97" s="33"/>
      <c r="L97" s="33"/>
    </row>
    <row r="98" spans="2:47" s="1" customFormat="1" ht="29.25" customHeight="1" x14ac:dyDescent="0.2">
      <c r="B98" s="33"/>
      <c r="C98" s="106" t="s">
        <v>281</v>
      </c>
      <c r="D98" s="98"/>
      <c r="E98" s="98"/>
      <c r="F98" s="98"/>
      <c r="G98" s="98"/>
      <c r="H98" s="98"/>
      <c r="I98" s="98"/>
      <c r="J98" s="107" t="s">
        <v>282</v>
      </c>
      <c r="K98" s="98"/>
      <c r="L98" s="33"/>
    </row>
    <row r="99" spans="2:47" s="1" customFormat="1" ht="10.35" customHeight="1" x14ac:dyDescent="0.2">
      <c r="B99" s="33"/>
      <c r="L99" s="33"/>
    </row>
    <row r="100" spans="2:47" s="1" customFormat="1" ht="22.9" customHeight="1" x14ac:dyDescent="0.2">
      <c r="B100" s="33"/>
      <c r="C100" s="108" t="s">
        <v>283</v>
      </c>
      <c r="J100" s="67">
        <f>J128</f>
        <v>0</v>
      </c>
      <c r="L100" s="33"/>
      <c r="AU100" s="17" t="s">
        <v>284</v>
      </c>
    </row>
    <row r="101" spans="2:47" s="8" customFormat="1" ht="24.95" customHeight="1" x14ac:dyDescent="0.2">
      <c r="B101" s="109"/>
      <c r="D101" s="110" t="s">
        <v>7543</v>
      </c>
      <c r="E101" s="111"/>
      <c r="F101" s="111"/>
      <c r="G101" s="111"/>
      <c r="H101" s="111"/>
      <c r="I101" s="111"/>
      <c r="J101" s="112">
        <f>J129</f>
        <v>0</v>
      </c>
      <c r="L101" s="109"/>
    </row>
    <row r="102" spans="2:47" s="8" customFormat="1" ht="24.95" customHeight="1" x14ac:dyDescent="0.2">
      <c r="B102" s="109"/>
      <c r="D102" s="110" t="s">
        <v>7544</v>
      </c>
      <c r="E102" s="111"/>
      <c r="F102" s="111"/>
      <c r="G102" s="111"/>
      <c r="H102" s="111"/>
      <c r="I102" s="111"/>
      <c r="J102" s="112">
        <f>J145</f>
        <v>0</v>
      </c>
      <c r="L102" s="109"/>
    </row>
    <row r="103" spans="2:47" s="8" customFormat="1" ht="24.95" customHeight="1" x14ac:dyDescent="0.2">
      <c r="B103" s="109"/>
      <c r="D103" s="110" t="s">
        <v>7545</v>
      </c>
      <c r="E103" s="111"/>
      <c r="F103" s="111"/>
      <c r="G103" s="111"/>
      <c r="H103" s="111"/>
      <c r="I103" s="111"/>
      <c r="J103" s="112">
        <f>J156</f>
        <v>0</v>
      </c>
      <c r="L103" s="109"/>
    </row>
    <row r="104" spans="2:47" s="8" customFormat="1" ht="24.95" customHeight="1" x14ac:dyDescent="0.2">
      <c r="B104" s="109"/>
      <c r="D104" s="110" t="s">
        <v>7546</v>
      </c>
      <c r="E104" s="111"/>
      <c r="F104" s="111"/>
      <c r="G104" s="111"/>
      <c r="H104" s="111"/>
      <c r="I104" s="111"/>
      <c r="J104" s="112">
        <f>J166</f>
        <v>0</v>
      </c>
      <c r="L104" s="109"/>
    </row>
    <row r="105" spans="2:47" s="1" customFormat="1" ht="21.75" customHeight="1" x14ac:dyDescent="0.2">
      <c r="B105" s="33"/>
      <c r="L105" s="33"/>
    </row>
    <row r="106" spans="2:47" s="1" customFormat="1" ht="6.95" customHeight="1" x14ac:dyDescent="0.2">
      <c r="B106" s="45"/>
      <c r="C106" s="46"/>
      <c r="D106" s="46"/>
      <c r="E106" s="46"/>
      <c r="F106" s="46"/>
      <c r="G106" s="46"/>
      <c r="H106" s="46"/>
      <c r="I106" s="46"/>
      <c r="J106" s="46"/>
      <c r="K106" s="46"/>
      <c r="L106" s="33"/>
    </row>
    <row r="110" spans="2:47" s="1" customFormat="1" ht="6.95" customHeight="1" x14ac:dyDescent="0.2">
      <c r="B110" s="47"/>
      <c r="C110" s="48"/>
      <c r="D110" s="48"/>
      <c r="E110" s="48"/>
      <c r="F110" s="48"/>
      <c r="G110" s="48"/>
      <c r="H110" s="48"/>
      <c r="I110" s="48"/>
      <c r="J110" s="48"/>
      <c r="K110" s="48"/>
      <c r="L110" s="33"/>
    </row>
    <row r="111" spans="2:47" s="1" customFormat="1" ht="24.95" customHeight="1" x14ac:dyDescent="0.2">
      <c r="B111" s="33"/>
      <c r="C111" s="21" t="s">
        <v>294</v>
      </c>
      <c r="L111" s="33"/>
    </row>
    <row r="112" spans="2:47" s="1" customFormat="1" ht="6.95" customHeight="1" x14ac:dyDescent="0.2">
      <c r="B112" s="33"/>
      <c r="L112" s="33"/>
    </row>
    <row r="113" spans="2:63" s="1" customFormat="1" ht="12" customHeight="1" x14ac:dyDescent="0.2">
      <c r="B113" s="33"/>
      <c r="C113" s="27" t="s">
        <v>16</v>
      </c>
      <c r="L113" s="33"/>
    </row>
    <row r="114" spans="2:63" s="1" customFormat="1" ht="16.5" customHeight="1" x14ac:dyDescent="0.2">
      <c r="B114" s="33"/>
      <c r="E114" s="254" t="str">
        <f>E7</f>
        <v>OBLASTNÍ NEMOCNICE JIČÍN PAVILON PSYCHIATRIE</v>
      </c>
      <c r="F114" s="255"/>
      <c r="G114" s="255"/>
      <c r="H114" s="255"/>
      <c r="L114" s="33"/>
    </row>
    <row r="115" spans="2:63" ht="12" customHeight="1" x14ac:dyDescent="0.2">
      <c r="B115" s="20"/>
      <c r="C115" s="27" t="s">
        <v>276</v>
      </c>
      <c r="L115" s="20"/>
    </row>
    <row r="116" spans="2:63" ht="16.5" customHeight="1" x14ac:dyDescent="0.2">
      <c r="B116" s="20"/>
      <c r="E116" s="254" t="s">
        <v>277</v>
      </c>
      <c r="F116" s="234"/>
      <c r="G116" s="234"/>
      <c r="H116" s="234"/>
      <c r="L116" s="20"/>
    </row>
    <row r="117" spans="2:63" ht="12" customHeight="1" x14ac:dyDescent="0.2">
      <c r="B117" s="20"/>
      <c r="C117" s="27" t="s">
        <v>278</v>
      </c>
      <c r="L117" s="20"/>
    </row>
    <row r="118" spans="2:63" s="1" customFormat="1" ht="16.5" customHeight="1" x14ac:dyDescent="0.2">
      <c r="B118" s="33"/>
      <c r="E118" s="238" t="s">
        <v>4347</v>
      </c>
      <c r="F118" s="253"/>
      <c r="G118" s="253"/>
      <c r="H118" s="253"/>
      <c r="L118" s="33"/>
    </row>
    <row r="119" spans="2:63" s="1" customFormat="1" ht="12" customHeight="1" x14ac:dyDescent="0.2">
      <c r="B119" s="33"/>
      <c r="C119" s="27" t="s">
        <v>5055</v>
      </c>
      <c r="L119" s="33"/>
    </row>
    <row r="120" spans="2:63" s="1" customFormat="1" ht="16.5" customHeight="1" x14ac:dyDescent="0.2">
      <c r="B120" s="33"/>
      <c r="E120" s="220" t="str">
        <f>E13</f>
        <v>D.1.4.6.3 - PZTS</v>
      </c>
      <c r="F120" s="253"/>
      <c r="G120" s="253"/>
      <c r="H120" s="253"/>
      <c r="L120" s="33"/>
    </row>
    <row r="121" spans="2:63" s="1" customFormat="1" ht="6.95" customHeight="1" x14ac:dyDescent="0.2">
      <c r="B121" s="33"/>
      <c r="L121" s="33"/>
    </row>
    <row r="122" spans="2:63" s="1" customFormat="1" ht="12" customHeight="1" x14ac:dyDescent="0.2">
      <c r="B122" s="33"/>
      <c r="C122" s="27" t="s">
        <v>22</v>
      </c>
      <c r="F122" s="25" t="str">
        <f>F16</f>
        <v xml:space="preserve"> </v>
      </c>
      <c r="I122" s="27" t="s">
        <v>24</v>
      </c>
      <c r="J122" s="53">
        <f>IF(J16="","",J16)</f>
        <v>45961</v>
      </c>
      <c r="L122" s="33"/>
    </row>
    <row r="123" spans="2:63" s="1" customFormat="1" ht="6.95" customHeight="1" x14ac:dyDescent="0.2">
      <c r="B123" s="33"/>
      <c r="L123" s="33"/>
    </row>
    <row r="124" spans="2:63" s="1" customFormat="1" ht="15.2" customHeight="1" x14ac:dyDescent="0.2">
      <c r="B124" s="33"/>
      <c r="C124" s="27" t="s">
        <v>29</v>
      </c>
      <c r="F124" s="25" t="str">
        <f>E19</f>
        <v>KRÁLOVÉHRADECKÝ KRAJ</v>
      </c>
      <c r="I124" s="27" t="s">
        <v>35</v>
      </c>
      <c r="J124" s="31" t="str">
        <f>E25</f>
        <v>KANIA a.s.</v>
      </c>
      <c r="L124" s="33"/>
    </row>
    <row r="125" spans="2:63" s="1" customFormat="1" ht="15.2" customHeight="1" x14ac:dyDescent="0.2">
      <c r="B125" s="33"/>
      <c r="C125" s="27" t="s">
        <v>33</v>
      </c>
      <c r="F125" s="25" t="str">
        <f>IF(E22="","",E22)</f>
        <v>Vyplň údaj</v>
      </c>
      <c r="I125" s="27" t="s">
        <v>38</v>
      </c>
      <c r="J125" s="31" t="str">
        <f>E28</f>
        <v xml:space="preserve"> </v>
      </c>
      <c r="L125" s="33"/>
    </row>
    <row r="126" spans="2:63" s="1" customFormat="1" ht="10.35" customHeight="1" x14ac:dyDescent="0.2">
      <c r="B126" s="33"/>
      <c r="L126" s="33"/>
    </row>
    <row r="127" spans="2:63" s="10" customFormat="1" ht="29.25" customHeight="1" x14ac:dyDescent="0.2">
      <c r="B127" s="117"/>
      <c r="C127" s="118" t="s">
        <v>295</v>
      </c>
      <c r="D127" s="119" t="s">
        <v>66</v>
      </c>
      <c r="E127" s="119" t="s">
        <v>62</v>
      </c>
      <c r="F127" s="119" t="s">
        <v>63</v>
      </c>
      <c r="G127" s="119" t="s">
        <v>296</v>
      </c>
      <c r="H127" s="119" t="s">
        <v>297</v>
      </c>
      <c r="I127" s="119" t="s">
        <v>298</v>
      </c>
      <c r="J127" s="119" t="s">
        <v>282</v>
      </c>
      <c r="K127" s="120" t="s">
        <v>299</v>
      </c>
      <c r="L127" s="117"/>
      <c r="M127" s="60" t="s">
        <v>1</v>
      </c>
      <c r="N127" s="61" t="s">
        <v>45</v>
      </c>
      <c r="O127" s="61" t="s">
        <v>300</v>
      </c>
      <c r="P127" s="61" t="s">
        <v>301</v>
      </c>
      <c r="Q127" s="61" t="s">
        <v>302</v>
      </c>
      <c r="R127" s="61" t="s">
        <v>303</v>
      </c>
      <c r="S127" s="61" t="s">
        <v>304</v>
      </c>
      <c r="T127" s="62" t="s">
        <v>305</v>
      </c>
    </row>
    <row r="128" spans="2:63" s="1" customFormat="1" ht="22.9" customHeight="1" x14ac:dyDescent="0.25">
      <c r="B128" s="33"/>
      <c r="C128" s="65" t="s">
        <v>306</v>
      </c>
      <c r="J128" s="121">
        <f>BK128</f>
        <v>0</v>
      </c>
      <c r="L128" s="33"/>
      <c r="M128" s="63"/>
      <c r="N128" s="54"/>
      <c r="O128" s="54"/>
      <c r="P128" s="122">
        <f>P129+P145+P156+P166</f>
        <v>0</v>
      </c>
      <c r="Q128" s="54"/>
      <c r="R128" s="122">
        <f>R129+R145+R156+R166</f>
        <v>0</v>
      </c>
      <c r="S128" s="54"/>
      <c r="T128" s="123">
        <f>T129+T145+T156+T166</f>
        <v>0</v>
      </c>
      <c r="AT128" s="17" t="s">
        <v>80</v>
      </c>
      <c r="AU128" s="17" t="s">
        <v>284</v>
      </c>
      <c r="BK128" s="124">
        <f>BK129+BK145+BK156+BK166</f>
        <v>0</v>
      </c>
    </row>
    <row r="129" spans="2:65" s="11" customFormat="1" ht="25.9" customHeight="1" x14ac:dyDescent="0.2">
      <c r="B129" s="125"/>
      <c r="D129" s="126" t="s">
        <v>80</v>
      </c>
      <c r="E129" s="127" t="s">
        <v>534</v>
      </c>
      <c r="F129" s="127" t="s">
        <v>7547</v>
      </c>
      <c r="I129" s="128"/>
      <c r="J129" s="129">
        <f>BK129</f>
        <v>0</v>
      </c>
      <c r="L129" s="125"/>
      <c r="M129" s="130"/>
      <c r="P129" s="131">
        <f>SUM(P130:P144)</f>
        <v>0</v>
      </c>
      <c r="R129" s="131">
        <f>SUM(R130:R144)</f>
        <v>0</v>
      </c>
      <c r="T129" s="132">
        <f>SUM(T130:T144)</f>
        <v>0</v>
      </c>
      <c r="AR129" s="126" t="s">
        <v>88</v>
      </c>
      <c r="AT129" s="133" t="s">
        <v>80</v>
      </c>
      <c r="AU129" s="133" t="s">
        <v>81</v>
      </c>
      <c r="AY129" s="126" t="s">
        <v>309</v>
      </c>
      <c r="BK129" s="134">
        <f>SUM(BK130:BK144)</f>
        <v>0</v>
      </c>
    </row>
    <row r="130" spans="2:65" s="1" customFormat="1" ht="16.5" customHeight="1" x14ac:dyDescent="0.2">
      <c r="B130" s="137"/>
      <c r="C130" s="138" t="s">
        <v>88</v>
      </c>
      <c r="D130" s="138" t="s">
        <v>311</v>
      </c>
      <c r="E130" s="139" t="s">
        <v>6705</v>
      </c>
      <c r="F130" s="140" t="s">
        <v>7322</v>
      </c>
      <c r="G130" s="141" t="s">
        <v>1</v>
      </c>
      <c r="H130" s="142">
        <v>0</v>
      </c>
      <c r="I130" s="143"/>
      <c r="J130" s="144">
        <f t="shared" ref="J130:J144" si="0">ROUND(I130*H130,2)</f>
        <v>0</v>
      </c>
      <c r="K130" s="140" t="s">
        <v>1</v>
      </c>
      <c r="L130" s="33"/>
      <c r="M130" s="145" t="s">
        <v>1</v>
      </c>
      <c r="N130" s="146" t="s">
        <v>46</v>
      </c>
      <c r="P130" s="147">
        <f t="shared" ref="P130:P144" si="1">O130*H130</f>
        <v>0</v>
      </c>
      <c r="Q130" s="147">
        <v>0</v>
      </c>
      <c r="R130" s="147">
        <f t="shared" ref="R130:R144" si="2">Q130*H130</f>
        <v>0</v>
      </c>
      <c r="S130" s="147">
        <v>0</v>
      </c>
      <c r="T130" s="148">
        <f t="shared" ref="T130:T144" si="3">S130*H130</f>
        <v>0</v>
      </c>
      <c r="AR130" s="149" t="s">
        <v>120</v>
      </c>
      <c r="AT130" s="149" t="s">
        <v>311</v>
      </c>
      <c r="AU130" s="149" t="s">
        <v>88</v>
      </c>
      <c r="AY130" s="17" t="s">
        <v>309</v>
      </c>
      <c r="BE130" s="150">
        <f t="shared" ref="BE130:BE144" si="4">IF(N130="základní",J130,0)</f>
        <v>0</v>
      </c>
      <c r="BF130" s="150">
        <f t="shared" ref="BF130:BF144" si="5">IF(N130="snížená",J130,0)</f>
        <v>0</v>
      </c>
      <c r="BG130" s="150">
        <f t="shared" ref="BG130:BG144" si="6">IF(N130="zákl. přenesená",J130,0)</f>
        <v>0</v>
      </c>
      <c r="BH130" s="150">
        <f t="shared" ref="BH130:BH144" si="7">IF(N130="sníž. přenesená",J130,0)</f>
        <v>0</v>
      </c>
      <c r="BI130" s="150">
        <f t="shared" ref="BI130:BI144" si="8">IF(N130="nulová",J130,0)</f>
        <v>0</v>
      </c>
      <c r="BJ130" s="17" t="s">
        <v>88</v>
      </c>
      <c r="BK130" s="150">
        <f t="shared" ref="BK130:BK144" si="9">ROUND(I130*H130,2)</f>
        <v>0</v>
      </c>
      <c r="BL130" s="17" t="s">
        <v>120</v>
      </c>
      <c r="BM130" s="149" t="s">
        <v>90</v>
      </c>
    </row>
    <row r="131" spans="2:65" s="1" customFormat="1" ht="37.9" customHeight="1" x14ac:dyDescent="0.2">
      <c r="B131" s="137"/>
      <c r="C131" s="138" t="s">
        <v>90</v>
      </c>
      <c r="D131" s="138" t="s">
        <v>311</v>
      </c>
      <c r="E131" s="139" t="s">
        <v>7548</v>
      </c>
      <c r="F131" s="140" t="s">
        <v>7549</v>
      </c>
      <c r="G131" s="141" t="s">
        <v>2702</v>
      </c>
      <c r="H131" s="142">
        <v>1</v>
      </c>
      <c r="I131" s="143"/>
      <c r="J131" s="144">
        <f t="shared" si="0"/>
        <v>0</v>
      </c>
      <c r="K131" s="140" t="s">
        <v>7325</v>
      </c>
      <c r="L131" s="33"/>
      <c r="M131" s="145" t="s">
        <v>1</v>
      </c>
      <c r="N131" s="146" t="s">
        <v>46</v>
      </c>
      <c r="P131" s="147">
        <f t="shared" si="1"/>
        <v>0</v>
      </c>
      <c r="Q131" s="147">
        <v>0</v>
      </c>
      <c r="R131" s="147">
        <f t="shared" si="2"/>
        <v>0</v>
      </c>
      <c r="S131" s="147">
        <v>0</v>
      </c>
      <c r="T131" s="148">
        <f t="shared" si="3"/>
        <v>0</v>
      </c>
      <c r="AR131" s="149" t="s">
        <v>120</v>
      </c>
      <c r="AT131" s="149" t="s">
        <v>311</v>
      </c>
      <c r="AU131" s="149" t="s">
        <v>88</v>
      </c>
      <c r="AY131" s="17" t="s">
        <v>309</v>
      </c>
      <c r="BE131" s="150">
        <f t="shared" si="4"/>
        <v>0</v>
      </c>
      <c r="BF131" s="150">
        <f t="shared" si="5"/>
        <v>0</v>
      </c>
      <c r="BG131" s="150">
        <f t="shared" si="6"/>
        <v>0</v>
      </c>
      <c r="BH131" s="150">
        <f t="shared" si="7"/>
        <v>0</v>
      </c>
      <c r="BI131" s="150">
        <f t="shared" si="8"/>
        <v>0</v>
      </c>
      <c r="BJ131" s="17" t="s">
        <v>88</v>
      </c>
      <c r="BK131" s="150">
        <f t="shared" si="9"/>
        <v>0</v>
      </c>
      <c r="BL131" s="17" t="s">
        <v>120</v>
      </c>
      <c r="BM131" s="149" t="s">
        <v>120</v>
      </c>
    </row>
    <row r="132" spans="2:65" s="1" customFormat="1" ht="16.5" customHeight="1" x14ac:dyDescent="0.2">
      <c r="B132" s="137"/>
      <c r="C132" s="138" t="s">
        <v>101</v>
      </c>
      <c r="D132" s="138" t="s">
        <v>311</v>
      </c>
      <c r="E132" s="139" t="s">
        <v>7550</v>
      </c>
      <c r="F132" s="140" t="s">
        <v>7551</v>
      </c>
      <c r="G132" s="141" t="s">
        <v>2702</v>
      </c>
      <c r="H132" s="142">
        <v>1</v>
      </c>
      <c r="I132" s="143"/>
      <c r="J132" s="144">
        <f t="shared" si="0"/>
        <v>0</v>
      </c>
      <c r="K132" s="140" t="s">
        <v>7325</v>
      </c>
      <c r="L132" s="33"/>
      <c r="M132" s="145" t="s">
        <v>1</v>
      </c>
      <c r="N132" s="146" t="s">
        <v>46</v>
      </c>
      <c r="P132" s="147">
        <f t="shared" si="1"/>
        <v>0</v>
      </c>
      <c r="Q132" s="147">
        <v>0</v>
      </c>
      <c r="R132" s="147">
        <f t="shared" si="2"/>
        <v>0</v>
      </c>
      <c r="S132" s="147">
        <v>0</v>
      </c>
      <c r="T132" s="148">
        <f t="shared" si="3"/>
        <v>0</v>
      </c>
      <c r="AR132" s="149" t="s">
        <v>120</v>
      </c>
      <c r="AT132" s="149" t="s">
        <v>311</v>
      </c>
      <c r="AU132" s="149" t="s">
        <v>88</v>
      </c>
      <c r="AY132" s="17" t="s">
        <v>309</v>
      </c>
      <c r="BE132" s="150">
        <f t="shared" si="4"/>
        <v>0</v>
      </c>
      <c r="BF132" s="150">
        <f t="shared" si="5"/>
        <v>0</v>
      </c>
      <c r="BG132" s="150">
        <f t="shared" si="6"/>
        <v>0</v>
      </c>
      <c r="BH132" s="150">
        <f t="shared" si="7"/>
        <v>0</v>
      </c>
      <c r="BI132" s="150">
        <f t="shared" si="8"/>
        <v>0</v>
      </c>
      <c r="BJ132" s="17" t="s">
        <v>88</v>
      </c>
      <c r="BK132" s="150">
        <f t="shared" si="9"/>
        <v>0</v>
      </c>
      <c r="BL132" s="17" t="s">
        <v>120</v>
      </c>
      <c r="BM132" s="149" t="s">
        <v>325</v>
      </c>
    </row>
    <row r="133" spans="2:65" s="1" customFormat="1" ht="16.5" customHeight="1" x14ac:dyDescent="0.2">
      <c r="B133" s="137"/>
      <c r="C133" s="138" t="s">
        <v>120</v>
      </c>
      <c r="D133" s="138" t="s">
        <v>311</v>
      </c>
      <c r="E133" s="139" t="s">
        <v>7552</v>
      </c>
      <c r="F133" s="140" t="s">
        <v>7553</v>
      </c>
      <c r="G133" s="141" t="s">
        <v>2702</v>
      </c>
      <c r="H133" s="142">
        <v>1</v>
      </c>
      <c r="I133" s="143"/>
      <c r="J133" s="144">
        <f t="shared" si="0"/>
        <v>0</v>
      </c>
      <c r="K133" s="140" t="s">
        <v>7325</v>
      </c>
      <c r="L133" s="33"/>
      <c r="M133" s="145" t="s">
        <v>1</v>
      </c>
      <c r="N133" s="146" t="s">
        <v>46</v>
      </c>
      <c r="P133" s="147">
        <f t="shared" si="1"/>
        <v>0</v>
      </c>
      <c r="Q133" s="147">
        <v>0</v>
      </c>
      <c r="R133" s="147">
        <f t="shared" si="2"/>
        <v>0</v>
      </c>
      <c r="S133" s="147">
        <v>0</v>
      </c>
      <c r="T133" s="148">
        <f t="shared" si="3"/>
        <v>0</v>
      </c>
      <c r="AR133" s="149" t="s">
        <v>120</v>
      </c>
      <c r="AT133" s="149" t="s">
        <v>311</v>
      </c>
      <c r="AU133" s="149" t="s">
        <v>88</v>
      </c>
      <c r="AY133" s="17" t="s">
        <v>309</v>
      </c>
      <c r="BE133" s="150">
        <f t="shared" si="4"/>
        <v>0</v>
      </c>
      <c r="BF133" s="150">
        <f t="shared" si="5"/>
        <v>0</v>
      </c>
      <c r="BG133" s="150">
        <f t="shared" si="6"/>
        <v>0</v>
      </c>
      <c r="BH133" s="150">
        <f t="shared" si="7"/>
        <v>0</v>
      </c>
      <c r="BI133" s="150">
        <f t="shared" si="8"/>
        <v>0</v>
      </c>
      <c r="BJ133" s="17" t="s">
        <v>88</v>
      </c>
      <c r="BK133" s="150">
        <f t="shared" si="9"/>
        <v>0</v>
      </c>
      <c r="BL133" s="17" t="s">
        <v>120</v>
      </c>
      <c r="BM133" s="149" t="s">
        <v>329</v>
      </c>
    </row>
    <row r="134" spans="2:65" s="1" customFormat="1" ht="16.5" customHeight="1" x14ac:dyDescent="0.2">
      <c r="B134" s="137"/>
      <c r="C134" s="138" t="s">
        <v>331</v>
      </c>
      <c r="D134" s="138" t="s">
        <v>311</v>
      </c>
      <c r="E134" s="139" t="s">
        <v>7554</v>
      </c>
      <c r="F134" s="140" t="s">
        <v>7555</v>
      </c>
      <c r="G134" s="141" t="s">
        <v>2702</v>
      </c>
      <c r="H134" s="142">
        <v>1</v>
      </c>
      <c r="I134" s="143"/>
      <c r="J134" s="144">
        <f t="shared" si="0"/>
        <v>0</v>
      </c>
      <c r="K134" s="140" t="s">
        <v>7325</v>
      </c>
      <c r="L134" s="33"/>
      <c r="M134" s="145" t="s">
        <v>1</v>
      </c>
      <c r="N134" s="146" t="s">
        <v>46</v>
      </c>
      <c r="P134" s="147">
        <f t="shared" si="1"/>
        <v>0</v>
      </c>
      <c r="Q134" s="147">
        <v>0</v>
      </c>
      <c r="R134" s="147">
        <f t="shared" si="2"/>
        <v>0</v>
      </c>
      <c r="S134" s="147">
        <v>0</v>
      </c>
      <c r="T134" s="148">
        <f t="shared" si="3"/>
        <v>0</v>
      </c>
      <c r="AR134" s="149" t="s">
        <v>120</v>
      </c>
      <c r="AT134" s="149" t="s">
        <v>311</v>
      </c>
      <c r="AU134" s="149" t="s">
        <v>88</v>
      </c>
      <c r="AY134" s="17" t="s">
        <v>309</v>
      </c>
      <c r="BE134" s="150">
        <f t="shared" si="4"/>
        <v>0</v>
      </c>
      <c r="BF134" s="150">
        <f t="shared" si="5"/>
        <v>0</v>
      </c>
      <c r="BG134" s="150">
        <f t="shared" si="6"/>
        <v>0</v>
      </c>
      <c r="BH134" s="150">
        <f t="shared" si="7"/>
        <v>0</v>
      </c>
      <c r="BI134" s="150">
        <f t="shared" si="8"/>
        <v>0</v>
      </c>
      <c r="BJ134" s="17" t="s">
        <v>88</v>
      </c>
      <c r="BK134" s="150">
        <f t="shared" si="9"/>
        <v>0</v>
      </c>
      <c r="BL134" s="17" t="s">
        <v>120</v>
      </c>
      <c r="BM134" s="149" t="s">
        <v>334</v>
      </c>
    </row>
    <row r="135" spans="2:65" s="1" customFormat="1" ht="16.5" customHeight="1" x14ac:dyDescent="0.2">
      <c r="B135" s="137"/>
      <c r="C135" s="138" t="s">
        <v>325</v>
      </c>
      <c r="D135" s="138" t="s">
        <v>311</v>
      </c>
      <c r="E135" s="139" t="s">
        <v>7556</v>
      </c>
      <c r="F135" s="140" t="s">
        <v>7557</v>
      </c>
      <c r="G135" s="141" t="s">
        <v>2702</v>
      </c>
      <c r="H135" s="142">
        <v>14</v>
      </c>
      <c r="I135" s="143"/>
      <c r="J135" s="144">
        <f t="shared" si="0"/>
        <v>0</v>
      </c>
      <c r="K135" s="140" t="s">
        <v>7325</v>
      </c>
      <c r="L135" s="33"/>
      <c r="M135" s="145" t="s">
        <v>1</v>
      </c>
      <c r="N135" s="146" t="s">
        <v>46</v>
      </c>
      <c r="P135" s="147">
        <f t="shared" si="1"/>
        <v>0</v>
      </c>
      <c r="Q135" s="147">
        <v>0</v>
      </c>
      <c r="R135" s="147">
        <f t="shared" si="2"/>
        <v>0</v>
      </c>
      <c r="S135" s="147">
        <v>0</v>
      </c>
      <c r="T135" s="148">
        <f t="shared" si="3"/>
        <v>0</v>
      </c>
      <c r="AR135" s="149" t="s">
        <v>120</v>
      </c>
      <c r="AT135" s="149" t="s">
        <v>311</v>
      </c>
      <c r="AU135" s="149" t="s">
        <v>88</v>
      </c>
      <c r="AY135" s="17" t="s">
        <v>309</v>
      </c>
      <c r="BE135" s="150">
        <f t="shared" si="4"/>
        <v>0</v>
      </c>
      <c r="BF135" s="150">
        <f t="shared" si="5"/>
        <v>0</v>
      </c>
      <c r="BG135" s="150">
        <f t="shared" si="6"/>
        <v>0</v>
      </c>
      <c r="BH135" s="150">
        <f t="shared" si="7"/>
        <v>0</v>
      </c>
      <c r="BI135" s="150">
        <f t="shared" si="8"/>
        <v>0</v>
      </c>
      <c r="BJ135" s="17" t="s">
        <v>88</v>
      </c>
      <c r="BK135" s="150">
        <f t="shared" si="9"/>
        <v>0</v>
      </c>
      <c r="BL135" s="17" t="s">
        <v>120</v>
      </c>
      <c r="BM135" s="149" t="s">
        <v>8</v>
      </c>
    </row>
    <row r="136" spans="2:65" s="1" customFormat="1" ht="16.5" customHeight="1" x14ac:dyDescent="0.2">
      <c r="B136" s="137"/>
      <c r="C136" s="138" t="s">
        <v>339</v>
      </c>
      <c r="D136" s="138" t="s">
        <v>311</v>
      </c>
      <c r="E136" s="139" t="s">
        <v>7558</v>
      </c>
      <c r="F136" s="140" t="s">
        <v>7559</v>
      </c>
      <c r="G136" s="141" t="s">
        <v>2702</v>
      </c>
      <c r="H136" s="142">
        <v>1</v>
      </c>
      <c r="I136" s="143"/>
      <c r="J136" s="144">
        <f t="shared" si="0"/>
        <v>0</v>
      </c>
      <c r="K136" s="140" t="s">
        <v>7325</v>
      </c>
      <c r="L136" s="33"/>
      <c r="M136" s="145" t="s">
        <v>1</v>
      </c>
      <c r="N136" s="146" t="s">
        <v>46</v>
      </c>
      <c r="P136" s="147">
        <f t="shared" si="1"/>
        <v>0</v>
      </c>
      <c r="Q136" s="147">
        <v>0</v>
      </c>
      <c r="R136" s="147">
        <f t="shared" si="2"/>
        <v>0</v>
      </c>
      <c r="S136" s="147">
        <v>0</v>
      </c>
      <c r="T136" s="148">
        <f t="shared" si="3"/>
        <v>0</v>
      </c>
      <c r="AR136" s="149" t="s">
        <v>120</v>
      </c>
      <c r="AT136" s="149" t="s">
        <v>311</v>
      </c>
      <c r="AU136" s="149" t="s">
        <v>88</v>
      </c>
      <c r="AY136" s="17" t="s">
        <v>309</v>
      </c>
      <c r="BE136" s="150">
        <f t="shared" si="4"/>
        <v>0</v>
      </c>
      <c r="BF136" s="150">
        <f t="shared" si="5"/>
        <v>0</v>
      </c>
      <c r="BG136" s="150">
        <f t="shared" si="6"/>
        <v>0</v>
      </c>
      <c r="BH136" s="150">
        <f t="shared" si="7"/>
        <v>0</v>
      </c>
      <c r="BI136" s="150">
        <f t="shared" si="8"/>
        <v>0</v>
      </c>
      <c r="BJ136" s="17" t="s">
        <v>88</v>
      </c>
      <c r="BK136" s="150">
        <f t="shared" si="9"/>
        <v>0</v>
      </c>
      <c r="BL136" s="17" t="s">
        <v>120</v>
      </c>
      <c r="BM136" s="149" t="s">
        <v>342</v>
      </c>
    </row>
    <row r="137" spans="2:65" s="1" customFormat="1" ht="16.5" customHeight="1" x14ac:dyDescent="0.2">
      <c r="B137" s="137"/>
      <c r="C137" s="138" t="s">
        <v>329</v>
      </c>
      <c r="D137" s="138" t="s">
        <v>311</v>
      </c>
      <c r="E137" s="139" t="s">
        <v>7560</v>
      </c>
      <c r="F137" s="140" t="s">
        <v>7561</v>
      </c>
      <c r="G137" s="141" t="s">
        <v>2702</v>
      </c>
      <c r="H137" s="142">
        <v>2</v>
      </c>
      <c r="I137" s="143"/>
      <c r="J137" s="144">
        <f t="shared" si="0"/>
        <v>0</v>
      </c>
      <c r="K137" s="140" t="s">
        <v>7325</v>
      </c>
      <c r="L137" s="33"/>
      <c r="M137" s="145" t="s">
        <v>1</v>
      </c>
      <c r="N137" s="146" t="s">
        <v>46</v>
      </c>
      <c r="P137" s="147">
        <f t="shared" si="1"/>
        <v>0</v>
      </c>
      <c r="Q137" s="147">
        <v>0</v>
      </c>
      <c r="R137" s="147">
        <f t="shared" si="2"/>
        <v>0</v>
      </c>
      <c r="S137" s="147">
        <v>0</v>
      </c>
      <c r="T137" s="148">
        <f t="shared" si="3"/>
        <v>0</v>
      </c>
      <c r="AR137" s="149" t="s">
        <v>120</v>
      </c>
      <c r="AT137" s="149" t="s">
        <v>311</v>
      </c>
      <c r="AU137" s="149" t="s">
        <v>88</v>
      </c>
      <c r="AY137" s="17" t="s">
        <v>309</v>
      </c>
      <c r="BE137" s="150">
        <f t="shared" si="4"/>
        <v>0</v>
      </c>
      <c r="BF137" s="150">
        <f t="shared" si="5"/>
        <v>0</v>
      </c>
      <c r="BG137" s="150">
        <f t="shared" si="6"/>
        <v>0</v>
      </c>
      <c r="BH137" s="150">
        <f t="shared" si="7"/>
        <v>0</v>
      </c>
      <c r="BI137" s="150">
        <f t="shared" si="8"/>
        <v>0</v>
      </c>
      <c r="BJ137" s="17" t="s">
        <v>88</v>
      </c>
      <c r="BK137" s="150">
        <f t="shared" si="9"/>
        <v>0</v>
      </c>
      <c r="BL137" s="17" t="s">
        <v>120</v>
      </c>
      <c r="BM137" s="149" t="s">
        <v>346</v>
      </c>
    </row>
    <row r="138" spans="2:65" s="1" customFormat="1" ht="16.5" customHeight="1" x14ac:dyDescent="0.2">
      <c r="B138" s="137"/>
      <c r="C138" s="138" t="s">
        <v>348</v>
      </c>
      <c r="D138" s="138" t="s">
        <v>311</v>
      </c>
      <c r="E138" s="139" t="s">
        <v>7562</v>
      </c>
      <c r="F138" s="140" t="s">
        <v>7563</v>
      </c>
      <c r="G138" s="141" t="s">
        <v>2702</v>
      </c>
      <c r="H138" s="142">
        <v>1</v>
      </c>
      <c r="I138" s="143"/>
      <c r="J138" s="144">
        <f t="shared" si="0"/>
        <v>0</v>
      </c>
      <c r="K138" s="140" t="s">
        <v>7325</v>
      </c>
      <c r="L138" s="33"/>
      <c r="M138" s="145" t="s">
        <v>1</v>
      </c>
      <c r="N138" s="146" t="s">
        <v>46</v>
      </c>
      <c r="P138" s="147">
        <f t="shared" si="1"/>
        <v>0</v>
      </c>
      <c r="Q138" s="147">
        <v>0</v>
      </c>
      <c r="R138" s="147">
        <f t="shared" si="2"/>
        <v>0</v>
      </c>
      <c r="S138" s="147">
        <v>0</v>
      </c>
      <c r="T138" s="148">
        <f t="shared" si="3"/>
        <v>0</v>
      </c>
      <c r="AR138" s="149" t="s">
        <v>120</v>
      </c>
      <c r="AT138" s="149" t="s">
        <v>311</v>
      </c>
      <c r="AU138" s="149" t="s">
        <v>88</v>
      </c>
      <c r="AY138" s="17" t="s">
        <v>309</v>
      </c>
      <c r="BE138" s="150">
        <f t="shared" si="4"/>
        <v>0</v>
      </c>
      <c r="BF138" s="150">
        <f t="shared" si="5"/>
        <v>0</v>
      </c>
      <c r="BG138" s="150">
        <f t="shared" si="6"/>
        <v>0</v>
      </c>
      <c r="BH138" s="150">
        <f t="shared" si="7"/>
        <v>0</v>
      </c>
      <c r="BI138" s="150">
        <f t="shared" si="8"/>
        <v>0</v>
      </c>
      <c r="BJ138" s="17" t="s">
        <v>88</v>
      </c>
      <c r="BK138" s="150">
        <f t="shared" si="9"/>
        <v>0</v>
      </c>
      <c r="BL138" s="17" t="s">
        <v>120</v>
      </c>
      <c r="BM138" s="149" t="s">
        <v>351</v>
      </c>
    </row>
    <row r="139" spans="2:65" s="1" customFormat="1" ht="16.5" customHeight="1" x14ac:dyDescent="0.2">
      <c r="B139" s="137"/>
      <c r="C139" s="138" t="s">
        <v>334</v>
      </c>
      <c r="D139" s="138" t="s">
        <v>311</v>
      </c>
      <c r="E139" s="139" t="s">
        <v>7564</v>
      </c>
      <c r="F139" s="140" t="s">
        <v>7565</v>
      </c>
      <c r="G139" s="141" t="s">
        <v>2702</v>
      </c>
      <c r="H139" s="142">
        <v>2</v>
      </c>
      <c r="I139" s="143"/>
      <c r="J139" s="144">
        <f t="shared" si="0"/>
        <v>0</v>
      </c>
      <c r="K139" s="140" t="s">
        <v>7325</v>
      </c>
      <c r="L139" s="33"/>
      <c r="M139" s="145" t="s">
        <v>1</v>
      </c>
      <c r="N139" s="146" t="s">
        <v>46</v>
      </c>
      <c r="P139" s="147">
        <f t="shared" si="1"/>
        <v>0</v>
      </c>
      <c r="Q139" s="147">
        <v>0</v>
      </c>
      <c r="R139" s="147">
        <f t="shared" si="2"/>
        <v>0</v>
      </c>
      <c r="S139" s="147">
        <v>0</v>
      </c>
      <c r="T139" s="148">
        <f t="shared" si="3"/>
        <v>0</v>
      </c>
      <c r="AR139" s="149" t="s">
        <v>120</v>
      </c>
      <c r="AT139" s="149" t="s">
        <v>311</v>
      </c>
      <c r="AU139" s="149" t="s">
        <v>88</v>
      </c>
      <c r="AY139" s="17" t="s">
        <v>309</v>
      </c>
      <c r="BE139" s="150">
        <f t="shared" si="4"/>
        <v>0</v>
      </c>
      <c r="BF139" s="150">
        <f t="shared" si="5"/>
        <v>0</v>
      </c>
      <c r="BG139" s="150">
        <f t="shared" si="6"/>
        <v>0</v>
      </c>
      <c r="BH139" s="150">
        <f t="shared" si="7"/>
        <v>0</v>
      </c>
      <c r="BI139" s="150">
        <f t="shared" si="8"/>
        <v>0</v>
      </c>
      <c r="BJ139" s="17" t="s">
        <v>88</v>
      </c>
      <c r="BK139" s="150">
        <f t="shared" si="9"/>
        <v>0</v>
      </c>
      <c r="BL139" s="17" t="s">
        <v>120</v>
      </c>
      <c r="BM139" s="149" t="s">
        <v>355</v>
      </c>
    </row>
    <row r="140" spans="2:65" s="1" customFormat="1" ht="24.2" customHeight="1" x14ac:dyDescent="0.2">
      <c r="B140" s="137"/>
      <c r="C140" s="138" t="s">
        <v>357</v>
      </c>
      <c r="D140" s="138" t="s">
        <v>311</v>
      </c>
      <c r="E140" s="139" t="s">
        <v>7566</v>
      </c>
      <c r="F140" s="140" t="s">
        <v>7567</v>
      </c>
      <c r="G140" s="141" t="s">
        <v>2702</v>
      </c>
      <c r="H140" s="142">
        <v>4</v>
      </c>
      <c r="I140" s="143"/>
      <c r="J140" s="144">
        <f t="shared" si="0"/>
        <v>0</v>
      </c>
      <c r="K140" s="140" t="s">
        <v>7325</v>
      </c>
      <c r="L140" s="33"/>
      <c r="M140" s="145" t="s">
        <v>1</v>
      </c>
      <c r="N140" s="146" t="s">
        <v>46</v>
      </c>
      <c r="P140" s="147">
        <f t="shared" si="1"/>
        <v>0</v>
      </c>
      <c r="Q140" s="147">
        <v>0</v>
      </c>
      <c r="R140" s="147">
        <f t="shared" si="2"/>
        <v>0</v>
      </c>
      <c r="S140" s="147">
        <v>0</v>
      </c>
      <c r="T140" s="148">
        <f t="shared" si="3"/>
        <v>0</v>
      </c>
      <c r="AR140" s="149" t="s">
        <v>120</v>
      </c>
      <c r="AT140" s="149" t="s">
        <v>311</v>
      </c>
      <c r="AU140" s="149" t="s">
        <v>88</v>
      </c>
      <c r="AY140" s="17" t="s">
        <v>309</v>
      </c>
      <c r="BE140" s="150">
        <f t="shared" si="4"/>
        <v>0</v>
      </c>
      <c r="BF140" s="150">
        <f t="shared" si="5"/>
        <v>0</v>
      </c>
      <c r="BG140" s="150">
        <f t="shared" si="6"/>
        <v>0</v>
      </c>
      <c r="BH140" s="150">
        <f t="shared" si="7"/>
        <v>0</v>
      </c>
      <c r="BI140" s="150">
        <f t="shared" si="8"/>
        <v>0</v>
      </c>
      <c r="BJ140" s="17" t="s">
        <v>88</v>
      </c>
      <c r="BK140" s="150">
        <f t="shared" si="9"/>
        <v>0</v>
      </c>
      <c r="BL140" s="17" t="s">
        <v>120</v>
      </c>
      <c r="BM140" s="149" t="s">
        <v>361</v>
      </c>
    </row>
    <row r="141" spans="2:65" s="1" customFormat="1" ht="24.2" customHeight="1" x14ac:dyDescent="0.2">
      <c r="B141" s="137"/>
      <c r="C141" s="138" t="s">
        <v>8</v>
      </c>
      <c r="D141" s="138" t="s">
        <v>311</v>
      </c>
      <c r="E141" s="139" t="s">
        <v>7568</v>
      </c>
      <c r="F141" s="140" t="s">
        <v>7569</v>
      </c>
      <c r="G141" s="141" t="s">
        <v>2702</v>
      </c>
      <c r="H141" s="142">
        <v>11</v>
      </c>
      <c r="I141" s="143"/>
      <c r="J141" s="144">
        <f t="shared" si="0"/>
        <v>0</v>
      </c>
      <c r="K141" s="140" t="s">
        <v>7325</v>
      </c>
      <c r="L141" s="33"/>
      <c r="M141" s="145" t="s">
        <v>1</v>
      </c>
      <c r="N141" s="146" t="s">
        <v>46</v>
      </c>
      <c r="P141" s="147">
        <f t="shared" si="1"/>
        <v>0</v>
      </c>
      <c r="Q141" s="147">
        <v>0</v>
      </c>
      <c r="R141" s="147">
        <f t="shared" si="2"/>
        <v>0</v>
      </c>
      <c r="S141" s="147">
        <v>0</v>
      </c>
      <c r="T141" s="148">
        <f t="shared" si="3"/>
        <v>0</v>
      </c>
      <c r="AR141" s="149" t="s">
        <v>120</v>
      </c>
      <c r="AT141" s="149" t="s">
        <v>311</v>
      </c>
      <c r="AU141" s="149" t="s">
        <v>88</v>
      </c>
      <c r="AY141" s="17" t="s">
        <v>309</v>
      </c>
      <c r="BE141" s="150">
        <f t="shared" si="4"/>
        <v>0</v>
      </c>
      <c r="BF141" s="150">
        <f t="shared" si="5"/>
        <v>0</v>
      </c>
      <c r="BG141" s="150">
        <f t="shared" si="6"/>
        <v>0</v>
      </c>
      <c r="BH141" s="150">
        <f t="shared" si="7"/>
        <v>0</v>
      </c>
      <c r="BI141" s="150">
        <f t="shared" si="8"/>
        <v>0</v>
      </c>
      <c r="BJ141" s="17" t="s">
        <v>88</v>
      </c>
      <c r="BK141" s="150">
        <f t="shared" si="9"/>
        <v>0</v>
      </c>
      <c r="BL141" s="17" t="s">
        <v>120</v>
      </c>
      <c r="BM141" s="149" t="s">
        <v>367</v>
      </c>
    </row>
    <row r="142" spans="2:65" s="1" customFormat="1" ht="16.5" customHeight="1" x14ac:dyDescent="0.2">
      <c r="B142" s="137"/>
      <c r="C142" s="138" t="s">
        <v>368</v>
      </c>
      <c r="D142" s="138" t="s">
        <v>311</v>
      </c>
      <c r="E142" s="139" t="s">
        <v>7570</v>
      </c>
      <c r="F142" s="140" t="s">
        <v>7571</v>
      </c>
      <c r="G142" s="141" t="s">
        <v>2702</v>
      </c>
      <c r="H142" s="142">
        <v>12</v>
      </c>
      <c r="I142" s="143"/>
      <c r="J142" s="144">
        <f t="shared" si="0"/>
        <v>0</v>
      </c>
      <c r="K142" s="140" t="s">
        <v>7325</v>
      </c>
      <c r="L142" s="33"/>
      <c r="M142" s="145" t="s">
        <v>1</v>
      </c>
      <c r="N142" s="146" t="s">
        <v>46</v>
      </c>
      <c r="P142" s="147">
        <f t="shared" si="1"/>
        <v>0</v>
      </c>
      <c r="Q142" s="147">
        <v>0</v>
      </c>
      <c r="R142" s="147">
        <f t="shared" si="2"/>
        <v>0</v>
      </c>
      <c r="S142" s="147">
        <v>0</v>
      </c>
      <c r="T142" s="148">
        <f t="shared" si="3"/>
        <v>0</v>
      </c>
      <c r="AR142" s="149" t="s">
        <v>120</v>
      </c>
      <c r="AT142" s="149" t="s">
        <v>311</v>
      </c>
      <c r="AU142" s="149" t="s">
        <v>88</v>
      </c>
      <c r="AY142" s="17" t="s">
        <v>309</v>
      </c>
      <c r="BE142" s="150">
        <f t="shared" si="4"/>
        <v>0</v>
      </c>
      <c r="BF142" s="150">
        <f t="shared" si="5"/>
        <v>0</v>
      </c>
      <c r="BG142" s="150">
        <f t="shared" si="6"/>
        <v>0</v>
      </c>
      <c r="BH142" s="150">
        <f t="shared" si="7"/>
        <v>0</v>
      </c>
      <c r="BI142" s="150">
        <f t="shared" si="8"/>
        <v>0</v>
      </c>
      <c r="BJ142" s="17" t="s">
        <v>88</v>
      </c>
      <c r="BK142" s="150">
        <f t="shared" si="9"/>
        <v>0</v>
      </c>
      <c r="BL142" s="17" t="s">
        <v>120</v>
      </c>
      <c r="BM142" s="149" t="s">
        <v>371</v>
      </c>
    </row>
    <row r="143" spans="2:65" s="1" customFormat="1" ht="24.2" customHeight="1" x14ac:dyDescent="0.2">
      <c r="B143" s="137"/>
      <c r="C143" s="138" t="s">
        <v>342</v>
      </c>
      <c r="D143" s="138" t="s">
        <v>311</v>
      </c>
      <c r="E143" s="139" t="s">
        <v>7572</v>
      </c>
      <c r="F143" s="140" t="s">
        <v>7573</v>
      </c>
      <c r="G143" s="141" t="s">
        <v>2702</v>
      </c>
      <c r="H143" s="142">
        <v>67</v>
      </c>
      <c r="I143" s="143"/>
      <c r="J143" s="144">
        <f t="shared" si="0"/>
        <v>0</v>
      </c>
      <c r="K143" s="140" t="s">
        <v>7325</v>
      </c>
      <c r="L143" s="33"/>
      <c r="M143" s="145" t="s">
        <v>1</v>
      </c>
      <c r="N143" s="146" t="s">
        <v>46</v>
      </c>
      <c r="P143" s="147">
        <f t="shared" si="1"/>
        <v>0</v>
      </c>
      <c r="Q143" s="147">
        <v>0</v>
      </c>
      <c r="R143" s="147">
        <f t="shared" si="2"/>
        <v>0</v>
      </c>
      <c r="S143" s="147">
        <v>0</v>
      </c>
      <c r="T143" s="148">
        <f t="shared" si="3"/>
        <v>0</v>
      </c>
      <c r="AR143" s="149" t="s">
        <v>120</v>
      </c>
      <c r="AT143" s="149" t="s">
        <v>311</v>
      </c>
      <c r="AU143" s="149" t="s">
        <v>88</v>
      </c>
      <c r="AY143" s="17" t="s">
        <v>309</v>
      </c>
      <c r="BE143" s="150">
        <f t="shared" si="4"/>
        <v>0</v>
      </c>
      <c r="BF143" s="150">
        <f t="shared" si="5"/>
        <v>0</v>
      </c>
      <c r="BG143" s="150">
        <f t="shared" si="6"/>
        <v>0</v>
      </c>
      <c r="BH143" s="150">
        <f t="shared" si="7"/>
        <v>0</v>
      </c>
      <c r="BI143" s="150">
        <f t="shared" si="8"/>
        <v>0</v>
      </c>
      <c r="BJ143" s="17" t="s">
        <v>88</v>
      </c>
      <c r="BK143" s="150">
        <f t="shared" si="9"/>
        <v>0</v>
      </c>
      <c r="BL143" s="17" t="s">
        <v>120</v>
      </c>
      <c r="BM143" s="149" t="s">
        <v>376</v>
      </c>
    </row>
    <row r="144" spans="2:65" s="1" customFormat="1" ht="16.5" customHeight="1" x14ac:dyDescent="0.2">
      <c r="B144" s="137"/>
      <c r="C144" s="138" t="s">
        <v>378</v>
      </c>
      <c r="D144" s="138" t="s">
        <v>311</v>
      </c>
      <c r="E144" s="139" t="s">
        <v>7574</v>
      </c>
      <c r="F144" s="140" t="s">
        <v>7575</v>
      </c>
      <c r="G144" s="141" t="s">
        <v>2702</v>
      </c>
      <c r="H144" s="142">
        <v>8</v>
      </c>
      <c r="I144" s="143"/>
      <c r="J144" s="144">
        <f t="shared" si="0"/>
        <v>0</v>
      </c>
      <c r="K144" s="140" t="s">
        <v>7325</v>
      </c>
      <c r="L144" s="33"/>
      <c r="M144" s="145" t="s">
        <v>1</v>
      </c>
      <c r="N144" s="146" t="s">
        <v>46</v>
      </c>
      <c r="P144" s="147">
        <f t="shared" si="1"/>
        <v>0</v>
      </c>
      <c r="Q144" s="147">
        <v>0</v>
      </c>
      <c r="R144" s="147">
        <f t="shared" si="2"/>
        <v>0</v>
      </c>
      <c r="S144" s="147">
        <v>0</v>
      </c>
      <c r="T144" s="148">
        <f t="shared" si="3"/>
        <v>0</v>
      </c>
      <c r="AR144" s="149" t="s">
        <v>120</v>
      </c>
      <c r="AT144" s="149" t="s">
        <v>311</v>
      </c>
      <c r="AU144" s="149" t="s">
        <v>88</v>
      </c>
      <c r="AY144" s="17" t="s">
        <v>309</v>
      </c>
      <c r="BE144" s="150">
        <f t="shared" si="4"/>
        <v>0</v>
      </c>
      <c r="BF144" s="150">
        <f t="shared" si="5"/>
        <v>0</v>
      </c>
      <c r="BG144" s="150">
        <f t="shared" si="6"/>
        <v>0</v>
      </c>
      <c r="BH144" s="150">
        <f t="shared" si="7"/>
        <v>0</v>
      </c>
      <c r="BI144" s="150">
        <f t="shared" si="8"/>
        <v>0</v>
      </c>
      <c r="BJ144" s="17" t="s">
        <v>88</v>
      </c>
      <c r="BK144" s="150">
        <f t="shared" si="9"/>
        <v>0</v>
      </c>
      <c r="BL144" s="17" t="s">
        <v>120</v>
      </c>
      <c r="BM144" s="149" t="s">
        <v>381</v>
      </c>
    </row>
    <row r="145" spans="2:65" s="11" customFormat="1" ht="25.9" customHeight="1" x14ac:dyDescent="0.2">
      <c r="B145" s="125"/>
      <c r="D145" s="126" t="s">
        <v>80</v>
      </c>
      <c r="E145" s="127" t="s">
        <v>6203</v>
      </c>
      <c r="F145" s="127" t="s">
        <v>7576</v>
      </c>
      <c r="I145" s="128"/>
      <c r="J145" s="129">
        <f>BK145</f>
        <v>0</v>
      </c>
      <c r="L145" s="125"/>
      <c r="M145" s="130"/>
      <c r="P145" s="131">
        <f>SUM(P146:P155)</f>
        <v>0</v>
      </c>
      <c r="R145" s="131">
        <f>SUM(R146:R155)</f>
        <v>0</v>
      </c>
      <c r="T145" s="132">
        <f>SUM(T146:T155)</f>
        <v>0</v>
      </c>
      <c r="AR145" s="126" t="s">
        <v>88</v>
      </c>
      <c r="AT145" s="133" t="s">
        <v>80</v>
      </c>
      <c r="AU145" s="133" t="s">
        <v>81</v>
      </c>
      <c r="AY145" s="126" t="s">
        <v>309</v>
      </c>
      <c r="BK145" s="134">
        <f>SUM(BK146:BK155)</f>
        <v>0</v>
      </c>
    </row>
    <row r="146" spans="2:65" s="1" customFormat="1" ht="16.5" customHeight="1" x14ac:dyDescent="0.2">
      <c r="B146" s="137"/>
      <c r="C146" s="138" t="s">
        <v>346</v>
      </c>
      <c r="D146" s="138" t="s">
        <v>311</v>
      </c>
      <c r="E146" s="139" t="s">
        <v>7396</v>
      </c>
      <c r="F146" s="140" t="s">
        <v>6706</v>
      </c>
      <c r="G146" s="141" t="s">
        <v>434</v>
      </c>
      <c r="H146" s="142">
        <v>3950</v>
      </c>
      <c r="I146" s="143"/>
      <c r="J146" s="144">
        <f t="shared" ref="J146:J155" si="10">ROUND(I146*H146,2)</f>
        <v>0</v>
      </c>
      <c r="K146" s="140" t="s">
        <v>366</v>
      </c>
      <c r="L146" s="33"/>
      <c r="M146" s="145" t="s">
        <v>1</v>
      </c>
      <c r="N146" s="146" t="s">
        <v>46</v>
      </c>
      <c r="P146" s="147">
        <f t="shared" ref="P146:P155" si="11">O146*H146</f>
        <v>0</v>
      </c>
      <c r="Q146" s="147">
        <v>0</v>
      </c>
      <c r="R146" s="147">
        <f t="shared" ref="R146:R155" si="12">Q146*H146</f>
        <v>0</v>
      </c>
      <c r="S146" s="147">
        <v>0</v>
      </c>
      <c r="T146" s="148">
        <f t="shared" ref="T146:T155" si="13">S146*H146</f>
        <v>0</v>
      </c>
      <c r="AR146" s="149" t="s">
        <v>120</v>
      </c>
      <c r="AT146" s="149" t="s">
        <v>311</v>
      </c>
      <c r="AU146" s="149" t="s">
        <v>88</v>
      </c>
      <c r="AY146" s="17" t="s">
        <v>309</v>
      </c>
      <c r="BE146" s="150">
        <f t="shared" ref="BE146:BE155" si="14">IF(N146="základní",J146,0)</f>
        <v>0</v>
      </c>
      <c r="BF146" s="150">
        <f t="shared" ref="BF146:BF155" si="15">IF(N146="snížená",J146,0)</f>
        <v>0</v>
      </c>
      <c r="BG146" s="150">
        <f t="shared" ref="BG146:BG155" si="16">IF(N146="zákl. přenesená",J146,0)</f>
        <v>0</v>
      </c>
      <c r="BH146" s="150">
        <f t="shared" ref="BH146:BH155" si="17">IF(N146="sníž. přenesená",J146,0)</f>
        <v>0</v>
      </c>
      <c r="BI146" s="150">
        <f t="shared" ref="BI146:BI155" si="18">IF(N146="nulová",J146,0)</f>
        <v>0</v>
      </c>
      <c r="BJ146" s="17" t="s">
        <v>88</v>
      </c>
      <c r="BK146" s="150">
        <f t="shared" ref="BK146:BK155" si="19">ROUND(I146*H146,2)</f>
        <v>0</v>
      </c>
      <c r="BL146" s="17" t="s">
        <v>120</v>
      </c>
      <c r="BM146" s="149" t="s">
        <v>385</v>
      </c>
    </row>
    <row r="147" spans="2:65" s="1" customFormat="1" ht="16.5" customHeight="1" x14ac:dyDescent="0.2">
      <c r="B147" s="137"/>
      <c r="C147" s="138" t="s">
        <v>388</v>
      </c>
      <c r="D147" s="138" t="s">
        <v>311</v>
      </c>
      <c r="E147" s="139" t="s">
        <v>7577</v>
      </c>
      <c r="F147" s="140" t="s">
        <v>7578</v>
      </c>
      <c r="G147" s="141" t="s">
        <v>434</v>
      </c>
      <c r="H147" s="142">
        <v>1240</v>
      </c>
      <c r="I147" s="143"/>
      <c r="J147" s="144">
        <f t="shared" si="10"/>
        <v>0</v>
      </c>
      <c r="K147" s="140" t="s">
        <v>7325</v>
      </c>
      <c r="L147" s="33"/>
      <c r="M147" s="145" t="s">
        <v>1</v>
      </c>
      <c r="N147" s="146" t="s">
        <v>46</v>
      </c>
      <c r="P147" s="147">
        <f t="shared" si="11"/>
        <v>0</v>
      </c>
      <c r="Q147" s="147">
        <v>0</v>
      </c>
      <c r="R147" s="147">
        <f t="shared" si="12"/>
        <v>0</v>
      </c>
      <c r="S147" s="147">
        <v>0</v>
      </c>
      <c r="T147" s="148">
        <f t="shared" si="13"/>
        <v>0</v>
      </c>
      <c r="AR147" s="149" t="s">
        <v>120</v>
      </c>
      <c r="AT147" s="149" t="s">
        <v>311</v>
      </c>
      <c r="AU147" s="149" t="s">
        <v>88</v>
      </c>
      <c r="AY147" s="17" t="s">
        <v>309</v>
      </c>
      <c r="BE147" s="150">
        <f t="shared" si="14"/>
        <v>0</v>
      </c>
      <c r="BF147" s="150">
        <f t="shared" si="15"/>
        <v>0</v>
      </c>
      <c r="BG147" s="150">
        <f t="shared" si="16"/>
        <v>0</v>
      </c>
      <c r="BH147" s="150">
        <f t="shared" si="17"/>
        <v>0</v>
      </c>
      <c r="BI147" s="150">
        <f t="shared" si="18"/>
        <v>0</v>
      </c>
      <c r="BJ147" s="17" t="s">
        <v>88</v>
      </c>
      <c r="BK147" s="150">
        <f t="shared" si="19"/>
        <v>0</v>
      </c>
      <c r="BL147" s="17" t="s">
        <v>120</v>
      </c>
      <c r="BM147" s="149" t="s">
        <v>392</v>
      </c>
    </row>
    <row r="148" spans="2:65" s="1" customFormat="1" ht="16.5" customHeight="1" x14ac:dyDescent="0.2">
      <c r="B148" s="137"/>
      <c r="C148" s="138" t="s">
        <v>351</v>
      </c>
      <c r="D148" s="138" t="s">
        <v>311</v>
      </c>
      <c r="E148" s="139" t="s">
        <v>7579</v>
      </c>
      <c r="F148" s="140" t="s">
        <v>7580</v>
      </c>
      <c r="G148" s="141" t="s">
        <v>434</v>
      </c>
      <c r="H148" s="142">
        <v>480</v>
      </c>
      <c r="I148" s="143"/>
      <c r="J148" s="144">
        <f t="shared" si="10"/>
        <v>0</v>
      </c>
      <c r="K148" s="140" t="s">
        <v>7325</v>
      </c>
      <c r="L148" s="33"/>
      <c r="M148" s="145" t="s">
        <v>1</v>
      </c>
      <c r="N148" s="146" t="s">
        <v>46</v>
      </c>
      <c r="P148" s="147">
        <f t="shared" si="11"/>
        <v>0</v>
      </c>
      <c r="Q148" s="147">
        <v>0</v>
      </c>
      <c r="R148" s="147">
        <f t="shared" si="12"/>
        <v>0</v>
      </c>
      <c r="S148" s="147">
        <v>0</v>
      </c>
      <c r="T148" s="148">
        <f t="shared" si="13"/>
        <v>0</v>
      </c>
      <c r="AR148" s="149" t="s">
        <v>120</v>
      </c>
      <c r="AT148" s="149" t="s">
        <v>311</v>
      </c>
      <c r="AU148" s="149" t="s">
        <v>88</v>
      </c>
      <c r="AY148" s="17" t="s">
        <v>309</v>
      </c>
      <c r="BE148" s="150">
        <f t="shared" si="14"/>
        <v>0</v>
      </c>
      <c r="BF148" s="150">
        <f t="shared" si="15"/>
        <v>0</v>
      </c>
      <c r="BG148" s="150">
        <f t="shared" si="16"/>
        <v>0</v>
      </c>
      <c r="BH148" s="150">
        <f t="shared" si="17"/>
        <v>0</v>
      </c>
      <c r="BI148" s="150">
        <f t="shared" si="18"/>
        <v>0</v>
      </c>
      <c r="BJ148" s="17" t="s">
        <v>88</v>
      </c>
      <c r="BK148" s="150">
        <f t="shared" si="19"/>
        <v>0</v>
      </c>
      <c r="BL148" s="17" t="s">
        <v>120</v>
      </c>
      <c r="BM148" s="149" t="s">
        <v>398</v>
      </c>
    </row>
    <row r="149" spans="2:65" s="1" customFormat="1" ht="16.5" customHeight="1" x14ac:dyDescent="0.2">
      <c r="B149" s="137"/>
      <c r="C149" s="138" t="s">
        <v>399</v>
      </c>
      <c r="D149" s="138" t="s">
        <v>311</v>
      </c>
      <c r="E149" s="139" t="s">
        <v>7581</v>
      </c>
      <c r="F149" s="140" t="s">
        <v>7582</v>
      </c>
      <c r="G149" s="141" t="s">
        <v>434</v>
      </c>
      <c r="H149" s="142">
        <v>480</v>
      </c>
      <c r="I149" s="143"/>
      <c r="J149" s="144">
        <f t="shared" si="10"/>
        <v>0</v>
      </c>
      <c r="K149" s="140" t="s">
        <v>7325</v>
      </c>
      <c r="L149" s="33"/>
      <c r="M149" s="145" t="s">
        <v>1</v>
      </c>
      <c r="N149" s="146" t="s">
        <v>46</v>
      </c>
      <c r="P149" s="147">
        <f t="shared" si="11"/>
        <v>0</v>
      </c>
      <c r="Q149" s="147">
        <v>0</v>
      </c>
      <c r="R149" s="147">
        <f t="shared" si="12"/>
        <v>0</v>
      </c>
      <c r="S149" s="147">
        <v>0</v>
      </c>
      <c r="T149" s="148">
        <f t="shared" si="13"/>
        <v>0</v>
      </c>
      <c r="AR149" s="149" t="s">
        <v>120</v>
      </c>
      <c r="AT149" s="149" t="s">
        <v>311</v>
      </c>
      <c r="AU149" s="149" t="s">
        <v>88</v>
      </c>
      <c r="AY149" s="17" t="s">
        <v>309</v>
      </c>
      <c r="BE149" s="150">
        <f t="shared" si="14"/>
        <v>0</v>
      </c>
      <c r="BF149" s="150">
        <f t="shared" si="15"/>
        <v>0</v>
      </c>
      <c r="BG149" s="150">
        <f t="shared" si="16"/>
        <v>0</v>
      </c>
      <c r="BH149" s="150">
        <f t="shared" si="17"/>
        <v>0</v>
      </c>
      <c r="BI149" s="150">
        <f t="shared" si="18"/>
        <v>0</v>
      </c>
      <c r="BJ149" s="17" t="s">
        <v>88</v>
      </c>
      <c r="BK149" s="150">
        <f t="shared" si="19"/>
        <v>0</v>
      </c>
      <c r="BL149" s="17" t="s">
        <v>120</v>
      </c>
      <c r="BM149" s="149" t="s">
        <v>402</v>
      </c>
    </row>
    <row r="150" spans="2:65" s="1" customFormat="1" ht="16.5" customHeight="1" x14ac:dyDescent="0.2">
      <c r="B150" s="137"/>
      <c r="C150" s="138" t="s">
        <v>355</v>
      </c>
      <c r="D150" s="138" t="s">
        <v>311</v>
      </c>
      <c r="E150" s="139" t="s">
        <v>7583</v>
      </c>
      <c r="F150" s="140" t="s">
        <v>7584</v>
      </c>
      <c r="G150" s="141" t="s">
        <v>434</v>
      </c>
      <c r="H150" s="142">
        <v>1570</v>
      </c>
      <c r="I150" s="143"/>
      <c r="J150" s="144">
        <f t="shared" si="10"/>
        <v>0</v>
      </c>
      <c r="K150" s="140" t="s">
        <v>7325</v>
      </c>
      <c r="L150" s="33"/>
      <c r="M150" s="145" t="s">
        <v>1</v>
      </c>
      <c r="N150" s="146" t="s">
        <v>46</v>
      </c>
      <c r="P150" s="147">
        <f t="shared" si="11"/>
        <v>0</v>
      </c>
      <c r="Q150" s="147">
        <v>0</v>
      </c>
      <c r="R150" s="147">
        <f t="shared" si="12"/>
        <v>0</v>
      </c>
      <c r="S150" s="147">
        <v>0</v>
      </c>
      <c r="T150" s="148">
        <f t="shared" si="13"/>
        <v>0</v>
      </c>
      <c r="AR150" s="149" t="s">
        <v>120</v>
      </c>
      <c r="AT150" s="149" t="s">
        <v>311</v>
      </c>
      <c r="AU150" s="149" t="s">
        <v>88</v>
      </c>
      <c r="AY150" s="17" t="s">
        <v>309</v>
      </c>
      <c r="BE150" s="150">
        <f t="shared" si="14"/>
        <v>0</v>
      </c>
      <c r="BF150" s="150">
        <f t="shared" si="15"/>
        <v>0</v>
      </c>
      <c r="BG150" s="150">
        <f t="shared" si="16"/>
        <v>0</v>
      </c>
      <c r="BH150" s="150">
        <f t="shared" si="17"/>
        <v>0</v>
      </c>
      <c r="BI150" s="150">
        <f t="shared" si="18"/>
        <v>0</v>
      </c>
      <c r="BJ150" s="17" t="s">
        <v>88</v>
      </c>
      <c r="BK150" s="150">
        <f t="shared" si="19"/>
        <v>0</v>
      </c>
      <c r="BL150" s="17" t="s">
        <v>120</v>
      </c>
      <c r="BM150" s="149" t="s">
        <v>406</v>
      </c>
    </row>
    <row r="151" spans="2:65" s="1" customFormat="1" ht="16.5" customHeight="1" x14ac:dyDescent="0.2">
      <c r="B151" s="137"/>
      <c r="C151" s="138" t="s">
        <v>7</v>
      </c>
      <c r="D151" s="138" t="s">
        <v>311</v>
      </c>
      <c r="E151" s="139" t="s">
        <v>7585</v>
      </c>
      <c r="F151" s="140" t="s">
        <v>7406</v>
      </c>
      <c r="G151" s="141" t="s">
        <v>434</v>
      </c>
      <c r="H151" s="142">
        <v>180</v>
      </c>
      <c r="I151" s="143"/>
      <c r="J151" s="144">
        <f t="shared" si="10"/>
        <v>0</v>
      </c>
      <c r="K151" s="140" t="s">
        <v>7325</v>
      </c>
      <c r="L151" s="33"/>
      <c r="M151" s="145" t="s">
        <v>1</v>
      </c>
      <c r="N151" s="146" t="s">
        <v>46</v>
      </c>
      <c r="P151" s="147">
        <f t="shared" si="11"/>
        <v>0</v>
      </c>
      <c r="Q151" s="147">
        <v>0</v>
      </c>
      <c r="R151" s="147">
        <f t="shared" si="12"/>
        <v>0</v>
      </c>
      <c r="S151" s="147">
        <v>0</v>
      </c>
      <c r="T151" s="148">
        <f t="shared" si="13"/>
        <v>0</v>
      </c>
      <c r="AR151" s="149" t="s">
        <v>120</v>
      </c>
      <c r="AT151" s="149" t="s">
        <v>311</v>
      </c>
      <c r="AU151" s="149" t="s">
        <v>88</v>
      </c>
      <c r="AY151" s="17" t="s">
        <v>309</v>
      </c>
      <c r="BE151" s="150">
        <f t="shared" si="14"/>
        <v>0</v>
      </c>
      <c r="BF151" s="150">
        <f t="shared" si="15"/>
        <v>0</v>
      </c>
      <c r="BG151" s="150">
        <f t="shared" si="16"/>
        <v>0</v>
      </c>
      <c r="BH151" s="150">
        <f t="shared" si="17"/>
        <v>0</v>
      </c>
      <c r="BI151" s="150">
        <f t="shared" si="18"/>
        <v>0</v>
      </c>
      <c r="BJ151" s="17" t="s">
        <v>88</v>
      </c>
      <c r="BK151" s="150">
        <f t="shared" si="19"/>
        <v>0</v>
      </c>
      <c r="BL151" s="17" t="s">
        <v>120</v>
      </c>
      <c r="BM151" s="149" t="s">
        <v>410</v>
      </c>
    </row>
    <row r="152" spans="2:65" s="1" customFormat="1" ht="16.5" customHeight="1" x14ac:dyDescent="0.2">
      <c r="B152" s="137"/>
      <c r="C152" s="138" t="s">
        <v>361</v>
      </c>
      <c r="D152" s="138" t="s">
        <v>311</v>
      </c>
      <c r="E152" s="139" t="s">
        <v>6798</v>
      </c>
      <c r="F152" s="140" t="s">
        <v>7407</v>
      </c>
      <c r="G152" s="141" t="s">
        <v>2702</v>
      </c>
      <c r="H152" s="142">
        <v>3</v>
      </c>
      <c r="I152" s="143"/>
      <c r="J152" s="144">
        <f t="shared" si="10"/>
        <v>0</v>
      </c>
      <c r="K152" s="140" t="s">
        <v>366</v>
      </c>
      <c r="L152" s="33"/>
      <c r="M152" s="145" t="s">
        <v>1</v>
      </c>
      <c r="N152" s="146" t="s">
        <v>46</v>
      </c>
      <c r="P152" s="147">
        <f t="shared" si="11"/>
        <v>0</v>
      </c>
      <c r="Q152" s="147">
        <v>0</v>
      </c>
      <c r="R152" s="147">
        <f t="shared" si="12"/>
        <v>0</v>
      </c>
      <c r="S152" s="147">
        <v>0</v>
      </c>
      <c r="T152" s="148">
        <f t="shared" si="13"/>
        <v>0</v>
      </c>
      <c r="AR152" s="149" t="s">
        <v>120</v>
      </c>
      <c r="AT152" s="149" t="s">
        <v>311</v>
      </c>
      <c r="AU152" s="149" t="s">
        <v>88</v>
      </c>
      <c r="AY152" s="17" t="s">
        <v>309</v>
      </c>
      <c r="BE152" s="150">
        <f t="shared" si="14"/>
        <v>0</v>
      </c>
      <c r="BF152" s="150">
        <f t="shared" si="15"/>
        <v>0</v>
      </c>
      <c r="BG152" s="150">
        <f t="shared" si="16"/>
        <v>0</v>
      </c>
      <c r="BH152" s="150">
        <f t="shared" si="17"/>
        <v>0</v>
      </c>
      <c r="BI152" s="150">
        <f t="shared" si="18"/>
        <v>0</v>
      </c>
      <c r="BJ152" s="17" t="s">
        <v>88</v>
      </c>
      <c r="BK152" s="150">
        <f t="shared" si="19"/>
        <v>0</v>
      </c>
      <c r="BL152" s="17" t="s">
        <v>120</v>
      </c>
      <c r="BM152" s="149" t="s">
        <v>414</v>
      </c>
    </row>
    <row r="153" spans="2:65" s="1" customFormat="1" ht="16.5" customHeight="1" x14ac:dyDescent="0.2">
      <c r="B153" s="137"/>
      <c r="C153" s="138" t="s">
        <v>416</v>
      </c>
      <c r="D153" s="138" t="s">
        <v>311</v>
      </c>
      <c r="E153" s="139" t="s">
        <v>7586</v>
      </c>
      <c r="F153" s="140" t="s">
        <v>7409</v>
      </c>
      <c r="G153" s="141" t="s">
        <v>2702</v>
      </c>
      <c r="H153" s="142">
        <v>3</v>
      </c>
      <c r="I153" s="143"/>
      <c r="J153" s="144">
        <f t="shared" si="10"/>
        <v>0</v>
      </c>
      <c r="K153" s="140" t="s">
        <v>7325</v>
      </c>
      <c r="L153" s="33"/>
      <c r="M153" s="145" t="s">
        <v>1</v>
      </c>
      <c r="N153" s="146" t="s">
        <v>46</v>
      </c>
      <c r="P153" s="147">
        <f t="shared" si="11"/>
        <v>0</v>
      </c>
      <c r="Q153" s="147">
        <v>0</v>
      </c>
      <c r="R153" s="147">
        <f t="shared" si="12"/>
        <v>0</v>
      </c>
      <c r="S153" s="147">
        <v>0</v>
      </c>
      <c r="T153" s="148">
        <f t="shared" si="13"/>
        <v>0</v>
      </c>
      <c r="AR153" s="149" t="s">
        <v>120</v>
      </c>
      <c r="AT153" s="149" t="s">
        <v>311</v>
      </c>
      <c r="AU153" s="149" t="s">
        <v>88</v>
      </c>
      <c r="AY153" s="17" t="s">
        <v>309</v>
      </c>
      <c r="BE153" s="150">
        <f t="shared" si="14"/>
        <v>0</v>
      </c>
      <c r="BF153" s="150">
        <f t="shared" si="15"/>
        <v>0</v>
      </c>
      <c r="BG153" s="150">
        <f t="shared" si="16"/>
        <v>0</v>
      </c>
      <c r="BH153" s="150">
        <f t="shared" si="17"/>
        <v>0</v>
      </c>
      <c r="BI153" s="150">
        <f t="shared" si="18"/>
        <v>0</v>
      </c>
      <c r="BJ153" s="17" t="s">
        <v>88</v>
      </c>
      <c r="BK153" s="150">
        <f t="shared" si="19"/>
        <v>0</v>
      </c>
      <c r="BL153" s="17" t="s">
        <v>120</v>
      </c>
      <c r="BM153" s="149" t="s">
        <v>420</v>
      </c>
    </row>
    <row r="154" spans="2:65" s="1" customFormat="1" ht="16.5" customHeight="1" x14ac:dyDescent="0.2">
      <c r="B154" s="137"/>
      <c r="C154" s="138" t="s">
        <v>367</v>
      </c>
      <c r="D154" s="138" t="s">
        <v>311</v>
      </c>
      <c r="E154" s="139" t="s">
        <v>7587</v>
      </c>
      <c r="F154" s="140" t="s">
        <v>7588</v>
      </c>
      <c r="G154" s="141" t="s">
        <v>2702</v>
      </c>
      <c r="H154" s="142">
        <v>3</v>
      </c>
      <c r="I154" s="143"/>
      <c r="J154" s="144">
        <f t="shared" si="10"/>
        <v>0</v>
      </c>
      <c r="K154" s="140" t="s">
        <v>7325</v>
      </c>
      <c r="L154" s="33"/>
      <c r="M154" s="145" t="s">
        <v>1</v>
      </c>
      <c r="N154" s="146" t="s">
        <v>46</v>
      </c>
      <c r="P154" s="147">
        <f t="shared" si="11"/>
        <v>0</v>
      </c>
      <c r="Q154" s="147">
        <v>0</v>
      </c>
      <c r="R154" s="147">
        <f t="shared" si="12"/>
        <v>0</v>
      </c>
      <c r="S154" s="147">
        <v>0</v>
      </c>
      <c r="T154" s="148">
        <f t="shared" si="13"/>
        <v>0</v>
      </c>
      <c r="AR154" s="149" t="s">
        <v>120</v>
      </c>
      <c r="AT154" s="149" t="s">
        <v>311</v>
      </c>
      <c r="AU154" s="149" t="s">
        <v>88</v>
      </c>
      <c r="AY154" s="17" t="s">
        <v>309</v>
      </c>
      <c r="BE154" s="150">
        <f t="shared" si="14"/>
        <v>0</v>
      </c>
      <c r="BF154" s="150">
        <f t="shared" si="15"/>
        <v>0</v>
      </c>
      <c r="BG154" s="150">
        <f t="shared" si="16"/>
        <v>0</v>
      </c>
      <c r="BH154" s="150">
        <f t="shared" si="17"/>
        <v>0</v>
      </c>
      <c r="BI154" s="150">
        <f t="shared" si="18"/>
        <v>0</v>
      </c>
      <c r="BJ154" s="17" t="s">
        <v>88</v>
      </c>
      <c r="BK154" s="150">
        <f t="shared" si="19"/>
        <v>0</v>
      </c>
      <c r="BL154" s="17" t="s">
        <v>120</v>
      </c>
      <c r="BM154" s="149" t="s">
        <v>424</v>
      </c>
    </row>
    <row r="155" spans="2:65" s="1" customFormat="1" ht="16.5" customHeight="1" x14ac:dyDescent="0.2">
      <c r="B155" s="137"/>
      <c r="C155" s="138" t="s">
        <v>426</v>
      </c>
      <c r="D155" s="138" t="s">
        <v>311</v>
      </c>
      <c r="E155" s="139" t="s">
        <v>7589</v>
      </c>
      <c r="F155" s="140" t="s">
        <v>7590</v>
      </c>
      <c r="G155" s="141" t="s">
        <v>7433</v>
      </c>
      <c r="H155" s="142">
        <v>1</v>
      </c>
      <c r="I155" s="143"/>
      <c r="J155" s="144">
        <f t="shared" si="10"/>
        <v>0</v>
      </c>
      <c r="K155" s="140" t="s">
        <v>7325</v>
      </c>
      <c r="L155" s="33"/>
      <c r="M155" s="145" t="s">
        <v>1</v>
      </c>
      <c r="N155" s="146" t="s">
        <v>46</v>
      </c>
      <c r="P155" s="147">
        <f t="shared" si="11"/>
        <v>0</v>
      </c>
      <c r="Q155" s="147">
        <v>0</v>
      </c>
      <c r="R155" s="147">
        <f t="shared" si="12"/>
        <v>0</v>
      </c>
      <c r="S155" s="147">
        <v>0</v>
      </c>
      <c r="T155" s="148">
        <f t="shared" si="13"/>
        <v>0</v>
      </c>
      <c r="AR155" s="149" t="s">
        <v>120</v>
      </c>
      <c r="AT155" s="149" t="s">
        <v>311</v>
      </c>
      <c r="AU155" s="149" t="s">
        <v>88</v>
      </c>
      <c r="AY155" s="17" t="s">
        <v>309</v>
      </c>
      <c r="BE155" s="150">
        <f t="shared" si="14"/>
        <v>0</v>
      </c>
      <c r="BF155" s="150">
        <f t="shared" si="15"/>
        <v>0</v>
      </c>
      <c r="BG155" s="150">
        <f t="shared" si="16"/>
        <v>0</v>
      </c>
      <c r="BH155" s="150">
        <f t="shared" si="17"/>
        <v>0</v>
      </c>
      <c r="BI155" s="150">
        <f t="shared" si="18"/>
        <v>0</v>
      </c>
      <c r="BJ155" s="17" t="s">
        <v>88</v>
      </c>
      <c r="BK155" s="150">
        <f t="shared" si="19"/>
        <v>0</v>
      </c>
      <c r="BL155" s="17" t="s">
        <v>120</v>
      </c>
      <c r="BM155" s="149" t="s">
        <v>429</v>
      </c>
    </row>
    <row r="156" spans="2:65" s="11" customFormat="1" ht="25.9" customHeight="1" x14ac:dyDescent="0.2">
      <c r="B156" s="125"/>
      <c r="D156" s="126" t="s">
        <v>80</v>
      </c>
      <c r="E156" s="127" t="s">
        <v>6263</v>
      </c>
      <c r="F156" s="127" t="s">
        <v>7434</v>
      </c>
      <c r="I156" s="128"/>
      <c r="J156" s="129">
        <f>BK156</f>
        <v>0</v>
      </c>
      <c r="L156" s="125"/>
      <c r="M156" s="130"/>
      <c r="P156" s="131">
        <f>SUM(P157:P165)</f>
        <v>0</v>
      </c>
      <c r="R156" s="131">
        <f>SUM(R157:R165)</f>
        <v>0</v>
      </c>
      <c r="T156" s="132">
        <f>SUM(T157:T165)</f>
        <v>0</v>
      </c>
      <c r="AR156" s="126" t="s">
        <v>88</v>
      </c>
      <c r="AT156" s="133" t="s">
        <v>80</v>
      </c>
      <c r="AU156" s="133" t="s">
        <v>81</v>
      </c>
      <c r="AY156" s="126" t="s">
        <v>309</v>
      </c>
      <c r="BK156" s="134">
        <f>SUM(BK157:BK165)</f>
        <v>0</v>
      </c>
    </row>
    <row r="157" spans="2:65" s="1" customFormat="1" ht="16.5" customHeight="1" x14ac:dyDescent="0.2">
      <c r="B157" s="137"/>
      <c r="C157" s="138" t="s">
        <v>371</v>
      </c>
      <c r="D157" s="138" t="s">
        <v>311</v>
      </c>
      <c r="E157" s="139" t="s">
        <v>6705</v>
      </c>
      <c r="F157" s="140" t="s">
        <v>7322</v>
      </c>
      <c r="G157" s="141" t="s">
        <v>1</v>
      </c>
      <c r="H157" s="142">
        <v>0</v>
      </c>
      <c r="I157" s="143"/>
      <c r="J157" s="144">
        <f t="shared" ref="J157:J165" si="20">ROUND(I157*H157,2)</f>
        <v>0</v>
      </c>
      <c r="K157" s="140" t="s">
        <v>1</v>
      </c>
      <c r="L157" s="33"/>
      <c r="M157" s="145" t="s">
        <v>1</v>
      </c>
      <c r="N157" s="146" t="s">
        <v>46</v>
      </c>
      <c r="P157" s="147">
        <f t="shared" ref="P157:P165" si="21">O157*H157</f>
        <v>0</v>
      </c>
      <c r="Q157" s="147">
        <v>0</v>
      </c>
      <c r="R157" s="147">
        <f t="shared" ref="R157:R165" si="22">Q157*H157</f>
        <v>0</v>
      </c>
      <c r="S157" s="147">
        <v>0</v>
      </c>
      <c r="T157" s="148">
        <f t="shared" ref="T157:T165" si="23">S157*H157</f>
        <v>0</v>
      </c>
      <c r="AR157" s="149" t="s">
        <v>120</v>
      </c>
      <c r="AT157" s="149" t="s">
        <v>311</v>
      </c>
      <c r="AU157" s="149" t="s">
        <v>88</v>
      </c>
      <c r="AY157" s="17" t="s">
        <v>309</v>
      </c>
      <c r="BE157" s="150">
        <f t="shared" ref="BE157:BE165" si="24">IF(N157="základní",J157,0)</f>
        <v>0</v>
      </c>
      <c r="BF157" s="150">
        <f t="shared" ref="BF157:BF165" si="25">IF(N157="snížená",J157,0)</f>
        <v>0</v>
      </c>
      <c r="BG157" s="150">
        <f t="shared" ref="BG157:BG165" si="26">IF(N157="zákl. přenesená",J157,0)</f>
        <v>0</v>
      </c>
      <c r="BH157" s="150">
        <f t="shared" ref="BH157:BH165" si="27">IF(N157="sníž. přenesená",J157,0)</f>
        <v>0</v>
      </c>
      <c r="BI157" s="150">
        <f t="shared" ref="BI157:BI165" si="28">IF(N157="nulová",J157,0)</f>
        <v>0</v>
      </c>
      <c r="BJ157" s="17" t="s">
        <v>88</v>
      </c>
      <c r="BK157" s="150">
        <f t="shared" ref="BK157:BK165" si="29">ROUND(I157*H157,2)</f>
        <v>0</v>
      </c>
      <c r="BL157" s="17" t="s">
        <v>120</v>
      </c>
      <c r="BM157" s="149" t="s">
        <v>435</v>
      </c>
    </row>
    <row r="158" spans="2:65" s="1" customFormat="1" ht="16.5" customHeight="1" x14ac:dyDescent="0.2">
      <c r="B158" s="137"/>
      <c r="C158" s="138" t="s">
        <v>437</v>
      </c>
      <c r="D158" s="138" t="s">
        <v>311</v>
      </c>
      <c r="E158" s="139" t="s">
        <v>7591</v>
      </c>
      <c r="F158" s="140" t="s">
        <v>7592</v>
      </c>
      <c r="G158" s="141" t="s">
        <v>2702</v>
      </c>
      <c r="H158" s="142">
        <v>1</v>
      </c>
      <c r="I158" s="143"/>
      <c r="J158" s="144">
        <f t="shared" si="20"/>
        <v>0</v>
      </c>
      <c r="K158" s="140" t="s">
        <v>7325</v>
      </c>
      <c r="L158" s="33"/>
      <c r="M158" s="145" t="s">
        <v>1</v>
      </c>
      <c r="N158" s="146" t="s">
        <v>46</v>
      </c>
      <c r="P158" s="147">
        <f t="shared" si="21"/>
        <v>0</v>
      </c>
      <c r="Q158" s="147">
        <v>0</v>
      </c>
      <c r="R158" s="147">
        <f t="shared" si="22"/>
        <v>0</v>
      </c>
      <c r="S158" s="147">
        <v>0</v>
      </c>
      <c r="T158" s="148">
        <f t="shared" si="23"/>
        <v>0</v>
      </c>
      <c r="AR158" s="149" t="s">
        <v>120</v>
      </c>
      <c r="AT158" s="149" t="s">
        <v>311</v>
      </c>
      <c r="AU158" s="149" t="s">
        <v>88</v>
      </c>
      <c r="AY158" s="17" t="s">
        <v>309</v>
      </c>
      <c r="BE158" s="150">
        <f t="shared" si="24"/>
        <v>0</v>
      </c>
      <c r="BF158" s="150">
        <f t="shared" si="25"/>
        <v>0</v>
      </c>
      <c r="BG158" s="150">
        <f t="shared" si="26"/>
        <v>0</v>
      </c>
      <c r="BH158" s="150">
        <f t="shared" si="27"/>
        <v>0</v>
      </c>
      <c r="BI158" s="150">
        <f t="shared" si="28"/>
        <v>0</v>
      </c>
      <c r="BJ158" s="17" t="s">
        <v>88</v>
      </c>
      <c r="BK158" s="150">
        <f t="shared" si="29"/>
        <v>0</v>
      </c>
      <c r="BL158" s="17" t="s">
        <v>120</v>
      </c>
      <c r="BM158" s="149" t="s">
        <v>440</v>
      </c>
    </row>
    <row r="159" spans="2:65" s="1" customFormat="1" ht="16.5" customHeight="1" x14ac:dyDescent="0.2">
      <c r="B159" s="137"/>
      <c r="C159" s="138" t="s">
        <v>376</v>
      </c>
      <c r="D159" s="138" t="s">
        <v>311</v>
      </c>
      <c r="E159" s="139" t="s">
        <v>7593</v>
      </c>
      <c r="F159" s="140" t="s">
        <v>7594</v>
      </c>
      <c r="G159" s="141" t="s">
        <v>2702</v>
      </c>
      <c r="H159" s="142">
        <v>1</v>
      </c>
      <c r="I159" s="143"/>
      <c r="J159" s="144">
        <f t="shared" si="20"/>
        <v>0</v>
      </c>
      <c r="K159" s="140" t="s">
        <v>7325</v>
      </c>
      <c r="L159" s="33"/>
      <c r="M159" s="145" t="s">
        <v>1</v>
      </c>
      <c r="N159" s="146" t="s">
        <v>46</v>
      </c>
      <c r="P159" s="147">
        <f t="shared" si="21"/>
        <v>0</v>
      </c>
      <c r="Q159" s="147">
        <v>0</v>
      </c>
      <c r="R159" s="147">
        <f t="shared" si="22"/>
        <v>0</v>
      </c>
      <c r="S159" s="147">
        <v>0</v>
      </c>
      <c r="T159" s="148">
        <f t="shared" si="23"/>
        <v>0</v>
      </c>
      <c r="AR159" s="149" t="s">
        <v>120</v>
      </c>
      <c r="AT159" s="149" t="s">
        <v>311</v>
      </c>
      <c r="AU159" s="149" t="s">
        <v>88</v>
      </c>
      <c r="AY159" s="17" t="s">
        <v>309</v>
      </c>
      <c r="BE159" s="150">
        <f t="shared" si="24"/>
        <v>0</v>
      </c>
      <c r="BF159" s="150">
        <f t="shared" si="25"/>
        <v>0</v>
      </c>
      <c r="BG159" s="150">
        <f t="shared" si="26"/>
        <v>0</v>
      </c>
      <c r="BH159" s="150">
        <f t="shared" si="27"/>
        <v>0</v>
      </c>
      <c r="BI159" s="150">
        <f t="shared" si="28"/>
        <v>0</v>
      </c>
      <c r="BJ159" s="17" t="s">
        <v>88</v>
      </c>
      <c r="BK159" s="150">
        <f t="shared" si="29"/>
        <v>0</v>
      </c>
      <c r="BL159" s="17" t="s">
        <v>120</v>
      </c>
      <c r="BM159" s="149" t="s">
        <v>443</v>
      </c>
    </row>
    <row r="160" spans="2:65" s="1" customFormat="1" ht="16.5" customHeight="1" x14ac:dyDescent="0.2">
      <c r="B160" s="137"/>
      <c r="C160" s="138" t="s">
        <v>444</v>
      </c>
      <c r="D160" s="138" t="s">
        <v>311</v>
      </c>
      <c r="E160" s="139" t="s">
        <v>7595</v>
      </c>
      <c r="F160" s="140" t="s">
        <v>7596</v>
      </c>
      <c r="G160" s="141" t="s">
        <v>2702</v>
      </c>
      <c r="H160" s="142">
        <v>1</v>
      </c>
      <c r="I160" s="143"/>
      <c r="J160" s="144">
        <f t="shared" si="20"/>
        <v>0</v>
      </c>
      <c r="K160" s="140" t="s">
        <v>7325</v>
      </c>
      <c r="L160" s="33"/>
      <c r="M160" s="145" t="s">
        <v>1</v>
      </c>
      <c r="N160" s="146" t="s">
        <v>46</v>
      </c>
      <c r="P160" s="147">
        <f t="shared" si="21"/>
        <v>0</v>
      </c>
      <c r="Q160" s="147">
        <v>0</v>
      </c>
      <c r="R160" s="147">
        <f t="shared" si="22"/>
        <v>0</v>
      </c>
      <c r="S160" s="147">
        <v>0</v>
      </c>
      <c r="T160" s="148">
        <f t="shared" si="23"/>
        <v>0</v>
      </c>
      <c r="AR160" s="149" t="s">
        <v>120</v>
      </c>
      <c r="AT160" s="149" t="s">
        <v>311</v>
      </c>
      <c r="AU160" s="149" t="s">
        <v>88</v>
      </c>
      <c r="AY160" s="17" t="s">
        <v>309</v>
      </c>
      <c r="BE160" s="150">
        <f t="shared" si="24"/>
        <v>0</v>
      </c>
      <c r="BF160" s="150">
        <f t="shared" si="25"/>
        <v>0</v>
      </c>
      <c r="BG160" s="150">
        <f t="shared" si="26"/>
        <v>0</v>
      </c>
      <c r="BH160" s="150">
        <f t="shared" si="27"/>
        <v>0</v>
      </c>
      <c r="BI160" s="150">
        <f t="shared" si="28"/>
        <v>0</v>
      </c>
      <c r="BJ160" s="17" t="s">
        <v>88</v>
      </c>
      <c r="BK160" s="150">
        <f t="shared" si="29"/>
        <v>0</v>
      </c>
      <c r="BL160" s="17" t="s">
        <v>120</v>
      </c>
      <c r="BM160" s="149" t="s">
        <v>447</v>
      </c>
    </row>
    <row r="161" spans="2:65" s="1" customFormat="1" ht="16.5" customHeight="1" x14ac:dyDescent="0.2">
      <c r="B161" s="137"/>
      <c r="C161" s="138" t="s">
        <v>381</v>
      </c>
      <c r="D161" s="138" t="s">
        <v>311</v>
      </c>
      <c r="E161" s="139" t="s">
        <v>7597</v>
      </c>
      <c r="F161" s="140" t="s">
        <v>7598</v>
      </c>
      <c r="G161" s="141" t="s">
        <v>2702</v>
      </c>
      <c r="H161" s="142">
        <v>1</v>
      </c>
      <c r="I161" s="143"/>
      <c r="J161" s="144">
        <f t="shared" si="20"/>
        <v>0</v>
      </c>
      <c r="K161" s="140" t="s">
        <v>7325</v>
      </c>
      <c r="L161" s="33"/>
      <c r="M161" s="145" t="s">
        <v>1</v>
      </c>
      <c r="N161" s="146" t="s">
        <v>46</v>
      </c>
      <c r="P161" s="147">
        <f t="shared" si="21"/>
        <v>0</v>
      </c>
      <c r="Q161" s="147">
        <v>0</v>
      </c>
      <c r="R161" s="147">
        <f t="shared" si="22"/>
        <v>0</v>
      </c>
      <c r="S161" s="147">
        <v>0</v>
      </c>
      <c r="T161" s="148">
        <f t="shared" si="23"/>
        <v>0</v>
      </c>
      <c r="AR161" s="149" t="s">
        <v>120</v>
      </c>
      <c r="AT161" s="149" t="s">
        <v>311</v>
      </c>
      <c r="AU161" s="149" t="s">
        <v>88</v>
      </c>
      <c r="AY161" s="17" t="s">
        <v>309</v>
      </c>
      <c r="BE161" s="150">
        <f t="shared" si="24"/>
        <v>0</v>
      </c>
      <c r="BF161" s="150">
        <f t="shared" si="25"/>
        <v>0</v>
      </c>
      <c r="BG161" s="150">
        <f t="shared" si="26"/>
        <v>0</v>
      </c>
      <c r="BH161" s="150">
        <f t="shared" si="27"/>
        <v>0</v>
      </c>
      <c r="BI161" s="150">
        <f t="shared" si="28"/>
        <v>0</v>
      </c>
      <c r="BJ161" s="17" t="s">
        <v>88</v>
      </c>
      <c r="BK161" s="150">
        <f t="shared" si="29"/>
        <v>0</v>
      </c>
      <c r="BL161" s="17" t="s">
        <v>120</v>
      </c>
      <c r="BM161" s="149" t="s">
        <v>452</v>
      </c>
    </row>
    <row r="162" spans="2:65" s="1" customFormat="1" ht="16.5" customHeight="1" x14ac:dyDescent="0.2">
      <c r="B162" s="137"/>
      <c r="C162" s="138" t="s">
        <v>458</v>
      </c>
      <c r="D162" s="138" t="s">
        <v>311</v>
      </c>
      <c r="E162" s="139" t="s">
        <v>7599</v>
      </c>
      <c r="F162" s="140" t="s">
        <v>7444</v>
      </c>
      <c r="G162" s="141" t="s">
        <v>2702</v>
      </c>
      <c r="H162" s="142">
        <v>1</v>
      </c>
      <c r="I162" s="143"/>
      <c r="J162" s="144">
        <f t="shared" si="20"/>
        <v>0</v>
      </c>
      <c r="K162" s="140" t="s">
        <v>7325</v>
      </c>
      <c r="L162" s="33"/>
      <c r="M162" s="145" t="s">
        <v>1</v>
      </c>
      <c r="N162" s="146" t="s">
        <v>46</v>
      </c>
      <c r="P162" s="147">
        <f t="shared" si="21"/>
        <v>0</v>
      </c>
      <c r="Q162" s="147">
        <v>0</v>
      </c>
      <c r="R162" s="147">
        <f t="shared" si="22"/>
        <v>0</v>
      </c>
      <c r="S162" s="147">
        <v>0</v>
      </c>
      <c r="T162" s="148">
        <f t="shared" si="23"/>
        <v>0</v>
      </c>
      <c r="AR162" s="149" t="s">
        <v>120</v>
      </c>
      <c r="AT162" s="149" t="s">
        <v>311</v>
      </c>
      <c r="AU162" s="149" t="s">
        <v>88</v>
      </c>
      <c r="AY162" s="17" t="s">
        <v>309</v>
      </c>
      <c r="BE162" s="150">
        <f t="shared" si="24"/>
        <v>0</v>
      </c>
      <c r="BF162" s="150">
        <f t="shared" si="25"/>
        <v>0</v>
      </c>
      <c r="BG162" s="150">
        <f t="shared" si="26"/>
        <v>0</v>
      </c>
      <c r="BH162" s="150">
        <f t="shared" si="27"/>
        <v>0</v>
      </c>
      <c r="BI162" s="150">
        <f t="shared" si="28"/>
        <v>0</v>
      </c>
      <c r="BJ162" s="17" t="s">
        <v>88</v>
      </c>
      <c r="BK162" s="150">
        <f t="shared" si="29"/>
        <v>0</v>
      </c>
      <c r="BL162" s="17" t="s">
        <v>120</v>
      </c>
      <c r="BM162" s="149" t="s">
        <v>461</v>
      </c>
    </row>
    <row r="163" spans="2:65" s="1" customFormat="1" ht="16.5" customHeight="1" x14ac:dyDescent="0.2">
      <c r="B163" s="137"/>
      <c r="C163" s="138" t="s">
        <v>385</v>
      </c>
      <c r="D163" s="138" t="s">
        <v>311</v>
      </c>
      <c r="E163" s="139" t="s">
        <v>7600</v>
      </c>
      <c r="F163" s="140" t="s">
        <v>7446</v>
      </c>
      <c r="G163" s="141" t="s">
        <v>2702</v>
      </c>
      <c r="H163" s="142">
        <v>5</v>
      </c>
      <c r="I163" s="143"/>
      <c r="J163" s="144">
        <f t="shared" si="20"/>
        <v>0</v>
      </c>
      <c r="K163" s="140" t="s">
        <v>7325</v>
      </c>
      <c r="L163" s="33"/>
      <c r="M163" s="145" t="s">
        <v>1</v>
      </c>
      <c r="N163" s="146" t="s">
        <v>46</v>
      </c>
      <c r="P163" s="147">
        <f t="shared" si="21"/>
        <v>0</v>
      </c>
      <c r="Q163" s="147">
        <v>0</v>
      </c>
      <c r="R163" s="147">
        <f t="shared" si="22"/>
        <v>0</v>
      </c>
      <c r="S163" s="147">
        <v>0</v>
      </c>
      <c r="T163" s="148">
        <f t="shared" si="23"/>
        <v>0</v>
      </c>
      <c r="AR163" s="149" t="s">
        <v>120</v>
      </c>
      <c r="AT163" s="149" t="s">
        <v>311</v>
      </c>
      <c r="AU163" s="149" t="s">
        <v>88</v>
      </c>
      <c r="AY163" s="17" t="s">
        <v>309</v>
      </c>
      <c r="BE163" s="150">
        <f t="shared" si="24"/>
        <v>0</v>
      </c>
      <c r="BF163" s="150">
        <f t="shared" si="25"/>
        <v>0</v>
      </c>
      <c r="BG163" s="150">
        <f t="shared" si="26"/>
        <v>0</v>
      </c>
      <c r="BH163" s="150">
        <f t="shared" si="27"/>
        <v>0</v>
      </c>
      <c r="BI163" s="150">
        <f t="shared" si="28"/>
        <v>0</v>
      </c>
      <c r="BJ163" s="17" t="s">
        <v>88</v>
      </c>
      <c r="BK163" s="150">
        <f t="shared" si="29"/>
        <v>0</v>
      </c>
      <c r="BL163" s="17" t="s">
        <v>120</v>
      </c>
      <c r="BM163" s="149" t="s">
        <v>468</v>
      </c>
    </row>
    <row r="164" spans="2:65" s="1" customFormat="1" ht="16.5" customHeight="1" x14ac:dyDescent="0.2">
      <c r="B164" s="137"/>
      <c r="C164" s="138" t="s">
        <v>471</v>
      </c>
      <c r="D164" s="138" t="s">
        <v>311</v>
      </c>
      <c r="E164" s="139" t="s">
        <v>7601</v>
      </c>
      <c r="F164" s="140" t="s">
        <v>7448</v>
      </c>
      <c r="G164" s="141" t="s">
        <v>2702</v>
      </c>
      <c r="H164" s="142">
        <v>80</v>
      </c>
      <c r="I164" s="143"/>
      <c r="J164" s="144">
        <f t="shared" si="20"/>
        <v>0</v>
      </c>
      <c r="K164" s="140" t="s">
        <v>7325</v>
      </c>
      <c r="L164" s="33"/>
      <c r="M164" s="145" t="s">
        <v>1</v>
      </c>
      <c r="N164" s="146" t="s">
        <v>46</v>
      </c>
      <c r="P164" s="147">
        <f t="shared" si="21"/>
        <v>0</v>
      </c>
      <c r="Q164" s="147">
        <v>0</v>
      </c>
      <c r="R164" s="147">
        <f t="shared" si="22"/>
        <v>0</v>
      </c>
      <c r="S164" s="147">
        <v>0</v>
      </c>
      <c r="T164" s="148">
        <f t="shared" si="23"/>
        <v>0</v>
      </c>
      <c r="AR164" s="149" t="s">
        <v>120</v>
      </c>
      <c r="AT164" s="149" t="s">
        <v>311</v>
      </c>
      <c r="AU164" s="149" t="s">
        <v>88</v>
      </c>
      <c r="AY164" s="17" t="s">
        <v>309</v>
      </c>
      <c r="BE164" s="150">
        <f t="shared" si="24"/>
        <v>0</v>
      </c>
      <c r="BF164" s="150">
        <f t="shared" si="25"/>
        <v>0</v>
      </c>
      <c r="BG164" s="150">
        <f t="shared" si="26"/>
        <v>0</v>
      </c>
      <c r="BH164" s="150">
        <f t="shared" si="27"/>
        <v>0</v>
      </c>
      <c r="BI164" s="150">
        <f t="shared" si="28"/>
        <v>0</v>
      </c>
      <c r="BJ164" s="17" t="s">
        <v>88</v>
      </c>
      <c r="BK164" s="150">
        <f t="shared" si="29"/>
        <v>0</v>
      </c>
      <c r="BL164" s="17" t="s">
        <v>120</v>
      </c>
      <c r="BM164" s="149" t="s">
        <v>474</v>
      </c>
    </row>
    <row r="165" spans="2:65" s="1" customFormat="1" ht="16.5" customHeight="1" x14ac:dyDescent="0.2">
      <c r="B165" s="137"/>
      <c r="C165" s="138" t="s">
        <v>392</v>
      </c>
      <c r="D165" s="138" t="s">
        <v>311</v>
      </c>
      <c r="E165" s="139" t="s">
        <v>7602</v>
      </c>
      <c r="F165" s="140" t="s">
        <v>7450</v>
      </c>
      <c r="G165" s="141" t="s">
        <v>2702</v>
      </c>
      <c r="H165" s="142">
        <v>1</v>
      </c>
      <c r="I165" s="143"/>
      <c r="J165" s="144">
        <f t="shared" si="20"/>
        <v>0</v>
      </c>
      <c r="K165" s="140" t="s">
        <v>7325</v>
      </c>
      <c r="L165" s="33"/>
      <c r="M165" s="145" t="s">
        <v>1</v>
      </c>
      <c r="N165" s="146" t="s">
        <v>46</v>
      </c>
      <c r="P165" s="147">
        <f t="shared" si="21"/>
        <v>0</v>
      </c>
      <c r="Q165" s="147">
        <v>0</v>
      </c>
      <c r="R165" s="147">
        <f t="shared" si="22"/>
        <v>0</v>
      </c>
      <c r="S165" s="147">
        <v>0</v>
      </c>
      <c r="T165" s="148">
        <f t="shared" si="23"/>
        <v>0</v>
      </c>
      <c r="AR165" s="149" t="s">
        <v>120</v>
      </c>
      <c r="AT165" s="149" t="s">
        <v>311</v>
      </c>
      <c r="AU165" s="149" t="s">
        <v>88</v>
      </c>
      <c r="AY165" s="17" t="s">
        <v>309</v>
      </c>
      <c r="BE165" s="150">
        <f t="shared" si="24"/>
        <v>0</v>
      </c>
      <c r="BF165" s="150">
        <f t="shared" si="25"/>
        <v>0</v>
      </c>
      <c r="BG165" s="150">
        <f t="shared" si="26"/>
        <v>0</v>
      </c>
      <c r="BH165" s="150">
        <f t="shared" si="27"/>
        <v>0</v>
      </c>
      <c r="BI165" s="150">
        <f t="shared" si="28"/>
        <v>0</v>
      </c>
      <c r="BJ165" s="17" t="s">
        <v>88</v>
      </c>
      <c r="BK165" s="150">
        <f t="shared" si="29"/>
        <v>0</v>
      </c>
      <c r="BL165" s="17" t="s">
        <v>120</v>
      </c>
      <c r="BM165" s="149" t="s">
        <v>478</v>
      </c>
    </row>
    <row r="166" spans="2:65" s="11" customFormat="1" ht="25.9" customHeight="1" x14ac:dyDescent="0.2">
      <c r="B166" s="125"/>
      <c r="D166" s="126" t="s">
        <v>80</v>
      </c>
      <c r="E166" s="127" t="s">
        <v>7028</v>
      </c>
      <c r="F166" s="127" t="s">
        <v>4298</v>
      </c>
      <c r="I166" s="128"/>
      <c r="J166" s="129">
        <f>BK166</f>
        <v>0</v>
      </c>
      <c r="L166" s="125"/>
      <c r="M166" s="130"/>
      <c r="P166" s="131">
        <f>SUM(P167:P169)</f>
        <v>0</v>
      </c>
      <c r="R166" s="131">
        <f>SUM(R167:R169)</f>
        <v>0</v>
      </c>
      <c r="T166" s="132">
        <f>SUM(T167:T169)</f>
        <v>0</v>
      </c>
      <c r="AR166" s="126" t="s">
        <v>88</v>
      </c>
      <c r="AT166" s="133" t="s">
        <v>80</v>
      </c>
      <c r="AU166" s="133" t="s">
        <v>81</v>
      </c>
      <c r="AY166" s="126" t="s">
        <v>309</v>
      </c>
      <c r="BK166" s="134">
        <f>SUM(BK167:BK169)</f>
        <v>0</v>
      </c>
    </row>
    <row r="167" spans="2:65" s="1" customFormat="1" ht="16.5" customHeight="1" x14ac:dyDescent="0.2">
      <c r="B167" s="137"/>
      <c r="C167" s="138" t="s">
        <v>480</v>
      </c>
      <c r="D167" s="138" t="s">
        <v>311</v>
      </c>
      <c r="E167" s="139" t="s">
        <v>7603</v>
      </c>
      <c r="F167" s="140" t="s">
        <v>7454</v>
      </c>
      <c r="G167" s="141" t="s">
        <v>617</v>
      </c>
      <c r="H167" s="142">
        <v>30</v>
      </c>
      <c r="I167" s="143"/>
      <c r="J167" s="144">
        <f>ROUND(I167*H167,2)</f>
        <v>0</v>
      </c>
      <c r="K167" s="140" t="s">
        <v>7325</v>
      </c>
      <c r="L167" s="33"/>
      <c r="M167" s="145" t="s">
        <v>1</v>
      </c>
      <c r="N167" s="146" t="s">
        <v>46</v>
      </c>
      <c r="P167" s="147">
        <f>O167*H167</f>
        <v>0</v>
      </c>
      <c r="Q167" s="147">
        <v>0</v>
      </c>
      <c r="R167" s="147">
        <f>Q167*H167</f>
        <v>0</v>
      </c>
      <c r="S167" s="147">
        <v>0</v>
      </c>
      <c r="T167" s="148">
        <f>S167*H167</f>
        <v>0</v>
      </c>
      <c r="AR167" s="149" t="s">
        <v>120</v>
      </c>
      <c r="AT167" s="149" t="s">
        <v>311</v>
      </c>
      <c r="AU167" s="149" t="s">
        <v>88</v>
      </c>
      <c r="AY167" s="17" t="s">
        <v>309</v>
      </c>
      <c r="BE167" s="150">
        <f>IF(N167="základní",J167,0)</f>
        <v>0</v>
      </c>
      <c r="BF167" s="150">
        <f>IF(N167="snížená",J167,0)</f>
        <v>0</v>
      </c>
      <c r="BG167" s="150">
        <f>IF(N167="zákl. přenesená",J167,0)</f>
        <v>0</v>
      </c>
      <c r="BH167" s="150">
        <f>IF(N167="sníž. přenesená",J167,0)</f>
        <v>0</v>
      </c>
      <c r="BI167" s="150">
        <f>IF(N167="nulová",J167,0)</f>
        <v>0</v>
      </c>
      <c r="BJ167" s="17" t="s">
        <v>88</v>
      </c>
      <c r="BK167" s="150">
        <f>ROUND(I167*H167,2)</f>
        <v>0</v>
      </c>
      <c r="BL167" s="17" t="s">
        <v>120</v>
      </c>
      <c r="BM167" s="149" t="s">
        <v>483</v>
      </c>
    </row>
    <row r="168" spans="2:65" s="1" customFormat="1" ht="16.5" customHeight="1" x14ac:dyDescent="0.2">
      <c r="B168" s="137"/>
      <c r="C168" s="138" t="s">
        <v>398</v>
      </c>
      <c r="D168" s="138" t="s">
        <v>311</v>
      </c>
      <c r="E168" s="139" t="s">
        <v>7604</v>
      </c>
      <c r="F168" s="140" t="s">
        <v>7456</v>
      </c>
      <c r="G168" s="141" t="s">
        <v>617</v>
      </c>
      <c r="H168" s="142">
        <v>10</v>
      </c>
      <c r="I168" s="143"/>
      <c r="J168" s="144">
        <f>ROUND(I168*H168,2)</f>
        <v>0</v>
      </c>
      <c r="K168" s="140" t="s">
        <v>7325</v>
      </c>
      <c r="L168" s="33"/>
      <c r="M168" s="145" t="s">
        <v>1</v>
      </c>
      <c r="N168" s="146" t="s">
        <v>46</v>
      </c>
      <c r="P168" s="147">
        <f>O168*H168</f>
        <v>0</v>
      </c>
      <c r="Q168" s="147">
        <v>0</v>
      </c>
      <c r="R168" s="147">
        <f>Q168*H168</f>
        <v>0</v>
      </c>
      <c r="S168" s="147">
        <v>0</v>
      </c>
      <c r="T168" s="148">
        <f>S168*H168</f>
        <v>0</v>
      </c>
      <c r="AR168" s="149" t="s">
        <v>120</v>
      </c>
      <c r="AT168" s="149" t="s">
        <v>311</v>
      </c>
      <c r="AU168" s="149" t="s">
        <v>88</v>
      </c>
      <c r="AY168" s="17" t="s">
        <v>309</v>
      </c>
      <c r="BE168" s="150">
        <f>IF(N168="základní",J168,0)</f>
        <v>0</v>
      </c>
      <c r="BF168" s="150">
        <f>IF(N168="snížená",J168,0)</f>
        <v>0</v>
      </c>
      <c r="BG168" s="150">
        <f>IF(N168="zákl. přenesená",J168,0)</f>
        <v>0</v>
      </c>
      <c r="BH168" s="150">
        <f>IF(N168="sníž. přenesená",J168,0)</f>
        <v>0</v>
      </c>
      <c r="BI168" s="150">
        <f>IF(N168="nulová",J168,0)</f>
        <v>0</v>
      </c>
      <c r="BJ168" s="17" t="s">
        <v>88</v>
      </c>
      <c r="BK168" s="150">
        <f>ROUND(I168*H168,2)</f>
        <v>0</v>
      </c>
      <c r="BL168" s="17" t="s">
        <v>120</v>
      </c>
      <c r="BM168" s="149" t="s">
        <v>488</v>
      </c>
    </row>
    <row r="169" spans="2:65" s="1" customFormat="1" ht="16.5" customHeight="1" x14ac:dyDescent="0.2">
      <c r="B169" s="137"/>
      <c r="C169" s="138" t="s">
        <v>491</v>
      </c>
      <c r="D169" s="138" t="s">
        <v>311</v>
      </c>
      <c r="E169" s="139" t="s">
        <v>7605</v>
      </c>
      <c r="F169" s="140" t="s">
        <v>7460</v>
      </c>
      <c r="G169" s="141" t="s">
        <v>617</v>
      </c>
      <c r="H169" s="142">
        <v>4</v>
      </c>
      <c r="I169" s="143"/>
      <c r="J169" s="144">
        <f>ROUND(I169*H169,2)</f>
        <v>0</v>
      </c>
      <c r="K169" s="140" t="s">
        <v>7325</v>
      </c>
      <c r="L169" s="33"/>
      <c r="M169" s="171" t="s">
        <v>1</v>
      </c>
      <c r="N169" s="172" t="s">
        <v>46</v>
      </c>
      <c r="O169" s="173"/>
      <c r="P169" s="174">
        <f>O169*H169</f>
        <v>0</v>
      </c>
      <c r="Q169" s="174">
        <v>0</v>
      </c>
      <c r="R169" s="174">
        <f>Q169*H169</f>
        <v>0</v>
      </c>
      <c r="S169" s="174">
        <v>0</v>
      </c>
      <c r="T169" s="175">
        <f>S169*H169</f>
        <v>0</v>
      </c>
      <c r="AR169" s="149" t="s">
        <v>120</v>
      </c>
      <c r="AT169" s="149" t="s">
        <v>311</v>
      </c>
      <c r="AU169" s="149" t="s">
        <v>88</v>
      </c>
      <c r="AY169" s="17" t="s">
        <v>309</v>
      </c>
      <c r="BE169" s="150">
        <f>IF(N169="základní",J169,0)</f>
        <v>0</v>
      </c>
      <c r="BF169" s="150">
        <f>IF(N169="snížená",J169,0)</f>
        <v>0</v>
      </c>
      <c r="BG169" s="150">
        <f>IF(N169="zákl. přenesená",J169,0)</f>
        <v>0</v>
      </c>
      <c r="BH169" s="150">
        <f>IF(N169="sníž. přenesená",J169,0)</f>
        <v>0</v>
      </c>
      <c r="BI169" s="150">
        <f>IF(N169="nulová",J169,0)</f>
        <v>0</v>
      </c>
      <c r="BJ169" s="17" t="s">
        <v>88</v>
      </c>
      <c r="BK169" s="150">
        <f>ROUND(I169*H169,2)</f>
        <v>0</v>
      </c>
      <c r="BL169" s="17" t="s">
        <v>120</v>
      </c>
      <c r="BM169" s="149" t="s">
        <v>494</v>
      </c>
    </row>
    <row r="170" spans="2:65" s="1" customFormat="1" ht="6.95" customHeight="1" x14ac:dyDescent="0.2">
      <c r="B170" s="45"/>
      <c r="C170" s="46"/>
      <c r="D170" s="46"/>
      <c r="E170" s="46"/>
      <c r="F170" s="46"/>
      <c r="G170" s="46"/>
      <c r="H170" s="46"/>
      <c r="I170" s="46"/>
      <c r="J170" s="46"/>
      <c r="K170" s="46"/>
      <c r="L170" s="33"/>
    </row>
  </sheetData>
  <autoFilter ref="C127:K169" xr:uid="{00000000-0009-0000-0000-00000C000000}"/>
  <mergeCells count="15">
    <mergeCell ref="E114:H114"/>
    <mergeCell ref="E118:H118"/>
    <mergeCell ref="E116:H116"/>
    <mergeCell ref="E120:H120"/>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B2:BM156"/>
  <sheetViews>
    <sheetView showGridLines="0" workbookViewId="0"/>
  </sheetViews>
  <sheetFormatPr defaultRowHeight="11.2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233" t="s">
        <v>5</v>
      </c>
      <c r="M2" s="234"/>
      <c r="N2" s="234"/>
      <c r="O2" s="234"/>
      <c r="P2" s="234"/>
      <c r="Q2" s="234"/>
      <c r="R2" s="234"/>
      <c r="S2" s="234"/>
      <c r="T2" s="234"/>
      <c r="U2" s="234"/>
      <c r="V2" s="234"/>
      <c r="AT2" s="17" t="s">
        <v>145</v>
      </c>
    </row>
    <row r="3" spans="2:46" ht="6.95" customHeight="1" x14ac:dyDescent="0.2">
      <c r="B3" s="18"/>
      <c r="C3" s="19"/>
      <c r="D3" s="19"/>
      <c r="E3" s="19"/>
      <c r="F3" s="19"/>
      <c r="G3" s="19"/>
      <c r="H3" s="19"/>
      <c r="I3" s="19"/>
      <c r="J3" s="19"/>
      <c r="K3" s="19"/>
      <c r="L3" s="20"/>
      <c r="AT3" s="17" t="s">
        <v>90</v>
      </c>
    </row>
    <row r="4" spans="2:46" ht="24.95" customHeight="1" x14ac:dyDescent="0.2">
      <c r="B4" s="20"/>
      <c r="D4" s="21" t="s">
        <v>275</v>
      </c>
      <c r="L4" s="20"/>
      <c r="M4" s="94" t="s">
        <v>10</v>
      </c>
      <c r="AT4" s="17" t="s">
        <v>3</v>
      </c>
    </row>
    <row r="5" spans="2:46" ht="6.95" customHeight="1" x14ac:dyDescent="0.2">
      <c r="B5" s="20"/>
      <c r="L5" s="20"/>
    </row>
    <row r="6" spans="2:46" ht="12" customHeight="1" x14ac:dyDescent="0.2">
      <c r="B6" s="20"/>
      <c r="D6" s="27" t="s">
        <v>16</v>
      </c>
      <c r="L6" s="20"/>
    </row>
    <row r="7" spans="2:46" ht="16.5" customHeight="1" x14ac:dyDescent="0.2">
      <c r="B7" s="20"/>
      <c r="E7" s="254" t="str">
        <f>'Rekapitulace stavby'!K6</f>
        <v>OBLASTNÍ NEMOCNICE JIČÍN PAVILON PSYCHIATRIE</v>
      </c>
      <c r="F7" s="255"/>
      <c r="G7" s="255"/>
      <c r="H7" s="255"/>
      <c r="L7" s="20"/>
    </row>
    <row r="8" spans="2:46" ht="12.75" x14ac:dyDescent="0.2">
      <c r="B8" s="20"/>
      <c r="D8" s="27" t="s">
        <v>276</v>
      </c>
      <c r="L8" s="20"/>
    </row>
    <row r="9" spans="2:46" ht="16.5" customHeight="1" x14ac:dyDescent="0.2">
      <c r="B9" s="20"/>
      <c r="E9" s="254" t="s">
        <v>277</v>
      </c>
      <c r="F9" s="234"/>
      <c r="G9" s="234"/>
      <c r="H9" s="234"/>
      <c r="L9" s="20"/>
    </row>
    <row r="10" spans="2:46" ht="12" customHeight="1" x14ac:dyDescent="0.2">
      <c r="B10" s="20"/>
      <c r="D10" s="27" t="s">
        <v>278</v>
      </c>
      <c r="L10" s="20"/>
    </row>
    <row r="11" spans="2:46" s="1" customFormat="1" ht="16.5" customHeight="1" x14ac:dyDescent="0.2">
      <c r="B11" s="33"/>
      <c r="E11" s="238" t="s">
        <v>4347</v>
      </c>
      <c r="F11" s="253"/>
      <c r="G11" s="253"/>
      <c r="H11" s="253"/>
      <c r="L11" s="33"/>
    </row>
    <row r="12" spans="2:46" s="1" customFormat="1" ht="12" customHeight="1" x14ac:dyDescent="0.2">
      <c r="B12" s="33"/>
      <c r="D12" s="27" t="s">
        <v>5055</v>
      </c>
      <c r="L12" s="33"/>
    </row>
    <row r="13" spans="2:46" s="1" customFormat="1" ht="16.5" customHeight="1" x14ac:dyDescent="0.2">
      <c r="B13" s="33"/>
      <c r="E13" s="220" t="s">
        <v>7606</v>
      </c>
      <c r="F13" s="253"/>
      <c r="G13" s="253"/>
      <c r="H13" s="253"/>
      <c r="L13" s="33"/>
    </row>
    <row r="14" spans="2:46" s="1" customFormat="1" x14ac:dyDescent="0.2">
      <c r="B14" s="33"/>
      <c r="L14" s="33"/>
    </row>
    <row r="15" spans="2:46" s="1" customFormat="1" ht="12" customHeight="1" x14ac:dyDescent="0.2">
      <c r="B15" s="33"/>
      <c r="D15" s="27" t="s">
        <v>18</v>
      </c>
      <c r="F15" s="25" t="s">
        <v>1</v>
      </c>
      <c r="I15" s="27" t="s">
        <v>20</v>
      </c>
      <c r="J15" s="25" t="s">
        <v>1</v>
      </c>
      <c r="L15" s="33"/>
    </row>
    <row r="16" spans="2:46" s="1" customFormat="1" ht="12" customHeight="1" x14ac:dyDescent="0.2">
      <c r="B16" s="33"/>
      <c r="D16" s="27" t="s">
        <v>22</v>
      </c>
      <c r="F16" s="25" t="s">
        <v>23</v>
      </c>
      <c r="I16" s="27" t="s">
        <v>24</v>
      </c>
      <c r="J16" s="53">
        <f>'Rekapitulace stavby'!AN8</f>
        <v>45961</v>
      </c>
      <c r="L16" s="33"/>
    </row>
    <row r="17" spans="2:12" s="1" customFormat="1" ht="10.9" customHeight="1" x14ac:dyDescent="0.2">
      <c r="B17" s="33"/>
      <c r="L17" s="33"/>
    </row>
    <row r="18" spans="2:12" s="1" customFormat="1" ht="12" customHeight="1" x14ac:dyDescent="0.2">
      <c r="B18" s="33"/>
      <c r="D18" s="27" t="s">
        <v>29</v>
      </c>
      <c r="I18" s="27" t="s">
        <v>30</v>
      </c>
      <c r="J18" s="25" t="str">
        <f>IF('Rekapitulace stavby'!AN10="","",'Rekapitulace stavby'!AN10)</f>
        <v/>
      </c>
      <c r="L18" s="33"/>
    </row>
    <row r="19" spans="2:12" s="1" customFormat="1" ht="18" customHeight="1" x14ac:dyDescent="0.2">
      <c r="B19" s="33"/>
      <c r="E19" s="25" t="str">
        <f>IF('Rekapitulace stavby'!E11="","",'Rekapitulace stavby'!E11)</f>
        <v>KRÁLOVÉHRADECKÝ KRAJ</v>
      </c>
      <c r="I19" s="27" t="s">
        <v>32</v>
      </c>
      <c r="J19" s="25" t="str">
        <f>IF('Rekapitulace stavby'!AN11="","",'Rekapitulace stavby'!AN11)</f>
        <v/>
      </c>
      <c r="L19" s="33"/>
    </row>
    <row r="20" spans="2:12" s="1" customFormat="1" ht="6.95" customHeight="1" x14ac:dyDescent="0.2">
      <c r="B20" s="33"/>
      <c r="L20" s="33"/>
    </row>
    <row r="21" spans="2:12" s="1" customFormat="1" ht="12" customHeight="1" x14ac:dyDescent="0.2">
      <c r="B21" s="33"/>
      <c r="D21" s="27" t="s">
        <v>33</v>
      </c>
      <c r="I21" s="27" t="s">
        <v>30</v>
      </c>
      <c r="J21" s="28" t="str">
        <f>'Rekapitulace stavby'!AN13</f>
        <v>Vyplň údaj</v>
      </c>
      <c r="L21" s="33"/>
    </row>
    <row r="22" spans="2:12" s="1" customFormat="1" ht="18" customHeight="1" x14ac:dyDescent="0.2">
      <c r="B22" s="33"/>
      <c r="E22" s="256" t="str">
        <f>'Rekapitulace stavby'!E14</f>
        <v>Vyplň údaj</v>
      </c>
      <c r="F22" s="242"/>
      <c r="G22" s="242"/>
      <c r="H22" s="242"/>
      <c r="I22" s="27" t="s">
        <v>32</v>
      </c>
      <c r="J22" s="28" t="str">
        <f>'Rekapitulace stavby'!AN14</f>
        <v>Vyplň údaj</v>
      </c>
      <c r="L22" s="33"/>
    </row>
    <row r="23" spans="2:12" s="1" customFormat="1" ht="6.95" customHeight="1" x14ac:dyDescent="0.2">
      <c r="B23" s="33"/>
      <c r="L23" s="33"/>
    </row>
    <row r="24" spans="2:12" s="1" customFormat="1" ht="12" customHeight="1" x14ac:dyDescent="0.2">
      <c r="B24" s="33"/>
      <c r="D24" s="27" t="s">
        <v>35</v>
      </c>
      <c r="I24" s="27" t="s">
        <v>30</v>
      </c>
      <c r="J24" s="25" t="str">
        <f>IF('Rekapitulace stavby'!AN16="","",'Rekapitulace stavby'!AN16)</f>
        <v/>
      </c>
      <c r="L24" s="33"/>
    </row>
    <row r="25" spans="2:12" s="1" customFormat="1" ht="18" customHeight="1" x14ac:dyDescent="0.2">
      <c r="B25" s="33"/>
      <c r="E25" s="25" t="str">
        <f>IF('Rekapitulace stavby'!E17="","",'Rekapitulace stavby'!E17)</f>
        <v>KANIA a.s.</v>
      </c>
      <c r="I25" s="27" t="s">
        <v>32</v>
      </c>
      <c r="J25" s="25" t="str">
        <f>IF('Rekapitulace stavby'!AN17="","",'Rekapitulace stavby'!AN17)</f>
        <v/>
      </c>
      <c r="L25" s="33"/>
    </row>
    <row r="26" spans="2:12" s="1" customFormat="1" ht="6.95" customHeight="1" x14ac:dyDescent="0.2">
      <c r="B26" s="33"/>
      <c r="L26" s="33"/>
    </row>
    <row r="27" spans="2:12" s="1" customFormat="1" ht="12" customHeight="1" x14ac:dyDescent="0.2">
      <c r="B27" s="33"/>
      <c r="D27" s="27" t="s">
        <v>38</v>
      </c>
      <c r="I27" s="27" t="s">
        <v>30</v>
      </c>
      <c r="J27" s="25" t="str">
        <f>IF('Rekapitulace stavby'!AN19="","",'Rekapitulace stavby'!AN19)</f>
        <v/>
      </c>
      <c r="L27" s="33"/>
    </row>
    <row r="28" spans="2:12" s="1" customFormat="1" ht="18" customHeight="1" x14ac:dyDescent="0.2">
      <c r="B28" s="33"/>
      <c r="E28" s="25" t="str">
        <f>IF('Rekapitulace stavby'!E20="","",'Rekapitulace stavby'!E20)</f>
        <v xml:space="preserve"> </v>
      </c>
      <c r="I28" s="27" t="s">
        <v>32</v>
      </c>
      <c r="J28" s="25" t="str">
        <f>IF('Rekapitulace stavby'!AN20="","",'Rekapitulace stavby'!AN20)</f>
        <v/>
      </c>
      <c r="L28" s="33"/>
    </row>
    <row r="29" spans="2:12" s="1" customFormat="1" ht="6.95" customHeight="1" x14ac:dyDescent="0.2">
      <c r="B29" s="33"/>
      <c r="L29" s="33"/>
    </row>
    <row r="30" spans="2:12" s="1" customFormat="1" ht="12" customHeight="1" x14ac:dyDescent="0.2">
      <c r="B30" s="33"/>
      <c r="D30" s="27" t="s">
        <v>39</v>
      </c>
      <c r="L30" s="33"/>
    </row>
    <row r="31" spans="2:12" s="7" customFormat="1" ht="47.25" customHeight="1" x14ac:dyDescent="0.2">
      <c r="B31" s="95"/>
      <c r="E31" s="246" t="s">
        <v>7314</v>
      </c>
      <c r="F31" s="246"/>
      <c r="G31" s="246"/>
      <c r="H31" s="246"/>
      <c r="L31" s="95"/>
    </row>
    <row r="32" spans="2:12" s="1" customFormat="1" ht="6.95" customHeight="1" x14ac:dyDescent="0.2">
      <c r="B32" s="33"/>
      <c r="L32" s="33"/>
    </row>
    <row r="33" spans="2:12" s="1" customFormat="1" ht="6.95" customHeight="1" x14ac:dyDescent="0.2">
      <c r="B33" s="33"/>
      <c r="D33" s="54"/>
      <c r="E33" s="54"/>
      <c r="F33" s="54"/>
      <c r="G33" s="54"/>
      <c r="H33" s="54"/>
      <c r="I33" s="54"/>
      <c r="J33" s="54"/>
      <c r="K33" s="54"/>
      <c r="L33" s="33"/>
    </row>
    <row r="34" spans="2:12" s="1" customFormat="1" ht="25.35" customHeight="1" x14ac:dyDescent="0.2">
      <c r="B34" s="33"/>
      <c r="D34" s="96" t="s">
        <v>41</v>
      </c>
      <c r="J34" s="67">
        <f>ROUND(J127, 2)</f>
        <v>0</v>
      </c>
      <c r="L34" s="33"/>
    </row>
    <row r="35" spans="2:12" s="1" customFormat="1" ht="6.95" customHeight="1" x14ac:dyDescent="0.2">
      <c r="B35" s="33"/>
      <c r="D35" s="54"/>
      <c r="E35" s="54"/>
      <c r="F35" s="54"/>
      <c r="G35" s="54"/>
      <c r="H35" s="54"/>
      <c r="I35" s="54"/>
      <c r="J35" s="54"/>
      <c r="K35" s="54"/>
      <c r="L35" s="33"/>
    </row>
    <row r="36" spans="2:12" s="1" customFormat="1" ht="14.45" customHeight="1" x14ac:dyDescent="0.2">
      <c r="B36" s="33"/>
      <c r="F36" s="36" t="s">
        <v>43</v>
      </c>
      <c r="I36" s="36" t="s">
        <v>42</v>
      </c>
      <c r="J36" s="36" t="s">
        <v>44</v>
      </c>
      <c r="L36" s="33"/>
    </row>
    <row r="37" spans="2:12" s="1" customFormat="1" ht="14.45" customHeight="1" x14ac:dyDescent="0.2">
      <c r="B37" s="33"/>
      <c r="D37" s="56" t="s">
        <v>45</v>
      </c>
      <c r="E37" s="27" t="s">
        <v>46</v>
      </c>
      <c r="F37" s="87">
        <f>ROUND((SUM(BE127:BE155)),  2)</f>
        <v>0</v>
      </c>
      <c r="I37" s="97">
        <v>0.21</v>
      </c>
      <c r="J37" s="87">
        <f>ROUND(((SUM(BE127:BE155))*I37),  2)</f>
        <v>0</v>
      </c>
      <c r="L37" s="33"/>
    </row>
    <row r="38" spans="2:12" s="1" customFormat="1" ht="14.45" customHeight="1" x14ac:dyDescent="0.2">
      <c r="B38" s="33"/>
      <c r="E38" s="27" t="s">
        <v>47</v>
      </c>
      <c r="F38" s="87">
        <f>ROUND((SUM(BF127:BF155)),  2)</f>
        <v>0</v>
      </c>
      <c r="I38" s="97">
        <v>0.12</v>
      </c>
      <c r="J38" s="87">
        <f>ROUND(((SUM(BF127:BF155))*I38),  2)</f>
        <v>0</v>
      </c>
      <c r="L38" s="33"/>
    </row>
    <row r="39" spans="2:12" s="1" customFormat="1" ht="14.45" hidden="1" customHeight="1" x14ac:dyDescent="0.2">
      <c r="B39" s="33"/>
      <c r="E39" s="27" t="s">
        <v>48</v>
      </c>
      <c r="F39" s="87">
        <f>ROUND((SUM(BG127:BG155)),  2)</f>
        <v>0</v>
      </c>
      <c r="I39" s="97">
        <v>0.21</v>
      </c>
      <c r="J39" s="87">
        <f>0</f>
        <v>0</v>
      </c>
      <c r="L39" s="33"/>
    </row>
    <row r="40" spans="2:12" s="1" customFormat="1" ht="14.45" hidden="1" customHeight="1" x14ac:dyDescent="0.2">
      <c r="B40" s="33"/>
      <c r="E40" s="27" t="s">
        <v>49</v>
      </c>
      <c r="F40" s="87">
        <f>ROUND((SUM(BH127:BH155)),  2)</f>
        <v>0</v>
      </c>
      <c r="I40" s="97">
        <v>0.12</v>
      </c>
      <c r="J40" s="87">
        <f>0</f>
        <v>0</v>
      </c>
      <c r="L40" s="33"/>
    </row>
    <row r="41" spans="2:12" s="1" customFormat="1" ht="14.45" hidden="1" customHeight="1" x14ac:dyDescent="0.2">
      <c r="B41" s="33"/>
      <c r="E41" s="27" t="s">
        <v>50</v>
      </c>
      <c r="F41" s="87">
        <f>ROUND((SUM(BI127:BI155)),  2)</f>
        <v>0</v>
      </c>
      <c r="I41" s="97">
        <v>0</v>
      </c>
      <c r="J41" s="87">
        <f>0</f>
        <v>0</v>
      </c>
      <c r="L41" s="33"/>
    </row>
    <row r="42" spans="2:12" s="1" customFormat="1" ht="6.95" customHeight="1" x14ac:dyDescent="0.2">
      <c r="B42" s="33"/>
      <c r="L42" s="33"/>
    </row>
    <row r="43" spans="2:12" s="1" customFormat="1" ht="25.35" customHeight="1" x14ac:dyDescent="0.2">
      <c r="B43" s="33"/>
      <c r="C43" s="98"/>
      <c r="D43" s="99" t="s">
        <v>51</v>
      </c>
      <c r="E43" s="58"/>
      <c r="F43" s="58"/>
      <c r="G43" s="100" t="s">
        <v>52</v>
      </c>
      <c r="H43" s="101" t="s">
        <v>53</v>
      </c>
      <c r="I43" s="58"/>
      <c r="J43" s="102">
        <f>SUM(J34:J41)</f>
        <v>0</v>
      </c>
      <c r="K43" s="103"/>
      <c r="L43" s="33"/>
    </row>
    <row r="44" spans="2:12" s="1" customFormat="1" ht="14.45" customHeight="1" x14ac:dyDescent="0.2">
      <c r="B44" s="33"/>
      <c r="L44" s="33"/>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33"/>
      <c r="D50" s="42" t="s">
        <v>54</v>
      </c>
      <c r="E50" s="43"/>
      <c r="F50" s="43"/>
      <c r="G50" s="42" t="s">
        <v>55</v>
      </c>
      <c r="H50" s="43"/>
      <c r="I50" s="43"/>
      <c r="J50" s="43"/>
      <c r="K50" s="43"/>
      <c r="L50" s="33"/>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2.75" x14ac:dyDescent="0.2">
      <c r="B61" s="33"/>
      <c r="D61" s="44" t="s">
        <v>56</v>
      </c>
      <c r="E61" s="35"/>
      <c r="F61" s="104" t="s">
        <v>57</v>
      </c>
      <c r="G61" s="44" t="s">
        <v>56</v>
      </c>
      <c r="H61" s="35"/>
      <c r="I61" s="35"/>
      <c r="J61" s="105" t="s">
        <v>57</v>
      </c>
      <c r="K61" s="35"/>
      <c r="L61" s="33"/>
    </row>
    <row r="62" spans="2:12" x14ac:dyDescent="0.2">
      <c r="B62" s="20"/>
      <c r="L62" s="20"/>
    </row>
    <row r="63" spans="2:12" x14ac:dyDescent="0.2">
      <c r="B63" s="20"/>
      <c r="L63" s="20"/>
    </row>
    <row r="64" spans="2:12" x14ac:dyDescent="0.2">
      <c r="B64" s="20"/>
      <c r="L64" s="20"/>
    </row>
    <row r="65" spans="2:12" s="1" customFormat="1" ht="12.75" x14ac:dyDescent="0.2">
      <c r="B65" s="33"/>
      <c r="D65" s="42" t="s">
        <v>58</v>
      </c>
      <c r="E65" s="43"/>
      <c r="F65" s="43"/>
      <c r="G65" s="42" t="s">
        <v>59</v>
      </c>
      <c r="H65" s="43"/>
      <c r="I65" s="43"/>
      <c r="J65" s="43"/>
      <c r="K65" s="43"/>
      <c r="L65" s="33"/>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2.75" x14ac:dyDescent="0.2">
      <c r="B76" s="33"/>
      <c r="D76" s="44" t="s">
        <v>56</v>
      </c>
      <c r="E76" s="35"/>
      <c r="F76" s="104" t="s">
        <v>57</v>
      </c>
      <c r="G76" s="44" t="s">
        <v>56</v>
      </c>
      <c r="H76" s="35"/>
      <c r="I76" s="35"/>
      <c r="J76" s="105" t="s">
        <v>57</v>
      </c>
      <c r="K76" s="35"/>
      <c r="L76" s="33"/>
    </row>
    <row r="77" spans="2:12" s="1" customFormat="1" ht="14.45" customHeight="1" x14ac:dyDescent="0.2">
      <c r="B77" s="45"/>
      <c r="C77" s="46"/>
      <c r="D77" s="46"/>
      <c r="E77" s="46"/>
      <c r="F77" s="46"/>
      <c r="G77" s="46"/>
      <c r="H77" s="46"/>
      <c r="I77" s="46"/>
      <c r="J77" s="46"/>
      <c r="K77" s="46"/>
      <c r="L77" s="33"/>
    </row>
    <row r="81" spans="2:12" s="1" customFormat="1" ht="6.95" customHeight="1" x14ac:dyDescent="0.2">
      <c r="B81" s="47"/>
      <c r="C81" s="48"/>
      <c r="D81" s="48"/>
      <c r="E81" s="48"/>
      <c r="F81" s="48"/>
      <c r="G81" s="48"/>
      <c r="H81" s="48"/>
      <c r="I81" s="48"/>
      <c r="J81" s="48"/>
      <c r="K81" s="48"/>
      <c r="L81" s="33"/>
    </row>
    <row r="82" spans="2:12" s="1" customFormat="1" ht="24.95" customHeight="1" x14ac:dyDescent="0.2">
      <c r="B82" s="33"/>
      <c r="C82" s="21" t="s">
        <v>280</v>
      </c>
      <c r="L82" s="33"/>
    </row>
    <row r="83" spans="2:12" s="1" customFormat="1" ht="6.95" customHeight="1" x14ac:dyDescent="0.2">
      <c r="B83" s="33"/>
      <c r="L83" s="33"/>
    </row>
    <row r="84" spans="2:12" s="1" customFormat="1" ht="12" customHeight="1" x14ac:dyDescent="0.2">
      <c r="B84" s="33"/>
      <c r="C84" s="27" t="s">
        <v>16</v>
      </c>
      <c r="L84" s="33"/>
    </row>
    <row r="85" spans="2:12" s="1" customFormat="1" ht="16.5" customHeight="1" x14ac:dyDescent="0.2">
      <c r="B85" s="33"/>
      <c r="E85" s="254" t="str">
        <f>E7</f>
        <v>OBLASTNÍ NEMOCNICE JIČÍN PAVILON PSYCHIATRIE</v>
      </c>
      <c r="F85" s="255"/>
      <c r="G85" s="255"/>
      <c r="H85" s="255"/>
      <c r="L85" s="33"/>
    </row>
    <row r="86" spans="2:12" ht="12" customHeight="1" x14ac:dyDescent="0.2">
      <c r="B86" s="20"/>
      <c r="C86" s="27" t="s">
        <v>276</v>
      </c>
      <c r="L86" s="20"/>
    </row>
    <row r="87" spans="2:12" ht="16.5" customHeight="1" x14ac:dyDescent="0.2">
      <c r="B87" s="20"/>
      <c r="E87" s="254" t="s">
        <v>277</v>
      </c>
      <c r="F87" s="234"/>
      <c r="G87" s="234"/>
      <c r="H87" s="234"/>
      <c r="L87" s="20"/>
    </row>
    <row r="88" spans="2:12" ht="12" customHeight="1" x14ac:dyDescent="0.2">
      <c r="B88" s="20"/>
      <c r="C88" s="27" t="s">
        <v>278</v>
      </c>
      <c r="L88" s="20"/>
    </row>
    <row r="89" spans="2:12" s="1" customFormat="1" ht="16.5" customHeight="1" x14ac:dyDescent="0.2">
      <c r="B89" s="33"/>
      <c r="E89" s="238" t="s">
        <v>4347</v>
      </c>
      <c r="F89" s="253"/>
      <c r="G89" s="253"/>
      <c r="H89" s="253"/>
      <c r="L89" s="33"/>
    </row>
    <row r="90" spans="2:12" s="1" customFormat="1" ht="12" customHeight="1" x14ac:dyDescent="0.2">
      <c r="B90" s="33"/>
      <c r="C90" s="27" t="s">
        <v>5055</v>
      </c>
      <c r="L90" s="33"/>
    </row>
    <row r="91" spans="2:12" s="1" customFormat="1" ht="16.5" customHeight="1" x14ac:dyDescent="0.2">
      <c r="B91" s="33"/>
      <c r="E91" s="220" t="str">
        <f>E13</f>
        <v>D.1.4.6.4 - EKV+VDT</v>
      </c>
      <c r="F91" s="253"/>
      <c r="G91" s="253"/>
      <c r="H91" s="253"/>
      <c r="L91" s="33"/>
    </row>
    <row r="92" spans="2:12" s="1" customFormat="1" ht="6.95" customHeight="1" x14ac:dyDescent="0.2">
      <c r="B92" s="33"/>
      <c r="L92" s="33"/>
    </row>
    <row r="93" spans="2:12" s="1" customFormat="1" ht="12" customHeight="1" x14ac:dyDescent="0.2">
      <c r="B93" s="33"/>
      <c r="C93" s="27" t="s">
        <v>22</v>
      </c>
      <c r="F93" s="25" t="str">
        <f>F16</f>
        <v xml:space="preserve"> </v>
      </c>
      <c r="I93" s="27" t="s">
        <v>24</v>
      </c>
      <c r="J93" s="53">
        <f>IF(J16="","",J16)</f>
        <v>45961</v>
      </c>
      <c r="L93" s="33"/>
    </row>
    <row r="94" spans="2:12" s="1" customFormat="1" ht="6.95" customHeight="1" x14ac:dyDescent="0.2">
      <c r="B94" s="33"/>
      <c r="L94" s="33"/>
    </row>
    <row r="95" spans="2:12" s="1" customFormat="1" ht="15.2" customHeight="1" x14ac:dyDescent="0.2">
      <c r="B95" s="33"/>
      <c r="C95" s="27" t="s">
        <v>29</v>
      </c>
      <c r="F95" s="25" t="str">
        <f>E19</f>
        <v>KRÁLOVÉHRADECKÝ KRAJ</v>
      </c>
      <c r="I95" s="27" t="s">
        <v>35</v>
      </c>
      <c r="J95" s="31" t="str">
        <f>E25</f>
        <v>KANIA a.s.</v>
      </c>
      <c r="L95" s="33"/>
    </row>
    <row r="96" spans="2:12" s="1" customFormat="1" ht="15.2" customHeight="1" x14ac:dyDescent="0.2">
      <c r="B96" s="33"/>
      <c r="C96" s="27" t="s">
        <v>33</v>
      </c>
      <c r="F96" s="25" t="str">
        <f>IF(E22="","",E22)</f>
        <v>Vyplň údaj</v>
      </c>
      <c r="I96" s="27" t="s">
        <v>38</v>
      </c>
      <c r="J96" s="31" t="str">
        <f>E28</f>
        <v xml:space="preserve"> </v>
      </c>
      <c r="L96" s="33"/>
    </row>
    <row r="97" spans="2:47" s="1" customFormat="1" ht="10.35" customHeight="1" x14ac:dyDescent="0.2">
      <c r="B97" s="33"/>
      <c r="L97" s="33"/>
    </row>
    <row r="98" spans="2:47" s="1" customFormat="1" ht="29.25" customHeight="1" x14ac:dyDescent="0.2">
      <c r="B98" s="33"/>
      <c r="C98" s="106" t="s">
        <v>281</v>
      </c>
      <c r="D98" s="98"/>
      <c r="E98" s="98"/>
      <c r="F98" s="98"/>
      <c r="G98" s="98"/>
      <c r="H98" s="98"/>
      <c r="I98" s="98"/>
      <c r="J98" s="107" t="s">
        <v>282</v>
      </c>
      <c r="K98" s="98"/>
      <c r="L98" s="33"/>
    </row>
    <row r="99" spans="2:47" s="1" customFormat="1" ht="10.35" customHeight="1" x14ac:dyDescent="0.2">
      <c r="B99" s="33"/>
      <c r="L99" s="33"/>
    </row>
    <row r="100" spans="2:47" s="1" customFormat="1" ht="22.9" customHeight="1" x14ac:dyDescent="0.2">
      <c r="B100" s="33"/>
      <c r="C100" s="108" t="s">
        <v>283</v>
      </c>
      <c r="J100" s="67">
        <f>J127</f>
        <v>0</v>
      </c>
      <c r="L100" s="33"/>
      <c r="AU100" s="17" t="s">
        <v>284</v>
      </c>
    </row>
    <row r="101" spans="2:47" s="8" customFormat="1" ht="24.95" customHeight="1" x14ac:dyDescent="0.2">
      <c r="B101" s="109"/>
      <c r="D101" s="110" t="s">
        <v>7607</v>
      </c>
      <c r="E101" s="111"/>
      <c r="F101" s="111"/>
      <c r="G101" s="111"/>
      <c r="H101" s="111"/>
      <c r="I101" s="111"/>
      <c r="J101" s="112">
        <f>J128</f>
        <v>0</v>
      </c>
      <c r="L101" s="109"/>
    </row>
    <row r="102" spans="2:47" s="8" customFormat="1" ht="24.95" customHeight="1" x14ac:dyDescent="0.2">
      <c r="B102" s="109"/>
      <c r="D102" s="110" t="s">
        <v>7608</v>
      </c>
      <c r="E102" s="111"/>
      <c r="F102" s="111"/>
      <c r="G102" s="111"/>
      <c r="H102" s="111"/>
      <c r="I102" s="111"/>
      <c r="J102" s="112">
        <f>J145</f>
        <v>0</v>
      </c>
      <c r="L102" s="109"/>
    </row>
    <row r="103" spans="2:47" s="8" customFormat="1" ht="24.95" customHeight="1" x14ac:dyDescent="0.2">
      <c r="B103" s="109"/>
      <c r="D103" s="110" t="s">
        <v>7609</v>
      </c>
      <c r="E103" s="111"/>
      <c r="F103" s="111"/>
      <c r="G103" s="111"/>
      <c r="H103" s="111"/>
      <c r="I103" s="111"/>
      <c r="J103" s="112">
        <f>J151</f>
        <v>0</v>
      </c>
      <c r="L103" s="109"/>
    </row>
    <row r="104" spans="2:47" s="1" customFormat="1" ht="21.75" customHeight="1" x14ac:dyDescent="0.2">
      <c r="B104" s="33"/>
      <c r="L104" s="33"/>
    </row>
    <row r="105" spans="2:47" s="1" customFormat="1" ht="6.95" customHeight="1" x14ac:dyDescent="0.2">
      <c r="B105" s="45"/>
      <c r="C105" s="46"/>
      <c r="D105" s="46"/>
      <c r="E105" s="46"/>
      <c r="F105" s="46"/>
      <c r="G105" s="46"/>
      <c r="H105" s="46"/>
      <c r="I105" s="46"/>
      <c r="J105" s="46"/>
      <c r="K105" s="46"/>
      <c r="L105" s="33"/>
    </row>
    <row r="109" spans="2:47" s="1" customFormat="1" ht="6.95" customHeight="1" x14ac:dyDescent="0.2">
      <c r="B109" s="47"/>
      <c r="C109" s="48"/>
      <c r="D109" s="48"/>
      <c r="E109" s="48"/>
      <c r="F109" s="48"/>
      <c r="G109" s="48"/>
      <c r="H109" s="48"/>
      <c r="I109" s="48"/>
      <c r="J109" s="48"/>
      <c r="K109" s="48"/>
      <c r="L109" s="33"/>
    </row>
    <row r="110" spans="2:47" s="1" customFormat="1" ht="24.95" customHeight="1" x14ac:dyDescent="0.2">
      <c r="B110" s="33"/>
      <c r="C110" s="21" t="s">
        <v>294</v>
      </c>
      <c r="L110" s="33"/>
    </row>
    <row r="111" spans="2:47" s="1" customFormat="1" ht="6.95" customHeight="1" x14ac:dyDescent="0.2">
      <c r="B111" s="33"/>
      <c r="L111" s="33"/>
    </row>
    <row r="112" spans="2:47" s="1" customFormat="1" ht="12" customHeight="1" x14ac:dyDescent="0.2">
      <c r="B112" s="33"/>
      <c r="C112" s="27" t="s">
        <v>16</v>
      </c>
      <c r="L112" s="33"/>
    </row>
    <row r="113" spans="2:63" s="1" customFormat="1" ht="16.5" customHeight="1" x14ac:dyDescent="0.2">
      <c r="B113" s="33"/>
      <c r="E113" s="254" t="str">
        <f>E7</f>
        <v>OBLASTNÍ NEMOCNICE JIČÍN PAVILON PSYCHIATRIE</v>
      </c>
      <c r="F113" s="255"/>
      <c r="G113" s="255"/>
      <c r="H113" s="255"/>
      <c r="L113" s="33"/>
    </row>
    <row r="114" spans="2:63" ht="12" customHeight="1" x14ac:dyDescent="0.2">
      <c r="B114" s="20"/>
      <c r="C114" s="27" t="s">
        <v>276</v>
      </c>
      <c r="L114" s="20"/>
    </row>
    <row r="115" spans="2:63" ht="16.5" customHeight="1" x14ac:dyDescent="0.2">
      <c r="B115" s="20"/>
      <c r="E115" s="254" t="s">
        <v>277</v>
      </c>
      <c r="F115" s="234"/>
      <c r="G115" s="234"/>
      <c r="H115" s="234"/>
      <c r="L115" s="20"/>
    </row>
    <row r="116" spans="2:63" ht="12" customHeight="1" x14ac:dyDescent="0.2">
      <c r="B116" s="20"/>
      <c r="C116" s="27" t="s">
        <v>278</v>
      </c>
      <c r="L116" s="20"/>
    </row>
    <row r="117" spans="2:63" s="1" customFormat="1" ht="16.5" customHeight="1" x14ac:dyDescent="0.2">
      <c r="B117" s="33"/>
      <c r="E117" s="238" t="s">
        <v>4347</v>
      </c>
      <c r="F117" s="253"/>
      <c r="G117" s="253"/>
      <c r="H117" s="253"/>
      <c r="L117" s="33"/>
    </row>
    <row r="118" spans="2:63" s="1" customFormat="1" ht="12" customHeight="1" x14ac:dyDescent="0.2">
      <c r="B118" s="33"/>
      <c r="C118" s="27" t="s">
        <v>5055</v>
      </c>
      <c r="L118" s="33"/>
    </row>
    <row r="119" spans="2:63" s="1" customFormat="1" ht="16.5" customHeight="1" x14ac:dyDescent="0.2">
      <c r="B119" s="33"/>
      <c r="E119" s="220" t="str">
        <f>E13</f>
        <v>D.1.4.6.4 - EKV+VDT</v>
      </c>
      <c r="F119" s="253"/>
      <c r="G119" s="253"/>
      <c r="H119" s="253"/>
      <c r="L119" s="33"/>
    </row>
    <row r="120" spans="2:63" s="1" customFormat="1" ht="6.95" customHeight="1" x14ac:dyDescent="0.2">
      <c r="B120" s="33"/>
      <c r="L120" s="33"/>
    </row>
    <row r="121" spans="2:63" s="1" customFormat="1" ht="12" customHeight="1" x14ac:dyDescent="0.2">
      <c r="B121" s="33"/>
      <c r="C121" s="27" t="s">
        <v>22</v>
      </c>
      <c r="F121" s="25" t="str">
        <f>F16</f>
        <v xml:space="preserve"> </v>
      </c>
      <c r="I121" s="27" t="s">
        <v>24</v>
      </c>
      <c r="J121" s="53">
        <f>IF(J16="","",J16)</f>
        <v>45961</v>
      </c>
      <c r="L121" s="33"/>
    </row>
    <row r="122" spans="2:63" s="1" customFormat="1" ht="6.95" customHeight="1" x14ac:dyDescent="0.2">
      <c r="B122" s="33"/>
      <c r="L122" s="33"/>
    </row>
    <row r="123" spans="2:63" s="1" customFormat="1" ht="15.2" customHeight="1" x14ac:dyDescent="0.2">
      <c r="B123" s="33"/>
      <c r="C123" s="27" t="s">
        <v>29</v>
      </c>
      <c r="F123" s="25" t="str">
        <f>E19</f>
        <v>KRÁLOVÉHRADECKÝ KRAJ</v>
      </c>
      <c r="I123" s="27" t="s">
        <v>35</v>
      </c>
      <c r="J123" s="31" t="str">
        <f>E25</f>
        <v>KANIA a.s.</v>
      </c>
      <c r="L123" s="33"/>
    </row>
    <row r="124" spans="2:63" s="1" customFormat="1" ht="15.2" customHeight="1" x14ac:dyDescent="0.2">
      <c r="B124" s="33"/>
      <c r="C124" s="27" t="s">
        <v>33</v>
      </c>
      <c r="F124" s="25" t="str">
        <f>IF(E22="","",E22)</f>
        <v>Vyplň údaj</v>
      </c>
      <c r="I124" s="27" t="s">
        <v>38</v>
      </c>
      <c r="J124" s="31" t="str">
        <f>E28</f>
        <v xml:space="preserve"> </v>
      </c>
      <c r="L124" s="33"/>
    </row>
    <row r="125" spans="2:63" s="1" customFormat="1" ht="10.35" customHeight="1" x14ac:dyDescent="0.2">
      <c r="B125" s="33"/>
      <c r="L125" s="33"/>
    </row>
    <row r="126" spans="2:63" s="10" customFormat="1" ht="29.25" customHeight="1" x14ac:dyDescent="0.2">
      <c r="B126" s="117"/>
      <c r="C126" s="118" t="s">
        <v>295</v>
      </c>
      <c r="D126" s="119" t="s">
        <v>66</v>
      </c>
      <c r="E126" s="119" t="s">
        <v>62</v>
      </c>
      <c r="F126" s="119" t="s">
        <v>63</v>
      </c>
      <c r="G126" s="119" t="s">
        <v>296</v>
      </c>
      <c r="H126" s="119" t="s">
        <v>297</v>
      </c>
      <c r="I126" s="119" t="s">
        <v>298</v>
      </c>
      <c r="J126" s="119" t="s">
        <v>282</v>
      </c>
      <c r="K126" s="120" t="s">
        <v>299</v>
      </c>
      <c r="L126" s="117"/>
      <c r="M126" s="60" t="s">
        <v>1</v>
      </c>
      <c r="N126" s="61" t="s">
        <v>45</v>
      </c>
      <c r="O126" s="61" t="s">
        <v>300</v>
      </c>
      <c r="P126" s="61" t="s">
        <v>301</v>
      </c>
      <c r="Q126" s="61" t="s">
        <v>302</v>
      </c>
      <c r="R126" s="61" t="s">
        <v>303</v>
      </c>
      <c r="S126" s="61" t="s">
        <v>304</v>
      </c>
      <c r="T126" s="62" t="s">
        <v>305</v>
      </c>
    </row>
    <row r="127" spans="2:63" s="1" customFormat="1" ht="22.9" customHeight="1" x14ac:dyDescent="0.25">
      <c r="B127" s="33"/>
      <c r="C127" s="65" t="s">
        <v>306</v>
      </c>
      <c r="J127" s="121">
        <f>BK127</f>
        <v>0</v>
      </c>
      <c r="L127" s="33"/>
      <c r="M127" s="63"/>
      <c r="N127" s="54"/>
      <c r="O127" s="54"/>
      <c r="P127" s="122">
        <f>P128+P145+P151</f>
        <v>0</v>
      </c>
      <c r="Q127" s="54"/>
      <c r="R127" s="122">
        <f>R128+R145+R151</f>
        <v>0</v>
      </c>
      <c r="S127" s="54"/>
      <c r="T127" s="123">
        <f>T128+T145+T151</f>
        <v>0</v>
      </c>
      <c r="AT127" s="17" t="s">
        <v>80</v>
      </c>
      <c r="AU127" s="17" t="s">
        <v>284</v>
      </c>
      <c r="BK127" s="124">
        <f>BK128+BK145+BK151</f>
        <v>0</v>
      </c>
    </row>
    <row r="128" spans="2:63" s="11" customFormat="1" ht="25.9" customHeight="1" x14ac:dyDescent="0.2">
      <c r="B128" s="125"/>
      <c r="D128" s="126" t="s">
        <v>80</v>
      </c>
      <c r="E128" s="127" t="s">
        <v>534</v>
      </c>
      <c r="F128" s="127" t="s">
        <v>7610</v>
      </c>
      <c r="I128" s="128"/>
      <c r="J128" s="129">
        <f>BK128</f>
        <v>0</v>
      </c>
      <c r="L128" s="125"/>
      <c r="M128" s="130"/>
      <c r="P128" s="131">
        <f>SUM(P129:P144)</f>
        <v>0</v>
      </c>
      <c r="R128" s="131">
        <f>SUM(R129:R144)</f>
        <v>0</v>
      </c>
      <c r="T128" s="132">
        <f>SUM(T129:T144)</f>
        <v>0</v>
      </c>
      <c r="AR128" s="126" t="s">
        <v>88</v>
      </c>
      <c r="AT128" s="133" t="s">
        <v>80</v>
      </c>
      <c r="AU128" s="133" t="s">
        <v>81</v>
      </c>
      <c r="AY128" s="126" t="s">
        <v>309</v>
      </c>
      <c r="BK128" s="134">
        <f>SUM(BK129:BK144)</f>
        <v>0</v>
      </c>
    </row>
    <row r="129" spans="2:65" s="1" customFormat="1" ht="37.9" customHeight="1" x14ac:dyDescent="0.2">
      <c r="B129" s="137"/>
      <c r="C129" s="138" t="s">
        <v>88</v>
      </c>
      <c r="D129" s="138" t="s">
        <v>311</v>
      </c>
      <c r="E129" s="139" t="s">
        <v>7611</v>
      </c>
      <c r="F129" s="140" t="s">
        <v>7612</v>
      </c>
      <c r="G129" s="141" t="s">
        <v>2702</v>
      </c>
      <c r="H129" s="142">
        <v>103</v>
      </c>
      <c r="I129" s="143"/>
      <c r="J129" s="144">
        <f t="shared" ref="J129:J144" si="0">ROUND(I129*H129,2)</f>
        <v>0</v>
      </c>
      <c r="K129" s="140" t="s">
        <v>7325</v>
      </c>
      <c r="L129" s="33"/>
      <c r="M129" s="145" t="s">
        <v>1</v>
      </c>
      <c r="N129" s="146" t="s">
        <v>46</v>
      </c>
      <c r="P129" s="147">
        <f t="shared" ref="P129:P144" si="1">O129*H129</f>
        <v>0</v>
      </c>
      <c r="Q129" s="147">
        <v>0</v>
      </c>
      <c r="R129" s="147">
        <f t="shared" ref="R129:R144" si="2">Q129*H129</f>
        <v>0</v>
      </c>
      <c r="S129" s="147">
        <v>0</v>
      </c>
      <c r="T129" s="148">
        <f t="shared" ref="T129:T144" si="3">S129*H129</f>
        <v>0</v>
      </c>
      <c r="AR129" s="149" t="s">
        <v>120</v>
      </c>
      <c r="AT129" s="149" t="s">
        <v>311</v>
      </c>
      <c r="AU129" s="149" t="s">
        <v>88</v>
      </c>
      <c r="AY129" s="17" t="s">
        <v>309</v>
      </c>
      <c r="BE129" s="150">
        <f t="shared" ref="BE129:BE144" si="4">IF(N129="základní",J129,0)</f>
        <v>0</v>
      </c>
      <c r="BF129" s="150">
        <f t="shared" ref="BF129:BF144" si="5">IF(N129="snížená",J129,0)</f>
        <v>0</v>
      </c>
      <c r="BG129" s="150">
        <f t="shared" ref="BG129:BG144" si="6">IF(N129="zákl. přenesená",J129,0)</f>
        <v>0</v>
      </c>
      <c r="BH129" s="150">
        <f t="shared" ref="BH129:BH144" si="7">IF(N129="sníž. přenesená",J129,0)</f>
        <v>0</v>
      </c>
      <c r="BI129" s="150">
        <f t="shared" ref="BI129:BI144" si="8">IF(N129="nulová",J129,0)</f>
        <v>0</v>
      </c>
      <c r="BJ129" s="17" t="s">
        <v>88</v>
      </c>
      <c r="BK129" s="150">
        <f t="shared" ref="BK129:BK144" si="9">ROUND(I129*H129,2)</f>
        <v>0</v>
      </c>
      <c r="BL129" s="17" t="s">
        <v>120</v>
      </c>
      <c r="BM129" s="149" t="s">
        <v>90</v>
      </c>
    </row>
    <row r="130" spans="2:65" s="1" customFormat="1" ht="24.2" customHeight="1" x14ac:dyDescent="0.2">
      <c r="B130" s="137"/>
      <c r="C130" s="138" t="s">
        <v>90</v>
      </c>
      <c r="D130" s="138" t="s">
        <v>311</v>
      </c>
      <c r="E130" s="139" t="s">
        <v>7613</v>
      </c>
      <c r="F130" s="140" t="s">
        <v>7614</v>
      </c>
      <c r="G130" s="141" t="s">
        <v>2702</v>
      </c>
      <c r="H130" s="142">
        <v>55</v>
      </c>
      <c r="I130" s="143"/>
      <c r="J130" s="144">
        <f t="shared" si="0"/>
        <v>0</v>
      </c>
      <c r="K130" s="140" t="s">
        <v>7325</v>
      </c>
      <c r="L130" s="33"/>
      <c r="M130" s="145" t="s">
        <v>1</v>
      </c>
      <c r="N130" s="146" t="s">
        <v>46</v>
      </c>
      <c r="P130" s="147">
        <f t="shared" si="1"/>
        <v>0</v>
      </c>
      <c r="Q130" s="147">
        <v>0</v>
      </c>
      <c r="R130" s="147">
        <f t="shared" si="2"/>
        <v>0</v>
      </c>
      <c r="S130" s="147">
        <v>0</v>
      </c>
      <c r="T130" s="148">
        <f t="shared" si="3"/>
        <v>0</v>
      </c>
      <c r="AR130" s="149" t="s">
        <v>120</v>
      </c>
      <c r="AT130" s="149" t="s">
        <v>311</v>
      </c>
      <c r="AU130" s="149" t="s">
        <v>88</v>
      </c>
      <c r="AY130" s="17" t="s">
        <v>309</v>
      </c>
      <c r="BE130" s="150">
        <f t="shared" si="4"/>
        <v>0</v>
      </c>
      <c r="BF130" s="150">
        <f t="shared" si="5"/>
        <v>0</v>
      </c>
      <c r="BG130" s="150">
        <f t="shared" si="6"/>
        <v>0</v>
      </c>
      <c r="BH130" s="150">
        <f t="shared" si="7"/>
        <v>0</v>
      </c>
      <c r="BI130" s="150">
        <f t="shared" si="8"/>
        <v>0</v>
      </c>
      <c r="BJ130" s="17" t="s">
        <v>88</v>
      </c>
      <c r="BK130" s="150">
        <f t="shared" si="9"/>
        <v>0</v>
      </c>
      <c r="BL130" s="17" t="s">
        <v>120</v>
      </c>
      <c r="BM130" s="149" t="s">
        <v>120</v>
      </c>
    </row>
    <row r="131" spans="2:65" s="1" customFormat="1" ht="16.5" customHeight="1" x14ac:dyDescent="0.2">
      <c r="B131" s="137"/>
      <c r="C131" s="138" t="s">
        <v>101</v>
      </c>
      <c r="D131" s="138" t="s">
        <v>311</v>
      </c>
      <c r="E131" s="139" t="s">
        <v>7615</v>
      </c>
      <c r="F131" s="140" t="s">
        <v>7616</v>
      </c>
      <c r="G131" s="141" t="s">
        <v>2702</v>
      </c>
      <c r="H131" s="142">
        <v>103</v>
      </c>
      <c r="I131" s="143"/>
      <c r="J131" s="144">
        <f t="shared" si="0"/>
        <v>0</v>
      </c>
      <c r="K131" s="140" t="s">
        <v>7325</v>
      </c>
      <c r="L131" s="33"/>
      <c r="M131" s="145" t="s">
        <v>1</v>
      </c>
      <c r="N131" s="146" t="s">
        <v>46</v>
      </c>
      <c r="P131" s="147">
        <f t="shared" si="1"/>
        <v>0</v>
      </c>
      <c r="Q131" s="147">
        <v>0</v>
      </c>
      <c r="R131" s="147">
        <f t="shared" si="2"/>
        <v>0</v>
      </c>
      <c r="S131" s="147">
        <v>0</v>
      </c>
      <c r="T131" s="148">
        <f t="shared" si="3"/>
        <v>0</v>
      </c>
      <c r="AR131" s="149" t="s">
        <v>120</v>
      </c>
      <c r="AT131" s="149" t="s">
        <v>311</v>
      </c>
      <c r="AU131" s="149" t="s">
        <v>88</v>
      </c>
      <c r="AY131" s="17" t="s">
        <v>309</v>
      </c>
      <c r="BE131" s="150">
        <f t="shared" si="4"/>
        <v>0</v>
      </c>
      <c r="BF131" s="150">
        <f t="shared" si="5"/>
        <v>0</v>
      </c>
      <c r="BG131" s="150">
        <f t="shared" si="6"/>
        <v>0</v>
      </c>
      <c r="BH131" s="150">
        <f t="shared" si="7"/>
        <v>0</v>
      </c>
      <c r="BI131" s="150">
        <f t="shared" si="8"/>
        <v>0</v>
      </c>
      <c r="BJ131" s="17" t="s">
        <v>88</v>
      </c>
      <c r="BK131" s="150">
        <f t="shared" si="9"/>
        <v>0</v>
      </c>
      <c r="BL131" s="17" t="s">
        <v>120</v>
      </c>
      <c r="BM131" s="149" t="s">
        <v>325</v>
      </c>
    </row>
    <row r="132" spans="2:65" s="1" customFormat="1" ht="16.5" customHeight="1" x14ac:dyDescent="0.2">
      <c r="B132" s="137"/>
      <c r="C132" s="138" t="s">
        <v>120</v>
      </c>
      <c r="D132" s="138" t="s">
        <v>311</v>
      </c>
      <c r="E132" s="139" t="s">
        <v>7617</v>
      </c>
      <c r="F132" s="140" t="s">
        <v>7565</v>
      </c>
      <c r="G132" s="141" t="s">
        <v>2702</v>
      </c>
      <c r="H132" s="142">
        <v>34</v>
      </c>
      <c r="I132" s="143"/>
      <c r="J132" s="144">
        <f t="shared" si="0"/>
        <v>0</v>
      </c>
      <c r="K132" s="140" t="s">
        <v>7325</v>
      </c>
      <c r="L132" s="33"/>
      <c r="M132" s="145" t="s">
        <v>1</v>
      </c>
      <c r="N132" s="146" t="s">
        <v>46</v>
      </c>
      <c r="P132" s="147">
        <f t="shared" si="1"/>
        <v>0</v>
      </c>
      <c r="Q132" s="147">
        <v>0</v>
      </c>
      <c r="R132" s="147">
        <f t="shared" si="2"/>
        <v>0</v>
      </c>
      <c r="S132" s="147">
        <v>0</v>
      </c>
      <c r="T132" s="148">
        <f t="shared" si="3"/>
        <v>0</v>
      </c>
      <c r="AR132" s="149" t="s">
        <v>120</v>
      </c>
      <c r="AT132" s="149" t="s">
        <v>311</v>
      </c>
      <c r="AU132" s="149" t="s">
        <v>88</v>
      </c>
      <c r="AY132" s="17" t="s">
        <v>309</v>
      </c>
      <c r="BE132" s="150">
        <f t="shared" si="4"/>
        <v>0</v>
      </c>
      <c r="BF132" s="150">
        <f t="shared" si="5"/>
        <v>0</v>
      </c>
      <c r="BG132" s="150">
        <f t="shared" si="6"/>
        <v>0</v>
      </c>
      <c r="BH132" s="150">
        <f t="shared" si="7"/>
        <v>0</v>
      </c>
      <c r="BI132" s="150">
        <f t="shared" si="8"/>
        <v>0</v>
      </c>
      <c r="BJ132" s="17" t="s">
        <v>88</v>
      </c>
      <c r="BK132" s="150">
        <f t="shared" si="9"/>
        <v>0</v>
      </c>
      <c r="BL132" s="17" t="s">
        <v>120</v>
      </c>
      <c r="BM132" s="149" t="s">
        <v>329</v>
      </c>
    </row>
    <row r="133" spans="2:65" s="1" customFormat="1" ht="33" customHeight="1" x14ac:dyDescent="0.2">
      <c r="B133" s="137"/>
      <c r="C133" s="138" t="s">
        <v>331</v>
      </c>
      <c r="D133" s="138" t="s">
        <v>311</v>
      </c>
      <c r="E133" s="139" t="s">
        <v>7618</v>
      </c>
      <c r="F133" s="140" t="s">
        <v>7619</v>
      </c>
      <c r="G133" s="141" t="s">
        <v>2702</v>
      </c>
      <c r="H133" s="142">
        <v>34</v>
      </c>
      <c r="I133" s="143"/>
      <c r="J133" s="144">
        <f t="shared" si="0"/>
        <v>0</v>
      </c>
      <c r="K133" s="140" t="s">
        <v>7325</v>
      </c>
      <c r="L133" s="33"/>
      <c r="M133" s="145" t="s">
        <v>1</v>
      </c>
      <c r="N133" s="146" t="s">
        <v>46</v>
      </c>
      <c r="P133" s="147">
        <f t="shared" si="1"/>
        <v>0</v>
      </c>
      <c r="Q133" s="147">
        <v>0</v>
      </c>
      <c r="R133" s="147">
        <f t="shared" si="2"/>
        <v>0</v>
      </c>
      <c r="S133" s="147">
        <v>0</v>
      </c>
      <c r="T133" s="148">
        <f t="shared" si="3"/>
        <v>0</v>
      </c>
      <c r="AR133" s="149" t="s">
        <v>120</v>
      </c>
      <c r="AT133" s="149" t="s">
        <v>311</v>
      </c>
      <c r="AU133" s="149" t="s">
        <v>88</v>
      </c>
      <c r="AY133" s="17" t="s">
        <v>309</v>
      </c>
      <c r="BE133" s="150">
        <f t="shared" si="4"/>
        <v>0</v>
      </c>
      <c r="BF133" s="150">
        <f t="shared" si="5"/>
        <v>0</v>
      </c>
      <c r="BG133" s="150">
        <f t="shared" si="6"/>
        <v>0</v>
      </c>
      <c r="BH133" s="150">
        <f t="shared" si="7"/>
        <v>0</v>
      </c>
      <c r="BI133" s="150">
        <f t="shared" si="8"/>
        <v>0</v>
      </c>
      <c r="BJ133" s="17" t="s">
        <v>88</v>
      </c>
      <c r="BK133" s="150">
        <f t="shared" si="9"/>
        <v>0</v>
      </c>
      <c r="BL133" s="17" t="s">
        <v>120</v>
      </c>
      <c r="BM133" s="149" t="s">
        <v>334</v>
      </c>
    </row>
    <row r="134" spans="2:65" s="1" customFormat="1" ht="16.5" customHeight="1" x14ac:dyDescent="0.2">
      <c r="B134" s="137"/>
      <c r="C134" s="138" t="s">
        <v>325</v>
      </c>
      <c r="D134" s="138" t="s">
        <v>311</v>
      </c>
      <c r="E134" s="139" t="s">
        <v>6705</v>
      </c>
      <c r="F134" s="140" t="s">
        <v>6706</v>
      </c>
      <c r="G134" s="141" t="s">
        <v>434</v>
      </c>
      <c r="H134" s="142">
        <v>8690</v>
      </c>
      <c r="I134" s="143"/>
      <c r="J134" s="144">
        <f t="shared" si="0"/>
        <v>0</v>
      </c>
      <c r="K134" s="140" t="s">
        <v>366</v>
      </c>
      <c r="L134" s="33"/>
      <c r="M134" s="145" t="s">
        <v>1</v>
      </c>
      <c r="N134" s="146" t="s">
        <v>46</v>
      </c>
      <c r="P134" s="147">
        <f t="shared" si="1"/>
        <v>0</v>
      </c>
      <c r="Q134" s="147">
        <v>0</v>
      </c>
      <c r="R134" s="147">
        <f t="shared" si="2"/>
        <v>0</v>
      </c>
      <c r="S134" s="147">
        <v>0</v>
      </c>
      <c r="T134" s="148">
        <f t="shared" si="3"/>
        <v>0</v>
      </c>
      <c r="AR134" s="149" t="s">
        <v>120</v>
      </c>
      <c r="AT134" s="149" t="s">
        <v>311</v>
      </c>
      <c r="AU134" s="149" t="s">
        <v>88</v>
      </c>
      <c r="AY134" s="17" t="s">
        <v>309</v>
      </c>
      <c r="BE134" s="150">
        <f t="shared" si="4"/>
        <v>0</v>
      </c>
      <c r="BF134" s="150">
        <f t="shared" si="5"/>
        <v>0</v>
      </c>
      <c r="BG134" s="150">
        <f t="shared" si="6"/>
        <v>0</v>
      </c>
      <c r="BH134" s="150">
        <f t="shared" si="7"/>
        <v>0</v>
      </c>
      <c r="BI134" s="150">
        <f t="shared" si="8"/>
        <v>0</v>
      </c>
      <c r="BJ134" s="17" t="s">
        <v>88</v>
      </c>
      <c r="BK134" s="150">
        <f t="shared" si="9"/>
        <v>0</v>
      </c>
      <c r="BL134" s="17" t="s">
        <v>120</v>
      </c>
      <c r="BM134" s="149" t="s">
        <v>8</v>
      </c>
    </row>
    <row r="135" spans="2:65" s="1" customFormat="1" ht="16.5" customHeight="1" x14ac:dyDescent="0.2">
      <c r="B135" s="137"/>
      <c r="C135" s="138" t="s">
        <v>339</v>
      </c>
      <c r="D135" s="138" t="s">
        <v>311</v>
      </c>
      <c r="E135" s="139" t="s">
        <v>7620</v>
      </c>
      <c r="F135" s="140" t="s">
        <v>7621</v>
      </c>
      <c r="G135" s="141" t="s">
        <v>434</v>
      </c>
      <c r="H135" s="142">
        <v>1790</v>
      </c>
      <c r="I135" s="143"/>
      <c r="J135" s="144">
        <f t="shared" si="0"/>
        <v>0</v>
      </c>
      <c r="K135" s="140" t="s">
        <v>7325</v>
      </c>
      <c r="L135" s="33"/>
      <c r="M135" s="145" t="s">
        <v>1</v>
      </c>
      <c r="N135" s="146" t="s">
        <v>46</v>
      </c>
      <c r="P135" s="147">
        <f t="shared" si="1"/>
        <v>0</v>
      </c>
      <c r="Q135" s="147">
        <v>0</v>
      </c>
      <c r="R135" s="147">
        <f t="shared" si="2"/>
        <v>0</v>
      </c>
      <c r="S135" s="147">
        <v>0</v>
      </c>
      <c r="T135" s="148">
        <f t="shared" si="3"/>
        <v>0</v>
      </c>
      <c r="AR135" s="149" t="s">
        <v>120</v>
      </c>
      <c r="AT135" s="149" t="s">
        <v>311</v>
      </c>
      <c r="AU135" s="149" t="s">
        <v>88</v>
      </c>
      <c r="AY135" s="17" t="s">
        <v>309</v>
      </c>
      <c r="BE135" s="150">
        <f t="shared" si="4"/>
        <v>0</v>
      </c>
      <c r="BF135" s="150">
        <f t="shared" si="5"/>
        <v>0</v>
      </c>
      <c r="BG135" s="150">
        <f t="shared" si="6"/>
        <v>0</v>
      </c>
      <c r="BH135" s="150">
        <f t="shared" si="7"/>
        <v>0</v>
      </c>
      <c r="BI135" s="150">
        <f t="shared" si="8"/>
        <v>0</v>
      </c>
      <c r="BJ135" s="17" t="s">
        <v>88</v>
      </c>
      <c r="BK135" s="150">
        <f t="shared" si="9"/>
        <v>0</v>
      </c>
      <c r="BL135" s="17" t="s">
        <v>120</v>
      </c>
      <c r="BM135" s="149" t="s">
        <v>342</v>
      </c>
    </row>
    <row r="136" spans="2:65" s="1" customFormat="1" ht="16.5" customHeight="1" x14ac:dyDescent="0.2">
      <c r="B136" s="137"/>
      <c r="C136" s="138" t="s">
        <v>329</v>
      </c>
      <c r="D136" s="138" t="s">
        <v>311</v>
      </c>
      <c r="E136" s="139" t="s">
        <v>7622</v>
      </c>
      <c r="F136" s="140" t="s">
        <v>7623</v>
      </c>
      <c r="G136" s="141" t="s">
        <v>434</v>
      </c>
      <c r="H136" s="142">
        <v>2880</v>
      </c>
      <c r="I136" s="143"/>
      <c r="J136" s="144">
        <f t="shared" si="0"/>
        <v>0</v>
      </c>
      <c r="K136" s="140" t="s">
        <v>7325</v>
      </c>
      <c r="L136" s="33"/>
      <c r="M136" s="145" t="s">
        <v>1</v>
      </c>
      <c r="N136" s="146" t="s">
        <v>46</v>
      </c>
      <c r="P136" s="147">
        <f t="shared" si="1"/>
        <v>0</v>
      </c>
      <c r="Q136" s="147">
        <v>0</v>
      </c>
      <c r="R136" s="147">
        <f t="shared" si="2"/>
        <v>0</v>
      </c>
      <c r="S136" s="147">
        <v>0</v>
      </c>
      <c r="T136" s="148">
        <f t="shared" si="3"/>
        <v>0</v>
      </c>
      <c r="AR136" s="149" t="s">
        <v>120</v>
      </c>
      <c r="AT136" s="149" t="s">
        <v>311</v>
      </c>
      <c r="AU136" s="149" t="s">
        <v>88</v>
      </c>
      <c r="AY136" s="17" t="s">
        <v>309</v>
      </c>
      <c r="BE136" s="150">
        <f t="shared" si="4"/>
        <v>0</v>
      </c>
      <c r="BF136" s="150">
        <f t="shared" si="5"/>
        <v>0</v>
      </c>
      <c r="BG136" s="150">
        <f t="shared" si="6"/>
        <v>0</v>
      </c>
      <c r="BH136" s="150">
        <f t="shared" si="7"/>
        <v>0</v>
      </c>
      <c r="BI136" s="150">
        <f t="shared" si="8"/>
        <v>0</v>
      </c>
      <c r="BJ136" s="17" t="s">
        <v>88</v>
      </c>
      <c r="BK136" s="150">
        <f t="shared" si="9"/>
        <v>0</v>
      </c>
      <c r="BL136" s="17" t="s">
        <v>120</v>
      </c>
      <c r="BM136" s="149" t="s">
        <v>346</v>
      </c>
    </row>
    <row r="137" spans="2:65" s="1" customFormat="1" ht="16.5" customHeight="1" x14ac:dyDescent="0.2">
      <c r="B137" s="137"/>
      <c r="C137" s="138" t="s">
        <v>348</v>
      </c>
      <c r="D137" s="138" t="s">
        <v>311</v>
      </c>
      <c r="E137" s="139" t="s">
        <v>7624</v>
      </c>
      <c r="F137" s="140" t="s">
        <v>7625</v>
      </c>
      <c r="G137" s="141" t="s">
        <v>434</v>
      </c>
      <c r="H137" s="142">
        <v>780</v>
      </c>
      <c r="I137" s="143"/>
      <c r="J137" s="144">
        <f t="shared" si="0"/>
        <v>0</v>
      </c>
      <c r="K137" s="140" t="s">
        <v>7325</v>
      </c>
      <c r="L137" s="33"/>
      <c r="M137" s="145" t="s">
        <v>1</v>
      </c>
      <c r="N137" s="146" t="s">
        <v>46</v>
      </c>
      <c r="P137" s="147">
        <f t="shared" si="1"/>
        <v>0</v>
      </c>
      <c r="Q137" s="147">
        <v>0</v>
      </c>
      <c r="R137" s="147">
        <f t="shared" si="2"/>
        <v>0</v>
      </c>
      <c r="S137" s="147">
        <v>0</v>
      </c>
      <c r="T137" s="148">
        <f t="shared" si="3"/>
        <v>0</v>
      </c>
      <c r="AR137" s="149" t="s">
        <v>120</v>
      </c>
      <c r="AT137" s="149" t="s">
        <v>311</v>
      </c>
      <c r="AU137" s="149" t="s">
        <v>88</v>
      </c>
      <c r="AY137" s="17" t="s">
        <v>309</v>
      </c>
      <c r="BE137" s="150">
        <f t="shared" si="4"/>
        <v>0</v>
      </c>
      <c r="BF137" s="150">
        <f t="shared" si="5"/>
        <v>0</v>
      </c>
      <c r="BG137" s="150">
        <f t="shared" si="6"/>
        <v>0</v>
      </c>
      <c r="BH137" s="150">
        <f t="shared" si="7"/>
        <v>0</v>
      </c>
      <c r="BI137" s="150">
        <f t="shared" si="8"/>
        <v>0</v>
      </c>
      <c r="BJ137" s="17" t="s">
        <v>88</v>
      </c>
      <c r="BK137" s="150">
        <f t="shared" si="9"/>
        <v>0</v>
      </c>
      <c r="BL137" s="17" t="s">
        <v>120</v>
      </c>
      <c r="BM137" s="149" t="s">
        <v>351</v>
      </c>
    </row>
    <row r="138" spans="2:65" s="1" customFormat="1" ht="16.5" customHeight="1" x14ac:dyDescent="0.2">
      <c r="B138" s="137"/>
      <c r="C138" s="138" t="s">
        <v>334</v>
      </c>
      <c r="D138" s="138" t="s">
        <v>311</v>
      </c>
      <c r="E138" s="139" t="s">
        <v>7626</v>
      </c>
      <c r="F138" s="140" t="s">
        <v>7627</v>
      </c>
      <c r="G138" s="141" t="s">
        <v>434</v>
      </c>
      <c r="H138" s="142">
        <v>1790</v>
      </c>
      <c r="I138" s="143"/>
      <c r="J138" s="144">
        <f t="shared" si="0"/>
        <v>0</v>
      </c>
      <c r="K138" s="140" t="s">
        <v>7325</v>
      </c>
      <c r="L138" s="33"/>
      <c r="M138" s="145" t="s">
        <v>1</v>
      </c>
      <c r="N138" s="146" t="s">
        <v>46</v>
      </c>
      <c r="P138" s="147">
        <f t="shared" si="1"/>
        <v>0</v>
      </c>
      <c r="Q138" s="147">
        <v>0</v>
      </c>
      <c r="R138" s="147">
        <f t="shared" si="2"/>
        <v>0</v>
      </c>
      <c r="S138" s="147">
        <v>0</v>
      </c>
      <c r="T138" s="148">
        <f t="shared" si="3"/>
        <v>0</v>
      </c>
      <c r="AR138" s="149" t="s">
        <v>120</v>
      </c>
      <c r="AT138" s="149" t="s">
        <v>311</v>
      </c>
      <c r="AU138" s="149" t="s">
        <v>88</v>
      </c>
      <c r="AY138" s="17" t="s">
        <v>309</v>
      </c>
      <c r="BE138" s="150">
        <f t="shared" si="4"/>
        <v>0</v>
      </c>
      <c r="BF138" s="150">
        <f t="shared" si="5"/>
        <v>0</v>
      </c>
      <c r="BG138" s="150">
        <f t="shared" si="6"/>
        <v>0</v>
      </c>
      <c r="BH138" s="150">
        <f t="shared" si="7"/>
        <v>0</v>
      </c>
      <c r="BI138" s="150">
        <f t="shared" si="8"/>
        <v>0</v>
      </c>
      <c r="BJ138" s="17" t="s">
        <v>88</v>
      </c>
      <c r="BK138" s="150">
        <f t="shared" si="9"/>
        <v>0</v>
      </c>
      <c r="BL138" s="17" t="s">
        <v>120</v>
      </c>
      <c r="BM138" s="149" t="s">
        <v>355</v>
      </c>
    </row>
    <row r="139" spans="2:65" s="1" customFormat="1" ht="16.5" customHeight="1" x14ac:dyDescent="0.2">
      <c r="B139" s="137"/>
      <c r="C139" s="138" t="s">
        <v>357</v>
      </c>
      <c r="D139" s="138" t="s">
        <v>311</v>
      </c>
      <c r="E139" s="139" t="s">
        <v>7628</v>
      </c>
      <c r="F139" s="140" t="s">
        <v>7629</v>
      </c>
      <c r="G139" s="141" t="s">
        <v>434</v>
      </c>
      <c r="H139" s="142">
        <v>1450</v>
      </c>
      <c r="I139" s="143"/>
      <c r="J139" s="144">
        <f t="shared" si="0"/>
        <v>0</v>
      </c>
      <c r="K139" s="140" t="s">
        <v>7325</v>
      </c>
      <c r="L139" s="33"/>
      <c r="M139" s="145" t="s">
        <v>1</v>
      </c>
      <c r="N139" s="146" t="s">
        <v>46</v>
      </c>
      <c r="P139" s="147">
        <f t="shared" si="1"/>
        <v>0</v>
      </c>
      <c r="Q139" s="147">
        <v>0</v>
      </c>
      <c r="R139" s="147">
        <f t="shared" si="2"/>
        <v>0</v>
      </c>
      <c r="S139" s="147">
        <v>0</v>
      </c>
      <c r="T139" s="148">
        <f t="shared" si="3"/>
        <v>0</v>
      </c>
      <c r="AR139" s="149" t="s">
        <v>120</v>
      </c>
      <c r="AT139" s="149" t="s">
        <v>311</v>
      </c>
      <c r="AU139" s="149" t="s">
        <v>88</v>
      </c>
      <c r="AY139" s="17" t="s">
        <v>309</v>
      </c>
      <c r="BE139" s="150">
        <f t="shared" si="4"/>
        <v>0</v>
      </c>
      <c r="BF139" s="150">
        <f t="shared" si="5"/>
        <v>0</v>
      </c>
      <c r="BG139" s="150">
        <f t="shared" si="6"/>
        <v>0</v>
      </c>
      <c r="BH139" s="150">
        <f t="shared" si="7"/>
        <v>0</v>
      </c>
      <c r="BI139" s="150">
        <f t="shared" si="8"/>
        <v>0</v>
      </c>
      <c r="BJ139" s="17" t="s">
        <v>88</v>
      </c>
      <c r="BK139" s="150">
        <f t="shared" si="9"/>
        <v>0</v>
      </c>
      <c r="BL139" s="17" t="s">
        <v>120</v>
      </c>
      <c r="BM139" s="149" t="s">
        <v>361</v>
      </c>
    </row>
    <row r="140" spans="2:65" s="1" customFormat="1" ht="16.5" customHeight="1" x14ac:dyDescent="0.2">
      <c r="B140" s="137"/>
      <c r="C140" s="138" t="s">
        <v>8</v>
      </c>
      <c r="D140" s="138" t="s">
        <v>311</v>
      </c>
      <c r="E140" s="139" t="s">
        <v>6798</v>
      </c>
      <c r="F140" s="140" t="s">
        <v>7407</v>
      </c>
      <c r="G140" s="141" t="s">
        <v>2702</v>
      </c>
      <c r="H140" s="142">
        <v>1</v>
      </c>
      <c r="I140" s="143"/>
      <c r="J140" s="144">
        <f t="shared" si="0"/>
        <v>0</v>
      </c>
      <c r="K140" s="140" t="s">
        <v>366</v>
      </c>
      <c r="L140" s="33"/>
      <c r="M140" s="145" t="s">
        <v>1</v>
      </c>
      <c r="N140" s="146" t="s">
        <v>46</v>
      </c>
      <c r="P140" s="147">
        <f t="shared" si="1"/>
        <v>0</v>
      </c>
      <c r="Q140" s="147">
        <v>0</v>
      </c>
      <c r="R140" s="147">
        <f t="shared" si="2"/>
        <v>0</v>
      </c>
      <c r="S140" s="147">
        <v>0</v>
      </c>
      <c r="T140" s="148">
        <f t="shared" si="3"/>
        <v>0</v>
      </c>
      <c r="AR140" s="149" t="s">
        <v>120</v>
      </c>
      <c r="AT140" s="149" t="s">
        <v>311</v>
      </c>
      <c r="AU140" s="149" t="s">
        <v>88</v>
      </c>
      <c r="AY140" s="17" t="s">
        <v>309</v>
      </c>
      <c r="BE140" s="150">
        <f t="shared" si="4"/>
        <v>0</v>
      </c>
      <c r="BF140" s="150">
        <f t="shared" si="5"/>
        <v>0</v>
      </c>
      <c r="BG140" s="150">
        <f t="shared" si="6"/>
        <v>0</v>
      </c>
      <c r="BH140" s="150">
        <f t="shared" si="7"/>
        <v>0</v>
      </c>
      <c r="BI140" s="150">
        <f t="shared" si="8"/>
        <v>0</v>
      </c>
      <c r="BJ140" s="17" t="s">
        <v>88</v>
      </c>
      <c r="BK140" s="150">
        <f t="shared" si="9"/>
        <v>0</v>
      </c>
      <c r="BL140" s="17" t="s">
        <v>120</v>
      </c>
      <c r="BM140" s="149" t="s">
        <v>367</v>
      </c>
    </row>
    <row r="141" spans="2:65" s="1" customFormat="1" ht="16.5" customHeight="1" x14ac:dyDescent="0.2">
      <c r="B141" s="137"/>
      <c r="C141" s="138" t="s">
        <v>368</v>
      </c>
      <c r="D141" s="138" t="s">
        <v>311</v>
      </c>
      <c r="E141" s="139" t="s">
        <v>7630</v>
      </c>
      <c r="F141" s="140" t="s">
        <v>7631</v>
      </c>
      <c r="G141" s="141" t="s">
        <v>2702</v>
      </c>
      <c r="H141" s="142">
        <v>4</v>
      </c>
      <c r="I141" s="143"/>
      <c r="J141" s="144">
        <f t="shared" si="0"/>
        <v>0</v>
      </c>
      <c r="K141" s="140" t="s">
        <v>7325</v>
      </c>
      <c r="L141" s="33"/>
      <c r="M141" s="145" t="s">
        <v>1</v>
      </c>
      <c r="N141" s="146" t="s">
        <v>46</v>
      </c>
      <c r="P141" s="147">
        <f t="shared" si="1"/>
        <v>0</v>
      </c>
      <c r="Q141" s="147">
        <v>0</v>
      </c>
      <c r="R141" s="147">
        <f t="shared" si="2"/>
        <v>0</v>
      </c>
      <c r="S141" s="147">
        <v>0</v>
      </c>
      <c r="T141" s="148">
        <f t="shared" si="3"/>
        <v>0</v>
      </c>
      <c r="AR141" s="149" t="s">
        <v>120</v>
      </c>
      <c r="AT141" s="149" t="s">
        <v>311</v>
      </c>
      <c r="AU141" s="149" t="s">
        <v>88</v>
      </c>
      <c r="AY141" s="17" t="s">
        <v>309</v>
      </c>
      <c r="BE141" s="150">
        <f t="shared" si="4"/>
        <v>0</v>
      </c>
      <c r="BF141" s="150">
        <f t="shared" si="5"/>
        <v>0</v>
      </c>
      <c r="BG141" s="150">
        <f t="shared" si="6"/>
        <v>0</v>
      </c>
      <c r="BH141" s="150">
        <f t="shared" si="7"/>
        <v>0</v>
      </c>
      <c r="BI141" s="150">
        <f t="shared" si="8"/>
        <v>0</v>
      </c>
      <c r="BJ141" s="17" t="s">
        <v>88</v>
      </c>
      <c r="BK141" s="150">
        <f t="shared" si="9"/>
        <v>0</v>
      </c>
      <c r="BL141" s="17" t="s">
        <v>120</v>
      </c>
      <c r="BM141" s="149" t="s">
        <v>371</v>
      </c>
    </row>
    <row r="142" spans="2:65" s="1" customFormat="1" ht="16.5" customHeight="1" x14ac:dyDescent="0.2">
      <c r="B142" s="137"/>
      <c r="C142" s="138" t="s">
        <v>342</v>
      </c>
      <c r="D142" s="138" t="s">
        <v>311</v>
      </c>
      <c r="E142" s="139" t="s">
        <v>7632</v>
      </c>
      <c r="F142" s="140" t="s">
        <v>7633</v>
      </c>
      <c r="G142" s="141" t="s">
        <v>2702</v>
      </c>
      <c r="H142" s="142">
        <v>70</v>
      </c>
      <c r="I142" s="143"/>
      <c r="J142" s="144">
        <f t="shared" si="0"/>
        <v>0</v>
      </c>
      <c r="K142" s="140" t="s">
        <v>7325</v>
      </c>
      <c r="L142" s="33"/>
      <c r="M142" s="145" t="s">
        <v>1</v>
      </c>
      <c r="N142" s="146" t="s">
        <v>46</v>
      </c>
      <c r="P142" s="147">
        <f t="shared" si="1"/>
        <v>0</v>
      </c>
      <c r="Q142" s="147">
        <v>0</v>
      </c>
      <c r="R142" s="147">
        <f t="shared" si="2"/>
        <v>0</v>
      </c>
      <c r="S142" s="147">
        <v>0</v>
      </c>
      <c r="T142" s="148">
        <f t="shared" si="3"/>
        <v>0</v>
      </c>
      <c r="AR142" s="149" t="s">
        <v>120</v>
      </c>
      <c r="AT142" s="149" t="s">
        <v>311</v>
      </c>
      <c r="AU142" s="149" t="s">
        <v>88</v>
      </c>
      <c r="AY142" s="17" t="s">
        <v>309</v>
      </c>
      <c r="BE142" s="150">
        <f t="shared" si="4"/>
        <v>0</v>
      </c>
      <c r="BF142" s="150">
        <f t="shared" si="5"/>
        <v>0</v>
      </c>
      <c r="BG142" s="150">
        <f t="shared" si="6"/>
        <v>0</v>
      </c>
      <c r="BH142" s="150">
        <f t="shared" si="7"/>
        <v>0</v>
      </c>
      <c r="BI142" s="150">
        <f t="shared" si="8"/>
        <v>0</v>
      </c>
      <c r="BJ142" s="17" t="s">
        <v>88</v>
      </c>
      <c r="BK142" s="150">
        <f t="shared" si="9"/>
        <v>0</v>
      </c>
      <c r="BL142" s="17" t="s">
        <v>120</v>
      </c>
      <c r="BM142" s="149" t="s">
        <v>376</v>
      </c>
    </row>
    <row r="143" spans="2:65" s="1" customFormat="1" ht="16.5" customHeight="1" x14ac:dyDescent="0.2">
      <c r="B143" s="137"/>
      <c r="C143" s="138" t="s">
        <v>378</v>
      </c>
      <c r="D143" s="138" t="s">
        <v>311</v>
      </c>
      <c r="E143" s="139" t="s">
        <v>7634</v>
      </c>
      <c r="F143" s="140" t="s">
        <v>7635</v>
      </c>
      <c r="G143" s="141" t="s">
        <v>2702</v>
      </c>
      <c r="H143" s="142">
        <v>1</v>
      </c>
      <c r="I143" s="143"/>
      <c r="J143" s="144">
        <f t="shared" si="0"/>
        <v>0</v>
      </c>
      <c r="K143" s="140" t="s">
        <v>7325</v>
      </c>
      <c r="L143" s="33"/>
      <c r="M143" s="145" t="s">
        <v>1</v>
      </c>
      <c r="N143" s="146" t="s">
        <v>46</v>
      </c>
      <c r="P143" s="147">
        <f t="shared" si="1"/>
        <v>0</v>
      </c>
      <c r="Q143" s="147">
        <v>0</v>
      </c>
      <c r="R143" s="147">
        <f t="shared" si="2"/>
        <v>0</v>
      </c>
      <c r="S143" s="147">
        <v>0</v>
      </c>
      <c r="T143" s="148">
        <f t="shared" si="3"/>
        <v>0</v>
      </c>
      <c r="AR143" s="149" t="s">
        <v>120</v>
      </c>
      <c r="AT143" s="149" t="s">
        <v>311</v>
      </c>
      <c r="AU143" s="149" t="s">
        <v>88</v>
      </c>
      <c r="AY143" s="17" t="s">
        <v>309</v>
      </c>
      <c r="BE143" s="150">
        <f t="shared" si="4"/>
        <v>0</v>
      </c>
      <c r="BF143" s="150">
        <f t="shared" si="5"/>
        <v>0</v>
      </c>
      <c r="BG143" s="150">
        <f t="shared" si="6"/>
        <v>0</v>
      </c>
      <c r="BH143" s="150">
        <f t="shared" si="7"/>
        <v>0</v>
      </c>
      <c r="BI143" s="150">
        <f t="shared" si="8"/>
        <v>0</v>
      </c>
      <c r="BJ143" s="17" t="s">
        <v>88</v>
      </c>
      <c r="BK143" s="150">
        <f t="shared" si="9"/>
        <v>0</v>
      </c>
      <c r="BL143" s="17" t="s">
        <v>120</v>
      </c>
      <c r="BM143" s="149" t="s">
        <v>381</v>
      </c>
    </row>
    <row r="144" spans="2:65" s="1" customFormat="1" ht="16.5" customHeight="1" x14ac:dyDescent="0.2">
      <c r="B144" s="137"/>
      <c r="C144" s="138" t="s">
        <v>346</v>
      </c>
      <c r="D144" s="138" t="s">
        <v>311</v>
      </c>
      <c r="E144" s="139" t="s">
        <v>7636</v>
      </c>
      <c r="F144" s="140" t="s">
        <v>7637</v>
      </c>
      <c r="G144" s="141" t="s">
        <v>2702</v>
      </c>
      <c r="H144" s="142">
        <v>103</v>
      </c>
      <c r="I144" s="143"/>
      <c r="J144" s="144">
        <f t="shared" si="0"/>
        <v>0</v>
      </c>
      <c r="K144" s="140" t="s">
        <v>1</v>
      </c>
      <c r="L144" s="33"/>
      <c r="M144" s="145" t="s">
        <v>1</v>
      </c>
      <c r="N144" s="146" t="s">
        <v>46</v>
      </c>
      <c r="P144" s="147">
        <f t="shared" si="1"/>
        <v>0</v>
      </c>
      <c r="Q144" s="147">
        <v>0</v>
      </c>
      <c r="R144" s="147">
        <f t="shared" si="2"/>
        <v>0</v>
      </c>
      <c r="S144" s="147">
        <v>0</v>
      </c>
      <c r="T144" s="148">
        <f t="shared" si="3"/>
        <v>0</v>
      </c>
      <c r="AR144" s="149" t="s">
        <v>120</v>
      </c>
      <c r="AT144" s="149" t="s">
        <v>311</v>
      </c>
      <c r="AU144" s="149" t="s">
        <v>88</v>
      </c>
      <c r="AY144" s="17" t="s">
        <v>309</v>
      </c>
      <c r="BE144" s="150">
        <f t="shared" si="4"/>
        <v>0</v>
      </c>
      <c r="BF144" s="150">
        <f t="shared" si="5"/>
        <v>0</v>
      </c>
      <c r="BG144" s="150">
        <f t="shared" si="6"/>
        <v>0</v>
      </c>
      <c r="BH144" s="150">
        <f t="shared" si="7"/>
        <v>0</v>
      </c>
      <c r="BI144" s="150">
        <f t="shared" si="8"/>
        <v>0</v>
      </c>
      <c r="BJ144" s="17" t="s">
        <v>88</v>
      </c>
      <c r="BK144" s="150">
        <f t="shared" si="9"/>
        <v>0</v>
      </c>
      <c r="BL144" s="17" t="s">
        <v>120</v>
      </c>
      <c r="BM144" s="149" t="s">
        <v>385</v>
      </c>
    </row>
    <row r="145" spans="2:65" s="11" customFormat="1" ht="25.9" customHeight="1" x14ac:dyDescent="0.2">
      <c r="B145" s="125"/>
      <c r="D145" s="126" t="s">
        <v>80</v>
      </c>
      <c r="E145" s="127" t="s">
        <v>6203</v>
      </c>
      <c r="F145" s="127" t="s">
        <v>7638</v>
      </c>
      <c r="I145" s="128"/>
      <c r="J145" s="129">
        <f>BK145</f>
        <v>0</v>
      </c>
      <c r="L145" s="125"/>
      <c r="M145" s="130"/>
      <c r="P145" s="131">
        <f>SUM(P146:P150)</f>
        <v>0</v>
      </c>
      <c r="R145" s="131">
        <f>SUM(R146:R150)</f>
        <v>0</v>
      </c>
      <c r="T145" s="132">
        <f>SUM(T146:T150)</f>
        <v>0</v>
      </c>
      <c r="AR145" s="126" t="s">
        <v>88</v>
      </c>
      <c r="AT145" s="133" t="s">
        <v>80</v>
      </c>
      <c r="AU145" s="133" t="s">
        <v>81</v>
      </c>
      <c r="AY145" s="126" t="s">
        <v>309</v>
      </c>
      <c r="BK145" s="134">
        <f>SUM(BK146:BK150)</f>
        <v>0</v>
      </c>
    </row>
    <row r="146" spans="2:65" s="1" customFormat="1" ht="24.2" customHeight="1" x14ac:dyDescent="0.2">
      <c r="B146" s="137"/>
      <c r="C146" s="138" t="s">
        <v>388</v>
      </c>
      <c r="D146" s="138" t="s">
        <v>311</v>
      </c>
      <c r="E146" s="139" t="s">
        <v>7639</v>
      </c>
      <c r="F146" s="140" t="s">
        <v>7640</v>
      </c>
      <c r="G146" s="141" t="s">
        <v>2702</v>
      </c>
      <c r="H146" s="142">
        <v>7</v>
      </c>
      <c r="I146" s="143"/>
      <c r="J146" s="144">
        <f>ROUND(I146*H146,2)</f>
        <v>0</v>
      </c>
      <c r="K146" s="140" t="s">
        <v>7325</v>
      </c>
      <c r="L146" s="33"/>
      <c r="M146" s="145" t="s">
        <v>1</v>
      </c>
      <c r="N146" s="146" t="s">
        <v>46</v>
      </c>
      <c r="P146" s="147">
        <f>O146*H146</f>
        <v>0</v>
      </c>
      <c r="Q146" s="147">
        <v>0</v>
      </c>
      <c r="R146" s="147">
        <f>Q146*H146</f>
        <v>0</v>
      </c>
      <c r="S146" s="147">
        <v>0</v>
      </c>
      <c r="T146" s="148">
        <f>S146*H146</f>
        <v>0</v>
      </c>
      <c r="AR146" s="149" t="s">
        <v>120</v>
      </c>
      <c r="AT146" s="149" t="s">
        <v>311</v>
      </c>
      <c r="AU146" s="149" t="s">
        <v>88</v>
      </c>
      <c r="AY146" s="17" t="s">
        <v>309</v>
      </c>
      <c r="BE146" s="150">
        <f>IF(N146="základní",J146,0)</f>
        <v>0</v>
      </c>
      <c r="BF146" s="150">
        <f>IF(N146="snížená",J146,0)</f>
        <v>0</v>
      </c>
      <c r="BG146" s="150">
        <f>IF(N146="zákl. přenesená",J146,0)</f>
        <v>0</v>
      </c>
      <c r="BH146" s="150">
        <f>IF(N146="sníž. přenesená",J146,0)</f>
        <v>0</v>
      </c>
      <c r="BI146" s="150">
        <f>IF(N146="nulová",J146,0)</f>
        <v>0</v>
      </c>
      <c r="BJ146" s="17" t="s">
        <v>88</v>
      </c>
      <c r="BK146" s="150">
        <f>ROUND(I146*H146,2)</f>
        <v>0</v>
      </c>
      <c r="BL146" s="17" t="s">
        <v>120</v>
      </c>
      <c r="BM146" s="149" t="s">
        <v>392</v>
      </c>
    </row>
    <row r="147" spans="2:65" s="1" customFormat="1" ht="16.5" customHeight="1" x14ac:dyDescent="0.2">
      <c r="B147" s="137"/>
      <c r="C147" s="138" t="s">
        <v>351</v>
      </c>
      <c r="D147" s="138" t="s">
        <v>311</v>
      </c>
      <c r="E147" s="139" t="s">
        <v>7641</v>
      </c>
      <c r="F147" s="140" t="s">
        <v>7642</v>
      </c>
      <c r="G147" s="141" t="s">
        <v>2702</v>
      </c>
      <c r="H147" s="142">
        <v>7</v>
      </c>
      <c r="I147" s="143"/>
      <c r="J147" s="144">
        <f>ROUND(I147*H147,2)</f>
        <v>0</v>
      </c>
      <c r="K147" s="140" t="s">
        <v>7325</v>
      </c>
      <c r="L147" s="33"/>
      <c r="M147" s="145" t="s">
        <v>1</v>
      </c>
      <c r="N147" s="146" t="s">
        <v>46</v>
      </c>
      <c r="P147" s="147">
        <f>O147*H147</f>
        <v>0</v>
      </c>
      <c r="Q147" s="147">
        <v>0</v>
      </c>
      <c r="R147" s="147">
        <f>Q147*H147</f>
        <v>0</v>
      </c>
      <c r="S147" s="147">
        <v>0</v>
      </c>
      <c r="T147" s="148">
        <f>S147*H147</f>
        <v>0</v>
      </c>
      <c r="AR147" s="149" t="s">
        <v>120</v>
      </c>
      <c r="AT147" s="149" t="s">
        <v>311</v>
      </c>
      <c r="AU147" s="149" t="s">
        <v>88</v>
      </c>
      <c r="AY147" s="17" t="s">
        <v>309</v>
      </c>
      <c r="BE147" s="150">
        <f>IF(N147="základní",J147,0)</f>
        <v>0</v>
      </c>
      <c r="BF147" s="150">
        <f>IF(N147="snížená",J147,0)</f>
        <v>0</v>
      </c>
      <c r="BG147" s="150">
        <f>IF(N147="zákl. přenesená",J147,0)</f>
        <v>0</v>
      </c>
      <c r="BH147" s="150">
        <f>IF(N147="sníž. přenesená",J147,0)</f>
        <v>0</v>
      </c>
      <c r="BI147" s="150">
        <f>IF(N147="nulová",J147,0)</f>
        <v>0</v>
      </c>
      <c r="BJ147" s="17" t="s">
        <v>88</v>
      </c>
      <c r="BK147" s="150">
        <f>ROUND(I147*H147,2)</f>
        <v>0</v>
      </c>
      <c r="BL147" s="17" t="s">
        <v>120</v>
      </c>
      <c r="BM147" s="149" t="s">
        <v>398</v>
      </c>
    </row>
    <row r="148" spans="2:65" s="1" customFormat="1" ht="16.5" customHeight="1" x14ac:dyDescent="0.2">
      <c r="B148" s="137"/>
      <c r="C148" s="138" t="s">
        <v>399</v>
      </c>
      <c r="D148" s="138" t="s">
        <v>311</v>
      </c>
      <c r="E148" s="139" t="s">
        <v>6705</v>
      </c>
      <c r="F148" s="140" t="s">
        <v>6706</v>
      </c>
      <c r="G148" s="141" t="s">
        <v>434</v>
      </c>
      <c r="H148" s="142">
        <v>790</v>
      </c>
      <c r="I148" s="143"/>
      <c r="J148" s="144">
        <f>ROUND(I148*H148,2)</f>
        <v>0</v>
      </c>
      <c r="K148" s="140" t="s">
        <v>366</v>
      </c>
      <c r="L148" s="33"/>
      <c r="M148" s="145" t="s">
        <v>1</v>
      </c>
      <c r="N148" s="146" t="s">
        <v>46</v>
      </c>
      <c r="P148" s="147">
        <f>O148*H148</f>
        <v>0</v>
      </c>
      <c r="Q148" s="147">
        <v>0</v>
      </c>
      <c r="R148" s="147">
        <f>Q148*H148</f>
        <v>0</v>
      </c>
      <c r="S148" s="147">
        <v>0</v>
      </c>
      <c r="T148" s="148">
        <f>S148*H148</f>
        <v>0</v>
      </c>
      <c r="AR148" s="149" t="s">
        <v>120</v>
      </c>
      <c r="AT148" s="149" t="s">
        <v>311</v>
      </c>
      <c r="AU148" s="149" t="s">
        <v>88</v>
      </c>
      <c r="AY148" s="17" t="s">
        <v>309</v>
      </c>
      <c r="BE148" s="150">
        <f>IF(N148="základní",J148,0)</f>
        <v>0</v>
      </c>
      <c r="BF148" s="150">
        <f>IF(N148="snížená",J148,0)</f>
        <v>0</v>
      </c>
      <c r="BG148" s="150">
        <f>IF(N148="zákl. přenesená",J148,0)</f>
        <v>0</v>
      </c>
      <c r="BH148" s="150">
        <f>IF(N148="sníž. přenesená",J148,0)</f>
        <v>0</v>
      </c>
      <c r="BI148" s="150">
        <f>IF(N148="nulová",J148,0)</f>
        <v>0</v>
      </c>
      <c r="BJ148" s="17" t="s">
        <v>88</v>
      </c>
      <c r="BK148" s="150">
        <f>ROUND(I148*H148,2)</f>
        <v>0</v>
      </c>
      <c r="BL148" s="17" t="s">
        <v>120</v>
      </c>
      <c r="BM148" s="149" t="s">
        <v>402</v>
      </c>
    </row>
    <row r="149" spans="2:65" s="1" customFormat="1" ht="16.5" customHeight="1" x14ac:dyDescent="0.2">
      <c r="B149" s="137"/>
      <c r="C149" s="138" t="s">
        <v>355</v>
      </c>
      <c r="D149" s="138" t="s">
        <v>311</v>
      </c>
      <c r="E149" s="139" t="s">
        <v>7643</v>
      </c>
      <c r="F149" s="140" t="s">
        <v>7644</v>
      </c>
      <c r="G149" s="141" t="s">
        <v>434</v>
      </c>
      <c r="H149" s="142">
        <v>540</v>
      </c>
      <c r="I149" s="143"/>
      <c r="J149" s="144">
        <f>ROUND(I149*H149,2)</f>
        <v>0</v>
      </c>
      <c r="K149" s="140" t="s">
        <v>7325</v>
      </c>
      <c r="L149" s="33"/>
      <c r="M149" s="145" t="s">
        <v>1</v>
      </c>
      <c r="N149" s="146" t="s">
        <v>46</v>
      </c>
      <c r="P149" s="147">
        <f>O149*H149</f>
        <v>0</v>
      </c>
      <c r="Q149" s="147">
        <v>0</v>
      </c>
      <c r="R149" s="147">
        <f>Q149*H149</f>
        <v>0</v>
      </c>
      <c r="S149" s="147">
        <v>0</v>
      </c>
      <c r="T149" s="148">
        <f>S149*H149</f>
        <v>0</v>
      </c>
      <c r="AR149" s="149" t="s">
        <v>120</v>
      </c>
      <c r="AT149" s="149" t="s">
        <v>311</v>
      </c>
      <c r="AU149" s="149" t="s">
        <v>88</v>
      </c>
      <c r="AY149" s="17" t="s">
        <v>309</v>
      </c>
      <c r="BE149" s="150">
        <f>IF(N149="základní",J149,0)</f>
        <v>0</v>
      </c>
      <c r="BF149" s="150">
        <f>IF(N149="snížená",J149,0)</f>
        <v>0</v>
      </c>
      <c r="BG149" s="150">
        <f>IF(N149="zákl. přenesená",J149,0)</f>
        <v>0</v>
      </c>
      <c r="BH149" s="150">
        <f>IF(N149="sníž. přenesená",J149,0)</f>
        <v>0</v>
      </c>
      <c r="BI149" s="150">
        <f>IF(N149="nulová",J149,0)</f>
        <v>0</v>
      </c>
      <c r="BJ149" s="17" t="s">
        <v>88</v>
      </c>
      <c r="BK149" s="150">
        <f>ROUND(I149*H149,2)</f>
        <v>0</v>
      </c>
      <c r="BL149" s="17" t="s">
        <v>120</v>
      </c>
      <c r="BM149" s="149" t="s">
        <v>406</v>
      </c>
    </row>
    <row r="150" spans="2:65" s="1" customFormat="1" ht="16.5" customHeight="1" x14ac:dyDescent="0.2">
      <c r="B150" s="137"/>
      <c r="C150" s="138" t="s">
        <v>7</v>
      </c>
      <c r="D150" s="138" t="s">
        <v>311</v>
      </c>
      <c r="E150" s="139" t="s">
        <v>7645</v>
      </c>
      <c r="F150" s="140" t="s">
        <v>7646</v>
      </c>
      <c r="G150" s="141" t="s">
        <v>434</v>
      </c>
      <c r="H150" s="142">
        <v>250</v>
      </c>
      <c r="I150" s="143"/>
      <c r="J150" s="144">
        <f>ROUND(I150*H150,2)</f>
        <v>0</v>
      </c>
      <c r="K150" s="140" t="s">
        <v>7325</v>
      </c>
      <c r="L150" s="33"/>
      <c r="M150" s="145" t="s">
        <v>1</v>
      </c>
      <c r="N150" s="146" t="s">
        <v>46</v>
      </c>
      <c r="P150" s="147">
        <f>O150*H150</f>
        <v>0</v>
      </c>
      <c r="Q150" s="147">
        <v>0</v>
      </c>
      <c r="R150" s="147">
        <f>Q150*H150</f>
        <v>0</v>
      </c>
      <c r="S150" s="147">
        <v>0</v>
      </c>
      <c r="T150" s="148">
        <f>S150*H150</f>
        <v>0</v>
      </c>
      <c r="AR150" s="149" t="s">
        <v>120</v>
      </c>
      <c r="AT150" s="149" t="s">
        <v>311</v>
      </c>
      <c r="AU150" s="149" t="s">
        <v>88</v>
      </c>
      <c r="AY150" s="17" t="s">
        <v>309</v>
      </c>
      <c r="BE150" s="150">
        <f>IF(N150="základní",J150,0)</f>
        <v>0</v>
      </c>
      <c r="BF150" s="150">
        <f>IF(N150="snížená",J150,0)</f>
        <v>0</v>
      </c>
      <c r="BG150" s="150">
        <f>IF(N150="zákl. přenesená",J150,0)</f>
        <v>0</v>
      </c>
      <c r="BH150" s="150">
        <f>IF(N150="sníž. přenesená",J150,0)</f>
        <v>0</v>
      </c>
      <c r="BI150" s="150">
        <f>IF(N150="nulová",J150,0)</f>
        <v>0</v>
      </c>
      <c r="BJ150" s="17" t="s">
        <v>88</v>
      </c>
      <c r="BK150" s="150">
        <f>ROUND(I150*H150,2)</f>
        <v>0</v>
      </c>
      <c r="BL150" s="17" t="s">
        <v>120</v>
      </c>
      <c r="BM150" s="149" t="s">
        <v>410</v>
      </c>
    </row>
    <row r="151" spans="2:65" s="11" customFormat="1" ht="25.9" customHeight="1" x14ac:dyDescent="0.2">
      <c r="B151" s="125"/>
      <c r="D151" s="126" t="s">
        <v>80</v>
      </c>
      <c r="E151" s="127" t="s">
        <v>6263</v>
      </c>
      <c r="F151" s="127" t="s">
        <v>4298</v>
      </c>
      <c r="I151" s="128"/>
      <c r="J151" s="129">
        <f>BK151</f>
        <v>0</v>
      </c>
      <c r="L151" s="125"/>
      <c r="M151" s="130"/>
      <c r="P151" s="131">
        <f>SUM(P152:P155)</f>
        <v>0</v>
      </c>
      <c r="R151" s="131">
        <f>SUM(R152:R155)</f>
        <v>0</v>
      </c>
      <c r="T151" s="132">
        <f>SUM(T152:T155)</f>
        <v>0</v>
      </c>
      <c r="AR151" s="126" t="s">
        <v>88</v>
      </c>
      <c r="AT151" s="133" t="s">
        <v>80</v>
      </c>
      <c r="AU151" s="133" t="s">
        <v>81</v>
      </c>
      <c r="AY151" s="126" t="s">
        <v>309</v>
      </c>
      <c r="BK151" s="134">
        <f>SUM(BK152:BK155)</f>
        <v>0</v>
      </c>
    </row>
    <row r="152" spans="2:65" s="1" customFormat="1" ht="16.5" customHeight="1" x14ac:dyDescent="0.2">
      <c r="B152" s="137"/>
      <c r="C152" s="138" t="s">
        <v>361</v>
      </c>
      <c r="D152" s="138" t="s">
        <v>311</v>
      </c>
      <c r="E152" s="139" t="s">
        <v>7647</v>
      </c>
      <c r="F152" s="140" t="s">
        <v>7454</v>
      </c>
      <c r="G152" s="141" t="s">
        <v>617</v>
      </c>
      <c r="H152" s="142">
        <v>30</v>
      </c>
      <c r="I152" s="143"/>
      <c r="J152" s="144">
        <f>ROUND(I152*H152,2)</f>
        <v>0</v>
      </c>
      <c r="K152" s="140" t="s">
        <v>7325</v>
      </c>
      <c r="L152" s="33"/>
      <c r="M152" s="145" t="s">
        <v>1</v>
      </c>
      <c r="N152" s="146" t="s">
        <v>46</v>
      </c>
      <c r="P152" s="147">
        <f>O152*H152</f>
        <v>0</v>
      </c>
      <c r="Q152" s="147">
        <v>0</v>
      </c>
      <c r="R152" s="147">
        <f>Q152*H152</f>
        <v>0</v>
      </c>
      <c r="S152" s="147">
        <v>0</v>
      </c>
      <c r="T152" s="148">
        <f>S152*H152</f>
        <v>0</v>
      </c>
      <c r="AR152" s="149" t="s">
        <v>120</v>
      </c>
      <c r="AT152" s="149" t="s">
        <v>311</v>
      </c>
      <c r="AU152" s="149" t="s">
        <v>88</v>
      </c>
      <c r="AY152" s="17" t="s">
        <v>309</v>
      </c>
      <c r="BE152" s="150">
        <f>IF(N152="základní",J152,0)</f>
        <v>0</v>
      </c>
      <c r="BF152" s="150">
        <f>IF(N152="snížená",J152,0)</f>
        <v>0</v>
      </c>
      <c r="BG152" s="150">
        <f>IF(N152="zákl. přenesená",J152,0)</f>
        <v>0</v>
      </c>
      <c r="BH152" s="150">
        <f>IF(N152="sníž. přenesená",J152,0)</f>
        <v>0</v>
      </c>
      <c r="BI152" s="150">
        <f>IF(N152="nulová",J152,0)</f>
        <v>0</v>
      </c>
      <c r="BJ152" s="17" t="s">
        <v>88</v>
      </c>
      <c r="BK152" s="150">
        <f>ROUND(I152*H152,2)</f>
        <v>0</v>
      </c>
      <c r="BL152" s="17" t="s">
        <v>120</v>
      </c>
      <c r="BM152" s="149" t="s">
        <v>414</v>
      </c>
    </row>
    <row r="153" spans="2:65" s="1" customFormat="1" ht="16.5" customHeight="1" x14ac:dyDescent="0.2">
      <c r="B153" s="137"/>
      <c r="C153" s="138" t="s">
        <v>416</v>
      </c>
      <c r="D153" s="138" t="s">
        <v>311</v>
      </c>
      <c r="E153" s="139" t="s">
        <v>7648</v>
      </c>
      <c r="F153" s="140" t="s">
        <v>7458</v>
      </c>
      <c r="G153" s="141" t="s">
        <v>617</v>
      </c>
      <c r="H153" s="142">
        <v>10</v>
      </c>
      <c r="I153" s="143"/>
      <c r="J153" s="144">
        <f>ROUND(I153*H153,2)</f>
        <v>0</v>
      </c>
      <c r="K153" s="140" t="s">
        <v>7325</v>
      </c>
      <c r="L153" s="33"/>
      <c r="M153" s="145" t="s">
        <v>1</v>
      </c>
      <c r="N153" s="146" t="s">
        <v>46</v>
      </c>
      <c r="P153" s="147">
        <f>O153*H153</f>
        <v>0</v>
      </c>
      <c r="Q153" s="147">
        <v>0</v>
      </c>
      <c r="R153" s="147">
        <f>Q153*H153</f>
        <v>0</v>
      </c>
      <c r="S153" s="147">
        <v>0</v>
      </c>
      <c r="T153" s="148">
        <f>S153*H153</f>
        <v>0</v>
      </c>
      <c r="AR153" s="149" t="s">
        <v>120</v>
      </c>
      <c r="AT153" s="149" t="s">
        <v>311</v>
      </c>
      <c r="AU153" s="149" t="s">
        <v>88</v>
      </c>
      <c r="AY153" s="17" t="s">
        <v>309</v>
      </c>
      <c r="BE153" s="150">
        <f>IF(N153="základní",J153,0)</f>
        <v>0</v>
      </c>
      <c r="BF153" s="150">
        <f>IF(N153="snížená",J153,0)</f>
        <v>0</v>
      </c>
      <c r="BG153" s="150">
        <f>IF(N153="zákl. přenesená",J153,0)</f>
        <v>0</v>
      </c>
      <c r="BH153" s="150">
        <f>IF(N153="sníž. přenesená",J153,0)</f>
        <v>0</v>
      </c>
      <c r="BI153" s="150">
        <f>IF(N153="nulová",J153,0)</f>
        <v>0</v>
      </c>
      <c r="BJ153" s="17" t="s">
        <v>88</v>
      </c>
      <c r="BK153" s="150">
        <f>ROUND(I153*H153,2)</f>
        <v>0</v>
      </c>
      <c r="BL153" s="17" t="s">
        <v>120</v>
      </c>
      <c r="BM153" s="149" t="s">
        <v>420</v>
      </c>
    </row>
    <row r="154" spans="2:65" s="1" customFormat="1" ht="16.5" customHeight="1" x14ac:dyDescent="0.2">
      <c r="B154" s="137"/>
      <c r="C154" s="138" t="s">
        <v>367</v>
      </c>
      <c r="D154" s="138" t="s">
        <v>311</v>
      </c>
      <c r="E154" s="139" t="s">
        <v>7649</v>
      </c>
      <c r="F154" s="140" t="s">
        <v>7456</v>
      </c>
      <c r="G154" s="141" t="s">
        <v>617</v>
      </c>
      <c r="H154" s="142">
        <v>10</v>
      </c>
      <c r="I154" s="143"/>
      <c r="J154" s="144">
        <f>ROUND(I154*H154,2)</f>
        <v>0</v>
      </c>
      <c r="K154" s="140" t="s">
        <v>7325</v>
      </c>
      <c r="L154" s="33"/>
      <c r="M154" s="145" t="s">
        <v>1</v>
      </c>
      <c r="N154" s="146" t="s">
        <v>46</v>
      </c>
      <c r="P154" s="147">
        <f>O154*H154</f>
        <v>0</v>
      </c>
      <c r="Q154" s="147">
        <v>0</v>
      </c>
      <c r="R154" s="147">
        <f>Q154*H154</f>
        <v>0</v>
      </c>
      <c r="S154" s="147">
        <v>0</v>
      </c>
      <c r="T154" s="148">
        <f>S154*H154</f>
        <v>0</v>
      </c>
      <c r="AR154" s="149" t="s">
        <v>120</v>
      </c>
      <c r="AT154" s="149" t="s">
        <v>311</v>
      </c>
      <c r="AU154" s="149" t="s">
        <v>88</v>
      </c>
      <c r="AY154" s="17" t="s">
        <v>309</v>
      </c>
      <c r="BE154" s="150">
        <f>IF(N154="základní",J154,0)</f>
        <v>0</v>
      </c>
      <c r="BF154" s="150">
        <f>IF(N154="snížená",J154,0)</f>
        <v>0</v>
      </c>
      <c r="BG154" s="150">
        <f>IF(N154="zákl. přenesená",J154,0)</f>
        <v>0</v>
      </c>
      <c r="BH154" s="150">
        <f>IF(N154="sníž. přenesená",J154,0)</f>
        <v>0</v>
      </c>
      <c r="BI154" s="150">
        <f>IF(N154="nulová",J154,0)</f>
        <v>0</v>
      </c>
      <c r="BJ154" s="17" t="s">
        <v>88</v>
      </c>
      <c r="BK154" s="150">
        <f>ROUND(I154*H154,2)</f>
        <v>0</v>
      </c>
      <c r="BL154" s="17" t="s">
        <v>120</v>
      </c>
      <c r="BM154" s="149" t="s">
        <v>424</v>
      </c>
    </row>
    <row r="155" spans="2:65" s="1" customFormat="1" ht="16.5" customHeight="1" x14ac:dyDescent="0.2">
      <c r="B155" s="137"/>
      <c r="C155" s="138" t="s">
        <v>426</v>
      </c>
      <c r="D155" s="138" t="s">
        <v>311</v>
      </c>
      <c r="E155" s="139" t="s">
        <v>7650</v>
      </c>
      <c r="F155" s="140" t="s">
        <v>7460</v>
      </c>
      <c r="G155" s="141" t="s">
        <v>617</v>
      </c>
      <c r="H155" s="142">
        <v>10</v>
      </c>
      <c r="I155" s="143"/>
      <c r="J155" s="144">
        <f>ROUND(I155*H155,2)</f>
        <v>0</v>
      </c>
      <c r="K155" s="140" t="s">
        <v>7325</v>
      </c>
      <c r="L155" s="33"/>
      <c r="M155" s="171" t="s">
        <v>1</v>
      </c>
      <c r="N155" s="172" t="s">
        <v>46</v>
      </c>
      <c r="O155" s="173"/>
      <c r="P155" s="174">
        <f>O155*H155</f>
        <v>0</v>
      </c>
      <c r="Q155" s="174">
        <v>0</v>
      </c>
      <c r="R155" s="174">
        <f>Q155*H155</f>
        <v>0</v>
      </c>
      <c r="S155" s="174">
        <v>0</v>
      </c>
      <c r="T155" s="175">
        <f>S155*H155</f>
        <v>0</v>
      </c>
      <c r="AR155" s="149" t="s">
        <v>120</v>
      </c>
      <c r="AT155" s="149" t="s">
        <v>311</v>
      </c>
      <c r="AU155" s="149" t="s">
        <v>88</v>
      </c>
      <c r="AY155" s="17" t="s">
        <v>309</v>
      </c>
      <c r="BE155" s="150">
        <f>IF(N155="základní",J155,0)</f>
        <v>0</v>
      </c>
      <c r="BF155" s="150">
        <f>IF(N155="snížená",J155,0)</f>
        <v>0</v>
      </c>
      <c r="BG155" s="150">
        <f>IF(N155="zákl. přenesená",J155,0)</f>
        <v>0</v>
      </c>
      <c r="BH155" s="150">
        <f>IF(N155="sníž. přenesená",J155,0)</f>
        <v>0</v>
      </c>
      <c r="BI155" s="150">
        <f>IF(N155="nulová",J155,0)</f>
        <v>0</v>
      </c>
      <c r="BJ155" s="17" t="s">
        <v>88</v>
      </c>
      <c r="BK155" s="150">
        <f>ROUND(I155*H155,2)</f>
        <v>0</v>
      </c>
      <c r="BL155" s="17" t="s">
        <v>120</v>
      </c>
      <c r="BM155" s="149" t="s">
        <v>429</v>
      </c>
    </row>
    <row r="156" spans="2:65" s="1" customFormat="1" ht="6.95" customHeight="1" x14ac:dyDescent="0.2">
      <c r="B156" s="45"/>
      <c r="C156" s="46"/>
      <c r="D156" s="46"/>
      <c r="E156" s="46"/>
      <c r="F156" s="46"/>
      <c r="G156" s="46"/>
      <c r="H156" s="46"/>
      <c r="I156" s="46"/>
      <c r="J156" s="46"/>
      <c r="K156" s="46"/>
      <c r="L156" s="33"/>
    </row>
  </sheetData>
  <autoFilter ref="C126:K155" xr:uid="{00000000-0009-0000-0000-00000D000000}"/>
  <mergeCells count="15">
    <mergeCell ref="E113:H113"/>
    <mergeCell ref="E117:H117"/>
    <mergeCell ref="E115:H115"/>
    <mergeCell ref="E119:H119"/>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B2:BM168"/>
  <sheetViews>
    <sheetView showGridLines="0" workbookViewId="0"/>
  </sheetViews>
  <sheetFormatPr defaultRowHeight="11.2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233" t="s">
        <v>5</v>
      </c>
      <c r="M2" s="234"/>
      <c r="N2" s="234"/>
      <c r="O2" s="234"/>
      <c r="P2" s="234"/>
      <c r="Q2" s="234"/>
      <c r="R2" s="234"/>
      <c r="S2" s="234"/>
      <c r="T2" s="234"/>
      <c r="U2" s="234"/>
      <c r="V2" s="234"/>
      <c r="AT2" s="17" t="s">
        <v>148</v>
      </c>
    </row>
    <row r="3" spans="2:46" ht="6.95" customHeight="1" x14ac:dyDescent="0.2">
      <c r="B3" s="18"/>
      <c r="C3" s="19"/>
      <c r="D3" s="19"/>
      <c r="E3" s="19"/>
      <c r="F3" s="19"/>
      <c r="G3" s="19"/>
      <c r="H3" s="19"/>
      <c r="I3" s="19"/>
      <c r="J3" s="19"/>
      <c r="K3" s="19"/>
      <c r="L3" s="20"/>
      <c r="AT3" s="17" t="s">
        <v>90</v>
      </c>
    </row>
    <row r="4" spans="2:46" ht="24.95" customHeight="1" x14ac:dyDescent="0.2">
      <c r="B4" s="20"/>
      <c r="D4" s="21" t="s">
        <v>275</v>
      </c>
      <c r="L4" s="20"/>
      <c r="M4" s="94" t="s">
        <v>10</v>
      </c>
      <c r="AT4" s="17" t="s">
        <v>3</v>
      </c>
    </row>
    <row r="5" spans="2:46" ht="6.95" customHeight="1" x14ac:dyDescent="0.2">
      <c r="B5" s="20"/>
      <c r="L5" s="20"/>
    </row>
    <row r="6" spans="2:46" ht="12" customHeight="1" x14ac:dyDescent="0.2">
      <c r="B6" s="20"/>
      <c r="D6" s="27" t="s">
        <v>16</v>
      </c>
      <c r="L6" s="20"/>
    </row>
    <row r="7" spans="2:46" ht="16.5" customHeight="1" x14ac:dyDescent="0.2">
      <c r="B7" s="20"/>
      <c r="E7" s="254" t="str">
        <f>'Rekapitulace stavby'!K6</f>
        <v>OBLASTNÍ NEMOCNICE JIČÍN PAVILON PSYCHIATRIE</v>
      </c>
      <c r="F7" s="255"/>
      <c r="G7" s="255"/>
      <c r="H7" s="255"/>
      <c r="L7" s="20"/>
    </row>
    <row r="8" spans="2:46" ht="12.75" x14ac:dyDescent="0.2">
      <c r="B8" s="20"/>
      <c r="D8" s="27" t="s">
        <v>276</v>
      </c>
      <c r="L8" s="20"/>
    </row>
    <row r="9" spans="2:46" ht="16.5" customHeight="1" x14ac:dyDescent="0.2">
      <c r="B9" s="20"/>
      <c r="E9" s="254" t="s">
        <v>277</v>
      </c>
      <c r="F9" s="234"/>
      <c r="G9" s="234"/>
      <c r="H9" s="234"/>
      <c r="L9" s="20"/>
    </row>
    <row r="10" spans="2:46" ht="12" customHeight="1" x14ac:dyDescent="0.2">
      <c r="B10" s="20"/>
      <c r="D10" s="27" t="s">
        <v>278</v>
      </c>
      <c r="L10" s="20"/>
    </row>
    <row r="11" spans="2:46" s="1" customFormat="1" ht="16.5" customHeight="1" x14ac:dyDescent="0.2">
      <c r="B11" s="33"/>
      <c r="E11" s="238" t="s">
        <v>4347</v>
      </c>
      <c r="F11" s="253"/>
      <c r="G11" s="253"/>
      <c r="H11" s="253"/>
      <c r="L11" s="33"/>
    </row>
    <row r="12" spans="2:46" s="1" customFormat="1" ht="12" customHeight="1" x14ac:dyDescent="0.2">
      <c r="B12" s="33"/>
      <c r="D12" s="27" t="s">
        <v>5055</v>
      </c>
      <c r="L12" s="33"/>
    </row>
    <row r="13" spans="2:46" s="1" customFormat="1" ht="16.5" customHeight="1" x14ac:dyDescent="0.2">
      <c r="B13" s="33"/>
      <c r="E13" s="220" t="s">
        <v>7651</v>
      </c>
      <c r="F13" s="253"/>
      <c r="G13" s="253"/>
      <c r="H13" s="253"/>
      <c r="L13" s="33"/>
    </row>
    <row r="14" spans="2:46" s="1" customFormat="1" x14ac:dyDescent="0.2">
      <c r="B14" s="33"/>
      <c r="L14" s="33"/>
    </row>
    <row r="15" spans="2:46" s="1" customFormat="1" ht="12" customHeight="1" x14ac:dyDescent="0.2">
      <c r="B15" s="33"/>
      <c r="D15" s="27" t="s">
        <v>18</v>
      </c>
      <c r="F15" s="25" t="s">
        <v>1</v>
      </c>
      <c r="I15" s="27" t="s">
        <v>20</v>
      </c>
      <c r="J15" s="25" t="s">
        <v>1</v>
      </c>
      <c r="L15" s="33"/>
    </row>
    <row r="16" spans="2:46" s="1" customFormat="1" ht="12" customHeight="1" x14ac:dyDescent="0.2">
      <c r="B16" s="33"/>
      <c r="D16" s="27" t="s">
        <v>22</v>
      </c>
      <c r="F16" s="25" t="s">
        <v>23</v>
      </c>
      <c r="I16" s="27" t="s">
        <v>24</v>
      </c>
      <c r="J16" s="53">
        <f>'Rekapitulace stavby'!AN8</f>
        <v>45961</v>
      </c>
      <c r="L16" s="33"/>
    </row>
    <row r="17" spans="2:12" s="1" customFormat="1" ht="10.9" customHeight="1" x14ac:dyDescent="0.2">
      <c r="B17" s="33"/>
      <c r="L17" s="33"/>
    </row>
    <row r="18" spans="2:12" s="1" customFormat="1" ht="12" customHeight="1" x14ac:dyDescent="0.2">
      <c r="B18" s="33"/>
      <c r="D18" s="27" t="s">
        <v>29</v>
      </c>
      <c r="I18" s="27" t="s">
        <v>30</v>
      </c>
      <c r="J18" s="25" t="str">
        <f>IF('Rekapitulace stavby'!AN10="","",'Rekapitulace stavby'!AN10)</f>
        <v/>
      </c>
      <c r="L18" s="33"/>
    </row>
    <row r="19" spans="2:12" s="1" customFormat="1" ht="18" customHeight="1" x14ac:dyDescent="0.2">
      <c r="B19" s="33"/>
      <c r="E19" s="25" t="str">
        <f>IF('Rekapitulace stavby'!E11="","",'Rekapitulace stavby'!E11)</f>
        <v>KRÁLOVÉHRADECKÝ KRAJ</v>
      </c>
      <c r="I19" s="27" t="s">
        <v>32</v>
      </c>
      <c r="J19" s="25" t="str">
        <f>IF('Rekapitulace stavby'!AN11="","",'Rekapitulace stavby'!AN11)</f>
        <v/>
      </c>
      <c r="L19" s="33"/>
    </row>
    <row r="20" spans="2:12" s="1" customFormat="1" ht="6.95" customHeight="1" x14ac:dyDescent="0.2">
      <c r="B20" s="33"/>
      <c r="L20" s="33"/>
    </row>
    <row r="21" spans="2:12" s="1" customFormat="1" ht="12" customHeight="1" x14ac:dyDescent="0.2">
      <c r="B21" s="33"/>
      <c r="D21" s="27" t="s">
        <v>33</v>
      </c>
      <c r="I21" s="27" t="s">
        <v>30</v>
      </c>
      <c r="J21" s="28" t="str">
        <f>'Rekapitulace stavby'!AN13</f>
        <v>Vyplň údaj</v>
      </c>
      <c r="L21" s="33"/>
    </row>
    <row r="22" spans="2:12" s="1" customFormat="1" ht="18" customHeight="1" x14ac:dyDescent="0.2">
      <c r="B22" s="33"/>
      <c r="E22" s="256" t="str">
        <f>'Rekapitulace stavby'!E14</f>
        <v>Vyplň údaj</v>
      </c>
      <c r="F22" s="242"/>
      <c r="G22" s="242"/>
      <c r="H22" s="242"/>
      <c r="I22" s="27" t="s">
        <v>32</v>
      </c>
      <c r="J22" s="28" t="str">
        <f>'Rekapitulace stavby'!AN14</f>
        <v>Vyplň údaj</v>
      </c>
      <c r="L22" s="33"/>
    </row>
    <row r="23" spans="2:12" s="1" customFormat="1" ht="6.95" customHeight="1" x14ac:dyDescent="0.2">
      <c r="B23" s="33"/>
      <c r="L23" s="33"/>
    </row>
    <row r="24" spans="2:12" s="1" customFormat="1" ht="12" customHeight="1" x14ac:dyDescent="0.2">
      <c r="B24" s="33"/>
      <c r="D24" s="27" t="s">
        <v>35</v>
      </c>
      <c r="I24" s="27" t="s">
        <v>30</v>
      </c>
      <c r="J24" s="25" t="str">
        <f>IF('Rekapitulace stavby'!AN16="","",'Rekapitulace stavby'!AN16)</f>
        <v/>
      </c>
      <c r="L24" s="33"/>
    </row>
    <row r="25" spans="2:12" s="1" customFormat="1" ht="18" customHeight="1" x14ac:dyDescent="0.2">
      <c r="B25" s="33"/>
      <c r="E25" s="25" t="str">
        <f>IF('Rekapitulace stavby'!E17="","",'Rekapitulace stavby'!E17)</f>
        <v>KANIA a.s.</v>
      </c>
      <c r="I25" s="27" t="s">
        <v>32</v>
      </c>
      <c r="J25" s="25" t="str">
        <f>IF('Rekapitulace stavby'!AN17="","",'Rekapitulace stavby'!AN17)</f>
        <v/>
      </c>
      <c r="L25" s="33"/>
    </row>
    <row r="26" spans="2:12" s="1" customFormat="1" ht="6.95" customHeight="1" x14ac:dyDescent="0.2">
      <c r="B26" s="33"/>
      <c r="L26" s="33"/>
    </row>
    <row r="27" spans="2:12" s="1" customFormat="1" ht="12" customHeight="1" x14ac:dyDescent="0.2">
      <c r="B27" s="33"/>
      <c r="D27" s="27" t="s">
        <v>38</v>
      </c>
      <c r="I27" s="27" t="s">
        <v>30</v>
      </c>
      <c r="J27" s="25" t="str">
        <f>IF('Rekapitulace stavby'!AN19="","",'Rekapitulace stavby'!AN19)</f>
        <v/>
      </c>
      <c r="L27" s="33"/>
    </row>
    <row r="28" spans="2:12" s="1" customFormat="1" ht="18" customHeight="1" x14ac:dyDescent="0.2">
      <c r="B28" s="33"/>
      <c r="E28" s="25" t="str">
        <f>IF('Rekapitulace stavby'!E20="","",'Rekapitulace stavby'!E20)</f>
        <v xml:space="preserve"> </v>
      </c>
      <c r="I28" s="27" t="s">
        <v>32</v>
      </c>
      <c r="J28" s="25" t="str">
        <f>IF('Rekapitulace stavby'!AN20="","",'Rekapitulace stavby'!AN20)</f>
        <v/>
      </c>
      <c r="L28" s="33"/>
    </row>
    <row r="29" spans="2:12" s="1" customFormat="1" ht="6.95" customHeight="1" x14ac:dyDescent="0.2">
      <c r="B29" s="33"/>
      <c r="L29" s="33"/>
    </row>
    <row r="30" spans="2:12" s="1" customFormat="1" ht="12" customHeight="1" x14ac:dyDescent="0.2">
      <c r="B30" s="33"/>
      <c r="D30" s="27" t="s">
        <v>39</v>
      </c>
      <c r="L30" s="33"/>
    </row>
    <row r="31" spans="2:12" s="7" customFormat="1" ht="47.25" customHeight="1" x14ac:dyDescent="0.2">
      <c r="B31" s="95"/>
      <c r="E31" s="246" t="s">
        <v>7314</v>
      </c>
      <c r="F31" s="246"/>
      <c r="G31" s="246"/>
      <c r="H31" s="246"/>
      <c r="L31" s="95"/>
    </row>
    <row r="32" spans="2:12" s="1" customFormat="1" ht="6.95" customHeight="1" x14ac:dyDescent="0.2">
      <c r="B32" s="33"/>
      <c r="L32" s="33"/>
    </row>
    <row r="33" spans="2:12" s="1" customFormat="1" ht="6.95" customHeight="1" x14ac:dyDescent="0.2">
      <c r="B33" s="33"/>
      <c r="D33" s="54"/>
      <c r="E33" s="54"/>
      <c r="F33" s="54"/>
      <c r="G33" s="54"/>
      <c r="H33" s="54"/>
      <c r="I33" s="54"/>
      <c r="J33" s="54"/>
      <c r="K33" s="54"/>
      <c r="L33" s="33"/>
    </row>
    <row r="34" spans="2:12" s="1" customFormat="1" ht="25.35" customHeight="1" x14ac:dyDescent="0.2">
      <c r="B34" s="33"/>
      <c r="D34" s="96" t="s">
        <v>41</v>
      </c>
      <c r="J34" s="67">
        <f>ROUND(J130, 2)</f>
        <v>0</v>
      </c>
      <c r="L34" s="33"/>
    </row>
    <row r="35" spans="2:12" s="1" customFormat="1" ht="6.95" customHeight="1" x14ac:dyDescent="0.2">
      <c r="B35" s="33"/>
      <c r="D35" s="54"/>
      <c r="E35" s="54"/>
      <c r="F35" s="54"/>
      <c r="G35" s="54"/>
      <c r="H35" s="54"/>
      <c r="I35" s="54"/>
      <c r="J35" s="54"/>
      <c r="K35" s="54"/>
      <c r="L35" s="33"/>
    </row>
    <row r="36" spans="2:12" s="1" customFormat="1" ht="14.45" customHeight="1" x14ac:dyDescent="0.2">
      <c r="B36" s="33"/>
      <c r="F36" s="36" t="s">
        <v>43</v>
      </c>
      <c r="I36" s="36" t="s">
        <v>42</v>
      </c>
      <c r="J36" s="36" t="s">
        <v>44</v>
      </c>
      <c r="L36" s="33"/>
    </row>
    <row r="37" spans="2:12" s="1" customFormat="1" ht="14.45" customHeight="1" x14ac:dyDescent="0.2">
      <c r="B37" s="33"/>
      <c r="D37" s="56" t="s">
        <v>45</v>
      </c>
      <c r="E37" s="27" t="s">
        <v>46</v>
      </c>
      <c r="F37" s="87">
        <f>ROUND((SUM(BE130:BE167)),  2)</f>
        <v>0</v>
      </c>
      <c r="I37" s="97">
        <v>0.21</v>
      </c>
      <c r="J37" s="87">
        <f>ROUND(((SUM(BE130:BE167))*I37),  2)</f>
        <v>0</v>
      </c>
      <c r="L37" s="33"/>
    </row>
    <row r="38" spans="2:12" s="1" customFormat="1" ht="14.45" customHeight="1" x14ac:dyDescent="0.2">
      <c r="B38" s="33"/>
      <c r="E38" s="27" t="s">
        <v>47</v>
      </c>
      <c r="F38" s="87">
        <f>ROUND((SUM(BF130:BF167)),  2)</f>
        <v>0</v>
      </c>
      <c r="I38" s="97">
        <v>0.12</v>
      </c>
      <c r="J38" s="87">
        <f>ROUND(((SUM(BF130:BF167))*I38),  2)</f>
        <v>0</v>
      </c>
      <c r="L38" s="33"/>
    </row>
    <row r="39" spans="2:12" s="1" customFormat="1" ht="14.45" hidden="1" customHeight="1" x14ac:dyDescent="0.2">
      <c r="B39" s="33"/>
      <c r="E39" s="27" t="s">
        <v>48</v>
      </c>
      <c r="F39" s="87">
        <f>ROUND((SUM(BG130:BG167)),  2)</f>
        <v>0</v>
      </c>
      <c r="I39" s="97">
        <v>0.21</v>
      </c>
      <c r="J39" s="87">
        <f>0</f>
        <v>0</v>
      </c>
      <c r="L39" s="33"/>
    </row>
    <row r="40" spans="2:12" s="1" customFormat="1" ht="14.45" hidden="1" customHeight="1" x14ac:dyDescent="0.2">
      <c r="B40" s="33"/>
      <c r="E40" s="27" t="s">
        <v>49</v>
      </c>
      <c r="F40" s="87">
        <f>ROUND((SUM(BH130:BH167)),  2)</f>
        <v>0</v>
      </c>
      <c r="I40" s="97">
        <v>0.12</v>
      </c>
      <c r="J40" s="87">
        <f>0</f>
        <v>0</v>
      </c>
      <c r="L40" s="33"/>
    </row>
    <row r="41" spans="2:12" s="1" customFormat="1" ht="14.45" hidden="1" customHeight="1" x14ac:dyDescent="0.2">
      <c r="B41" s="33"/>
      <c r="E41" s="27" t="s">
        <v>50</v>
      </c>
      <c r="F41" s="87">
        <f>ROUND((SUM(BI130:BI167)),  2)</f>
        <v>0</v>
      </c>
      <c r="I41" s="97">
        <v>0</v>
      </c>
      <c r="J41" s="87">
        <f>0</f>
        <v>0</v>
      </c>
      <c r="L41" s="33"/>
    </row>
    <row r="42" spans="2:12" s="1" customFormat="1" ht="6.95" customHeight="1" x14ac:dyDescent="0.2">
      <c r="B42" s="33"/>
      <c r="L42" s="33"/>
    </row>
    <row r="43" spans="2:12" s="1" customFormat="1" ht="25.35" customHeight="1" x14ac:dyDescent="0.2">
      <c r="B43" s="33"/>
      <c r="C43" s="98"/>
      <c r="D43" s="99" t="s">
        <v>51</v>
      </c>
      <c r="E43" s="58"/>
      <c r="F43" s="58"/>
      <c r="G43" s="100" t="s">
        <v>52</v>
      </c>
      <c r="H43" s="101" t="s">
        <v>53</v>
      </c>
      <c r="I43" s="58"/>
      <c r="J43" s="102">
        <f>SUM(J34:J41)</f>
        <v>0</v>
      </c>
      <c r="K43" s="103"/>
      <c r="L43" s="33"/>
    </row>
    <row r="44" spans="2:12" s="1" customFormat="1" ht="14.45" customHeight="1" x14ac:dyDescent="0.2">
      <c r="B44" s="33"/>
      <c r="L44" s="33"/>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33"/>
      <c r="D50" s="42" t="s">
        <v>54</v>
      </c>
      <c r="E50" s="43"/>
      <c r="F50" s="43"/>
      <c r="G50" s="42" t="s">
        <v>55</v>
      </c>
      <c r="H50" s="43"/>
      <c r="I50" s="43"/>
      <c r="J50" s="43"/>
      <c r="K50" s="43"/>
      <c r="L50" s="33"/>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2.75" x14ac:dyDescent="0.2">
      <c r="B61" s="33"/>
      <c r="D61" s="44" t="s">
        <v>56</v>
      </c>
      <c r="E61" s="35"/>
      <c r="F61" s="104" t="s">
        <v>57</v>
      </c>
      <c r="G61" s="44" t="s">
        <v>56</v>
      </c>
      <c r="H61" s="35"/>
      <c r="I61" s="35"/>
      <c r="J61" s="105" t="s">
        <v>57</v>
      </c>
      <c r="K61" s="35"/>
      <c r="L61" s="33"/>
    </row>
    <row r="62" spans="2:12" x14ac:dyDescent="0.2">
      <c r="B62" s="20"/>
      <c r="L62" s="20"/>
    </row>
    <row r="63" spans="2:12" x14ac:dyDescent="0.2">
      <c r="B63" s="20"/>
      <c r="L63" s="20"/>
    </row>
    <row r="64" spans="2:12" x14ac:dyDescent="0.2">
      <c r="B64" s="20"/>
      <c r="L64" s="20"/>
    </row>
    <row r="65" spans="2:12" s="1" customFormat="1" ht="12.75" x14ac:dyDescent="0.2">
      <c r="B65" s="33"/>
      <c r="D65" s="42" t="s">
        <v>58</v>
      </c>
      <c r="E65" s="43"/>
      <c r="F65" s="43"/>
      <c r="G65" s="42" t="s">
        <v>59</v>
      </c>
      <c r="H65" s="43"/>
      <c r="I65" s="43"/>
      <c r="J65" s="43"/>
      <c r="K65" s="43"/>
      <c r="L65" s="33"/>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2.75" x14ac:dyDescent="0.2">
      <c r="B76" s="33"/>
      <c r="D76" s="44" t="s">
        <v>56</v>
      </c>
      <c r="E76" s="35"/>
      <c r="F76" s="104" t="s">
        <v>57</v>
      </c>
      <c r="G76" s="44" t="s">
        <v>56</v>
      </c>
      <c r="H76" s="35"/>
      <c r="I76" s="35"/>
      <c r="J76" s="105" t="s">
        <v>57</v>
      </c>
      <c r="K76" s="35"/>
      <c r="L76" s="33"/>
    </row>
    <row r="77" spans="2:12" s="1" customFormat="1" ht="14.45" customHeight="1" x14ac:dyDescent="0.2">
      <c r="B77" s="45"/>
      <c r="C77" s="46"/>
      <c r="D77" s="46"/>
      <c r="E77" s="46"/>
      <c r="F77" s="46"/>
      <c r="G77" s="46"/>
      <c r="H77" s="46"/>
      <c r="I77" s="46"/>
      <c r="J77" s="46"/>
      <c r="K77" s="46"/>
      <c r="L77" s="33"/>
    </row>
    <row r="81" spans="2:12" s="1" customFormat="1" ht="6.95" customHeight="1" x14ac:dyDescent="0.2">
      <c r="B81" s="47"/>
      <c r="C81" s="48"/>
      <c r="D81" s="48"/>
      <c r="E81" s="48"/>
      <c r="F81" s="48"/>
      <c r="G81" s="48"/>
      <c r="H81" s="48"/>
      <c r="I81" s="48"/>
      <c r="J81" s="48"/>
      <c r="K81" s="48"/>
      <c r="L81" s="33"/>
    </row>
    <row r="82" spans="2:12" s="1" customFormat="1" ht="24.95" customHeight="1" x14ac:dyDescent="0.2">
      <c r="B82" s="33"/>
      <c r="C82" s="21" t="s">
        <v>280</v>
      </c>
      <c r="L82" s="33"/>
    </row>
    <row r="83" spans="2:12" s="1" customFormat="1" ht="6.95" customHeight="1" x14ac:dyDescent="0.2">
      <c r="B83" s="33"/>
      <c r="L83" s="33"/>
    </row>
    <row r="84" spans="2:12" s="1" customFormat="1" ht="12" customHeight="1" x14ac:dyDescent="0.2">
      <c r="B84" s="33"/>
      <c r="C84" s="27" t="s">
        <v>16</v>
      </c>
      <c r="L84" s="33"/>
    </row>
    <row r="85" spans="2:12" s="1" customFormat="1" ht="16.5" customHeight="1" x14ac:dyDescent="0.2">
      <c r="B85" s="33"/>
      <c r="E85" s="254" t="str">
        <f>E7</f>
        <v>OBLASTNÍ NEMOCNICE JIČÍN PAVILON PSYCHIATRIE</v>
      </c>
      <c r="F85" s="255"/>
      <c r="G85" s="255"/>
      <c r="H85" s="255"/>
      <c r="L85" s="33"/>
    </row>
    <row r="86" spans="2:12" ht="12" customHeight="1" x14ac:dyDescent="0.2">
      <c r="B86" s="20"/>
      <c r="C86" s="27" t="s">
        <v>276</v>
      </c>
      <c r="L86" s="20"/>
    </row>
    <row r="87" spans="2:12" ht="16.5" customHeight="1" x14ac:dyDescent="0.2">
      <c r="B87" s="20"/>
      <c r="E87" s="254" t="s">
        <v>277</v>
      </c>
      <c r="F87" s="234"/>
      <c r="G87" s="234"/>
      <c r="H87" s="234"/>
      <c r="L87" s="20"/>
    </row>
    <row r="88" spans="2:12" ht="12" customHeight="1" x14ac:dyDescent="0.2">
      <c r="B88" s="20"/>
      <c r="C88" s="27" t="s">
        <v>278</v>
      </c>
      <c r="L88" s="20"/>
    </row>
    <row r="89" spans="2:12" s="1" customFormat="1" ht="16.5" customHeight="1" x14ac:dyDescent="0.2">
      <c r="B89" s="33"/>
      <c r="E89" s="238" t="s">
        <v>4347</v>
      </c>
      <c r="F89" s="253"/>
      <c r="G89" s="253"/>
      <c r="H89" s="253"/>
      <c r="L89" s="33"/>
    </row>
    <row r="90" spans="2:12" s="1" customFormat="1" ht="12" customHeight="1" x14ac:dyDescent="0.2">
      <c r="B90" s="33"/>
      <c r="C90" s="27" t="s">
        <v>5055</v>
      </c>
      <c r="L90" s="33"/>
    </row>
    <row r="91" spans="2:12" s="1" customFormat="1" ht="16.5" customHeight="1" x14ac:dyDescent="0.2">
      <c r="B91" s="33"/>
      <c r="E91" s="220" t="str">
        <f>E13</f>
        <v>D.1.4.6.5 - CCTV</v>
      </c>
      <c r="F91" s="253"/>
      <c r="G91" s="253"/>
      <c r="H91" s="253"/>
      <c r="L91" s="33"/>
    </row>
    <row r="92" spans="2:12" s="1" customFormat="1" ht="6.95" customHeight="1" x14ac:dyDescent="0.2">
      <c r="B92" s="33"/>
      <c r="L92" s="33"/>
    </row>
    <row r="93" spans="2:12" s="1" customFormat="1" ht="12" customHeight="1" x14ac:dyDescent="0.2">
      <c r="B93" s="33"/>
      <c r="C93" s="27" t="s">
        <v>22</v>
      </c>
      <c r="F93" s="25" t="str">
        <f>F16</f>
        <v xml:space="preserve"> </v>
      </c>
      <c r="I93" s="27" t="s">
        <v>24</v>
      </c>
      <c r="J93" s="53">
        <f>IF(J16="","",J16)</f>
        <v>45961</v>
      </c>
      <c r="L93" s="33"/>
    </row>
    <row r="94" spans="2:12" s="1" customFormat="1" ht="6.95" customHeight="1" x14ac:dyDescent="0.2">
      <c r="B94" s="33"/>
      <c r="L94" s="33"/>
    </row>
    <row r="95" spans="2:12" s="1" customFormat="1" ht="15.2" customHeight="1" x14ac:dyDescent="0.2">
      <c r="B95" s="33"/>
      <c r="C95" s="27" t="s">
        <v>29</v>
      </c>
      <c r="F95" s="25" t="str">
        <f>E19</f>
        <v>KRÁLOVÉHRADECKÝ KRAJ</v>
      </c>
      <c r="I95" s="27" t="s">
        <v>35</v>
      </c>
      <c r="J95" s="31" t="str">
        <f>E25</f>
        <v>KANIA a.s.</v>
      </c>
      <c r="L95" s="33"/>
    </row>
    <row r="96" spans="2:12" s="1" customFormat="1" ht="15.2" customHeight="1" x14ac:dyDescent="0.2">
      <c r="B96" s="33"/>
      <c r="C96" s="27" t="s">
        <v>33</v>
      </c>
      <c r="F96" s="25" t="str">
        <f>IF(E22="","",E22)</f>
        <v>Vyplň údaj</v>
      </c>
      <c r="I96" s="27" t="s">
        <v>38</v>
      </c>
      <c r="J96" s="31" t="str">
        <f>E28</f>
        <v xml:space="preserve"> </v>
      </c>
      <c r="L96" s="33"/>
    </row>
    <row r="97" spans="2:47" s="1" customFormat="1" ht="10.35" customHeight="1" x14ac:dyDescent="0.2">
      <c r="B97" s="33"/>
      <c r="L97" s="33"/>
    </row>
    <row r="98" spans="2:47" s="1" customFormat="1" ht="29.25" customHeight="1" x14ac:dyDescent="0.2">
      <c r="B98" s="33"/>
      <c r="C98" s="106" t="s">
        <v>281</v>
      </c>
      <c r="D98" s="98"/>
      <c r="E98" s="98"/>
      <c r="F98" s="98"/>
      <c r="G98" s="98"/>
      <c r="H98" s="98"/>
      <c r="I98" s="98"/>
      <c r="J98" s="107" t="s">
        <v>282</v>
      </c>
      <c r="K98" s="98"/>
      <c r="L98" s="33"/>
    </row>
    <row r="99" spans="2:47" s="1" customFormat="1" ht="10.35" customHeight="1" x14ac:dyDescent="0.2">
      <c r="B99" s="33"/>
      <c r="L99" s="33"/>
    </row>
    <row r="100" spans="2:47" s="1" customFormat="1" ht="22.9" customHeight="1" x14ac:dyDescent="0.2">
      <c r="B100" s="33"/>
      <c r="C100" s="108" t="s">
        <v>283</v>
      </c>
      <c r="J100" s="67">
        <f>J130</f>
        <v>0</v>
      </c>
      <c r="L100" s="33"/>
      <c r="AU100" s="17" t="s">
        <v>284</v>
      </c>
    </row>
    <row r="101" spans="2:47" s="8" customFormat="1" ht="24.95" customHeight="1" x14ac:dyDescent="0.2">
      <c r="B101" s="109"/>
      <c r="D101" s="110" t="s">
        <v>7652</v>
      </c>
      <c r="E101" s="111"/>
      <c r="F101" s="111"/>
      <c r="G101" s="111"/>
      <c r="H101" s="111"/>
      <c r="I101" s="111"/>
      <c r="J101" s="112">
        <f>J131</f>
        <v>0</v>
      </c>
      <c r="L101" s="109"/>
    </row>
    <row r="102" spans="2:47" s="8" customFormat="1" ht="24.95" customHeight="1" x14ac:dyDescent="0.2">
      <c r="B102" s="109"/>
      <c r="D102" s="110" t="s">
        <v>7653</v>
      </c>
      <c r="E102" s="111"/>
      <c r="F102" s="111"/>
      <c r="G102" s="111"/>
      <c r="H102" s="111"/>
      <c r="I102" s="111"/>
      <c r="J102" s="112">
        <f>J135</f>
        <v>0</v>
      </c>
      <c r="L102" s="109"/>
    </row>
    <row r="103" spans="2:47" s="8" customFormat="1" ht="24.95" customHeight="1" x14ac:dyDescent="0.2">
      <c r="B103" s="109"/>
      <c r="D103" s="110" t="s">
        <v>7654</v>
      </c>
      <c r="E103" s="111"/>
      <c r="F103" s="111"/>
      <c r="G103" s="111"/>
      <c r="H103" s="111"/>
      <c r="I103" s="111"/>
      <c r="J103" s="112">
        <f>J142</f>
        <v>0</v>
      </c>
      <c r="L103" s="109"/>
    </row>
    <row r="104" spans="2:47" s="8" customFormat="1" ht="24.95" customHeight="1" x14ac:dyDescent="0.2">
      <c r="B104" s="109"/>
      <c r="D104" s="110" t="s">
        <v>7655</v>
      </c>
      <c r="E104" s="111"/>
      <c r="F104" s="111"/>
      <c r="G104" s="111"/>
      <c r="H104" s="111"/>
      <c r="I104" s="111"/>
      <c r="J104" s="112">
        <f>J146</f>
        <v>0</v>
      </c>
      <c r="L104" s="109"/>
    </row>
    <row r="105" spans="2:47" s="8" customFormat="1" ht="24.95" customHeight="1" x14ac:dyDescent="0.2">
      <c r="B105" s="109"/>
      <c r="D105" s="110" t="s">
        <v>7656</v>
      </c>
      <c r="E105" s="111"/>
      <c r="F105" s="111"/>
      <c r="G105" s="111"/>
      <c r="H105" s="111"/>
      <c r="I105" s="111"/>
      <c r="J105" s="112">
        <f>J150</f>
        <v>0</v>
      </c>
      <c r="L105" s="109"/>
    </row>
    <row r="106" spans="2:47" s="8" customFormat="1" ht="24.95" customHeight="1" x14ac:dyDescent="0.2">
      <c r="B106" s="109"/>
      <c r="D106" s="110" t="s">
        <v>7320</v>
      </c>
      <c r="E106" s="111"/>
      <c r="F106" s="111"/>
      <c r="G106" s="111"/>
      <c r="H106" s="111"/>
      <c r="I106" s="111"/>
      <c r="J106" s="112">
        <f>J163</f>
        <v>0</v>
      </c>
      <c r="L106" s="109"/>
    </row>
    <row r="107" spans="2:47" s="1" customFormat="1" ht="21.75" customHeight="1" x14ac:dyDescent="0.2">
      <c r="B107" s="33"/>
      <c r="L107" s="33"/>
    </row>
    <row r="108" spans="2:47" s="1" customFormat="1" ht="6.95" customHeight="1" x14ac:dyDescent="0.2">
      <c r="B108" s="45"/>
      <c r="C108" s="46"/>
      <c r="D108" s="46"/>
      <c r="E108" s="46"/>
      <c r="F108" s="46"/>
      <c r="G108" s="46"/>
      <c r="H108" s="46"/>
      <c r="I108" s="46"/>
      <c r="J108" s="46"/>
      <c r="K108" s="46"/>
      <c r="L108" s="33"/>
    </row>
    <row r="112" spans="2:47" s="1" customFormat="1" ht="6.95" customHeight="1" x14ac:dyDescent="0.2">
      <c r="B112" s="47"/>
      <c r="C112" s="48"/>
      <c r="D112" s="48"/>
      <c r="E112" s="48"/>
      <c r="F112" s="48"/>
      <c r="G112" s="48"/>
      <c r="H112" s="48"/>
      <c r="I112" s="48"/>
      <c r="J112" s="48"/>
      <c r="K112" s="48"/>
      <c r="L112" s="33"/>
    </row>
    <row r="113" spans="2:12" s="1" customFormat="1" ht="24.95" customHeight="1" x14ac:dyDescent="0.2">
      <c r="B113" s="33"/>
      <c r="C113" s="21" t="s">
        <v>294</v>
      </c>
      <c r="L113" s="33"/>
    </row>
    <row r="114" spans="2:12" s="1" customFormat="1" ht="6.95" customHeight="1" x14ac:dyDescent="0.2">
      <c r="B114" s="33"/>
      <c r="L114" s="33"/>
    </row>
    <row r="115" spans="2:12" s="1" customFormat="1" ht="12" customHeight="1" x14ac:dyDescent="0.2">
      <c r="B115" s="33"/>
      <c r="C115" s="27" t="s">
        <v>16</v>
      </c>
      <c r="L115" s="33"/>
    </row>
    <row r="116" spans="2:12" s="1" customFormat="1" ht="16.5" customHeight="1" x14ac:dyDescent="0.2">
      <c r="B116" s="33"/>
      <c r="E116" s="254" t="str">
        <f>E7</f>
        <v>OBLASTNÍ NEMOCNICE JIČÍN PAVILON PSYCHIATRIE</v>
      </c>
      <c r="F116" s="255"/>
      <c r="G116" s="255"/>
      <c r="H116" s="255"/>
      <c r="L116" s="33"/>
    </row>
    <row r="117" spans="2:12" ht="12" customHeight="1" x14ac:dyDescent="0.2">
      <c r="B117" s="20"/>
      <c r="C117" s="27" t="s">
        <v>276</v>
      </c>
      <c r="L117" s="20"/>
    </row>
    <row r="118" spans="2:12" ht="16.5" customHeight="1" x14ac:dyDescent="0.2">
      <c r="B118" s="20"/>
      <c r="E118" s="254" t="s">
        <v>277</v>
      </c>
      <c r="F118" s="234"/>
      <c r="G118" s="234"/>
      <c r="H118" s="234"/>
      <c r="L118" s="20"/>
    </row>
    <row r="119" spans="2:12" ht="12" customHeight="1" x14ac:dyDescent="0.2">
      <c r="B119" s="20"/>
      <c r="C119" s="27" t="s">
        <v>278</v>
      </c>
      <c r="L119" s="20"/>
    </row>
    <row r="120" spans="2:12" s="1" customFormat="1" ht="16.5" customHeight="1" x14ac:dyDescent="0.2">
      <c r="B120" s="33"/>
      <c r="E120" s="238" t="s">
        <v>4347</v>
      </c>
      <c r="F120" s="253"/>
      <c r="G120" s="253"/>
      <c r="H120" s="253"/>
      <c r="L120" s="33"/>
    </row>
    <row r="121" spans="2:12" s="1" customFormat="1" ht="12" customHeight="1" x14ac:dyDescent="0.2">
      <c r="B121" s="33"/>
      <c r="C121" s="27" t="s">
        <v>5055</v>
      </c>
      <c r="L121" s="33"/>
    </row>
    <row r="122" spans="2:12" s="1" customFormat="1" ht="16.5" customHeight="1" x14ac:dyDescent="0.2">
      <c r="B122" s="33"/>
      <c r="E122" s="220" t="str">
        <f>E13</f>
        <v>D.1.4.6.5 - CCTV</v>
      </c>
      <c r="F122" s="253"/>
      <c r="G122" s="253"/>
      <c r="H122" s="253"/>
      <c r="L122" s="33"/>
    </row>
    <row r="123" spans="2:12" s="1" customFormat="1" ht="6.95" customHeight="1" x14ac:dyDescent="0.2">
      <c r="B123" s="33"/>
      <c r="L123" s="33"/>
    </row>
    <row r="124" spans="2:12" s="1" customFormat="1" ht="12" customHeight="1" x14ac:dyDescent="0.2">
      <c r="B124" s="33"/>
      <c r="C124" s="27" t="s">
        <v>22</v>
      </c>
      <c r="F124" s="25" t="str">
        <f>F16</f>
        <v xml:space="preserve"> </v>
      </c>
      <c r="I124" s="27" t="s">
        <v>24</v>
      </c>
      <c r="J124" s="53">
        <f>IF(J16="","",J16)</f>
        <v>45961</v>
      </c>
      <c r="L124" s="33"/>
    </row>
    <row r="125" spans="2:12" s="1" customFormat="1" ht="6.95" customHeight="1" x14ac:dyDescent="0.2">
      <c r="B125" s="33"/>
      <c r="L125" s="33"/>
    </row>
    <row r="126" spans="2:12" s="1" customFormat="1" ht="15.2" customHeight="1" x14ac:dyDescent="0.2">
      <c r="B126" s="33"/>
      <c r="C126" s="27" t="s">
        <v>29</v>
      </c>
      <c r="F126" s="25" t="str">
        <f>E19</f>
        <v>KRÁLOVÉHRADECKÝ KRAJ</v>
      </c>
      <c r="I126" s="27" t="s">
        <v>35</v>
      </c>
      <c r="J126" s="31" t="str">
        <f>E25</f>
        <v>KANIA a.s.</v>
      </c>
      <c r="L126" s="33"/>
    </row>
    <row r="127" spans="2:12" s="1" customFormat="1" ht="15.2" customHeight="1" x14ac:dyDescent="0.2">
      <c r="B127" s="33"/>
      <c r="C127" s="27" t="s">
        <v>33</v>
      </c>
      <c r="F127" s="25" t="str">
        <f>IF(E22="","",E22)</f>
        <v>Vyplň údaj</v>
      </c>
      <c r="I127" s="27" t="s">
        <v>38</v>
      </c>
      <c r="J127" s="31" t="str">
        <f>E28</f>
        <v xml:space="preserve"> </v>
      </c>
      <c r="L127" s="33"/>
    </row>
    <row r="128" spans="2:12" s="1" customFormat="1" ht="10.35" customHeight="1" x14ac:dyDescent="0.2">
      <c r="B128" s="33"/>
      <c r="L128" s="33"/>
    </row>
    <row r="129" spans="2:65" s="10" customFormat="1" ht="29.25" customHeight="1" x14ac:dyDescent="0.2">
      <c r="B129" s="117"/>
      <c r="C129" s="118" t="s">
        <v>295</v>
      </c>
      <c r="D129" s="119" t="s">
        <v>66</v>
      </c>
      <c r="E129" s="119" t="s">
        <v>62</v>
      </c>
      <c r="F129" s="119" t="s">
        <v>63</v>
      </c>
      <c r="G129" s="119" t="s">
        <v>296</v>
      </c>
      <c r="H129" s="119" t="s">
        <v>297</v>
      </c>
      <c r="I129" s="119" t="s">
        <v>298</v>
      </c>
      <c r="J129" s="119" t="s">
        <v>282</v>
      </c>
      <c r="K129" s="120" t="s">
        <v>299</v>
      </c>
      <c r="L129" s="117"/>
      <c r="M129" s="60" t="s">
        <v>1</v>
      </c>
      <c r="N129" s="61" t="s">
        <v>45</v>
      </c>
      <c r="O129" s="61" t="s">
        <v>300</v>
      </c>
      <c r="P129" s="61" t="s">
        <v>301</v>
      </c>
      <c r="Q129" s="61" t="s">
        <v>302</v>
      </c>
      <c r="R129" s="61" t="s">
        <v>303</v>
      </c>
      <c r="S129" s="61" t="s">
        <v>304</v>
      </c>
      <c r="T129" s="62" t="s">
        <v>305</v>
      </c>
    </row>
    <row r="130" spans="2:65" s="1" customFormat="1" ht="22.9" customHeight="1" x14ac:dyDescent="0.25">
      <c r="B130" s="33"/>
      <c r="C130" s="65" t="s">
        <v>306</v>
      </c>
      <c r="J130" s="121">
        <f>BK130</f>
        <v>0</v>
      </c>
      <c r="L130" s="33"/>
      <c r="M130" s="63"/>
      <c r="N130" s="54"/>
      <c r="O130" s="54"/>
      <c r="P130" s="122">
        <f>P131+P135+P142+P146+P150+P163</f>
        <v>0</v>
      </c>
      <c r="Q130" s="54"/>
      <c r="R130" s="122">
        <f>R131+R135+R142+R146+R150+R163</f>
        <v>0</v>
      </c>
      <c r="S130" s="54"/>
      <c r="T130" s="123">
        <f>T131+T135+T142+T146+T150+T163</f>
        <v>0</v>
      </c>
      <c r="AT130" s="17" t="s">
        <v>80</v>
      </c>
      <c r="AU130" s="17" t="s">
        <v>284</v>
      </c>
      <c r="BK130" s="124">
        <f>BK131+BK135+BK142+BK146+BK150+BK163</f>
        <v>0</v>
      </c>
    </row>
    <row r="131" spans="2:65" s="11" customFormat="1" ht="25.9" customHeight="1" x14ac:dyDescent="0.2">
      <c r="B131" s="125"/>
      <c r="D131" s="126" t="s">
        <v>80</v>
      </c>
      <c r="E131" s="127" t="s">
        <v>534</v>
      </c>
      <c r="F131" s="127" t="s">
        <v>7657</v>
      </c>
      <c r="I131" s="128"/>
      <c r="J131" s="129">
        <f>BK131</f>
        <v>0</v>
      </c>
      <c r="L131" s="125"/>
      <c r="M131" s="130"/>
      <c r="P131" s="131">
        <f>SUM(P132:P134)</f>
        <v>0</v>
      </c>
      <c r="R131" s="131">
        <f>SUM(R132:R134)</f>
        <v>0</v>
      </c>
      <c r="T131" s="132">
        <f>SUM(T132:T134)</f>
        <v>0</v>
      </c>
      <c r="AR131" s="126" t="s">
        <v>88</v>
      </c>
      <c r="AT131" s="133" t="s">
        <v>80</v>
      </c>
      <c r="AU131" s="133" t="s">
        <v>81</v>
      </c>
      <c r="AY131" s="126" t="s">
        <v>309</v>
      </c>
      <c r="BK131" s="134">
        <f>SUM(BK132:BK134)</f>
        <v>0</v>
      </c>
    </row>
    <row r="132" spans="2:65" s="1" customFormat="1" ht="16.5" customHeight="1" x14ac:dyDescent="0.2">
      <c r="B132" s="137"/>
      <c r="C132" s="138" t="s">
        <v>88</v>
      </c>
      <c r="D132" s="138" t="s">
        <v>311</v>
      </c>
      <c r="E132" s="139" t="s">
        <v>6705</v>
      </c>
      <c r="F132" s="140" t="s">
        <v>7658</v>
      </c>
      <c r="G132" s="141" t="s">
        <v>434</v>
      </c>
      <c r="H132" s="142">
        <v>76</v>
      </c>
      <c r="I132" s="143"/>
      <c r="J132" s="144">
        <f>ROUND(I132*H132,2)</f>
        <v>0</v>
      </c>
      <c r="K132" s="140" t="s">
        <v>366</v>
      </c>
      <c r="L132" s="33"/>
      <c r="M132" s="145" t="s">
        <v>1</v>
      </c>
      <c r="N132" s="146" t="s">
        <v>46</v>
      </c>
      <c r="P132" s="147">
        <f>O132*H132</f>
        <v>0</v>
      </c>
      <c r="Q132" s="147">
        <v>0</v>
      </c>
      <c r="R132" s="147">
        <f>Q132*H132</f>
        <v>0</v>
      </c>
      <c r="S132" s="147">
        <v>0</v>
      </c>
      <c r="T132" s="148">
        <f>S132*H132</f>
        <v>0</v>
      </c>
      <c r="AR132" s="149" t="s">
        <v>120</v>
      </c>
      <c r="AT132" s="149" t="s">
        <v>311</v>
      </c>
      <c r="AU132" s="149" t="s">
        <v>88</v>
      </c>
      <c r="AY132" s="17" t="s">
        <v>309</v>
      </c>
      <c r="BE132" s="150">
        <f>IF(N132="základní",J132,0)</f>
        <v>0</v>
      </c>
      <c r="BF132" s="150">
        <f>IF(N132="snížená",J132,0)</f>
        <v>0</v>
      </c>
      <c r="BG132" s="150">
        <f>IF(N132="zákl. přenesená",J132,0)</f>
        <v>0</v>
      </c>
      <c r="BH132" s="150">
        <f>IF(N132="sníž. přenesená",J132,0)</f>
        <v>0</v>
      </c>
      <c r="BI132" s="150">
        <f>IF(N132="nulová",J132,0)</f>
        <v>0</v>
      </c>
      <c r="BJ132" s="17" t="s">
        <v>88</v>
      </c>
      <c r="BK132" s="150">
        <f>ROUND(I132*H132,2)</f>
        <v>0</v>
      </c>
      <c r="BL132" s="17" t="s">
        <v>120</v>
      </c>
      <c r="BM132" s="149" t="s">
        <v>90</v>
      </c>
    </row>
    <row r="133" spans="2:65" s="1" customFormat="1" ht="24.2" customHeight="1" x14ac:dyDescent="0.2">
      <c r="B133" s="137"/>
      <c r="C133" s="138" t="s">
        <v>90</v>
      </c>
      <c r="D133" s="138" t="s">
        <v>311</v>
      </c>
      <c r="E133" s="139" t="s">
        <v>7659</v>
      </c>
      <c r="F133" s="140" t="s">
        <v>7660</v>
      </c>
      <c r="G133" s="141" t="s">
        <v>2702</v>
      </c>
      <c r="H133" s="142">
        <v>76</v>
      </c>
      <c r="I133" s="143"/>
      <c r="J133" s="144">
        <f>ROUND(I133*H133,2)</f>
        <v>0</v>
      </c>
      <c r="K133" s="140" t="s">
        <v>7325</v>
      </c>
      <c r="L133" s="33"/>
      <c r="M133" s="145" t="s">
        <v>1</v>
      </c>
      <c r="N133" s="146" t="s">
        <v>46</v>
      </c>
      <c r="P133" s="147">
        <f>O133*H133</f>
        <v>0</v>
      </c>
      <c r="Q133" s="147">
        <v>0</v>
      </c>
      <c r="R133" s="147">
        <f>Q133*H133</f>
        <v>0</v>
      </c>
      <c r="S133" s="147">
        <v>0</v>
      </c>
      <c r="T133" s="148">
        <f>S133*H133</f>
        <v>0</v>
      </c>
      <c r="AR133" s="149" t="s">
        <v>120</v>
      </c>
      <c r="AT133" s="149" t="s">
        <v>311</v>
      </c>
      <c r="AU133" s="149" t="s">
        <v>88</v>
      </c>
      <c r="AY133" s="17" t="s">
        <v>309</v>
      </c>
      <c r="BE133" s="150">
        <f>IF(N133="základní",J133,0)</f>
        <v>0</v>
      </c>
      <c r="BF133" s="150">
        <f>IF(N133="snížená",J133,0)</f>
        <v>0</v>
      </c>
      <c r="BG133" s="150">
        <f>IF(N133="zákl. přenesená",J133,0)</f>
        <v>0</v>
      </c>
      <c r="BH133" s="150">
        <f>IF(N133="sníž. přenesená",J133,0)</f>
        <v>0</v>
      </c>
      <c r="BI133" s="150">
        <f>IF(N133="nulová",J133,0)</f>
        <v>0</v>
      </c>
      <c r="BJ133" s="17" t="s">
        <v>88</v>
      </c>
      <c r="BK133" s="150">
        <f>ROUND(I133*H133,2)</f>
        <v>0</v>
      </c>
      <c r="BL133" s="17" t="s">
        <v>120</v>
      </c>
      <c r="BM133" s="149" t="s">
        <v>120</v>
      </c>
    </row>
    <row r="134" spans="2:65" s="1" customFormat="1" ht="16.5" customHeight="1" x14ac:dyDescent="0.2">
      <c r="B134" s="137"/>
      <c r="C134" s="138" t="s">
        <v>101</v>
      </c>
      <c r="D134" s="138" t="s">
        <v>311</v>
      </c>
      <c r="E134" s="139" t="s">
        <v>7661</v>
      </c>
      <c r="F134" s="140" t="s">
        <v>7662</v>
      </c>
      <c r="G134" s="141" t="s">
        <v>2702</v>
      </c>
      <c r="H134" s="142">
        <v>76</v>
      </c>
      <c r="I134" s="143"/>
      <c r="J134" s="144">
        <f>ROUND(I134*H134,2)</f>
        <v>0</v>
      </c>
      <c r="K134" s="140" t="s">
        <v>7325</v>
      </c>
      <c r="L134" s="33"/>
      <c r="M134" s="145" t="s">
        <v>1</v>
      </c>
      <c r="N134" s="146" t="s">
        <v>46</v>
      </c>
      <c r="P134" s="147">
        <f>O134*H134</f>
        <v>0</v>
      </c>
      <c r="Q134" s="147">
        <v>0</v>
      </c>
      <c r="R134" s="147">
        <f>Q134*H134</f>
        <v>0</v>
      </c>
      <c r="S134" s="147">
        <v>0</v>
      </c>
      <c r="T134" s="148">
        <f>S134*H134</f>
        <v>0</v>
      </c>
      <c r="AR134" s="149" t="s">
        <v>120</v>
      </c>
      <c r="AT134" s="149" t="s">
        <v>311</v>
      </c>
      <c r="AU134" s="149" t="s">
        <v>88</v>
      </c>
      <c r="AY134" s="17" t="s">
        <v>309</v>
      </c>
      <c r="BE134" s="150">
        <f>IF(N134="základní",J134,0)</f>
        <v>0</v>
      </c>
      <c r="BF134" s="150">
        <f>IF(N134="snížená",J134,0)</f>
        <v>0</v>
      </c>
      <c r="BG134" s="150">
        <f>IF(N134="zákl. přenesená",J134,0)</f>
        <v>0</v>
      </c>
      <c r="BH134" s="150">
        <f>IF(N134="sníž. přenesená",J134,0)</f>
        <v>0</v>
      </c>
      <c r="BI134" s="150">
        <f>IF(N134="nulová",J134,0)</f>
        <v>0</v>
      </c>
      <c r="BJ134" s="17" t="s">
        <v>88</v>
      </c>
      <c r="BK134" s="150">
        <f>ROUND(I134*H134,2)</f>
        <v>0</v>
      </c>
      <c r="BL134" s="17" t="s">
        <v>120</v>
      </c>
      <c r="BM134" s="149" t="s">
        <v>325</v>
      </c>
    </row>
    <row r="135" spans="2:65" s="11" customFormat="1" ht="25.9" customHeight="1" x14ac:dyDescent="0.2">
      <c r="B135" s="125"/>
      <c r="D135" s="126" t="s">
        <v>80</v>
      </c>
      <c r="E135" s="127" t="s">
        <v>6203</v>
      </c>
      <c r="F135" s="127" t="s">
        <v>7663</v>
      </c>
      <c r="I135" s="128"/>
      <c r="J135" s="129">
        <f>BK135</f>
        <v>0</v>
      </c>
      <c r="L135" s="125"/>
      <c r="M135" s="130"/>
      <c r="P135" s="131">
        <f>SUM(P136:P141)</f>
        <v>0</v>
      </c>
      <c r="R135" s="131">
        <f>SUM(R136:R141)</f>
        <v>0</v>
      </c>
      <c r="T135" s="132">
        <f>SUM(T136:T141)</f>
        <v>0</v>
      </c>
      <c r="AR135" s="126" t="s">
        <v>88</v>
      </c>
      <c r="AT135" s="133" t="s">
        <v>80</v>
      </c>
      <c r="AU135" s="133" t="s">
        <v>81</v>
      </c>
      <c r="AY135" s="126" t="s">
        <v>309</v>
      </c>
      <c r="BK135" s="134">
        <f>SUM(BK136:BK141)</f>
        <v>0</v>
      </c>
    </row>
    <row r="136" spans="2:65" s="1" customFormat="1" ht="16.5" customHeight="1" x14ac:dyDescent="0.2">
      <c r="B136" s="137"/>
      <c r="C136" s="138" t="s">
        <v>120</v>
      </c>
      <c r="D136" s="138" t="s">
        <v>311</v>
      </c>
      <c r="E136" s="139" t="s">
        <v>7664</v>
      </c>
      <c r="F136" s="140" t="s">
        <v>7665</v>
      </c>
      <c r="G136" s="141" t="s">
        <v>2702</v>
      </c>
      <c r="H136" s="142">
        <v>1</v>
      </c>
      <c r="I136" s="143"/>
      <c r="J136" s="144">
        <f t="shared" ref="J136:J141" si="0">ROUND(I136*H136,2)</f>
        <v>0</v>
      </c>
      <c r="K136" s="140" t="s">
        <v>7325</v>
      </c>
      <c r="L136" s="33"/>
      <c r="M136" s="145" t="s">
        <v>1</v>
      </c>
      <c r="N136" s="146" t="s">
        <v>46</v>
      </c>
      <c r="P136" s="147">
        <f t="shared" ref="P136:P141" si="1">O136*H136</f>
        <v>0</v>
      </c>
      <c r="Q136" s="147">
        <v>0</v>
      </c>
      <c r="R136" s="147">
        <f t="shared" ref="R136:R141" si="2">Q136*H136</f>
        <v>0</v>
      </c>
      <c r="S136" s="147">
        <v>0</v>
      </c>
      <c r="T136" s="148">
        <f t="shared" ref="T136:T141" si="3">S136*H136</f>
        <v>0</v>
      </c>
      <c r="AR136" s="149" t="s">
        <v>120</v>
      </c>
      <c r="AT136" s="149" t="s">
        <v>311</v>
      </c>
      <c r="AU136" s="149" t="s">
        <v>88</v>
      </c>
      <c r="AY136" s="17" t="s">
        <v>309</v>
      </c>
      <c r="BE136" s="150">
        <f t="shared" ref="BE136:BE141" si="4">IF(N136="základní",J136,0)</f>
        <v>0</v>
      </c>
      <c r="BF136" s="150">
        <f t="shared" ref="BF136:BF141" si="5">IF(N136="snížená",J136,0)</f>
        <v>0</v>
      </c>
      <c r="BG136" s="150">
        <f t="shared" ref="BG136:BG141" si="6">IF(N136="zákl. přenesená",J136,0)</f>
        <v>0</v>
      </c>
      <c r="BH136" s="150">
        <f t="shared" ref="BH136:BH141" si="7">IF(N136="sníž. přenesená",J136,0)</f>
        <v>0</v>
      </c>
      <c r="BI136" s="150">
        <f t="shared" ref="BI136:BI141" si="8">IF(N136="nulová",J136,0)</f>
        <v>0</v>
      </c>
      <c r="BJ136" s="17" t="s">
        <v>88</v>
      </c>
      <c r="BK136" s="150">
        <f t="shared" ref="BK136:BK141" si="9">ROUND(I136*H136,2)</f>
        <v>0</v>
      </c>
      <c r="BL136" s="17" t="s">
        <v>120</v>
      </c>
      <c r="BM136" s="149" t="s">
        <v>329</v>
      </c>
    </row>
    <row r="137" spans="2:65" s="1" customFormat="1" ht="24.2" customHeight="1" x14ac:dyDescent="0.2">
      <c r="B137" s="137"/>
      <c r="C137" s="138" t="s">
        <v>331</v>
      </c>
      <c r="D137" s="138" t="s">
        <v>311</v>
      </c>
      <c r="E137" s="139" t="s">
        <v>7666</v>
      </c>
      <c r="F137" s="140" t="s">
        <v>7667</v>
      </c>
      <c r="G137" s="141" t="s">
        <v>2702</v>
      </c>
      <c r="H137" s="142">
        <v>4</v>
      </c>
      <c r="I137" s="143"/>
      <c r="J137" s="144">
        <f t="shared" si="0"/>
        <v>0</v>
      </c>
      <c r="K137" s="140" t="s">
        <v>7325</v>
      </c>
      <c r="L137" s="33"/>
      <c r="M137" s="145" t="s">
        <v>1</v>
      </c>
      <c r="N137" s="146" t="s">
        <v>46</v>
      </c>
      <c r="P137" s="147">
        <f t="shared" si="1"/>
        <v>0</v>
      </c>
      <c r="Q137" s="147">
        <v>0</v>
      </c>
      <c r="R137" s="147">
        <f t="shared" si="2"/>
        <v>0</v>
      </c>
      <c r="S137" s="147">
        <v>0</v>
      </c>
      <c r="T137" s="148">
        <f t="shared" si="3"/>
        <v>0</v>
      </c>
      <c r="AR137" s="149" t="s">
        <v>120</v>
      </c>
      <c r="AT137" s="149" t="s">
        <v>311</v>
      </c>
      <c r="AU137" s="149" t="s">
        <v>88</v>
      </c>
      <c r="AY137" s="17" t="s">
        <v>309</v>
      </c>
      <c r="BE137" s="150">
        <f t="shared" si="4"/>
        <v>0</v>
      </c>
      <c r="BF137" s="150">
        <f t="shared" si="5"/>
        <v>0</v>
      </c>
      <c r="BG137" s="150">
        <f t="shared" si="6"/>
        <v>0</v>
      </c>
      <c r="BH137" s="150">
        <f t="shared" si="7"/>
        <v>0</v>
      </c>
      <c r="BI137" s="150">
        <f t="shared" si="8"/>
        <v>0</v>
      </c>
      <c r="BJ137" s="17" t="s">
        <v>88</v>
      </c>
      <c r="BK137" s="150">
        <f t="shared" si="9"/>
        <v>0</v>
      </c>
      <c r="BL137" s="17" t="s">
        <v>120</v>
      </c>
      <c r="BM137" s="149" t="s">
        <v>334</v>
      </c>
    </row>
    <row r="138" spans="2:65" s="1" customFormat="1" ht="16.5" customHeight="1" x14ac:dyDescent="0.2">
      <c r="B138" s="137"/>
      <c r="C138" s="138" t="s">
        <v>325</v>
      </c>
      <c r="D138" s="138" t="s">
        <v>311</v>
      </c>
      <c r="E138" s="139" t="s">
        <v>7668</v>
      </c>
      <c r="F138" s="140" t="s">
        <v>7669</v>
      </c>
      <c r="G138" s="141" t="s">
        <v>2702</v>
      </c>
      <c r="H138" s="142">
        <v>4</v>
      </c>
      <c r="I138" s="143"/>
      <c r="J138" s="144">
        <f t="shared" si="0"/>
        <v>0</v>
      </c>
      <c r="K138" s="140" t="s">
        <v>7325</v>
      </c>
      <c r="L138" s="33"/>
      <c r="M138" s="145" t="s">
        <v>1</v>
      </c>
      <c r="N138" s="146" t="s">
        <v>46</v>
      </c>
      <c r="P138" s="147">
        <f t="shared" si="1"/>
        <v>0</v>
      </c>
      <c r="Q138" s="147">
        <v>0</v>
      </c>
      <c r="R138" s="147">
        <f t="shared" si="2"/>
        <v>0</v>
      </c>
      <c r="S138" s="147">
        <v>0</v>
      </c>
      <c r="T138" s="148">
        <f t="shared" si="3"/>
        <v>0</v>
      </c>
      <c r="AR138" s="149" t="s">
        <v>120</v>
      </c>
      <c r="AT138" s="149" t="s">
        <v>311</v>
      </c>
      <c r="AU138" s="149" t="s">
        <v>88</v>
      </c>
      <c r="AY138" s="17" t="s">
        <v>309</v>
      </c>
      <c r="BE138" s="150">
        <f t="shared" si="4"/>
        <v>0</v>
      </c>
      <c r="BF138" s="150">
        <f t="shared" si="5"/>
        <v>0</v>
      </c>
      <c r="BG138" s="150">
        <f t="shared" si="6"/>
        <v>0</v>
      </c>
      <c r="BH138" s="150">
        <f t="shared" si="7"/>
        <v>0</v>
      </c>
      <c r="BI138" s="150">
        <f t="shared" si="8"/>
        <v>0</v>
      </c>
      <c r="BJ138" s="17" t="s">
        <v>88</v>
      </c>
      <c r="BK138" s="150">
        <f t="shared" si="9"/>
        <v>0</v>
      </c>
      <c r="BL138" s="17" t="s">
        <v>120</v>
      </c>
      <c r="BM138" s="149" t="s">
        <v>8</v>
      </c>
    </row>
    <row r="139" spans="2:65" s="1" customFormat="1" ht="16.5" customHeight="1" x14ac:dyDescent="0.2">
      <c r="B139" s="137"/>
      <c r="C139" s="138" t="s">
        <v>339</v>
      </c>
      <c r="D139" s="138" t="s">
        <v>311</v>
      </c>
      <c r="E139" s="139" t="s">
        <v>7670</v>
      </c>
      <c r="F139" s="140" t="s">
        <v>7671</v>
      </c>
      <c r="G139" s="141" t="s">
        <v>2702</v>
      </c>
      <c r="H139" s="142">
        <v>1</v>
      </c>
      <c r="I139" s="143"/>
      <c r="J139" s="144">
        <f t="shared" si="0"/>
        <v>0</v>
      </c>
      <c r="K139" s="140" t="s">
        <v>7325</v>
      </c>
      <c r="L139" s="33"/>
      <c r="M139" s="145" t="s">
        <v>1</v>
      </c>
      <c r="N139" s="146" t="s">
        <v>46</v>
      </c>
      <c r="P139" s="147">
        <f t="shared" si="1"/>
        <v>0</v>
      </c>
      <c r="Q139" s="147">
        <v>0</v>
      </c>
      <c r="R139" s="147">
        <f t="shared" si="2"/>
        <v>0</v>
      </c>
      <c r="S139" s="147">
        <v>0</v>
      </c>
      <c r="T139" s="148">
        <f t="shared" si="3"/>
        <v>0</v>
      </c>
      <c r="AR139" s="149" t="s">
        <v>120</v>
      </c>
      <c r="AT139" s="149" t="s">
        <v>311</v>
      </c>
      <c r="AU139" s="149" t="s">
        <v>88</v>
      </c>
      <c r="AY139" s="17" t="s">
        <v>309</v>
      </c>
      <c r="BE139" s="150">
        <f t="shared" si="4"/>
        <v>0</v>
      </c>
      <c r="BF139" s="150">
        <f t="shared" si="5"/>
        <v>0</v>
      </c>
      <c r="BG139" s="150">
        <f t="shared" si="6"/>
        <v>0</v>
      </c>
      <c r="BH139" s="150">
        <f t="shared" si="7"/>
        <v>0</v>
      </c>
      <c r="BI139" s="150">
        <f t="shared" si="8"/>
        <v>0</v>
      </c>
      <c r="BJ139" s="17" t="s">
        <v>88</v>
      </c>
      <c r="BK139" s="150">
        <f t="shared" si="9"/>
        <v>0</v>
      </c>
      <c r="BL139" s="17" t="s">
        <v>120</v>
      </c>
      <c r="BM139" s="149" t="s">
        <v>342</v>
      </c>
    </row>
    <row r="140" spans="2:65" s="1" customFormat="1" ht="16.5" customHeight="1" x14ac:dyDescent="0.2">
      <c r="B140" s="137"/>
      <c r="C140" s="138" t="s">
        <v>329</v>
      </c>
      <c r="D140" s="138" t="s">
        <v>311</v>
      </c>
      <c r="E140" s="139" t="s">
        <v>7672</v>
      </c>
      <c r="F140" s="140" t="s">
        <v>7673</v>
      </c>
      <c r="G140" s="141" t="s">
        <v>2702</v>
      </c>
      <c r="H140" s="142">
        <v>15</v>
      </c>
      <c r="I140" s="143"/>
      <c r="J140" s="144">
        <f t="shared" si="0"/>
        <v>0</v>
      </c>
      <c r="K140" s="140" t="s">
        <v>7325</v>
      </c>
      <c r="L140" s="33"/>
      <c r="M140" s="145" t="s">
        <v>1</v>
      </c>
      <c r="N140" s="146" t="s">
        <v>46</v>
      </c>
      <c r="P140" s="147">
        <f t="shared" si="1"/>
        <v>0</v>
      </c>
      <c r="Q140" s="147">
        <v>0</v>
      </c>
      <c r="R140" s="147">
        <f t="shared" si="2"/>
        <v>0</v>
      </c>
      <c r="S140" s="147">
        <v>0</v>
      </c>
      <c r="T140" s="148">
        <f t="shared" si="3"/>
        <v>0</v>
      </c>
      <c r="AR140" s="149" t="s">
        <v>120</v>
      </c>
      <c r="AT140" s="149" t="s">
        <v>311</v>
      </c>
      <c r="AU140" s="149" t="s">
        <v>88</v>
      </c>
      <c r="AY140" s="17" t="s">
        <v>309</v>
      </c>
      <c r="BE140" s="150">
        <f t="shared" si="4"/>
        <v>0</v>
      </c>
      <c r="BF140" s="150">
        <f t="shared" si="5"/>
        <v>0</v>
      </c>
      <c r="BG140" s="150">
        <f t="shared" si="6"/>
        <v>0</v>
      </c>
      <c r="BH140" s="150">
        <f t="shared" si="7"/>
        <v>0</v>
      </c>
      <c r="BI140" s="150">
        <f t="shared" si="8"/>
        <v>0</v>
      </c>
      <c r="BJ140" s="17" t="s">
        <v>88</v>
      </c>
      <c r="BK140" s="150">
        <f t="shared" si="9"/>
        <v>0</v>
      </c>
      <c r="BL140" s="17" t="s">
        <v>120</v>
      </c>
      <c r="BM140" s="149" t="s">
        <v>346</v>
      </c>
    </row>
    <row r="141" spans="2:65" s="1" customFormat="1" ht="16.5" customHeight="1" x14ac:dyDescent="0.2">
      <c r="B141" s="137"/>
      <c r="C141" s="138" t="s">
        <v>348</v>
      </c>
      <c r="D141" s="138" t="s">
        <v>311</v>
      </c>
      <c r="E141" s="139" t="s">
        <v>7674</v>
      </c>
      <c r="F141" s="140" t="s">
        <v>7675</v>
      </c>
      <c r="G141" s="141" t="s">
        <v>2702</v>
      </c>
      <c r="H141" s="142">
        <v>1</v>
      </c>
      <c r="I141" s="143"/>
      <c r="J141" s="144">
        <f t="shared" si="0"/>
        <v>0</v>
      </c>
      <c r="K141" s="140" t="s">
        <v>7325</v>
      </c>
      <c r="L141" s="33"/>
      <c r="M141" s="145" t="s">
        <v>1</v>
      </c>
      <c r="N141" s="146" t="s">
        <v>46</v>
      </c>
      <c r="P141" s="147">
        <f t="shared" si="1"/>
        <v>0</v>
      </c>
      <c r="Q141" s="147">
        <v>0</v>
      </c>
      <c r="R141" s="147">
        <f t="shared" si="2"/>
        <v>0</v>
      </c>
      <c r="S141" s="147">
        <v>0</v>
      </c>
      <c r="T141" s="148">
        <f t="shared" si="3"/>
        <v>0</v>
      </c>
      <c r="AR141" s="149" t="s">
        <v>120</v>
      </c>
      <c r="AT141" s="149" t="s">
        <v>311</v>
      </c>
      <c r="AU141" s="149" t="s">
        <v>88</v>
      </c>
      <c r="AY141" s="17" t="s">
        <v>309</v>
      </c>
      <c r="BE141" s="150">
        <f t="shared" si="4"/>
        <v>0</v>
      </c>
      <c r="BF141" s="150">
        <f t="shared" si="5"/>
        <v>0</v>
      </c>
      <c r="BG141" s="150">
        <f t="shared" si="6"/>
        <v>0</v>
      </c>
      <c r="BH141" s="150">
        <f t="shared" si="7"/>
        <v>0</v>
      </c>
      <c r="BI141" s="150">
        <f t="shared" si="8"/>
        <v>0</v>
      </c>
      <c r="BJ141" s="17" t="s">
        <v>88</v>
      </c>
      <c r="BK141" s="150">
        <f t="shared" si="9"/>
        <v>0</v>
      </c>
      <c r="BL141" s="17" t="s">
        <v>120</v>
      </c>
      <c r="BM141" s="149" t="s">
        <v>351</v>
      </c>
    </row>
    <row r="142" spans="2:65" s="11" customFormat="1" ht="25.9" customHeight="1" x14ac:dyDescent="0.2">
      <c r="B142" s="125"/>
      <c r="D142" s="126" t="s">
        <v>80</v>
      </c>
      <c r="E142" s="127" t="s">
        <v>6263</v>
      </c>
      <c r="F142" s="127" t="s">
        <v>7676</v>
      </c>
      <c r="I142" s="128"/>
      <c r="J142" s="129">
        <f>BK142</f>
        <v>0</v>
      </c>
      <c r="L142" s="125"/>
      <c r="M142" s="130"/>
      <c r="P142" s="131">
        <f>SUM(P143:P145)</f>
        <v>0</v>
      </c>
      <c r="R142" s="131">
        <f>SUM(R143:R145)</f>
        <v>0</v>
      </c>
      <c r="T142" s="132">
        <f>SUM(T143:T145)</f>
        <v>0</v>
      </c>
      <c r="AR142" s="126" t="s">
        <v>88</v>
      </c>
      <c r="AT142" s="133" t="s">
        <v>80</v>
      </c>
      <c r="AU142" s="133" t="s">
        <v>81</v>
      </c>
      <c r="AY142" s="126" t="s">
        <v>309</v>
      </c>
      <c r="BK142" s="134">
        <f>SUM(BK143:BK145)</f>
        <v>0</v>
      </c>
    </row>
    <row r="143" spans="2:65" s="1" customFormat="1" ht="16.5" customHeight="1" x14ac:dyDescent="0.2">
      <c r="B143" s="137"/>
      <c r="C143" s="138" t="s">
        <v>334</v>
      </c>
      <c r="D143" s="138" t="s">
        <v>311</v>
      </c>
      <c r="E143" s="139" t="s">
        <v>7677</v>
      </c>
      <c r="F143" s="140" t="s">
        <v>7678</v>
      </c>
      <c r="G143" s="141" t="s">
        <v>2702</v>
      </c>
      <c r="H143" s="142">
        <v>1</v>
      </c>
      <c r="I143" s="143"/>
      <c r="J143" s="144">
        <f>ROUND(I143*H143,2)</f>
        <v>0</v>
      </c>
      <c r="K143" s="140" t="s">
        <v>7325</v>
      </c>
      <c r="L143" s="33"/>
      <c r="M143" s="145" t="s">
        <v>1</v>
      </c>
      <c r="N143" s="146" t="s">
        <v>46</v>
      </c>
      <c r="P143" s="147">
        <f>O143*H143</f>
        <v>0</v>
      </c>
      <c r="Q143" s="147">
        <v>0</v>
      </c>
      <c r="R143" s="147">
        <f>Q143*H143</f>
        <v>0</v>
      </c>
      <c r="S143" s="147">
        <v>0</v>
      </c>
      <c r="T143" s="148">
        <f>S143*H143</f>
        <v>0</v>
      </c>
      <c r="AR143" s="149" t="s">
        <v>120</v>
      </c>
      <c r="AT143" s="149" t="s">
        <v>311</v>
      </c>
      <c r="AU143" s="149" t="s">
        <v>88</v>
      </c>
      <c r="AY143" s="17" t="s">
        <v>309</v>
      </c>
      <c r="BE143" s="150">
        <f>IF(N143="základní",J143,0)</f>
        <v>0</v>
      </c>
      <c r="BF143" s="150">
        <f>IF(N143="snížená",J143,0)</f>
        <v>0</v>
      </c>
      <c r="BG143" s="150">
        <f>IF(N143="zákl. přenesená",J143,0)</f>
        <v>0</v>
      </c>
      <c r="BH143" s="150">
        <f>IF(N143="sníž. přenesená",J143,0)</f>
        <v>0</v>
      </c>
      <c r="BI143" s="150">
        <f>IF(N143="nulová",J143,0)</f>
        <v>0</v>
      </c>
      <c r="BJ143" s="17" t="s">
        <v>88</v>
      </c>
      <c r="BK143" s="150">
        <f>ROUND(I143*H143,2)</f>
        <v>0</v>
      </c>
      <c r="BL143" s="17" t="s">
        <v>120</v>
      </c>
      <c r="BM143" s="149" t="s">
        <v>355</v>
      </c>
    </row>
    <row r="144" spans="2:65" s="1" customFormat="1" ht="16.5" customHeight="1" x14ac:dyDescent="0.2">
      <c r="B144" s="137"/>
      <c r="C144" s="138" t="s">
        <v>357</v>
      </c>
      <c r="D144" s="138" t="s">
        <v>311</v>
      </c>
      <c r="E144" s="139" t="s">
        <v>7679</v>
      </c>
      <c r="F144" s="140" t="s">
        <v>7680</v>
      </c>
      <c r="G144" s="141" t="s">
        <v>2702</v>
      </c>
      <c r="H144" s="142">
        <v>1</v>
      </c>
      <c r="I144" s="143"/>
      <c r="J144" s="144">
        <f>ROUND(I144*H144,2)</f>
        <v>0</v>
      </c>
      <c r="K144" s="140" t="s">
        <v>7325</v>
      </c>
      <c r="L144" s="33"/>
      <c r="M144" s="145" t="s">
        <v>1</v>
      </c>
      <c r="N144" s="146" t="s">
        <v>46</v>
      </c>
      <c r="P144" s="147">
        <f>O144*H144</f>
        <v>0</v>
      </c>
      <c r="Q144" s="147">
        <v>0</v>
      </c>
      <c r="R144" s="147">
        <f>Q144*H144</f>
        <v>0</v>
      </c>
      <c r="S144" s="147">
        <v>0</v>
      </c>
      <c r="T144" s="148">
        <f>S144*H144</f>
        <v>0</v>
      </c>
      <c r="AR144" s="149" t="s">
        <v>120</v>
      </c>
      <c r="AT144" s="149" t="s">
        <v>311</v>
      </c>
      <c r="AU144" s="149" t="s">
        <v>88</v>
      </c>
      <c r="AY144" s="17" t="s">
        <v>309</v>
      </c>
      <c r="BE144" s="150">
        <f>IF(N144="základní",J144,0)</f>
        <v>0</v>
      </c>
      <c r="BF144" s="150">
        <f>IF(N144="snížená",J144,0)</f>
        <v>0</v>
      </c>
      <c r="BG144" s="150">
        <f>IF(N144="zákl. přenesená",J144,0)</f>
        <v>0</v>
      </c>
      <c r="BH144" s="150">
        <f>IF(N144="sníž. přenesená",J144,0)</f>
        <v>0</v>
      </c>
      <c r="BI144" s="150">
        <f>IF(N144="nulová",J144,0)</f>
        <v>0</v>
      </c>
      <c r="BJ144" s="17" t="s">
        <v>88</v>
      </c>
      <c r="BK144" s="150">
        <f>ROUND(I144*H144,2)</f>
        <v>0</v>
      </c>
      <c r="BL144" s="17" t="s">
        <v>120</v>
      </c>
      <c r="BM144" s="149" t="s">
        <v>361</v>
      </c>
    </row>
    <row r="145" spans="2:65" s="1" customFormat="1" ht="16.5" customHeight="1" x14ac:dyDescent="0.2">
      <c r="B145" s="137"/>
      <c r="C145" s="138" t="s">
        <v>8</v>
      </c>
      <c r="D145" s="138" t="s">
        <v>311</v>
      </c>
      <c r="E145" s="139" t="s">
        <v>7681</v>
      </c>
      <c r="F145" s="140" t="s">
        <v>7682</v>
      </c>
      <c r="G145" s="141" t="s">
        <v>2702</v>
      </c>
      <c r="H145" s="142">
        <v>1</v>
      </c>
      <c r="I145" s="143"/>
      <c r="J145" s="144">
        <f>ROUND(I145*H145,2)</f>
        <v>0</v>
      </c>
      <c r="K145" s="140" t="s">
        <v>7325</v>
      </c>
      <c r="L145" s="33"/>
      <c r="M145" s="145" t="s">
        <v>1</v>
      </c>
      <c r="N145" s="146" t="s">
        <v>46</v>
      </c>
      <c r="P145" s="147">
        <f>O145*H145</f>
        <v>0</v>
      </c>
      <c r="Q145" s="147">
        <v>0</v>
      </c>
      <c r="R145" s="147">
        <f>Q145*H145</f>
        <v>0</v>
      </c>
      <c r="S145" s="147">
        <v>0</v>
      </c>
      <c r="T145" s="148">
        <f>S145*H145</f>
        <v>0</v>
      </c>
      <c r="AR145" s="149" t="s">
        <v>120</v>
      </c>
      <c r="AT145" s="149" t="s">
        <v>311</v>
      </c>
      <c r="AU145" s="149" t="s">
        <v>88</v>
      </c>
      <c r="AY145" s="17" t="s">
        <v>309</v>
      </c>
      <c r="BE145" s="150">
        <f>IF(N145="základní",J145,0)</f>
        <v>0</v>
      </c>
      <c r="BF145" s="150">
        <f>IF(N145="snížená",J145,0)</f>
        <v>0</v>
      </c>
      <c r="BG145" s="150">
        <f>IF(N145="zákl. přenesená",J145,0)</f>
        <v>0</v>
      </c>
      <c r="BH145" s="150">
        <f>IF(N145="sníž. přenesená",J145,0)</f>
        <v>0</v>
      </c>
      <c r="BI145" s="150">
        <f>IF(N145="nulová",J145,0)</f>
        <v>0</v>
      </c>
      <c r="BJ145" s="17" t="s">
        <v>88</v>
      </c>
      <c r="BK145" s="150">
        <f>ROUND(I145*H145,2)</f>
        <v>0</v>
      </c>
      <c r="BL145" s="17" t="s">
        <v>120</v>
      </c>
      <c r="BM145" s="149" t="s">
        <v>367</v>
      </c>
    </row>
    <row r="146" spans="2:65" s="11" customFormat="1" ht="25.9" customHeight="1" x14ac:dyDescent="0.2">
      <c r="B146" s="125"/>
      <c r="D146" s="126" t="s">
        <v>80</v>
      </c>
      <c r="E146" s="127" t="s">
        <v>7028</v>
      </c>
      <c r="F146" s="127" t="s">
        <v>7683</v>
      </c>
      <c r="I146" s="128"/>
      <c r="J146" s="129">
        <f>BK146</f>
        <v>0</v>
      </c>
      <c r="L146" s="125"/>
      <c r="M146" s="130"/>
      <c r="P146" s="131">
        <f>SUM(P147:P149)</f>
        <v>0</v>
      </c>
      <c r="R146" s="131">
        <f>SUM(R147:R149)</f>
        <v>0</v>
      </c>
      <c r="T146" s="132">
        <f>SUM(T147:T149)</f>
        <v>0</v>
      </c>
      <c r="AR146" s="126" t="s">
        <v>88</v>
      </c>
      <c r="AT146" s="133" t="s">
        <v>80</v>
      </c>
      <c r="AU146" s="133" t="s">
        <v>81</v>
      </c>
      <c r="AY146" s="126" t="s">
        <v>309</v>
      </c>
      <c r="BK146" s="134">
        <f>SUM(BK147:BK149)</f>
        <v>0</v>
      </c>
    </row>
    <row r="147" spans="2:65" s="1" customFormat="1" ht="16.5" customHeight="1" x14ac:dyDescent="0.2">
      <c r="B147" s="137"/>
      <c r="C147" s="138" t="s">
        <v>368</v>
      </c>
      <c r="D147" s="138" t="s">
        <v>311</v>
      </c>
      <c r="E147" s="139" t="s">
        <v>7684</v>
      </c>
      <c r="F147" s="140" t="s">
        <v>7685</v>
      </c>
      <c r="G147" s="141" t="s">
        <v>2702</v>
      </c>
      <c r="H147" s="142">
        <v>1</v>
      </c>
      <c r="I147" s="143"/>
      <c r="J147" s="144">
        <f>ROUND(I147*H147,2)</f>
        <v>0</v>
      </c>
      <c r="K147" s="140" t="s">
        <v>7325</v>
      </c>
      <c r="L147" s="33"/>
      <c r="M147" s="145" t="s">
        <v>1</v>
      </c>
      <c r="N147" s="146" t="s">
        <v>46</v>
      </c>
      <c r="P147" s="147">
        <f>O147*H147</f>
        <v>0</v>
      </c>
      <c r="Q147" s="147">
        <v>0</v>
      </c>
      <c r="R147" s="147">
        <f>Q147*H147</f>
        <v>0</v>
      </c>
      <c r="S147" s="147">
        <v>0</v>
      </c>
      <c r="T147" s="148">
        <f>S147*H147</f>
        <v>0</v>
      </c>
      <c r="AR147" s="149" t="s">
        <v>120</v>
      </c>
      <c r="AT147" s="149" t="s">
        <v>311</v>
      </c>
      <c r="AU147" s="149" t="s">
        <v>88</v>
      </c>
      <c r="AY147" s="17" t="s">
        <v>309</v>
      </c>
      <c r="BE147" s="150">
        <f>IF(N147="základní",J147,0)</f>
        <v>0</v>
      </c>
      <c r="BF147" s="150">
        <f>IF(N147="snížená",J147,0)</f>
        <v>0</v>
      </c>
      <c r="BG147" s="150">
        <f>IF(N147="zákl. přenesená",J147,0)</f>
        <v>0</v>
      </c>
      <c r="BH147" s="150">
        <f>IF(N147="sníž. přenesená",J147,0)</f>
        <v>0</v>
      </c>
      <c r="BI147" s="150">
        <f>IF(N147="nulová",J147,0)</f>
        <v>0</v>
      </c>
      <c r="BJ147" s="17" t="s">
        <v>88</v>
      </c>
      <c r="BK147" s="150">
        <f>ROUND(I147*H147,2)</f>
        <v>0</v>
      </c>
      <c r="BL147" s="17" t="s">
        <v>120</v>
      </c>
      <c r="BM147" s="149" t="s">
        <v>371</v>
      </c>
    </row>
    <row r="148" spans="2:65" s="1" customFormat="1" ht="16.5" customHeight="1" x14ac:dyDescent="0.2">
      <c r="B148" s="137"/>
      <c r="C148" s="138" t="s">
        <v>342</v>
      </c>
      <c r="D148" s="138" t="s">
        <v>311</v>
      </c>
      <c r="E148" s="139" t="s">
        <v>7686</v>
      </c>
      <c r="F148" s="140" t="s">
        <v>7687</v>
      </c>
      <c r="G148" s="141" t="s">
        <v>2702</v>
      </c>
      <c r="H148" s="142">
        <v>2</v>
      </c>
      <c r="I148" s="143"/>
      <c r="J148" s="144">
        <f>ROUND(I148*H148,2)</f>
        <v>0</v>
      </c>
      <c r="K148" s="140" t="s">
        <v>7325</v>
      </c>
      <c r="L148" s="33"/>
      <c r="M148" s="145" t="s">
        <v>1</v>
      </c>
      <c r="N148" s="146" t="s">
        <v>46</v>
      </c>
      <c r="P148" s="147">
        <f>O148*H148</f>
        <v>0</v>
      </c>
      <c r="Q148" s="147">
        <v>0</v>
      </c>
      <c r="R148" s="147">
        <f>Q148*H148</f>
        <v>0</v>
      </c>
      <c r="S148" s="147">
        <v>0</v>
      </c>
      <c r="T148" s="148">
        <f>S148*H148</f>
        <v>0</v>
      </c>
      <c r="AR148" s="149" t="s">
        <v>120</v>
      </c>
      <c r="AT148" s="149" t="s">
        <v>311</v>
      </c>
      <c r="AU148" s="149" t="s">
        <v>88</v>
      </c>
      <c r="AY148" s="17" t="s">
        <v>309</v>
      </c>
      <c r="BE148" s="150">
        <f>IF(N148="základní",J148,0)</f>
        <v>0</v>
      </c>
      <c r="BF148" s="150">
        <f>IF(N148="snížená",J148,0)</f>
        <v>0</v>
      </c>
      <c r="BG148" s="150">
        <f>IF(N148="zákl. přenesená",J148,0)</f>
        <v>0</v>
      </c>
      <c r="BH148" s="150">
        <f>IF(N148="sníž. přenesená",J148,0)</f>
        <v>0</v>
      </c>
      <c r="BI148" s="150">
        <f>IF(N148="nulová",J148,0)</f>
        <v>0</v>
      </c>
      <c r="BJ148" s="17" t="s">
        <v>88</v>
      </c>
      <c r="BK148" s="150">
        <f>ROUND(I148*H148,2)</f>
        <v>0</v>
      </c>
      <c r="BL148" s="17" t="s">
        <v>120</v>
      </c>
      <c r="BM148" s="149" t="s">
        <v>376</v>
      </c>
    </row>
    <row r="149" spans="2:65" s="1" customFormat="1" ht="16.5" customHeight="1" x14ac:dyDescent="0.2">
      <c r="B149" s="137"/>
      <c r="C149" s="138" t="s">
        <v>378</v>
      </c>
      <c r="D149" s="138" t="s">
        <v>311</v>
      </c>
      <c r="E149" s="139" t="s">
        <v>7688</v>
      </c>
      <c r="F149" s="140" t="s">
        <v>7689</v>
      </c>
      <c r="G149" s="141" t="s">
        <v>2702</v>
      </c>
      <c r="H149" s="142">
        <v>3</v>
      </c>
      <c r="I149" s="143"/>
      <c r="J149" s="144">
        <f>ROUND(I149*H149,2)</f>
        <v>0</v>
      </c>
      <c r="K149" s="140" t="s">
        <v>7325</v>
      </c>
      <c r="L149" s="33"/>
      <c r="M149" s="145" t="s">
        <v>1</v>
      </c>
      <c r="N149" s="146" t="s">
        <v>46</v>
      </c>
      <c r="P149" s="147">
        <f>O149*H149</f>
        <v>0</v>
      </c>
      <c r="Q149" s="147">
        <v>0</v>
      </c>
      <c r="R149" s="147">
        <f>Q149*H149</f>
        <v>0</v>
      </c>
      <c r="S149" s="147">
        <v>0</v>
      </c>
      <c r="T149" s="148">
        <f>S149*H149</f>
        <v>0</v>
      </c>
      <c r="AR149" s="149" t="s">
        <v>120</v>
      </c>
      <c r="AT149" s="149" t="s">
        <v>311</v>
      </c>
      <c r="AU149" s="149" t="s">
        <v>88</v>
      </c>
      <c r="AY149" s="17" t="s">
        <v>309</v>
      </c>
      <c r="BE149" s="150">
        <f>IF(N149="základní",J149,0)</f>
        <v>0</v>
      </c>
      <c r="BF149" s="150">
        <f>IF(N149="snížená",J149,0)</f>
        <v>0</v>
      </c>
      <c r="BG149" s="150">
        <f>IF(N149="zákl. přenesená",J149,0)</f>
        <v>0</v>
      </c>
      <c r="BH149" s="150">
        <f>IF(N149="sníž. přenesená",J149,0)</f>
        <v>0</v>
      </c>
      <c r="BI149" s="150">
        <f>IF(N149="nulová",J149,0)</f>
        <v>0</v>
      </c>
      <c r="BJ149" s="17" t="s">
        <v>88</v>
      </c>
      <c r="BK149" s="150">
        <f>ROUND(I149*H149,2)</f>
        <v>0</v>
      </c>
      <c r="BL149" s="17" t="s">
        <v>120</v>
      </c>
      <c r="BM149" s="149" t="s">
        <v>381</v>
      </c>
    </row>
    <row r="150" spans="2:65" s="11" customFormat="1" ht="25.9" customHeight="1" x14ac:dyDescent="0.2">
      <c r="B150" s="125"/>
      <c r="D150" s="126" t="s">
        <v>80</v>
      </c>
      <c r="E150" s="127" t="s">
        <v>7083</v>
      </c>
      <c r="F150" s="127" t="s">
        <v>7690</v>
      </c>
      <c r="I150" s="128"/>
      <c r="J150" s="129">
        <f>BK150</f>
        <v>0</v>
      </c>
      <c r="L150" s="125"/>
      <c r="M150" s="130"/>
      <c r="P150" s="131">
        <f>SUM(P151:P162)</f>
        <v>0</v>
      </c>
      <c r="R150" s="131">
        <f>SUM(R151:R162)</f>
        <v>0</v>
      </c>
      <c r="T150" s="132">
        <f>SUM(T151:T162)</f>
        <v>0</v>
      </c>
      <c r="AR150" s="126" t="s">
        <v>88</v>
      </c>
      <c r="AT150" s="133" t="s">
        <v>80</v>
      </c>
      <c r="AU150" s="133" t="s">
        <v>81</v>
      </c>
      <c r="AY150" s="126" t="s">
        <v>309</v>
      </c>
      <c r="BK150" s="134">
        <f>SUM(BK151:BK162)</f>
        <v>0</v>
      </c>
    </row>
    <row r="151" spans="2:65" s="1" customFormat="1" ht="16.5" customHeight="1" x14ac:dyDescent="0.2">
      <c r="B151" s="137"/>
      <c r="C151" s="138" t="s">
        <v>346</v>
      </c>
      <c r="D151" s="138" t="s">
        <v>311</v>
      </c>
      <c r="E151" s="139" t="s">
        <v>7396</v>
      </c>
      <c r="F151" s="140" t="s">
        <v>6706</v>
      </c>
      <c r="G151" s="141" t="s">
        <v>434</v>
      </c>
      <c r="H151" s="142">
        <v>5550</v>
      </c>
      <c r="I151" s="143"/>
      <c r="J151" s="144">
        <f t="shared" ref="J151:J162" si="10">ROUND(I151*H151,2)</f>
        <v>0</v>
      </c>
      <c r="K151" s="140" t="s">
        <v>366</v>
      </c>
      <c r="L151" s="33"/>
      <c r="M151" s="145" t="s">
        <v>1</v>
      </c>
      <c r="N151" s="146" t="s">
        <v>46</v>
      </c>
      <c r="P151" s="147">
        <f t="shared" ref="P151:P162" si="11">O151*H151</f>
        <v>0</v>
      </c>
      <c r="Q151" s="147">
        <v>0</v>
      </c>
      <c r="R151" s="147">
        <f t="shared" ref="R151:R162" si="12">Q151*H151</f>
        <v>0</v>
      </c>
      <c r="S151" s="147">
        <v>0</v>
      </c>
      <c r="T151" s="148">
        <f t="shared" ref="T151:T162" si="13">S151*H151</f>
        <v>0</v>
      </c>
      <c r="AR151" s="149" t="s">
        <v>120</v>
      </c>
      <c r="AT151" s="149" t="s">
        <v>311</v>
      </c>
      <c r="AU151" s="149" t="s">
        <v>88</v>
      </c>
      <c r="AY151" s="17" t="s">
        <v>309</v>
      </c>
      <c r="BE151" s="150">
        <f t="shared" ref="BE151:BE162" si="14">IF(N151="základní",J151,0)</f>
        <v>0</v>
      </c>
      <c r="BF151" s="150">
        <f t="shared" ref="BF151:BF162" si="15">IF(N151="snížená",J151,0)</f>
        <v>0</v>
      </c>
      <c r="BG151" s="150">
        <f t="shared" ref="BG151:BG162" si="16">IF(N151="zákl. přenesená",J151,0)</f>
        <v>0</v>
      </c>
      <c r="BH151" s="150">
        <f t="shared" ref="BH151:BH162" si="17">IF(N151="sníž. přenesená",J151,0)</f>
        <v>0</v>
      </c>
      <c r="BI151" s="150">
        <f t="shared" ref="BI151:BI162" si="18">IF(N151="nulová",J151,0)</f>
        <v>0</v>
      </c>
      <c r="BJ151" s="17" t="s">
        <v>88</v>
      </c>
      <c r="BK151" s="150">
        <f t="shared" ref="BK151:BK162" si="19">ROUND(I151*H151,2)</f>
        <v>0</v>
      </c>
      <c r="BL151" s="17" t="s">
        <v>120</v>
      </c>
      <c r="BM151" s="149" t="s">
        <v>385</v>
      </c>
    </row>
    <row r="152" spans="2:65" s="1" customFormat="1" ht="16.5" customHeight="1" x14ac:dyDescent="0.2">
      <c r="B152" s="137"/>
      <c r="C152" s="138" t="s">
        <v>388</v>
      </c>
      <c r="D152" s="138" t="s">
        <v>311</v>
      </c>
      <c r="E152" s="139" t="s">
        <v>7691</v>
      </c>
      <c r="F152" s="140" t="s">
        <v>7518</v>
      </c>
      <c r="G152" s="141" t="s">
        <v>434</v>
      </c>
      <c r="H152" s="142">
        <v>3450</v>
      </c>
      <c r="I152" s="143"/>
      <c r="J152" s="144">
        <f t="shared" si="10"/>
        <v>0</v>
      </c>
      <c r="K152" s="140" t="s">
        <v>7325</v>
      </c>
      <c r="L152" s="33"/>
      <c r="M152" s="145" t="s">
        <v>1</v>
      </c>
      <c r="N152" s="146" t="s">
        <v>46</v>
      </c>
      <c r="P152" s="147">
        <f t="shared" si="11"/>
        <v>0</v>
      </c>
      <c r="Q152" s="147">
        <v>0</v>
      </c>
      <c r="R152" s="147">
        <f t="shared" si="12"/>
        <v>0</v>
      </c>
      <c r="S152" s="147">
        <v>0</v>
      </c>
      <c r="T152" s="148">
        <f t="shared" si="13"/>
        <v>0</v>
      </c>
      <c r="AR152" s="149" t="s">
        <v>120</v>
      </c>
      <c r="AT152" s="149" t="s">
        <v>311</v>
      </c>
      <c r="AU152" s="149" t="s">
        <v>88</v>
      </c>
      <c r="AY152" s="17" t="s">
        <v>309</v>
      </c>
      <c r="BE152" s="150">
        <f t="shared" si="14"/>
        <v>0</v>
      </c>
      <c r="BF152" s="150">
        <f t="shared" si="15"/>
        <v>0</v>
      </c>
      <c r="BG152" s="150">
        <f t="shared" si="16"/>
        <v>0</v>
      </c>
      <c r="BH152" s="150">
        <f t="shared" si="17"/>
        <v>0</v>
      </c>
      <c r="BI152" s="150">
        <f t="shared" si="18"/>
        <v>0</v>
      </c>
      <c r="BJ152" s="17" t="s">
        <v>88</v>
      </c>
      <c r="BK152" s="150">
        <f t="shared" si="19"/>
        <v>0</v>
      </c>
      <c r="BL152" s="17" t="s">
        <v>120</v>
      </c>
      <c r="BM152" s="149" t="s">
        <v>392</v>
      </c>
    </row>
    <row r="153" spans="2:65" s="1" customFormat="1" ht="16.5" customHeight="1" x14ac:dyDescent="0.2">
      <c r="B153" s="137"/>
      <c r="C153" s="138" t="s">
        <v>351</v>
      </c>
      <c r="D153" s="138" t="s">
        <v>311</v>
      </c>
      <c r="E153" s="139" t="s">
        <v>7692</v>
      </c>
      <c r="F153" s="140" t="s">
        <v>7693</v>
      </c>
      <c r="G153" s="141" t="s">
        <v>434</v>
      </c>
      <c r="H153" s="142">
        <v>2100</v>
      </c>
      <c r="I153" s="143"/>
      <c r="J153" s="144">
        <f t="shared" si="10"/>
        <v>0</v>
      </c>
      <c r="K153" s="140" t="s">
        <v>7325</v>
      </c>
      <c r="L153" s="33"/>
      <c r="M153" s="145" t="s">
        <v>1</v>
      </c>
      <c r="N153" s="146" t="s">
        <v>46</v>
      </c>
      <c r="P153" s="147">
        <f t="shared" si="11"/>
        <v>0</v>
      </c>
      <c r="Q153" s="147">
        <v>0</v>
      </c>
      <c r="R153" s="147">
        <f t="shared" si="12"/>
        <v>0</v>
      </c>
      <c r="S153" s="147">
        <v>0</v>
      </c>
      <c r="T153" s="148">
        <f t="shared" si="13"/>
        <v>0</v>
      </c>
      <c r="AR153" s="149" t="s">
        <v>120</v>
      </c>
      <c r="AT153" s="149" t="s">
        <v>311</v>
      </c>
      <c r="AU153" s="149" t="s">
        <v>88</v>
      </c>
      <c r="AY153" s="17" t="s">
        <v>309</v>
      </c>
      <c r="BE153" s="150">
        <f t="shared" si="14"/>
        <v>0</v>
      </c>
      <c r="BF153" s="150">
        <f t="shared" si="15"/>
        <v>0</v>
      </c>
      <c r="BG153" s="150">
        <f t="shared" si="16"/>
        <v>0</v>
      </c>
      <c r="BH153" s="150">
        <f t="shared" si="17"/>
        <v>0</v>
      </c>
      <c r="BI153" s="150">
        <f t="shared" si="18"/>
        <v>0</v>
      </c>
      <c r="BJ153" s="17" t="s">
        <v>88</v>
      </c>
      <c r="BK153" s="150">
        <f t="shared" si="19"/>
        <v>0</v>
      </c>
      <c r="BL153" s="17" t="s">
        <v>120</v>
      </c>
      <c r="BM153" s="149" t="s">
        <v>398</v>
      </c>
    </row>
    <row r="154" spans="2:65" s="1" customFormat="1" ht="16.5" customHeight="1" x14ac:dyDescent="0.2">
      <c r="B154" s="137"/>
      <c r="C154" s="138" t="s">
        <v>399</v>
      </c>
      <c r="D154" s="138" t="s">
        <v>311</v>
      </c>
      <c r="E154" s="139" t="s">
        <v>7694</v>
      </c>
      <c r="F154" s="140" t="s">
        <v>7695</v>
      </c>
      <c r="G154" s="141" t="s">
        <v>2702</v>
      </c>
      <c r="H154" s="142">
        <v>31</v>
      </c>
      <c r="I154" s="143"/>
      <c r="J154" s="144">
        <f t="shared" si="10"/>
        <v>0</v>
      </c>
      <c r="K154" s="140" t="s">
        <v>7325</v>
      </c>
      <c r="L154" s="33"/>
      <c r="M154" s="145" t="s">
        <v>1</v>
      </c>
      <c r="N154" s="146" t="s">
        <v>46</v>
      </c>
      <c r="P154" s="147">
        <f t="shared" si="11"/>
        <v>0</v>
      </c>
      <c r="Q154" s="147">
        <v>0</v>
      </c>
      <c r="R154" s="147">
        <f t="shared" si="12"/>
        <v>0</v>
      </c>
      <c r="S154" s="147">
        <v>0</v>
      </c>
      <c r="T154" s="148">
        <f t="shared" si="13"/>
        <v>0</v>
      </c>
      <c r="AR154" s="149" t="s">
        <v>120</v>
      </c>
      <c r="AT154" s="149" t="s">
        <v>311</v>
      </c>
      <c r="AU154" s="149" t="s">
        <v>88</v>
      </c>
      <c r="AY154" s="17" t="s">
        <v>309</v>
      </c>
      <c r="BE154" s="150">
        <f t="shared" si="14"/>
        <v>0</v>
      </c>
      <c r="BF154" s="150">
        <f t="shared" si="15"/>
        <v>0</v>
      </c>
      <c r="BG154" s="150">
        <f t="shared" si="16"/>
        <v>0</v>
      </c>
      <c r="BH154" s="150">
        <f t="shared" si="17"/>
        <v>0</v>
      </c>
      <c r="BI154" s="150">
        <f t="shared" si="18"/>
        <v>0</v>
      </c>
      <c r="BJ154" s="17" t="s">
        <v>88</v>
      </c>
      <c r="BK154" s="150">
        <f t="shared" si="19"/>
        <v>0</v>
      </c>
      <c r="BL154" s="17" t="s">
        <v>120</v>
      </c>
      <c r="BM154" s="149" t="s">
        <v>402</v>
      </c>
    </row>
    <row r="155" spans="2:65" s="1" customFormat="1" ht="16.5" customHeight="1" x14ac:dyDescent="0.2">
      <c r="B155" s="137"/>
      <c r="C155" s="138" t="s">
        <v>355</v>
      </c>
      <c r="D155" s="138" t="s">
        <v>311</v>
      </c>
      <c r="E155" s="139" t="s">
        <v>6785</v>
      </c>
      <c r="F155" s="140" t="s">
        <v>6706</v>
      </c>
      <c r="G155" s="141" t="s">
        <v>434</v>
      </c>
      <c r="H155" s="142">
        <v>380</v>
      </c>
      <c r="I155" s="143"/>
      <c r="J155" s="144">
        <f t="shared" si="10"/>
        <v>0</v>
      </c>
      <c r="K155" s="140" t="s">
        <v>366</v>
      </c>
      <c r="L155" s="33"/>
      <c r="M155" s="145" t="s">
        <v>1</v>
      </c>
      <c r="N155" s="146" t="s">
        <v>46</v>
      </c>
      <c r="P155" s="147">
        <f t="shared" si="11"/>
        <v>0</v>
      </c>
      <c r="Q155" s="147">
        <v>0</v>
      </c>
      <c r="R155" s="147">
        <f t="shared" si="12"/>
        <v>0</v>
      </c>
      <c r="S155" s="147">
        <v>0</v>
      </c>
      <c r="T155" s="148">
        <f t="shared" si="13"/>
        <v>0</v>
      </c>
      <c r="AR155" s="149" t="s">
        <v>120</v>
      </c>
      <c r="AT155" s="149" t="s">
        <v>311</v>
      </c>
      <c r="AU155" s="149" t="s">
        <v>88</v>
      </c>
      <c r="AY155" s="17" t="s">
        <v>309</v>
      </c>
      <c r="BE155" s="150">
        <f t="shared" si="14"/>
        <v>0</v>
      </c>
      <c r="BF155" s="150">
        <f t="shared" si="15"/>
        <v>0</v>
      </c>
      <c r="BG155" s="150">
        <f t="shared" si="16"/>
        <v>0</v>
      </c>
      <c r="BH155" s="150">
        <f t="shared" si="17"/>
        <v>0</v>
      </c>
      <c r="BI155" s="150">
        <f t="shared" si="18"/>
        <v>0</v>
      </c>
      <c r="BJ155" s="17" t="s">
        <v>88</v>
      </c>
      <c r="BK155" s="150">
        <f t="shared" si="19"/>
        <v>0</v>
      </c>
      <c r="BL155" s="17" t="s">
        <v>120</v>
      </c>
      <c r="BM155" s="149" t="s">
        <v>406</v>
      </c>
    </row>
    <row r="156" spans="2:65" s="1" customFormat="1" ht="16.5" customHeight="1" x14ac:dyDescent="0.2">
      <c r="B156" s="137"/>
      <c r="C156" s="138" t="s">
        <v>7</v>
      </c>
      <c r="D156" s="138" t="s">
        <v>311</v>
      </c>
      <c r="E156" s="139" t="s">
        <v>7696</v>
      </c>
      <c r="F156" s="140" t="s">
        <v>7697</v>
      </c>
      <c r="G156" s="141" t="s">
        <v>434</v>
      </c>
      <c r="H156" s="142">
        <v>380</v>
      </c>
      <c r="I156" s="143"/>
      <c r="J156" s="144">
        <f t="shared" si="10"/>
        <v>0</v>
      </c>
      <c r="K156" s="140" t="s">
        <v>7325</v>
      </c>
      <c r="L156" s="33"/>
      <c r="M156" s="145" t="s">
        <v>1</v>
      </c>
      <c r="N156" s="146" t="s">
        <v>46</v>
      </c>
      <c r="P156" s="147">
        <f t="shared" si="11"/>
        <v>0</v>
      </c>
      <c r="Q156" s="147">
        <v>0</v>
      </c>
      <c r="R156" s="147">
        <f t="shared" si="12"/>
        <v>0</v>
      </c>
      <c r="S156" s="147">
        <v>0</v>
      </c>
      <c r="T156" s="148">
        <f t="shared" si="13"/>
        <v>0</v>
      </c>
      <c r="AR156" s="149" t="s">
        <v>120</v>
      </c>
      <c r="AT156" s="149" t="s">
        <v>311</v>
      </c>
      <c r="AU156" s="149" t="s">
        <v>88</v>
      </c>
      <c r="AY156" s="17" t="s">
        <v>309</v>
      </c>
      <c r="BE156" s="150">
        <f t="shared" si="14"/>
        <v>0</v>
      </c>
      <c r="BF156" s="150">
        <f t="shared" si="15"/>
        <v>0</v>
      </c>
      <c r="BG156" s="150">
        <f t="shared" si="16"/>
        <v>0</v>
      </c>
      <c r="BH156" s="150">
        <f t="shared" si="17"/>
        <v>0</v>
      </c>
      <c r="BI156" s="150">
        <f t="shared" si="18"/>
        <v>0</v>
      </c>
      <c r="BJ156" s="17" t="s">
        <v>88</v>
      </c>
      <c r="BK156" s="150">
        <f t="shared" si="19"/>
        <v>0</v>
      </c>
      <c r="BL156" s="17" t="s">
        <v>120</v>
      </c>
      <c r="BM156" s="149" t="s">
        <v>410</v>
      </c>
    </row>
    <row r="157" spans="2:65" s="1" customFormat="1" ht="16.5" customHeight="1" x14ac:dyDescent="0.2">
      <c r="B157" s="137"/>
      <c r="C157" s="138" t="s">
        <v>361</v>
      </c>
      <c r="D157" s="138" t="s">
        <v>311</v>
      </c>
      <c r="E157" s="139" t="s">
        <v>6789</v>
      </c>
      <c r="F157" s="140" t="s">
        <v>7698</v>
      </c>
      <c r="G157" s="141" t="s">
        <v>2702</v>
      </c>
      <c r="H157" s="142">
        <v>92</v>
      </c>
      <c r="I157" s="143"/>
      <c r="J157" s="144">
        <f t="shared" si="10"/>
        <v>0</v>
      </c>
      <c r="K157" s="140" t="s">
        <v>366</v>
      </c>
      <c r="L157" s="33"/>
      <c r="M157" s="145" t="s">
        <v>1</v>
      </c>
      <c r="N157" s="146" t="s">
        <v>46</v>
      </c>
      <c r="P157" s="147">
        <f t="shared" si="11"/>
        <v>0</v>
      </c>
      <c r="Q157" s="147">
        <v>0</v>
      </c>
      <c r="R157" s="147">
        <f t="shared" si="12"/>
        <v>0</v>
      </c>
      <c r="S157" s="147">
        <v>0</v>
      </c>
      <c r="T157" s="148">
        <f t="shared" si="13"/>
        <v>0</v>
      </c>
      <c r="AR157" s="149" t="s">
        <v>120</v>
      </c>
      <c r="AT157" s="149" t="s">
        <v>311</v>
      </c>
      <c r="AU157" s="149" t="s">
        <v>88</v>
      </c>
      <c r="AY157" s="17" t="s">
        <v>309</v>
      </c>
      <c r="BE157" s="150">
        <f t="shared" si="14"/>
        <v>0</v>
      </c>
      <c r="BF157" s="150">
        <f t="shared" si="15"/>
        <v>0</v>
      </c>
      <c r="BG157" s="150">
        <f t="shared" si="16"/>
        <v>0</v>
      </c>
      <c r="BH157" s="150">
        <f t="shared" si="17"/>
        <v>0</v>
      </c>
      <c r="BI157" s="150">
        <f t="shared" si="18"/>
        <v>0</v>
      </c>
      <c r="BJ157" s="17" t="s">
        <v>88</v>
      </c>
      <c r="BK157" s="150">
        <f t="shared" si="19"/>
        <v>0</v>
      </c>
      <c r="BL157" s="17" t="s">
        <v>120</v>
      </c>
      <c r="BM157" s="149" t="s">
        <v>414</v>
      </c>
    </row>
    <row r="158" spans="2:65" s="1" customFormat="1" ht="16.5" customHeight="1" x14ac:dyDescent="0.2">
      <c r="B158" s="137"/>
      <c r="C158" s="138" t="s">
        <v>416</v>
      </c>
      <c r="D158" s="138" t="s">
        <v>311</v>
      </c>
      <c r="E158" s="139" t="s">
        <v>7699</v>
      </c>
      <c r="F158" s="140" t="s">
        <v>7700</v>
      </c>
      <c r="G158" s="141" t="s">
        <v>2702</v>
      </c>
      <c r="H158" s="142">
        <v>5</v>
      </c>
      <c r="I158" s="143"/>
      <c r="J158" s="144">
        <f t="shared" si="10"/>
        <v>0</v>
      </c>
      <c r="K158" s="140" t="s">
        <v>7325</v>
      </c>
      <c r="L158" s="33"/>
      <c r="M158" s="145" t="s">
        <v>1</v>
      </c>
      <c r="N158" s="146" t="s">
        <v>46</v>
      </c>
      <c r="P158" s="147">
        <f t="shared" si="11"/>
        <v>0</v>
      </c>
      <c r="Q158" s="147">
        <v>0</v>
      </c>
      <c r="R158" s="147">
        <f t="shared" si="12"/>
        <v>0</v>
      </c>
      <c r="S158" s="147">
        <v>0</v>
      </c>
      <c r="T158" s="148">
        <f t="shared" si="13"/>
        <v>0</v>
      </c>
      <c r="AR158" s="149" t="s">
        <v>120</v>
      </c>
      <c r="AT158" s="149" t="s">
        <v>311</v>
      </c>
      <c r="AU158" s="149" t="s">
        <v>88</v>
      </c>
      <c r="AY158" s="17" t="s">
        <v>309</v>
      </c>
      <c r="BE158" s="150">
        <f t="shared" si="14"/>
        <v>0</v>
      </c>
      <c r="BF158" s="150">
        <f t="shared" si="15"/>
        <v>0</v>
      </c>
      <c r="BG158" s="150">
        <f t="shared" si="16"/>
        <v>0</v>
      </c>
      <c r="BH158" s="150">
        <f t="shared" si="17"/>
        <v>0</v>
      </c>
      <c r="BI158" s="150">
        <f t="shared" si="18"/>
        <v>0</v>
      </c>
      <c r="BJ158" s="17" t="s">
        <v>88</v>
      </c>
      <c r="BK158" s="150">
        <f t="shared" si="19"/>
        <v>0</v>
      </c>
      <c r="BL158" s="17" t="s">
        <v>120</v>
      </c>
      <c r="BM158" s="149" t="s">
        <v>420</v>
      </c>
    </row>
    <row r="159" spans="2:65" s="1" customFormat="1" ht="16.5" customHeight="1" x14ac:dyDescent="0.2">
      <c r="B159" s="137"/>
      <c r="C159" s="138" t="s">
        <v>367</v>
      </c>
      <c r="D159" s="138" t="s">
        <v>311</v>
      </c>
      <c r="E159" s="139" t="s">
        <v>7701</v>
      </c>
      <c r="F159" s="140" t="s">
        <v>7702</v>
      </c>
      <c r="G159" s="141" t="s">
        <v>2702</v>
      </c>
      <c r="H159" s="142">
        <v>70</v>
      </c>
      <c r="I159" s="143"/>
      <c r="J159" s="144">
        <f t="shared" si="10"/>
        <v>0</v>
      </c>
      <c r="K159" s="140" t="s">
        <v>7325</v>
      </c>
      <c r="L159" s="33"/>
      <c r="M159" s="145" t="s">
        <v>1</v>
      </c>
      <c r="N159" s="146" t="s">
        <v>46</v>
      </c>
      <c r="P159" s="147">
        <f t="shared" si="11"/>
        <v>0</v>
      </c>
      <c r="Q159" s="147">
        <v>0</v>
      </c>
      <c r="R159" s="147">
        <f t="shared" si="12"/>
        <v>0</v>
      </c>
      <c r="S159" s="147">
        <v>0</v>
      </c>
      <c r="T159" s="148">
        <f t="shared" si="13"/>
        <v>0</v>
      </c>
      <c r="AR159" s="149" t="s">
        <v>120</v>
      </c>
      <c r="AT159" s="149" t="s">
        <v>311</v>
      </c>
      <c r="AU159" s="149" t="s">
        <v>88</v>
      </c>
      <c r="AY159" s="17" t="s">
        <v>309</v>
      </c>
      <c r="BE159" s="150">
        <f t="shared" si="14"/>
        <v>0</v>
      </c>
      <c r="BF159" s="150">
        <f t="shared" si="15"/>
        <v>0</v>
      </c>
      <c r="BG159" s="150">
        <f t="shared" si="16"/>
        <v>0</v>
      </c>
      <c r="BH159" s="150">
        <f t="shared" si="17"/>
        <v>0</v>
      </c>
      <c r="BI159" s="150">
        <f t="shared" si="18"/>
        <v>0</v>
      </c>
      <c r="BJ159" s="17" t="s">
        <v>88</v>
      </c>
      <c r="BK159" s="150">
        <f t="shared" si="19"/>
        <v>0</v>
      </c>
      <c r="BL159" s="17" t="s">
        <v>120</v>
      </c>
      <c r="BM159" s="149" t="s">
        <v>424</v>
      </c>
    </row>
    <row r="160" spans="2:65" s="1" customFormat="1" ht="16.5" customHeight="1" x14ac:dyDescent="0.2">
      <c r="B160" s="137"/>
      <c r="C160" s="138" t="s">
        <v>426</v>
      </c>
      <c r="D160" s="138" t="s">
        <v>311</v>
      </c>
      <c r="E160" s="139" t="s">
        <v>7703</v>
      </c>
      <c r="F160" s="140" t="s">
        <v>7704</v>
      </c>
      <c r="G160" s="141" t="s">
        <v>2702</v>
      </c>
      <c r="H160" s="142">
        <v>15</v>
      </c>
      <c r="I160" s="143"/>
      <c r="J160" s="144">
        <f t="shared" si="10"/>
        <v>0</v>
      </c>
      <c r="K160" s="140" t="s">
        <v>7325</v>
      </c>
      <c r="L160" s="33"/>
      <c r="M160" s="145" t="s">
        <v>1</v>
      </c>
      <c r="N160" s="146" t="s">
        <v>46</v>
      </c>
      <c r="P160" s="147">
        <f t="shared" si="11"/>
        <v>0</v>
      </c>
      <c r="Q160" s="147">
        <v>0</v>
      </c>
      <c r="R160" s="147">
        <f t="shared" si="12"/>
        <v>0</v>
      </c>
      <c r="S160" s="147">
        <v>0</v>
      </c>
      <c r="T160" s="148">
        <f t="shared" si="13"/>
        <v>0</v>
      </c>
      <c r="AR160" s="149" t="s">
        <v>120</v>
      </c>
      <c r="AT160" s="149" t="s">
        <v>311</v>
      </c>
      <c r="AU160" s="149" t="s">
        <v>88</v>
      </c>
      <c r="AY160" s="17" t="s">
        <v>309</v>
      </c>
      <c r="BE160" s="150">
        <f t="shared" si="14"/>
        <v>0</v>
      </c>
      <c r="BF160" s="150">
        <f t="shared" si="15"/>
        <v>0</v>
      </c>
      <c r="BG160" s="150">
        <f t="shared" si="16"/>
        <v>0</v>
      </c>
      <c r="BH160" s="150">
        <f t="shared" si="17"/>
        <v>0</v>
      </c>
      <c r="BI160" s="150">
        <f t="shared" si="18"/>
        <v>0</v>
      </c>
      <c r="BJ160" s="17" t="s">
        <v>88</v>
      </c>
      <c r="BK160" s="150">
        <f t="shared" si="19"/>
        <v>0</v>
      </c>
      <c r="BL160" s="17" t="s">
        <v>120</v>
      </c>
      <c r="BM160" s="149" t="s">
        <v>429</v>
      </c>
    </row>
    <row r="161" spans="2:65" s="1" customFormat="1" ht="16.5" customHeight="1" x14ac:dyDescent="0.2">
      <c r="B161" s="137"/>
      <c r="C161" s="138" t="s">
        <v>371</v>
      </c>
      <c r="D161" s="138" t="s">
        <v>311</v>
      </c>
      <c r="E161" s="139" t="s">
        <v>7705</v>
      </c>
      <c r="F161" s="140" t="s">
        <v>7706</v>
      </c>
      <c r="G161" s="141" t="s">
        <v>2702</v>
      </c>
      <c r="H161" s="142">
        <v>2</v>
      </c>
      <c r="I161" s="143"/>
      <c r="J161" s="144">
        <f t="shared" si="10"/>
        <v>0</v>
      </c>
      <c r="K161" s="140" t="s">
        <v>7325</v>
      </c>
      <c r="L161" s="33"/>
      <c r="M161" s="145" t="s">
        <v>1</v>
      </c>
      <c r="N161" s="146" t="s">
        <v>46</v>
      </c>
      <c r="P161" s="147">
        <f t="shared" si="11"/>
        <v>0</v>
      </c>
      <c r="Q161" s="147">
        <v>0</v>
      </c>
      <c r="R161" s="147">
        <f t="shared" si="12"/>
        <v>0</v>
      </c>
      <c r="S161" s="147">
        <v>0</v>
      </c>
      <c r="T161" s="148">
        <f t="shared" si="13"/>
        <v>0</v>
      </c>
      <c r="AR161" s="149" t="s">
        <v>120</v>
      </c>
      <c r="AT161" s="149" t="s">
        <v>311</v>
      </c>
      <c r="AU161" s="149" t="s">
        <v>88</v>
      </c>
      <c r="AY161" s="17" t="s">
        <v>309</v>
      </c>
      <c r="BE161" s="150">
        <f t="shared" si="14"/>
        <v>0</v>
      </c>
      <c r="BF161" s="150">
        <f t="shared" si="15"/>
        <v>0</v>
      </c>
      <c r="BG161" s="150">
        <f t="shared" si="16"/>
        <v>0</v>
      </c>
      <c r="BH161" s="150">
        <f t="shared" si="17"/>
        <v>0</v>
      </c>
      <c r="BI161" s="150">
        <f t="shared" si="18"/>
        <v>0</v>
      </c>
      <c r="BJ161" s="17" t="s">
        <v>88</v>
      </c>
      <c r="BK161" s="150">
        <f t="shared" si="19"/>
        <v>0</v>
      </c>
      <c r="BL161" s="17" t="s">
        <v>120</v>
      </c>
      <c r="BM161" s="149" t="s">
        <v>435</v>
      </c>
    </row>
    <row r="162" spans="2:65" s="1" customFormat="1" ht="16.5" customHeight="1" x14ac:dyDescent="0.2">
      <c r="B162" s="137"/>
      <c r="C162" s="138" t="s">
        <v>437</v>
      </c>
      <c r="D162" s="138" t="s">
        <v>311</v>
      </c>
      <c r="E162" s="139" t="s">
        <v>7707</v>
      </c>
      <c r="F162" s="140" t="s">
        <v>7432</v>
      </c>
      <c r="G162" s="141" t="s">
        <v>7433</v>
      </c>
      <c r="H162" s="142">
        <v>1</v>
      </c>
      <c r="I162" s="143"/>
      <c r="J162" s="144">
        <f t="shared" si="10"/>
        <v>0</v>
      </c>
      <c r="K162" s="140" t="s">
        <v>7325</v>
      </c>
      <c r="L162" s="33"/>
      <c r="M162" s="145" t="s">
        <v>1</v>
      </c>
      <c r="N162" s="146" t="s">
        <v>46</v>
      </c>
      <c r="P162" s="147">
        <f t="shared" si="11"/>
        <v>0</v>
      </c>
      <c r="Q162" s="147">
        <v>0</v>
      </c>
      <c r="R162" s="147">
        <f t="shared" si="12"/>
        <v>0</v>
      </c>
      <c r="S162" s="147">
        <v>0</v>
      </c>
      <c r="T162" s="148">
        <f t="shared" si="13"/>
        <v>0</v>
      </c>
      <c r="AR162" s="149" t="s">
        <v>120</v>
      </c>
      <c r="AT162" s="149" t="s">
        <v>311</v>
      </c>
      <c r="AU162" s="149" t="s">
        <v>88</v>
      </c>
      <c r="AY162" s="17" t="s">
        <v>309</v>
      </c>
      <c r="BE162" s="150">
        <f t="shared" si="14"/>
        <v>0</v>
      </c>
      <c r="BF162" s="150">
        <f t="shared" si="15"/>
        <v>0</v>
      </c>
      <c r="BG162" s="150">
        <f t="shared" si="16"/>
        <v>0</v>
      </c>
      <c r="BH162" s="150">
        <f t="shared" si="17"/>
        <v>0</v>
      </c>
      <c r="BI162" s="150">
        <f t="shared" si="18"/>
        <v>0</v>
      </c>
      <c r="BJ162" s="17" t="s">
        <v>88</v>
      </c>
      <c r="BK162" s="150">
        <f t="shared" si="19"/>
        <v>0</v>
      </c>
      <c r="BL162" s="17" t="s">
        <v>120</v>
      </c>
      <c r="BM162" s="149" t="s">
        <v>440</v>
      </c>
    </row>
    <row r="163" spans="2:65" s="11" customFormat="1" ht="25.9" customHeight="1" x14ac:dyDescent="0.2">
      <c r="B163" s="125"/>
      <c r="D163" s="126" t="s">
        <v>80</v>
      </c>
      <c r="E163" s="127" t="s">
        <v>7205</v>
      </c>
      <c r="F163" s="127" t="s">
        <v>4298</v>
      </c>
      <c r="I163" s="128"/>
      <c r="J163" s="129">
        <f>BK163</f>
        <v>0</v>
      </c>
      <c r="L163" s="125"/>
      <c r="M163" s="130"/>
      <c r="P163" s="131">
        <f>SUM(P164:P167)</f>
        <v>0</v>
      </c>
      <c r="R163" s="131">
        <f>SUM(R164:R167)</f>
        <v>0</v>
      </c>
      <c r="T163" s="132">
        <f>SUM(T164:T167)</f>
        <v>0</v>
      </c>
      <c r="AR163" s="126" t="s">
        <v>88</v>
      </c>
      <c r="AT163" s="133" t="s">
        <v>80</v>
      </c>
      <c r="AU163" s="133" t="s">
        <v>81</v>
      </c>
      <c r="AY163" s="126" t="s">
        <v>309</v>
      </c>
      <c r="BK163" s="134">
        <f>SUM(BK164:BK167)</f>
        <v>0</v>
      </c>
    </row>
    <row r="164" spans="2:65" s="1" customFormat="1" ht="16.5" customHeight="1" x14ac:dyDescent="0.2">
      <c r="B164" s="137"/>
      <c r="C164" s="138" t="s">
        <v>376</v>
      </c>
      <c r="D164" s="138" t="s">
        <v>311</v>
      </c>
      <c r="E164" s="139" t="s">
        <v>7708</v>
      </c>
      <c r="F164" s="140" t="s">
        <v>7709</v>
      </c>
      <c r="G164" s="141" t="s">
        <v>617</v>
      </c>
      <c r="H164" s="142">
        <v>15</v>
      </c>
      <c r="I164" s="143"/>
      <c r="J164" s="144">
        <f>ROUND(I164*H164,2)</f>
        <v>0</v>
      </c>
      <c r="K164" s="140" t="s">
        <v>7325</v>
      </c>
      <c r="L164" s="33"/>
      <c r="M164" s="145" t="s">
        <v>1</v>
      </c>
      <c r="N164" s="146" t="s">
        <v>46</v>
      </c>
      <c r="P164" s="147">
        <f>O164*H164</f>
        <v>0</v>
      </c>
      <c r="Q164" s="147">
        <v>0</v>
      </c>
      <c r="R164" s="147">
        <f>Q164*H164</f>
        <v>0</v>
      </c>
      <c r="S164" s="147">
        <v>0</v>
      </c>
      <c r="T164" s="148">
        <f>S164*H164</f>
        <v>0</v>
      </c>
      <c r="AR164" s="149" t="s">
        <v>120</v>
      </c>
      <c r="AT164" s="149" t="s">
        <v>311</v>
      </c>
      <c r="AU164" s="149" t="s">
        <v>88</v>
      </c>
      <c r="AY164" s="17" t="s">
        <v>309</v>
      </c>
      <c r="BE164" s="150">
        <f>IF(N164="základní",J164,0)</f>
        <v>0</v>
      </c>
      <c r="BF164" s="150">
        <f>IF(N164="snížená",J164,0)</f>
        <v>0</v>
      </c>
      <c r="BG164" s="150">
        <f>IF(N164="zákl. přenesená",J164,0)</f>
        <v>0</v>
      </c>
      <c r="BH164" s="150">
        <f>IF(N164="sníž. přenesená",J164,0)</f>
        <v>0</v>
      </c>
      <c r="BI164" s="150">
        <f>IF(N164="nulová",J164,0)</f>
        <v>0</v>
      </c>
      <c r="BJ164" s="17" t="s">
        <v>88</v>
      </c>
      <c r="BK164" s="150">
        <f>ROUND(I164*H164,2)</f>
        <v>0</v>
      </c>
      <c r="BL164" s="17" t="s">
        <v>120</v>
      </c>
      <c r="BM164" s="149" t="s">
        <v>443</v>
      </c>
    </row>
    <row r="165" spans="2:65" s="1" customFormat="1" ht="16.5" customHeight="1" x14ac:dyDescent="0.2">
      <c r="B165" s="137"/>
      <c r="C165" s="138" t="s">
        <v>444</v>
      </c>
      <c r="D165" s="138" t="s">
        <v>311</v>
      </c>
      <c r="E165" s="139" t="s">
        <v>7710</v>
      </c>
      <c r="F165" s="140" t="s">
        <v>7454</v>
      </c>
      <c r="G165" s="141" t="s">
        <v>617</v>
      </c>
      <c r="H165" s="142">
        <v>10</v>
      </c>
      <c r="I165" s="143"/>
      <c r="J165" s="144">
        <f>ROUND(I165*H165,2)</f>
        <v>0</v>
      </c>
      <c r="K165" s="140" t="s">
        <v>7325</v>
      </c>
      <c r="L165" s="33"/>
      <c r="M165" s="145" t="s">
        <v>1</v>
      </c>
      <c r="N165" s="146" t="s">
        <v>46</v>
      </c>
      <c r="P165" s="147">
        <f>O165*H165</f>
        <v>0</v>
      </c>
      <c r="Q165" s="147">
        <v>0</v>
      </c>
      <c r="R165" s="147">
        <f>Q165*H165</f>
        <v>0</v>
      </c>
      <c r="S165" s="147">
        <v>0</v>
      </c>
      <c r="T165" s="148">
        <f>S165*H165</f>
        <v>0</v>
      </c>
      <c r="AR165" s="149" t="s">
        <v>120</v>
      </c>
      <c r="AT165" s="149" t="s">
        <v>311</v>
      </c>
      <c r="AU165" s="149" t="s">
        <v>88</v>
      </c>
      <c r="AY165" s="17" t="s">
        <v>309</v>
      </c>
      <c r="BE165" s="150">
        <f>IF(N165="základní",J165,0)</f>
        <v>0</v>
      </c>
      <c r="BF165" s="150">
        <f>IF(N165="snížená",J165,0)</f>
        <v>0</v>
      </c>
      <c r="BG165" s="150">
        <f>IF(N165="zákl. přenesená",J165,0)</f>
        <v>0</v>
      </c>
      <c r="BH165" s="150">
        <f>IF(N165="sníž. přenesená",J165,0)</f>
        <v>0</v>
      </c>
      <c r="BI165" s="150">
        <f>IF(N165="nulová",J165,0)</f>
        <v>0</v>
      </c>
      <c r="BJ165" s="17" t="s">
        <v>88</v>
      </c>
      <c r="BK165" s="150">
        <f>ROUND(I165*H165,2)</f>
        <v>0</v>
      </c>
      <c r="BL165" s="17" t="s">
        <v>120</v>
      </c>
      <c r="BM165" s="149" t="s">
        <v>447</v>
      </c>
    </row>
    <row r="166" spans="2:65" s="1" customFormat="1" ht="16.5" customHeight="1" x14ac:dyDescent="0.2">
      <c r="B166" s="137"/>
      <c r="C166" s="138" t="s">
        <v>381</v>
      </c>
      <c r="D166" s="138" t="s">
        <v>311</v>
      </c>
      <c r="E166" s="139" t="s">
        <v>7711</v>
      </c>
      <c r="F166" s="140" t="s">
        <v>7456</v>
      </c>
      <c r="G166" s="141" t="s">
        <v>617</v>
      </c>
      <c r="H166" s="142">
        <v>10</v>
      </c>
      <c r="I166" s="143"/>
      <c r="J166" s="144">
        <f>ROUND(I166*H166,2)</f>
        <v>0</v>
      </c>
      <c r="K166" s="140" t="s">
        <v>7325</v>
      </c>
      <c r="L166" s="33"/>
      <c r="M166" s="145" t="s">
        <v>1</v>
      </c>
      <c r="N166" s="146" t="s">
        <v>46</v>
      </c>
      <c r="P166" s="147">
        <f>O166*H166</f>
        <v>0</v>
      </c>
      <c r="Q166" s="147">
        <v>0</v>
      </c>
      <c r="R166" s="147">
        <f>Q166*H166</f>
        <v>0</v>
      </c>
      <c r="S166" s="147">
        <v>0</v>
      </c>
      <c r="T166" s="148">
        <f>S166*H166</f>
        <v>0</v>
      </c>
      <c r="AR166" s="149" t="s">
        <v>120</v>
      </c>
      <c r="AT166" s="149" t="s">
        <v>311</v>
      </c>
      <c r="AU166" s="149" t="s">
        <v>88</v>
      </c>
      <c r="AY166" s="17" t="s">
        <v>309</v>
      </c>
      <c r="BE166" s="150">
        <f>IF(N166="základní",J166,0)</f>
        <v>0</v>
      </c>
      <c r="BF166" s="150">
        <f>IF(N166="snížená",J166,0)</f>
        <v>0</v>
      </c>
      <c r="BG166" s="150">
        <f>IF(N166="zákl. přenesená",J166,0)</f>
        <v>0</v>
      </c>
      <c r="BH166" s="150">
        <f>IF(N166="sníž. přenesená",J166,0)</f>
        <v>0</v>
      </c>
      <c r="BI166" s="150">
        <f>IF(N166="nulová",J166,0)</f>
        <v>0</v>
      </c>
      <c r="BJ166" s="17" t="s">
        <v>88</v>
      </c>
      <c r="BK166" s="150">
        <f>ROUND(I166*H166,2)</f>
        <v>0</v>
      </c>
      <c r="BL166" s="17" t="s">
        <v>120</v>
      </c>
      <c r="BM166" s="149" t="s">
        <v>452</v>
      </c>
    </row>
    <row r="167" spans="2:65" s="1" customFormat="1" ht="16.5" customHeight="1" x14ac:dyDescent="0.2">
      <c r="B167" s="137"/>
      <c r="C167" s="138" t="s">
        <v>458</v>
      </c>
      <c r="D167" s="138" t="s">
        <v>311</v>
      </c>
      <c r="E167" s="139" t="s">
        <v>7712</v>
      </c>
      <c r="F167" s="140" t="s">
        <v>7460</v>
      </c>
      <c r="G167" s="141" t="s">
        <v>617</v>
      </c>
      <c r="H167" s="142">
        <v>10</v>
      </c>
      <c r="I167" s="143"/>
      <c r="J167" s="144">
        <f>ROUND(I167*H167,2)</f>
        <v>0</v>
      </c>
      <c r="K167" s="140" t="s">
        <v>7325</v>
      </c>
      <c r="L167" s="33"/>
      <c r="M167" s="171" t="s">
        <v>1</v>
      </c>
      <c r="N167" s="172" t="s">
        <v>46</v>
      </c>
      <c r="O167" s="173"/>
      <c r="P167" s="174">
        <f>O167*H167</f>
        <v>0</v>
      </c>
      <c r="Q167" s="174">
        <v>0</v>
      </c>
      <c r="R167" s="174">
        <f>Q167*H167</f>
        <v>0</v>
      </c>
      <c r="S167" s="174">
        <v>0</v>
      </c>
      <c r="T167" s="175">
        <f>S167*H167</f>
        <v>0</v>
      </c>
      <c r="AR167" s="149" t="s">
        <v>120</v>
      </c>
      <c r="AT167" s="149" t="s">
        <v>311</v>
      </c>
      <c r="AU167" s="149" t="s">
        <v>88</v>
      </c>
      <c r="AY167" s="17" t="s">
        <v>309</v>
      </c>
      <c r="BE167" s="150">
        <f>IF(N167="základní",J167,0)</f>
        <v>0</v>
      </c>
      <c r="BF167" s="150">
        <f>IF(N167="snížená",J167,0)</f>
        <v>0</v>
      </c>
      <c r="BG167" s="150">
        <f>IF(N167="zákl. přenesená",J167,0)</f>
        <v>0</v>
      </c>
      <c r="BH167" s="150">
        <f>IF(N167="sníž. přenesená",J167,0)</f>
        <v>0</v>
      </c>
      <c r="BI167" s="150">
        <f>IF(N167="nulová",J167,0)</f>
        <v>0</v>
      </c>
      <c r="BJ167" s="17" t="s">
        <v>88</v>
      </c>
      <c r="BK167" s="150">
        <f>ROUND(I167*H167,2)</f>
        <v>0</v>
      </c>
      <c r="BL167" s="17" t="s">
        <v>120</v>
      </c>
      <c r="BM167" s="149" t="s">
        <v>461</v>
      </c>
    </row>
    <row r="168" spans="2:65" s="1" customFormat="1" ht="6.95" customHeight="1" x14ac:dyDescent="0.2">
      <c r="B168" s="45"/>
      <c r="C168" s="46"/>
      <c r="D168" s="46"/>
      <c r="E168" s="46"/>
      <c r="F168" s="46"/>
      <c r="G168" s="46"/>
      <c r="H168" s="46"/>
      <c r="I168" s="46"/>
      <c r="J168" s="46"/>
      <c r="K168" s="46"/>
      <c r="L168" s="33"/>
    </row>
  </sheetData>
  <autoFilter ref="C129:K167" xr:uid="{00000000-0009-0000-0000-00000E000000}"/>
  <mergeCells count="15">
    <mergeCell ref="E116:H116"/>
    <mergeCell ref="E120:H120"/>
    <mergeCell ref="E118:H118"/>
    <mergeCell ref="E122:H122"/>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B2:BM182"/>
  <sheetViews>
    <sheetView showGridLines="0" workbookViewId="0"/>
  </sheetViews>
  <sheetFormatPr defaultRowHeight="11.2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233" t="s">
        <v>5</v>
      </c>
      <c r="M2" s="234"/>
      <c r="N2" s="234"/>
      <c r="O2" s="234"/>
      <c r="P2" s="234"/>
      <c r="Q2" s="234"/>
      <c r="R2" s="234"/>
      <c r="S2" s="234"/>
      <c r="T2" s="234"/>
      <c r="U2" s="234"/>
      <c r="V2" s="234"/>
      <c r="AT2" s="17" t="s">
        <v>151</v>
      </c>
    </row>
    <row r="3" spans="2:46" ht="6.95" customHeight="1" x14ac:dyDescent="0.2">
      <c r="B3" s="18"/>
      <c r="C3" s="19"/>
      <c r="D3" s="19"/>
      <c r="E3" s="19"/>
      <c r="F3" s="19"/>
      <c r="G3" s="19"/>
      <c r="H3" s="19"/>
      <c r="I3" s="19"/>
      <c r="J3" s="19"/>
      <c r="K3" s="19"/>
      <c r="L3" s="20"/>
      <c r="AT3" s="17" t="s">
        <v>90</v>
      </c>
    </row>
    <row r="4" spans="2:46" ht="24.95" customHeight="1" x14ac:dyDescent="0.2">
      <c r="B4" s="20"/>
      <c r="D4" s="21" t="s">
        <v>275</v>
      </c>
      <c r="L4" s="20"/>
      <c r="M4" s="94" t="s">
        <v>10</v>
      </c>
      <c r="AT4" s="17" t="s">
        <v>3</v>
      </c>
    </row>
    <row r="5" spans="2:46" ht="6.95" customHeight="1" x14ac:dyDescent="0.2">
      <c r="B5" s="20"/>
      <c r="L5" s="20"/>
    </row>
    <row r="6" spans="2:46" ht="12" customHeight="1" x14ac:dyDescent="0.2">
      <c r="B6" s="20"/>
      <c r="D6" s="27" t="s">
        <v>16</v>
      </c>
      <c r="L6" s="20"/>
    </row>
    <row r="7" spans="2:46" ht="16.5" customHeight="1" x14ac:dyDescent="0.2">
      <c r="B7" s="20"/>
      <c r="E7" s="254" t="str">
        <f>'Rekapitulace stavby'!K6</f>
        <v>OBLASTNÍ NEMOCNICE JIČÍN PAVILON PSYCHIATRIE</v>
      </c>
      <c r="F7" s="255"/>
      <c r="G7" s="255"/>
      <c r="H7" s="255"/>
      <c r="L7" s="20"/>
    </row>
    <row r="8" spans="2:46" ht="12.75" x14ac:dyDescent="0.2">
      <c r="B8" s="20"/>
      <c r="D8" s="27" t="s">
        <v>276</v>
      </c>
      <c r="L8" s="20"/>
    </row>
    <row r="9" spans="2:46" ht="16.5" customHeight="1" x14ac:dyDescent="0.2">
      <c r="B9" s="20"/>
      <c r="E9" s="254" t="s">
        <v>277</v>
      </c>
      <c r="F9" s="234"/>
      <c r="G9" s="234"/>
      <c r="H9" s="234"/>
      <c r="L9" s="20"/>
    </row>
    <row r="10" spans="2:46" ht="12" customHeight="1" x14ac:dyDescent="0.2">
      <c r="B10" s="20"/>
      <c r="D10" s="27" t="s">
        <v>278</v>
      </c>
      <c r="L10" s="20"/>
    </row>
    <row r="11" spans="2:46" s="1" customFormat="1" ht="16.5" customHeight="1" x14ac:dyDescent="0.2">
      <c r="B11" s="33"/>
      <c r="E11" s="238" t="s">
        <v>4347</v>
      </c>
      <c r="F11" s="253"/>
      <c r="G11" s="253"/>
      <c r="H11" s="253"/>
      <c r="L11" s="33"/>
    </row>
    <row r="12" spans="2:46" s="1" customFormat="1" ht="12" customHeight="1" x14ac:dyDescent="0.2">
      <c r="B12" s="33"/>
      <c r="D12" s="27" t="s">
        <v>5055</v>
      </c>
      <c r="L12" s="33"/>
    </row>
    <row r="13" spans="2:46" s="1" customFormat="1" ht="16.5" customHeight="1" x14ac:dyDescent="0.2">
      <c r="B13" s="33"/>
      <c r="E13" s="220" t="s">
        <v>7713</v>
      </c>
      <c r="F13" s="253"/>
      <c r="G13" s="253"/>
      <c r="H13" s="253"/>
      <c r="L13" s="33"/>
    </row>
    <row r="14" spans="2:46" s="1" customFormat="1" x14ac:dyDescent="0.2">
      <c r="B14" s="33"/>
      <c r="L14" s="33"/>
    </row>
    <row r="15" spans="2:46" s="1" customFormat="1" ht="12" customHeight="1" x14ac:dyDescent="0.2">
      <c r="B15" s="33"/>
      <c r="D15" s="27" t="s">
        <v>18</v>
      </c>
      <c r="F15" s="25" t="s">
        <v>1</v>
      </c>
      <c r="I15" s="27" t="s">
        <v>20</v>
      </c>
      <c r="J15" s="25" t="s">
        <v>1</v>
      </c>
      <c r="L15" s="33"/>
    </row>
    <row r="16" spans="2:46" s="1" customFormat="1" ht="12" customHeight="1" x14ac:dyDescent="0.2">
      <c r="B16" s="33"/>
      <c r="D16" s="27" t="s">
        <v>22</v>
      </c>
      <c r="F16" s="25" t="s">
        <v>23</v>
      </c>
      <c r="I16" s="27" t="s">
        <v>24</v>
      </c>
      <c r="J16" s="53">
        <f>'Rekapitulace stavby'!AN8</f>
        <v>45961</v>
      </c>
      <c r="L16" s="33"/>
    </row>
    <row r="17" spans="2:12" s="1" customFormat="1" ht="10.9" customHeight="1" x14ac:dyDescent="0.2">
      <c r="B17" s="33"/>
      <c r="L17" s="33"/>
    </row>
    <row r="18" spans="2:12" s="1" customFormat="1" ht="12" customHeight="1" x14ac:dyDescent="0.2">
      <c r="B18" s="33"/>
      <c r="D18" s="27" t="s">
        <v>29</v>
      </c>
      <c r="I18" s="27" t="s">
        <v>30</v>
      </c>
      <c r="J18" s="25" t="str">
        <f>IF('Rekapitulace stavby'!AN10="","",'Rekapitulace stavby'!AN10)</f>
        <v/>
      </c>
      <c r="L18" s="33"/>
    </row>
    <row r="19" spans="2:12" s="1" customFormat="1" ht="18" customHeight="1" x14ac:dyDescent="0.2">
      <c r="B19" s="33"/>
      <c r="E19" s="25" t="str">
        <f>IF('Rekapitulace stavby'!E11="","",'Rekapitulace stavby'!E11)</f>
        <v>KRÁLOVÉHRADECKÝ KRAJ</v>
      </c>
      <c r="I19" s="27" t="s">
        <v>32</v>
      </c>
      <c r="J19" s="25" t="str">
        <f>IF('Rekapitulace stavby'!AN11="","",'Rekapitulace stavby'!AN11)</f>
        <v/>
      </c>
      <c r="L19" s="33"/>
    </row>
    <row r="20" spans="2:12" s="1" customFormat="1" ht="6.95" customHeight="1" x14ac:dyDescent="0.2">
      <c r="B20" s="33"/>
      <c r="L20" s="33"/>
    </row>
    <row r="21" spans="2:12" s="1" customFormat="1" ht="12" customHeight="1" x14ac:dyDescent="0.2">
      <c r="B21" s="33"/>
      <c r="D21" s="27" t="s">
        <v>33</v>
      </c>
      <c r="I21" s="27" t="s">
        <v>30</v>
      </c>
      <c r="J21" s="28" t="str">
        <f>'Rekapitulace stavby'!AN13</f>
        <v>Vyplň údaj</v>
      </c>
      <c r="L21" s="33"/>
    </row>
    <row r="22" spans="2:12" s="1" customFormat="1" ht="18" customHeight="1" x14ac:dyDescent="0.2">
      <c r="B22" s="33"/>
      <c r="E22" s="256" t="str">
        <f>'Rekapitulace stavby'!E14</f>
        <v>Vyplň údaj</v>
      </c>
      <c r="F22" s="242"/>
      <c r="G22" s="242"/>
      <c r="H22" s="242"/>
      <c r="I22" s="27" t="s">
        <v>32</v>
      </c>
      <c r="J22" s="28" t="str">
        <f>'Rekapitulace stavby'!AN14</f>
        <v>Vyplň údaj</v>
      </c>
      <c r="L22" s="33"/>
    </row>
    <row r="23" spans="2:12" s="1" customFormat="1" ht="6.95" customHeight="1" x14ac:dyDescent="0.2">
      <c r="B23" s="33"/>
      <c r="L23" s="33"/>
    </row>
    <row r="24" spans="2:12" s="1" customFormat="1" ht="12" customHeight="1" x14ac:dyDescent="0.2">
      <c r="B24" s="33"/>
      <c r="D24" s="27" t="s">
        <v>35</v>
      </c>
      <c r="I24" s="27" t="s">
        <v>30</v>
      </c>
      <c r="J24" s="25" t="str">
        <f>IF('Rekapitulace stavby'!AN16="","",'Rekapitulace stavby'!AN16)</f>
        <v/>
      </c>
      <c r="L24" s="33"/>
    </row>
    <row r="25" spans="2:12" s="1" customFormat="1" ht="18" customHeight="1" x14ac:dyDescent="0.2">
      <c r="B25" s="33"/>
      <c r="E25" s="25" t="str">
        <f>IF('Rekapitulace stavby'!E17="","",'Rekapitulace stavby'!E17)</f>
        <v>KANIA a.s.</v>
      </c>
      <c r="I25" s="27" t="s">
        <v>32</v>
      </c>
      <c r="J25" s="25" t="str">
        <f>IF('Rekapitulace stavby'!AN17="","",'Rekapitulace stavby'!AN17)</f>
        <v/>
      </c>
      <c r="L25" s="33"/>
    </row>
    <row r="26" spans="2:12" s="1" customFormat="1" ht="6.95" customHeight="1" x14ac:dyDescent="0.2">
      <c r="B26" s="33"/>
      <c r="L26" s="33"/>
    </row>
    <row r="27" spans="2:12" s="1" customFormat="1" ht="12" customHeight="1" x14ac:dyDescent="0.2">
      <c r="B27" s="33"/>
      <c r="D27" s="27" t="s">
        <v>38</v>
      </c>
      <c r="I27" s="27" t="s">
        <v>30</v>
      </c>
      <c r="J27" s="25" t="str">
        <f>IF('Rekapitulace stavby'!AN19="","",'Rekapitulace stavby'!AN19)</f>
        <v/>
      </c>
      <c r="L27" s="33"/>
    </row>
    <row r="28" spans="2:12" s="1" customFormat="1" ht="18" customHeight="1" x14ac:dyDescent="0.2">
      <c r="B28" s="33"/>
      <c r="E28" s="25" t="str">
        <f>IF('Rekapitulace stavby'!E20="","",'Rekapitulace stavby'!E20)</f>
        <v xml:space="preserve"> </v>
      </c>
      <c r="I28" s="27" t="s">
        <v>32</v>
      </c>
      <c r="J28" s="25" t="str">
        <f>IF('Rekapitulace stavby'!AN20="","",'Rekapitulace stavby'!AN20)</f>
        <v/>
      </c>
      <c r="L28" s="33"/>
    </row>
    <row r="29" spans="2:12" s="1" customFormat="1" ht="6.95" customHeight="1" x14ac:dyDescent="0.2">
      <c r="B29" s="33"/>
      <c r="L29" s="33"/>
    </row>
    <row r="30" spans="2:12" s="1" customFormat="1" ht="12" customHeight="1" x14ac:dyDescent="0.2">
      <c r="B30" s="33"/>
      <c r="D30" s="27" t="s">
        <v>39</v>
      </c>
      <c r="L30" s="33"/>
    </row>
    <row r="31" spans="2:12" s="7" customFormat="1" ht="47.25" customHeight="1" x14ac:dyDescent="0.2">
      <c r="B31" s="95"/>
      <c r="E31" s="246" t="s">
        <v>7314</v>
      </c>
      <c r="F31" s="246"/>
      <c r="G31" s="246"/>
      <c r="H31" s="246"/>
      <c r="L31" s="95"/>
    </row>
    <row r="32" spans="2:12" s="1" customFormat="1" ht="6.95" customHeight="1" x14ac:dyDescent="0.2">
      <c r="B32" s="33"/>
      <c r="L32" s="33"/>
    </row>
    <row r="33" spans="2:12" s="1" customFormat="1" ht="6.95" customHeight="1" x14ac:dyDescent="0.2">
      <c r="B33" s="33"/>
      <c r="D33" s="54"/>
      <c r="E33" s="54"/>
      <c r="F33" s="54"/>
      <c r="G33" s="54"/>
      <c r="H33" s="54"/>
      <c r="I33" s="54"/>
      <c r="J33" s="54"/>
      <c r="K33" s="54"/>
      <c r="L33" s="33"/>
    </row>
    <row r="34" spans="2:12" s="1" customFormat="1" ht="25.35" customHeight="1" x14ac:dyDescent="0.2">
      <c r="B34" s="33"/>
      <c r="D34" s="96" t="s">
        <v>41</v>
      </c>
      <c r="J34" s="67">
        <f>ROUND(J130, 2)</f>
        <v>0</v>
      </c>
      <c r="L34" s="33"/>
    </row>
    <row r="35" spans="2:12" s="1" customFormat="1" ht="6.95" customHeight="1" x14ac:dyDescent="0.2">
      <c r="B35" s="33"/>
      <c r="D35" s="54"/>
      <c r="E35" s="54"/>
      <c r="F35" s="54"/>
      <c r="G35" s="54"/>
      <c r="H35" s="54"/>
      <c r="I35" s="54"/>
      <c r="J35" s="54"/>
      <c r="K35" s="54"/>
      <c r="L35" s="33"/>
    </row>
    <row r="36" spans="2:12" s="1" customFormat="1" ht="14.45" customHeight="1" x14ac:dyDescent="0.2">
      <c r="B36" s="33"/>
      <c r="F36" s="36" t="s">
        <v>43</v>
      </c>
      <c r="I36" s="36" t="s">
        <v>42</v>
      </c>
      <c r="J36" s="36" t="s">
        <v>44</v>
      </c>
      <c r="L36" s="33"/>
    </row>
    <row r="37" spans="2:12" s="1" customFormat="1" ht="14.45" customHeight="1" x14ac:dyDescent="0.2">
      <c r="B37" s="33"/>
      <c r="D37" s="56" t="s">
        <v>45</v>
      </c>
      <c r="E37" s="27" t="s">
        <v>46</v>
      </c>
      <c r="F37" s="87">
        <f>ROUND((SUM(BE130:BE181)),  2)</f>
        <v>0</v>
      </c>
      <c r="I37" s="97">
        <v>0.21</v>
      </c>
      <c r="J37" s="87">
        <f>ROUND(((SUM(BE130:BE181))*I37),  2)</f>
        <v>0</v>
      </c>
      <c r="L37" s="33"/>
    </row>
    <row r="38" spans="2:12" s="1" customFormat="1" ht="14.45" customHeight="1" x14ac:dyDescent="0.2">
      <c r="B38" s="33"/>
      <c r="E38" s="27" t="s">
        <v>47</v>
      </c>
      <c r="F38" s="87">
        <f>ROUND((SUM(BF130:BF181)),  2)</f>
        <v>0</v>
      </c>
      <c r="I38" s="97">
        <v>0.12</v>
      </c>
      <c r="J38" s="87">
        <f>ROUND(((SUM(BF130:BF181))*I38),  2)</f>
        <v>0</v>
      </c>
      <c r="L38" s="33"/>
    </row>
    <row r="39" spans="2:12" s="1" customFormat="1" ht="14.45" hidden="1" customHeight="1" x14ac:dyDescent="0.2">
      <c r="B39" s="33"/>
      <c r="E39" s="27" t="s">
        <v>48</v>
      </c>
      <c r="F39" s="87">
        <f>ROUND((SUM(BG130:BG181)),  2)</f>
        <v>0</v>
      </c>
      <c r="I39" s="97">
        <v>0.21</v>
      </c>
      <c r="J39" s="87">
        <f>0</f>
        <v>0</v>
      </c>
      <c r="L39" s="33"/>
    </row>
    <row r="40" spans="2:12" s="1" customFormat="1" ht="14.45" hidden="1" customHeight="1" x14ac:dyDescent="0.2">
      <c r="B40" s="33"/>
      <c r="E40" s="27" t="s">
        <v>49</v>
      </c>
      <c r="F40" s="87">
        <f>ROUND((SUM(BH130:BH181)),  2)</f>
        <v>0</v>
      </c>
      <c r="I40" s="97">
        <v>0.12</v>
      </c>
      <c r="J40" s="87">
        <f>0</f>
        <v>0</v>
      </c>
      <c r="L40" s="33"/>
    </row>
    <row r="41" spans="2:12" s="1" customFormat="1" ht="14.45" hidden="1" customHeight="1" x14ac:dyDescent="0.2">
      <c r="B41" s="33"/>
      <c r="E41" s="27" t="s">
        <v>50</v>
      </c>
      <c r="F41" s="87">
        <f>ROUND((SUM(BI130:BI181)),  2)</f>
        <v>0</v>
      </c>
      <c r="I41" s="97">
        <v>0</v>
      </c>
      <c r="J41" s="87">
        <f>0</f>
        <v>0</v>
      </c>
      <c r="L41" s="33"/>
    </row>
    <row r="42" spans="2:12" s="1" customFormat="1" ht="6.95" customHeight="1" x14ac:dyDescent="0.2">
      <c r="B42" s="33"/>
      <c r="L42" s="33"/>
    </row>
    <row r="43" spans="2:12" s="1" customFormat="1" ht="25.35" customHeight="1" x14ac:dyDescent="0.2">
      <c r="B43" s="33"/>
      <c r="C43" s="98"/>
      <c r="D43" s="99" t="s">
        <v>51</v>
      </c>
      <c r="E43" s="58"/>
      <c r="F43" s="58"/>
      <c r="G43" s="100" t="s">
        <v>52</v>
      </c>
      <c r="H43" s="101" t="s">
        <v>53</v>
      </c>
      <c r="I43" s="58"/>
      <c r="J43" s="102">
        <f>SUM(J34:J41)</f>
        <v>0</v>
      </c>
      <c r="K43" s="103"/>
      <c r="L43" s="33"/>
    </row>
    <row r="44" spans="2:12" s="1" customFormat="1" ht="14.45" customHeight="1" x14ac:dyDescent="0.2">
      <c r="B44" s="33"/>
      <c r="L44" s="33"/>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33"/>
      <c r="D50" s="42" t="s">
        <v>54</v>
      </c>
      <c r="E50" s="43"/>
      <c r="F50" s="43"/>
      <c r="G50" s="42" t="s">
        <v>55</v>
      </c>
      <c r="H50" s="43"/>
      <c r="I50" s="43"/>
      <c r="J50" s="43"/>
      <c r="K50" s="43"/>
      <c r="L50" s="33"/>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2.75" x14ac:dyDescent="0.2">
      <c r="B61" s="33"/>
      <c r="D61" s="44" t="s">
        <v>56</v>
      </c>
      <c r="E61" s="35"/>
      <c r="F61" s="104" t="s">
        <v>57</v>
      </c>
      <c r="G61" s="44" t="s">
        <v>56</v>
      </c>
      <c r="H61" s="35"/>
      <c r="I61" s="35"/>
      <c r="J61" s="105" t="s">
        <v>57</v>
      </c>
      <c r="K61" s="35"/>
      <c r="L61" s="33"/>
    </row>
    <row r="62" spans="2:12" x14ac:dyDescent="0.2">
      <c r="B62" s="20"/>
      <c r="L62" s="20"/>
    </row>
    <row r="63" spans="2:12" x14ac:dyDescent="0.2">
      <c r="B63" s="20"/>
      <c r="L63" s="20"/>
    </row>
    <row r="64" spans="2:12" x14ac:dyDescent="0.2">
      <c r="B64" s="20"/>
      <c r="L64" s="20"/>
    </row>
    <row r="65" spans="2:12" s="1" customFormat="1" ht="12.75" x14ac:dyDescent="0.2">
      <c r="B65" s="33"/>
      <c r="D65" s="42" t="s">
        <v>58</v>
      </c>
      <c r="E65" s="43"/>
      <c r="F65" s="43"/>
      <c r="G65" s="42" t="s">
        <v>59</v>
      </c>
      <c r="H65" s="43"/>
      <c r="I65" s="43"/>
      <c r="J65" s="43"/>
      <c r="K65" s="43"/>
      <c r="L65" s="33"/>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2.75" x14ac:dyDescent="0.2">
      <c r="B76" s="33"/>
      <c r="D76" s="44" t="s">
        <v>56</v>
      </c>
      <c r="E76" s="35"/>
      <c r="F76" s="104" t="s">
        <v>57</v>
      </c>
      <c r="G76" s="44" t="s">
        <v>56</v>
      </c>
      <c r="H76" s="35"/>
      <c r="I76" s="35"/>
      <c r="J76" s="105" t="s">
        <v>57</v>
      </c>
      <c r="K76" s="35"/>
      <c r="L76" s="33"/>
    </row>
    <row r="77" spans="2:12" s="1" customFormat="1" ht="14.45" customHeight="1" x14ac:dyDescent="0.2">
      <c r="B77" s="45"/>
      <c r="C77" s="46"/>
      <c r="D77" s="46"/>
      <c r="E77" s="46"/>
      <c r="F77" s="46"/>
      <c r="G77" s="46"/>
      <c r="H77" s="46"/>
      <c r="I77" s="46"/>
      <c r="J77" s="46"/>
      <c r="K77" s="46"/>
      <c r="L77" s="33"/>
    </row>
    <row r="81" spans="2:12" s="1" customFormat="1" ht="6.95" customHeight="1" x14ac:dyDescent="0.2">
      <c r="B81" s="47"/>
      <c r="C81" s="48"/>
      <c r="D81" s="48"/>
      <c r="E81" s="48"/>
      <c r="F81" s="48"/>
      <c r="G81" s="48"/>
      <c r="H81" s="48"/>
      <c r="I81" s="48"/>
      <c r="J81" s="48"/>
      <c r="K81" s="48"/>
      <c r="L81" s="33"/>
    </row>
    <row r="82" spans="2:12" s="1" customFormat="1" ht="24.95" customHeight="1" x14ac:dyDescent="0.2">
      <c r="B82" s="33"/>
      <c r="C82" s="21" t="s">
        <v>280</v>
      </c>
      <c r="L82" s="33"/>
    </row>
    <row r="83" spans="2:12" s="1" customFormat="1" ht="6.95" customHeight="1" x14ac:dyDescent="0.2">
      <c r="B83" s="33"/>
      <c r="L83" s="33"/>
    </row>
    <row r="84" spans="2:12" s="1" customFormat="1" ht="12" customHeight="1" x14ac:dyDescent="0.2">
      <c r="B84" s="33"/>
      <c r="C84" s="27" t="s">
        <v>16</v>
      </c>
      <c r="L84" s="33"/>
    </row>
    <row r="85" spans="2:12" s="1" customFormat="1" ht="16.5" customHeight="1" x14ac:dyDescent="0.2">
      <c r="B85" s="33"/>
      <c r="E85" s="254" t="str">
        <f>E7</f>
        <v>OBLASTNÍ NEMOCNICE JIČÍN PAVILON PSYCHIATRIE</v>
      </c>
      <c r="F85" s="255"/>
      <c r="G85" s="255"/>
      <c r="H85" s="255"/>
      <c r="L85" s="33"/>
    </row>
    <row r="86" spans="2:12" ht="12" customHeight="1" x14ac:dyDescent="0.2">
      <c r="B86" s="20"/>
      <c r="C86" s="27" t="s">
        <v>276</v>
      </c>
      <c r="L86" s="20"/>
    </row>
    <row r="87" spans="2:12" ht="16.5" customHeight="1" x14ac:dyDescent="0.2">
      <c r="B87" s="20"/>
      <c r="E87" s="254" t="s">
        <v>277</v>
      </c>
      <c r="F87" s="234"/>
      <c r="G87" s="234"/>
      <c r="H87" s="234"/>
      <c r="L87" s="20"/>
    </row>
    <row r="88" spans="2:12" ht="12" customHeight="1" x14ac:dyDescent="0.2">
      <c r="B88" s="20"/>
      <c r="C88" s="27" t="s">
        <v>278</v>
      </c>
      <c r="L88" s="20"/>
    </row>
    <row r="89" spans="2:12" s="1" customFormat="1" ht="16.5" customHeight="1" x14ac:dyDescent="0.2">
      <c r="B89" s="33"/>
      <c r="E89" s="238" t="s">
        <v>4347</v>
      </c>
      <c r="F89" s="253"/>
      <c r="G89" s="253"/>
      <c r="H89" s="253"/>
      <c r="L89" s="33"/>
    </row>
    <row r="90" spans="2:12" s="1" customFormat="1" ht="12" customHeight="1" x14ac:dyDescent="0.2">
      <c r="B90" s="33"/>
      <c r="C90" s="27" t="s">
        <v>5055</v>
      </c>
      <c r="L90" s="33"/>
    </row>
    <row r="91" spans="2:12" s="1" customFormat="1" ht="16.5" customHeight="1" x14ac:dyDescent="0.2">
      <c r="B91" s="33"/>
      <c r="E91" s="220" t="str">
        <f>E13</f>
        <v>D.1.4.6.6 - SK</v>
      </c>
      <c r="F91" s="253"/>
      <c r="G91" s="253"/>
      <c r="H91" s="253"/>
      <c r="L91" s="33"/>
    </row>
    <row r="92" spans="2:12" s="1" customFormat="1" ht="6.95" customHeight="1" x14ac:dyDescent="0.2">
      <c r="B92" s="33"/>
      <c r="L92" s="33"/>
    </row>
    <row r="93" spans="2:12" s="1" customFormat="1" ht="12" customHeight="1" x14ac:dyDescent="0.2">
      <c r="B93" s="33"/>
      <c r="C93" s="27" t="s">
        <v>22</v>
      </c>
      <c r="F93" s="25" t="str">
        <f>F16</f>
        <v xml:space="preserve"> </v>
      </c>
      <c r="I93" s="27" t="s">
        <v>24</v>
      </c>
      <c r="J93" s="53">
        <f>IF(J16="","",J16)</f>
        <v>45961</v>
      </c>
      <c r="L93" s="33"/>
    </row>
    <row r="94" spans="2:12" s="1" customFormat="1" ht="6.95" customHeight="1" x14ac:dyDescent="0.2">
      <c r="B94" s="33"/>
      <c r="L94" s="33"/>
    </row>
    <row r="95" spans="2:12" s="1" customFormat="1" ht="15.2" customHeight="1" x14ac:dyDescent="0.2">
      <c r="B95" s="33"/>
      <c r="C95" s="27" t="s">
        <v>29</v>
      </c>
      <c r="F95" s="25" t="str">
        <f>E19</f>
        <v>KRÁLOVÉHRADECKÝ KRAJ</v>
      </c>
      <c r="I95" s="27" t="s">
        <v>35</v>
      </c>
      <c r="J95" s="31" t="str">
        <f>E25</f>
        <v>KANIA a.s.</v>
      </c>
      <c r="L95" s="33"/>
    </row>
    <row r="96" spans="2:12" s="1" customFormat="1" ht="15.2" customHeight="1" x14ac:dyDescent="0.2">
      <c r="B96" s="33"/>
      <c r="C96" s="27" t="s">
        <v>33</v>
      </c>
      <c r="F96" s="25" t="str">
        <f>IF(E22="","",E22)</f>
        <v>Vyplň údaj</v>
      </c>
      <c r="I96" s="27" t="s">
        <v>38</v>
      </c>
      <c r="J96" s="31" t="str">
        <f>E28</f>
        <v xml:space="preserve"> </v>
      </c>
      <c r="L96" s="33"/>
    </row>
    <row r="97" spans="2:47" s="1" customFormat="1" ht="10.35" customHeight="1" x14ac:dyDescent="0.2">
      <c r="B97" s="33"/>
      <c r="L97" s="33"/>
    </row>
    <row r="98" spans="2:47" s="1" customFormat="1" ht="29.25" customHeight="1" x14ac:dyDescent="0.2">
      <c r="B98" s="33"/>
      <c r="C98" s="106" t="s">
        <v>281</v>
      </c>
      <c r="D98" s="98"/>
      <c r="E98" s="98"/>
      <c r="F98" s="98"/>
      <c r="G98" s="98"/>
      <c r="H98" s="98"/>
      <c r="I98" s="98"/>
      <c r="J98" s="107" t="s">
        <v>282</v>
      </c>
      <c r="K98" s="98"/>
      <c r="L98" s="33"/>
    </row>
    <row r="99" spans="2:47" s="1" customFormat="1" ht="10.35" customHeight="1" x14ac:dyDescent="0.2">
      <c r="B99" s="33"/>
      <c r="L99" s="33"/>
    </row>
    <row r="100" spans="2:47" s="1" customFormat="1" ht="22.9" customHeight="1" x14ac:dyDescent="0.2">
      <c r="B100" s="33"/>
      <c r="C100" s="108" t="s">
        <v>283</v>
      </c>
      <c r="J100" s="67">
        <f>J130</f>
        <v>0</v>
      </c>
      <c r="L100" s="33"/>
      <c r="AU100" s="17" t="s">
        <v>284</v>
      </c>
    </row>
    <row r="101" spans="2:47" s="8" customFormat="1" ht="24.95" customHeight="1" x14ac:dyDescent="0.2">
      <c r="B101" s="109"/>
      <c r="D101" s="110" t="s">
        <v>7714</v>
      </c>
      <c r="E101" s="111"/>
      <c r="F101" s="111"/>
      <c r="G101" s="111"/>
      <c r="H101" s="111"/>
      <c r="I101" s="111"/>
      <c r="J101" s="112">
        <f>J131</f>
        <v>0</v>
      </c>
      <c r="L101" s="109"/>
    </row>
    <row r="102" spans="2:47" s="8" customFormat="1" ht="24.95" customHeight="1" x14ac:dyDescent="0.2">
      <c r="B102" s="109"/>
      <c r="D102" s="110" t="s">
        <v>7715</v>
      </c>
      <c r="E102" s="111"/>
      <c r="F102" s="111"/>
      <c r="G102" s="111"/>
      <c r="H102" s="111"/>
      <c r="I102" s="111"/>
      <c r="J102" s="112">
        <f>J146</f>
        <v>0</v>
      </c>
      <c r="L102" s="109"/>
    </row>
    <row r="103" spans="2:47" s="8" customFormat="1" ht="24.95" customHeight="1" x14ac:dyDescent="0.2">
      <c r="B103" s="109"/>
      <c r="D103" s="110" t="s">
        <v>7716</v>
      </c>
      <c r="E103" s="111"/>
      <c r="F103" s="111"/>
      <c r="G103" s="111"/>
      <c r="H103" s="111"/>
      <c r="I103" s="111"/>
      <c r="J103" s="112">
        <f>J160</f>
        <v>0</v>
      </c>
      <c r="L103" s="109"/>
    </row>
    <row r="104" spans="2:47" s="8" customFormat="1" ht="24.95" customHeight="1" x14ac:dyDescent="0.2">
      <c r="B104" s="109"/>
      <c r="D104" s="110" t="s">
        <v>7717</v>
      </c>
      <c r="E104" s="111"/>
      <c r="F104" s="111"/>
      <c r="G104" s="111"/>
      <c r="H104" s="111"/>
      <c r="I104" s="111"/>
      <c r="J104" s="112">
        <f>J171</f>
        <v>0</v>
      </c>
      <c r="L104" s="109"/>
    </row>
    <row r="105" spans="2:47" s="8" customFormat="1" ht="24.95" customHeight="1" x14ac:dyDescent="0.2">
      <c r="B105" s="109"/>
      <c r="D105" s="110" t="s">
        <v>7718</v>
      </c>
      <c r="E105" s="111"/>
      <c r="F105" s="111"/>
      <c r="G105" s="111"/>
      <c r="H105" s="111"/>
      <c r="I105" s="111"/>
      <c r="J105" s="112">
        <f>J177</f>
        <v>0</v>
      </c>
      <c r="L105" s="109"/>
    </row>
    <row r="106" spans="2:47" s="8" customFormat="1" ht="24.95" customHeight="1" x14ac:dyDescent="0.2">
      <c r="B106" s="109"/>
      <c r="D106" s="110" t="s">
        <v>7320</v>
      </c>
      <c r="E106" s="111"/>
      <c r="F106" s="111"/>
      <c r="G106" s="111"/>
      <c r="H106" s="111"/>
      <c r="I106" s="111"/>
      <c r="J106" s="112">
        <f>J179</f>
        <v>0</v>
      </c>
      <c r="L106" s="109"/>
    </row>
    <row r="107" spans="2:47" s="1" customFormat="1" ht="21.75" customHeight="1" x14ac:dyDescent="0.2">
      <c r="B107" s="33"/>
      <c r="L107" s="33"/>
    </row>
    <row r="108" spans="2:47" s="1" customFormat="1" ht="6.95" customHeight="1" x14ac:dyDescent="0.2">
      <c r="B108" s="45"/>
      <c r="C108" s="46"/>
      <c r="D108" s="46"/>
      <c r="E108" s="46"/>
      <c r="F108" s="46"/>
      <c r="G108" s="46"/>
      <c r="H108" s="46"/>
      <c r="I108" s="46"/>
      <c r="J108" s="46"/>
      <c r="K108" s="46"/>
      <c r="L108" s="33"/>
    </row>
    <row r="112" spans="2:47" s="1" customFormat="1" ht="6.95" customHeight="1" x14ac:dyDescent="0.2">
      <c r="B112" s="47"/>
      <c r="C112" s="48"/>
      <c r="D112" s="48"/>
      <c r="E112" s="48"/>
      <c r="F112" s="48"/>
      <c r="G112" s="48"/>
      <c r="H112" s="48"/>
      <c r="I112" s="48"/>
      <c r="J112" s="48"/>
      <c r="K112" s="48"/>
      <c r="L112" s="33"/>
    </row>
    <row r="113" spans="2:12" s="1" customFormat="1" ht="24.95" customHeight="1" x14ac:dyDescent="0.2">
      <c r="B113" s="33"/>
      <c r="C113" s="21" t="s">
        <v>294</v>
      </c>
      <c r="L113" s="33"/>
    </row>
    <row r="114" spans="2:12" s="1" customFormat="1" ht="6.95" customHeight="1" x14ac:dyDescent="0.2">
      <c r="B114" s="33"/>
      <c r="L114" s="33"/>
    </row>
    <row r="115" spans="2:12" s="1" customFormat="1" ht="12" customHeight="1" x14ac:dyDescent="0.2">
      <c r="B115" s="33"/>
      <c r="C115" s="27" t="s">
        <v>16</v>
      </c>
      <c r="L115" s="33"/>
    </row>
    <row r="116" spans="2:12" s="1" customFormat="1" ht="16.5" customHeight="1" x14ac:dyDescent="0.2">
      <c r="B116" s="33"/>
      <c r="E116" s="254" t="str">
        <f>E7</f>
        <v>OBLASTNÍ NEMOCNICE JIČÍN PAVILON PSYCHIATRIE</v>
      </c>
      <c r="F116" s="255"/>
      <c r="G116" s="255"/>
      <c r="H116" s="255"/>
      <c r="L116" s="33"/>
    </row>
    <row r="117" spans="2:12" ht="12" customHeight="1" x14ac:dyDescent="0.2">
      <c r="B117" s="20"/>
      <c r="C117" s="27" t="s">
        <v>276</v>
      </c>
      <c r="L117" s="20"/>
    </row>
    <row r="118" spans="2:12" ht="16.5" customHeight="1" x14ac:dyDescent="0.2">
      <c r="B118" s="20"/>
      <c r="E118" s="254" t="s">
        <v>277</v>
      </c>
      <c r="F118" s="234"/>
      <c r="G118" s="234"/>
      <c r="H118" s="234"/>
      <c r="L118" s="20"/>
    </row>
    <row r="119" spans="2:12" ht="12" customHeight="1" x14ac:dyDescent="0.2">
      <c r="B119" s="20"/>
      <c r="C119" s="27" t="s">
        <v>278</v>
      </c>
      <c r="L119" s="20"/>
    </row>
    <row r="120" spans="2:12" s="1" customFormat="1" ht="16.5" customHeight="1" x14ac:dyDescent="0.2">
      <c r="B120" s="33"/>
      <c r="E120" s="238" t="s">
        <v>4347</v>
      </c>
      <c r="F120" s="253"/>
      <c r="G120" s="253"/>
      <c r="H120" s="253"/>
      <c r="L120" s="33"/>
    </row>
    <row r="121" spans="2:12" s="1" customFormat="1" ht="12" customHeight="1" x14ac:dyDescent="0.2">
      <c r="B121" s="33"/>
      <c r="C121" s="27" t="s">
        <v>5055</v>
      </c>
      <c r="L121" s="33"/>
    </row>
    <row r="122" spans="2:12" s="1" customFormat="1" ht="16.5" customHeight="1" x14ac:dyDescent="0.2">
      <c r="B122" s="33"/>
      <c r="E122" s="220" t="str">
        <f>E13</f>
        <v>D.1.4.6.6 - SK</v>
      </c>
      <c r="F122" s="253"/>
      <c r="G122" s="253"/>
      <c r="H122" s="253"/>
      <c r="L122" s="33"/>
    </row>
    <row r="123" spans="2:12" s="1" customFormat="1" ht="6.95" customHeight="1" x14ac:dyDescent="0.2">
      <c r="B123" s="33"/>
      <c r="L123" s="33"/>
    </row>
    <row r="124" spans="2:12" s="1" customFormat="1" ht="12" customHeight="1" x14ac:dyDescent="0.2">
      <c r="B124" s="33"/>
      <c r="C124" s="27" t="s">
        <v>22</v>
      </c>
      <c r="F124" s="25" t="str">
        <f>F16</f>
        <v xml:space="preserve"> </v>
      </c>
      <c r="I124" s="27" t="s">
        <v>24</v>
      </c>
      <c r="J124" s="53">
        <f>IF(J16="","",J16)</f>
        <v>45961</v>
      </c>
      <c r="L124" s="33"/>
    </row>
    <row r="125" spans="2:12" s="1" customFormat="1" ht="6.95" customHeight="1" x14ac:dyDescent="0.2">
      <c r="B125" s="33"/>
      <c r="L125" s="33"/>
    </row>
    <row r="126" spans="2:12" s="1" customFormat="1" ht="15.2" customHeight="1" x14ac:dyDescent="0.2">
      <c r="B126" s="33"/>
      <c r="C126" s="27" t="s">
        <v>29</v>
      </c>
      <c r="F126" s="25" t="str">
        <f>E19</f>
        <v>KRÁLOVÉHRADECKÝ KRAJ</v>
      </c>
      <c r="I126" s="27" t="s">
        <v>35</v>
      </c>
      <c r="J126" s="31" t="str">
        <f>E25</f>
        <v>KANIA a.s.</v>
      </c>
      <c r="L126" s="33"/>
    </row>
    <row r="127" spans="2:12" s="1" customFormat="1" ht="15.2" customHeight="1" x14ac:dyDescent="0.2">
      <c r="B127" s="33"/>
      <c r="C127" s="27" t="s">
        <v>33</v>
      </c>
      <c r="F127" s="25" t="str">
        <f>IF(E22="","",E22)</f>
        <v>Vyplň údaj</v>
      </c>
      <c r="I127" s="27" t="s">
        <v>38</v>
      </c>
      <c r="J127" s="31" t="str">
        <f>E28</f>
        <v xml:space="preserve"> </v>
      </c>
      <c r="L127" s="33"/>
    </row>
    <row r="128" spans="2:12" s="1" customFormat="1" ht="10.35" customHeight="1" x14ac:dyDescent="0.2">
      <c r="B128" s="33"/>
      <c r="L128" s="33"/>
    </row>
    <row r="129" spans="2:65" s="10" customFormat="1" ht="29.25" customHeight="1" x14ac:dyDescent="0.2">
      <c r="B129" s="117"/>
      <c r="C129" s="118" t="s">
        <v>295</v>
      </c>
      <c r="D129" s="119" t="s">
        <v>66</v>
      </c>
      <c r="E129" s="119" t="s">
        <v>62</v>
      </c>
      <c r="F129" s="119" t="s">
        <v>63</v>
      </c>
      <c r="G129" s="119" t="s">
        <v>296</v>
      </c>
      <c r="H129" s="119" t="s">
        <v>297</v>
      </c>
      <c r="I129" s="119" t="s">
        <v>298</v>
      </c>
      <c r="J129" s="119" t="s">
        <v>282</v>
      </c>
      <c r="K129" s="120" t="s">
        <v>299</v>
      </c>
      <c r="L129" s="117"/>
      <c r="M129" s="60" t="s">
        <v>1</v>
      </c>
      <c r="N129" s="61" t="s">
        <v>45</v>
      </c>
      <c r="O129" s="61" t="s">
        <v>300</v>
      </c>
      <c r="P129" s="61" t="s">
        <v>301</v>
      </c>
      <c r="Q129" s="61" t="s">
        <v>302</v>
      </c>
      <c r="R129" s="61" t="s">
        <v>303</v>
      </c>
      <c r="S129" s="61" t="s">
        <v>304</v>
      </c>
      <c r="T129" s="62" t="s">
        <v>305</v>
      </c>
    </row>
    <row r="130" spans="2:65" s="1" customFormat="1" ht="22.9" customHeight="1" x14ac:dyDescent="0.25">
      <c r="B130" s="33"/>
      <c r="C130" s="65" t="s">
        <v>306</v>
      </c>
      <c r="J130" s="121">
        <f>BK130</f>
        <v>0</v>
      </c>
      <c r="L130" s="33"/>
      <c r="M130" s="63"/>
      <c r="N130" s="54"/>
      <c r="O130" s="54"/>
      <c r="P130" s="122">
        <f>P131+P146+P160+P171+P177+P179</f>
        <v>0</v>
      </c>
      <c r="Q130" s="54"/>
      <c r="R130" s="122">
        <f>R131+R146+R160+R171+R177+R179</f>
        <v>0</v>
      </c>
      <c r="S130" s="54"/>
      <c r="T130" s="123">
        <f>T131+T146+T160+T171+T177+T179</f>
        <v>0</v>
      </c>
      <c r="AT130" s="17" t="s">
        <v>80</v>
      </c>
      <c r="AU130" s="17" t="s">
        <v>284</v>
      </c>
      <c r="BK130" s="124">
        <f>BK131+BK146+BK160+BK171+BK177+BK179</f>
        <v>0</v>
      </c>
    </row>
    <row r="131" spans="2:65" s="11" customFormat="1" ht="25.9" customHeight="1" x14ac:dyDescent="0.2">
      <c r="B131" s="125"/>
      <c r="D131" s="126" t="s">
        <v>80</v>
      </c>
      <c r="E131" s="127" t="s">
        <v>534</v>
      </c>
      <c r="F131" s="127" t="s">
        <v>7719</v>
      </c>
      <c r="I131" s="128"/>
      <c r="J131" s="129">
        <f>BK131</f>
        <v>0</v>
      </c>
      <c r="L131" s="125"/>
      <c r="M131" s="130"/>
      <c r="P131" s="131">
        <f>SUM(P132:P145)</f>
        <v>0</v>
      </c>
      <c r="R131" s="131">
        <f>SUM(R132:R145)</f>
        <v>0</v>
      </c>
      <c r="T131" s="132">
        <f>SUM(T132:T145)</f>
        <v>0</v>
      </c>
      <c r="AR131" s="126" t="s">
        <v>88</v>
      </c>
      <c r="AT131" s="133" t="s">
        <v>80</v>
      </c>
      <c r="AU131" s="133" t="s">
        <v>81</v>
      </c>
      <c r="AY131" s="126" t="s">
        <v>309</v>
      </c>
      <c r="BK131" s="134">
        <f>SUM(BK132:BK145)</f>
        <v>0</v>
      </c>
    </row>
    <row r="132" spans="2:65" s="1" customFormat="1" ht="16.5" customHeight="1" x14ac:dyDescent="0.2">
      <c r="B132" s="137"/>
      <c r="C132" s="138" t="s">
        <v>88</v>
      </c>
      <c r="D132" s="138" t="s">
        <v>311</v>
      </c>
      <c r="E132" s="139" t="s">
        <v>6705</v>
      </c>
      <c r="F132" s="140" t="s">
        <v>6706</v>
      </c>
      <c r="G132" s="141" t="s">
        <v>434</v>
      </c>
      <c r="H132" s="142">
        <v>45540</v>
      </c>
      <c r="I132" s="143"/>
      <c r="J132" s="144">
        <f t="shared" ref="J132:J145" si="0">ROUND(I132*H132,2)</f>
        <v>0</v>
      </c>
      <c r="K132" s="140" t="s">
        <v>366</v>
      </c>
      <c r="L132" s="33"/>
      <c r="M132" s="145" t="s">
        <v>1</v>
      </c>
      <c r="N132" s="146" t="s">
        <v>46</v>
      </c>
      <c r="P132" s="147">
        <f t="shared" ref="P132:P145" si="1">O132*H132</f>
        <v>0</v>
      </c>
      <c r="Q132" s="147">
        <v>0</v>
      </c>
      <c r="R132" s="147">
        <f t="shared" ref="R132:R145" si="2">Q132*H132</f>
        <v>0</v>
      </c>
      <c r="S132" s="147">
        <v>0</v>
      </c>
      <c r="T132" s="148">
        <f t="shared" ref="T132:T145" si="3">S132*H132</f>
        <v>0</v>
      </c>
      <c r="AR132" s="149" t="s">
        <v>120</v>
      </c>
      <c r="AT132" s="149" t="s">
        <v>311</v>
      </c>
      <c r="AU132" s="149" t="s">
        <v>88</v>
      </c>
      <c r="AY132" s="17" t="s">
        <v>309</v>
      </c>
      <c r="BE132" s="150">
        <f t="shared" ref="BE132:BE145" si="4">IF(N132="základní",J132,0)</f>
        <v>0</v>
      </c>
      <c r="BF132" s="150">
        <f t="shared" ref="BF132:BF145" si="5">IF(N132="snížená",J132,0)</f>
        <v>0</v>
      </c>
      <c r="BG132" s="150">
        <f t="shared" ref="BG132:BG145" si="6">IF(N132="zákl. přenesená",J132,0)</f>
        <v>0</v>
      </c>
      <c r="BH132" s="150">
        <f t="shared" ref="BH132:BH145" si="7">IF(N132="sníž. přenesená",J132,0)</f>
        <v>0</v>
      </c>
      <c r="BI132" s="150">
        <f t="shared" ref="BI132:BI145" si="8">IF(N132="nulová",J132,0)</f>
        <v>0</v>
      </c>
      <c r="BJ132" s="17" t="s">
        <v>88</v>
      </c>
      <c r="BK132" s="150">
        <f t="shared" ref="BK132:BK145" si="9">ROUND(I132*H132,2)</f>
        <v>0</v>
      </c>
      <c r="BL132" s="17" t="s">
        <v>120</v>
      </c>
      <c r="BM132" s="149" t="s">
        <v>90</v>
      </c>
    </row>
    <row r="133" spans="2:65" s="1" customFormat="1" ht="16.5" customHeight="1" x14ac:dyDescent="0.2">
      <c r="B133" s="137"/>
      <c r="C133" s="138" t="s">
        <v>90</v>
      </c>
      <c r="D133" s="138" t="s">
        <v>311</v>
      </c>
      <c r="E133" s="139" t="s">
        <v>7720</v>
      </c>
      <c r="F133" s="140" t="s">
        <v>7721</v>
      </c>
      <c r="G133" s="141" t="s">
        <v>434</v>
      </c>
      <c r="H133" s="142">
        <v>45540</v>
      </c>
      <c r="I133" s="143"/>
      <c r="J133" s="144">
        <f t="shared" si="0"/>
        <v>0</v>
      </c>
      <c r="K133" s="140" t="s">
        <v>7325</v>
      </c>
      <c r="L133" s="33"/>
      <c r="M133" s="145" t="s">
        <v>1</v>
      </c>
      <c r="N133" s="146" t="s">
        <v>46</v>
      </c>
      <c r="P133" s="147">
        <f t="shared" si="1"/>
        <v>0</v>
      </c>
      <c r="Q133" s="147">
        <v>0</v>
      </c>
      <c r="R133" s="147">
        <f t="shared" si="2"/>
        <v>0</v>
      </c>
      <c r="S133" s="147">
        <v>0</v>
      </c>
      <c r="T133" s="148">
        <f t="shared" si="3"/>
        <v>0</v>
      </c>
      <c r="AR133" s="149" t="s">
        <v>120</v>
      </c>
      <c r="AT133" s="149" t="s">
        <v>311</v>
      </c>
      <c r="AU133" s="149" t="s">
        <v>88</v>
      </c>
      <c r="AY133" s="17" t="s">
        <v>309</v>
      </c>
      <c r="BE133" s="150">
        <f t="shared" si="4"/>
        <v>0</v>
      </c>
      <c r="BF133" s="150">
        <f t="shared" si="5"/>
        <v>0</v>
      </c>
      <c r="BG133" s="150">
        <f t="shared" si="6"/>
        <v>0</v>
      </c>
      <c r="BH133" s="150">
        <f t="shared" si="7"/>
        <v>0</v>
      </c>
      <c r="BI133" s="150">
        <f t="shared" si="8"/>
        <v>0</v>
      </c>
      <c r="BJ133" s="17" t="s">
        <v>88</v>
      </c>
      <c r="BK133" s="150">
        <f t="shared" si="9"/>
        <v>0</v>
      </c>
      <c r="BL133" s="17" t="s">
        <v>120</v>
      </c>
      <c r="BM133" s="149" t="s">
        <v>120</v>
      </c>
    </row>
    <row r="134" spans="2:65" s="1" customFormat="1" ht="16.5" customHeight="1" x14ac:dyDescent="0.2">
      <c r="B134" s="137"/>
      <c r="C134" s="138" t="s">
        <v>101</v>
      </c>
      <c r="D134" s="138" t="s">
        <v>311</v>
      </c>
      <c r="E134" s="139" t="s">
        <v>7722</v>
      </c>
      <c r="F134" s="140" t="s">
        <v>7700</v>
      </c>
      <c r="G134" s="141" t="s">
        <v>2702</v>
      </c>
      <c r="H134" s="142">
        <v>35</v>
      </c>
      <c r="I134" s="143"/>
      <c r="J134" s="144">
        <f t="shared" si="0"/>
        <v>0</v>
      </c>
      <c r="K134" s="140" t="s">
        <v>7325</v>
      </c>
      <c r="L134" s="33"/>
      <c r="M134" s="145" t="s">
        <v>1</v>
      </c>
      <c r="N134" s="146" t="s">
        <v>46</v>
      </c>
      <c r="P134" s="147">
        <f t="shared" si="1"/>
        <v>0</v>
      </c>
      <c r="Q134" s="147">
        <v>0</v>
      </c>
      <c r="R134" s="147">
        <f t="shared" si="2"/>
        <v>0</v>
      </c>
      <c r="S134" s="147">
        <v>0</v>
      </c>
      <c r="T134" s="148">
        <f t="shared" si="3"/>
        <v>0</v>
      </c>
      <c r="AR134" s="149" t="s">
        <v>120</v>
      </c>
      <c r="AT134" s="149" t="s">
        <v>311</v>
      </c>
      <c r="AU134" s="149" t="s">
        <v>88</v>
      </c>
      <c r="AY134" s="17" t="s">
        <v>309</v>
      </c>
      <c r="BE134" s="150">
        <f t="shared" si="4"/>
        <v>0</v>
      </c>
      <c r="BF134" s="150">
        <f t="shared" si="5"/>
        <v>0</v>
      </c>
      <c r="BG134" s="150">
        <f t="shared" si="6"/>
        <v>0</v>
      </c>
      <c r="BH134" s="150">
        <f t="shared" si="7"/>
        <v>0</v>
      </c>
      <c r="BI134" s="150">
        <f t="shared" si="8"/>
        <v>0</v>
      </c>
      <c r="BJ134" s="17" t="s">
        <v>88</v>
      </c>
      <c r="BK134" s="150">
        <f t="shared" si="9"/>
        <v>0</v>
      </c>
      <c r="BL134" s="17" t="s">
        <v>120</v>
      </c>
      <c r="BM134" s="149" t="s">
        <v>325</v>
      </c>
    </row>
    <row r="135" spans="2:65" s="1" customFormat="1" ht="16.5" customHeight="1" x14ac:dyDescent="0.2">
      <c r="B135" s="137"/>
      <c r="C135" s="138" t="s">
        <v>120</v>
      </c>
      <c r="D135" s="138" t="s">
        <v>311</v>
      </c>
      <c r="E135" s="139" t="s">
        <v>7723</v>
      </c>
      <c r="F135" s="140" t="s">
        <v>7724</v>
      </c>
      <c r="G135" s="141" t="s">
        <v>2702</v>
      </c>
      <c r="H135" s="142">
        <v>350</v>
      </c>
      <c r="I135" s="143"/>
      <c r="J135" s="144">
        <f t="shared" si="0"/>
        <v>0</v>
      </c>
      <c r="K135" s="140" t="s">
        <v>7325</v>
      </c>
      <c r="L135" s="33"/>
      <c r="M135" s="145" t="s">
        <v>1</v>
      </c>
      <c r="N135" s="146" t="s">
        <v>46</v>
      </c>
      <c r="P135" s="147">
        <f t="shared" si="1"/>
        <v>0</v>
      </c>
      <c r="Q135" s="147">
        <v>0</v>
      </c>
      <c r="R135" s="147">
        <f t="shared" si="2"/>
        <v>0</v>
      </c>
      <c r="S135" s="147">
        <v>0</v>
      </c>
      <c r="T135" s="148">
        <f t="shared" si="3"/>
        <v>0</v>
      </c>
      <c r="AR135" s="149" t="s">
        <v>120</v>
      </c>
      <c r="AT135" s="149" t="s">
        <v>311</v>
      </c>
      <c r="AU135" s="149" t="s">
        <v>88</v>
      </c>
      <c r="AY135" s="17" t="s">
        <v>309</v>
      </c>
      <c r="BE135" s="150">
        <f t="shared" si="4"/>
        <v>0</v>
      </c>
      <c r="BF135" s="150">
        <f t="shared" si="5"/>
        <v>0</v>
      </c>
      <c r="BG135" s="150">
        <f t="shared" si="6"/>
        <v>0</v>
      </c>
      <c r="BH135" s="150">
        <f t="shared" si="7"/>
        <v>0</v>
      </c>
      <c r="BI135" s="150">
        <f t="shared" si="8"/>
        <v>0</v>
      </c>
      <c r="BJ135" s="17" t="s">
        <v>88</v>
      </c>
      <c r="BK135" s="150">
        <f t="shared" si="9"/>
        <v>0</v>
      </c>
      <c r="BL135" s="17" t="s">
        <v>120</v>
      </c>
      <c r="BM135" s="149" t="s">
        <v>329</v>
      </c>
    </row>
    <row r="136" spans="2:65" s="1" customFormat="1" ht="16.5" customHeight="1" x14ac:dyDescent="0.2">
      <c r="B136" s="137"/>
      <c r="C136" s="138" t="s">
        <v>331</v>
      </c>
      <c r="D136" s="138" t="s">
        <v>311</v>
      </c>
      <c r="E136" s="139" t="s">
        <v>7725</v>
      </c>
      <c r="F136" s="140" t="s">
        <v>7726</v>
      </c>
      <c r="G136" s="141" t="s">
        <v>2702</v>
      </c>
      <c r="H136" s="142">
        <v>250</v>
      </c>
      <c r="I136" s="143"/>
      <c r="J136" s="144">
        <f t="shared" si="0"/>
        <v>0</v>
      </c>
      <c r="K136" s="140" t="s">
        <v>7325</v>
      </c>
      <c r="L136" s="33"/>
      <c r="M136" s="145" t="s">
        <v>1</v>
      </c>
      <c r="N136" s="146" t="s">
        <v>46</v>
      </c>
      <c r="P136" s="147">
        <f t="shared" si="1"/>
        <v>0</v>
      </c>
      <c r="Q136" s="147">
        <v>0</v>
      </c>
      <c r="R136" s="147">
        <f t="shared" si="2"/>
        <v>0</v>
      </c>
      <c r="S136" s="147">
        <v>0</v>
      </c>
      <c r="T136" s="148">
        <f t="shared" si="3"/>
        <v>0</v>
      </c>
      <c r="AR136" s="149" t="s">
        <v>120</v>
      </c>
      <c r="AT136" s="149" t="s">
        <v>311</v>
      </c>
      <c r="AU136" s="149" t="s">
        <v>88</v>
      </c>
      <c r="AY136" s="17" t="s">
        <v>309</v>
      </c>
      <c r="BE136" s="150">
        <f t="shared" si="4"/>
        <v>0</v>
      </c>
      <c r="BF136" s="150">
        <f t="shared" si="5"/>
        <v>0</v>
      </c>
      <c r="BG136" s="150">
        <f t="shared" si="6"/>
        <v>0</v>
      </c>
      <c r="BH136" s="150">
        <f t="shared" si="7"/>
        <v>0</v>
      </c>
      <c r="BI136" s="150">
        <f t="shared" si="8"/>
        <v>0</v>
      </c>
      <c r="BJ136" s="17" t="s">
        <v>88</v>
      </c>
      <c r="BK136" s="150">
        <f t="shared" si="9"/>
        <v>0</v>
      </c>
      <c r="BL136" s="17" t="s">
        <v>120</v>
      </c>
      <c r="BM136" s="149" t="s">
        <v>334</v>
      </c>
    </row>
    <row r="137" spans="2:65" s="1" customFormat="1" ht="16.5" customHeight="1" x14ac:dyDescent="0.2">
      <c r="B137" s="137"/>
      <c r="C137" s="138" t="s">
        <v>325</v>
      </c>
      <c r="D137" s="138" t="s">
        <v>311</v>
      </c>
      <c r="E137" s="139" t="s">
        <v>7727</v>
      </c>
      <c r="F137" s="140" t="s">
        <v>7728</v>
      </c>
      <c r="G137" s="141" t="s">
        <v>2702</v>
      </c>
      <c r="H137" s="142">
        <v>100</v>
      </c>
      <c r="I137" s="143"/>
      <c r="J137" s="144">
        <f t="shared" si="0"/>
        <v>0</v>
      </c>
      <c r="K137" s="140" t="s">
        <v>7325</v>
      </c>
      <c r="L137" s="33"/>
      <c r="M137" s="145" t="s">
        <v>1</v>
      </c>
      <c r="N137" s="146" t="s">
        <v>46</v>
      </c>
      <c r="P137" s="147">
        <f t="shared" si="1"/>
        <v>0</v>
      </c>
      <c r="Q137" s="147">
        <v>0</v>
      </c>
      <c r="R137" s="147">
        <f t="shared" si="2"/>
        <v>0</v>
      </c>
      <c r="S137" s="147">
        <v>0</v>
      </c>
      <c r="T137" s="148">
        <f t="shared" si="3"/>
        <v>0</v>
      </c>
      <c r="AR137" s="149" t="s">
        <v>120</v>
      </c>
      <c r="AT137" s="149" t="s">
        <v>311</v>
      </c>
      <c r="AU137" s="149" t="s">
        <v>88</v>
      </c>
      <c r="AY137" s="17" t="s">
        <v>309</v>
      </c>
      <c r="BE137" s="150">
        <f t="shared" si="4"/>
        <v>0</v>
      </c>
      <c r="BF137" s="150">
        <f t="shared" si="5"/>
        <v>0</v>
      </c>
      <c r="BG137" s="150">
        <f t="shared" si="6"/>
        <v>0</v>
      </c>
      <c r="BH137" s="150">
        <f t="shared" si="7"/>
        <v>0</v>
      </c>
      <c r="BI137" s="150">
        <f t="shared" si="8"/>
        <v>0</v>
      </c>
      <c r="BJ137" s="17" t="s">
        <v>88</v>
      </c>
      <c r="BK137" s="150">
        <f t="shared" si="9"/>
        <v>0</v>
      </c>
      <c r="BL137" s="17" t="s">
        <v>120</v>
      </c>
      <c r="BM137" s="149" t="s">
        <v>8</v>
      </c>
    </row>
    <row r="138" spans="2:65" s="1" customFormat="1" ht="16.5" customHeight="1" x14ac:dyDescent="0.2">
      <c r="B138" s="137"/>
      <c r="C138" s="138" t="s">
        <v>339</v>
      </c>
      <c r="D138" s="138" t="s">
        <v>311</v>
      </c>
      <c r="E138" s="139" t="s">
        <v>6870</v>
      </c>
      <c r="F138" s="140" t="s">
        <v>6871</v>
      </c>
      <c r="G138" s="141" t="s">
        <v>2702</v>
      </c>
      <c r="H138" s="142">
        <v>360</v>
      </c>
      <c r="I138" s="143"/>
      <c r="J138" s="144">
        <f t="shared" si="0"/>
        <v>0</v>
      </c>
      <c r="K138" s="140" t="s">
        <v>366</v>
      </c>
      <c r="L138" s="33"/>
      <c r="M138" s="145" t="s">
        <v>1</v>
      </c>
      <c r="N138" s="146" t="s">
        <v>46</v>
      </c>
      <c r="P138" s="147">
        <f t="shared" si="1"/>
        <v>0</v>
      </c>
      <c r="Q138" s="147">
        <v>0</v>
      </c>
      <c r="R138" s="147">
        <f t="shared" si="2"/>
        <v>0</v>
      </c>
      <c r="S138" s="147">
        <v>0</v>
      </c>
      <c r="T138" s="148">
        <f t="shared" si="3"/>
        <v>0</v>
      </c>
      <c r="AR138" s="149" t="s">
        <v>120</v>
      </c>
      <c r="AT138" s="149" t="s">
        <v>311</v>
      </c>
      <c r="AU138" s="149" t="s">
        <v>88</v>
      </c>
      <c r="AY138" s="17" t="s">
        <v>309</v>
      </c>
      <c r="BE138" s="150">
        <f t="shared" si="4"/>
        <v>0</v>
      </c>
      <c r="BF138" s="150">
        <f t="shared" si="5"/>
        <v>0</v>
      </c>
      <c r="BG138" s="150">
        <f t="shared" si="6"/>
        <v>0</v>
      </c>
      <c r="BH138" s="150">
        <f t="shared" si="7"/>
        <v>0</v>
      </c>
      <c r="BI138" s="150">
        <f t="shared" si="8"/>
        <v>0</v>
      </c>
      <c r="BJ138" s="17" t="s">
        <v>88</v>
      </c>
      <c r="BK138" s="150">
        <f t="shared" si="9"/>
        <v>0</v>
      </c>
      <c r="BL138" s="17" t="s">
        <v>120</v>
      </c>
      <c r="BM138" s="149" t="s">
        <v>342</v>
      </c>
    </row>
    <row r="139" spans="2:65" s="1" customFormat="1" ht="16.5" customHeight="1" x14ac:dyDescent="0.2">
      <c r="B139" s="137"/>
      <c r="C139" s="138" t="s">
        <v>329</v>
      </c>
      <c r="D139" s="138" t="s">
        <v>311</v>
      </c>
      <c r="E139" s="139" t="s">
        <v>7729</v>
      </c>
      <c r="F139" s="140" t="s">
        <v>7730</v>
      </c>
      <c r="G139" s="141" t="s">
        <v>2702</v>
      </c>
      <c r="H139" s="142">
        <v>30</v>
      </c>
      <c r="I139" s="143"/>
      <c r="J139" s="144">
        <f t="shared" si="0"/>
        <v>0</v>
      </c>
      <c r="K139" s="140" t="s">
        <v>7325</v>
      </c>
      <c r="L139" s="33"/>
      <c r="M139" s="145" t="s">
        <v>1</v>
      </c>
      <c r="N139" s="146" t="s">
        <v>46</v>
      </c>
      <c r="P139" s="147">
        <f t="shared" si="1"/>
        <v>0</v>
      </c>
      <c r="Q139" s="147">
        <v>0</v>
      </c>
      <c r="R139" s="147">
        <f t="shared" si="2"/>
        <v>0</v>
      </c>
      <c r="S139" s="147">
        <v>0</v>
      </c>
      <c r="T139" s="148">
        <f t="shared" si="3"/>
        <v>0</v>
      </c>
      <c r="AR139" s="149" t="s">
        <v>120</v>
      </c>
      <c r="AT139" s="149" t="s">
        <v>311</v>
      </c>
      <c r="AU139" s="149" t="s">
        <v>88</v>
      </c>
      <c r="AY139" s="17" t="s">
        <v>309</v>
      </c>
      <c r="BE139" s="150">
        <f t="shared" si="4"/>
        <v>0</v>
      </c>
      <c r="BF139" s="150">
        <f t="shared" si="5"/>
        <v>0</v>
      </c>
      <c r="BG139" s="150">
        <f t="shared" si="6"/>
        <v>0</v>
      </c>
      <c r="BH139" s="150">
        <f t="shared" si="7"/>
        <v>0</v>
      </c>
      <c r="BI139" s="150">
        <f t="shared" si="8"/>
        <v>0</v>
      </c>
      <c r="BJ139" s="17" t="s">
        <v>88</v>
      </c>
      <c r="BK139" s="150">
        <f t="shared" si="9"/>
        <v>0</v>
      </c>
      <c r="BL139" s="17" t="s">
        <v>120</v>
      </c>
      <c r="BM139" s="149" t="s">
        <v>346</v>
      </c>
    </row>
    <row r="140" spans="2:65" s="1" customFormat="1" ht="16.5" customHeight="1" x14ac:dyDescent="0.2">
      <c r="B140" s="137"/>
      <c r="C140" s="138" t="s">
        <v>348</v>
      </c>
      <c r="D140" s="138" t="s">
        <v>311</v>
      </c>
      <c r="E140" s="139" t="s">
        <v>7731</v>
      </c>
      <c r="F140" s="140" t="s">
        <v>7732</v>
      </c>
      <c r="G140" s="141" t="s">
        <v>2702</v>
      </c>
      <c r="H140" s="142">
        <v>330</v>
      </c>
      <c r="I140" s="143"/>
      <c r="J140" s="144">
        <f t="shared" si="0"/>
        <v>0</v>
      </c>
      <c r="K140" s="140" t="s">
        <v>7325</v>
      </c>
      <c r="L140" s="33"/>
      <c r="M140" s="145" t="s">
        <v>1</v>
      </c>
      <c r="N140" s="146" t="s">
        <v>46</v>
      </c>
      <c r="P140" s="147">
        <f t="shared" si="1"/>
        <v>0</v>
      </c>
      <c r="Q140" s="147">
        <v>0</v>
      </c>
      <c r="R140" s="147">
        <f t="shared" si="2"/>
        <v>0</v>
      </c>
      <c r="S140" s="147">
        <v>0</v>
      </c>
      <c r="T140" s="148">
        <f t="shared" si="3"/>
        <v>0</v>
      </c>
      <c r="AR140" s="149" t="s">
        <v>120</v>
      </c>
      <c r="AT140" s="149" t="s">
        <v>311</v>
      </c>
      <c r="AU140" s="149" t="s">
        <v>88</v>
      </c>
      <c r="AY140" s="17" t="s">
        <v>309</v>
      </c>
      <c r="BE140" s="150">
        <f t="shared" si="4"/>
        <v>0</v>
      </c>
      <c r="BF140" s="150">
        <f t="shared" si="5"/>
        <v>0</v>
      </c>
      <c r="BG140" s="150">
        <f t="shared" si="6"/>
        <v>0</v>
      </c>
      <c r="BH140" s="150">
        <f t="shared" si="7"/>
        <v>0</v>
      </c>
      <c r="BI140" s="150">
        <f t="shared" si="8"/>
        <v>0</v>
      </c>
      <c r="BJ140" s="17" t="s">
        <v>88</v>
      </c>
      <c r="BK140" s="150">
        <f t="shared" si="9"/>
        <v>0</v>
      </c>
      <c r="BL140" s="17" t="s">
        <v>120</v>
      </c>
      <c r="BM140" s="149" t="s">
        <v>351</v>
      </c>
    </row>
    <row r="141" spans="2:65" s="1" customFormat="1" ht="16.5" customHeight="1" x14ac:dyDescent="0.2">
      <c r="B141" s="137"/>
      <c r="C141" s="138" t="s">
        <v>334</v>
      </c>
      <c r="D141" s="138" t="s">
        <v>311</v>
      </c>
      <c r="E141" s="139" t="s">
        <v>7733</v>
      </c>
      <c r="F141" s="140" t="s">
        <v>7734</v>
      </c>
      <c r="G141" s="141" t="s">
        <v>2702</v>
      </c>
      <c r="H141" s="142">
        <v>690</v>
      </c>
      <c r="I141" s="143"/>
      <c r="J141" s="144">
        <f t="shared" si="0"/>
        <v>0</v>
      </c>
      <c r="K141" s="140" t="s">
        <v>7325</v>
      </c>
      <c r="L141" s="33"/>
      <c r="M141" s="145" t="s">
        <v>1</v>
      </c>
      <c r="N141" s="146" t="s">
        <v>46</v>
      </c>
      <c r="P141" s="147">
        <f t="shared" si="1"/>
        <v>0</v>
      </c>
      <c r="Q141" s="147">
        <v>0</v>
      </c>
      <c r="R141" s="147">
        <f t="shared" si="2"/>
        <v>0</v>
      </c>
      <c r="S141" s="147">
        <v>0</v>
      </c>
      <c r="T141" s="148">
        <f t="shared" si="3"/>
        <v>0</v>
      </c>
      <c r="AR141" s="149" t="s">
        <v>120</v>
      </c>
      <c r="AT141" s="149" t="s">
        <v>311</v>
      </c>
      <c r="AU141" s="149" t="s">
        <v>88</v>
      </c>
      <c r="AY141" s="17" t="s">
        <v>309</v>
      </c>
      <c r="BE141" s="150">
        <f t="shared" si="4"/>
        <v>0</v>
      </c>
      <c r="BF141" s="150">
        <f t="shared" si="5"/>
        <v>0</v>
      </c>
      <c r="BG141" s="150">
        <f t="shared" si="6"/>
        <v>0</v>
      </c>
      <c r="BH141" s="150">
        <f t="shared" si="7"/>
        <v>0</v>
      </c>
      <c r="BI141" s="150">
        <f t="shared" si="8"/>
        <v>0</v>
      </c>
      <c r="BJ141" s="17" t="s">
        <v>88</v>
      </c>
      <c r="BK141" s="150">
        <f t="shared" si="9"/>
        <v>0</v>
      </c>
      <c r="BL141" s="17" t="s">
        <v>120</v>
      </c>
      <c r="BM141" s="149" t="s">
        <v>355</v>
      </c>
    </row>
    <row r="142" spans="2:65" s="1" customFormat="1" ht="16.5" customHeight="1" x14ac:dyDescent="0.2">
      <c r="B142" s="137"/>
      <c r="C142" s="138" t="s">
        <v>357</v>
      </c>
      <c r="D142" s="138" t="s">
        <v>311</v>
      </c>
      <c r="E142" s="139" t="s">
        <v>7735</v>
      </c>
      <c r="F142" s="140" t="s">
        <v>7736</v>
      </c>
      <c r="G142" s="141" t="s">
        <v>2702</v>
      </c>
      <c r="H142" s="142">
        <v>690</v>
      </c>
      <c r="I142" s="143"/>
      <c r="J142" s="144">
        <f t="shared" si="0"/>
        <v>0</v>
      </c>
      <c r="K142" s="140" t="s">
        <v>7325</v>
      </c>
      <c r="L142" s="33"/>
      <c r="M142" s="145" t="s">
        <v>1</v>
      </c>
      <c r="N142" s="146" t="s">
        <v>46</v>
      </c>
      <c r="P142" s="147">
        <f t="shared" si="1"/>
        <v>0</v>
      </c>
      <c r="Q142" s="147">
        <v>0</v>
      </c>
      <c r="R142" s="147">
        <f t="shared" si="2"/>
        <v>0</v>
      </c>
      <c r="S142" s="147">
        <v>0</v>
      </c>
      <c r="T142" s="148">
        <f t="shared" si="3"/>
        <v>0</v>
      </c>
      <c r="AR142" s="149" t="s">
        <v>120</v>
      </c>
      <c r="AT142" s="149" t="s">
        <v>311</v>
      </c>
      <c r="AU142" s="149" t="s">
        <v>88</v>
      </c>
      <c r="AY142" s="17" t="s">
        <v>309</v>
      </c>
      <c r="BE142" s="150">
        <f t="shared" si="4"/>
        <v>0</v>
      </c>
      <c r="BF142" s="150">
        <f t="shared" si="5"/>
        <v>0</v>
      </c>
      <c r="BG142" s="150">
        <f t="shared" si="6"/>
        <v>0</v>
      </c>
      <c r="BH142" s="150">
        <f t="shared" si="7"/>
        <v>0</v>
      </c>
      <c r="BI142" s="150">
        <f t="shared" si="8"/>
        <v>0</v>
      </c>
      <c r="BJ142" s="17" t="s">
        <v>88</v>
      </c>
      <c r="BK142" s="150">
        <f t="shared" si="9"/>
        <v>0</v>
      </c>
      <c r="BL142" s="17" t="s">
        <v>120</v>
      </c>
      <c r="BM142" s="149" t="s">
        <v>361</v>
      </c>
    </row>
    <row r="143" spans="2:65" s="1" customFormat="1" ht="16.5" customHeight="1" x14ac:dyDescent="0.2">
      <c r="B143" s="137"/>
      <c r="C143" s="138" t="s">
        <v>8</v>
      </c>
      <c r="D143" s="138" t="s">
        <v>311</v>
      </c>
      <c r="E143" s="139" t="s">
        <v>7737</v>
      </c>
      <c r="F143" s="140" t="s">
        <v>7738</v>
      </c>
      <c r="G143" s="141" t="s">
        <v>2702</v>
      </c>
      <c r="H143" s="142">
        <v>690</v>
      </c>
      <c r="I143" s="143"/>
      <c r="J143" s="144">
        <f t="shared" si="0"/>
        <v>0</v>
      </c>
      <c r="K143" s="140" t="s">
        <v>7325</v>
      </c>
      <c r="L143" s="33"/>
      <c r="M143" s="145" t="s">
        <v>1</v>
      </c>
      <c r="N143" s="146" t="s">
        <v>46</v>
      </c>
      <c r="P143" s="147">
        <f t="shared" si="1"/>
        <v>0</v>
      </c>
      <c r="Q143" s="147">
        <v>0</v>
      </c>
      <c r="R143" s="147">
        <f t="shared" si="2"/>
        <v>0</v>
      </c>
      <c r="S143" s="147">
        <v>0</v>
      </c>
      <c r="T143" s="148">
        <f t="shared" si="3"/>
        <v>0</v>
      </c>
      <c r="AR143" s="149" t="s">
        <v>120</v>
      </c>
      <c r="AT143" s="149" t="s">
        <v>311</v>
      </c>
      <c r="AU143" s="149" t="s">
        <v>88</v>
      </c>
      <c r="AY143" s="17" t="s">
        <v>309</v>
      </c>
      <c r="BE143" s="150">
        <f t="shared" si="4"/>
        <v>0</v>
      </c>
      <c r="BF143" s="150">
        <f t="shared" si="5"/>
        <v>0</v>
      </c>
      <c r="BG143" s="150">
        <f t="shared" si="6"/>
        <v>0</v>
      </c>
      <c r="BH143" s="150">
        <f t="shared" si="7"/>
        <v>0</v>
      </c>
      <c r="BI143" s="150">
        <f t="shared" si="8"/>
        <v>0</v>
      </c>
      <c r="BJ143" s="17" t="s">
        <v>88</v>
      </c>
      <c r="BK143" s="150">
        <f t="shared" si="9"/>
        <v>0</v>
      </c>
      <c r="BL143" s="17" t="s">
        <v>120</v>
      </c>
      <c r="BM143" s="149" t="s">
        <v>367</v>
      </c>
    </row>
    <row r="144" spans="2:65" s="1" customFormat="1" ht="16.5" customHeight="1" x14ac:dyDescent="0.2">
      <c r="B144" s="137"/>
      <c r="C144" s="138" t="s">
        <v>368</v>
      </c>
      <c r="D144" s="138" t="s">
        <v>311</v>
      </c>
      <c r="E144" s="139" t="s">
        <v>7739</v>
      </c>
      <c r="F144" s="140" t="s">
        <v>7454</v>
      </c>
      <c r="G144" s="141" t="s">
        <v>617</v>
      </c>
      <c r="H144" s="142">
        <v>32</v>
      </c>
      <c r="I144" s="143"/>
      <c r="J144" s="144">
        <f t="shared" si="0"/>
        <v>0</v>
      </c>
      <c r="K144" s="140" t="s">
        <v>7325</v>
      </c>
      <c r="L144" s="33"/>
      <c r="M144" s="145" t="s">
        <v>1</v>
      </c>
      <c r="N144" s="146" t="s">
        <v>46</v>
      </c>
      <c r="P144" s="147">
        <f t="shared" si="1"/>
        <v>0</v>
      </c>
      <c r="Q144" s="147">
        <v>0</v>
      </c>
      <c r="R144" s="147">
        <f t="shared" si="2"/>
        <v>0</v>
      </c>
      <c r="S144" s="147">
        <v>0</v>
      </c>
      <c r="T144" s="148">
        <f t="shared" si="3"/>
        <v>0</v>
      </c>
      <c r="AR144" s="149" t="s">
        <v>120</v>
      </c>
      <c r="AT144" s="149" t="s">
        <v>311</v>
      </c>
      <c r="AU144" s="149" t="s">
        <v>88</v>
      </c>
      <c r="AY144" s="17" t="s">
        <v>309</v>
      </c>
      <c r="BE144" s="150">
        <f t="shared" si="4"/>
        <v>0</v>
      </c>
      <c r="BF144" s="150">
        <f t="shared" si="5"/>
        <v>0</v>
      </c>
      <c r="BG144" s="150">
        <f t="shared" si="6"/>
        <v>0</v>
      </c>
      <c r="BH144" s="150">
        <f t="shared" si="7"/>
        <v>0</v>
      </c>
      <c r="BI144" s="150">
        <f t="shared" si="8"/>
        <v>0</v>
      </c>
      <c r="BJ144" s="17" t="s">
        <v>88</v>
      </c>
      <c r="BK144" s="150">
        <f t="shared" si="9"/>
        <v>0</v>
      </c>
      <c r="BL144" s="17" t="s">
        <v>120</v>
      </c>
      <c r="BM144" s="149" t="s">
        <v>371</v>
      </c>
    </row>
    <row r="145" spans="2:65" s="1" customFormat="1" ht="16.5" customHeight="1" x14ac:dyDescent="0.2">
      <c r="B145" s="137"/>
      <c r="C145" s="138" t="s">
        <v>342</v>
      </c>
      <c r="D145" s="138" t="s">
        <v>311</v>
      </c>
      <c r="E145" s="139" t="s">
        <v>7740</v>
      </c>
      <c r="F145" s="140" t="s">
        <v>7460</v>
      </c>
      <c r="G145" s="141" t="s">
        <v>617</v>
      </c>
      <c r="H145" s="142">
        <v>10</v>
      </c>
      <c r="I145" s="143"/>
      <c r="J145" s="144">
        <f t="shared" si="0"/>
        <v>0</v>
      </c>
      <c r="K145" s="140" t="s">
        <v>7325</v>
      </c>
      <c r="L145" s="33"/>
      <c r="M145" s="145" t="s">
        <v>1</v>
      </c>
      <c r="N145" s="146" t="s">
        <v>46</v>
      </c>
      <c r="P145" s="147">
        <f t="shared" si="1"/>
        <v>0</v>
      </c>
      <c r="Q145" s="147">
        <v>0</v>
      </c>
      <c r="R145" s="147">
        <f t="shared" si="2"/>
        <v>0</v>
      </c>
      <c r="S145" s="147">
        <v>0</v>
      </c>
      <c r="T145" s="148">
        <f t="shared" si="3"/>
        <v>0</v>
      </c>
      <c r="AR145" s="149" t="s">
        <v>120</v>
      </c>
      <c r="AT145" s="149" t="s">
        <v>311</v>
      </c>
      <c r="AU145" s="149" t="s">
        <v>88</v>
      </c>
      <c r="AY145" s="17" t="s">
        <v>309</v>
      </c>
      <c r="BE145" s="150">
        <f t="shared" si="4"/>
        <v>0</v>
      </c>
      <c r="BF145" s="150">
        <f t="shared" si="5"/>
        <v>0</v>
      </c>
      <c r="BG145" s="150">
        <f t="shared" si="6"/>
        <v>0</v>
      </c>
      <c r="BH145" s="150">
        <f t="shared" si="7"/>
        <v>0</v>
      </c>
      <c r="BI145" s="150">
        <f t="shared" si="8"/>
        <v>0</v>
      </c>
      <c r="BJ145" s="17" t="s">
        <v>88</v>
      </c>
      <c r="BK145" s="150">
        <f t="shared" si="9"/>
        <v>0</v>
      </c>
      <c r="BL145" s="17" t="s">
        <v>120</v>
      </c>
      <c r="BM145" s="149" t="s">
        <v>376</v>
      </c>
    </row>
    <row r="146" spans="2:65" s="11" customFormat="1" ht="25.9" customHeight="1" x14ac:dyDescent="0.2">
      <c r="B146" s="125"/>
      <c r="D146" s="126" t="s">
        <v>80</v>
      </c>
      <c r="E146" s="127" t="s">
        <v>6203</v>
      </c>
      <c r="F146" s="127" t="s">
        <v>7741</v>
      </c>
      <c r="I146" s="128"/>
      <c r="J146" s="129">
        <f>BK146</f>
        <v>0</v>
      </c>
      <c r="L146" s="125"/>
      <c r="M146" s="130"/>
      <c r="P146" s="131">
        <f>SUM(P147:P159)</f>
        <v>0</v>
      </c>
      <c r="R146" s="131">
        <f>SUM(R147:R159)</f>
        <v>0</v>
      </c>
      <c r="T146" s="132">
        <f>SUM(T147:T159)</f>
        <v>0</v>
      </c>
      <c r="AR146" s="126" t="s">
        <v>88</v>
      </c>
      <c r="AT146" s="133" t="s">
        <v>80</v>
      </c>
      <c r="AU146" s="133" t="s">
        <v>81</v>
      </c>
      <c r="AY146" s="126" t="s">
        <v>309</v>
      </c>
      <c r="BK146" s="134">
        <f>SUM(BK147:BK159)</f>
        <v>0</v>
      </c>
    </row>
    <row r="147" spans="2:65" s="1" customFormat="1" ht="16.5" customHeight="1" x14ac:dyDescent="0.2">
      <c r="B147" s="137"/>
      <c r="C147" s="138" t="s">
        <v>378</v>
      </c>
      <c r="D147" s="138" t="s">
        <v>311</v>
      </c>
      <c r="E147" s="139" t="s">
        <v>7396</v>
      </c>
      <c r="F147" s="140" t="s">
        <v>7322</v>
      </c>
      <c r="G147" s="141" t="s">
        <v>1</v>
      </c>
      <c r="H147" s="142">
        <v>0</v>
      </c>
      <c r="I147" s="143"/>
      <c r="J147" s="144">
        <f t="shared" ref="J147:J159" si="10">ROUND(I147*H147,2)</f>
        <v>0</v>
      </c>
      <c r="K147" s="140" t="s">
        <v>1</v>
      </c>
      <c r="L147" s="33"/>
      <c r="M147" s="145" t="s">
        <v>1</v>
      </c>
      <c r="N147" s="146" t="s">
        <v>46</v>
      </c>
      <c r="P147" s="147">
        <f t="shared" ref="P147:P159" si="11">O147*H147</f>
        <v>0</v>
      </c>
      <c r="Q147" s="147">
        <v>0</v>
      </c>
      <c r="R147" s="147">
        <f t="shared" ref="R147:R159" si="12">Q147*H147</f>
        <v>0</v>
      </c>
      <c r="S147" s="147">
        <v>0</v>
      </c>
      <c r="T147" s="148">
        <f t="shared" ref="T147:T159" si="13">S147*H147</f>
        <v>0</v>
      </c>
      <c r="AR147" s="149" t="s">
        <v>120</v>
      </c>
      <c r="AT147" s="149" t="s">
        <v>311</v>
      </c>
      <c r="AU147" s="149" t="s">
        <v>88</v>
      </c>
      <c r="AY147" s="17" t="s">
        <v>309</v>
      </c>
      <c r="BE147" s="150">
        <f t="shared" ref="BE147:BE159" si="14">IF(N147="základní",J147,0)</f>
        <v>0</v>
      </c>
      <c r="BF147" s="150">
        <f t="shared" ref="BF147:BF159" si="15">IF(N147="snížená",J147,0)</f>
        <v>0</v>
      </c>
      <c r="BG147" s="150">
        <f t="shared" ref="BG147:BG159" si="16">IF(N147="zákl. přenesená",J147,0)</f>
        <v>0</v>
      </c>
      <c r="BH147" s="150">
        <f t="shared" ref="BH147:BH159" si="17">IF(N147="sníž. přenesená",J147,0)</f>
        <v>0</v>
      </c>
      <c r="BI147" s="150">
        <f t="shared" ref="BI147:BI159" si="18">IF(N147="nulová",J147,0)</f>
        <v>0</v>
      </c>
      <c r="BJ147" s="17" t="s">
        <v>88</v>
      </c>
      <c r="BK147" s="150">
        <f t="shared" ref="BK147:BK159" si="19">ROUND(I147*H147,2)</f>
        <v>0</v>
      </c>
      <c r="BL147" s="17" t="s">
        <v>120</v>
      </c>
      <c r="BM147" s="149" t="s">
        <v>381</v>
      </c>
    </row>
    <row r="148" spans="2:65" s="1" customFormat="1" ht="16.5" customHeight="1" x14ac:dyDescent="0.2">
      <c r="B148" s="137"/>
      <c r="C148" s="138" t="s">
        <v>346</v>
      </c>
      <c r="D148" s="138" t="s">
        <v>311</v>
      </c>
      <c r="E148" s="139" t="s">
        <v>7742</v>
      </c>
      <c r="F148" s="140" t="s">
        <v>7743</v>
      </c>
      <c r="G148" s="141" t="s">
        <v>2702</v>
      </c>
      <c r="H148" s="142">
        <v>1</v>
      </c>
      <c r="I148" s="143"/>
      <c r="J148" s="144">
        <f t="shared" si="10"/>
        <v>0</v>
      </c>
      <c r="K148" s="140" t="s">
        <v>7325</v>
      </c>
      <c r="L148" s="33"/>
      <c r="M148" s="145" t="s">
        <v>1</v>
      </c>
      <c r="N148" s="146" t="s">
        <v>46</v>
      </c>
      <c r="P148" s="147">
        <f t="shared" si="11"/>
        <v>0</v>
      </c>
      <c r="Q148" s="147">
        <v>0</v>
      </c>
      <c r="R148" s="147">
        <f t="shared" si="12"/>
        <v>0</v>
      </c>
      <c r="S148" s="147">
        <v>0</v>
      </c>
      <c r="T148" s="148">
        <f t="shared" si="13"/>
        <v>0</v>
      </c>
      <c r="AR148" s="149" t="s">
        <v>120</v>
      </c>
      <c r="AT148" s="149" t="s">
        <v>311</v>
      </c>
      <c r="AU148" s="149" t="s">
        <v>88</v>
      </c>
      <c r="AY148" s="17" t="s">
        <v>309</v>
      </c>
      <c r="BE148" s="150">
        <f t="shared" si="14"/>
        <v>0</v>
      </c>
      <c r="BF148" s="150">
        <f t="shared" si="15"/>
        <v>0</v>
      </c>
      <c r="BG148" s="150">
        <f t="shared" si="16"/>
        <v>0</v>
      </c>
      <c r="BH148" s="150">
        <f t="shared" si="17"/>
        <v>0</v>
      </c>
      <c r="BI148" s="150">
        <f t="shared" si="18"/>
        <v>0</v>
      </c>
      <c r="BJ148" s="17" t="s">
        <v>88</v>
      </c>
      <c r="BK148" s="150">
        <f t="shared" si="19"/>
        <v>0</v>
      </c>
      <c r="BL148" s="17" t="s">
        <v>120</v>
      </c>
      <c r="BM148" s="149" t="s">
        <v>385</v>
      </c>
    </row>
    <row r="149" spans="2:65" s="1" customFormat="1" ht="16.5" customHeight="1" x14ac:dyDescent="0.2">
      <c r="B149" s="137"/>
      <c r="C149" s="138" t="s">
        <v>388</v>
      </c>
      <c r="D149" s="138" t="s">
        <v>311</v>
      </c>
      <c r="E149" s="139" t="s">
        <v>7744</v>
      </c>
      <c r="F149" s="140" t="s">
        <v>7745</v>
      </c>
      <c r="G149" s="141" t="s">
        <v>2702</v>
      </c>
      <c r="H149" s="142">
        <v>1</v>
      </c>
      <c r="I149" s="143"/>
      <c r="J149" s="144">
        <f t="shared" si="10"/>
        <v>0</v>
      </c>
      <c r="K149" s="140" t="s">
        <v>7325</v>
      </c>
      <c r="L149" s="33"/>
      <c r="M149" s="145" t="s">
        <v>1</v>
      </c>
      <c r="N149" s="146" t="s">
        <v>46</v>
      </c>
      <c r="P149" s="147">
        <f t="shared" si="11"/>
        <v>0</v>
      </c>
      <c r="Q149" s="147">
        <v>0</v>
      </c>
      <c r="R149" s="147">
        <f t="shared" si="12"/>
        <v>0</v>
      </c>
      <c r="S149" s="147">
        <v>0</v>
      </c>
      <c r="T149" s="148">
        <f t="shared" si="13"/>
        <v>0</v>
      </c>
      <c r="AR149" s="149" t="s">
        <v>120</v>
      </c>
      <c r="AT149" s="149" t="s">
        <v>311</v>
      </c>
      <c r="AU149" s="149" t="s">
        <v>88</v>
      </c>
      <c r="AY149" s="17" t="s">
        <v>309</v>
      </c>
      <c r="BE149" s="150">
        <f t="shared" si="14"/>
        <v>0</v>
      </c>
      <c r="BF149" s="150">
        <f t="shared" si="15"/>
        <v>0</v>
      </c>
      <c r="BG149" s="150">
        <f t="shared" si="16"/>
        <v>0</v>
      </c>
      <c r="BH149" s="150">
        <f t="shared" si="17"/>
        <v>0</v>
      </c>
      <c r="BI149" s="150">
        <f t="shared" si="18"/>
        <v>0</v>
      </c>
      <c r="BJ149" s="17" t="s">
        <v>88</v>
      </c>
      <c r="BK149" s="150">
        <f t="shared" si="19"/>
        <v>0</v>
      </c>
      <c r="BL149" s="17" t="s">
        <v>120</v>
      </c>
      <c r="BM149" s="149" t="s">
        <v>392</v>
      </c>
    </row>
    <row r="150" spans="2:65" s="1" customFormat="1" ht="16.5" customHeight="1" x14ac:dyDescent="0.2">
      <c r="B150" s="137"/>
      <c r="C150" s="138" t="s">
        <v>351</v>
      </c>
      <c r="D150" s="138" t="s">
        <v>311</v>
      </c>
      <c r="E150" s="139" t="s">
        <v>7746</v>
      </c>
      <c r="F150" s="140" t="s">
        <v>7747</v>
      </c>
      <c r="G150" s="141" t="s">
        <v>2702</v>
      </c>
      <c r="H150" s="142">
        <v>2</v>
      </c>
      <c r="I150" s="143"/>
      <c r="J150" s="144">
        <f t="shared" si="10"/>
        <v>0</v>
      </c>
      <c r="K150" s="140" t="s">
        <v>7325</v>
      </c>
      <c r="L150" s="33"/>
      <c r="M150" s="145" t="s">
        <v>1</v>
      </c>
      <c r="N150" s="146" t="s">
        <v>46</v>
      </c>
      <c r="P150" s="147">
        <f t="shared" si="11"/>
        <v>0</v>
      </c>
      <c r="Q150" s="147">
        <v>0</v>
      </c>
      <c r="R150" s="147">
        <f t="shared" si="12"/>
        <v>0</v>
      </c>
      <c r="S150" s="147">
        <v>0</v>
      </c>
      <c r="T150" s="148">
        <f t="shared" si="13"/>
        <v>0</v>
      </c>
      <c r="AR150" s="149" t="s">
        <v>120</v>
      </c>
      <c r="AT150" s="149" t="s">
        <v>311</v>
      </c>
      <c r="AU150" s="149" t="s">
        <v>88</v>
      </c>
      <c r="AY150" s="17" t="s">
        <v>309</v>
      </c>
      <c r="BE150" s="150">
        <f t="shared" si="14"/>
        <v>0</v>
      </c>
      <c r="BF150" s="150">
        <f t="shared" si="15"/>
        <v>0</v>
      </c>
      <c r="BG150" s="150">
        <f t="shared" si="16"/>
        <v>0</v>
      </c>
      <c r="BH150" s="150">
        <f t="shared" si="17"/>
        <v>0</v>
      </c>
      <c r="BI150" s="150">
        <f t="shared" si="18"/>
        <v>0</v>
      </c>
      <c r="BJ150" s="17" t="s">
        <v>88</v>
      </c>
      <c r="BK150" s="150">
        <f t="shared" si="19"/>
        <v>0</v>
      </c>
      <c r="BL150" s="17" t="s">
        <v>120</v>
      </c>
      <c r="BM150" s="149" t="s">
        <v>398</v>
      </c>
    </row>
    <row r="151" spans="2:65" s="1" customFormat="1" ht="16.5" customHeight="1" x14ac:dyDescent="0.2">
      <c r="B151" s="137"/>
      <c r="C151" s="138" t="s">
        <v>399</v>
      </c>
      <c r="D151" s="138" t="s">
        <v>311</v>
      </c>
      <c r="E151" s="139" t="s">
        <v>7748</v>
      </c>
      <c r="F151" s="140" t="s">
        <v>7749</v>
      </c>
      <c r="G151" s="141" t="s">
        <v>2702</v>
      </c>
      <c r="H151" s="142">
        <v>2</v>
      </c>
      <c r="I151" s="143"/>
      <c r="J151" s="144">
        <f t="shared" si="10"/>
        <v>0</v>
      </c>
      <c r="K151" s="140" t="s">
        <v>7325</v>
      </c>
      <c r="L151" s="33"/>
      <c r="M151" s="145" t="s">
        <v>1</v>
      </c>
      <c r="N151" s="146" t="s">
        <v>46</v>
      </c>
      <c r="P151" s="147">
        <f t="shared" si="11"/>
        <v>0</v>
      </c>
      <c r="Q151" s="147">
        <v>0</v>
      </c>
      <c r="R151" s="147">
        <f t="shared" si="12"/>
        <v>0</v>
      </c>
      <c r="S151" s="147">
        <v>0</v>
      </c>
      <c r="T151" s="148">
        <f t="shared" si="13"/>
        <v>0</v>
      </c>
      <c r="AR151" s="149" t="s">
        <v>120</v>
      </c>
      <c r="AT151" s="149" t="s">
        <v>311</v>
      </c>
      <c r="AU151" s="149" t="s">
        <v>88</v>
      </c>
      <c r="AY151" s="17" t="s">
        <v>309</v>
      </c>
      <c r="BE151" s="150">
        <f t="shared" si="14"/>
        <v>0</v>
      </c>
      <c r="BF151" s="150">
        <f t="shared" si="15"/>
        <v>0</v>
      </c>
      <c r="BG151" s="150">
        <f t="shared" si="16"/>
        <v>0</v>
      </c>
      <c r="BH151" s="150">
        <f t="shared" si="17"/>
        <v>0</v>
      </c>
      <c r="BI151" s="150">
        <f t="shared" si="18"/>
        <v>0</v>
      </c>
      <c r="BJ151" s="17" t="s">
        <v>88</v>
      </c>
      <c r="BK151" s="150">
        <f t="shared" si="19"/>
        <v>0</v>
      </c>
      <c r="BL151" s="17" t="s">
        <v>120</v>
      </c>
      <c r="BM151" s="149" t="s">
        <v>402</v>
      </c>
    </row>
    <row r="152" spans="2:65" s="1" customFormat="1" ht="16.5" customHeight="1" x14ac:dyDescent="0.2">
      <c r="B152" s="137"/>
      <c r="C152" s="138" t="s">
        <v>355</v>
      </c>
      <c r="D152" s="138" t="s">
        <v>311</v>
      </c>
      <c r="E152" s="139" t="s">
        <v>7750</v>
      </c>
      <c r="F152" s="140" t="s">
        <v>7751</v>
      </c>
      <c r="G152" s="141" t="s">
        <v>2702</v>
      </c>
      <c r="H152" s="142">
        <v>6</v>
      </c>
      <c r="I152" s="143"/>
      <c r="J152" s="144">
        <f t="shared" si="10"/>
        <v>0</v>
      </c>
      <c r="K152" s="140" t="s">
        <v>7325</v>
      </c>
      <c r="L152" s="33"/>
      <c r="M152" s="145" t="s">
        <v>1</v>
      </c>
      <c r="N152" s="146" t="s">
        <v>46</v>
      </c>
      <c r="P152" s="147">
        <f t="shared" si="11"/>
        <v>0</v>
      </c>
      <c r="Q152" s="147">
        <v>0</v>
      </c>
      <c r="R152" s="147">
        <f t="shared" si="12"/>
        <v>0</v>
      </c>
      <c r="S152" s="147">
        <v>0</v>
      </c>
      <c r="T152" s="148">
        <f t="shared" si="13"/>
        <v>0</v>
      </c>
      <c r="AR152" s="149" t="s">
        <v>120</v>
      </c>
      <c r="AT152" s="149" t="s">
        <v>311</v>
      </c>
      <c r="AU152" s="149" t="s">
        <v>88</v>
      </c>
      <c r="AY152" s="17" t="s">
        <v>309</v>
      </c>
      <c r="BE152" s="150">
        <f t="shared" si="14"/>
        <v>0</v>
      </c>
      <c r="BF152" s="150">
        <f t="shared" si="15"/>
        <v>0</v>
      </c>
      <c r="BG152" s="150">
        <f t="shared" si="16"/>
        <v>0</v>
      </c>
      <c r="BH152" s="150">
        <f t="shared" si="17"/>
        <v>0</v>
      </c>
      <c r="BI152" s="150">
        <f t="shared" si="18"/>
        <v>0</v>
      </c>
      <c r="BJ152" s="17" t="s">
        <v>88</v>
      </c>
      <c r="BK152" s="150">
        <f t="shared" si="19"/>
        <v>0</v>
      </c>
      <c r="BL152" s="17" t="s">
        <v>120</v>
      </c>
      <c r="BM152" s="149" t="s">
        <v>406</v>
      </c>
    </row>
    <row r="153" spans="2:65" s="1" customFormat="1" ht="16.5" customHeight="1" x14ac:dyDescent="0.2">
      <c r="B153" s="137"/>
      <c r="C153" s="138" t="s">
        <v>7</v>
      </c>
      <c r="D153" s="138" t="s">
        <v>311</v>
      </c>
      <c r="E153" s="139" t="s">
        <v>7752</v>
      </c>
      <c r="F153" s="140" t="s">
        <v>7753</v>
      </c>
      <c r="G153" s="141" t="s">
        <v>2702</v>
      </c>
      <c r="H153" s="142">
        <v>3</v>
      </c>
      <c r="I153" s="143"/>
      <c r="J153" s="144">
        <f t="shared" si="10"/>
        <v>0</v>
      </c>
      <c r="K153" s="140" t="s">
        <v>7325</v>
      </c>
      <c r="L153" s="33"/>
      <c r="M153" s="145" t="s">
        <v>1</v>
      </c>
      <c r="N153" s="146" t="s">
        <v>46</v>
      </c>
      <c r="P153" s="147">
        <f t="shared" si="11"/>
        <v>0</v>
      </c>
      <c r="Q153" s="147">
        <v>0</v>
      </c>
      <c r="R153" s="147">
        <f t="shared" si="12"/>
        <v>0</v>
      </c>
      <c r="S153" s="147">
        <v>0</v>
      </c>
      <c r="T153" s="148">
        <f t="shared" si="13"/>
        <v>0</v>
      </c>
      <c r="AR153" s="149" t="s">
        <v>120</v>
      </c>
      <c r="AT153" s="149" t="s">
        <v>311</v>
      </c>
      <c r="AU153" s="149" t="s">
        <v>88</v>
      </c>
      <c r="AY153" s="17" t="s">
        <v>309</v>
      </c>
      <c r="BE153" s="150">
        <f t="shared" si="14"/>
        <v>0</v>
      </c>
      <c r="BF153" s="150">
        <f t="shared" si="15"/>
        <v>0</v>
      </c>
      <c r="BG153" s="150">
        <f t="shared" si="16"/>
        <v>0</v>
      </c>
      <c r="BH153" s="150">
        <f t="shared" si="17"/>
        <v>0</v>
      </c>
      <c r="BI153" s="150">
        <f t="shared" si="18"/>
        <v>0</v>
      </c>
      <c r="BJ153" s="17" t="s">
        <v>88</v>
      </c>
      <c r="BK153" s="150">
        <f t="shared" si="19"/>
        <v>0</v>
      </c>
      <c r="BL153" s="17" t="s">
        <v>120</v>
      </c>
      <c r="BM153" s="149" t="s">
        <v>410</v>
      </c>
    </row>
    <row r="154" spans="2:65" s="1" customFormat="1" ht="16.5" customHeight="1" x14ac:dyDescent="0.2">
      <c r="B154" s="137"/>
      <c r="C154" s="138" t="s">
        <v>361</v>
      </c>
      <c r="D154" s="138" t="s">
        <v>311</v>
      </c>
      <c r="E154" s="139" t="s">
        <v>7754</v>
      </c>
      <c r="F154" s="140" t="s">
        <v>7755</v>
      </c>
      <c r="G154" s="141" t="s">
        <v>2702</v>
      </c>
      <c r="H154" s="142">
        <v>6</v>
      </c>
      <c r="I154" s="143"/>
      <c r="J154" s="144">
        <f t="shared" si="10"/>
        <v>0</v>
      </c>
      <c r="K154" s="140" t="s">
        <v>7325</v>
      </c>
      <c r="L154" s="33"/>
      <c r="M154" s="145" t="s">
        <v>1</v>
      </c>
      <c r="N154" s="146" t="s">
        <v>46</v>
      </c>
      <c r="P154" s="147">
        <f t="shared" si="11"/>
        <v>0</v>
      </c>
      <c r="Q154" s="147">
        <v>0</v>
      </c>
      <c r="R154" s="147">
        <f t="shared" si="12"/>
        <v>0</v>
      </c>
      <c r="S154" s="147">
        <v>0</v>
      </c>
      <c r="T154" s="148">
        <f t="shared" si="13"/>
        <v>0</v>
      </c>
      <c r="AR154" s="149" t="s">
        <v>120</v>
      </c>
      <c r="AT154" s="149" t="s">
        <v>311</v>
      </c>
      <c r="AU154" s="149" t="s">
        <v>88</v>
      </c>
      <c r="AY154" s="17" t="s">
        <v>309</v>
      </c>
      <c r="BE154" s="150">
        <f t="shared" si="14"/>
        <v>0</v>
      </c>
      <c r="BF154" s="150">
        <f t="shared" si="15"/>
        <v>0</v>
      </c>
      <c r="BG154" s="150">
        <f t="shared" si="16"/>
        <v>0</v>
      </c>
      <c r="BH154" s="150">
        <f t="shared" si="17"/>
        <v>0</v>
      </c>
      <c r="BI154" s="150">
        <f t="shared" si="18"/>
        <v>0</v>
      </c>
      <c r="BJ154" s="17" t="s">
        <v>88</v>
      </c>
      <c r="BK154" s="150">
        <f t="shared" si="19"/>
        <v>0</v>
      </c>
      <c r="BL154" s="17" t="s">
        <v>120</v>
      </c>
      <c r="BM154" s="149" t="s">
        <v>414</v>
      </c>
    </row>
    <row r="155" spans="2:65" s="1" customFormat="1" ht="16.5" customHeight="1" x14ac:dyDescent="0.2">
      <c r="B155" s="137"/>
      <c r="C155" s="138" t="s">
        <v>416</v>
      </c>
      <c r="D155" s="138" t="s">
        <v>311</v>
      </c>
      <c r="E155" s="139" t="s">
        <v>7756</v>
      </c>
      <c r="F155" s="140" t="s">
        <v>7757</v>
      </c>
      <c r="G155" s="141" t="s">
        <v>2702</v>
      </c>
      <c r="H155" s="142">
        <v>3</v>
      </c>
      <c r="I155" s="143"/>
      <c r="J155" s="144">
        <f t="shared" si="10"/>
        <v>0</v>
      </c>
      <c r="K155" s="140" t="s">
        <v>7325</v>
      </c>
      <c r="L155" s="33"/>
      <c r="M155" s="145" t="s">
        <v>1</v>
      </c>
      <c r="N155" s="146" t="s">
        <v>46</v>
      </c>
      <c r="P155" s="147">
        <f t="shared" si="11"/>
        <v>0</v>
      </c>
      <c r="Q155" s="147">
        <v>0</v>
      </c>
      <c r="R155" s="147">
        <f t="shared" si="12"/>
        <v>0</v>
      </c>
      <c r="S155" s="147">
        <v>0</v>
      </c>
      <c r="T155" s="148">
        <f t="shared" si="13"/>
        <v>0</v>
      </c>
      <c r="AR155" s="149" t="s">
        <v>120</v>
      </c>
      <c r="AT155" s="149" t="s">
        <v>311</v>
      </c>
      <c r="AU155" s="149" t="s">
        <v>88</v>
      </c>
      <c r="AY155" s="17" t="s">
        <v>309</v>
      </c>
      <c r="BE155" s="150">
        <f t="shared" si="14"/>
        <v>0</v>
      </c>
      <c r="BF155" s="150">
        <f t="shared" si="15"/>
        <v>0</v>
      </c>
      <c r="BG155" s="150">
        <f t="shared" si="16"/>
        <v>0</v>
      </c>
      <c r="BH155" s="150">
        <f t="shared" si="17"/>
        <v>0</v>
      </c>
      <c r="BI155" s="150">
        <f t="shared" si="18"/>
        <v>0</v>
      </c>
      <c r="BJ155" s="17" t="s">
        <v>88</v>
      </c>
      <c r="BK155" s="150">
        <f t="shared" si="19"/>
        <v>0</v>
      </c>
      <c r="BL155" s="17" t="s">
        <v>120</v>
      </c>
      <c r="BM155" s="149" t="s">
        <v>420</v>
      </c>
    </row>
    <row r="156" spans="2:65" s="1" customFormat="1" ht="16.5" customHeight="1" x14ac:dyDescent="0.2">
      <c r="B156" s="137"/>
      <c r="C156" s="138" t="s">
        <v>367</v>
      </c>
      <c r="D156" s="138" t="s">
        <v>311</v>
      </c>
      <c r="E156" s="139" t="s">
        <v>7758</v>
      </c>
      <c r="F156" s="140" t="s">
        <v>7759</v>
      </c>
      <c r="G156" s="141" t="s">
        <v>2702</v>
      </c>
      <c r="H156" s="142">
        <v>50</v>
      </c>
      <c r="I156" s="143"/>
      <c r="J156" s="144">
        <f t="shared" si="10"/>
        <v>0</v>
      </c>
      <c r="K156" s="140" t="s">
        <v>7325</v>
      </c>
      <c r="L156" s="33"/>
      <c r="M156" s="145" t="s">
        <v>1</v>
      </c>
      <c r="N156" s="146" t="s">
        <v>46</v>
      </c>
      <c r="P156" s="147">
        <f t="shared" si="11"/>
        <v>0</v>
      </c>
      <c r="Q156" s="147">
        <v>0</v>
      </c>
      <c r="R156" s="147">
        <f t="shared" si="12"/>
        <v>0</v>
      </c>
      <c r="S156" s="147">
        <v>0</v>
      </c>
      <c r="T156" s="148">
        <f t="shared" si="13"/>
        <v>0</v>
      </c>
      <c r="AR156" s="149" t="s">
        <v>120</v>
      </c>
      <c r="AT156" s="149" t="s">
        <v>311</v>
      </c>
      <c r="AU156" s="149" t="s">
        <v>88</v>
      </c>
      <c r="AY156" s="17" t="s">
        <v>309</v>
      </c>
      <c r="BE156" s="150">
        <f t="shared" si="14"/>
        <v>0</v>
      </c>
      <c r="BF156" s="150">
        <f t="shared" si="15"/>
        <v>0</v>
      </c>
      <c r="BG156" s="150">
        <f t="shared" si="16"/>
        <v>0</v>
      </c>
      <c r="BH156" s="150">
        <f t="shared" si="17"/>
        <v>0</v>
      </c>
      <c r="BI156" s="150">
        <f t="shared" si="18"/>
        <v>0</v>
      </c>
      <c r="BJ156" s="17" t="s">
        <v>88</v>
      </c>
      <c r="BK156" s="150">
        <f t="shared" si="19"/>
        <v>0</v>
      </c>
      <c r="BL156" s="17" t="s">
        <v>120</v>
      </c>
      <c r="BM156" s="149" t="s">
        <v>424</v>
      </c>
    </row>
    <row r="157" spans="2:65" s="1" customFormat="1" ht="16.5" customHeight="1" x14ac:dyDescent="0.2">
      <c r="B157" s="137"/>
      <c r="C157" s="138" t="s">
        <v>426</v>
      </c>
      <c r="D157" s="138" t="s">
        <v>311</v>
      </c>
      <c r="E157" s="139" t="s">
        <v>7760</v>
      </c>
      <c r="F157" s="140" t="s">
        <v>7761</v>
      </c>
      <c r="G157" s="141" t="s">
        <v>2702</v>
      </c>
      <c r="H157" s="142">
        <v>20</v>
      </c>
      <c r="I157" s="143"/>
      <c r="J157" s="144">
        <f t="shared" si="10"/>
        <v>0</v>
      </c>
      <c r="K157" s="140" t="s">
        <v>7325</v>
      </c>
      <c r="L157" s="33"/>
      <c r="M157" s="145" t="s">
        <v>1</v>
      </c>
      <c r="N157" s="146" t="s">
        <v>46</v>
      </c>
      <c r="P157" s="147">
        <f t="shared" si="11"/>
        <v>0</v>
      </c>
      <c r="Q157" s="147">
        <v>0</v>
      </c>
      <c r="R157" s="147">
        <f t="shared" si="12"/>
        <v>0</v>
      </c>
      <c r="S157" s="147">
        <v>0</v>
      </c>
      <c r="T157" s="148">
        <f t="shared" si="13"/>
        <v>0</v>
      </c>
      <c r="AR157" s="149" t="s">
        <v>120</v>
      </c>
      <c r="AT157" s="149" t="s">
        <v>311</v>
      </c>
      <c r="AU157" s="149" t="s">
        <v>88</v>
      </c>
      <c r="AY157" s="17" t="s">
        <v>309</v>
      </c>
      <c r="BE157" s="150">
        <f t="shared" si="14"/>
        <v>0</v>
      </c>
      <c r="BF157" s="150">
        <f t="shared" si="15"/>
        <v>0</v>
      </c>
      <c r="BG157" s="150">
        <f t="shared" si="16"/>
        <v>0</v>
      </c>
      <c r="BH157" s="150">
        <f t="shared" si="17"/>
        <v>0</v>
      </c>
      <c r="BI157" s="150">
        <f t="shared" si="18"/>
        <v>0</v>
      </c>
      <c r="BJ157" s="17" t="s">
        <v>88</v>
      </c>
      <c r="BK157" s="150">
        <f t="shared" si="19"/>
        <v>0</v>
      </c>
      <c r="BL157" s="17" t="s">
        <v>120</v>
      </c>
      <c r="BM157" s="149" t="s">
        <v>429</v>
      </c>
    </row>
    <row r="158" spans="2:65" s="1" customFormat="1" ht="16.5" customHeight="1" x14ac:dyDescent="0.2">
      <c r="B158" s="137"/>
      <c r="C158" s="138" t="s">
        <v>371</v>
      </c>
      <c r="D158" s="138" t="s">
        <v>311</v>
      </c>
      <c r="E158" s="139" t="s">
        <v>7762</v>
      </c>
      <c r="F158" s="140" t="s">
        <v>7763</v>
      </c>
      <c r="G158" s="141" t="s">
        <v>2702</v>
      </c>
      <c r="H158" s="142">
        <v>60</v>
      </c>
      <c r="I158" s="143"/>
      <c r="J158" s="144">
        <f t="shared" si="10"/>
        <v>0</v>
      </c>
      <c r="K158" s="140" t="s">
        <v>7325</v>
      </c>
      <c r="L158" s="33"/>
      <c r="M158" s="145" t="s">
        <v>1</v>
      </c>
      <c r="N158" s="146" t="s">
        <v>46</v>
      </c>
      <c r="P158" s="147">
        <f t="shared" si="11"/>
        <v>0</v>
      </c>
      <c r="Q158" s="147">
        <v>0</v>
      </c>
      <c r="R158" s="147">
        <f t="shared" si="12"/>
        <v>0</v>
      </c>
      <c r="S158" s="147">
        <v>0</v>
      </c>
      <c r="T158" s="148">
        <f t="shared" si="13"/>
        <v>0</v>
      </c>
      <c r="AR158" s="149" t="s">
        <v>120</v>
      </c>
      <c r="AT158" s="149" t="s">
        <v>311</v>
      </c>
      <c r="AU158" s="149" t="s">
        <v>88</v>
      </c>
      <c r="AY158" s="17" t="s">
        <v>309</v>
      </c>
      <c r="BE158" s="150">
        <f t="shared" si="14"/>
        <v>0</v>
      </c>
      <c r="BF158" s="150">
        <f t="shared" si="15"/>
        <v>0</v>
      </c>
      <c r="BG158" s="150">
        <f t="shared" si="16"/>
        <v>0</v>
      </c>
      <c r="BH158" s="150">
        <f t="shared" si="17"/>
        <v>0</v>
      </c>
      <c r="BI158" s="150">
        <f t="shared" si="18"/>
        <v>0</v>
      </c>
      <c r="BJ158" s="17" t="s">
        <v>88</v>
      </c>
      <c r="BK158" s="150">
        <f t="shared" si="19"/>
        <v>0</v>
      </c>
      <c r="BL158" s="17" t="s">
        <v>120</v>
      </c>
      <c r="BM158" s="149" t="s">
        <v>435</v>
      </c>
    </row>
    <row r="159" spans="2:65" s="1" customFormat="1" ht="16.5" customHeight="1" x14ac:dyDescent="0.2">
      <c r="B159" s="137"/>
      <c r="C159" s="138" t="s">
        <v>437</v>
      </c>
      <c r="D159" s="138" t="s">
        <v>311</v>
      </c>
      <c r="E159" s="139" t="s">
        <v>7764</v>
      </c>
      <c r="F159" s="140" t="s">
        <v>7765</v>
      </c>
      <c r="G159" s="141" t="s">
        <v>2702</v>
      </c>
      <c r="H159" s="142">
        <v>6</v>
      </c>
      <c r="I159" s="143"/>
      <c r="J159" s="144">
        <f t="shared" si="10"/>
        <v>0</v>
      </c>
      <c r="K159" s="140" t="s">
        <v>7325</v>
      </c>
      <c r="L159" s="33"/>
      <c r="M159" s="145" t="s">
        <v>1</v>
      </c>
      <c r="N159" s="146" t="s">
        <v>46</v>
      </c>
      <c r="P159" s="147">
        <f t="shared" si="11"/>
        <v>0</v>
      </c>
      <c r="Q159" s="147">
        <v>0</v>
      </c>
      <c r="R159" s="147">
        <f t="shared" si="12"/>
        <v>0</v>
      </c>
      <c r="S159" s="147">
        <v>0</v>
      </c>
      <c r="T159" s="148">
        <f t="shared" si="13"/>
        <v>0</v>
      </c>
      <c r="AR159" s="149" t="s">
        <v>120</v>
      </c>
      <c r="AT159" s="149" t="s">
        <v>311</v>
      </c>
      <c r="AU159" s="149" t="s">
        <v>88</v>
      </c>
      <c r="AY159" s="17" t="s">
        <v>309</v>
      </c>
      <c r="BE159" s="150">
        <f t="shared" si="14"/>
        <v>0</v>
      </c>
      <c r="BF159" s="150">
        <f t="shared" si="15"/>
        <v>0</v>
      </c>
      <c r="BG159" s="150">
        <f t="shared" si="16"/>
        <v>0</v>
      </c>
      <c r="BH159" s="150">
        <f t="shared" si="17"/>
        <v>0</v>
      </c>
      <c r="BI159" s="150">
        <f t="shared" si="18"/>
        <v>0</v>
      </c>
      <c r="BJ159" s="17" t="s">
        <v>88</v>
      </c>
      <c r="BK159" s="150">
        <f t="shared" si="19"/>
        <v>0</v>
      </c>
      <c r="BL159" s="17" t="s">
        <v>120</v>
      </c>
      <c r="BM159" s="149" t="s">
        <v>440</v>
      </c>
    </row>
    <row r="160" spans="2:65" s="11" customFormat="1" ht="25.9" customHeight="1" x14ac:dyDescent="0.2">
      <c r="B160" s="125"/>
      <c r="D160" s="126" t="s">
        <v>80</v>
      </c>
      <c r="E160" s="127" t="s">
        <v>6263</v>
      </c>
      <c r="F160" s="127" t="s">
        <v>7766</v>
      </c>
      <c r="I160" s="128"/>
      <c r="J160" s="129">
        <f>BK160</f>
        <v>0</v>
      </c>
      <c r="L160" s="125"/>
      <c r="M160" s="130"/>
      <c r="P160" s="131">
        <f>SUM(P161:P170)</f>
        <v>0</v>
      </c>
      <c r="R160" s="131">
        <f>SUM(R161:R170)</f>
        <v>0</v>
      </c>
      <c r="T160" s="132">
        <f>SUM(T161:T170)</f>
        <v>0</v>
      </c>
      <c r="AR160" s="126" t="s">
        <v>88</v>
      </c>
      <c r="AT160" s="133" t="s">
        <v>80</v>
      </c>
      <c r="AU160" s="133" t="s">
        <v>81</v>
      </c>
      <c r="AY160" s="126" t="s">
        <v>309</v>
      </c>
      <c r="BK160" s="134">
        <f>SUM(BK161:BK170)</f>
        <v>0</v>
      </c>
    </row>
    <row r="161" spans="2:65" s="1" customFormat="1" ht="16.5" customHeight="1" x14ac:dyDescent="0.2">
      <c r="B161" s="137"/>
      <c r="C161" s="138" t="s">
        <v>376</v>
      </c>
      <c r="D161" s="138" t="s">
        <v>311</v>
      </c>
      <c r="E161" s="139" t="s">
        <v>6705</v>
      </c>
      <c r="F161" s="140" t="s">
        <v>6706</v>
      </c>
      <c r="G161" s="141" t="s">
        <v>434</v>
      </c>
      <c r="H161" s="142">
        <v>740</v>
      </c>
      <c r="I161" s="143"/>
      <c r="J161" s="144">
        <f t="shared" ref="J161:J170" si="20">ROUND(I161*H161,2)</f>
        <v>0</v>
      </c>
      <c r="K161" s="140" t="s">
        <v>366</v>
      </c>
      <c r="L161" s="33"/>
      <c r="M161" s="145" t="s">
        <v>1</v>
      </c>
      <c r="N161" s="146" t="s">
        <v>46</v>
      </c>
      <c r="P161" s="147">
        <f t="shared" ref="P161:P170" si="21">O161*H161</f>
        <v>0</v>
      </c>
      <c r="Q161" s="147">
        <v>0</v>
      </c>
      <c r="R161" s="147">
        <f t="shared" ref="R161:R170" si="22">Q161*H161</f>
        <v>0</v>
      </c>
      <c r="S161" s="147">
        <v>0</v>
      </c>
      <c r="T161" s="148">
        <f t="shared" ref="T161:T170" si="23">S161*H161</f>
        <v>0</v>
      </c>
      <c r="AR161" s="149" t="s">
        <v>120</v>
      </c>
      <c r="AT161" s="149" t="s">
        <v>311</v>
      </c>
      <c r="AU161" s="149" t="s">
        <v>88</v>
      </c>
      <c r="AY161" s="17" t="s">
        <v>309</v>
      </c>
      <c r="BE161" s="150">
        <f t="shared" ref="BE161:BE170" si="24">IF(N161="základní",J161,0)</f>
        <v>0</v>
      </c>
      <c r="BF161" s="150">
        <f t="shared" ref="BF161:BF170" si="25">IF(N161="snížená",J161,0)</f>
        <v>0</v>
      </c>
      <c r="BG161" s="150">
        <f t="shared" ref="BG161:BG170" si="26">IF(N161="zákl. přenesená",J161,0)</f>
        <v>0</v>
      </c>
      <c r="BH161" s="150">
        <f t="shared" ref="BH161:BH170" si="27">IF(N161="sníž. přenesená",J161,0)</f>
        <v>0</v>
      </c>
      <c r="BI161" s="150">
        <f t="shared" ref="BI161:BI170" si="28">IF(N161="nulová",J161,0)</f>
        <v>0</v>
      </c>
      <c r="BJ161" s="17" t="s">
        <v>88</v>
      </c>
      <c r="BK161" s="150">
        <f t="shared" ref="BK161:BK170" si="29">ROUND(I161*H161,2)</f>
        <v>0</v>
      </c>
      <c r="BL161" s="17" t="s">
        <v>120</v>
      </c>
      <c r="BM161" s="149" t="s">
        <v>443</v>
      </c>
    </row>
    <row r="162" spans="2:65" s="1" customFormat="1" ht="16.5" customHeight="1" x14ac:dyDescent="0.2">
      <c r="B162" s="137"/>
      <c r="C162" s="138" t="s">
        <v>444</v>
      </c>
      <c r="D162" s="138" t="s">
        <v>311</v>
      </c>
      <c r="E162" s="139" t="s">
        <v>7767</v>
      </c>
      <c r="F162" s="140" t="s">
        <v>7768</v>
      </c>
      <c r="G162" s="141" t="s">
        <v>434</v>
      </c>
      <c r="H162" s="142">
        <v>740</v>
      </c>
      <c r="I162" s="143"/>
      <c r="J162" s="144">
        <f t="shared" si="20"/>
        <v>0</v>
      </c>
      <c r="K162" s="140" t="s">
        <v>7325</v>
      </c>
      <c r="L162" s="33"/>
      <c r="M162" s="145" t="s">
        <v>1</v>
      </c>
      <c r="N162" s="146" t="s">
        <v>46</v>
      </c>
      <c r="P162" s="147">
        <f t="shared" si="21"/>
        <v>0</v>
      </c>
      <c r="Q162" s="147">
        <v>0</v>
      </c>
      <c r="R162" s="147">
        <f t="shared" si="22"/>
        <v>0</v>
      </c>
      <c r="S162" s="147">
        <v>0</v>
      </c>
      <c r="T162" s="148">
        <f t="shared" si="23"/>
        <v>0</v>
      </c>
      <c r="AR162" s="149" t="s">
        <v>120</v>
      </c>
      <c r="AT162" s="149" t="s">
        <v>311</v>
      </c>
      <c r="AU162" s="149" t="s">
        <v>88</v>
      </c>
      <c r="AY162" s="17" t="s">
        <v>309</v>
      </c>
      <c r="BE162" s="150">
        <f t="shared" si="24"/>
        <v>0</v>
      </c>
      <c r="BF162" s="150">
        <f t="shared" si="25"/>
        <v>0</v>
      </c>
      <c r="BG162" s="150">
        <f t="shared" si="26"/>
        <v>0</v>
      </c>
      <c r="BH162" s="150">
        <f t="shared" si="27"/>
        <v>0</v>
      </c>
      <c r="BI162" s="150">
        <f t="shared" si="28"/>
        <v>0</v>
      </c>
      <c r="BJ162" s="17" t="s">
        <v>88</v>
      </c>
      <c r="BK162" s="150">
        <f t="shared" si="29"/>
        <v>0</v>
      </c>
      <c r="BL162" s="17" t="s">
        <v>120</v>
      </c>
      <c r="BM162" s="149" t="s">
        <v>447</v>
      </c>
    </row>
    <row r="163" spans="2:65" s="1" customFormat="1" ht="16.5" customHeight="1" x14ac:dyDescent="0.2">
      <c r="B163" s="137"/>
      <c r="C163" s="138" t="s">
        <v>381</v>
      </c>
      <c r="D163" s="138" t="s">
        <v>311</v>
      </c>
      <c r="E163" s="139" t="s">
        <v>7769</v>
      </c>
      <c r="F163" s="140" t="s">
        <v>7770</v>
      </c>
      <c r="G163" s="141" t="s">
        <v>2702</v>
      </c>
      <c r="H163" s="142">
        <v>7</v>
      </c>
      <c r="I163" s="143"/>
      <c r="J163" s="144">
        <f t="shared" si="20"/>
        <v>0</v>
      </c>
      <c r="K163" s="140" t="s">
        <v>7325</v>
      </c>
      <c r="L163" s="33"/>
      <c r="M163" s="145" t="s">
        <v>1</v>
      </c>
      <c r="N163" s="146" t="s">
        <v>46</v>
      </c>
      <c r="P163" s="147">
        <f t="shared" si="21"/>
        <v>0</v>
      </c>
      <c r="Q163" s="147">
        <v>0</v>
      </c>
      <c r="R163" s="147">
        <f t="shared" si="22"/>
        <v>0</v>
      </c>
      <c r="S163" s="147">
        <v>0</v>
      </c>
      <c r="T163" s="148">
        <f t="shared" si="23"/>
        <v>0</v>
      </c>
      <c r="AR163" s="149" t="s">
        <v>120</v>
      </c>
      <c r="AT163" s="149" t="s">
        <v>311</v>
      </c>
      <c r="AU163" s="149" t="s">
        <v>88</v>
      </c>
      <c r="AY163" s="17" t="s">
        <v>309</v>
      </c>
      <c r="BE163" s="150">
        <f t="shared" si="24"/>
        <v>0</v>
      </c>
      <c r="BF163" s="150">
        <f t="shared" si="25"/>
        <v>0</v>
      </c>
      <c r="BG163" s="150">
        <f t="shared" si="26"/>
        <v>0</v>
      </c>
      <c r="BH163" s="150">
        <f t="shared" si="27"/>
        <v>0</v>
      </c>
      <c r="BI163" s="150">
        <f t="shared" si="28"/>
        <v>0</v>
      </c>
      <c r="BJ163" s="17" t="s">
        <v>88</v>
      </c>
      <c r="BK163" s="150">
        <f t="shared" si="29"/>
        <v>0</v>
      </c>
      <c r="BL163" s="17" t="s">
        <v>120</v>
      </c>
      <c r="BM163" s="149" t="s">
        <v>452</v>
      </c>
    </row>
    <row r="164" spans="2:65" s="1" customFormat="1" ht="16.5" customHeight="1" x14ac:dyDescent="0.2">
      <c r="B164" s="137"/>
      <c r="C164" s="138" t="s">
        <v>458</v>
      </c>
      <c r="D164" s="138" t="s">
        <v>311</v>
      </c>
      <c r="E164" s="139" t="s">
        <v>7771</v>
      </c>
      <c r="F164" s="140" t="s">
        <v>7772</v>
      </c>
      <c r="G164" s="141" t="s">
        <v>2702</v>
      </c>
      <c r="H164" s="142">
        <v>14</v>
      </c>
      <c r="I164" s="143"/>
      <c r="J164" s="144">
        <f t="shared" si="20"/>
        <v>0</v>
      </c>
      <c r="K164" s="140" t="s">
        <v>7325</v>
      </c>
      <c r="L164" s="33"/>
      <c r="M164" s="145" t="s">
        <v>1</v>
      </c>
      <c r="N164" s="146" t="s">
        <v>46</v>
      </c>
      <c r="P164" s="147">
        <f t="shared" si="21"/>
        <v>0</v>
      </c>
      <c r="Q164" s="147">
        <v>0</v>
      </c>
      <c r="R164" s="147">
        <f t="shared" si="22"/>
        <v>0</v>
      </c>
      <c r="S164" s="147">
        <v>0</v>
      </c>
      <c r="T164" s="148">
        <f t="shared" si="23"/>
        <v>0</v>
      </c>
      <c r="AR164" s="149" t="s">
        <v>120</v>
      </c>
      <c r="AT164" s="149" t="s">
        <v>311</v>
      </c>
      <c r="AU164" s="149" t="s">
        <v>88</v>
      </c>
      <c r="AY164" s="17" t="s">
        <v>309</v>
      </c>
      <c r="BE164" s="150">
        <f t="shared" si="24"/>
        <v>0</v>
      </c>
      <c r="BF164" s="150">
        <f t="shared" si="25"/>
        <v>0</v>
      </c>
      <c r="BG164" s="150">
        <f t="shared" si="26"/>
        <v>0</v>
      </c>
      <c r="BH164" s="150">
        <f t="shared" si="27"/>
        <v>0</v>
      </c>
      <c r="BI164" s="150">
        <f t="shared" si="28"/>
        <v>0</v>
      </c>
      <c r="BJ164" s="17" t="s">
        <v>88</v>
      </c>
      <c r="BK164" s="150">
        <f t="shared" si="29"/>
        <v>0</v>
      </c>
      <c r="BL164" s="17" t="s">
        <v>120</v>
      </c>
      <c r="BM164" s="149" t="s">
        <v>461</v>
      </c>
    </row>
    <row r="165" spans="2:65" s="1" customFormat="1" ht="16.5" customHeight="1" x14ac:dyDescent="0.2">
      <c r="B165" s="137"/>
      <c r="C165" s="138" t="s">
        <v>385</v>
      </c>
      <c r="D165" s="138" t="s">
        <v>311</v>
      </c>
      <c r="E165" s="139" t="s">
        <v>7773</v>
      </c>
      <c r="F165" s="140" t="s">
        <v>7774</v>
      </c>
      <c r="G165" s="141" t="s">
        <v>2702</v>
      </c>
      <c r="H165" s="142">
        <v>192</v>
      </c>
      <c r="I165" s="143"/>
      <c r="J165" s="144">
        <f t="shared" si="20"/>
        <v>0</v>
      </c>
      <c r="K165" s="140" t="s">
        <v>7325</v>
      </c>
      <c r="L165" s="33"/>
      <c r="M165" s="145" t="s">
        <v>1</v>
      </c>
      <c r="N165" s="146" t="s">
        <v>46</v>
      </c>
      <c r="P165" s="147">
        <f t="shared" si="21"/>
        <v>0</v>
      </c>
      <c r="Q165" s="147">
        <v>0</v>
      </c>
      <c r="R165" s="147">
        <f t="shared" si="22"/>
        <v>0</v>
      </c>
      <c r="S165" s="147">
        <v>0</v>
      </c>
      <c r="T165" s="148">
        <f t="shared" si="23"/>
        <v>0</v>
      </c>
      <c r="AR165" s="149" t="s">
        <v>120</v>
      </c>
      <c r="AT165" s="149" t="s">
        <v>311</v>
      </c>
      <c r="AU165" s="149" t="s">
        <v>88</v>
      </c>
      <c r="AY165" s="17" t="s">
        <v>309</v>
      </c>
      <c r="BE165" s="150">
        <f t="shared" si="24"/>
        <v>0</v>
      </c>
      <c r="BF165" s="150">
        <f t="shared" si="25"/>
        <v>0</v>
      </c>
      <c r="BG165" s="150">
        <f t="shared" si="26"/>
        <v>0</v>
      </c>
      <c r="BH165" s="150">
        <f t="shared" si="27"/>
        <v>0</v>
      </c>
      <c r="BI165" s="150">
        <f t="shared" si="28"/>
        <v>0</v>
      </c>
      <c r="BJ165" s="17" t="s">
        <v>88</v>
      </c>
      <c r="BK165" s="150">
        <f t="shared" si="29"/>
        <v>0</v>
      </c>
      <c r="BL165" s="17" t="s">
        <v>120</v>
      </c>
      <c r="BM165" s="149" t="s">
        <v>468</v>
      </c>
    </row>
    <row r="166" spans="2:65" s="1" customFormat="1" ht="16.5" customHeight="1" x14ac:dyDescent="0.2">
      <c r="B166" s="137"/>
      <c r="C166" s="138" t="s">
        <v>471</v>
      </c>
      <c r="D166" s="138" t="s">
        <v>311</v>
      </c>
      <c r="E166" s="139" t="s">
        <v>7775</v>
      </c>
      <c r="F166" s="140" t="s">
        <v>7776</v>
      </c>
      <c r="G166" s="141" t="s">
        <v>2702</v>
      </c>
      <c r="H166" s="142">
        <v>192</v>
      </c>
      <c r="I166" s="143"/>
      <c r="J166" s="144">
        <f t="shared" si="20"/>
        <v>0</v>
      </c>
      <c r="K166" s="140" t="s">
        <v>7325</v>
      </c>
      <c r="L166" s="33"/>
      <c r="M166" s="145" t="s">
        <v>1</v>
      </c>
      <c r="N166" s="146" t="s">
        <v>46</v>
      </c>
      <c r="P166" s="147">
        <f t="shared" si="21"/>
        <v>0</v>
      </c>
      <c r="Q166" s="147">
        <v>0</v>
      </c>
      <c r="R166" s="147">
        <f t="shared" si="22"/>
        <v>0</v>
      </c>
      <c r="S166" s="147">
        <v>0</v>
      </c>
      <c r="T166" s="148">
        <f t="shared" si="23"/>
        <v>0</v>
      </c>
      <c r="AR166" s="149" t="s">
        <v>120</v>
      </c>
      <c r="AT166" s="149" t="s">
        <v>311</v>
      </c>
      <c r="AU166" s="149" t="s">
        <v>88</v>
      </c>
      <c r="AY166" s="17" t="s">
        <v>309</v>
      </c>
      <c r="BE166" s="150">
        <f t="shared" si="24"/>
        <v>0</v>
      </c>
      <c r="BF166" s="150">
        <f t="shared" si="25"/>
        <v>0</v>
      </c>
      <c r="BG166" s="150">
        <f t="shared" si="26"/>
        <v>0</v>
      </c>
      <c r="BH166" s="150">
        <f t="shared" si="27"/>
        <v>0</v>
      </c>
      <c r="BI166" s="150">
        <f t="shared" si="28"/>
        <v>0</v>
      </c>
      <c r="BJ166" s="17" t="s">
        <v>88</v>
      </c>
      <c r="BK166" s="150">
        <f t="shared" si="29"/>
        <v>0</v>
      </c>
      <c r="BL166" s="17" t="s">
        <v>120</v>
      </c>
      <c r="BM166" s="149" t="s">
        <v>474</v>
      </c>
    </row>
    <row r="167" spans="2:65" s="1" customFormat="1" ht="16.5" customHeight="1" x14ac:dyDescent="0.2">
      <c r="B167" s="137"/>
      <c r="C167" s="138" t="s">
        <v>392</v>
      </c>
      <c r="D167" s="138" t="s">
        <v>311</v>
      </c>
      <c r="E167" s="139" t="s">
        <v>7777</v>
      </c>
      <c r="F167" s="140" t="s">
        <v>7778</v>
      </c>
      <c r="G167" s="141" t="s">
        <v>2702</v>
      </c>
      <c r="H167" s="142">
        <v>96</v>
      </c>
      <c r="I167" s="143"/>
      <c r="J167" s="144">
        <f t="shared" si="20"/>
        <v>0</v>
      </c>
      <c r="K167" s="140" t="s">
        <v>7325</v>
      </c>
      <c r="L167" s="33"/>
      <c r="M167" s="145" t="s">
        <v>1</v>
      </c>
      <c r="N167" s="146" t="s">
        <v>46</v>
      </c>
      <c r="P167" s="147">
        <f t="shared" si="21"/>
        <v>0</v>
      </c>
      <c r="Q167" s="147">
        <v>0</v>
      </c>
      <c r="R167" s="147">
        <f t="shared" si="22"/>
        <v>0</v>
      </c>
      <c r="S167" s="147">
        <v>0</v>
      </c>
      <c r="T167" s="148">
        <f t="shared" si="23"/>
        <v>0</v>
      </c>
      <c r="AR167" s="149" t="s">
        <v>120</v>
      </c>
      <c r="AT167" s="149" t="s">
        <v>311</v>
      </c>
      <c r="AU167" s="149" t="s">
        <v>88</v>
      </c>
      <c r="AY167" s="17" t="s">
        <v>309</v>
      </c>
      <c r="BE167" s="150">
        <f t="shared" si="24"/>
        <v>0</v>
      </c>
      <c r="BF167" s="150">
        <f t="shared" si="25"/>
        <v>0</v>
      </c>
      <c r="BG167" s="150">
        <f t="shared" si="26"/>
        <v>0</v>
      </c>
      <c r="BH167" s="150">
        <f t="shared" si="27"/>
        <v>0</v>
      </c>
      <c r="BI167" s="150">
        <f t="shared" si="28"/>
        <v>0</v>
      </c>
      <c r="BJ167" s="17" t="s">
        <v>88</v>
      </c>
      <c r="BK167" s="150">
        <f t="shared" si="29"/>
        <v>0</v>
      </c>
      <c r="BL167" s="17" t="s">
        <v>120</v>
      </c>
      <c r="BM167" s="149" t="s">
        <v>478</v>
      </c>
    </row>
    <row r="168" spans="2:65" s="1" customFormat="1" ht="16.5" customHeight="1" x14ac:dyDescent="0.2">
      <c r="B168" s="137"/>
      <c r="C168" s="138" t="s">
        <v>480</v>
      </c>
      <c r="D168" s="138" t="s">
        <v>311</v>
      </c>
      <c r="E168" s="139" t="s">
        <v>7779</v>
      </c>
      <c r="F168" s="140" t="s">
        <v>7780</v>
      </c>
      <c r="G168" s="141" t="s">
        <v>2702</v>
      </c>
      <c r="H168" s="142">
        <v>195</v>
      </c>
      <c r="I168" s="143"/>
      <c r="J168" s="144">
        <f t="shared" si="20"/>
        <v>0</v>
      </c>
      <c r="K168" s="140" t="s">
        <v>7325</v>
      </c>
      <c r="L168" s="33"/>
      <c r="M168" s="145" t="s">
        <v>1</v>
      </c>
      <c r="N168" s="146" t="s">
        <v>46</v>
      </c>
      <c r="P168" s="147">
        <f t="shared" si="21"/>
        <v>0</v>
      </c>
      <c r="Q168" s="147">
        <v>0</v>
      </c>
      <c r="R168" s="147">
        <f t="shared" si="22"/>
        <v>0</v>
      </c>
      <c r="S168" s="147">
        <v>0</v>
      </c>
      <c r="T168" s="148">
        <f t="shared" si="23"/>
        <v>0</v>
      </c>
      <c r="AR168" s="149" t="s">
        <v>120</v>
      </c>
      <c r="AT168" s="149" t="s">
        <v>311</v>
      </c>
      <c r="AU168" s="149" t="s">
        <v>88</v>
      </c>
      <c r="AY168" s="17" t="s">
        <v>309</v>
      </c>
      <c r="BE168" s="150">
        <f t="shared" si="24"/>
        <v>0</v>
      </c>
      <c r="BF168" s="150">
        <f t="shared" si="25"/>
        <v>0</v>
      </c>
      <c r="BG168" s="150">
        <f t="shared" si="26"/>
        <v>0</v>
      </c>
      <c r="BH168" s="150">
        <f t="shared" si="27"/>
        <v>0</v>
      </c>
      <c r="BI168" s="150">
        <f t="shared" si="28"/>
        <v>0</v>
      </c>
      <c r="BJ168" s="17" t="s">
        <v>88</v>
      </c>
      <c r="BK168" s="150">
        <f t="shared" si="29"/>
        <v>0</v>
      </c>
      <c r="BL168" s="17" t="s">
        <v>120</v>
      </c>
      <c r="BM168" s="149" t="s">
        <v>483</v>
      </c>
    </row>
    <row r="169" spans="2:65" s="1" customFormat="1" ht="16.5" customHeight="1" x14ac:dyDescent="0.2">
      <c r="B169" s="137"/>
      <c r="C169" s="138" t="s">
        <v>398</v>
      </c>
      <c r="D169" s="138" t="s">
        <v>311</v>
      </c>
      <c r="E169" s="139" t="s">
        <v>7781</v>
      </c>
      <c r="F169" s="140" t="s">
        <v>7782</v>
      </c>
      <c r="G169" s="141" t="s">
        <v>2702</v>
      </c>
      <c r="H169" s="142">
        <v>10</v>
      </c>
      <c r="I169" s="143"/>
      <c r="J169" s="144">
        <f t="shared" si="20"/>
        <v>0</v>
      </c>
      <c r="K169" s="140" t="s">
        <v>7325</v>
      </c>
      <c r="L169" s="33"/>
      <c r="M169" s="145" t="s">
        <v>1</v>
      </c>
      <c r="N169" s="146" t="s">
        <v>46</v>
      </c>
      <c r="P169" s="147">
        <f t="shared" si="21"/>
        <v>0</v>
      </c>
      <c r="Q169" s="147">
        <v>0</v>
      </c>
      <c r="R169" s="147">
        <f t="shared" si="22"/>
        <v>0</v>
      </c>
      <c r="S169" s="147">
        <v>0</v>
      </c>
      <c r="T169" s="148">
        <f t="shared" si="23"/>
        <v>0</v>
      </c>
      <c r="AR169" s="149" t="s">
        <v>120</v>
      </c>
      <c r="AT169" s="149" t="s">
        <v>311</v>
      </c>
      <c r="AU169" s="149" t="s">
        <v>88</v>
      </c>
      <c r="AY169" s="17" t="s">
        <v>309</v>
      </c>
      <c r="BE169" s="150">
        <f t="shared" si="24"/>
        <v>0</v>
      </c>
      <c r="BF169" s="150">
        <f t="shared" si="25"/>
        <v>0</v>
      </c>
      <c r="BG169" s="150">
        <f t="shared" si="26"/>
        <v>0</v>
      </c>
      <c r="BH169" s="150">
        <f t="shared" si="27"/>
        <v>0</v>
      </c>
      <c r="BI169" s="150">
        <f t="shared" si="28"/>
        <v>0</v>
      </c>
      <c r="BJ169" s="17" t="s">
        <v>88</v>
      </c>
      <c r="BK169" s="150">
        <f t="shared" si="29"/>
        <v>0</v>
      </c>
      <c r="BL169" s="17" t="s">
        <v>120</v>
      </c>
      <c r="BM169" s="149" t="s">
        <v>488</v>
      </c>
    </row>
    <row r="170" spans="2:65" s="1" customFormat="1" ht="24.2" customHeight="1" x14ac:dyDescent="0.2">
      <c r="B170" s="137"/>
      <c r="C170" s="138" t="s">
        <v>491</v>
      </c>
      <c r="D170" s="138" t="s">
        <v>311</v>
      </c>
      <c r="E170" s="139" t="s">
        <v>7783</v>
      </c>
      <c r="F170" s="140" t="s">
        <v>7784</v>
      </c>
      <c r="G170" s="141" t="s">
        <v>2702</v>
      </c>
      <c r="H170" s="142">
        <v>96</v>
      </c>
      <c r="I170" s="143"/>
      <c r="J170" s="144">
        <f t="shared" si="20"/>
        <v>0</v>
      </c>
      <c r="K170" s="140" t="s">
        <v>7325</v>
      </c>
      <c r="L170" s="33"/>
      <c r="M170" s="145" t="s">
        <v>1</v>
      </c>
      <c r="N170" s="146" t="s">
        <v>46</v>
      </c>
      <c r="P170" s="147">
        <f t="shared" si="21"/>
        <v>0</v>
      </c>
      <c r="Q170" s="147">
        <v>0</v>
      </c>
      <c r="R170" s="147">
        <f t="shared" si="22"/>
        <v>0</v>
      </c>
      <c r="S170" s="147">
        <v>0</v>
      </c>
      <c r="T170" s="148">
        <f t="shared" si="23"/>
        <v>0</v>
      </c>
      <c r="AR170" s="149" t="s">
        <v>120</v>
      </c>
      <c r="AT170" s="149" t="s">
        <v>311</v>
      </c>
      <c r="AU170" s="149" t="s">
        <v>88</v>
      </c>
      <c r="AY170" s="17" t="s">
        <v>309</v>
      </c>
      <c r="BE170" s="150">
        <f t="shared" si="24"/>
        <v>0</v>
      </c>
      <c r="BF170" s="150">
        <f t="shared" si="25"/>
        <v>0</v>
      </c>
      <c r="BG170" s="150">
        <f t="shared" si="26"/>
        <v>0</v>
      </c>
      <c r="BH170" s="150">
        <f t="shared" si="27"/>
        <v>0</v>
      </c>
      <c r="BI170" s="150">
        <f t="shared" si="28"/>
        <v>0</v>
      </c>
      <c r="BJ170" s="17" t="s">
        <v>88</v>
      </c>
      <c r="BK170" s="150">
        <f t="shared" si="29"/>
        <v>0</v>
      </c>
      <c r="BL170" s="17" t="s">
        <v>120</v>
      </c>
      <c r="BM170" s="149" t="s">
        <v>494</v>
      </c>
    </row>
    <row r="171" spans="2:65" s="11" customFormat="1" ht="25.9" customHeight="1" x14ac:dyDescent="0.2">
      <c r="B171" s="125"/>
      <c r="D171" s="126" t="s">
        <v>80</v>
      </c>
      <c r="E171" s="127" t="s">
        <v>7028</v>
      </c>
      <c r="F171" s="127" t="s">
        <v>7785</v>
      </c>
      <c r="I171" s="128"/>
      <c r="J171" s="129">
        <f>BK171</f>
        <v>0</v>
      </c>
      <c r="L171" s="125"/>
      <c r="M171" s="130"/>
      <c r="P171" s="131">
        <f>SUM(P172:P176)</f>
        <v>0</v>
      </c>
      <c r="R171" s="131">
        <f>SUM(R172:R176)</f>
        <v>0</v>
      </c>
      <c r="T171" s="132">
        <f>SUM(T172:T176)</f>
        <v>0</v>
      </c>
      <c r="AR171" s="126" t="s">
        <v>88</v>
      </c>
      <c r="AT171" s="133" t="s">
        <v>80</v>
      </c>
      <c r="AU171" s="133" t="s">
        <v>81</v>
      </c>
      <c r="AY171" s="126" t="s">
        <v>309</v>
      </c>
      <c r="BK171" s="134">
        <f>SUM(BK172:BK176)</f>
        <v>0</v>
      </c>
    </row>
    <row r="172" spans="2:65" s="1" customFormat="1" ht="16.5" customHeight="1" x14ac:dyDescent="0.2">
      <c r="B172" s="137"/>
      <c r="C172" s="138" t="s">
        <v>402</v>
      </c>
      <c r="D172" s="138" t="s">
        <v>311</v>
      </c>
      <c r="E172" s="139" t="s">
        <v>7786</v>
      </c>
      <c r="F172" s="140" t="s">
        <v>7787</v>
      </c>
      <c r="G172" s="141" t="s">
        <v>2702</v>
      </c>
      <c r="H172" s="142">
        <v>10</v>
      </c>
      <c r="I172" s="143"/>
      <c r="J172" s="144">
        <f>ROUND(I172*H172,2)</f>
        <v>0</v>
      </c>
      <c r="K172" s="140" t="s">
        <v>7325</v>
      </c>
      <c r="L172" s="33"/>
      <c r="M172" s="145" t="s">
        <v>1</v>
      </c>
      <c r="N172" s="146" t="s">
        <v>46</v>
      </c>
      <c r="P172" s="147">
        <f>O172*H172</f>
        <v>0</v>
      </c>
      <c r="Q172" s="147">
        <v>0</v>
      </c>
      <c r="R172" s="147">
        <f>Q172*H172</f>
        <v>0</v>
      </c>
      <c r="S172" s="147">
        <v>0</v>
      </c>
      <c r="T172" s="148">
        <f>S172*H172</f>
        <v>0</v>
      </c>
      <c r="AR172" s="149" t="s">
        <v>120</v>
      </c>
      <c r="AT172" s="149" t="s">
        <v>311</v>
      </c>
      <c r="AU172" s="149" t="s">
        <v>88</v>
      </c>
      <c r="AY172" s="17" t="s">
        <v>309</v>
      </c>
      <c r="BE172" s="150">
        <f>IF(N172="základní",J172,0)</f>
        <v>0</v>
      </c>
      <c r="BF172" s="150">
        <f>IF(N172="snížená",J172,0)</f>
        <v>0</v>
      </c>
      <c r="BG172" s="150">
        <f>IF(N172="zákl. přenesená",J172,0)</f>
        <v>0</v>
      </c>
      <c r="BH172" s="150">
        <f>IF(N172="sníž. přenesená",J172,0)</f>
        <v>0</v>
      </c>
      <c r="BI172" s="150">
        <f>IF(N172="nulová",J172,0)</f>
        <v>0</v>
      </c>
      <c r="BJ172" s="17" t="s">
        <v>88</v>
      </c>
      <c r="BK172" s="150">
        <f>ROUND(I172*H172,2)</f>
        <v>0</v>
      </c>
      <c r="BL172" s="17" t="s">
        <v>120</v>
      </c>
      <c r="BM172" s="149" t="s">
        <v>501</v>
      </c>
    </row>
    <row r="173" spans="2:65" s="1" customFormat="1" ht="16.5" customHeight="1" x14ac:dyDescent="0.2">
      <c r="B173" s="137"/>
      <c r="C173" s="138" t="s">
        <v>503</v>
      </c>
      <c r="D173" s="138" t="s">
        <v>311</v>
      </c>
      <c r="E173" s="139" t="s">
        <v>7788</v>
      </c>
      <c r="F173" s="140" t="s">
        <v>7789</v>
      </c>
      <c r="G173" s="141" t="s">
        <v>2702</v>
      </c>
      <c r="H173" s="142">
        <v>25</v>
      </c>
      <c r="I173" s="143"/>
      <c r="J173" s="144">
        <f>ROUND(I173*H173,2)</f>
        <v>0</v>
      </c>
      <c r="K173" s="140" t="s">
        <v>7325</v>
      </c>
      <c r="L173" s="33"/>
      <c r="M173" s="145" t="s">
        <v>1</v>
      </c>
      <c r="N173" s="146" t="s">
        <v>46</v>
      </c>
      <c r="P173" s="147">
        <f>O173*H173</f>
        <v>0</v>
      </c>
      <c r="Q173" s="147">
        <v>0</v>
      </c>
      <c r="R173" s="147">
        <f>Q173*H173</f>
        <v>0</v>
      </c>
      <c r="S173" s="147">
        <v>0</v>
      </c>
      <c r="T173" s="148">
        <f>S173*H173</f>
        <v>0</v>
      </c>
      <c r="AR173" s="149" t="s">
        <v>120</v>
      </c>
      <c r="AT173" s="149" t="s">
        <v>311</v>
      </c>
      <c r="AU173" s="149" t="s">
        <v>88</v>
      </c>
      <c r="AY173" s="17" t="s">
        <v>309</v>
      </c>
      <c r="BE173" s="150">
        <f>IF(N173="základní",J173,0)</f>
        <v>0</v>
      </c>
      <c r="BF173" s="150">
        <f>IF(N173="snížená",J173,0)</f>
        <v>0</v>
      </c>
      <c r="BG173" s="150">
        <f>IF(N173="zákl. přenesená",J173,0)</f>
        <v>0</v>
      </c>
      <c r="BH173" s="150">
        <f>IF(N173="sníž. přenesená",J173,0)</f>
        <v>0</v>
      </c>
      <c r="BI173" s="150">
        <f>IF(N173="nulová",J173,0)</f>
        <v>0</v>
      </c>
      <c r="BJ173" s="17" t="s">
        <v>88</v>
      </c>
      <c r="BK173" s="150">
        <f>ROUND(I173*H173,2)</f>
        <v>0</v>
      </c>
      <c r="BL173" s="17" t="s">
        <v>120</v>
      </c>
      <c r="BM173" s="149" t="s">
        <v>506</v>
      </c>
    </row>
    <row r="174" spans="2:65" s="1" customFormat="1" ht="16.5" customHeight="1" x14ac:dyDescent="0.2">
      <c r="B174" s="137"/>
      <c r="C174" s="138" t="s">
        <v>406</v>
      </c>
      <c r="D174" s="138" t="s">
        <v>311</v>
      </c>
      <c r="E174" s="139" t="s">
        <v>7790</v>
      </c>
      <c r="F174" s="140" t="s">
        <v>7791</v>
      </c>
      <c r="G174" s="141" t="s">
        <v>2702</v>
      </c>
      <c r="H174" s="142">
        <v>300</v>
      </c>
      <c r="I174" s="143"/>
      <c r="J174" s="144">
        <f>ROUND(I174*H174,2)</f>
        <v>0</v>
      </c>
      <c r="K174" s="140" t="s">
        <v>7325</v>
      </c>
      <c r="L174" s="33"/>
      <c r="M174" s="145" t="s">
        <v>1</v>
      </c>
      <c r="N174" s="146" t="s">
        <v>46</v>
      </c>
      <c r="P174" s="147">
        <f>O174*H174</f>
        <v>0</v>
      </c>
      <c r="Q174" s="147">
        <v>0</v>
      </c>
      <c r="R174" s="147">
        <f>Q174*H174</f>
        <v>0</v>
      </c>
      <c r="S174" s="147">
        <v>0</v>
      </c>
      <c r="T174" s="148">
        <f>S174*H174</f>
        <v>0</v>
      </c>
      <c r="AR174" s="149" t="s">
        <v>120</v>
      </c>
      <c r="AT174" s="149" t="s">
        <v>311</v>
      </c>
      <c r="AU174" s="149" t="s">
        <v>88</v>
      </c>
      <c r="AY174" s="17" t="s">
        <v>309</v>
      </c>
      <c r="BE174" s="150">
        <f>IF(N174="základní",J174,0)</f>
        <v>0</v>
      </c>
      <c r="BF174" s="150">
        <f>IF(N174="snížená",J174,0)</f>
        <v>0</v>
      </c>
      <c r="BG174" s="150">
        <f>IF(N174="zákl. přenesená",J174,0)</f>
        <v>0</v>
      </c>
      <c r="BH174" s="150">
        <f>IF(N174="sníž. přenesená",J174,0)</f>
        <v>0</v>
      </c>
      <c r="BI174" s="150">
        <f>IF(N174="nulová",J174,0)</f>
        <v>0</v>
      </c>
      <c r="BJ174" s="17" t="s">
        <v>88</v>
      </c>
      <c r="BK174" s="150">
        <f>ROUND(I174*H174,2)</f>
        <v>0</v>
      </c>
      <c r="BL174" s="17" t="s">
        <v>120</v>
      </c>
      <c r="BM174" s="149" t="s">
        <v>513</v>
      </c>
    </row>
    <row r="175" spans="2:65" s="1" customFormat="1" ht="16.5" customHeight="1" x14ac:dyDescent="0.2">
      <c r="B175" s="137"/>
      <c r="C175" s="138" t="s">
        <v>516</v>
      </c>
      <c r="D175" s="138" t="s">
        <v>311</v>
      </c>
      <c r="E175" s="139" t="s">
        <v>7792</v>
      </c>
      <c r="F175" s="140" t="s">
        <v>7793</v>
      </c>
      <c r="G175" s="141" t="s">
        <v>2702</v>
      </c>
      <c r="H175" s="142">
        <v>50</v>
      </c>
      <c r="I175" s="143"/>
      <c r="J175" s="144">
        <f>ROUND(I175*H175,2)</f>
        <v>0</v>
      </c>
      <c r="K175" s="140" t="s">
        <v>7325</v>
      </c>
      <c r="L175" s="33"/>
      <c r="M175" s="145" t="s">
        <v>1</v>
      </c>
      <c r="N175" s="146" t="s">
        <v>46</v>
      </c>
      <c r="P175" s="147">
        <f>O175*H175</f>
        <v>0</v>
      </c>
      <c r="Q175" s="147">
        <v>0</v>
      </c>
      <c r="R175" s="147">
        <f>Q175*H175</f>
        <v>0</v>
      </c>
      <c r="S175" s="147">
        <v>0</v>
      </c>
      <c r="T175" s="148">
        <f>S175*H175</f>
        <v>0</v>
      </c>
      <c r="AR175" s="149" t="s">
        <v>120</v>
      </c>
      <c r="AT175" s="149" t="s">
        <v>311</v>
      </c>
      <c r="AU175" s="149" t="s">
        <v>88</v>
      </c>
      <c r="AY175" s="17" t="s">
        <v>309</v>
      </c>
      <c r="BE175" s="150">
        <f>IF(N175="základní",J175,0)</f>
        <v>0</v>
      </c>
      <c r="BF175" s="150">
        <f>IF(N175="snížená",J175,0)</f>
        <v>0</v>
      </c>
      <c r="BG175" s="150">
        <f>IF(N175="zákl. přenesená",J175,0)</f>
        <v>0</v>
      </c>
      <c r="BH175" s="150">
        <f>IF(N175="sníž. přenesená",J175,0)</f>
        <v>0</v>
      </c>
      <c r="BI175" s="150">
        <f>IF(N175="nulová",J175,0)</f>
        <v>0</v>
      </c>
      <c r="BJ175" s="17" t="s">
        <v>88</v>
      </c>
      <c r="BK175" s="150">
        <f>ROUND(I175*H175,2)</f>
        <v>0</v>
      </c>
      <c r="BL175" s="17" t="s">
        <v>120</v>
      </c>
      <c r="BM175" s="149" t="s">
        <v>519</v>
      </c>
    </row>
    <row r="176" spans="2:65" s="1" customFormat="1" ht="16.5" customHeight="1" x14ac:dyDescent="0.2">
      <c r="B176" s="137"/>
      <c r="C176" s="138" t="s">
        <v>410</v>
      </c>
      <c r="D176" s="138" t="s">
        <v>311</v>
      </c>
      <c r="E176" s="139" t="s">
        <v>7794</v>
      </c>
      <c r="F176" s="140" t="s">
        <v>7795</v>
      </c>
      <c r="G176" s="141" t="s">
        <v>617</v>
      </c>
      <c r="H176" s="142">
        <v>32</v>
      </c>
      <c r="I176" s="143"/>
      <c r="J176" s="144">
        <f>ROUND(I176*H176,2)</f>
        <v>0</v>
      </c>
      <c r="K176" s="140" t="s">
        <v>7325</v>
      </c>
      <c r="L176" s="33"/>
      <c r="M176" s="145" t="s">
        <v>1</v>
      </c>
      <c r="N176" s="146" t="s">
        <v>46</v>
      </c>
      <c r="P176" s="147">
        <f>O176*H176</f>
        <v>0</v>
      </c>
      <c r="Q176" s="147">
        <v>0</v>
      </c>
      <c r="R176" s="147">
        <f>Q176*H176</f>
        <v>0</v>
      </c>
      <c r="S176" s="147">
        <v>0</v>
      </c>
      <c r="T176" s="148">
        <f>S176*H176</f>
        <v>0</v>
      </c>
      <c r="AR176" s="149" t="s">
        <v>120</v>
      </c>
      <c r="AT176" s="149" t="s">
        <v>311</v>
      </c>
      <c r="AU176" s="149" t="s">
        <v>88</v>
      </c>
      <c r="AY176" s="17" t="s">
        <v>309</v>
      </c>
      <c r="BE176" s="150">
        <f>IF(N176="základní",J176,0)</f>
        <v>0</v>
      </c>
      <c r="BF176" s="150">
        <f>IF(N176="snížená",J176,0)</f>
        <v>0</v>
      </c>
      <c r="BG176" s="150">
        <f>IF(N176="zákl. přenesená",J176,0)</f>
        <v>0</v>
      </c>
      <c r="BH176" s="150">
        <f>IF(N176="sníž. přenesená",J176,0)</f>
        <v>0</v>
      </c>
      <c r="BI176" s="150">
        <f>IF(N176="nulová",J176,0)</f>
        <v>0</v>
      </c>
      <c r="BJ176" s="17" t="s">
        <v>88</v>
      </c>
      <c r="BK176" s="150">
        <f>ROUND(I176*H176,2)</f>
        <v>0</v>
      </c>
      <c r="BL176" s="17" t="s">
        <v>120</v>
      </c>
      <c r="BM176" s="149" t="s">
        <v>521</v>
      </c>
    </row>
    <row r="177" spans="2:65" s="11" customFormat="1" ht="25.9" customHeight="1" x14ac:dyDescent="0.2">
      <c r="B177" s="125"/>
      <c r="D177" s="126" t="s">
        <v>80</v>
      </c>
      <c r="E177" s="127" t="s">
        <v>7083</v>
      </c>
      <c r="F177" s="127" t="s">
        <v>7796</v>
      </c>
      <c r="I177" s="128"/>
      <c r="J177" s="129">
        <f>BK177</f>
        <v>0</v>
      </c>
      <c r="L177" s="125"/>
      <c r="M177" s="130"/>
      <c r="P177" s="131">
        <f>P178</f>
        <v>0</v>
      </c>
      <c r="R177" s="131">
        <f>R178</f>
        <v>0</v>
      </c>
      <c r="T177" s="132">
        <f>T178</f>
        <v>0</v>
      </c>
      <c r="AR177" s="126" t="s">
        <v>88</v>
      </c>
      <c r="AT177" s="133" t="s">
        <v>80</v>
      </c>
      <c r="AU177" s="133" t="s">
        <v>81</v>
      </c>
      <c r="AY177" s="126" t="s">
        <v>309</v>
      </c>
      <c r="BK177" s="134">
        <f>BK178</f>
        <v>0</v>
      </c>
    </row>
    <row r="178" spans="2:65" s="1" customFormat="1" ht="16.5" customHeight="1" x14ac:dyDescent="0.2">
      <c r="B178" s="137"/>
      <c r="C178" s="138" t="s">
        <v>523</v>
      </c>
      <c r="D178" s="138" t="s">
        <v>311</v>
      </c>
      <c r="E178" s="139" t="s">
        <v>7797</v>
      </c>
      <c r="F178" s="140" t="s">
        <v>7798</v>
      </c>
      <c r="G178" s="141" t="s">
        <v>2702</v>
      </c>
      <c r="H178" s="142">
        <v>5</v>
      </c>
      <c r="I178" s="143"/>
      <c r="J178" s="144">
        <f>ROUND(I178*H178,2)</f>
        <v>0</v>
      </c>
      <c r="K178" s="140" t="s">
        <v>7325</v>
      </c>
      <c r="L178" s="33"/>
      <c r="M178" s="145" t="s">
        <v>1</v>
      </c>
      <c r="N178" s="146" t="s">
        <v>46</v>
      </c>
      <c r="P178" s="147">
        <f>O178*H178</f>
        <v>0</v>
      </c>
      <c r="Q178" s="147">
        <v>0</v>
      </c>
      <c r="R178" s="147">
        <f>Q178*H178</f>
        <v>0</v>
      </c>
      <c r="S178" s="147">
        <v>0</v>
      </c>
      <c r="T178" s="148">
        <f>S178*H178</f>
        <v>0</v>
      </c>
      <c r="AR178" s="149" t="s">
        <v>120</v>
      </c>
      <c r="AT178" s="149" t="s">
        <v>311</v>
      </c>
      <c r="AU178" s="149" t="s">
        <v>88</v>
      </c>
      <c r="AY178" s="17" t="s">
        <v>309</v>
      </c>
      <c r="BE178" s="150">
        <f>IF(N178="základní",J178,0)</f>
        <v>0</v>
      </c>
      <c r="BF178" s="150">
        <f>IF(N178="snížená",J178,0)</f>
        <v>0</v>
      </c>
      <c r="BG178" s="150">
        <f>IF(N178="zákl. přenesená",J178,0)</f>
        <v>0</v>
      </c>
      <c r="BH178" s="150">
        <f>IF(N178="sníž. přenesená",J178,0)</f>
        <v>0</v>
      </c>
      <c r="BI178" s="150">
        <f>IF(N178="nulová",J178,0)</f>
        <v>0</v>
      </c>
      <c r="BJ178" s="17" t="s">
        <v>88</v>
      </c>
      <c r="BK178" s="150">
        <f>ROUND(I178*H178,2)</f>
        <v>0</v>
      </c>
      <c r="BL178" s="17" t="s">
        <v>120</v>
      </c>
      <c r="BM178" s="149" t="s">
        <v>524</v>
      </c>
    </row>
    <row r="179" spans="2:65" s="11" customFormat="1" ht="25.9" customHeight="1" x14ac:dyDescent="0.2">
      <c r="B179" s="125"/>
      <c r="D179" s="126" t="s">
        <v>80</v>
      </c>
      <c r="E179" s="127" t="s">
        <v>7205</v>
      </c>
      <c r="F179" s="127" t="s">
        <v>4298</v>
      </c>
      <c r="I179" s="128"/>
      <c r="J179" s="129">
        <f>BK179</f>
        <v>0</v>
      </c>
      <c r="L179" s="125"/>
      <c r="M179" s="130"/>
      <c r="P179" s="131">
        <f>SUM(P180:P181)</f>
        <v>0</v>
      </c>
      <c r="R179" s="131">
        <f>SUM(R180:R181)</f>
        <v>0</v>
      </c>
      <c r="T179" s="132">
        <f>SUM(T180:T181)</f>
        <v>0</v>
      </c>
      <c r="AR179" s="126" t="s">
        <v>88</v>
      </c>
      <c r="AT179" s="133" t="s">
        <v>80</v>
      </c>
      <c r="AU179" s="133" t="s">
        <v>81</v>
      </c>
      <c r="AY179" s="126" t="s">
        <v>309</v>
      </c>
      <c r="BK179" s="134">
        <f>SUM(BK180:BK181)</f>
        <v>0</v>
      </c>
    </row>
    <row r="180" spans="2:65" s="1" customFormat="1" ht="16.5" customHeight="1" x14ac:dyDescent="0.2">
      <c r="B180" s="137"/>
      <c r="C180" s="138" t="s">
        <v>414</v>
      </c>
      <c r="D180" s="138" t="s">
        <v>311</v>
      </c>
      <c r="E180" s="139" t="s">
        <v>7799</v>
      </c>
      <c r="F180" s="140" t="s">
        <v>7454</v>
      </c>
      <c r="G180" s="141" t="s">
        <v>617</v>
      </c>
      <c r="H180" s="142">
        <v>10</v>
      </c>
      <c r="I180" s="143"/>
      <c r="J180" s="144">
        <f>ROUND(I180*H180,2)</f>
        <v>0</v>
      </c>
      <c r="K180" s="140" t="s">
        <v>7325</v>
      </c>
      <c r="L180" s="33"/>
      <c r="M180" s="145" t="s">
        <v>1</v>
      </c>
      <c r="N180" s="146" t="s">
        <v>46</v>
      </c>
      <c r="P180" s="147">
        <f>O180*H180</f>
        <v>0</v>
      </c>
      <c r="Q180" s="147">
        <v>0</v>
      </c>
      <c r="R180" s="147">
        <f>Q180*H180</f>
        <v>0</v>
      </c>
      <c r="S180" s="147">
        <v>0</v>
      </c>
      <c r="T180" s="148">
        <f>S180*H180</f>
        <v>0</v>
      </c>
      <c r="AR180" s="149" t="s">
        <v>120</v>
      </c>
      <c r="AT180" s="149" t="s">
        <v>311</v>
      </c>
      <c r="AU180" s="149" t="s">
        <v>88</v>
      </c>
      <c r="AY180" s="17" t="s">
        <v>309</v>
      </c>
      <c r="BE180" s="150">
        <f>IF(N180="základní",J180,0)</f>
        <v>0</v>
      </c>
      <c r="BF180" s="150">
        <f>IF(N180="snížená",J180,0)</f>
        <v>0</v>
      </c>
      <c r="BG180" s="150">
        <f>IF(N180="zákl. přenesená",J180,0)</f>
        <v>0</v>
      </c>
      <c r="BH180" s="150">
        <f>IF(N180="sníž. přenesená",J180,0)</f>
        <v>0</v>
      </c>
      <c r="BI180" s="150">
        <f>IF(N180="nulová",J180,0)</f>
        <v>0</v>
      </c>
      <c r="BJ180" s="17" t="s">
        <v>88</v>
      </c>
      <c r="BK180" s="150">
        <f>ROUND(I180*H180,2)</f>
        <v>0</v>
      </c>
      <c r="BL180" s="17" t="s">
        <v>120</v>
      </c>
      <c r="BM180" s="149" t="s">
        <v>527</v>
      </c>
    </row>
    <row r="181" spans="2:65" s="1" customFormat="1" ht="16.5" customHeight="1" x14ac:dyDescent="0.2">
      <c r="B181" s="137"/>
      <c r="C181" s="138" t="s">
        <v>529</v>
      </c>
      <c r="D181" s="138" t="s">
        <v>311</v>
      </c>
      <c r="E181" s="139" t="s">
        <v>7800</v>
      </c>
      <c r="F181" s="140" t="s">
        <v>7456</v>
      </c>
      <c r="G181" s="141" t="s">
        <v>617</v>
      </c>
      <c r="H181" s="142">
        <v>6</v>
      </c>
      <c r="I181" s="143"/>
      <c r="J181" s="144">
        <f>ROUND(I181*H181,2)</f>
        <v>0</v>
      </c>
      <c r="K181" s="140" t="s">
        <v>7325</v>
      </c>
      <c r="L181" s="33"/>
      <c r="M181" s="171" t="s">
        <v>1</v>
      </c>
      <c r="N181" s="172" t="s">
        <v>46</v>
      </c>
      <c r="O181" s="173"/>
      <c r="P181" s="174">
        <f>O181*H181</f>
        <v>0</v>
      </c>
      <c r="Q181" s="174">
        <v>0</v>
      </c>
      <c r="R181" s="174">
        <f>Q181*H181</f>
        <v>0</v>
      </c>
      <c r="S181" s="174">
        <v>0</v>
      </c>
      <c r="T181" s="175">
        <f>S181*H181</f>
        <v>0</v>
      </c>
      <c r="AR181" s="149" t="s">
        <v>120</v>
      </c>
      <c r="AT181" s="149" t="s">
        <v>311</v>
      </c>
      <c r="AU181" s="149" t="s">
        <v>88</v>
      </c>
      <c r="AY181" s="17" t="s">
        <v>309</v>
      </c>
      <c r="BE181" s="150">
        <f>IF(N181="základní",J181,0)</f>
        <v>0</v>
      </c>
      <c r="BF181" s="150">
        <f>IF(N181="snížená",J181,0)</f>
        <v>0</v>
      </c>
      <c r="BG181" s="150">
        <f>IF(N181="zákl. přenesená",J181,0)</f>
        <v>0</v>
      </c>
      <c r="BH181" s="150">
        <f>IF(N181="sníž. přenesená",J181,0)</f>
        <v>0</v>
      </c>
      <c r="BI181" s="150">
        <f>IF(N181="nulová",J181,0)</f>
        <v>0</v>
      </c>
      <c r="BJ181" s="17" t="s">
        <v>88</v>
      </c>
      <c r="BK181" s="150">
        <f>ROUND(I181*H181,2)</f>
        <v>0</v>
      </c>
      <c r="BL181" s="17" t="s">
        <v>120</v>
      </c>
      <c r="BM181" s="149" t="s">
        <v>532</v>
      </c>
    </row>
    <row r="182" spans="2:65" s="1" customFormat="1" ht="6.95" customHeight="1" x14ac:dyDescent="0.2">
      <c r="B182" s="45"/>
      <c r="C182" s="46"/>
      <c r="D182" s="46"/>
      <c r="E182" s="46"/>
      <c r="F182" s="46"/>
      <c r="G182" s="46"/>
      <c r="H182" s="46"/>
      <c r="I182" s="46"/>
      <c r="J182" s="46"/>
      <c r="K182" s="46"/>
      <c r="L182" s="33"/>
    </row>
  </sheetData>
  <autoFilter ref="C129:K181" xr:uid="{00000000-0009-0000-0000-00000F000000}"/>
  <mergeCells count="15">
    <mergeCell ref="E116:H116"/>
    <mergeCell ref="E120:H120"/>
    <mergeCell ref="E118:H118"/>
    <mergeCell ref="E122:H122"/>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B2:BM152"/>
  <sheetViews>
    <sheetView showGridLines="0" workbookViewId="0"/>
  </sheetViews>
  <sheetFormatPr defaultRowHeight="11.2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233" t="s">
        <v>5</v>
      </c>
      <c r="M2" s="234"/>
      <c r="N2" s="234"/>
      <c r="O2" s="234"/>
      <c r="P2" s="234"/>
      <c r="Q2" s="234"/>
      <c r="R2" s="234"/>
      <c r="S2" s="234"/>
      <c r="T2" s="234"/>
      <c r="U2" s="234"/>
      <c r="V2" s="234"/>
      <c r="AT2" s="17" t="s">
        <v>154</v>
      </c>
    </row>
    <row r="3" spans="2:46" ht="6.95" customHeight="1" x14ac:dyDescent="0.2">
      <c r="B3" s="18"/>
      <c r="C3" s="19"/>
      <c r="D3" s="19"/>
      <c r="E3" s="19"/>
      <c r="F3" s="19"/>
      <c r="G3" s="19"/>
      <c r="H3" s="19"/>
      <c r="I3" s="19"/>
      <c r="J3" s="19"/>
      <c r="K3" s="19"/>
      <c r="L3" s="20"/>
      <c r="AT3" s="17" t="s">
        <v>90</v>
      </c>
    </row>
    <row r="4" spans="2:46" ht="24.95" customHeight="1" x14ac:dyDescent="0.2">
      <c r="B4" s="20"/>
      <c r="D4" s="21" t="s">
        <v>275</v>
      </c>
      <c r="L4" s="20"/>
      <c r="M4" s="94" t="s">
        <v>10</v>
      </c>
      <c r="AT4" s="17" t="s">
        <v>3</v>
      </c>
    </row>
    <row r="5" spans="2:46" ht="6.95" customHeight="1" x14ac:dyDescent="0.2">
      <c r="B5" s="20"/>
      <c r="L5" s="20"/>
    </row>
    <row r="6" spans="2:46" ht="12" customHeight="1" x14ac:dyDescent="0.2">
      <c r="B6" s="20"/>
      <c r="D6" s="27" t="s">
        <v>16</v>
      </c>
      <c r="L6" s="20"/>
    </row>
    <row r="7" spans="2:46" ht="16.5" customHeight="1" x14ac:dyDescent="0.2">
      <c r="B7" s="20"/>
      <c r="E7" s="254" t="str">
        <f>'Rekapitulace stavby'!K6</f>
        <v>OBLASTNÍ NEMOCNICE JIČÍN PAVILON PSYCHIATRIE</v>
      </c>
      <c r="F7" s="255"/>
      <c r="G7" s="255"/>
      <c r="H7" s="255"/>
      <c r="L7" s="20"/>
    </row>
    <row r="8" spans="2:46" ht="12.75" x14ac:dyDescent="0.2">
      <c r="B8" s="20"/>
      <c r="D8" s="27" t="s">
        <v>276</v>
      </c>
      <c r="L8" s="20"/>
    </row>
    <row r="9" spans="2:46" ht="16.5" customHeight="1" x14ac:dyDescent="0.2">
      <c r="B9" s="20"/>
      <c r="E9" s="254" t="s">
        <v>277</v>
      </c>
      <c r="F9" s="234"/>
      <c r="G9" s="234"/>
      <c r="H9" s="234"/>
      <c r="L9" s="20"/>
    </row>
    <row r="10" spans="2:46" ht="12" customHeight="1" x14ac:dyDescent="0.2">
      <c r="B10" s="20"/>
      <c r="D10" s="27" t="s">
        <v>278</v>
      </c>
      <c r="L10" s="20"/>
    </row>
    <row r="11" spans="2:46" s="1" customFormat="1" ht="16.5" customHeight="1" x14ac:dyDescent="0.2">
      <c r="B11" s="33"/>
      <c r="E11" s="238" t="s">
        <v>4347</v>
      </c>
      <c r="F11" s="253"/>
      <c r="G11" s="253"/>
      <c r="H11" s="253"/>
      <c r="L11" s="33"/>
    </row>
    <row r="12" spans="2:46" s="1" customFormat="1" ht="12" customHeight="1" x14ac:dyDescent="0.2">
      <c r="B12" s="33"/>
      <c r="D12" s="27" t="s">
        <v>5055</v>
      </c>
      <c r="L12" s="33"/>
    </row>
    <row r="13" spans="2:46" s="1" customFormat="1" ht="16.5" customHeight="1" x14ac:dyDescent="0.2">
      <c r="B13" s="33"/>
      <c r="E13" s="220" t="s">
        <v>7801</v>
      </c>
      <c r="F13" s="253"/>
      <c r="G13" s="253"/>
      <c r="H13" s="253"/>
      <c r="L13" s="33"/>
    </row>
    <row r="14" spans="2:46" s="1" customFormat="1" x14ac:dyDescent="0.2">
      <c r="B14" s="33"/>
      <c r="L14" s="33"/>
    </row>
    <row r="15" spans="2:46" s="1" customFormat="1" ht="12" customHeight="1" x14ac:dyDescent="0.2">
      <c r="B15" s="33"/>
      <c r="D15" s="27" t="s">
        <v>18</v>
      </c>
      <c r="F15" s="25" t="s">
        <v>1</v>
      </c>
      <c r="I15" s="27" t="s">
        <v>20</v>
      </c>
      <c r="J15" s="25" t="s">
        <v>1</v>
      </c>
      <c r="L15" s="33"/>
    </row>
    <row r="16" spans="2:46" s="1" customFormat="1" ht="12" customHeight="1" x14ac:dyDescent="0.2">
      <c r="B16" s="33"/>
      <c r="D16" s="27" t="s">
        <v>22</v>
      </c>
      <c r="F16" s="25" t="s">
        <v>23</v>
      </c>
      <c r="I16" s="27" t="s">
        <v>24</v>
      </c>
      <c r="J16" s="53">
        <f>'Rekapitulace stavby'!AN8</f>
        <v>45961</v>
      </c>
      <c r="L16" s="33"/>
    </row>
    <row r="17" spans="2:12" s="1" customFormat="1" ht="10.9" customHeight="1" x14ac:dyDescent="0.2">
      <c r="B17" s="33"/>
      <c r="L17" s="33"/>
    </row>
    <row r="18" spans="2:12" s="1" customFormat="1" ht="12" customHeight="1" x14ac:dyDescent="0.2">
      <c r="B18" s="33"/>
      <c r="D18" s="27" t="s">
        <v>29</v>
      </c>
      <c r="I18" s="27" t="s">
        <v>30</v>
      </c>
      <c r="J18" s="25" t="str">
        <f>IF('Rekapitulace stavby'!AN10="","",'Rekapitulace stavby'!AN10)</f>
        <v/>
      </c>
      <c r="L18" s="33"/>
    </row>
    <row r="19" spans="2:12" s="1" customFormat="1" ht="18" customHeight="1" x14ac:dyDescent="0.2">
      <c r="B19" s="33"/>
      <c r="E19" s="25" t="str">
        <f>IF('Rekapitulace stavby'!E11="","",'Rekapitulace stavby'!E11)</f>
        <v>KRÁLOVÉHRADECKÝ KRAJ</v>
      </c>
      <c r="I19" s="27" t="s">
        <v>32</v>
      </c>
      <c r="J19" s="25" t="str">
        <f>IF('Rekapitulace stavby'!AN11="","",'Rekapitulace stavby'!AN11)</f>
        <v/>
      </c>
      <c r="L19" s="33"/>
    </row>
    <row r="20" spans="2:12" s="1" customFormat="1" ht="6.95" customHeight="1" x14ac:dyDescent="0.2">
      <c r="B20" s="33"/>
      <c r="L20" s="33"/>
    </row>
    <row r="21" spans="2:12" s="1" customFormat="1" ht="12" customHeight="1" x14ac:dyDescent="0.2">
      <c r="B21" s="33"/>
      <c r="D21" s="27" t="s">
        <v>33</v>
      </c>
      <c r="I21" s="27" t="s">
        <v>30</v>
      </c>
      <c r="J21" s="28" t="str">
        <f>'Rekapitulace stavby'!AN13</f>
        <v>Vyplň údaj</v>
      </c>
      <c r="L21" s="33"/>
    </row>
    <row r="22" spans="2:12" s="1" customFormat="1" ht="18" customHeight="1" x14ac:dyDescent="0.2">
      <c r="B22" s="33"/>
      <c r="E22" s="256" t="str">
        <f>'Rekapitulace stavby'!E14</f>
        <v>Vyplň údaj</v>
      </c>
      <c r="F22" s="242"/>
      <c r="G22" s="242"/>
      <c r="H22" s="242"/>
      <c r="I22" s="27" t="s">
        <v>32</v>
      </c>
      <c r="J22" s="28" t="str">
        <f>'Rekapitulace stavby'!AN14</f>
        <v>Vyplň údaj</v>
      </c>
      <c r="L22" s="33"/>
    </row>
    <row r="23" spans="2:12" s="1" customFormat="1" ht="6.95" customHeight="1" x14ac:dyDescent="0.2">
      <c r="B23" s="33"/>
      <c r="L23" s="33"/>
    </row>
    <row r="24" spans="2:12" s="1" customFormat="1" ht="12" customHeight="1" x14ac:dyDescent="0.2">
      <c r="B24" s="33"/>
      <c r="D24" s="27" t="s">
        <v>35</v>
      </c>
      <c r="I24" s="27" t="s">
        <v>30</v>
      </c>
      <c r="J24" s="25" t="str">
        <f>IF('Rekapitulace stavby'!AN16="","",'Rekapitulace stavby'!AN16)</f>
        <v/>
      </c>
      <c r="L24" s="33"/>
    </row>
    <row r="25" spans="2:12" s="1" customFormat="1" ht="18" customHeight="1" x14ac:dyDescent="0.2">
      <c r="B25" s="33"/>
      <c r="E25" s="25" t="str">
        <f>IF('Rekapitulace stavby'!E17="","",'Rekapitulace stavby'!E17)</f>
        <v>KANIA a.s.</v>
      </c>
      <c r="I25" s="27" t="s">
        <v>32</v>
      </c>
      <c r="J25" s="25" t="str">
        <f>IF('Rekapitulace stavby'!AN17="","",'Rekapitulace stavby'!AN17)</f>
        <v/>
      </c>
      <c r="L25" s="33"/>
    </row>
    <row r="26" spans="2:12" s="1" customFormat="1" ht="6.95" customHeight="1" x14ac:dyDescent="0.2">
      <c r="B26" s="33"/>
      <c r="L26" s="33"/>
    </row>
    <row r="27" spans="2:12" s="1" customFormat="1" ht="12" customHeight="1" x14ac:dyDescent="0.2">
      <c r="B27" s="33"/>
      <c r="D27" s="27" t="s">
        <v>38</v>
      </c>
      <c r="I27" s="27" t="s">
        <v>30</v>
      </c>
      <c r="J27" s="25" t="str">
        <f>IF('Rekapitulace stavby'!AN19="","",'Rekapitulace stavby'!AN19)</f>
        <v/>
      </c>
      <c r="L27" s="33"/>
    </row>
    <row r="28" spans="2:12" s="1" customFormat="1" ht="18" customHeight="1" x14ac:dyDescent="0.2">
      <c r="B28" s="33"/>
      <c r="E28" s="25" t="str">
        <f>IF('Rekapitulace stavby'!E20="","",'Rekapitulace stavby'!E20)</f>
        <v xml:space="preserve"> </v>
      </c>
      <c r="I28" s="27" t="s">
        <v>32</v>
      </c>
      <c r="J28" s="25" t="str">
        <f>IF('Rekapitulace stavby'!AN20="","",'Rekapitulace stavby'!AN20)</f>
        <v/>
      </c>
      <c r="L28" s="33"/>
    </row>
    <row r="29" spans="2:12" s="1" customFormat="1" ht="6.95" customHeight="1" x14ac:dyDescent="0.2">
      <c r="B29" s="33"/>
      <c r="L29" s="33"/>
    </row>
    <row r="30" spans="2:12" s="1" customFormat="1" ht="12" customHeight="1" x14ac:dyDescent="0.2">
      <c r="B30" s="33"/>
      <c r="D30" s="27" t="s">
        <v>39</v>
      </c>
      <c r="L30" s="33"/>
    </row>
    <row r="31" spans="2:12" s="7" customFormat="1" ht="47.25" customHeight="1" x14ac:dyDescent="0.2">
      <c r="B31" s="95"/>
      <c r="E31" s="246" t="s">
        <v>7314</v>
      </c>
      <c r="F31" s="246"/>
      <c r="G31" s="246"/>
      <c r="H31" s="246"/>
      <c r="L31" s="95"/>
    </row>
    <row r="32" spans="2:12" s="1" customFormat="1" ht="6.95" customHeight="1" x14ac:dyDescent="0.2">
      <c r="B32" s="33"/>
      <c r="L32" s="33"/>
    </row>
    <row r="33" spans="2:12" s="1" customFormat="1" ht="6.95" customHeight="1" x14ac:dyDescent="0.2">
      <c r="B33" s="33"/>
      <c r="D33" s="54"/>
      <c r="E33" s="54"/>
      <c r="F33" s="54"/>
      <c r="G33" s="54"/>
      <c r="H33" s="54"/>
      <c r="I33" s="54"/>
      <c r="J33" s="54"/>
      <c r="K33" s="54"/>
      <c r="L33" s="33"/>
    </row>
    <row r="34" spans="2:12" s="1" customFormat="1" ht="25.35" customHeight="1" x14ac:dyDescent="0.2">
      <c r="B34" s="33"/>
      <c r="D34" s="96" t="s">
        <v>41</v>
      </c>
      <c r="J34" s="67">
        <f>ROUND(J127, 2)</f>
        <v>0</v>
      </c>
      <c r="L34" s="33"/>
    </row>
    <row r="35" spans="2:12" s="1" customFormat="1" ht="6.95" customHeight="1" x14ac:dyDescent="0.2">
      <c r="B35" s="33"/>
      <c r="D35" s="54"/>
      <c r="E35" s="54"/>
      <c r="F35" s="54"/>
      <c r="G35" s="54"/>
      <c r="H35" s="54"/>
      <c r="I35" s="54"/>
      <c r="J35" s="54"/>
      <c r="K35" s="54"/>
      <c r="L35" s="33"/>
    </row>
    <row r="36" spans="2:12" s="1" customFormat="1" ht="14.45" customHeight="1" x14ac:dyDescent="0.2">
      <c r="B36" s="33"/>
      <c r="F36" s="36" t="s">
        <v>43</v>
      </c>
      <c r="I36" s="36" t="s">
        <v>42</v>
      </c>
      <c r="J36" s="36" t="s">
        <v>44</v>
      </c>
      <c r="L36" s="33"/>
    </row>
    <row r="37" spans="2:12" s="1" customFormat="1" ht="14.45" customHeight="1" x14ac:dyDescent="0.2">
      <c r="B37" s="33"/>
      <c r="D37" s="56" t="s">
        <v>45</v>
      </c>
      <c r="E37" s="27" t="s">
        <v>46</v>
      </c>
      <c r="F37" s="87">
        <f>ROUND((SUM(BE127:BE151)),  2)</f>
        <v>0</v>
      </c>
      <c r="I37" s="97">
        <v>0.21</v>
      </c>
      <c r="J37" s="87">
        <f>ROUND(((SUM(BE127:BE151))*I37),  2)</f>
        <v>0</v>
      </c>
      <c r="L37" s="33"/>
    </row>
    <row r="38" spans="2:12" s="1" customFormat="1" ht="14.45" customHeight="1" x14ac:dyDescent="0.2">
      <c r="B38" s="33"/>
      <c r="E38" s="27" t="s">
        <v>47</v>
      </c>
      <c r="F38" s="87">
        <f>ROUND((SUM(BF127:BF151)),  2)</f>
        <v>0</v>
      </c>
      <c r="I38" s="97">
        <v>0.12</v>
      </c>
      <c r="J38" s="87">
        <f>ROUND(((SUM(BF127:BF151))*I38),  2)</f>
        <v>0</v>
      </c>
      <c r="L38" s="33"/>
    </row>
    <row r="39" spans="2:12" s="1" customFormat="1" ht="14.45" hidden="1" customHeight="1" x14ac:dyDescent="0.2">
      <c r="B39" s="33"/>
      <c r="E39" s="27" t="s">
        <v>48</v>
      </c>
      <c r="F39" s="87">
        <f>ROUND((SUM(BG127:BG151)),  2)</f>
        <v>0</v>
      </c>
      <c r="I39" s="97">
        <v>0.21</v>
      </c>
      <c r="J39" s="87">
        <f>0</f>
        <v>0</v>
      </c>
      <c r="L39" s="33"/>
    </row>
    <row r="40" spans="2:12" s="1" customFormat="1" ht="14.45" hidden="1" customHeight="1" x14ac:dyDescent="0.2">
      <c r="B40" s="33"/>
      <c r="E40" s="27" t="s">
        <v>49</v>
      </c>
      <c r="F40" s="87">
        <f>ROUND((SUM(BH127:BH151)),  2)</f>
        <v>0</v>
      </c>
      <c r="I40" s="97">
        <v>0.12</v>
      </c>
      <c r="J40" s="87">
        <f>0</f>
        <v>0</v>
      </c>
      <c r="L40" s="33"/>
    </row>
    <row r="41" spans="2:12" s="1" customFormat="1" ht="14.45" hidden="1" customHeight="1" x14ac:dyDescent="0.2">
      <c r="B41" s="33"/>
      <c r="E41" s="27" t="s">
        <v>50</v>
      </c>
      <c r="F41" s="87">
        <f>ROUND((SUM(BI127:BI151)),  2)</f>
        <v>0</v>
      </c>
      <c r="I41" s="97">
        <v>0</v>
      </c>
      <c r="J41" s="87">
        <f>0</f>
        <v>0</v>
      </c>
      <c r="L41" s="33"/>
    </row>
    <row r="42" spans="2:12" s="1" customFormat="1" ht="6.95" customHeight="1" x14ac:dyDescent="0.2">
      <c r="B42" s="33"/>
      <c r="L42" s="33"/>
    </row>
    <row r="43" spans="2:12" s="1" customFormat="1" ht="25.35" customHeight="1" x14ac:dyDescent="0.2">
      <c r="B43" s="33"/>
      <c r="C43" s="98"/>
      <c r="D43" s="99" t="s">
        <v>51</v>
      </c>
      <c r="E43" s="58"/>
      <c r="F43" s="58"/>
      <c r="G43" s="100" t="s">
        <v>52</v>
      </c>
      <c r="H43" s="101" t="s">
        <v>53</v>
      </c>
      <c r="I43" s="58"/>
      <c r="J43" s="102">
        <f>SUM(J34:J41)</f>
        <v>0</v>
      </c>
      <c r="K43" s="103"/>
      <c r="L43" s="33"/>
    </row>
    <row r="44" spans="2:12" s="1" customFormat="1" ht="14.45" customHeight="1" x14ac:dyDescent="0.2">
      <c r="B44" s="33"/>
      <c r="L44" s="33"/>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33"/>
      <c r="D50" s="42" t="s">
        <v>54</v>
      </c>
      <c r="E50" s="43"/>
      <c r="F50" s="43"/>
      <c r="G50" s="42" t="s">
        <v>55</v>
      </c>
      <c r="H50" s="43"/>
      <c r="I50" s="43"/>
      <c r="J50" s="43"/>
      <c r="K50" s="43"/>
      <c r="L50" s="33"/>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2.75" x14ac:dyDescent="0.2">
      <c r="B61" s="33"/>
      <c r="D61" s="44" t="s">
        <v>56</v>
      </c>
      <c r="E61" s="35"/>
      <c r="F61" s="104" t="s">
        <v>57</v>
      </c>
      <c r="G61" s="44" t="s">
        <v>56</v>
      </c>
      <c r="H61" s="35"/>
      <c r="I61" s="35"/>
      <c r="J61" s="105" t="s">
        <v>57</v>
      </c>
      <c r="K61" s="35"/>
      <c r="L61" s="33"/>
    </row>
    <row r="62" spans="2:12" x14ac:dyDescent="0.2">
      <c r="B62" s="20"/>
      <c r="L62" s="20"/>
    </row>
    <row r="63" spans="2:12" x14ac:dyDescent="0.2">
      <c r="B63" s="20"/>
      <c r="L63" s="20"/>
    </row>
    <row r="64" spans="2:12" x14ac:dyDescent="0.2">
      <c r="B64" s="20"/>
      <c r="L64" s="20"/>
    </row>
    <row r="65" spans="2:12" s="1" customFormat="1" ht="12.75" x14ac:dyDescent="0.2">
      <c r="B65" s="33"/>
      <c r="D65" s="42" t="s">
        <v>58</v>
      </c>
      <c r="E65" s="43"/>
      <c r="F65" s="43"/>
      <c r="G65" s="42" t="s">
        <v>59</v>
      </c>
      <c r="H65" s="43"/>
      <c r="I65" s="43"/>
      <c r="J65" s="43"/>
      <c r="K65" s="43"/>
      <c r="L65" s="33"/>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2.75" x14ac:dyDescent="0.2">
      <c r="B76" s="33"/>
      <c r="D76" s="44" t="s">
        <v>56</v>
      </c>
      <c r="E76" s="35"/>
      <c r="F76" s="104" t="s">
        <v>57</v>
      </c>
      <c r="G76" s="44" t="s">
        <v>56</v>
      </c>
      <c r="H76" s="35"/>
      <c r="I76" s="35"/>
      <c r="J76" s="105" t="s">
        <v>57</v>
      </c>
      <c r="K76" s="35"/>
      <c r="L76" s="33"/>
    </row>
    <row r="77" spans="2:12" s="1" customFormat="1" ht="14.45" customHeight="1" x14ac:dyDescent="0.2">
      <c r="B77" s="45"/>
      <c r="C77" s="46"/>
      <c r="D77" s="46"/>
      <c r="E77" s="46"/>
      <c r="F77" s="46"/>
      <c r="G77" s="46"/>
      <c r="H77" s="46"/>
      <c r="I77" s="46"/>
      <c r="J77" s="46"/>
      <c r="K77" s="46"/>
      <c r="L77" s="33"/>
    </row>
    <row r="81" spans="2:12" s="1" customFormat="1" ht="6.95" customHeight="1" x14ac:dyDescent="0.2">
      <c r="B81" s="47"/>
      <c r="C81" s="48"/>
      <c r="D81" s="48"/>
      <c r="E81" s="48"/>
      <c r="F81" s="48"/>
      <c r="G81" s="48"/>
      <c r="H81" s="48"/>
      <c r="I81" s="48"/>
      <c r="J81" s="48"/>
      <c r="K81" s="48"/>
      <c r="L81" s="33"/>
    </row>
    <row r="82" spans="2:12" s="1" customFormat="1" ht="24.95" customHeight="1" x14ac:dyDescent="0.2">
      <c r="B82" s="33"/>
      <c r="C82" s="21" t="s">
        <v>280</v>
      </c>
      <c r="L82" s="33"/>
    </row>
    <row r="83" spans="2:12" s="1" customFormat="1" ht="6.95" customHeight="1" x14ac:dyDescent="0.2">
      <c r="B83" s="33"/>
      <c r="L83" s="33"/>
    </row>
    <row r="84" spans="2:12" s="1" customFormat="1" ht="12" customHeight="1" x14ac:dyDescent="0.2">
      <c r="B84" s="33"/>
      <c r="C84" s="27" t="s">
        <v>16</v>
      </c>
      <c r="L84" s="33"/>
    </row>
    <row r="85" spans="2:12" s="1" customFormat="1" ht="16.5" customHeight="1" x14ac:dyDescent="0.2">
      <c r="B85" s="33"/>
      <c r="E85" s="254" t="str">
        <f>E7</f>
        <v>OBLASTNÍ NEMOCNICE JIČÍN PAVILON PSYCHIATRIE</v>
      </c>
      <c r="F85" s="255"/>
      <c r="G85" s="255"/>
      <c r="H85" s="255"/>
      <c r="L85" s="33"/>
    </row>
    <row r="86" spans="2:12" ht="12" customHeight="1" x14ac:dyDescent="0.2">
      <c r="B86" s="20"/>
      <c r="C86" s="27" t="s">
        <v>276</v>
      </c>
      <c r="L86" s="20"/>
    </row>
    <row r="87" spans="2:12" ht="16.5" customHeight="1" x14ac:dyDescent="0.2">
      <c r="B87" s="20"/>
      <c r="E87" s="254" t="s">
        <v>277</v>
      </c>
      <c r="F87" s="234"/>
      <c r="G87" s="234"/>
      <c r="H87" s="234"/>
      <c r="L87" s="20"/>
    </row>
    <row r="88" spans="2:12" ht="12" customHeight="1" x14ac:dyDescent="0.2">
      <c r="B88" s="20"/>
      <c r="C88" s="27" t="s">
        <v>278</v>
      </c>
      <c r="L88" s="20"/>
    </row>
    <row r="89" spans="2:12" s="1" customFormat="1" ht="16.5" customHeight="1" x14ac:dyDescent="0.2">
      <c r="B89" s="33"/>
      <c r="E89" s="238" t="s">
        <v>4347</v>
      </c>
      <c r="F89" s="253"/>
      <c r="G89" s="253"/>
      <c r="H89" s="253"/>
      <c r="L89" s="33"/>
    </row>
    <row r="90" spans="2:12" s="1" customFormat="1" ht="12" customHeight="1" x14ac:dyDescent="0.2">
      <c r="B90" s="33"/>
      <c r="C90" s="27" t="s">
        <v>5055</v>
      </c>
      <c r="L90" s="33"/>
    </row>
    <row r="91" spans="2:12" s="1" customFormat="1" ht="16.5" customHeight="1" x14ac:dyDescent="0.2">
      <c r="B91" s="33"/>
      <c r="E91" s="220" t="str">
        <f>E13</f>
        <v>D.1.4.6.7 - Měření teploty a vlhkosti</v>
      </c>
      <c r="F91" s="253"/>
      <c r="G91" s="253"/>
      <c r="H91" s="253"/>
      <c r="L91" s="33"/>
    </row>
    <row r="92" spans="2:12" s="1" customFormat="1" ht="6.95" customHeight="1" x14ac:dyDescent="0.2">
      <c r="B92" s="33"/>
      <c r="L92" s="33"/>
    </row>
    <row r="93" spans="2:12" s="1" customFormat="1" ht="12" customHeight="1" x14ac:dyDescent="0.2">
      <c r="B93" s="33"/>
      <c r="C93" s="27" t="s">
        <v>22</v>
      </c>
      <c r="F93" s="25" t="str">
        <f>F16</f>
        <v xml:space="preserve"> </v>
      </c>
      <c r="I93" s="27" t="s">
        <v>24</v>
      </c>
      <c r="J93" s="53">
        <f>IF(J16="","",J16)</f>
        <v>45961</v>
      </c>
      <c r="L93" s="33"/>
    </row>
    <row r="94" spans="2:12" s="1" customFormat="1" ht="6.95" customHeight="1" x14ac:dyDescent="0.2">
      <c r="B94" s="33"/>
      <c r="L94" s="33"/>
    </row>
    <row r="95" spans="2:12" s="1" customFormat="1" ht="15.2" customHeight="1" x14ac:dyDescent="0.2">
      <c r="B95" s="33"/>
      <c r="C95" s="27" t="s">
        <v>29</v>
      </c>
      <c r="F95" s="25" t="str">
        <f>E19</f>
        <v>KRÁLOVÉHRADECKÝ KRAJ</v>
      </c>
      <c r="I95" s="27" t="s">
        <v>35</v>
      </c>
      <c r="J95" s="31" t="str">
        <f>E25</f>
        <v>KANIA a.s.</v>
      </c>
      <c r="L95" s="33"/>
    </row>
    <row r="96" spans="2:12" s="1" customFormat="1" ht="15.2" customHeight="1" x14ac:dyDescent="0.2">
      <c r="B96" s="33"/>
      <c r="C96" s="27" t="s">
        <v>33</v>
      </c>
      <c r="F96" s="25" t="str">
        <f>IF(E22="","",E22)</f>
        <v>Vyplň údaj</v>
      </c>
      <c r="I96" s="27" t="s">
        <v>38</v>
      </c>
      <c r="J96" s="31" t="str">
        <f>E28</f>
        <v xml:space="preserve"> </v>
      </c>
      <c r="L96" s="33"/>
    </row>
    <row r="97" spans="2:47" s="1" customFormat="1" ht="10.35" customHeight="1" x14ac:dyDescent="0.2">
      <c r="B97" s="33"/>
      <c r="L97" s="33"/>
    </row>
    <row r="98" spans="2:47" s="1" customFormat="1" ht="29.25" customHeight="1" x14ac:dyDescent="0.2">
      <c r="B98" s="33"/>
      <c r="C98" s="106" t="s">
        <v>281</v>
      </c>
      <c r="D98" s="98"/>
      <c r="E98" s="98"/>
      <c r="F98" s="98"/>
      <c r="G98" s="98"/>
      <c r="H98" s="98"/>
      <c r="I98" s="98"/>
      <c r="J98" s="107" t="s">
        <v>282</v>
      </c>
      <c r="K98" s="98"/>
      <c r="L98" s="33"/>
    </row>
    <row r="99" spans="2:47" s="1" customFormat="1" ht="10.35" customHeight="1" x14ac:dyDescent="0.2">
      <c r="B99" s="33"/>
      <c r="L99" s="33"/>
    </row>
    <row r="100" spans="2:47" s="1" customFormat="1" ht="22.9" customHeight="1" x14ac:dyDescent="0.2">
      <c r="B100" s="33"/>
      <c r="C100" s="108" t="s">
        <v>283</v>
      </c>
      <c r="J100" s="67">
        <f>J127</f>
        <v>0</v>
      </c>
      <c r="L100" s="33"/>
      <c r="AU100" s="17" t="s">
        <v>284</v>
      </c>
    </row>
    <row r="101" spans="2:47" s="8" customFormat="1" ht="24.95" customHeight="1" x14ac:dyDescent="0.2">
      <c r="B101" s="109"/>
      <c r="D101" s="110" t="s">
        <v>7802</v>
      </c>
      <c r="E101" s="111"/>
      <c r="F101" s="111"/>
      <c r="G101" s="111"/>
      <c r="H101" s="111"/>
      <c r="I101" s="111"/>
      <c r="J101" s="112">
        <f>J128</f>
        <v>0</v>
      </c>
      <c r="L101" s="109"/>
    </row>
    <row r="102" spans="2:47" s="8" customFormat="1" ht="24.95" customHeight="1" x14ac:dyDescent="0.2">
      <c r="B102" s="109"/>
      <c r="D102" s="110" t="s">
        <v>7803</v>
      </c>
      <c r="E102" s="111"/>
      <c r="F102" s="111"/>
      <c r="G102" s="111"/>
      <c r="H102" s="111"/>
      <c r="I102" s="111"/>
      <c r="J102" s="112">
        <f>J138</f>
        <v>0</v>
      </c>
      <c r="L102" s="109"/>
    </row>
    <row r="103" spans="2:47" s="8" customFormat="1" ht="24.95" customHeight="1" x14ac:dyDescent="0.2">
      <c r="B103" s="109"/>
      <c r="D103" s="110" t="s">
        <v>7804</v>
      </c>
      <c r="E103" s="111"/>
      <c r="F103" s="111"/>
      <c r="G103" s="111"/>
      <c r="H103" s="111"/>
      <c r="I103" s="111"/>
      <c r="J103" s="112">
        <f>J144</f>
        <v>0</v>
      </c>
      <c r="L103" s="109"/>
    </row>
    <row r="104" spans="2:47" s="1" customFormat="1" ht="21.75" customHeight="1" x14ac:dyDescent="0.2">
      <c r="B104" s="33"/>
      <c r="L104" s="33"/>
    </row>
    <row r="105" spans="2:47" s="1" customFormat="1" ht="6.95" customHeight="1" x14ac:dyDescent="0.2">
      <c r="B105" s="45"/>
      <c r="C105" s="46"/>
      <c r="D105" s="46"/>
      <c r="E105" s="46"/>
      <c r="F105" s="46"/>
      <c r="G105" s="46"/>
      <c r="H105" s="46"/>
      <c r="I105" s="46"/>
      <c r="J105" s="46"/>
      <c r="K105" s="46"/>
      <c r="L105" s="33"/>
    </row>
    <row r="109" spans="2:47" s="1" customFormat="1" ht="6.95" customHeight="1" x14ac:dyDescent="0.2">
      <c r="B109" s="47"/>
      <c r="C109" s="48"/>
      <c r="D109" s="48"/>
      <c r="E109" s="48"/>
      <c r="F109" s="48"/>
      <c r="G109" s="48"/>
      <c r="H109" s="48"/>
      <c r="I109" s="48"/>
      <c r="J109" s="48"/>
      <c r="K109" s="48"/>
      <c r="L109" s="33"/>
    </row>
    <row r="110" spans="2:47" s="1" customFormat="1" ht="24.95" customHeight="1" x14ac:dyDescent="0.2">
      <c r="B110" s="33"/>
      <c r="C110" s="21" t="s">
        <v>294</v>
      </c>
      <c r="L110" s="33"/>
    </row>
    <row r="111" spans="2:47" s="1" customFormat="1" ht="6.95" customHeight="1" x14ac:dyDescent="0.2">
      <c r="B111" s="33"/>
      <c r="L111" s="33"/>
    </row>
    <row r="112" spans="2:47" s="1" customFormat="1" ht="12" customHeight="1" x14ac:dyDescent="0.2">
      <c r="B112" s="33"/>
      <c r="C112" s="27" t="s">
        <v>16</v>
      </c>
      <c r="L112" s="33"/>
    </row>
    <row r="113" spans="2:63" s="1" customFormat="1" ht="16.5" customHeight="1" x14ac:dyDescent="0.2">
      <c r="B113" s="33"/>
      <c r="E113" s="254" t="str">
        <f>E7</f>
        <v>OBLASTNÍ NEMOCNICE JIČÍN PAVILON PSYCHIATRIE</v>
      </c>
      <c r="F113" s="255"/>
      <c r="G113" s="255"/>
      <c r="H113" s="255"/>
      <c r="L113" s="33"/>
    </row>
    <row r="114" spans="2:63" ht="12" customHeight="1" x14ac:dyDescent="0.2">
      <c r="B114" s="20"/>
      <c r="C114" s="27" t="s">
        <v>276</v>
      </c>
      <c r="L114" s="20"/>
    </row>
    <row r="115" spans="2:63" ht="16.5" customHeight="1" x14ac:dyDescent="0.2">
      <c r="B115" s="20"/>
      <c r="E115" s="254" t="s">
        <v>277</v>
      </c>
      <c r="F115" s="234"/>
      <c r="G115" s="234"/>
      <c r="H115" s="234"/>
      <c r="L115" s="20"/>
    </row>
    <row r="116" spans="2:63" ht="12" customHeight="1" x14ac:dyDescent="0.2">
      <c r="B116" s="20"/>
      <c r="C116" s="27" t="s">
        <v>278</v>
      </c>
      <c r="L116" s="20"/>
    </row>
    <row r="117" spans="2:63" s="1" customFormat="1" ht="16.5" customHeight="1" x14ac:dyDescent="0.2">
      <c r="B117" s="33"/>
      <c r="E117" s="238" t="s">
        <v>4347</v>
      </c>
      <c r="F117" s="253"/>
      <c r="G117" s="253"/>
      <c r="H117" s="253"/>
      <c r="L117" s="33"/>
    </row>
    <row r="118" spans="2:63" s="1" customFormat="1" ht="12" customHeight="1" x14ac:dyDescent="0.2">
      <c r="B118" s="33"/>
      <c r="C118" s="27" t="s">
        <v>5055</v>
      </c>
      <c r="L118" s="33"/>
    </row>
    <row r="119" spans="2:63" s="1" customFormat="1" ht="16.5" customHeight="1" x14ac:dyDescent="0.2">
      <c r="B119" s="33"/>
      <c r="E119" s="220" t="str">
        <f>E13</f>
        <v>D.1.4.6.7 - Měření teploty a vlhkosti</v>
      </c>
      <c r="F119" s="253"/>
      <c r="G119" s="253"/>
      <c r="H119" s="253"/>
      <c r="L119" s="33"/>
    </row>
    <row r="120" spans="2:63" s="1" customFormat="1" ht="6.95" customHeight="1" x14ac:dyDescent="0.2">
      <c r="B120" s="33"/>
      <c r="L120" s="33"/>
    </row>
    <row r="121" spans="2:63" s="1" customFormat="1" ht="12" customHeight="1" x14ac:dyDescent="0.2">
      <c r="B121" s="33"/>
      <c r="C121" s="27" t="s">
        <v>22</v>
      </c>
      <c r="F121" s="25" t="str">
        <f>F16</f>
        <v xml:space="preserve"> </v>
      </c>
      <c r="I121" s="27" t="s">
        <v>24</v>
      </c>
      <c r="J121" s="53">
        <f>IF(J16="","",J16)</f>
        <v>45961</v>
      </c>
      <c r="L121" s="33"/>
    </row>
    <row r="122" spans="2:63" s="1" customFormat="1" ht="6.95" customHeight="1" x14ac:dyDescent="0.2">
      <c r="B122" s="33"/>
      <c r="L122" s="33"/>
    </row>
    <row r="123" spans="2:63" s="1" customFormat="1" ht="15.2" customHeight="1" x14ac:dyDescent="0.2">
      <c r="B123" s="33"/>
      <c r="C123" s="27" t="s">
        <v>29</v>
      </c>
      <c r="F123" s="25" t="str">
        <f>E19</f>
        <v>KRÁLOVÉHRADECKÝ KRAJ</v>
      </c>
      <c r="I123" s="27" t="s">
        <v>35</v>
      </c>
      <c r="J123" s="31" t="str">
        <f>E25</f>
        <v>KANIA a.s.</v>
      </c>
      <c r="L123" s="33"/>
    </row>
    <row r="124" spans="2:63" s="1" customFormat="1" ht="15.2" customHeight="1" x14ac:dyDescent="0.2">
      <c r="B124" s="33"/>
      <c r="C124" s="27" t="s">
        <v>33</v>
      </c>
      <c r="F124" s="25" t="str">
        <f>IF(E22="","",E22)</f>
        <v>Vyplň údaj</v>
      </c>
      <c r="I124" s="27" t="s">
        <v>38</v>
      </c>
      <c r="J124" s="31" t="str">
        <f>E28</f>
        <v xml:space="preserve"> </v>
      </c>
      <c r="L124" s="33"/>
    </row>
    <row r="125" spans="2:63" s="1" customFormat="1" ht="10.35" customHeight="1" x14ac:dyDescent="0.2">
      <c r="B125" s="33"/>
      <c r="L125" s="33"/>
    </row>
    <row r="126" spans="2:63" s="10" customFormat="1" ht="29.25" customHeight="1" x14ac:dyDescent="0.2">
      <c r="B126" s="117"/>
      <c r="C126" s="118" t="s">
        <v>295</v>
      </c>
      <c r="D126" s="119" t="s">
        <v>66</v>
      </c>
      <c r="E126" s="119" t="s">
        <v>62</v>
      </c>
      <c r="F126" s="119" t="s">
        <v>63</v>
      </c>
      <c r="G126" s="119" t="s">
        <v>296</v>
      </c>
      <c r="H126" s="119" t="s">
        <v>297</v>
      </c>
      <c r="I126" s="119" t="s">
        <v>298</v>
      </c>
      <c r="J126" s="119" t="s">
        <v>282</v>
      </c>
      <c r="K126" s="120" t="s">
        <v>299</v>
      </c>
      <c r="L126" s="117"/>
      <c r="M126" s="60" t="s">
        <v>1</v>
      </c>
      <c r="N126" s="61" t="s">
        <v>45</v>
      </c>
      <c r="O126" s="61" t="s">
        <v>300</v>
      </c>
      <c r="P126" s="61" t="s">
        <v>301</v>
      </c>
      <c r="Q126" s="61" t="s">
        <v>302</v>
      </c>
      <c r="R126" s="61" t="s">
        <v>303</v>
      </c>
      <c r="S126" s="61" t="s">
        <v>304</v>
      </c>
      <c r="T126" s="62" t="s">
        <v>305</v>
      </c>
    </row>
    <row r="127" spans="2:63" s="1" customFormat="1" ht="22.9" customHeight="1" x14ac:dyDescent="0.25">
      <c r="B127" s="33"/>
      <c r="C127" s="65" t="s">
        <v>306</v>
      </c>
      <c r="J127" s="121">
        <f>BK127</f>
        <v>0</v>
      </c>
      <c r="L127" s="33"/>
      <c r="M127" s="63"/>
      <c r="N127" s="54"/>
      <c r="O127" s="54"/>
      <c r="P127" s="122">
        <f>P128+P138+P144</f>
        <v>0</v>
      </c>
      <c r="Q127" s="54"/>
      <c r="R127" s="122">
        <f>R128+R138+R144</f>
        <v>0</v>
      </c>
      <c r="S127" s="54"/>
      <c r="T127" s="123">
        <f>T128+T138+T144</f>
        <v>0</v>
      </c>
      <c r="AT127" s="17" t="s">
        <v>80</v>
      </c>
      <c r="AU127" s="17" t="s">
        <v>284</v>
      </c>
      <c r="BK127" s="124">
        <f>BK128+BK138+BK144</f>
        <v>0</v>
      </c>
    </row>
    <row r="128" spans="2:63" s="11" customFormat="1" ht="25.9" customHeight="1" x14ac:dyDescent="0.2">
      <c r="B128" s="125"/>
      <c r="D128" s="126" t="s">
        <v>80</v>
      </c>
      <c r="E128" s="127" t="s">
        <v>534</v>
      </c>
      <c r="F128" s="127" t="s">
        <v>7805</v>
      </c>
      <c r="I128" s="128"/>
      <c r="J128" s="129">
        <f>BK128</f>
        <v>0</v>
      </c>
      <c r="L128" s="125"/>
      <c r="M128" s="130"/>
      <c r="P128" s="131">
        <f>SUM(P129:P137)</f>
        <v>0</v>
      </c>
      <c r="R128" s="131">
        <f>SUM(R129:R137)</f>
        <v>0</v>
      </c>
      <c r="T128" s="132">
        <f>SUM(T129:T137)</f>
        <v>0</v>
      </c>
      <c r="AR128" s="126" t="s">
        <v>88</v>
      </c>
      <c r="AT128" s="133" t="s">
        <v>80</v>
      </c>
      <c r="AU128" s="133" t="s">
        <v>81</v>
      </c>
      <c r="AY128" s="126" t="s">
        <v>309</v>
      </c>
      <c r="BK128" s="134">
        <f>SUM(BK129:BK137)</f>
        <v>0</v>
      </c>
    </row>
    <row r="129" spans="2:65" s="1" customFormat="1" ht="33" customHeight="1" x14ac:dyDescent="0.2">
      <c r="B129" s="137"/>
      <c r="C129" s="138" t="s">
        <v>88</v>
      </c>
      <c r="D129" s="138" t="s">
        <v>311</v>
      </c>
      <c r="E129" s="139" t="s">
        <v>7806</v>
      </c>
      <c r="F129" s="140" t="s">
        <v>7807</v>
      </c>
      <c r="G129" s="141" t="s">
        <v>2702</v>
      </c>
      <c r="H129" s="142">
        <v>3</v>
      </c>
      <c r="I129" s="143"/>
      <c r="J129" s="144">
        <f t="shared" ref="J129:J137" si="0">ROUND(I129*H129,2)</f>
        <v>0</v>
      </c>
      <c r="K129" s="140" t="s">
        <v>7325</v>
      </c>
      <c r="L129" s="33"/>
      <c r="M129" s="145" t="s">
        <v>1</v>
      </c>
      <c r="N129" s="146" t="s">
        <v>46</v>
      </c>
      <c r="P129" s="147">
        <f t="shared" ref="P129:P137" si="1">O129*H129</f>
        <v>0</v>
      </c>
      <c r="Q129" s="147">
        <v>0</v>
      </c>
      <c r="R129" s="147">
        <f t="shared" ref="R129:R137" si="2">Q129*H129</f>
        <v>0</v>
      </c>
      <c r="S129" s="147">
        <v>0</v>
      </c>
      <c r="T129" s="148">
        <f t="shared" ref="T129:T137" si="3">S129*H129</f>
        <v>0</v>
      </c>
      <c r="AR129" s="149" t="s">
        <v>120</v>
      </c>
      <c r="AT129" s="149" t="s">
        <v>311</v>
      </c>
      <c r="AU129" s="149" t="s">
        <v>88</v>
      </c>
      <c r="AY129" s="17" t="s">
        <v>309</v>
      </c>
      <c r="BE129" s="150">
        <f t="shared" ref="BE129:BE137" si="4">IF(N129="základní",J129,0)</f>
        <v>0</v>
      </c>
      <c r="BF129" s="150">
        <f t="shared" ref="BF129:BF137" si="5">IF(N129="snížená",J129,0)</f>
        <v>0</v>
      </c>
      <c r="BG129" s="150">
        <f t="shared" ref="BG129:BG137" si="6">IF(N129="zákl. přenesená",J129,0)</f>
        <v>0</v>
      </c>
      <c r="BH129" s="150">
        <f t="shared" ref="BH129:BH137" si="7">IF(N129="sníž. přenesená",J129,0)</f>
        <v>0</v>
      </c>
      <c r="BI129" s="150">
        <f t="shared" ref="BI129:BI137" si="8">IF(N129="nulová",J129,0)</f>
        <v>0</v>
      </c>
      <c r="BJ129" s="17" t="s">
        <v>88</v>
      </c>
      <c r="BK129" s="150">
        <f t="shared" ref="BK129:BK137" si="9">ROUND(I129*H129,2)</f>
        <v>0</v>
      </c>
      <c r="BL129" s="17" t="s">
        <v>120</v>
      </c>
      <c r="BM129" s="149" t="s">
        <v>90</v>
      </c>
    </row>
    <row r="130" spans="2:65" s="1" customFormat="1" ht="16.5" customHeight="1" x14ac:dyDescent="0.2">
      <c r="B130" s="137"/>
      <c r="C130" s="138" t="s">
        <v>90</v>
      </c>
      <c r="D130" s="138" t="s">
        <v>311</v>
      </c>
      <c r="E130" s="139" t="s">
        <v>7808</v>
      </c>
      <c r="F130" s="140" t="s">
        <v>7809</v>
      </c>
      <c r="G130" s="141" t="s">
        <v>2702</v>
      </c>
      <c r="H130" s="142">
        <v>3</v>
      </c>
      <c r="I130" s="143"/>
      <c r="J130" s="144">
        <f t="shared" si="0"/>
        <v>0</v>
      </c>
      <c r="K130" s="140" t="s">
        <v>7325</v>
      </c>
      <c r="L130" s="33"/>
      <c r="M130" s="145" t="s">
        <v>1</v>
      </c>
      <c r="N130" s="146" t="s">
        <v>46</v>
      </c>
      <c r="P130" s="147">
        <f t="shared" si="1"/>
        <v>0</v>
      </c>
      <c r="Q130" s="147">
        <v>0</v>
      </c>
      <c r="R130" s="147">
        <f t="shared" si="2"/>
        <v>0</v>
      </c>
      <c r="S130" s="147">
        <v>0</v>
      </c>
      <c r="T130" s="148">
        <f t="shared" si="3"/>
        <v>0</v>
      </c>
      <c r="AR130" s="149" t="s">
        <v>120</v>
      </c>
      <c r="AT130" s="149" t="s">
        <v>311</v>
      </c>
      <c r="AU130" s="149" t="s">
        <v>88</v>
      </c>
      <c r="AY130" s="17" t="s">
        <v>309</v>
      </c>
      <c r="BE130" s="150">
        <f t="shared" si="4"/>
        <v>0</v>
      </c>
      <c r="BF130" s="150">
        <f t="shared" si="5"/>
        <v>0</v>
      </c>
      <c r="BG130" s="150">
        <f t="shared" si="6"/>
        <v>0</v>
      </c>
      <c r="BH130" s="150">
        <f t="shared" si="7"/>
        <v>0</v>
      </c>
      <c r="BI130" s="150">
        <f t="shared" si="8"/>
        <v>0</v>
      </c>
      <c r="BJ130" s="17" t="s">
        <v>88</v>
      </c>
      <c r="BK130" s="150">
        <f t="shared" si="9"/>
        <v>0</v>
      </c>
      <c r="BL130" s="17" t="s">
        <v>120</v>
      </c>
      <c r="BM130" s="149" t="s">
        <v>120</v>
      </c>
    </row>
    <row r="131" spans="2:65" s="1" customFormat="1" ht="21.75" customHeight="1" x14ac:dyDescent="0.2">
      <c r="B131" s="137"/>
      <c r="C131" s="138" t="s">
        <v>101</v>
      </c>
      <c r="D131" s="138" t="s">
        <v>311</v>
      </c>
      <c r="E131" s="139" t="s">
        <v>7810</v>
      </c>
      <c r="F131" s="140" t="s">
        <v>7811</v>
      </c>
      <c r="G131" s="141" t="s">
        <v>2702</v>
      </c>
      <c r="H131" s="142">
        <v>3</v>
      </c>
      <c r="I131" s="143"/>
      <c r="J131" s="144">
        <f t="shared" si="0"/>
        <v>0</v>
      </c>
      <c r="K131" s="140" t="s">
        <v>7325</v>
      </c>
      <c r="L131" s="33"/>
      <c r="M131" s="145" t="s">
        <v>1</v>
      </c>
      <c r="N131" s="146" t="s">
        <v>46</v>
      </c>
      <c r="P131" s="147">
        <f t="shared" si="1"/>
        <v>0</v>
      </c>
      <c r="Q131" s="147">
        <v>0</v>
      </c>
      <c r="R131" s="147">
        <f t="shared" si="2"/>
        <v>0</v>
      </c>
      <c r="S131" s="147">
        <v>0</v>
      </c>
      <c r="T131" s="148">
        <f t="shared" si="3"/>
        <v>0</v>
      </c>
      <c r="AR131" s="149" t="s">
        <v>120</v>
      </c>
      <c r="AT131" s="149" t="s">
        <v>311</v>
      </c>
      <c r="AU131" s="149" t="s">
        <v>88</v>
      </c>
      <c r="AY131" s="17" t="s">
        <v>309</v>
      </c>
      <c r="BE131" s="150">
        <f t="shared" si="4"/>
        <v>0</v>
      </c>
      <c r="BF131" s="150">
        <f t="shared" si="5"/>
        <v>0</v>
      </c>
      <c r="BG131" s="150">
        <f t="shared" si="6"/>
        <v>0</v>
      </c>
      <c r="BH131" s="150">
        <f t="shared" si="7"/>
        <v>0</v>
      </c>
      <c r="BI131" s="150">
        <f t="shared" si="8"/>
        <v>0</v>
      </c>
      <c r="BJ131" s="17" t="s">
        <v>88</v>
      </c>
      <c r="BK131" s="150">
        <f t="shared" si="9"/>
        <v>0</v>
      </c>
      <c r="BL131" s="17" t="s">
        <v>120</v>
      </c>
      <c r="BM131" s="149" t="s">
        <v>325</v>
      </c>
    </row>
    <row r="132" spans="2:65" s="1" customFormat="1" ht="24.2" customHeight="1" x14ac:dyDescent="0.2">
      <c r="B132" s="137"/>
      <c r="C132" s="138" t="s">
        <v>120</v>
      </c>
      <c r="D132" s="138" t="s">
        <v>311</v>
      </c>
      <c r="E132" s="139" t="s">
        <v>7812</v>
      </c>
      <c r="F132" s="140" t="s">
        <v>7813</v>
      </c>
      <c r="G132" s="141" t="s">
        <v>2702</v>
      </c>
      <c r="H132" s="142">
        <v>12</v>
      </c>
      <c r="I132" s="143"/>
      <c r="J132" s="144">
        <f t="shared" si="0"/>
        <v>0</v>
      </c>
      <c r="K132" s="140" t="s">
        <v>7325</v>
      </c>
      <c r="L132" s="33"/>
      <c r="M132" s="145" t="s">
        <v>1</v>
      </c>
      <c r="N132" s="146" t="s">
        <v>46</v>
      </c>
      <c r="P132" s="147">
        <f t="shared" si="1"/>
        <v>0</v>
      </c>
      <c r="Q132" s="147">
        <v>0</v>
      </c>
      <c r="R132" s="147">
        <f t="shared" si="2"/>
        <v>0</v>
      </c>
      <c r="S132" s="147">
        <v>0</v>
      </c>
      <c r="T132" s="148">
        <f t="shared" si="3"/>
        <v>0</v>
      </c>
      <c r="AR132" s="149" t="s">
        <v>120</v>
      </c>
      <c r="AT132" s="149" t="s">
        <v>311</v>
      </c>
      <c r="AU132" s="149" t="s">
        <v>88</v>
      </c>
      <c r="AY132" s="17" t="s">
        <v>309</v>
      </c>
      <c r="BE132" s="150">
        <f t="shared" si="4"/>
        <v>0</v>
      </c>
      <c r="BF132" s="150">
        <f t="shared" si="5"/>
        <v>0</v>
      </c>
      <c r="BG132" s="150">
        <f t="shared" si="6"/>
        <v>0</v>
      </c>
      <c r="BH132" s="150">
        <f t="shared" si="7"/>
        <v>0</v>
      </c>
      <c r="BI132" s="150">
        <f t="shared" si="8"/>
        <v>0</v>
      </c>
      <c r="BJ132" s="17" t="s">
        <v>88</v>
      </c>
      <c r="BK132" s="150">
        <f t="shared" si="9"/>
        <v>0</v>
      </c>
      <c r="BL132" s="17" t="s">
        <v>120</v>
      </c>
      <c r="BM132" s="149" t="s">
        <v>329</v>
      </c>
    </row>
    <row r="133" spans="2:65" s="1" customFormat="1" ht="16.5" customHeight="1" x14ac:dyDescent="0.2">
      <c r="B133" s="137"/>
      <c r="C133" s="138" t="s">
        <v>331</v>
      </c>
      <c r="D133" s="138" t="s">
        <v>311</v>
      </c>
      <c r="E133" s="139" t="s">
        <v>7814</v>
      </c>
      <c r="F133" s="140" t="s">
        <v>7815</v>
      </c>
      <c r="G133" s="141" t="s">
        <v>2702</v>
      </c>
      <c r="H133" s="142">
        <v>12</v>
      </c>
      <c r="I133" s="143"/>
      <c r="J133" s="144">
        <f t="shared" si="0"/>
        <v>0</v>
      </c>
      <c r="K133" s="140" t="s">
        <v>7325</v>
      </c>
      <c r="L133" s="33"/>
      <c r="M133" s="145" t="s">
        <v>1</v>
      </c>
      <c r="N133" s="146" t="s">
        <v>46</v>
      </c>
      <c r="P133" s="147">
        <f t="shared" si="1"/>
        <v>0</v>
      </c>
      <c r="Q133" s="147">
        <v>0</v>
      </c>
      <c r="R133" s="147">
        <f t="shared" si="2"/>
        <v>0</v>
      </c>
      <c r="S133" s="147">
        <v>0</v>
      </c>
      <c r="T133" s="148">
        <f t="shared" si="3"/>
        <v>0</v>
      </c>
      <c r="AR133" s="149" t="s">
        <v>120</v>
      </c>
      <c r="AT133" s="149" t="s">
        <v>311</v>
      </c>
      <c r="AU133" s="149" t="s">
        <v>88</v>
      </c>
      <c r="AY133" s="17" t="s">
        <v>309</v>
      </c>
      <c r="BE133" s="150">
        <f t="shared" si="4"/>
        <v>0</v>
      </c>
      <c r="BF133" s="150">
        <f t="shared" si="5"/>
        <v>0</v>
      </c>
      <c r="BG133" s="150">
        <f t="shared" si="6"/>
        <v>0</v>
      </c>
      <c r="BH133" s="150">
        <f t="shared" si="7"/>
        <v>0</v>
      </c>
      <c r="BI133" s="150">
        <f t="shared" si="8"/>
        <v>0</v>
      </c>
      <c r="BJ133" s="17" t="s">
        <v>88</v>
      </c>
      <c r="BK133" s="150">
        <f t="shared" si="9"/>
        <v>0</v>
      </c>
      <c r="BL133" s="17" t="s">
        <v>120</v>
      </c>
      <c r="BM133" s="149" t="s">
        <v>334</v>
      </c>
    </row>
    <row r="134" spans="2:65" s="1" customFormat="1" ht="16.5" customHeight="1" x14ac:dyDescent="0.2">
      <c r="B134" s="137"/>
      <c r="C134" s="138" t="s">
        <v>325</v>
      </c>
      <c r="D134" s="138" t="s">
        <v>311</v>
      </c>
      <c r="E134" s="139" t="s">
        <v>7816</v>
      </c>
      <c r="F134" s="140" t="s">
        <v>7817</v>
      </c>
      <c r="G134" s="141" t="s">
        <v>2702</v>
      </c>
      <c r="H134" s="142">
        <v>12</v>
      </c>
      <c r="I134" s="143"/>
      <c r="J134" s="144">
        <f t="shared" si="0"/>
        <v>0</v>
      </c>
      <c r="K134" s="140" t="s">
        <v>7325</v>
      </c>
      <c r="L134" s="33"/>
      <c r="M134" s="145" t="s">
        <v>1</v>
      </c>
      <c r="N134" s="146" t="s">
        <v>46</v>
      </c>
      <c r="P134" s="147">
        <f t="shared" si="1"/>
        <v>0</v>
      </c>
      <c r="Q134" s="147">
        <v>0</v>
      </c>
      <c r="R134" s="147">
        <f t="shared" si="2"/>
        <v>0</v>
      </c>
      <c r="S134" s="147">
        <v>0</v>
      </c>
      <c r="T134" s="148">
        <f t="shared" si="3"/>
        <v>0</v>
      </c>
      <c r="AR134" s="149" t="s">
        <v>120</v>
      </c>
      <c r="AT134" s="149" t="s">
        <v>311</v>
      </c>
      <c r="AU134" s="149" t="s">
        <v>88</v>
      </c>
      <c r="AY134" s="17" t="s">
        <v>309</v>
      </c>
      <c r="BE134" s="150">
        <f t="shared" si="4"/>
        <v>0</v>
      </c>
      <c r="BF134" s="150">
        <f t="shared" si="5"/>
        <v>0</v>
      </c>
      <c r="BG134" s="150">
        <f t="shared" si="6"/>
        <v>0</v>
      </c>
      <c r="BH134" s="150">
        <f t="shared" si="7"/>
        <v>0</v>
      </c>
      <c r="BI134" s="150">
        <f t="shared" si="8"/>
        <v>0</v>
      </c>
      <c r="BJ134" s="17" t="s">
        <v>88</v>
      </c>
      <c r="BK134" s="150">
        <f t="shared" si="9"/>
        <v>0</v>
      </c>
      <c r="BL134" s="17" t="s">
        <v>120</v>
      </c>
      <c r="BM134" s="149" t="s">
        <v>8</v>
      </c>
    </row>
    <row r="135" spans="2:65" s="1" customFormat="1" ht="16.5" customHeight="1" x14ac:dyDescent="0.2">
      <c r="B135" s="137"/>
      <c r="C135" s="138" t="s">
        <v>339</v>
      </c>
      <c r="D135" s="138" t="s">
        <v>311</v>
      </c>
      <c r="E135" s="139" t="s">
        <v>7818</v>
      </c>
      <c r="F135" s="140" t="s">
        <v>7819</v>
      </c>
      <c r="G135" s="141" t="s">
        <v>2702</v>
      </c>
      <c r="H135" s="142">
        <v>12</v>
      </c>
      <c r="I135" s="143"/>
      <c r="J135" s="144">
        <f t="shared" si="0"/>
        <v>0</v>
      </c>
      <c r="K135" s="140" t="s">
        <v>7325</v>
      </c>
      <c r="L135" s="33"/>
      <c r="M135" s="145" t="s">
        <v>1</v>
      </c>
      <c r="N135" s="146" t="s">
        <v>46</v>
      </c>
      <c r="P135" s="147">
        <f t="shared" si="1"/>
        <v>0</v>
      </c>
      <c r="Q135" s="147">
        <v>0</v>
      </c>
      <c r="R135" s="147">
        <f t="shared" si="2"/>
        <v>0</v>
      </c>
      <c r="S135" s="147">
        <v>0</v>
      </c>
      <c r="T135" s="148">
        <f t="shared" si="3"/>
        <v>0</v>
      </c>
      <c r="AR135" s="149" t="s">
        <v>120</v>
      </c>
      <c r="AT135" s="149" t="s">
        <v>311</v>
      </c>
      <c r="AU135" s="149" t="s">
        <v>88</v>
      </c>
      <c r="AY135" s="17" t="s">
        <v>309</v>
      </c>
      <c r="BE135" s="150">
        <f t="shared" si="4"/>
        <v>0</v>
      </c>
      <c r="BF135" s="150">
        <f t="shared" si="5"/>
        <v>0</v>
      </c>
      <c r="BG135" s="150">
        <f t="shared" si="6"/>
        <v>0</v>
      </c>
      <c r="BH135" s="150">
        <f t="shared" si="7"/>
        <v>0</v>
      </c>
      <c r="BI135" s="150">
        <f t="shared" si="8"/>
        <v>0</v>
      </c>
      <c r="BJ135" s="17" t="s">
        <v>88</v>
      </c>
      <c r="BK135" s="150">
        <f t="shared" si="9"/>
        <v>0</v>
      </c>
      <c r="BL135" s="17" t="s">
        <v>120</v>
      </c>
      <c r="BM135" s="149" t="s">
        <v>342</v>
      </c>
    </row>
    <row r="136" spans="2:65" s="1" customFormat="1" ht="24.2" customHeight="1" x14ac:dyDescent="0.2">
      <c r="B136" s="137"/>
      <c r="C136" s="138" t="s">
        <v>329</v>
      </c>
      <c r="D136" s="138" t="s">
        <v>311</v>
      </c>
      <c r="E136" s="139" t="s">
        <v>7820</v>
      </c>
      <c r="F136" s="140" t="s">
        <v>7821</v>
      </c>
      <c r="G136" s="141" t="s">
        <v>2702</v>
      </c>
      <c r="H136" s="142">
        <v>3</v>
      </c>
      <c r="I136" s="143"/>
      <c r="J136" s="144">
        <f t="shared" si="0"/>
        <v>0</v>
      </c>
      <c r="K136" s="140" t="s">
        <v>7325</v>
      </c>
      <c r="L136" s="33"/>
      <c r="M136" s="145" t="s">
        <v>1</v>
      </c>
      <c r="N136" s="146" t="s">
        <v>46</v>
      </c>
      <c r="P136" s="147">
        <f t="shared" si="1"/>
        <v>0</v>
      </c>
      <c r="Q136" s="147">
        <v>0</v>
      </c>
      <c r="R136" s="147">
        <f t="shared" si="2"/>
        <v>0</v>
      </c>
      <c r="S136" s="147">
        <v>0</v>
      </c>
      <c r="T136" s="148">
        <f t="shared" si="3"/>
        <v>0</v>
      </c>
      <c r="AR136" s="149" t="s">
        <v>120</v>
      </c>
      <c r="AT136" s="149" t="s">
        <v>311</v>
      </c>
      <c r="AU136" s="149" t="s">
        <v>88</v>
      </c>
      <c r="AY136" s="17" t="s">
        <v>309</v>
      </c>
      <c r="BE136" s="150">
        <f t="shared" si="4"/>
        <v>0</v>
      </c>
      <c r="BF136" s="150">
        <f t="shared" si="5"/>
        <v>0</v>
      </c>
      <c r="BG136" s="150">
        <f t="shared" si="6"/>
        <v>0</v>
      </c>
      <c r="BH136" s="150">
        <f t="shared" si="7"/>
        <v>0</v>
      </c>
      <c r="BI136" s="150">
        <f t="shared" si="8"/>
        <v>0</v>
      </c>
      <c r="BJ136" s="17" t="s">
        <v>88</v>
      </c>
      <c r="BK136" s="150">
        <f t="shared" si="9"/>
        <v>0</v>
      </c>
      <c r="BL136" s="17" t="s">
        <v>120</v>
      </c>
      <c r="BM136" s="149" t="s">
        <v>346</v>
      </c>
    </row>
    <row r="137" spans="2:65" s="1" customFormat="1" ht="16.5" customHeight="1" x14ac:dyDescent="0.2">
      <c r="B137" s="137"/>
      <c r="C137" s="138" t="s">
        <v>348</v>
      </c>
      <c r="D137" s="138" t="s">
        <v>311</v>
      </c>
      <c r="E137" s="139" t="s">
        <v>7822</v>
      </c>
      <c r="F137" s="140" t="s">
        <v>7823</v>
      </c>
      <c r="G137" s="141" t="s">
        <v>2702</v>
      </c>
      <c r="H137" s="142">
        <v>3</v>
      </c>
      <c r="I137" s="143"/>
      <c r="J137" s="144">
        <f t="shared" si="0"/>
        <v>0</v>
      </c>
      <c r="K137" s="140" t="s">
        <v>7325</v>
      </c>
      <c r="L137" s="33"/>
      <c r="M137" s="145" t="s">
        <v>1</v>
      </c>
      <c r="N137" s="146" t="s">
        <v>46</v>
      </c>
      <c r="P137" s="147">
        <f t="shared" si="1"/>
        <v>0</v>
      </c>
      <c r="Q137" s="147">
        <v>0</v>
      </c>
      <c r="R137" s="147">
        <f t="shared" si="2"/>
        <v>0</v>
      </c>
      <c r="S137" s="147">
        <v>0</v>
      </c>
      <c r="T137" s="148">
        <f t="shared" si="3"/>
        <v>0</v>
      </c>
      <c r="AR137" s="149" t="s">
        <v>120</v>
      </c>
      <c r="AT137" s="149" t="s">
        <v>311</v>
      </c>
      <c r="AU137" s="149" t="s">
        <v>88</v>
      </c>
      <c r="AY137" s="17" t="s">
        <v>309</v>
      </c>
      <c r="BE137" s="150">
        <f t="shared" si="4"/>
        <v>0</v>
      </c>
      <c r="BF137" s="150">
        <f t="shared" si="5"/>
        <v>0</v>
      </c>
      <c r="BG137" s="150">
        <f t="shared" si="6"/>
        <v>0</v>
      </c>
      <c r="BH137" s="150">
        <f t="shared" si="7"/>
        <v>0</v>
      </c>
      <c r="BI137" s="150">
        <f t="shared" si="8"/>
        <v>0</v>
      </c>
      <c r="BJ137" s="17" t="s">
        <v>88</v>
      </c>
      <c r="BK137" s="150">
        <f t="shared" si="9"/>
        <v>0</v>
      </c>
      <c r="BL137" s="17" t="s">
        <v>120</v>
      </c>
      <c r="BM137" s="149" t="s">
        <v>351</v>
      </c>
    </row>
    <row r="138" spans="2:65" s="11" customFormat="1" ht="25.9" customHeight="1" x14ac:dyDescent="0.2">
      <c r="B138" s="125"/>
      <c r="D138" s="126" t="s">
        <v>80</v>
      </c>
      <c r="E138" s="127" t="s">
        <v>6203</v>
      </c>
      <c r="F138" s="127" t="s">
        <v>4298</v>
      </c>
      <c r="I138" s="128"/>
      <c r="J138" s="129">
        <f>BK138</f>
        <v>0</v>
      </c>
      <c r="L138" s="125"/>
      <c r="M138" s="130"/>
      <c r="P138" s="131">
        <f>SUM(P139:P143)</f>
        <v>0</v>
      </c>
      <c r="R138" s="131">
        <f>SUM(R139:R143)</f>
        <v>0</v>
      </c>
      <c r="T138" s="132">
        <f>SUM(T139:T143)</f>
        <v>0</v>
      </c>
      <c r="AR138" s="126" t="s">
        <v>88</v>
      </c>
      <c r="AT138" s="133" t="s">
        <v>80</v>
      </c>
      <c r="AU138" s="133" t="s">
        <v>81</v>
      </c>
      <c r="AY138" s="126" t="s">
        <v>309</v>
      </c>
      <c r="BK138" s="134">
        <f>SUM(BK139:BK143)</f>
        <v>0</v>
      </c>
    </row>
    <row r="139" spans="2:65" s="1" customFormat="1" ht="24.2" customHeight="1" x14ac:dyDescent="0.2">
      <c r="B139" s="137"/>
      <c r="C139" s="138" t="s">
        <v>334</v>
      </c>
      <c r="D139" s="138" t="s">
        <v>311</v>
      </c>
      <c r="E139" s="139" t="s">
        <v>7824</v>
      </c>
      <c r="F139" s="140" t="s">
        <v>7825</v>
      </c>
      <c r="G139" s="141" t="s">
        <v>2702</v>
      </c>
      <c r="H139" s="142">
        <v>1</v>
      </c>
      <c r="I139" s="143"/>
      <c r="J139" s="144">
        <f>ROUND(I139*H139,2)</f>
        <v>0</v>
      </c>
      <c r="K139" s="140" t="s">
        <v>7325</v>
      </c>
      <c r="L139" s="33"/>
      <c r="M139" s="145" t="s">
        <v>1</v>
      </c>
      <c r="N139" s="146" t="s">
        <v>46</v>
      </c>
      <c r="P139" s="147">
        <f>O139*H139</f>
        <v>0</v>
      </c>
      <c r="Q139" s="147">
        <v>0</v>
      </c>
      <c r="R139" s="147">
        <f>Q139*H139</f>
        <v>0</v>
      </c>
      <c r="S139" s="147">
        <v>0</v>
      </c>
      <c r="T139" s="148">
        <f>S139*H139</f>
        <v>0</v>
      </c>
      <c r="AR139" s="149" t="s">
        <v>120</v>
      </c>
      <c r="AT139" s="149" t="s">
        <v>311</v>
      </c>
      <c r="AU139" s="149" t="s">
        <v>88</v>
      </c>
      <c r="AY139" s="17" t="s">
        <v>309</v>
      </c>
      <c r="BE139" s="150">
        <f>IF(N139="základní",J139,0)</f>
        <v>0</v>
      </c>
      <c r="BF139" s="150">
        <f>IF(N139="snížená",J139,0)</f>
        <v>0</v>
      </c>
      <c r="BG139" s="150">
        <f>IF(N139="zákl. přenesená",J139,0)</f>
        <v>0</v>
      </c>
      <c r="BH139" s="150">
        <f>IF(N139="sníž. přenesená",J139,0)</f>
        <v>0</v>
      </c>
      <c r="BI139" s="150">
        <f>IF(N139="nulová",J139,0)</f>
        <v>0</v>
      </c>
      <c r="BJ139" s="17" t="s">
        <v>88</v>
      </c>
      <c r="BK139" s="150">
        <f>ROUND(I139*H139,2)</f>
        <v>0</v>
      </c>
      <c r="BL139" s="17" t="s">
        <v>120</v>
      </c>
      <c r="BM139" s="149" t="s">
        <v>355</v>
      </c>
    </row>
    <row r="140" spans="2:65" s="1" customFormat="1" ht="24.2" customHeight="1" x14ac:dyDescent="0.2">
      <c r="B140" s="137"/>
      <c r="C140" s="138" t="s">
        <v>357</v>
      </c>
      <c r="D140" s="138" t="s">
        <v>311</v>
      </c>
      <c r="E140" s="139" t="s">
        <v>7826</v>
      </c>
      <c r="F140" s="140" t="s">
        <v>7827</v>
      </c>
      <c r="G140" s="141" t="s">
        <v>2702</v>
      </c>
      <c r="H140" s="142">
        <v>1</v>
      </c>
      <c r="I140" s="143"/>
      <c r="J140" s="144">
        <f>ROUND(I140*H140,2)</f>
        <v>0</v>
      </c>
      <c r="K140" s="140" t="s">
        <v>7325</v>
      </c>
      <c r="L140" s="33"/>
      <c r="M140" s="145" t="s">
        <v>1</v>
      </c>
      <c r="N140" s="146" t="s">
        <v>46</v>
      </c>
      <c r="P140" s="147">
        <f>O140*H140</f>
        <v>0</v>
      </c>
      <c r="Q140" s="147">
        <v>0</v>
      </c>
      <c r="R140" s="147">
        <f>Q140*H140</f>
        <v>0</v>
      </c>
      <c r="S140" s="147">
        <v>0</v>
      </c>
      <c r="T140" s="148">
        <f>S140*H140</f>
        <v>0</v>
      </c>
      <c r="AR140" s="149" t="s">
        <v>120</v>
      </c>
      <c r="AT140" s="149" t="s">
        <v>311</v>
      </c>
      <c r="AU140" s="149" t="s">
        <v>88</v>
      </c>
      <c r="AY140" s="17" t="s">
        <v>309</v>
      </c>
      <c r="BE140" s="150">
        <f>IF(N140="základní",J140,0)</f>
        <v>0</v>
      </c>
      <c r="BF140" s="150">
        <f>IF(N140="snížená",J140,0)</f>
        <v>0</v>
      </c>
      <c r="BG140" s="150">
        <f>IF(N140="zákl. přenesená",J140,0)</f>
        <v>0</v>
      </c>
      <c r="BH140" s="150">
        <f>IF(N140="sníž. přenesená",J140,0)</f>
        <v>0</v>
      </c>
      <c r="BI140" s="150">
        <f>IF(N140="nulová",J140,0)</f>
        <v>0</v>
      </c>
      <c r="BJ140" s="17" t="s">
        <v>88</v>
      </c>
      <c r="BK140" s="150">
        <f>ROUND(I140*H140,2)</f>
        <v>0</v>
      </c>
      <c r="BL140" s="17" t="s">
        <v>120</v>
      </c>
      <c r="BM140" s="149" t="s">
        <v>361</v>
      </c>
    </row>
    <row r="141" spans="2:65" s="1" customFormat="1" ht="16.5" customHeight="1" x14ac:dyDescent="0.2">
      <c r="B141" s="137"/>
      <c r="C141" s="138" t="s">
        <v>8</v>
      </c>
      <c r="D141" s="138" t="s">
        <v>311</v>
      </c>
      <c r="E141" s="139" t="s">
        <v>7828</v>
      </c>
      <c r="F141" s="140" t="s">
        <v>7829</v>
      </c>
      <c r="G141" s="141" t="s">
        <v>2702</v>
      </c>
      <c r="H141" s="142">
        <v>1</v>
      </c>
      <c r="I141" s="143"/>
      <c r="J141" s="144">
        <f>ROUND(I141*H141,2)</f>
        <v>0</v>
      </c>
      <c r="K141" s="140" t="s">
        <v>7325</v>
      </c>
      <c r="L141" s="33"/>
      <c r="M141" s="145" t="s">
        <v>1</v>
      </c>
      <c r="N141" s="146" t="s">
        <v>46</v>
      </c>
      <c r="P141" s="147">
        <f>O141*H141</f>
        <v>0</v>
      </c>
      <c r="Q141" s="147">
        <v>0</v>
      </c>
      <c r="R141" s="147">
        <f>Q141*H141</f>
        <v>0</v>
      </c>
      <c r="S141" s="147">
        <v>0</v>
      </c>
      <c r="T141" s="148">
        <f>S141*H141</f>
        <v>0</v>
      </c>
      <c r="AR141" s="149" t="s">
        <v>120</v>
      </c>
      <c r="AT141" s="149" t="s">
        <v>311</v>
      </c>
      <c r="AU141" s="149" t="s">
        <v>88</v>
      </c>
      <c r="AY141" s="17" t="s">
        <v>309</v>
      </c>
      <c r="BE141" s="150">
        <f>IF(N141="základní",J141,0)</f>
        <v>0</v>
      </c>
      <c r="BF141" s="150">
        <f>IF(N141="snížená",J141,0)</f>
        <v>0</v>
      </c>
      <c r="BG141" s="150">
        <f>IF(N141="zákl. přenesená",J141,0)</f>
        <v>0</v>
      </c>
      <c r="BH141" s="150">
        <f>IF(N141="sníž. přenesená",J141,0)</f>
        <v>0</v>
      </c>
      <c r="BI141" s="150">
        <f>IF(N141="nulová",J141,0)</f>
        <v>0</v>
      </c>
      <c r="BJ141" s="17" t="s">
        <v>88</v>
      </c>
      <c r="BK141" s="150">
        <f>ROUND(I141*H141,2)</f>
        <v>0</v>
      </c>
      <c r="BL141" s="17" t="s">
        <v>120</v>
      </c>
      <c r="BM141" s="149" t="s">
        <v>367</v>
      </c>
    </row>
    <row r="142" spans="2:65" s="1" customFormat="1" ht="21.75" customHeight="1" x14ac:dyDescent="0.2">
      <c r="B142" s="137"/>
      <c r="C142" s="138" t="s">
        <v>368</v>
      </c>
      <c r="D142" s="138" t="s">
        <v>311</v>
      </c>
      <c r="E142" s="139" t="s">
        <v>7830</v>
      </c>
      <c r="F142" s="140" t="s">
        <v>7831</v>
      </c>
      <c r="G142" s="141" t="s">
        <v>2702</v>
      </c>
      <c r="H142" s="142">
        <v>1</v>
      </c>
      <c r="I142" s="143"/>
      <c r="J142" s="144">
        <f>ROUND(I142*H142,2)</f>
        <v>0</v>
      </c>
      <c r="K142" s="140" t="s">
        <v>7325</v>
      </c>
      <c r="L142" s="33"/>
      <c r="M142" s="145" t="s">
        <v>1</v>
      </c>
      <c r="N142" s="146" t="s">
        <v>46</v>
      </c>
      <c r="P142" s="147">
        <f>O142*H142</f>
        <v>0</v>
      </c>
      <c r="Q142" s="147">
        <v>0</v>
      </c>
      <c r="R142" s="147">
        <f>Q142*H142</f>
        <v>0</v>
      </c>
      <c r="S142" s="147">
        <v>0</v>
      </c>
      <c r="T142" s="148">
        <f>S142*H142</f>
        <v>0</v>
      </c>
      <c r="AR142" s="149" t="s">
        <v>120</v>
      </c>
      <c r="AT142" s="149" t="s">
        <v>311</v>
      </c>
      <c r="AU142" s="149" t="s">
        <v>88</v>
      </c>
      <c r="AY142" s="17" t="s">
        <v>309</v>
      </c>
      <c r="BE142" s="150">
        <f>IF(N142="základní",J142,0)</f>
        <v>0</v>
      </c>
      <c r="BF142" s="150">
        <f>IF(N142="snížená",J142,0)</f>
        <v>0</v>
      </c>
      <c r="BG142" s="150">
        <f>IF(N142="zákl. přenesená",J142,0)</f>
        <v>0</v>
      </c>
      <c r="BH142" s="150">
        <f>IF(N142="sníž. přenesená",J142,0)</f>
        <v>0</v>
      </c>
      <c r="BI142" s="150">
        <f>IF(N142="nulová",J142,0)</f>
        <v>0</v>
      </c>
      <c r="BJ142" s="17" t="s">
        <v>88</v>
      </c>
      <c r="BK142" s="150">
        <f>ROUND(I142*H142,2)</f>
        <v>0</v>
      </c>
      <c r="BL142" s="17" t="s">
        <v>120</v>
      </c>
      <c r="BM142" s="149" t="s">
        <v>371</v>
      </c>
    </row>
    <row r="143" spans="2:65" s="1" customFormat="1" ht="21.75" customHeight="1" x14ac:dyDescent="0.2">
      <c r="B143" s="137"/>
      <c r="C143" s="138" t="s">
        <v>342</v>
      </c>
      <c r="D143" s="138" t="s">
        <v>311</v>
      </c>
      <c r="E143" s="139" t="s">
        <v>7832</v>
      </c>
      <c r="F143" s="140" t="s">
        <v>7833</v>
      </c>
      <c r="G143" s="141" t="s">
        <v>2702</v>
      </c>
      <c r="H143" s="142">
        <v>1</v>
      </c>
      <c r="I143" s="143"/>
      <c r="J143" s="144">
        <f>ROUND(I143*H143,2)</f>
        <v>0</v>
      </c>
      <c r="K143" s="140" t="s">
        <v>7325</v>
      </c>
      <c r="L143" s="33"/>
      <c r="M143" s="145" t="s">
        <v>1</v>
      </c>
      <c r="N143" s="146" t="s">
        <v>46</v>
      </c>
      <c r="P143" s="147">
        <f>O143*H143</f>
        <v>0</v>
      </c>
      <c r="Q143" s="147">
        <v>0</v>
      </c>
      <c r="R143" s="147">
        <f>Q143*H143</f>
        <v>0</v>
      </c>
      <c r="S143" s="147">
        <v>0</v>
      </c>
      <c r="T143" s="148">
        <f>S143*H143</f>
        <v>0</v>
      </c>
      <c r="AR143" s="149" t="s">
        <v>120</v>
      </c>
      <c r="AT143" s="149" t="s">
        <v>311</v>
      </c>
      <c r="AU143" s="149" t="s">
        <v>88</v>
      </c>
      <c r="AY143" s="17" t="s">
        <v>309</v>
      </c>
      <c r="BE143" s="150">
        <f>IF(N143="základní",J143,0)</f>
        <v>0</v>
      </c>
      <c r="BF143" s="150">
        <f>IF(N143="snížená",J143,0)</f>
        <v>0</v>
      </c>
      <c r="BG143" s="150">
        <f>IF(N143="zákl. přenesená",J143,0)</f>
        <v>0</v>
      </c>
      <c r="BH143" s="150">
        <f>IF(N143="sníž. přenesená",J143,0)</f>
        <v>0</v>
      </c>
      <c r="BI143" s="150">
        <f>IF(N143="nulová",J143,0)</f>
        <v>0</v>
      </c>
      <c r="BJ143" s="17" t="s">
        <v>88</v>
      </c>
      <c r="BK143" s="150">
        <f>ROUND(I143*H143,2)</f>
        <v>0</v>
      </c>
      <c r="BL143" s="17" t="s">
        <v>120</v>
      </c>
      <c r="BM143" s="149" t="s">
        <v>376</v>
      </c>
    </row>
    <row r="144" spans="2:65" s="11" customFormat="1" ht="25.9" customHeight="1" x14ac:dyDescent="0.2">
      <c r="B144" s="125"/>
      <c r="D144" s="126" t="s">
        <v>80</v>
      </c>
      <c r="E144" s="127" t="s">
        <v>6263</v>
      </c>
      <c r="F144" s="127" t="s">
        <v>7690</v>
      </c>
      <c r="I144" s="128"/>
      <c r="J144" s="129">
        <f>BK144</f>
        <v>0</v>
      </c>
      <c r="L144" s="125"/>
      <c r="M144" s="130"/>
      <c r="P144" s="131">
        <f>SUM(P145:P151)</f>
        <v>0</v>
      </c>
      <c r="R144" s="131">
        <f>SUM(R145:R151)</f>
        <v>0</v>
      </c>
      <c r="T144" s="132">
        <f>SUM(T145:T151)</f>
        <v>0</v>
      </c>
      <c r="AR144" s="126" t="s">
        <v>88</v>
      </c>
      <c r="AT144" s="133" t="s">
        <v>80</v>
      </c>
      <c r="AU144" s="133" t="s">
        <v>81</v>
      </c>
      <c r="AY144" s="126" t="s">
        <v>309</v>
      </c>
      <c r="BK144" s="134">
        <f>SUM(BK145:BK151)</f>
        <v>0</v>
      </c>
    </row>
    <row r="145" spans="2:65" s="1" customFormat="1" ht="16.5" customHeight="1" x14ac:dyDescent="0.2">
      <c r="B145" s="137"/>
      <c r="C145" s="138" t="s">
        <v>378</v>
      </c>
      <c r="D145" s="138" t="s">
        <v>311</v>
      </c>
      <c r="E145" s="139" t="s">
        <v>6785</v>
      </c>
      <c r="F145" s="140" t="s">
        <v>6706</v>
      </c>
      <c r="G145" s="141" t="s">
        <v>434</v>
      </c>
      <c r="H145" s="142">
        <v>900</v>
      </c>
      <c r="I145" s="143"/>
      <c r="J145" s="144">
        <f t="shared" ref="J145:J151" si="10">ROUND(I145*H145,2)</f>
        <v>0</v>
      </c>
      <c r="K145" s="140" t="s">
        <v>366</v>
      </c>
      <c r="L145" s="33"/>
      <c r="M145" s="145" t="s">
        <v>1</v>
      </c>
      <c r="N145" s="146" t="s">
        <v>46</v>
      </c>
      <c r="P145" s="147">
        <f t="shared" ref="P145:P151" si="11">O145*H145</f>
        <v>0</v>
      </c>
      <c r="Q145" s="147">
        <v>0</v>
      </c>
      <c r="R145" s="147">
        <f t="shared" ref="R145:R151" si="12">Q145*H145</f>
        <v>0</v>
      </c>
      <c r="S145" s="147">
        <v>0</v>
      </c>
      <c r="T145" s="148">
        <f t="shared" ref="T145:T151" si="13">S145*H145</f>
        <v>0</v>
      </c>
      <c r="AR145" s="149" t="s">
        <v>120</v>
      </c>
      <c r="AT145" s="149" t="s">
        <v>311</v>
      </c>
      <c r="AU145" s="149" t="s">
        <v>88</v>
      </c>
      <c r="AY145" s="17" t="s">
        <v>309</v>
      </c>
      <c r="BE145" s="150">
        <f t="shared" ref="BE145:BE151" si="14">IF(N145="základní",J145,0)</f>
        <v>0</v>
      </c>
      <c r="BF145" s="150">
        <f t="shared" ref="BF145:BF151" si="15">IF(N145="snížená",J145,0)</f>
        <v>0</v>
      </c>
      <c r="BG145" s="150">
        <f t="shared" ref="BG145:BG151" si="16">IF(N145="zákl. přenesená",J145,0)</f>
        <v>0</v>
      </c>
      <c r="BH145" s="150">
        <f t="shared" ref="BH145:BH151" si="17">IF(N145="sníž. přenesená",J145,0)</f>
        <v>0</v>
      </c>
      <c r="BI145" s="150">
        <f t="shared" ref="BI145:BI151" si="18">IF(N145="nulová",J145,0)</f>
        <v>0</v>
      </c>
      <c r="BJ145" s="17" t="s">
        <v>88</v>
      </c>
      <c r="BK145" s="150">
        <f t="shared" ref="BK145:BK151" si="19">ROUND(I145*H145,2)</f>
        <v>0</v>
      </c>
      <c r="BL145" s="17" t="s">
        <v>120</v>
      </c>
      <c r="BM145" s="149" t="s">
        <v>381</v>
      </c>
    </row>
    <row r="146" spans="2:65" s="1" customFormat="1" ht="16.5" customHeight="1" x14ac:dyDescent="0.2">
      <c r="B146" s="137"/>
      <c r="C146" s="138" t="s">
        <v>346</v>
      </c>
      <c r="D146" s="138" t="s">
        <v>311</v>
      </c>
      <c r="E146" s="139" t="s">
        <v>7834</v>
      </c>
      <c r="F146" s="140" t="s">
        <v>7835</v>
      </c>
      <c r="G146" s="141" t="s">
        <v>434</v>
      </c>
      <c r="H146" s="142">
        <v>420</v>
      </c>
      <c r="I146" s="143"/>
      <c r="J146" s="144">
        <f t="shared" si="10"/>
        <v>0</v>
      </c>
      <c r="K146" s="140" t="s">
        <v>7325</v>
      </c>
      <c r="L146" s="33"/>
      <c r="M146" s="145" t="s">
        <v>1</v>
      </c>
      <c r="N146" s="146" t="s">
        <v>46</v>
      </c>
      <c r="P146" s="147">
        <f t="shared" si="11"/>
        <v>0</v>
      </c>
      <c r="Q146" s="147">
        <v>0</v>
      </c>
      <c r="R146" s="147">
        <f t="shared" si="12"/>
        <v>0</v>
      </c>
      <c r="S146" s="147">
        <v>0</v>
      </c>
      <c r="T146" s="148">
        <f t="shared" si="13"/>
        <v>0</v>
      </c>
      <c r="AR146" s="149" t="s">
        <v>120</v>
      </c>
      <c r="AT146" s="149" t="s">
        <v>311</v>
      </c>
      <c r="AU146" s="149" t="s">
        <v>88</v>
      </c>
      <c r="AY146" s="17" t="s">
        <v>309</v>
      </c>
      <c r="BE146" s="150">
        <f t="shared" si="14"/>
        <v>0</v>
      </c>
      <c r="BF146" s="150">
        <f t="shared" si="15"/>
        <v>0</v>
      </c>
      <c r="BG146" s="150">
        <f t="shared" si="16"/>
        <v>0</v>
      </c>
      <c r="BH146" s="150">
        <f t="shared" si="17"/>
        <v>0</v>
      </c>
      <c r="BI146" s="150">
        <f t="shared" si="18"/>
        <v>0</v>
      </c>
      <c r="BJ146" s="17" t="s">
        <v>88</v>
      </c>
      <c r="BK146" s="150">
        <f t="shared" si="19"/>
        <v>0</v>
      </c>
      <c r="BL146" s="17" t="s">
        <v>120</v>
      </c>
      <c r="BM146" s="149" t="s">
        <v>385</v>
      </c>
    </row>
    <row r="147" spans="2:65" s="1" customFormat="1" ht="16.5" customHeight="1" x14ac:dyDescent="0.2">
      <c r="B147" s="137"/>
      <c r="C147" s="138" t="s">
        <v>388</v>
      </c>
      <c r="D147" s="138" t="s">
        <v>311</v>
      </c>
      <c r="E147" s="139" t="s">
        <v>7836</v>
      </c>
      <c r="F147" s="140" t="s">
        <v>7582</v>
      </c>
      <c r="G147" s="141" t="s">
        <v>434</v>
      </c>
      <c r="H147" s="142">
        <v>480</v>
      </c>
      <c r="I147" s="143"/>
      <c r="J147" s="144">
        <f t="shared" si="10"/>
        <v>0</v>
      </c>
      <c r="K147" s="140" t="s">
        <v>7325</v>
      </c>
      <c r="L147" s="33"/>
      <c r="M147" s="145" t="s">
        <v>1</v>
      </c>
      <c r="N147" s="146" t="s">
        <v>46</v>
      </c>
      <c r="P147" s="147">
        <f t="shared" si="11"/>
        <v>0</v>
      </c>
      <c r="Q147" s="147">
        <v>0</v>
      </c>
      <c r="R147" s="147">
        <f t="shared" si="12"/>
        <v>0</v>
      </c>
      <c r="S147" s="147">
        <v>0</v>
      </c>
      <c r="T147" s="148">
        <f t="shared" si="13"/>
        <v>0</v>
      </c>
      <c r="AR147" s="149" t="s">
        <v>120</v>
      </c>
      <c r="AT147" s="149" t="s">
        <v>311</v>
      </c>
      <c r="AU147" s="149" t="s">
        <v>88</v>
      </c>
      <c r="AY147" s="17" t="s">
        <v>309</v>
      </c>
      <c r="BE147" s="150">
        <f t="shared" si="14"/>
        <v>0</v>
      </c>
      <c r="BF147" s="150">
        <f t="shared" si="15"/>
        <v>0</v>
      </c>
      <c r="BG147" s="150">
        <f t="shared" si="16"/>
        <v>0</v>
      </c>
      <c r="BH147" s="150">
        <f t="shared" si="17"/>
        <v>0</v>
      </c>
      <c r="BI147" s="150">
        <f t="shared" si="18"/>
        <v>0</v>
      </c>
      <c r="BJ147" s="17" t="s">
        <v>88</v>
      </c>
      <c r="BK147" s="150">
        <f t="shared" si="19"/>
        <v>0</v>
      </c>
      <c r="BL147" s="17" t="s">
        <v>120</v>
      </c>
      <c r="BM147" s="149" t="s">
        <v>392</v>
      </c>
    </row>
    <row r="148" spans="2:65" s="1" customFormat="1" ht="16.5" customHeight="1" x14ac:dyDescent="0.2">
      <c r="B148" s="137"/>
      <c r="C148" s="138" t="s">
        <v>351</v>
      </c>
      <c r="D148" s="138" t="s">
        <v>311</v>
      </c>
      <c r="E148" s="139" t="s">
        <v>6798</v>
      </c>
      <c r="F148" s="140" t="s">
        <v>7407</v>
      </c>
      <c r="G148" s="141" t="s">
        <v>2702</v>
      </c>
      <c r="H148" s="142">
        <v>3</v>
      </c>
      <c r="I148" s="143"/>
      <c r="J148" s="144">
        <f t="shared" si="10"/>
        <v>0</v>
      </c>
      <c r="K148" s="140" t="s">
        <v>366</v>
      </c>
      <c r="L148" s="33"/>
      <c r="M148" s="145" t="s">
        <v>1</v>
      </c>
      <c r="N148" s="146" t="s">
        <v>46</v>
      </c>
      <c r="P148" s="147">
        <f t="shared" si="11"/>
        <v>0</v>
      </c>
      <c r="Q148" s="147">
        <v>0</v>
      </c>
      <c r="R148" s="147">
        <f t="shared" si="12"/>
        <v>0</v>
      </c>
      <c r="S148" s="147">
        <v>0</v>
      </c>
      <c r="T148" s="148">
        <f t="shared" si="13"/>
        <v>0</v>
      </c>
      <c r="AR148" s="149" t="s">
        <v>120</v>
      </c>
      <c r="AT148" s="149" t="s">
        <v>311</v>
      </c>
      <c r="AU148" s="149" t="s">
        <v>88</v>
      </c>
      <c r="AY148" s="17" t="s">
        <v>309</v>
      </c>
      <c r="BE148" s="150">
        <f t="shared" si="14"/>
        <v>0</v>
      </c>
      <c r="BF148" s="150">
        <f t="shared" si="15"/>
        <v>0</v>
      </c>
      <c r="BG148" s="150">
        <f t="shared" si="16"/>
        <v>0</v>
      </c>
      <c r="BH148" s="150">
        <f t="shared" si="17"/>
        <v>0</v>
      </c>
      <c r="BI148" s="150">
        <f t="shared" si="18"/>
        <v>0</v>
      </c>
      <c r="BJ148" s="17" t="s">
        <v>88</v>
      </c>
      <c r="BK148" s="150">
        <f t="shared" si="19"/>
        <v>0</v>
      </c>
      <c r="BL148" s="17" t="s">
        <v>120</v>
      </c>
      <c r="BM148" s="149" t="s">
        <v>398</v>
      </c>
    </row>
    <row r="149" spans="2:65" s="1" customFormat="1" ht="16.5" customHeight="1" x14ac:dyDescent="0.2">
      <c r="B149" s="137"/>
      <c r="C149" s="138" t="s">
        <v>399</v>
      </c>
      <c r="D149" s="138" t="s">
        <v>311</v>
      </c>
      <c r="E149" s="139" t="s">
        <v>7837</v>
      </c>
      <c r="F149" s="140" t="s">
        <v>7838</v>
      </c>
      <c r="G149" s="141" t="s">
        <v>2702</v>
      </c>
      <c r="H149" s="142">
        <v>3</v>
      </c>
      <c r="I149" s="143"/>
      <c r="J149" s="144">
        <f t="shared" si="10"/>
        <v>0</v>
      </c>
      <c r="K149" s="140" t="s">
        <v>7325</v>
      </c>
      <c r="L149" s="33"/>
      <c r="M149" s="145" t="s">
        <v>1</v>
      </c>
      <c r="N149" s="146" t="s">
        <v>46</v>
      </c>
      <c r="P149" s="147">
        <f t="shared" si="11"/>
        <v>0</v>
      </c>
      <c r="Q149" s="147">
        <v>0</v>
      </c>
      <c r="R149" s="147">
        <f t="shared" si="12"/>
        <v>0</v>
      </c>
      <c r="S149" s="147">
        <v>0</v>
      </c>
      <c r="T149" s="148">
        <f t="shared" si="13"/>
        <v>0</v>
      </c>
      <c r="AR149" s="149" t="s">
        <v>120</v>
      </c>
      <c r="AT149" s="149" t="s">
        <v>311</v>
      </c>
      <c r="AU149" s="149" t="s">
        <v>88</v>
      </c>
      <c r="AY149" s="17" t="s">
        <v>309</v>
      </c>
      <c r="BE149" s="150">
        <f t="shared" si="14"/>
        <v>0</v>
      </c>
      <c r="BF149" s="150">
        <f t="shared" si="15"/>
        <v>0</v>
      </c>
      <c r="BG149" s="150">
        <f t="shared" si="16"/>
        <v>0</v>
      </c>
      <c r="BH149" s="150">
        <f t="shared" si="17"/>
        <v>0</v>
      </c>
      <c r="BI149" s="150">
        <f t="shared" si="18"/>
        <v>0</v>
      </c>
      <c r="BJ149" s="17" t="s">
        <v>88</v>
      </c>
      <c r="BK149" s="150">
        <f t="shared" si="19"/>
        <v>0</v>
      </c>
      <c r="BL149" s="17" t="s">
        <v>120</v>
      </c>
      <c r="BM149" s="149" t="s">
        <v>402</v>
      </c>
    </row>
    <row r="150" spans="2:65" s="1" customFormat="1" ht="16.5" customHeight="1" x14ac:dyDescent="0.2">
      <c r="B150" s="137"/>
      <c r="C150" s="138" t="s">
        <v>355</v>
      </c>
      <c r="D150" s="138" t="s">
        <v>311</v>
      </c>
      <c r="E150" s="139" t="s">
        <v>6870</v>
      </c>
      <c r="F150" s="140" t="s">
        <v>6871</v>
      </c>
      <c r="G150" s="141" t="s">
        <v>2702</v>
      </c>
      <c r="H150" s="142">
        <v>3</v>
      </c>
      <c r="I150" s="143"/>
      <c r="J150" s="144">
        <f t="shared" si="10"/>
        <v>0</v>
      </c>
      <c r="K150" s="140" t="s">
        <v>366</v>
      </c>
      <c r="L150" s="33"/>
      <c r="M150" s="145" t="s">
        <v>1</v>
      </c>
      <c r="N150" s="146" t="s">
        <v>46</v>
      </c>
      <c r="P150" s="147">
        <f t="shared" si="11"/>
        <v>0</v>
      </c>
      <c r="Q150" s="147">
        <v>0</v>
      </c>
      <c r="R150" s="147">
        <f t="shared" si="12"/>
        <v>0</v>
      </c>
      <c r="S150" s="147">
        <v>0</v>
      </c>
      <c r="T150" s="148">
        <f t="shared" si="13"/>
        <v>0</v>
      </c>
      <c r="AR150" s="149" t="s">
        <v>120</v>
      </c>
      <c r="AT150" s="149" t="s">
        <v>311</v>
      </c>
      <c r="AU150" s="149" t="s">
        <v>88</v>
      </c>
      <c r="AY150" s="17" t="s">
        <v>309</v>
      </c>
      <c r="BE150" s="150">
        <f t="shared" si="14"/>
        <v>0</v>
      </c>
      <c r="BF150" s="150">
        <f t="shared" si="15"/>
        <v>0</v>
      </c>
      <c r="BG150" s="150">
        <f t="shared" si="16"/>
        <v>0</v>
      </c>
      <c r="BH150" s="150">
        <f t="shared" si="17"/>
        <v>0</v>
      </c>
      <c r="BI150" s="150">
        <f t="shared" si="18"/>
        <v>0</v>
      </c>
      <c r="BJ150" s="17" t="s">
        <v>88</v>
      </c>
      <c r="BK150" s="150">
        <f t="shared" si="19"/>
        <v>0</v>
      </c>
      <c r="BL150" s="17" t="s">
        <v>120</v>
      </c>
      <c r="BM150" s="149" t="s">
        <v>406</v>
      </c>
    </row>
    <row r="151" spans="2:65" s="1" customFormat="1" ht="16.5" customHeight="1" x14ac:dyDescent="0.2">
      <c r="B151" s="137"/>
      <c r="C151" s="138" t="s">
        <v>7</v>
      </c>
      <c r="D151" s="138" t="s">
        <v>311</v>
      </c>
      <c r="E151" s="139" t="s">
        <v>7839</v>
      </c>
      <c r="F151" s="140" t="s">
        <v>7840</v>
      </c>
      <c r="G151" s="141" t="s">
        <v>2702</v>
      </c>
      <c r="H151" s="142">
        <v>3</v>
      </c>
      <c r="I151" s="143"/>
      <c r="J151" s="144">
        <f t="shared" si="10"/>
        <v>0</v>
      </c>
      <c r="K151" s="140" t="s">
        <v>7325</v>
      </c>
      <c r="L151" s="33"/>
      <c r="M151" s="171" t="s">
        <v>1</v>
      </c>
      <c r="N151" s="172" t="s">
        <v>46</v>
      </c>
      <c r="O151" s="173"/>
      <c r="P151" s="174">
        <f t="shared" si="11"/>
        <v>0</v>
      </c>
      <c r="Q151" s="174">
        <v>0</v>
      </c>
      <c r="R151" s="174">
        <f t="shared" si="12"/>
        <v>0</v>
      </c>
      <c r="S151" s="174">
        <v>0</v>
      </c>
      <c r="T151" s="175">
        <f t="shared" si="13"/>
        <v>0</v>
      </c>
      <c r="AR151" s="149" t="s">
        <v>120</v>
      </c>
      <c r="AT151" s="149" t="s">
        <v>311</v>
      </c>
      <c r="AU151" s="149" t="s">
        <v>88</v>
      </c>
      <c r="AY151" s="17" t="s">
        <v>309</v>
      </c>
      <c r="BE151" s="150">
        <f t="shared" si="14"/>
        <v>0</v>
      </c>
      <c r="BF151" s="150">
        <f t="shared" si="15"/>
        <v>0</v>
      </c>
      <c r="BG151" s="150">
        <f t="shared" si="16"/>
        <v>0</v>
      </c>
      <c r="BH151" s="150">
        <f t="shared" si="17"/>
        <v>0</v>
      </c>
      <c r="BI151" s="150">
        <f t="shared" si="18"/>
        <v>0</v>
      </c>
      <c r="BJ151" s="17" t="s">
        <v>88</v>
      </c>
      <c r="BK151" s="150">
        <f t="shared" si="19"/>
        <v>0</v>
      </c>
      <c r="BL151" s="17" t="s">
        <v>120</v>
      </c>
      <c r="BM151" s="149" t="s">
        <v>410</v>
      </c>
    </row>
    <row r="152" spans="2:65" s="1" customFormat="1" ht="6.95" customHeight="1" x14ac:dyDescent="0.2">
      <c r="B152" s="45"/>
      <c r="C152" s="46"/>
      <c r="D152" s="46"/>
      <c r="E152" s="46"/>
      <c r="F152" s="46"/>
      <c r="G152" s="46"/>
      <c r="H152" s="46"/>
      <c r="I152" s="46"/>
      <c r="J152" s="46"/>
      <c r="K152" s="46"/>
      <c r="L152" s="33"/>
    </row>
  </sheetData>
  <autoFilter ref="C126:K151" xr:uid="{00000000-0009-0000-0000-000010000000}"/>
  <mergeCells count="15">
    <mergeCell ref="E113:H113"/>
    <mergeCell ref="E117:H117"/>
    <mergeCell ref="E115:H115"/>
    <mergeCell ref="E119:H119"/>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B2:BM157"/>
  <sheetViews>
    <sheetView showGridLines="0" workbookViewId="0"/>
  </sheetViews>
  <sheetFormatPr defaultRowHeight="11.2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233" t="s">
        <v>5</v>
      </c>
      <c r="M2" s="234"/>
      <c r="N2" s="234"/>
      <c r="O2" s="234"/>
      <c r="P2" s="234"/>
      <c r="Q2" s="234"/>
      <c r="R2" s="234"/>
      <c r="S2" s="234"/>
      <c r="T2" s="234"/>
      <c r="U2" s="234"/>
      <c r="V2" s="234"/>
      <c r="AT2" s="17" t="s">
        <v>156</v>
      </c>
    </row>
    <row r="3" spans="2:46" ht="6.95" customHeight="1" x14ac:dyDescent="0.2">
      <c r="B3" s="18"/>
      <c r="C3" s="19"/>
      <c r="D3" s="19"/>
      <c r="E3" s="19"/>
      <c r="F3" s="19"/>
      <c r="G3" s="19"/>
      <c r="H3" s="19"/>
      <c r="I3" s="19"/>
      <c r="J3" s="19"/>
      <c r="K3" s="19"/>
      <c r="L3" s="20"/>
      <c r="AT3" s="17" t="s">
        <v>90</v>
      </c>
    </row>
    <row r="4" spans="2:46" ht="24.95" customHeight="1" x14ac:dyDescent="0.2">
      <c r="B4" s="20"/>
      <c r="D4" s="21" t="s">
        <v>275</v>
      </c>
      <c r="L4" s="20"/>
      <c r="M4" s="94" t="s">
        <v>10</v>
      </c>
      <c r="AT4" s="17" t="s">
        <v>3</v>
      </c>
    </row>
    <row r="5" spans="2:46" ht="6.95" customHeight="1" x14ac:dyDescent="0.2">
      <c r="B5" s="20"/>
      <c r="L5" s="20"/>
    </row>
    <row r="6" spans="2:46" ht="12" customHeight="1" x14ac:dyDescent="0.2">
      <c r="B6" s="20"/>
      <c r="D6" s="27" t="s">
        <v>16</v>
      </c>
      <c r="L6" s="20"/>
    </row>
    <row r="7" spans="2:46" ht="16.5" customHeight="1" x14ac:dyDescent="0.2">
      <c r="B7" s="20"/>
      <c r="E7" s="254" t="str">
        <f>'Rekapitulace stavby'!K6</f>
        <v>OBLASTNÍ NEMOCNICE JIČÍN PAVILON PSYCHIATRIE</v>
      </c>
      <c r="F7" s="255"/>
      <c r="G7" s="255"/>
      <c r="H7" s="255"/>
      <c r="L7" s="20"/>
    </row>
    <row r="8" spans="2:46" ht="12.75" x14ac:dyDescent="0.2">
      <c r="B8" s="20"/>
      <c r="D8" s="27" t="s">
        <v>276</v>
      </c>
      <c r="L8" s="20"/>
    </row>
    <row r="9" spans="2:46" ht="16.5" customHeight="1" x14ac:dyDescent="0.2">
      <c r="B9" s="20"/>
      <c r="E9" s="254" t="s">
        <v>277</v>
      </c>
      <c r="F9" s="234"/>
      <c r="G9" s="234"/>
      <c r="H9" s="234"/>
      <c r="L9" s="20"/>
    </row>
    <row r="10" spans="2:46" ht="12" customHeight="1" x14ac:dyDescent="0.2">
      <c r="B10" s="20"/>
      <c r="D10" s="27" t="s">
        <v>278</v>
      </c>
      <c r="L10" s="20"/>
    </row>
    <row r="11" spans="2:46" s="1" customFormat="1" ht="16.5" customHeight="1" x14ac:dyDescent="0.2">
      <c r="B11" s="33"/>
      <c r="E11" s="238" t="s">
        <v>4347</v>
      </c>
      <c r="F11" s="253"/>
      <c r="G11" s="253"/>
      <c r="H11" s="253"/>
      <c r="L11" s="33"/>
    </row>
    <row r="12" spans="2:46" s="1" customFormat="1" ht="12" customHeight="1" x14ac:dyDescent="0.2">
      <c r="B12" s="33"/>
      <c r="D12" s="27" t="s">
        <v>5055</v>
      </c>
      <c r="L12" s="33"/>
    </row>
    <row r="13" spans="2:46" s="1" customFormat="1" ht="16.5" customHeight="1" x14ac:dyDescent="0.2">
      <c r="B13" s="33"/>
      <c r="E13" s="220" t="s">
        <v>7841</v>
      </c>
      <c r="F13" s="253"/>
      <c r="G13" s="253"/>
      <c r="H13" s="253"/>
      <c r="L13" s="33"/>
    </row>
    <row r="14" spans="2:46" s="1" customFormat="1" x14ac:dyDescent="0.2">
      <c r="B14" s="33"/>
      <c r="L14" s="33"/>
    </row>
    <row r="15" spans="2:46" s="1" customFormat="1" ht="12" customHeight="1" x14ac:dyDescent="0.2">
      <c r="B15" s="33"/>
      <c r="D15" s="27" t="s">
        <v>18</v>
      </c>
      <c r="F15" s="25" t="s">
        <v>1</v>
      </c>
      <c r="I15" s="27" t="s">
        <v>20</v>
      </c>
      <c r="J15" s="25" t="s">
        <v>1</v>
      </c>
      <c r="L15" s="33"/>
    </row>
    <row r="16" spans="2:46" s="1" customFormat="1" ht="12" customHeight="1" x14ac:dyDescent="0.2">
      <c r="B16" s="33"/>
      <c r="D16" s="27" t="s">
        <v>22</v>
      </c>
      <c r="F16" s="25" t="s">
        <v>23</v>
      </c>
      <c r="I16" s="27" t="s">
        <v>24</v>
      </c>
      <c r="J16" s="53">
        <f>'Rekapitulace stavby'!AN8</f>
        <v>45961</v>
      </c>
      <c r="L16" s="33"/>
    </row>
    <row r="17" spans="2:12" s="1" customFormat="1" ht="10.9" customHeight="1" x14ac:dyDescent="0.2">
      <c r="B17" s="33"/>
      <c r="L17" s="33"/>
    </row>
    <row r="18" spans="2:12" s="1" customFormat="1" ht="12" customHeight="1" x14ac:dyDescent="0.2">
      <c r="B18" s="33"/>
      <c r="D18" s="27" t="s">
        <v>29</v>
      </c>
      <c r="I18" s="27" t="s">
        <v>30</v>
      </c>
      <c r="J18" s="25" t="str">
        <f>IF('Rekapitulace stavby'!AN10="","",'Rekapitulace stavby'!AN10)</f>
        <v/>
      </c>
      <c r="L18" s="33"/>
    </row>
    <row r="19" spans="2:12" s="1" customFormat="1" ht="18" customHeight="1" x14ac:dyDescent="0.2">
      <c r="B19" s="33"/>
      <c r="E19" s="25" t="str">
        <f>IF('Rekapitulace stavby'!E11="","",'Rekapitulace stavby'!E11)</f>
        <v>KRÁLOVÉHRADECKÝ KRAJ</v>
      </c>
      <c r="I19" s="27" t="s">
        <v>32</v>
      </c>
      <c r="J19" s="25" t="str">
        <f>IF('Rekapitulace stavby'!AN11="","",'Rekapitulace stavby'!AN11)</f>
        <v/>
      </c>
      <c r="L19" s="33"/>
    </row>
    <row r="20" spans="2:12" s="1" customFormat="1" ht="6.95" customHeight="1" x14ac:dyDescent="0.2">
      <c r="B20" s="33"/>
      <c r="L20" s="33"/>
    </row>
    <row r="21" spans="2:12" s="1" customFormat="1" ht="12" customHeight="1" x14ac:dyDescent="0.2">
      <c r="B21" s="33"/>
      <c r="D21" s="27" t="s">
        <v>33</v>
      </c>
      <c r="I21" s="27" t="s">
        <v>30</v>
      </c>
      <c r="J21" s="28" t="str">
        <f>'Rekapitulace stavby'!AN13</f>
        <v>Vyplň údaj</v>
      </c>
      <c r="L21" s="33"/>
    </row>
    <row r="22" spans="2:12" s="1" customFormat="1" ht="18" customHeight="1" x14ac:dyDescent="0.2">
      <c r="B22" s="33"/>
      <c r="E22" s="256" t="str">
        <f>'Rekapitulace stavby'!E14</f>
        <v>Vyplň údaj</v>
      </c>
      <c r="F22" s="242"/>
      <c r="G22" s="242"/>
      <c r="H22" s="242"/>
      <c r="I22" s="27" t="s">
        <v>32</v>
      </c>
      <c r="J22" s="28" t="str">
        <f>'Rekapitulace stavby'!AN14</f>
        <v>Vyplň údaj</v>
      </c>
      <c r="L22" s="33"/>
    </row>
    <row r="23" spans="2:12" s="1" customFormat="1" ht="6.95" customHeight="1" x14ac:dyDescent="0.2">
      <c r="B23" s="33"/>
      <c r="L23" s="33"/>
    </row>
    <row r="24" spans="2:12" s="1" customFormat="1" ht="12" customHeight="1" x14ac:dyDescent="0.2">
      <c r="B24" s="33"/>
      <c r="D24" s="27" t="s">
        <v>35</v>
      </c>
      <c r="I24" s="27" t="s">
        <v>30</v>
      </c>
      <c r="J24" s="25" t="str">
        <f>IF('Rekapitulace stavby'!AN16="","",'Rekapitulace stavby'!AN16)</f>
        <v/>
      </c>
      <c r="L24" s="33"/>
    </row>
    <row r="25" spans="2:12" s="1" customFormat="1" ht="18" customHeight="1" x14ac:dyDescent="0.2">
      <c r="B25" s="33"/>
      <c r="E25" s="25" t="str">
        <f>IF('Rekapitulace stavby'!E17="","",'Rekapitulace stavby'!E17)</f>
        <v>KANIA a.s.</v>
      </c>
      <c r="I25" s="27" t="s">
        <v>32</v>
      </c>
      <c r="J25" s="25" t="str">
        <f>IF('Rekapitulace stavby'!AN17="","",'Rekapitulace stavby'!AN17)</f>
        <v/>
      </c>
      <c r="L25" s="33"/>
    </row>
    <row r="26" spans="2:12" s="1" customFormat="1" ht="6.95" customHeight="1" x14ac:dyDescent="0.2">
      <c r="B26" s="33"/>
      <c r="L26" s="33"/>
    </row>
    <row r="27" spans="2:12" s="1" customFormat="1" ht="12" customHeight="1" x14ac:dyDescent="0.2">
      <c r="B27" s="33"/>
      <c r="D27" s="27" t="s">
        <v>38</v>
      </c>
      <c r="I27" s="27" t="s">
        <v>30</v>
      </c>
      <c r="J27" s="25" t="str">
        <f>IF('Rekapitulace stavby'!AN19="","",'Rekapitulace stavby'!AN19)</f>
        <v/>
      </c>
      <c r="L27" s="33"/>
    </row>
    <row r="28" spans="2:12" s="1" customFormat="1" ht="18" customHeight="1" x14ac:dyDescent="0.2">
      <c r="B28" s="33"/>
      <c r="E28" s="25" t="str">
        <f>IF('Rekapitulace stavby'!E20="","",'Rekapitulace stavby'!E20)</f>
        <v xml:space="preserve"> </v>
      </c>
      <c r="I28" s="27" t="s">
        <v>32</v>
      </c>
      <c r="J28" s="25" t="str">
        <f>IF('Rekapitulace stavby'!AN20="","",'Rekapitulace stavby'!AN20)</f>
        <v/>
      </c>
      <c r="L28" s="33"/>
    </row>
    <row r="29" spans="2:12" s="1" customFormat="1" ht="6.95" customHeight="1" x14ac:dyDescent="0.2">
      <c r="B29" s="33"/>
      <c r="L29" s="33"/>
    </row>
    <row r="30" spans="2:12" s="1" customFormat="1" ht="12" customHeight="1" x14ac:dyDescent="0.2">
      <c r="B30" s="33"/>
      <c r="D30" s="27" t="s">
        <v>39</v>
      </c>
      <c r="L30" s="33"/>
    </row>
    <row r="31" spans="2:12" s="7" customFormat="1" ht="47.25" customHeight="1" x14ac:dyDescent="0.2">
      <c r="B31" s="95"/>
      <c r="E31" s="246" t="s">
        <v>7314</v>
      </c>
      <c r="F31" s="246"/>
      <c r="G31" s="246"/>
      <c r="H31" s="246"/>
      <c r="L31" s="95"/>
    </row>
    <row r="32" spans="2:12" s="1" customFormat="1" ht="6.95" customHeight="1" x14ac:dyDescent="0.2">
      <c r="B32" s="33"/>
      <c r="L32" s="33"/>
    </row>
    <row r="33" spans="2:12" s="1" customFormat="1" ht="6.95" customHeight="1" x14ac:dyDescent="0.2">
      <c r="B33" s="33"/>
      <c r="D33" s="54"/>
      <c r="E33" s="54"/>
      <c r="F33" s="54"/>
      <c r="G33" s="54"/>
      <c r="H33" s="54"/>
      <c r="I33" s="54"/>
      <c r="J33" s="54"/>
      <c r="K33" s="54"/>
      <c r="L33" s="33"/>
    </row>
    <row r="34" spans="2:12" s="1" customFormat="1" ht="25.35" customHeight="1" x14ac:dyDescent="0.2">
      <c r="B34" s="33"/>
      <c r="D34" s="96" t="s">
        <v>41</v>
      </c>
      <c r="J34" s="67">
        <f>ROUND(J129, 2)</f>
        <v>0</v>
      </c>
      <c r="L34" s="33"/>
    </row>
    <row r="35" spans="2:12" s="1" customFormat="1" ht="6.95" customHeight="1" x14ac:dyDescent="0.2">
      <c r="B35" s="33"/>
      <c r="D35" s="54"/>
      <c r="E35" s="54"/>
      <c r="F35" s="54"/>
      <c r="G35" s="54"/>
      <c r="H35" s="54"/>
      <c r="I35" s="54"/>
      <c r="J35" s="54"/>
      <c r="K35" s="54"/>
      <c r="L35" s="33"/>
    </row>
    <row r="36" spans="2:12" s="1" customFormat="1" ht="14.45" customHeight="1" x14ac:dyDescent="0.2">
      <c r="B36" s="33"/>
      <c r="F36" s="36" t="s">
        <v>43</v>
      </c>
      <c r="I36" s="36" t="s">
        <v>42</v>
      </c>
      <c r="J36" s="36" t="s">
        <v>44</v>
      </c>
      <c r="L36" s="33"/>
    </row>
    <row r="37" spans="2:12" s="1" customFormat="1" ht="14.45" customHeight="1" x14ac:dyDescent="0.2">
      <c r="B37" s="33"/>
      <c r="D37" s="56" t="s">
        <v>45</v>
      </c>
      <c r="E37" s="27" t="s">
        <v>46</v>
      </c>
      <c r="F37" s="87">
        <f>ROUND((SUM(BE129:BE156)),  2)</f>
        <v>0</v>
      </c>
      <c r="I37" s="97">
        <v>0.21</v>
      </c>
      <c r="J37" s="87">
        <f>ROUND(((SUM(BE129:BE156))*I37),  2)</f>
        <v>0</v>
      </c>
      <c r="L37" s="33"/>
    </row>
    <row r="38" spans="2:12" s="1" customFormat="1" ht="14.45" customHeight="1" x14ac:dyDescent="0.2">
      <c r="B38" s="33"/>
      <c r="E38" s="27" t="s">
        <v>47</v>
      </c>
      <c r="F38" s="87">
        <f>ROUND((SUM(BF129:BF156)),  2)</f>
        <v>0</v>
      </c>
      <c r="I38" s="97">
        <v>0.12</v>
      </c>
      <c r="J38" s="87">
        <f>ROUND(((SUM(BF129:BF156))*I38),  2)</f>
        <v>0</v>
      </c>
      <c r="L38" s="33"/>
    </row>
    <row r="39" spans="2:12" s="1" customFormat="1" ht="14.45" hidden="1" customHeight="1" x14ac:dyDescent="0.2">
      <c r="B39" s="33"/>
      <c r="E39" s="27" t="s">
        <v>48</v>
      </c>
      <c r="F39" s="87">
        <f>ROUND((SUM(BG129:BG156)),  2)</f>
        <v>0</v>
      </c>
      <c r="I39" s="97">
        <v>0.21</v>
      </c>
      <c r="J39" s="87">
        <f>0</f>
        <v>0</v>
      </c>
      <c r="L39" s="33"/>
    </row>
    <row r="40" spans="2:12" s="1" customFormat="1" ht="14.45" hidden="1" customHeight="1" x14ac:dyDescent="0.2">
      <c r="B40" s="33"/>
      <c r="E40" s="27" t="s">
        <v>49</v>
      </c>
      <c r="F40" s="87">
        <f>ROUND((SUM(BH129:BH156)),  2)</f>
        <v>0</v>
      </c>
      <c r="I40" s="97">
        <v>0.12</v>
      </c>
      <c r="J40" s="87">
        <f>0</f>
        <v>0</v>
      </c>
      <c r="L40" s="33"/>
    </row>
    <row r="41" spans="2:12" s="1" customFormat="1" ht="14.45" hidden="1" customHeight="1" x14ac:dyDescent="0.2">
      <c r="B41" s="33"/>
      <c r="E41" s="27" t="s">
        <v>50</v>
      </c>
      <c r="F41" s="87">
        <f>ROUND((SUM(BI129:BI156)),  2)</f>
        <v>0</v>
      </c>
      <c r="I41" s="97">
        <v>0</v>
      </c>
      <c r="J41" s="87">
        <f>0</f>
        <v>0</v>
      </c>
      <c r="L41" s="33"/>
    </row>
    <row r="42" spans="2:12" s="1" customFormat="1" ht="6.95" customHeight="1" x14ac:dyDescent="0.2">
      <c r="B42" s="33"/>
      <c r="L42" s="33"/>
    </row>
    <row r="43" spans="2:12" s="1" customFormat="1" ht="25.35" customHeight="1" x14ac:dyDescent="0.2">
      <c r="B43" s="33"/>
      <c r="C43" s="98"/>
      <c r="D43" s="99" t="s">
        <v>51</v>
      </c>
      <c r="E43" s="58"/>
      <c r="F43" s="58"/>
      <c r="G43" s="100" t="s">
        <v>52</v>
      </c>
      <c r="H43" s="101" t="s">
        <v>53</v>
      </c>
      <c r="I43" s="58"/>
      <c r="J43" s="102">
        <f>SUM(J34:J41)</f>
        <v>0</v>
      </c>
      <c r="K43" s="103"/>
      <c r="L43" s="33"/>
    </row>
    <row r="44" spans="2:12" s="1" customFormat="1" ht="14.45" customHeight="1" x14ac:dyDescent="0.2">
      <c r="B44" s="33"/>
      <c r="L44" s="33"/>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33"/>
      <c r="D50" s="42" t="s">
        <v>54</v>
      </c>
      <c r="E50" s="43"/>
      <c r="F50" s="43"/>
      <c r="G50" s="42" t="s">
        <v>55</v>
      </c>
      <c r="H50" s="43"/>
      <c r="I50" s="43"/>
      <c r="J50" s="43"/>
      <c r="K50" s="43"/>
      <c r="L50" s="33"/>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2.75" x14ac:dyDescent="0.2">
      <c r="B61" s="33"/>
      <c r="D61" s="44" t="s">
        <v>56</v>
      </c>
      <c r="E61" s="35"/>
      <c r="F61" s="104" t="s">
        <v>57</v>
      </c>
      <c r="G61" s="44" t="s">
        <v>56</v>
      </c>
      <c r="H61" s="35"/>
      <c r="I61" s="35"/>
      <c r="J61" s="105" t="s">
        <v>57</v>
      </c>
      <c r="K61" s="35"/>
      <c r="L61" s="33"/>
    </row>
    <row r="62" spans="2:12" x14ac:dyDescent="0.2">
      <c r="B62" s="20"/>
      <c r="L62" s="20"/>
    </row>
    <row r="63" spans="2:12" x14ac:dyDescent="0.2">
      <c r="B63" s="20"/>
      <c r="L63" s="20"/>
    </row>
    <row r="64" spans="2:12" x14ac:dyDescent="0.2">
      <c r="B64" s="20"/>
      <c r="L64" s="20"/>
    </row>
    <row r="65" spans="2:12" s="1" customFormat="1" ht="12.75" x14ac:dyDescent="0.2">
      <c r="B65" s="33"/>
      <c r="D65" s="42" t="s">
        <v>58</v>
      </c>
      <c r="E65" s="43"/>
      <c r="F65" s="43"/>
      <c r="G65" s="42" t="s">
        <v>59</v>
      </c>
      <c r="H65" s="43"/>
      <c r="I65" s="43"/>
      <c r="J65" s="43"/>
      <c r="K65" s="43"/>
      <c r="L65" s="33"/>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2.75" x14ac:dyDescent="0.2">
      <c r="B76" s="33"/>
      <c r="D76" s="44" t="s">
        <v>56</v>
      </c>
      <c r="E76" s="35"/>
      <c r="F76" s="104" t="s">
        <v>57</v>
      </c>
      <c r="G76" s="44" t="s">
        <v>56</v>
      </c>
      <c r="H76" s="35"/>
      <c r="I76" s="35"/>
      <c r="J76" s="105" t="s">
        <v>57</v>
      </c>
      <c r="K76" s="35"/>
      <c r="L76" s="33"/>
    </row>
    <row r="77" spans="2:12" s="1" customFormat="1" ht="14.45" customHeight="1" x14ac:dyDescent="0.2">
      <c r="B77" s="45"/>
      <c r="C77" s="46"/>
      <c r="D77" s="46"/>
      <c r="E77" s="46"/>
      <c r="F77" s="46"/>
      <c r="G77" s="46"/>
      <c r="H77" s="46"/>
      <c r="I77" s="46"/>
      <c r="J77" s="46"/>
      <c r="K77" s="46"/>
      <c r="L77" s="33"/>
    </row>
    <row r="81" spans="2:12" s="1" customFormat="1" ht="6.95" customHeight="1" x14ac:dyDescent="0.2">
      <c r="B81" s="47"/>
      <c r="C81" s="48"/>
      <c r="D81" s="48"/>
      <c r="E81" s="48"/>
      <c r="F81" s="48"/>
      <c r="G81" s="48"/>
      <c r="H81" s="48"/>
      <c r="I81" s="48"/>
      <c r="J81" s="48"/>
      <c r="K81" s="48"/>
      <c r="L81" s="33"/>
    </row>
    <row r="82" spans="2:12" s="1" customFormat="1" ht="24.95" customHeight="1" x14ac:dyDescent="0.2">
      <c r="B82" s="33"/>
      <c r="C82" s="21" t="s">
        <v>280</v>
      </c>
      <c r="L82" s="33"/>
    </row>
    <row r="83" spans="2:12" s="1" customFormat="1" ht="6.95" customHeight="1" x14ac:dyDescent="0.2">
      <c r="B83" s="33"/>
      <c r="L83" s="33"/>
    </row>
    <row r="84" spans="2:12" s="1" customFormat="1" ht="12" customHeight="1" x14ac:dyDescent="0.2">
      <c r="B84" s="33"/>
      <c r="C84" s="27" t="s">
        <v>16</v>
      </c>
      <c r="L84" s="33"/>
    </row>
    <row r="85" spans="2:12" s="1" customFormat="1" ht="16.5" customHeight="1" x14ac:dyDescent="0.2">
      <c r="B85" s="33"/>
      <c r="E85" s="254" t="str">
        <f>E7</f>
        <v>OBLASTNÍ NEMOCNICE JIČÍN PAVILON PSYCHIATRIE</v>
      </c>
      <c r="F85" s="255"/>
      <c r="G85" s="255"/>
      <c r="H85" s="255"/>
      <c r="L85" s="33"/>
    </row>
    <row r="86" spans="2:12" ht="12" customHeight="1" x14ac:dyDescent="0.2">
      <c r="B86" s="20"/>
      <c r="C86" s="27" t="s">
        <v>276</v>
      </c>
      <c r="L86" s="20"/>
    </row>
    <row r="87" spans="2:12" ht="16.5" customHeight="1" x14ac:dyDescent="0.2">
      <c r="B87" s="20"/>
      <c r="E87" s="254" t="s">
        <v>277</v>
      </c>
      <c r="F87" s="234"/>
      <c r="G87" s="234"/>
      <c r="H87" s="234"/>
      <c r="L87" s="20"/>
    </row>
    <row r="88" spans="2:12" ht="12" customHeight="1" x14ac:dyDescent="0.2">
      <c r="B88" s="20"/>
      <c r="C88" s="27" t="s">
        <v>278</v>
      </c>
      <c r="L88" s="20"/>
    </row>
    <row r="89" spans="2:12" s="1" customFormat="1" ht="16.5" customHeight="1" x14ac:dyDescent="0.2">
      <c r="B89" s="33"/>
      <c r="E89" s="238" t="s">
        <v>4347</v>
      </c>
      <c r="F89" s="253"/>
      <c r="G89" s="253"/>
      <c r="H89" s="253"/>
      <c r="L89" s="33"/>
    </row>
    <row r="90" spans="2:12" s="1" customFormat="1" ht="12" customHeight="1" x14ac:dyDescent="0.2">
      <c r="B90" s="33"/>
      <c r="C90" s="27" t="s">
        <v>5055</v>
      </c>
      <c r="L90" s="33"/>
    </row>
    <row r="91" spans="2:12" s="1" customFormat="1" ht="16.5" customHeight="1" x14ac:dyDescent="0.2">
      <c r="B91" s="33"/>
      <c r="E91" s="220" t="str">
        <f>E13</f>
        <v>D.1.4.6.8 - STA</v>
      </c>
      <c r="F91" s="253"/>
      <c r="G91" s="253"/>
      <c r="H91" s="253"/>
      <c r="L91" s="33"/>
    </row>
    <row r="92" spans="2:12" s="1" customFormat="1" ht="6.95" customHeight="1" x14ac:dyDescent="0.2">
      <c r="B92" s="33"/>
      <c r="L92" s="33"/>
    </row>
    <row r="93" spans="2:12" s="1" customFormat="1" ht="12" customHeight="1" x14ac:dyDescent="0.2">
      <c r="B93" s="33"/>
      <c r="C93" s="27" t="s">
        <v>22</v>
      </c>
      <c r="F93" s="25" t="str">
        <f>F16</f>
        <v xml:space="preserve"> </v>
      </c>
      <c r="I93" s="27" t="s">
        <v>24</v>
      </c>
      <c r="J93" s="53">
        <f>IF(J16="","",J16)</f>
        <v>45961</v>
      </c>
      <c r="L93" s="33"/>
    </row>
    <row r="94" spans="2:12" s="1" customFormat="1" ht="6.95" customHeight="1" x14ac:dyDescent="0.2">
      <c r="B94" s="33"/>
      <c r="L94" s="33"/>
    </row>
    <row r="95" spans="2:12" s="1" customFormat="1" ht="15.2" customHeight="1" x14ac:dyDescent="0.2">
      <c r="B95" s="33"/>
      <c r="C95" s="27" t="s">
        <v>29</v>
      </c>
      <c r="F95" s="25" t="str">
        <f>E19</f>
        <v>KRÁLOVÉHRADECKÝ KRAJ</v>
      </c>
      <c r="I95" s="27" t="s">
        <v>35</v>
      </c>
      <c r="J95" s="31" t="str">
        <f>E25</f>
        <v>KANIA a.s.</v>
      </c>
      <c r="L95" s="33"/>
    </row>
    <row r="96" spans="2:12" s="1" customFormat="1" ht="15.2" customHeight="1" x14ac:dyDescent="0.2">
      <c r="B96" s="33"/>
      <c r="C96" s="27" t="s">
        <v>33</v>
      </c>
      <c r="F96" s="25" t="str">
        <f>IF(E22="","",E22)</f>
        <v>Vyplň údaj</v>
      </c>
      <c r="I96" s="27" t="s">
        <v>38</v>
      </c>
      <c r="J96" s="31" t="str">
        <f>E28</f>
        <v xml:space="preserve"> </v>
      </c>
      <c r="L96" s="33"/>
    </row>
    <row r="97" spans="2:47" s="1" customFormat="1" ht="10.35" customHeight="1" x14ac:dyDescent="0.2">
      <c r="B97" s="33"/>
      <c r="L97" s="33"/>
    </row>
    <row r="98" spans="2:47" s="1" customFormat="1" ht="29.25" customHeight="1" x14ac:dyDescent="0.2">
      <c r="B98" s="33"/>
      <c r="C98" s="106" t="s">
        <v>281</v>
      </c>
      <c r="D98" s="98"/>
      <c r="E98" s="98"/>
      <c r="F98" s="98"/>
      <c r="G98" s="98"/>
      <c r="H98" s="98"/>
      <c r="I98" s="98"/>
      <c r="J98" s="107" t="s">
        <v>282</v>
      </c>
      <c r="K98" s="98"/>
      <c r="L98" s="33"/>
    </row>
    <row r="99" spans="2:47" s="1" customFormat="1" ht="10.35" customHeight="1" x14ac:dyDescent="0.2">
      <c r="B99" s="33"/>
      <c r="L99" s="33"/>
    </row>
    <row r="100" spans="2:47" s="1" customFormat="1" ht="22.9" customHeight="1" x14ac:dyDescent="0.2">
      <c r="B100" s="33"/>
      <c r="C100" s="108" t="s">
        <v>283</v>
      </c>
      <c r="J100" s="67">
        <f>J129</f>
        <v>0</v>
      </c>
      <c r="L100" s="33"/>
      <c r="AU100" s="17" t="s">
        <v>284</v>
      </c>
    </row>
    <row r="101" spans="2:47" s="8" customFormat="1" ht="24.95" customHeight="1" x14ac:dyDescent="0.2">
      <c r="B101" s="109"/>
      <c r="D101" s="110" t="s">
        <v>7842</v>
      </c>
      <c r="E101" s="111"/>
      <c r="F101" s="111"/>
      <c r="G101" s="111"/>
      <c r="H101" s="111"/>
      <c r="I101" s="111"/>
      <c r="J101" s="112">
        <f>J130</f>
        <v>0</v>
      </c>
      <c r="L101" s="109"/>
    </row>
    <row r="102" spans="2:47" s="8" customFormat="1" ht="24.95" customHeight="1" x14ac:dyDescent="0.2">
      <c r="B102" s="109"/>
      <c r="D102" s="110" t="s">
        <v>7843</v>
      </c>
      <c r="E102" s="111"/>
      <c r="F102" s="111"/>
      <c r="G102" s="111"/>
      <c r="H102" s="111"/>
      <c r="I102" s="111"/>
      <c r="J102" s="112">
        <f>J135</f>
        <v>0</v>
      </c>
      <c r="L102" s="109"/>
    </row>
    <row r="103" spans="2:47" s="8" customFormat="1" ht="24.95" customHeight="1" x14ac:dyDescent="0.2">
      <c r="B103" s="109"/>
      <c r="D103" s="110" t="s">
        <v>7844</v>
      </c>
      <c r="E103" s="111"/>
      <c r="F103" s="111"/>
      <c r="G103" s="111"/>
      <c r="H103" s="111"/>
      <c r="I103" s="111"/>
      <c r="J103" s="112">
        <f>J141</f>
        <v>0</v>
      </c>
      <c r="L103" s="109"/>
    </row>
    <row r="104" spans="2:47" s="8" customFormat="1" ht="24.95" customHeight="1" x14ac:dyDescent="0.2">
      <c r="B104" s="109"/>
      <c r="D104" s="110" t="s">
        <v>7845</v>
      </c>
      <c r="E104" s="111"/>
      <c r="F104" s="111"/>
      <c r="G104" s="111"/>
      <c r="H104" s="111"/>
      <c r="I104" s="111"/>
      <c r="J104" s="112">
        <f>J145</f>
        <v>0</v>
      </c>
      <c r="L104" s="109"/>
    </row>
    <row r="105" spans="2:47" s="8" customFormat="1" ht="24.95" customHeight="1" x14ac:dyDescent="0.2">
      <c r="B105" s="109"/>
      <c r="D105" s="110" t="s">
        <v>7846</v>
      </c>
      <c r="E105" s="111"/>
      <c r="F105" s="111"/>
      <c r="G105" s="111"/>
      <c r="H105" s="111"/>
      <c r="I105" s="111"/>
      <c r="J105" s="112">
        <f>J155</f>
        <v>0</v>
      </c>
      <c r="L105" s="109"/>
    </row>
    <row r="106" spans="2:47" s="1" customFormat="1" ht="21.75" customHeight="1" x14ac:dyDescent="0.2">
      <c r="B106" s="33"/>
      <c r="L106" s="33"/>
    </row>
    <row r="107" spans="2:47" s="1" customFormat="1" ht="6.95" customHeight="1" x14ac:dyDescent="0.2">
      <c r="B107" s="45"/>
      <c r="C107" s="46"/>
      <c r="D107" s="46"/>
      <c r="E107" s="46"/>
      <c r="F107" s="46"/>
      <c r="G107" s="46"/>
      <c r="H107" s="46"/>
      <c r="I107" s="46"/>
      <c r="J107" s="46"/>
      <c r="K107" s="46"/>
      <c r="L107" s="33"/>
    </row>
    <row r="111" spans="2:47" s="1" customFormat="1" ht="6.95" customHeight="1" x14ac:dyDescent="0.2">
      <c r="B111" s="47"/>
      <c r="C111" s="48"/>
      <c r="D111" s="48"/>
      <c r="E111" s="48"/>
      <c r="F111" s="48"/>
      <c r="G111" s="48"/>
      <c r="H111" s="48"/>
      <c r="I111" s="48"/>
      <c r="J111" s="48"/>
      <c r="K111" s="48"/>
      <c r="L111" s="33"/>
    </row>
    <row r="112" spans="2:47" s="1" customFormat="1" ht="24.95" customHeight="1" x14ac:dyDescent="0.2">
      <c r="B112" s="33"/>
      <c r="C112" s="21" t="s">
        <v>294</v>
      </c>
      <c r="L112" s="33"/>
    </row>
    <row r="113" spans="2:20" s="1" customFormat="1" ht="6.95" customHeight="1" x14ac:dyDescent="0.2">
      <c r="B113" s="33"/>
      <c r="L113" s="33"/>
    </row>
    <row r="114" spans="2:20" s="1" customFormat="1" ht="12" customHeight="1" x14ac:dyDescent="0.2">
      <c r="B114" s="33"/>
      <c r="C114" s="27" t="s">
        <v>16</v>
      </c>
      <c r="L114" s="33"/>
    </row>
    <row r="115" spans="2:20" s="1" customFormat="1" ht="16.5" customHeight="1" x14ac:dyDescent="0.2">
      <c r="B115" s="33"/>
      <c r="E115" s="254" t="str">
        <f>E7</f>
        <v>OBLASTNÍ NEMOCNICE JIČÍN PAVILON PSYCHIATRIE</v>
      </c>
      <c r="F115" s="255"/>
      <c r="G115" s="255"/>
      <c r="H115" s="255"/>
      <c r="L115" s="33"/>
    </row>
    <row r="116" spans="2:20" ht="12" customHeight="1" x14ac:dyDescent="0.2">
      <c r="B116" s="20"/>
      <c r="C116" s="27" t="s">
        <v>276</v>
      </c>
      <c r="L116" s="20"/>
    </row>
    <row r="117" spans="2:20" ht="16.5" customHeight="1" x14ac:dyDescent="0.2">
      <c r="B117" s="20"/>
      <c r="E117" s="254" t="s">
        <v>277</v>
      </c>
      <c r="F117" s="234"/>
      <c r="G117" s="234"/>
      <c r="H117" s="234"/>
      <c r="L117" s="20"/>
    </row>
    <row r="118" spans="2:20" ht="12" customHeight="1" x14ac:dyDescent="0.2">
      <c r="B118" s="20"/>
      <c r="C118" s="27" t="s">
        <v>278</v>
      </c>
      <c r="L118" s="20"/>
    </row>
    <row r="119" spans="2:20" s="1" customFormat="1" ht="16.5" customHeight="1" x14ac:dyDescent="0.2">
      <c r="B119" s="33"/>
      <c r="E119" s="238" t="s">
        <v>4347</v>
      </c>
      <c r="F119" s="253"/>
      <c r="G119" s="253"/>
      <c r="H119" s="253"/>
      <c r="L119" s="33"/>
    </row>
    <row r="120" spans="2:20" s="1" customFormat="1" ht="12" customHeight="1" x14ac:dyDescent="0.2">
      <c r="B120" s="33"/>
      <c r="C120" s="27" t="s">
        <v>5055</v>
      </c>
      <c r="L120" s="33"/>
    </row>
    <row r="121" spans="2:20" s="1" customFormat="1" ht="16.5" customHeight="1" x14ac:dyDescent="0.2">
      <c r="B121" s="33"/>
      <c r="E121" s="220" t="str">
        <f>E13</f>
        <v>D.1.4.6.8 - STA</v>
      </c>
      <c r="F121" s="253"/>
      <c r="G121" s="253"/>
      <c r="H121" s="253"/>
      <c r="L121" s="33"/>
    </row>
    <row r="122" spans="2:20" s="1" customFormat="1" ht="6.95" customHeight="1" x14ac:dyDescent="0.2">
      <c r="B122" s="33"/>
      <c r="L122" s="33"/>
    </row>
    <row r="123" spans="2:20" s="1" customFormat="1" ht="12" customHeight="1" x14ac:dyDescent="0.2">
      <c r="B123" s="33"/>
      <c r="C123" s="27" t="s">
        <v>22</v>
      </c>
      <c r="F123" s="25" t="str">
        <f>F16</f>
        <v xml:space="preserve"> </v>
      </c>
      <c r="I123" s="27" t="s">
        <v>24</v>
      </c>
      <c r="J123" s="53">
        <f>IF(J16="","",J16)</f>
        <v>45961</v>
      </c>
      <c r="L123" s="33"/>
    </row>
    <row r="124" spans="2:20" s="1" customFormat="1" ht="6.95" customHeight="1" x14ac:dyDescent="0.2">
      <c r="B124" s="33"/>
      <c r="L124" s="33"/>
    </row>
    <row r="125" spans="2:20" s="1" customFormat="1" ht="15.2" customHeight="1" x14ac:dyDescent="0.2">
      <c r="B125" s="33"/>
      <c r="C125" s="27" t="s">
        <v>29</v>
      </c>
      <c r="F125" s="25" t="str">
        <f>E19</f>
        <v>KRÁLOVÉHRADECKÝ KRAJ</v>
      </c>
      <c r="I125" s="27" t="s">
        <v>35</v>
      </c>
      <c r="J125" s="31" t="str">
        <f>E25</f>
        <v>KANIA a.s.</v>
      </c>
      <c r="L125" s="33"/>
    </row>
    <row r="126" spans="2:20" s="1" customFormat="1" ht="15.2" customHeight="1" x14ac:dyDescent="0.2">
      <c r="B126" s="33"/>
      <c r="C126" s="27" t="s">
        <v>33</v>
      </c>
      <c r="F126" s="25" t="str">
        <f>IF(E22="","",E22)</f>
        <v>Vyplň údaj</v>
      </c>
      <c r="I126" s="27" t="s">
        <v>38</v>
      </c>
      <c r="J126" s="31" t="str">
        <f>E28</f>
        <v xml:space="preserve"> </v>
      </c>
      <c r="L126" s="33"/>
    </row>
    <row r="127" spans="2:20" s="1" customFormat="1" ht="10.35" customHeight="1" x14ac:dyDescent="0.2">
      <c r="B127" s="33"/>
      <c r="L127" s="33"/>
    </row>
    <row r="128" spans="2:20" s="10" customFormat="1" ht="29.25" customHeight="1" x14ac:dyDescent="0.2">
      <c r="B128" s="117"/>
      <c r="C128" s="118" t="s">
        <v>295</v>
      </c>
      <c r="D128" s="119" t="s">
        <v>66</v>
      </c>
      <c r="E128" s="119" t="s">
        <v>62</v>
      </c>
      <c r="F128" s="119" t="s">
        <v>63</v>
      </c>
      <c r="G128" s="119" t="s">
        <v>296</v>
      </c>
      <c r="H128" s="119" t="s">
        <v>297</v>
      </c>
      <c r="I128" s="119" t="s">
        <v>298</v>
      </c>
      <c r="J128" s="119" t="s">
        <v>282</v>
      </c>
      <c r="K128" s="120" t="s">
        <v>299</v>
      </c>
      <c r="L128" s="117"/>
      <c r="M128" s="60" t="s">
        <v>1</v>
      </c>
      <c r="N128" s="61" t="s">
        <v>45</v>
      </c>
      <c r="O128" s="61" t="s">
        <v>300</v>
      </c>
      <c r="P128" s="61" t="s">
        <v>301</v>
      </c>
      <c r="Q128" s="61" t="s">
        <v>302</v>
      </c>
      <c r="R128" s="61" t="s">
        <v>303</v>
      </c>
      <c r="S128" s="61" t="s">
        <v>304</v>
      </c>
      <c r="T128" s="62" t="s">
        <v>305</v>
      </c>
    </row>
    <row r="129" spans="2:65" s="1" customFormat="1" ht="22.9" customHeight="1" x14ac:dyDescent="0.25">
      <c r="B129" s="33"/>
      <c r="C129" s="65" t="s">
        <v>306</v>
      </c>
      <c r="J129" s="121">
        <f>BK129</f>
        <v>0</v>
      </c>
      <c r="L129" s="33"/>
      <c r="M129" s="63"/>
      <c r="N129" s="54"/>
      <c r="O129" s="54"/>
      <c r="P129" s="122">
        <f>P130+P135+P141+P145+P155</f>
        <v>0</v>
      </c>
      <c r="Q129" s="54"/>
      <c r="R129" s="122">
        <f>R130+R135+R141+R145+R155</f>
        <v>0</v>
      </c>
      <c r="S129" s="54"/>
      <c r="T129" s="123">
        <f>T130+T135+T141+T145+T155</f>
        <v>0</v>
      </c>
      <c r="AT129" s="17" t="s">
        <v>80</v>
      </c>
      <c r="AU129" s="17" t="s">
        <v>284</v>
      </c>
      <c r="BK129" s="124">
        <f>BK130+BK135+BK141+BK145+BK155</f>
        <v>0</v>
      </c>
    </row>
    <row r="130" spans="2:65" s="11" customFormat="1" ht="25.9" customHeight="1" x14ac:dyDescent="0.2">
      <c r="B130" s="125"/>
      <c r="D130" s="126" t="s">
        <v>80</v>
      </c>
      <c r="E130" s="127" t="s">
        <v>534</v>
      </c>
      <c r="F130" s="127" t="s">
        <v>7847</v>
      </c>
      <c r="I130" s="128"/>
      <c r="J130" s="129">
        <f>BK130</f>
        <v>0</v>
      </c>
      <c r="L130" s="125"/>
      <c r="M130" s="130"/>
      <c r="P130" s="131">
        <f>SUM(P131:P134)</f>
        <v>0</v>
      </c>
      <c r="R130" s="131">
        <f>SUM(R131:R134)</f>
        <v>0</v>
      </c>
      <c r="T130" s="132">
        <f>SUM(T131:T134)</f>
        <v>0</v>
      </c>
      <c r="AR130" s="126" t="s">
        <v>88</v>
      </c>
      <c r="AT130" s="133" t="s">
        <v>80</v>
      </c>
      <c r="AU130" s="133" t="s">
        <v>81</v>
      </c>
      <c r="AY130" s="126" t="s">
        <v>309</v>
      </c>
      <c r="BK130" s="134">
        <f>SUM(BK131:BK134)</f>
        <v>0</v>
      </c>
    </row>
    <row r="131" spans="2:65" s="1" customFormat="1" ht="16.5" customHeight="1" x14ac:dyDescent="0.2">
      <c r="B131" s="137"/>
      <c r="C131" s="138" t="s">
        <v>88</v>
      </c>
      <c r="D131" s="138" t="s">
        <v>311</v>
      </c>
      <c r="E131" s="139" t="s">
        <v>7848</v>
      </c>
      <c r="F131" s="140" t="s">
        <v>7849</v>
      </c>
      <c r="G131" s="141" t="s">
        <v>2702</v>
      </c>
      <c r="H131" s="142">
        <v>1</v>
      </c>
      <c r="I131" s="143"/>
      <c r="J131" s="144">
        <f>ROUND(I131*H131,2)</f>
        <v>0</v>
      </c>
      <c r="K131" s="140" t="s">
        <v>7325</v>
      </c>
      <c r="L131" s="33"/>
      <c r="M131" s="145" t="s">
        <v>1</v>
      </c>
      <c r="N131" s="146" t="s">
        <v>46</v>
      </c>
      <c r="P131" s="147">
        <f>O131*H131</f>
        <v>0</v>
      </c>
      <c r="Q131" s="147">
        <v>0</v>
      </c>
      <c r="R131" s="147">
        <f>Q131*H131</f>
        <v>0</v>
      </c>
      <c r="S131" s="147">
        <v>0</v>
      </c>
      <c r="T131" s="148">
        <f>S131*H131</f>
        <v>0</v>
      </c>
      <c r="AR131" s="149" t="s">
        <v>120</v>
      </c>
      <c r="AT131" s="149" t="s">
        <v>311</v>
      </c>
      <c r="AU131" s="149" t="s">
        <v>88</v>
      </c>
      <c r="AY131" s="17" t="s">
        <v>309</v>
      </c>
      <c r="BE131" s="150">
        <f>IF(N131="základní",J131,0)</f>
        <v>0</v>
      </c>
      <c r="BF131" s="150">
        <f>IF(N131="snížená",J131,0)</f>
        <v>0</v>
      </c>
      <c r="BG131" s="150">
        <f>IF(N131="zákl. přenesená",J131,0)</f>
        <v>0</v>
      </c>
      <c r="BH131" s="150">
        <f>IF(N131="sníž. přenesená",J131,0)</f>
        <v>0</v>
      </c>
      <c r="BI131" s="150">
        <f>IF(N131="nulová",J131,0)</f>
        <v>0</v>
      </c>
      <c r="BJ131" s="17" t="s">
        <v>88</v>
      </c>
      <c r="BK131" s="150">
        <f>ROUND(I131*H131,2)</f>
        <v>0</v>
      </c>
      <c r="BL131" s="17" t="s">
        <v>120</v>
      </c>
      <c r="BM131" s="149" t="s">
        <v>90</v>
      </c>
    </row>
    <row r="132" spans="2:65" s="1" customFormat="1" ht="16.5" customHeight="1" x14ac:dyDescent="0.2">
      <c r="B132" s="137"/>
      <c r="C132" s="138" t="s">
        <v>90</v>
      </c>
      <c r="D132" s="138" t="s">
        <v>311</v>
      </c>
      <c r="E132" s="139" t="s">
        <v>7850</v>
      </c>
      <c r="F132" s="140" t="s">
        <v>7851</v>
      </c>
      <c r="G132" s="141" t="s">
        <v>2702</v>
      </c>
      <c r="H132" s="142">
        <v>1</v>
      </c>
      <c r="I132" s="143"/>
      <c r="J132" s="144">
        <f>ROUND(I132*H132,2)</f>
        <v>0</v>
      </c>
      <c r="K132" s="140" t="s">
        <v>7325</v>
      </c>
      <c r="L132" s="33"/>
      <c r="M132" s="145" t="s">
        <v>1</v>
      </c>
      <c r="N132" s="146" t="s">
        <v>46</v>
      </c>
      <c r="P132" s="147">
        <f>O132*H132</f>
        <v>0</v>
      </c>
      <c r="Q132" s="147">
        <v>0</v>
      </c>
      <c r="R132" s="147">
        <f>Q132*H132</f>
        <v>0</v>
      </c>
      <c r="S132" s="147">
        <v>0</v>
      </c>
      <c r="T132" s="148">
        <f>S132*H132</f>
        <v>0</v>
      </c>
      <c r="AR132" s="149" t="s">
        <v>120</v>
      </c>
      <c r="AT132" s="149" t="s">
        <v>311</v>
      </c>
      <c r="AU132" s="149" t="s">
        <v>88</v>
      </c>
      <c r="AY132" s="17" t="s">
        <v>309</v>
      </c>
      <c r="BE132" s="150">
        <f>IF(N132="základní",J132,0)</f>
        <v>0</v>
      </c>
      <c r="BF132" s="150">
        <f>IF(N132="snížená",J132,0)</f>
        <v>0</v>
      </c>
      <c r="BG132" s="150">
        <f>IF(N132="zákl. přenesená",J132,0)</f>
        <v>0</v>
      </c>
      <c r="BH132" s="150">
        <f>IF(N132="sníž. přenesená",J132,0)</f>
        <v>0</v>
      </c>
      <c r="BI132" s="150">
        <f>IF(N132="nulová",J132,0)</f>
        <v>0</v>
      </c>
      <c r="BJ132" s="17" t="s">
        <v>88</v>
      </c>
      <c r="BK132" s="150">
        <f>ROUND(I132*H132,2)</f>
        <v>0</v>
      </c>
      <c r="BL132" s="17" t="s">
        <v>120</v>
      </c>
      <c r="BM132" s="149" t="s">
        <v>120</v>
      </c>
    </row>
    <row r="133" spans="2:65" s="1" customFormat="1" ht="16.5" customHeight="1" x14ac:dyDescent="0.2">
      <c r="B133" s="137"/>
      <c r="C133" s="138" t="s">
        <v>101</v>
      </c>
      <c r="D133" s="138" t="s">
        <v>311</v>
      </c>
      <c r="E133" s="139" t="s">
        <v>7852</v>
      </c>
      <c r="F133" s="140" t="s">
        <v>7853</v>
      </c>
      <c r="G133" s="141" t="s">
        <v>2702</v>
      </c>
      <c r="H133" s="142">
        <v>1</v>
      </c>
      <c r="I133" s="143"/>
      <c r="J133" s="144">
        <f>ROUND(I133*H133,2)</f>
        <v>0</v>
      </c>
      <c r="K133" s="140" t="s">
        <v>7325</v>
      </c>
      <c r="L133" s="33"/>
      <c r="M133" s="145" t="s">
        <v>1</v>
      </c>
      <c r="N133" s="146" t="s">
        <v>46</v>
      </c>
      <c r="P133" s="147">
        <f>O133*H133</f>
        <v>0</v>
      </c>
      <c r="Q133" s="147">
        <v>0</v>
      </c>
      <c r="R133" s="147">
        <f>Q133*H133</f>
        <v>0</v>
      </c>
      <c r="S133" s="147">
        <v>0</v>
      </c>
      <c r="T133" s="148">
        <f>S133*H133</f>
        <v>0</v>
      </c>
      <c r="AR133" s="149" t="s">
        <v>120</v>
      </c>
      <c r="AT133" s="149" t="s">
        <v>311</v>
      </c>
      <c r="AU133" s="149" t="s">
        <v>88</v>
      </c>
      <c r="AY133" s="17" t="s">
        <v>309</v>
      </c>
      <c r="BE133" s="150">
        <f>IF(N133="základní",J133,0)</f>
        <v>0</v>
      </c>
      <c r="BF133" s="150">
        <f>IF(N133="snížená",J133,0)</f>
        <v>0</v>
      </c>
      <c r="BG133" s="150">
        <f>IF(N133="zákl. přenesená",J133,0)</f>
        <v>0</v>
      </c>
      <c r="BH133" s="150">
        <f>IF(N133="sníž. přenesená",J133,0)</f>
        <v>0</v>
      </c>
      <c r="BI133" s="150">
        <f>IF(N133="nulová",J133,0)</f>
        <v>0</v>
      </c>
      <c r="BJ133" s="17" t="s">
        <v>88</v>
      </c>
      <c r="BK133" s="150">
        <f>ROUND(I133*H133,2)</f>
        <v>0</v>
      </c>
      <c r="BL133" s="17" t="s">
        <v>120</v>
      </c>
      <c r="BM133" s="149" t="s">
        <v>325</v>
      </c>
    </row>
    <row r="134" spans="2:65" s="1" customFormat="1" ht="16.5" customHeight="1" x14ac:dyDescent="0.2">
      <c r="B134" s="137"/>
      <c r="C134" s="138" t="s">
        <v>120</v>
      </c>
      <c r="D134" s="138" t="s">
        <v>311</v>
      </c>
      <c r="E134" s="139" t="s">
        <v>7854</v>
      </c>
      <c r="F134" s="140" t="s">
        <v>7855</v>
      </c>
      <c r="G134" s="141" t="s">
        <v>2702</v>
      </c>
      <c r="H134" s="142">
        <v>6</v>
      </c>
      <c r="I134" s="143"/>
      <c r="J134" s="144">
        <f>ROUND(I134*H134,2)</f>
        <v>0</v>
      </c>
      <c r="K134" s="140" t="s">
        <v>7325</v>
      </c>
      <c r="L134" s="33"/>
      <c r="M134" s="145" t="s">
        <v>1</v>
      </c>
      <c r="N134" s="146" t="s">
        <v>46</v>
      </c>
      <c r="P134" s="147">
        <f>O134*H134</f>
        <v>0</v>
      </c>
      <c r="Q134" s="147">
        <v>0</v>
      </c>
      <c r="R134" s="147">
        <f>Q134*H134</f>
        <v>0</v>
      </c>
      <c r="S134" s="147">
        <v>0</v>
      </c>
      <c r="T134" s="148">
        <f>S134*H134</f>
        <v>0</v>
      </c>
      <c r="AR134" s="149" t="s">
        <v>120</v>
      </c>
      <c r="AT134" s="149" t="s">
        <v>311</v>
      </c>
      <c r="AU134" s="149" t="s">
        <v>88</v>
      </c>
      <c r="AY134" s="17" t="s">
        <v>309</v>
      </c>
      <c r="BE134" s="150">
        <f>IF(N134="základní",J134,0)</f>
        <v>0</v>
      </c>
      <c r="BF134" s="150">
        <f>IF(N134="snížená",J134,0)</f>
        <v>0</v>
      </c>
      <c r="BG134" s="150">
        <f>IF(N134="zákl. přenesená",J134,0)</f>
        <v>0</v>
      </c>
      <c r="BH134" s="150">
        <f>IF(N134="sníž. přenesená",J134,0)</f>
        <v>0</v>
      </c>
      <c r="BI134" s="150">
        <f>IF(N134="nulová",J134,0)</f>
        <v>0</v>
      </c>
      <c r="BJ134" s="17" t="s">
        <v>88</v>
      </c>
      <c r="BK134" s="150">
        <f>ROUND(I134*H134,2)</f>
        <v>0</v>
      </c>
      <c r="BL134" s="17" t="s">
        <v>120</v>
      </c>
      <c r="BM134" s="149" t="s">
        <v>329</v>
      </c>
    </row>
    <row r="135" spans="2:65" s="11" customFormat="1" ht="25.9" customHeight="1" x14ac:dyDescent="0.2">
      <c r="B135" s="125"/>
      <c r="D135" s="126" t="s">
        <v>80</v>
      </c>
      <c r="E135" s="127" t="s">
        <v>6203</v>
      </c>
      <c r="F135" s="127" t="s">
        <v>7856</v>
      </c>
      <c r="I135" s="128"/>
      <c r="J135" s="129">
        <f>BK135</f>
        <v>0</v>
      </c>
      <c r="L135" s="125"/>
      <c r="M135" s="130"/>
      <c r="P135" s="131">
        <f>SUM(P136:P140)</f>
        <v>0</v>
      </c>
      <c r="R135" s="131">
        <f>SUM(R136:R140)</f>
        <v>0</v>
      </c>
      <c r="T135" s="132">
        <f>SUM(T136:T140)</f>
        <v>0</v>
      </c>
      <c r="AR135" s="126" t="s">
        <v>88</v>
      </c>
      <c r="AT135" s="133" t="s">
        <v>80</v>
      </c>
      <c r="AU135" s="133" t="s">
        <v>81</v>
      </c>
      <c r="AY135" s="126" t="s">
        <v>309</v>
      </c>
      <c r="BK135" s="134">
        <f>SUM(BK136:BK140)</f>
        <v>0</v>
      </c>
    </row>
    <row r="136" spans="2:65" s="1" customFormat="1" ht="16.5" customHeight="1" x14ac:dyDescent="0.2">
      <c r="B136" s="137"/>
      <c r="C136" s="138" t="s">
        <v>331</v>
      </c>
      <c r="D136" s="138" t="s">
        <v>311</v>
      </c>
      <c r="E136" s="139" t="s">
        <v>7857</v>
      </c>
      <c r="F136" s="140" t="s">
        <v>7858</v>
      </c>
      <c r="G136" s="141" t="s">
        <v>2702</v>
      </c>
      <c r="H136" s="142">
        <v>1</v>
      </c>
      <c r="I136" s="143"/>
      <c r="J136" s="144">
        <f>ROUND(I136*H136,2)</f>
        <v>0</v>
      </c>
      <c r="K136" s="140" t="s">
        <v>7325</v>
      </c>
      <c r="L136" s="33"/>
      <c r="M136" s="145" t="s">
        <v>1</v>
      </c>
      <c r="N136" s="146" t="s">
        <v>46</v>
      </c>
      <c r="P136" s="147">
        <f>O136*H136</f>
        <v>0</v>
      </c>
      <c r="Q136" s="147">
        <v>0</v>
      </c>
      <c r="R136" s="147">
        <f>Q136*H136</f>
        <v>0</v>
      </c>
      <c r="S136" s="147">
        <v>0</v>
      </c>
      <c r="T136" s="148">
        <f>S136*H136</f>
        <v>0</v>
      </c>
      <c r="AR136" s="149" t="s">
        <v>120</v>
      </c>
      <c r="AT136" s="149" t="s">
        <v>311</v>
      </c>
      <c r="AU136" s="149" t="s">
        <v>88</v>
      </c>
      <c r="AY136" s="17" t="s">
        <v>309</v>
      </c>
      <c r="BE136" s="150">
        <f>IF(N136="základní",J136,0)</f>
        <v>0</v>
      </c>
      <c r="BF136" s="150">
        <f>IF(N136="snížená",J136,0)</f>
        <v>0</v>
      </c>
      <c r="BG136" s="150">
        <f>IF(N136="zákl. přenesená",J136,0)</f>
        <v>0</v>
      </c>
      <c r="BH136" s="150">
        <f>IF(N136="sníž. přenesená",J136,0)</f>
        <v>0</v>
      </c>
      <c r="BI136" s="150">
        <f>IF(N136="nulová",J136,0)</f>
        <v>0</v>
      </c>
      <c r="BJ136" s="17" t="s">
        <v>88</v>
      </c>
      <c r="BK136" s="150">
        <f>ROUND(I136*H136,2)</f>
        <v>0</v>
      </c>
      <c r="BL136" s="17" t="s">
        <v>120</v>
      </c>
      <c r="BM136" s="149" t="s">
        <v>334</v>
      </c>
    </row>
    <row r="137" spans="2:65" s="1" customFormat="1" ht="16.5" customHeight="1" x14ac:dyDescent="0.2">
      <c r="B137" s="137"/>
      <c r="C137" s="138" t="s">
        <v>325</v>
      </c>
      <c r="D137" s="138" t="s">
        <v>311</v>
      </c>
      <c r="E137" s="139" t="s">
        <v>7859</v>
      </c>
      <c r="F137" s="140" t="s">
        <v>7860</v>
      </c>
      <c r="G137" s="141" t="s">
        <v>2702</v>
      </c>
      <c r="H137" s="142">
        <v>1</v>
      </c>
      <c r="I137" s="143"/>
      <c r="J137" s="144">
        <f>ROUND(I137*H137,2)</f>
        <v>0</v>
      </c>
      <c r="K137" s="140" t="s">
        <v>7325</v>
      </c>
      <c r="L137" s="33"/>
      <c r="M137" s="145" t="s">
        <v>1</v>
      </c>
      <c r="N137" s="146" t="s">
        <v>46</v>
      </c>
      <c r="P137" s="147">
        <f>O137*H137</f>
        <v>0</v>
      </c>
      <c r="Q137" s="147">
        <v>0</v>
      </c>
      <c r="R137" s="147">
        <f>Q137*H137</f>
        <v>0</v>
      </c>
      <c r="S137" s="147">
        <v>0</v>
      </c>
      <c r="T137" s="148">
        <f>S137*H137</f>
        <v>0</v>
      </c>
      <c r="AR137" s="149" t="s">
        <v>120</v>
      </c>
      <c r="AT137" s="149" t="s">
        <v>311</v>
      </c>
      <c r="AU137" s="149" t="s">
        <v>88</v>
      </c>
      <c r="AY137" s="17" t="s">
        <v>309</v>
      </c>
      <c r="BE137" s="150">
        <f>IF(N137="základní",J137,0)</f>
        <v>0</v>
      </c>
      <c r="BF137" s="150">
        <f>IF(N137="snížená",J137,0)</f>
        <v>0</v>
      </c>
      <c r="BG137" s="150">
        <f>IF(N137="zákl. přenesená",J137,0)</f>
        <v>0</v>
      </c>
      <c r="BH137" s="150">
        <f>IF(N137="sníž. přenesená",J137,0)</f>
        <v>0</v>
      </c>
      <c r="BI137" s="150">
        <f>IF(N137="nulová",J137,0)</f>
        <v>0</v>
      </c>
      <c r="BJ137" s="17" t="s">
        <v>88</v>
      </c>
      <c r="BK137" s="150">
        <f>ROUND(I137*H137,2)</f>
        <v>0</v>
      </c>
      <c r="BL137" s="17" t="s">
        <v>120</v>
      </c>
      <c r="BM137" s="149" t="s">
        <v>8</v>
      </c>
    </row>
    <row r="138" spans="2:65" s="1" customFormat="1" ht="16.5" customHeight="1" x14ac:dyDescent="0.2">
      <c r="B138" s="137"/>
      <c r="C138" s="138" t="s">
        <v>339</v>
      </c>
      <c r="D138" s="138" t="s">
        <v>311</v>
      </c>
      <c r="E138" s="139" t="s">
        <v>7861</v>
      </c>
      <c r="F138" s="140" t="s">
        <v>7862</v>
      </c>
      <c r="G138" s="141" t="s">
        <v>2702</v>
      </c>
      <c r="H138" s="142">
        <v>1</v>
      </c>
      <c r="I138" s="143"/>
      <c r="J138" s="144">
        <f>ROUND(I138*H138,2)</f>
        <v>0</v>
      </c>
      <c r="K138" s="140" t="s">
        <v>7325</v>
      </c>
      <c r="L138" s="33"/>
      <c r="M138" s="145" t="s">
        <v>1</v>
      </c>
      <c r="N138" s="146" t="s">
        <v>46</v>
      </c>
      <c r="P138" s="147">
        <f>O138*H138</f>
        <v>0</v>
      </c>
      <c r="Q138" s="147">
        <v>0</v>
      </c>
      <c r="R138" s="147">
        <f>Q138*H138</f>
        <v>0</v>
      </c>
      <c r="S138" s="147">
        <v>0</v>
      </c>
      <c r="T138" s="148">
        <f>S138*H138</f>
        <v>0</v>
      </c>
      <c r="AR138" s="149" t="s">
        <v>120</v>
      </c>
      <c r="AT138" s="149" t="s">
        <v>311</v>
      </c>
      <c r="AU138" s="149" t="s">
        <v>88</v>
      </c>
      <c r="AY138" s="17" t="s">
        <v>309</v>
      </c>
      <c r="BE138" s="150">
        <f>IF(N138="základní",J138,0)</f>
        <v>0</v>
      </c>
      <c r="BF138" s="150">
        <f>IF(N138="snížená",J138,0)</f>
        <v>0</v>
      </c>
      <c r="BG138" s="150">
        <f>IF(N138="zákl. přenesená",J138,0)</f>
        <v>0</v>
      </c>
      <c r="BH138" s="150">
        <f>IF(N138="sníž. přenesená",J138,0)</f>
        <v>0</v>
      </c>
      <c r="BI138" s="150">
        <f>IF(N138="nulová",J138,0)</f>
        <v>0</v>
      </c>
      <c r="BJ138" s="17" t="s">
        <v>88</v>
      </c>
      <c r="BK138" s="150">
        <f>ROUND(I138*H138,2)</f>
        <v>0</v>
      </c>
      <c r="BL138" s="17" t="s">
        <v>120</v>
      </c>
      <c r="BM138" s="149" t="s">
        <v>342</v>
      </c>
    </row>
    <row r="139" spans="2:65" s="1" customFormat="1" ht="16.5" customHeight="1" x14ac:dyDescent="0.2">
      <c r="B139" s="137"/>
      <c r="C139" s="138" t="s">
        <v>329</v>
      </c>
      <c r="D139" s="138" t="s">
        <v>311</v>
      </c>
      <c r="E139" s="139" t="s">
        <v>7863</v>
      </c>
      <c r="F139" s="140" t="s">
        <v>7864</v>
      </c>
      <c r="G139" s="141" t="s">
        <v>2702</v>
      </c>
      <c r="H139" s="142">
        <v>1</v>
      </c>
      <c r="I139" s="143"/>
      <c r="J139" s="144">
        <f>ROUND(I139*H139,2)</f>
        <v>0</v>
      </c>
      <c r="K139" s="140" t="s">
        <v>7325</v>
      </c>
      <c r="L139" s="33"/>
      <c r="M139" s="145" t="s">
        <v>1</v>
      </c>
      <c r="N139" s="146" t="s">
        <v>46</v>
      </c>
      <c r="P139" s="147">
        <f>O139*H139</f>
        <v>0</v>
      </c>
      <c r="Q139" s="147">
        <v>0</v>
      </c>
      <c r="R139" s="147">
        <f>Q139*H139</f>
        <v>0</v>
      </c>
      <c r="S139" s="147">
        <v>0</v>
      </c>
      <c r="T139" s="148">
        <f>S139*H139</f>
        <v>0</v>
      </c>
      <c r="AR139" s="149" t="s">
        <v>120</v>
      </c>
      <c r="AT139" s="149" t="s">
        <v>311</v>
      </c>
      <c r="AU139" s="149" t="s">
        <v>88</v>
      </c>
      <c r="AY139" s="17" t="s">
        <v>309</v>
      </c>
      <c r="BE139" s="150">
        <f>IF(N139="základní",J139,0)</f>
        <v>0</v>
      </c>
      <c r="BF139" s="150">
        <f>IF(N139="snížená",J139,0)</f>
        <v>0</v>
      </c>
      <c r="BG139" s="150">
        <f>IF(N139="zákl. přenesená",J139,0)</f>
        <v>0</v>
      </c>
      <c r="BH139" s="150">
        <f>IF(N139="sníž. přenesená",J139,0)</f>
        <v>0</v>
      </c>
      <c r="BI139" s="150">
        <f>IF(N139="nulová",J139,0)</f>
        <v>0</v>
      </c>
      <c r="BJ139" s="17" t="s">
        <v>88</v>
      </c>
      <c r="BK139" s="150">
        <f>ROUND(I139*H139,2)</f>
        <v>0</v>
      </c>
      <c r="BL139" s="17" t="s">
        <v>120</v>
      </c>
      <c r="BM139" s="149" t="s">
        <v>346</v>
      </c>
    </row>
    <row r="140" spans="2:65" s="1" customFormat="1" ht="16.5" customHeight="1" x14ac:dyDescent="0.2">
      <c r="B140" s="137"/>
      <c r="C140" s="138" t="s">
        <v>348</v>
      </c>
      <c r="D140" s="138" t="s">
        <v>311</v>
      </c>
      <c r="E140" s="139" t="s">
        <v>7865</v>
      </c>
      <c r="F140" s="140" t="s">
        <v>7866</v>
      </c>
      <c r="G140" s="141" t="s">
        <v>2702</v>
      </c>
      <c r="H140" s="142">
        <v>3</v>
      </c>
      <c r="I140" s="143"/>
      <c r="J140" s="144">
        <f>ROUND(I140*H140,2)</f>
        <v>0</v>
      </c>
      <c r="K140" s="140" t="s">
        <v>7325</v>
      </c>
      <c r="L140" s="33"/>
      <c r="M140" s="145" t="s">
        <v>1</v>
      </c>
      <c r="N140" s="146" t="s">
        <v>46</v>
      </c>
      <c r="P140" s="147">
        <f>O140*H140</f>
        <v>0</v>
      </c>
      <c r="Q140" s="147">
        <v>0</v>
      </c>
      <c r="R140" s="147">
        <f>Q140*H140</f>
        <v>0</v>
      </c>
      <c r="S140" s="147">
        <v>0</v>
      </c>
      <c r="T140" s="148">
        <f>S140*H140</f>
        <v>0</v>
      </c>
      <c r="AR140" s="149" t="s">
        <v>120</v>
      </c>
      <c r="AT140" s="149" t="s">
        <v>311</v>
      </c>
      <c r="AU140" s="149" t="s">
        <v>88</v>
      </c>
      <c r="AY140" s="17" t="s">
        <v>309</v>
      </c>
      <c r="BE140" s="150">
        <f>IF(N140="základní",J140,0)</f>
        <v>0</v>
      </c>
      <c r="BF140" s="150">
        <f>IF(N140="snížená",J140,0)</f>
        <v>0</v>
      </c>
      <c r="BG140" s="150">
        <f>IF(N140="zákl. přenesená",J140,0)</f>
        <v>0</v>
      </c>
      <c r="BH140" s="150">
        <f>IF(N140="sníž. přenesená",J140,0)</f>
        <v>0</v>
      </c>
      <c r="BI140" s="150">
        <f>IF(N140="nulová",J140,0)</f>
        <v>0</v>
      </c>
      <c r="BJ140" s="17" t="s">
        <v>88</v>
      </c>
      <c r="BK140" s="150">
        <f>ROUND(I140*H140,2)</f>
        <v>0</v>
      </c>
      <c r="BL140" s="17" t="s">
        <v>120</v>
      </c>
      <c r="BM140" s="149" t="s">
        <v>351</v>
      </c>
    </row>
    <row r="141" spans="2:65" s="11" customFormat="1" ht="25.9" customHeight="1" x14ac:dyDescent="0.2">
      <c r="B141" s="125"/>
      <c r="D141" s="126" t="s">
        <v>80</v>
      </c>
      <c r="E141" s="127" t="s">
        <v>6263</v>
      </c>
      <c r="F141" s="127" t="s">
        <v>7867</v>
      </c>
      <c r="I141" s="128"/>
      <c r="J141" s="129">
        <f>BK141</f>
        <v>0</v>
      </c>
      <c r="L141" s="125"/>
      <c r="M141" s="130"/>
      <c r="P141" s="131">
        <f>SUM(P142:P144)</f>
        <v>0</v>
      </c>
      <c r="R141" s="131">
        <f>SUM(R142:R144)</f>
        <v>0</v>
      </c>
      <c r="T141" s="132">
        <f>SUM(T142:T144)</f>
        <v>0</v>
      </c>
      <c r="AR141" s="126" t="s">
        <v>88</v>
      </c>
      <c r="AT141" s="133" t="s">
        <v>80</v>
      </c>
      <c r="AU141" s="133" t="s">
        <v>81</v>
      </c>
      <c r="AY141" s="126" t="s">
        <v>309</v>
      </c>
      <c r="BK141" s="134">
        <f>SUM(BK142:BK144)</f>
        <v>0</v>
      </c>
    </row>
    <row r="142" spans="2:65" s="1" customFormat="1" ht="16.5" customHeight="1" x14ac:dyDescent="0.2">
      <c r="B142" s="137"/>
      <c r="C142" s="138" t="s">
        <v>334</v>
      </c>
      <c r="D142" s="138" t="s">
        <v>311</v>
      </c>
      <c r="E142" s="139" t="s">
        <v>7868</v>
      </c>
      <c r="F142" s="140" t="s">
        <v>7869</v>
      </c>
      <c r="G142" s="141" t="s">
        <v>2702</v>
      </c>
      <c r="H142" s="142">
        <v>47</v>
      </c>
      <c r="I142" s="143"/>
      <c r="J142" s="144">
        <f>ROUND(I142*H142,2)</f>
        <v>0</v>
      </c>
      <c r="K142" s="140" t="s">
        <v>7325</v>
      </c>
      <c r="L142" s="33"/>
      <c r="M142" s="145" t="s">
        <v>1</v>
      </c>
      <c r="N142" s="146" t="s">
        <v>46</v>
      </c>
      <c r="P142" s="147">
        <f>O142*H142</f>
        <v>0</v>
      </c>
      <c r="Q142" s="147">
        <v>0</v>
      </c>
      <c r="R142" s="147">
        <f>Q142*H142</f>
        <v>0</v>
      </c>
      <c r="S142" s="147">
        <v>0</v>
      </c>
      <c r="T142" s="148">
        <f>S142*H142</f>
        <v>0</v>
      </c>
      <c r="AR142" s="149" t="s">
        <v>120</v>
      </c>
      <c r="AT142" s="149" t="s">
        <v>311</v>
      </c>
      <c r="AU142" s="149" t="s">
        <v>88</v>
      </c>
      <c r="AY142" s="17" t="s">
        <v>309</v>
      </c>
      <c r="BE142" s="150">
        <f>IF(N142="základní",J142,0)</f>
        <v>0</v>
      </c>
      <c r="BF142" s="150">
        <f>IF(N142="snížená",J142,0)</f>
        <v>0</v>
      </c>
      <c r="BG142" s="150">
        <f>IF(N142="zákl. přenesená",J142,0)</f>
        <v>0</v>
      </c>
      <c r="BH142" s="150">
        <f>IF(N142="sníž. přenesená",J142,0)</f>
        <v>0</v>
      </c>
      <c r="BI142" s="150">
        <f>IF(N142="nulová",J142,0)</f>
        <v>0</v>
      </c>
      <c r="BJ142" s="17" t="s">
        <v>88</v>
      </c>
      <c r="BK142" s="150">
        <f>ROUND(I142*H142,2)</f>
        <v>0</v>
      </c>
      <c r="BL142" s="17" t="s">
        <v>120</v>
      </c>
      <c r="BM142" s="149" t="s">
        <v>355</v>
      </c>
    </row>
    <row r="143" spans="2:65" s="1" customFormat="1" ht="16.5" customHeight="1" x14ac:dyDescent="0.2">
      <c r="B143" s="137"/>
      <c r="C143" s="138" t="s">
        <v>357</v>
      </c>
      <c r="D143" s="138" t="s">
        <v>311</v>
      </c>
      <c r="E143" s="139" t="s">
        <v>7870</v>
      </c>
      <c r="F143" s="140" t="s">
        <v>7871</v>
      </c>
      <c r="G143" s="141" t="s">
        <v>2702</v>
      </c>
      <c r="H143" s="142">
        <v>47</v>
      </c>
      <c r="I143" s="143"/>
      <c r="J143" s="144">
        <f>ROUND(I143*H143,2)</f>
        <v>0</v>
      </c>
      <c r="K143" s="140" t="s">
        <v>7325</v>
      </c>
      <c r="L143" s="33"/>
      <c r="M143" s="145" t="s">
        <v>1</v>
      </c>
      <c r="N143" s="146" t="s">
        <v>46</v>
      </c>
      <c r="P143" s="147">
        <f>O143*H143</f>
        <v>0</v>
      </c>
      <c r="Q143" s="147">
        <v>0</v>
      </c>
      <c r="R143" s="147">
        <f>Q143*H143</f>
        <v>0</v>
      </c>
      <c r="S143" s="147">
        <v>0</v>
      </c>
      <c r="T143" s="148">
        <f>S143*H143</f>
        <v>0</v>
      </c>
      <c r="AR143" s="149" t="s">
        <v>120</v>
      </c>
      <c r="AT143" s="149" t="s">
        <v>311</v>
      </c>
      <c r="AU143" s="149" t="s">
        <v>88</v>
      </c>
      <c r="AY143" s="17" t="s">
        <v>309</v>
      </c>
      <c r="BE143" s="150">
        <f>IF(N143="základní",J143,0)</f>
        <v>0</v>
      </c>
      <c r="BF143" s="150">
        <f>IF(N143="snížená",J143,0)</f>
        <v>0</v>
      </c>
      <c r="BG143" s="150">
        <f>IF(N143="zákl. přenesená",J143,0)</f>
        <v>0</v>
      </c>
      <c r="BH143" s="150">
        <f>IF(N143="sníž. přenesená",J143,0)</f>
        <v>0</v>
      </c>
      <c r="BI143" s="150">
        <f>IF(N143="nulová",J143,0)</f>
        <v>0</v>
      </c>
      <c r="BJ143" s="17" t="s">
        <v>88</v>
      </c>
      <c r="BK143" s="150">
        <f>ROUND(I143*H143,2)</f>
        <v>0</v>
      </c>
      <c r="BL143" s="17" t="s">
        <v>120</v>
      </c>
      <c r="BM143" s="149" t="s">
        <v>361</v>
      </c>
    </row>
    <row r="144" spans="2:65" s="1" customFormat="1" ht="16.5" customHeight="1" x14ac:dyDescent="0.2">
      <c r="B144" s="137"/>
      <c r="C144" s="138" t="s">
        <v>8</v>
      </c>
      <c r="D144" s="138" t="s">
        <v>311</v>
      </c>
      <c r="E144" s="139" t="s">
        <v>7872</v>
      </c>
      <c r="F144" s="140" t="s">
        <v>7873</v>
      </c>
      <c r="G144" s="141" t="s">
        <v>2702</v>
      </c>
      <c r="H144" s="142">
        <v>47</v>
      </c>
      <c r="I144" s="143"/>
      <c r="J144" s="144">
        <f>ROUND(I144*H144,2)</f>
        <v>0</v>
      </c>
      <c r="K144" s="140" t="s">
        <v>7325</v>
      </c>
      <c r="L144" s="33"/>
      <c r="M144" s="145" t="s">
        <v>1</v>
      </c>
      <c r="N144" s="146" t="s">
        <v>46</v>
      </c>
      <c r="P144" s="147">
        <f>O144*H144</f>
        <v>0</v>
      </c>
      <c r="Q144" s="147">
        <v>0</v>
      </c>
      <c r="R144" s="147">
        <f>Q144*H144</f>
        <v>0</v>
      </c>
      <c r="S144" s="147">
        <v>0</v>
      </c>
      <c r="T144" s="148">
        <f>S144*H144</f>
        <v>0</v>
      </c>
      <c r="AR144" s="149" t="s">
        <v>120</v>
      </c>
      <c r="AT144" s="149" t="s">
        <v>311</v>
      </c>
      <c r="AU144" s="149" t="s">
        <v>88</v>
      </c>
      <c r="AY144" s="17" t="s">
        <v>309</v>
      </c>
      <c r="BE144" s="150">
        <f>IF(N144="základní",J144,0)</f>
        <v>0</v>
      </c>
      <c r="BF144" s="150">
        <f>IF(N144="snížená",J144,0)</f>
        <v>0</v>
      </c>
      <c r="BG144" s="150">
        <f>IF(N144="zákl. přenesená",J144,0)</f>
        <v>0</v>
      </c>
      <c r="BH144" s="150">
        <f>IF(N144="sníž. přenesená",J144,0)</f>
        <v>0</v>
      </c>
      <c r="BI144" s="150">
        <f>IF(N144="nulová",J144,0)</f>
        <v>0</v>
      </c>
      <c r="BJ144" s="17" t="s">
        <v>88</v>
      </c>
      <c r="BK144" s="150">
        <f>ROUND(I144*H144,2)</f>
        <v>0</v>
      </c>
      <c r="BL144" s="17" t="s">
        <v>120</v>
      </c>
      <c r="BM144" s="149" t="s">
        <v>367</v>
      </c>
    </row>
    <row r="145" spans="2:65" s="11" customFormat="1" ht="25.9" customHeight="1" x14ac:dyDescent="0.2">
      <c r="B145" s="125"/>
      <c r="D145" s="126" t="s">
        <v>80</v>
      </c>
      <c r="E145" s="127" t="s">
        <v>7028</v>
      </c>
      <c r="F145" s="127" t="s">
        <v>7576</v>
      </c>
      <c r="I145" s="128"/>
      <c r="J145" s="129">
        <f>BK145</f>
        <v>0</v>
      </c>
      <c r="L145" s="125"/>
      <c r="M145" s="130"/>
      <c r="P145" s="131">
        <f>SUM(P146:P154)</f>
        <v>0</v>
      </c>
      <c r="R145" s="131">
        <f>SUM(R146:R154)</f>
        <v>0</v>
      </c>
      <c r="T145" s="132">
        <f>SUM(T146:T154)</f>
        <v>0</v>
      </c>
      <c r="AR145" s="126" t="s">
        <v>88</v>
      </c>
      <c r="AT145" s="133" t="s">
        <v>80</v>
      </c>
      <c r="AU145" s="133" t="s">
        <v>81</v>
      </c>
      <c r="AY145" s="126" t="s">
        <v>309</v>
      </c>
      <c r="BK145" s="134">
        <f>SUM(BK146:BK154)</f>
        <v>0</v>
      </c>
    </row>
    <row r="146" spans="2:65" s="1" customFormat="1" ht="16.5" customHeight="1" x14ac:dyDescent="0.2">
      <c r="B146" s="137"/>
      <c r="C146" s="138" t="s">
        <v>368</v>
      </c>
      <c r="D146" s="138" t="s">
        <v>311</v>
      </c>
      <c r="E146" s="139" t="s">
        <v>6785</v>
      </c>
      <c r="F146" s="140" t="s">
        <v>6706</v>
      </c>
      <c r="G146" s="141" t="s">
        <v>434</v>
      </c>
      <c r="H146" s="142">
        <v>3570</v>
      </c>
      <c r="I146" s="143"/>
      <c r="J146" s="144">
        <f t="shared" ref="J146:J154" si="0">ROUND(I146*H146,2)</f>
        <v>0</v>
      </c>
      <c r="K146" s="140" t="s">
        <v>366</v>
      </c>
      <c r="L146" s="33"/>
      <c r="M146" s="145" t="s">
        <v>1</v>
      </c>
      <c r="N146" s="146" t="s">
        <v>46</v>
      </c>
      <c r="P146" s="147">
        <f t="shared" ref="P146:P154" si="1">O146*H146</f>
        <v>0</v>
      </c>
      <c r="Q146" s="147">
        <v>0</v>
      </c>
      <c r="R146" s="147">
        <f t="shared" ref="R146:R154" si="2">Q146*H146</f>
        <v>0</v>
      </c>
      <c r="S146" s="147">
        <v>0</v>
      </c>
      <c r="T146" s="148">
        <f t="shared" ref="T146:T154" si="3">S146*H146</f>
        <v>0</v>
      </c>
      <c r="AR146" s="149" t="s">
        <v>120</v>
      </c>
      <c r="AT146" s="149" t="s">
        <v>311</v>
      </c>
      <c r="AU146" s="149" t="s">
        <v>88</v>
      </c>
      <c r="AY146" s="17" t="s">
        <v>309</v>
      </c>
      <c r="BE146" s="150">
        <f t="shared" ref="BE146:BE154" si="4">IF(N146="základní",J146,0)</f>
        <v>0</v>
      </c>
      <c r="BF146" s="150">
        <f t="shared" ref="BF146:BF154" si="5">IF(N146="snížená",J146,0)</f>
        <v>0</v>
      </c>
      <c r="BG146" s="150">
        <f t="shared" ref="BG146:BG154" si="6">IF(N146="zákl. přenesená",J146,0)</f>
        <v>0</v>
      </c>
      <c r="BH146" s="150">
        <f t="shared" ref="BH146:BH154" si="7">IF(N146="sníž. přenesená",J146,0)</f>
        <v>0</v>
      </c>
      <c r="BI146" s="150">
        <f t="shared" ref="BI146:BI154" si="8">IF(N146="nulová",J146,0)</f>
        <v>0</v>
      </c>
      <c r="BJ146" s="17" t="s">
        <v>88</v>
      </c>
      <c r="BK146" s="150">
        <f t="shared" ref="BK146:BK154" si="9">ROUND(I146*H146,2)</f>
        <v>0</v>
      </c>
      <c r="BL146" s="17" t="s">
        <v>120</v>
      </c>
      <c r="BM146" s="149" t="s">
        <v>371</v>
      </c>
    </row>
    <row r="147" spans="2:65" s="1" customFormat="1" ht="16.5" customHeight="1" x14ac:dyDescent="0.2">
      <c r="B147" s="137"/>
      <c r="C147" s="138" t="s">
        <v>342</v>
      </c>
      <c r="D147" s="138" t="s">
        <v>311</v>
      </c>
      <c r="E147" s="139" t="s">
        <v>7874</v>
      </c>
      <c r="F147" s="140" t="s">
        <v>7875</v>
      </c>
      <c r="G147" s="141" t="s">
        <v>434</v>
      </c>
      <c r="H147" s="142">
        <v>3290</v>
      </c>
      <c r="I147" s="143"/>
      <c r="J147" s="144">
        <f t="shared" si="0"/>
        <v>0</v>
      </c>
      <c r="K147" s="140" t="s">
        <v>7325</v>
      </c>
      <c r="L147" s="33"/>
      <c r="M147" s="145" t="s">
        <v>1</v>
      </c>
      <c r="N147" s="146" t="s">
        <v>46</v>
      </c>
      <c r="P147" s="147">
        <f t="shared" si="1"/>
        <v>0</v>
      </c>
      <c r="Q147" s="147">
        <v>0</v>
      </c>
      <c r="R147" s="147">
        <f t="shared" si="2"/>
        <v>0</v>
      </c>
      <c r="S147" s="147">
        <v>0</v>
      </c>
      <c r="T147" s="148">
        <f t="shared" si="3"/>
        <v>0</v>
      </c>
      <c r="AR147" s="149" t="s">
        <v>120</v>
      </c>
      <c r="AT147" s="149" t="s">
        <v>311</v>
      </c>
      <c r="AU147" s="149" t="s">
        <v>88</v>
      </c>
      <c r="AY147" s="17" t="s">
        <v>309</v>
      </c>
      <c r="BE147" s="150">
        <f t="shared" si="4"/>
        <v>0</v>
      </c>
      <c r="BF147" s="150">
        <f t="shared" si="5"/>
        <v>0</v>
      </c>
      <c r="BG147" s="150">
        <f t="shared" si="6"/>
        <v>0</v>
      </c>
      <c r="BH147" s="150">
        <f t="shared" si="7"/>
        <v>0</v>
      </c>
      <c r="BI147" s="150">
        <f t="shared" si="8"/>
        <v>0</v>
      </c>
      <c r="BJ147" s="17" t="s">
        <v>88</v>
      </c>
      <c r="BK147" s="150">
        <f t="shared" si="9"/>
        <v>0</v>
      </c>
      <c r="BL147" s="17" t="s">
        <v>120</v>
      </c>
      <c r="BM147" s="149" t="s">
        <v>376</v>
      </c>
    </row>
    <row r="148" spans="2:65" s="1" customFormat="1" ht="16.5" customHeight="1" x14ac:dyDescent="0.2">
      <c r="B148" s="137"/>
      <c r="C148" s="138" t="s">
        <v>378</v>
      </c>
      <c r="D148" s="138" t="s">
        <v>311</v>
      </c>
      <c r="E148" s="139" t="s">
        <v>7876</v>
      </c>
      <c r="F148" s="140" t="s">
        <v>7877</v>
      </c>
      <c r="G148" s="141" t="s">
        <v>434</v>
      </c>
      <c r="H148" s="142">
        <v>120</v>
      </c>
      <c r="I148" s="143"/>
      <c r="J148" s="144">
        <f t="shared" si="0"/>
        <v>0</v>
      </c>
      <c r="K148" s="140" t="s">
        <v>7325</v>
      </c>
      <c r="L148" s="33"/>
      <c r="M148" s="145" t="s">
        <v>1</v>
      </c>
      <c r="N148" s="146" t="s">
        <v>46</v>
      </c>
      <c r="P148" s="147">
        <f t="shared" si="1"/>
        <v>0</v>
      </c>
      <c r="Q148" s="147">
        <v>0</v>
      </c>
      <c r="R148" s="147">
        <f t="shared" si="2"/>
        <v>0</v>
      </c>
      <c r="S148" s="147">
        <v>0</v>
      </c>
      <c r="T148" s="148">
        <f t="shared" si="3"/>
        <v>0</v>
      </c>
      <c r="AR148" s="149" t="s">
        <v>120</v>
      </c>
      <c r="AT148" s="149" t="s">
        <v>311</v>
      </c>
      <c r="AU148" s="149" t="s">
        <v>88</v>
      </c>
      <c r="AY148" s="17" t="s">
        <v>309</v>
      </c>
      <c r="BE148" s="150">
        <f t="shared" si="4"/>
        <v>0</v>
      </c>
      <c r="BF148" s="150">
        <f t="shared" si="5"/>
        <v>0</v>
      </c>
      <c r="BG148" s="150">
        <f t="shared" si="6"/>
        <v>0</v>
      </c>
      <c r="BH148" s="150">
        <f t="shared" si="7"/>
        <v>0</v>
      </c>
      <c r="BI148" s="150">
        <f t="shared" si="8"/>
        <v>0</v>
      </c>
      <c r="BJ148" s="17" t="s">
        <v>88</v>
      </c>
      <c r="BK148" s="150">
        <f t="shared" si="9"/>
        <v>0</v>
      </c>
      <c r="BL148" s="17" t="s">
        <v>120</v>
      </c>
      <c r="BM148" s="149" t="s">
        <v>381</v>
      </c>
    </row>
    <row r="149" spans="2:65" s="1" customFormat="1" ht="16.5" customHeight="1" x14ac:dyDescent="0.2">
      <c r="B149" s="137"/>
      <c r="C149" s="138" t="s">
        <v>346</v>
      </c>
      <c r="D149" s="138" t="s">
        <v>311</v>
      </c>
      <c r="E149" s="139" t="s">
        <v>7878</v>
      </c>
      <c r="F149" s="140" t="s">
        <v>7879</v>
      </c>
      <c r="G149" s="141" t="s">
        <v>2702</v>
      </c>
      <c r="H149" s="142">
        <v>70</v>
      </c>
      <c r="I149" s="143"/>
      <c r="J149" s="144">
        <f t="shared" si="0"/>
        <v>0</v>
      </c>
      <c r="K149" s="140" t="s">
        <v>7325</v>
      </c>
      <c r="L149" s="33"/>
      <c r="M149" s="145" t="s">
        <v>1</v>
      </c>
      <c r="N149" s="146" t="s">
        <v>46</v>
      </c>
      <c r="P149" s="147">
        <f t="shared" si="1"/>
        <v>0</v>
      </c>
      <c r="Q149" s="147">
        <v>0</v>
      </c>
      <c r="R149" s="147">
        <f t="shared" si="2"/>
        <v>0</v>
      </c>
      <c r="S149" s="147">
        <v>0</v>
      </c>
      <c r="T149" s="148">
        <f t="shared" si="3"/>
        <v>0</v>
      </c>
      <c r="AR149" s="149" t="s">
        <v>120</v>
      </c>
      <c r="AT149" s="149" t="s">
        <v>311</v>
      </c>
      <c r="AU149" s="149" t="s">
        <v>88</v>
      </c>
      <c r="AY149" s="17" t="s">
        <v>309</v>
      </c>
      <c r="BE149" s="150">
        <f t="shared" si="4"/>
        <v>0</v>
      </c>
      <c r="BF149" s="150">
        <f t="shared" si="5"/>
        <v>0</v>
      </c>
      <c r="BG149" s="150">
        <f t="shared" si="6"/>
        <v>0</v>
      </c>
      <c r="BH149" s="150">
        <f t="shared" si="7"/>
        <v>0</v>
      </c>
      <c r="BI149" s="150">
        <f t="shared" si="8"/>
        <v>0</v>
      </c>
      <c r="BJ149" s="17" t="s">
        <v>88</v>
      </c>
      <c r="BK149" s="150">
        <f t="shared" si="9"/>
        <v>0</v>
      </c>
      <c r="BL149" s="17" t="s">
        <v>120</v>
      </c>
      <c r="BM149" s="149" t="s">
        <v>385</v>
      </c>
    </row>
    <row r="150" spans="2:65" s="1" customFormat="1" ht="16.5" customHeight="1" x14ac:dyDescent="0.2">
      <c r="B150" s="137"/>
      <c r="C150" s="138" t="s">
        <v>388</v>
      </c>
      <c r="D150" s="138" t="s">
        <v>311</v>
      </c>
      <c r="E150" s="139" t="s">
        <v>7880</v>
      </c>
      <c r="F150" s="140" t="s">
        <v>7881</v>
      </c>
      <c r="G150" s="141" t="s">
        <v>434</v>
      </c>
      <c r="H150" s="142">
        <v>80</v>
      </c>
      <c r="I150" s="143"/>
      <c r="J150" s="144">
        <f t="shared" si="0"/>
        <v>0</v>
      </c>
      <c r="K150" s="140" t="s">
        <v>7325</v>
      </c>
      <c r="L150" s="33"/>
      <c r="M150" s="145" t="s">
        <v>1</v>
      </c>
      <c r="N150" s="146" t="s">
        <v>46</v>
      </c>
      <c r="P150" s="147">
        <f t="shared" si="1"/>
        <v>0</v>
      </c>
      <c r="Q150" s="147">
        <v>0</v>
      </c>
      <c r="R150" s="147">
        <f t="shared" si="2"/>
        <v>0</v>
      </c>
      <c r="S150" s="147">
        <v>0</v>
      </c>
      <c r="T150" s="148">
        <f t="shared" si="3"/>
        <v>0</v>
      </c>
      <c r="AR150" s="149" t="s">
        <v>120</v>
      </c>
      <c r="AT150" s="149" t="s">
        <v>311</v>
      </c>
      <c r="AU150" s="149" t="s">
        <v>88</v>
      </c>
      <c r="AY150" s="17" t="s">
        <v>309</v>
      </c>
      <c r="BE150" s="150">
        <f t="shared" si="4"/>
        <v>0</v>
      </c>
      <c r="BF150" s="150">
        <f t="shared" si="5"/>
        <v>0</v>
      </c>
      <c r="BG150" s="150">
        <f t="shared" si="6"/>
        <v>0</v>
      </c>
      <c r="BH150" s="150">
        <f t="shared" si="7"/>
        <v>0</v>
      </c>
      <c r="BI150" s="150">
        <f t="shared" si="8"/>
        <v>0</v>
      </c>
      <c r="BJ150" s="17" t="s">
        <v>88</v>
      </c>
      <c r="BK150" s="150">
        <f t="shared" si="9"/>
        <v>0</v>
      </c>
      <c r="BL150" s="17" t="s">
        <v>120</v>
      </c>
      <c r="BM150" s="149" t="s">
        <v>392</v>
      </c>
    </row>
    <row r="151" spans="2:65" s="1" customFormat="1" ht="16.5" customHeight="1" x14ac:dyDescent="0.2">
      <c r="B151" s="137"/>
      <c r="C151" s="138" t="s">
        <v>351</v>
      </c>
      <c r="D151" s="138" t="s">
        <v>311</v>
      </c>
      <c r="E151" s="139" t="s">
        <v>7882</v>
      </c>
      <c r="F151" s="140" t="s">
        <v>7625</v>
      </c>
      <c r="G151" s="141" t="s">
        <v>434</v>
      </c>
      <c r="H151" s="142">
        <v>80</v>
      </c>
      <c r="I151" s="143"/>
      <c r="J151" s="144">
        <f t="shared" si="0"/>
        <v>0</v>
      </c>
      <c r="K151" s="140" t="s">
        <v>7325</v>
      </c>
      <c r="L151" s="33"/>
      <c r="M151" s="145" t="s">
        <v>1</v>
      </c>
      <c r="N151" s="146" t="s">
        <v>46</v>
      </c>
      <c r="P151" s="147">
        <f t="shared" si="1"/>
        <v>0</v>
      </c>
      <c r="Q151" s="147">
        <v>0</v>
      </c>
      <c r="R151" s="147">
        <f t="shared" si="2"/>
        <v>0</v>
      </c>
      <c r="S151" s="147">
        <v>0</v>
      </c>
      <c r="T151" s="148">
        <f t="shared" si="3"/>
        <v>0</v>
      </c>
      <c r="AR151" s="149" t="s">
        <v>120</v>
      </c>
      <c r="AT151" s="149" t="s">
        <v>311</v>
      </c>
      <c r="AU151" s="149" t="s">
        <v>88</v>
      </c>
      <c r="AY151" s="17" t="s">
        <v>309</v>
      </c>
      <c r="BE151" s="150">
        <f t="shared" si="4"/>
        <v>0</v>
      </c>
      <c r="BF151" s="150">
        <f t="shared" si="5"/>
        <v>0</v>
      </c>
      <c r="BG151" s="150">
        <f t="shared" si="6"/>
        <v>0</v>
      </c>
      <c r="BH151" s="150">
        <f t="shared" si="7"/>
        <v>0</v>
      </c>
      <c r="BI151" s="150">
        <f t="shared" si="8"/>
        <v>0</v>
      </c>
      <c r="BJ151" s="17" t="s">
        <v>88</v>
      </c>
      <c r="BK151" s="150">
        <f t="shared" si="9"/>
        <v>0</v>
      </c>
      <c r="BL151" s="17" t="s">
        <v>120</v>
      </c>
      <c r="BM151" s="149" t="s">
        <v>398</v>
      </c>
    </row>
    <row r="152" spans="2:65" s="1" customFormat="1" ht="16.5" customHeight="1" x14ac:dyDescent="0.2">
      <c r="B152" s="137"/>
      <c r="C152" s="138" t="s">
        <v>399</v>
      </c>
      <c r="D152" s="138" t="s">
        <v>311</v>
      </c>
      <c r="E152" s="139" t="s">
        <v>6798</v>
      </c>
      <c r="F152" s="140" t="s">
        <v>7407</v>
      </c>
      <c r="G152" s="141" t="s">
        <v>2702</v>
      </c>
      <c r="H152" s="142">
        <v>1</v>
      </c>
      <c r="I152" s="143"/>
      <c r="J152" s="144">
        <f t="shared" si="0"/>
        <v>0</v>
      </c>
      <c r="K152" s="140" t="s">
        <v>366</v>
      </c>
      <c r="L152" s="33"/>
      <c r="M152" s="145" t="s">
        <v>1</v>
      </c>
      <c r="N152" s="146" t="s">
        <v>46</v>
      </c>
      <c r="P152" s="147">
        <f t="shared" si="1"/>
        <v>0</v>
      </c>
      <c r="Q152" s="147">
        <v>0</v>
      </c>
      <c r="R152" s="147">
        <f t="shared" si="2"/>
        <v>0</v>
      </c>
      <c r="S152" s="147">
        <v>0</v>
      </c>
      <c r="T152" s="148">
        <f t="shared" si="3"/>
        <v>0</v>
      </c>
      <c r="AR152" s="149" t="s">
        <v>120</v>
      </c>
      <c r="AT152" s="149" t="s">
        <v>311</v>
      </c>
      <c r="AU152" s="149" t="s">
        <v>88</v>
      </c>
      <c r="AY152" s="17" t="s">
        <v>309</v>
      </c>
      <c r="BE152" s="150">
        <f t="shared" si="4"/>
        <v>0</v>
      </c>
      <c r="BF152" s="150">
        <f t="shared" si="5"/>
        <v>0</v>
      </c>
      <c r="BG152" s="150">
        <f t="shared" si="6"/>
        <v>0</v>
      </c>
      <c r="BH152" s="150">
        <f t="shared" si="7"/>
        <v>0</v>
      </c>
      <c r="BI152" s="150">
        <f t="shared" si="8"/>
        <v>0</v>
      </c>
      <c r="BJ152" s="17" t="s">
        <v>88</v>
      </c>
      <c r="BK152" s="150">
        <f t="shared" si="9"/>
        <v>0</v>
      </c>
      <c r="BL152" s="17" t="s">
        <v>120</v>
      </c>
      <c r="BM152" s="149" t="s">
        <v>402</v>
      </c>
    </row>
    <row r="153" spans="2:65" s="1" customFormat="1" ht="16.5" customHeight="1" x14ac:dyDescent="0.2">
      <c r="B153" s="137"/>
      <c r="C153" s="138" t="s">
        <v>355</v>
      </c>
      <c r="D153" s="138" t="s">
        <v>311</v>
      </c>
      <c r="E153" s="139" t="s">
        <v>7883</v>
      </c>
      <c r="F153" s="140" t="s">
        <v>7884</v>
      </c>
      <c r="G153" s="141" t="s">
        <v>2702</v>
      </c>
      <c r="H153" s="142">
        <v>1</v>
      </c>
      <c r="I153" s="143"/>
      <c r="J153" s="144">
        <f t="shared" si="0"/>
        <v>0</v>
      </c>
      <c r="K153" s="140" t="s">
        <v>7325</v>
      </c>
      <c r="L153" s="33"/>
      <c r="M153" s="145" t="s">
        <v>1</v>
      </c>
      <c r="N153" s="146" t="s">
        <v>46</v>
      </c>
      <c r="P153" s="147">
        <f t="shared" si="1"/>
        <v>0</v>
      </c>
      <c r="Q153" s="147">
        <v>0</v>
      </c>
      <c r="R153" s="147">
        <f t="shared" si="2"/>
        <v>0</v>
      </c>
      <c r="S153" s="147">
        <v>0</v>
      </c>
      <c r="T153" s="148">
        <f t="shared" si="3"/>
        <v>0</v>
      </c>
      <c r="AR153" s="149" t="s">
        <v>120</v>
      </c>
      <c r="AT153" s="149" t="s">
        <v>311</v>
      </c>
      <c r="AU153" s="149" t="s">
        <v>88</v>
      </c>
      <c r="AY153" s="17" t="s">
        <v>309</v>
      </c>
      <c r="BE153" s="150">
        <f t="shared" si="4"/>
        <v>0</v>
      </c>
      <c r="BF153" s="150">
        <f t="shared" si="5"/>
        <v>0</v>
      </c>
      <c r="BG153" s="150">
        <f t="shared" si="6"/>
        <v>0</v>
      </c>
      <c r="BH153" s="150">
        <f t="shared" si="7"/>
        <v>0</v>
      </c>
      <c r="BI153" s="150">
        <f t="shared" si="8"/>
        <v>0</v>
      </c>
      <c r="BJ153" s="17" t="s">
        <v>88</v>
      </c>
      <c r="BK153" s="150">
        <f t="shared" si="9"/>
        <v>0</v>
      </c>
      <c r="BL153" s="17" t="s">
        <v>120</v>
      </c>
      <c r="BM153" s="149" t="s">
        <v>406</v>
      </c>
    </row>
    <row r="154" spans="2:65" s="1" customFormat="1" ht="16.5" customHeight="1" x14ac:dyDescent="0.2">
      <c r="B154" s="137"/>
      <c r="C154" s="138" t="s">
        <v>7</v>
      </c>
      <c r="D154" s="138" t="s">
        <v>311</v>
      </c>
      <c r="E154" s="139" t="s">
        <v>7885</v>
      </c>
      <c r="F154" s="140" t="s">
        <v>7886</v>
      </c>
      <c r="G154" s="141" t="s">
        <v>7433</v>
      </c>
      <c r="H154" s="142">
        <v>1</v>
      </c>
      <c r="I154" s="143"/>
      <c r="J154" s="144">
        <f t="shared" si="0"/>
        <v>0</v>
      </c>
      <c r="K154" s="140" t="s">
        <v>7325</v>
      </c>
      <c r="L154" s="33"/>
      <c r="M154" s="145" t="s">
        <v>1</v>
      </c>
      <c r="N154" s="146" t="s">
        <v>46</v>
      </c>
      <c r="P154" s="147">
        <f t="shared" si="1"/>
        <v>0</v>
      </c>
      <c r="Q154" s="147">
        <v>0</v>
      </c>
      <c r="R154" s="147">
        <f t="shared" si="2"/>
        <v>0</v>
      </c>
      <c r="S154" s="147">
        <v>0</v>
      </c>
      <c r="T154" s="148">
        <f t="shared" si="3"/>
        <v>0</v>
      </c>
      <c r="AR154" s="149" t="s">
        <v>120</v>
      </c>
      <c r="AT154" s="149" t="s">
        <v>311</v>
      </c>
      <c r="AU154" s="149" t="s">
        <v>88</v>
      </c>
      <c r="AY154" s="17" t="s">
        <v>309</v>
      </c>
      <c r="BE154" s="150">
        <f t="shared" si="4"/>
        <v>0</v>
      </c>
      <c r="BF154" s="150">
        <f t="shared" si="5"/>
        <v>0</v>
      </c>
      <c r="BG154" s="150">
        <f t="shared" si="6"/>
        <v>0</v>
      </c>
      <c r="BH154" s="150">
        <f t="shared" si="7"/>
        <v>0</v>
      </c>
      <c r="BI154" s="150">
        <f t="shared" si="8"/>
        <v>0</v>
      </c>
      <c r="BJ154" s="17" t="s">
        <v>88</v>
      </c>
      <c r="BK154" s="150">
        <f t="shared" si="9"/>
        <v>0</v>
      </c>
      <c r="BL154" s="17" t="s">
        <v>120</v>
      </c>
      <c r="BM154" s="149" t="s">
        <v>410</v>
      </c>
    </row>
    <row r="155" spans="2:65" s="11" customFormat="1" ht="25.9" customHeight="1" x14ac:dyDescent="0.2">
      <c r="B155" s="125"/>
      <c r="D155" s="126" t="s">
        <v>80</v>
      </c>
      <c r="E155" s="127" t="s">
        <v>7083</v>
      </c>
      <c r="F155" s="127" t="s">
        <v>7887</v>
      </c>
      <c r="I155" s="128"/>
      <c r="J155" s="129">
        <f>BK155</f>
        <v>0</v>
      </c>
      <c r="L155" s="125"/>
      <c r="M155" s="130"/>
      <c r="P155" s="131">
        <f>P156</f>
        <v>0</v>
      </c>
      <c r="R155" s="131">
        <f>R156</f>
        <v>0</v>
      </c>
      <c r="T155" s="132">
        <f>T156</f>
        <v>0</v>
      </c>
      <c r="AR155" s="126" t="s">
        <v>88</v>
      </c>
      <c r="AT155" s="133" t="s">
        <v>80</v>
      </c>
      <c r="AU155" s="133" t="s">
        <v>81</v>
      </c>
      <c r="AY155" s="126" t="s">
        <v>309</v>
      </c>
      <c r="BK155" s="134">
        <f>BK156</f>
        <v>0</v>
      </c>
    </row>
    <row r="156" spans="2:65" s="1" customFormat="1" ht="16.5" customHeight="1" x14ac:dyDescent="0.2">
      <c r="B156" s="137"/>
      <c r="C156" s="138" t="s">
        <v>361</v>
      </c>
      <c r="D156" s="138" t="s">
        <v>311</v>
      </c>
      <c r="E156" s="139" t="s">
        <v>7888</v>
      </c>
      <c r="F156" s="140" t="s">
        <v>7889</v>
      </c>
      <c r="G156" s="141" t="s">
        <v>617</v>
      </c>
      <c r="H156" s="142">
        <v>4</v>
      </c>
      <c r="I156" s="143"/>
      <c r="J156" s="144">
        <f>ROUND(I156*H156,2)</f>
        <v>0</v>
      </c>
      <c r="K156" s="140" t="s">
        <v>7325</v>
      </c>
      <c r="L156" s="33"/>
      <c r="M156" s="171" t="s">
        <v>1</v>
      </c>
      <c r="N156" s="172" t="s">
        <v>46</v>
      </c>
      <c r="O156" s="173"/>
      <c r="P156" s="174">
        <f>O156*H156</f>
        <v>0</v>
      </c>
      <c r="Q156" s="174">
        <v>0</v>
      </c>
      <c r="R156" s="174">
        <f>Q156*H156</f>
        <v>0</v>
      </c>
      <c r="S156" s="174">
        <v>0</v>
      </c>
      <c r="T156" s="175">
        <f>S156*H156</f>
        <v>0</v>
      </c>
      <c r="AR156" s="149" t="s">
        <v>120</v>
      </c>
      <c r="AT156" s="149" t="s">
        <v>311</v>
      </c>
      <c r="AU156" s="149" t="s">
        <v>88</v>
      </c>
      <c r="AY156" s="17" t="s">
        <v>309</v>
      </c>
      <c r="BE156" s="150">
        <f>IF(N156="základní",J156,0)</f>
        <v>0</v>
      </c>
      <c r="BF156" s="150">
        <f>IF(N156="snížená",J156,0)</f>
        <v>0</v>
      </c>
      <c r="BG156" s="150">
        <f>IF(N156="zákl. přenesená",J156,0)</f>
        <v>0</v>
      </c>
      <c r="BH156" s="150">
        <f>IF(N156="sníž. přenesená",J156,0)</f>
        <v>0</v>
      </c>
      <c r="BI156" s="150">
        <f>IF(N156="nulová",J156,0)</f>
        <v>0</v>
      </c>
      <c r="BJ156" s="17" t="s">
        <v>88</v>
      </c>
      <c r="BK156" s="150">
        <f>ROUND(I156*H156,2)</f>
        <v>0</v>
      </c>
      <c r="BL156" s="17" t="s">
        <v>120</v>
      </c>
      <c r="BM156" s="149" t="s">
        <v>414</v>
      </c>
    </row>
    <row r="157" spans="2:65" s="1" customFormat="1" ht="6.95" customHeight="1" x14ac:dyDescent="0.2">
      <c r="B157" s="45"/>
      <c r="C157" s="46"/>
      <c r="D157" s="46"/>
      <c r="E157" s="46"/>
      <c r="F157" s="46"/>
      <c r="G157" s="46"/>
      <c r="H157" s="46"/>
      <c r="I157" s="46"/>
      <c r="J157" s="46"/>
      <c r="K157" s="46"/>
      <c r="L157" s="33"/>
    </row>
  </sheetData>
  <autoFilter ref="C128:K156" xr:uid="{00000000-0009-0000-0000-000011000000}"/>
  <mergeCells count="15">
    <mergeCell ref="E115:H115"/>
    <mergeCell ref="E119:H119"/>
    <mergeCell ref="E117:H117"/>
    <mergeCell ref="E121:H121"/>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B2:BM141"/>
  <sheetViews>
    <sheetView showGridLines="0" workbookViewId="0"/>
  </sheetViews>
  <sheetFormatPr defaultRowHeight="11.2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233" t="s">
        <v>5</v>
      </c>
      <c r="M2" s="234"/>
      <c r="N2" s="234"/>
      <c r="O2" s="234"/>
      <c r="P2" s="234"/>
      <c r="Q2" s="234"/>
      <c r="R2" s="234"/>
      <c r="S2" s="234"/>
      <c r="T2" s="234"/>
      <c r="U2" s="234"/>
      <c r="V2" s="234"/>
      <c r="AT2" s="17" t="s">
        <v>159</v>
      </c>
    </row>
    <row r="3" spans="2:46" ht="6.95" customHeight="1" x14ac:dyDescent="0.2">
      <c r="B3" s="18"/>
      <c r="C3" s="19"/>
      <c r="D3" s="19"/>
      <c r="E3" s="19"/>
      <c r="F3" s="19"/>
      <c r="G3" s="19"/>
      <c r="H3" s="19"/>
      <c r="I3" s="19"/>
      <c r="J3" s="19"/>
      <c r="K3" s="19"/>
      <c r="L3" s="20"/>
      <c r="AT3" s="17" t="s">
        <v>90</v>
      </c>
    </row>
    <row r="4" spans="2:46" ht="24.95" customHeight="1" x14ac:dyDescent="0.2">
      <c r="B4" s="20"/>
      <c r="D4" s="21" t="s">
        <v>275</v>
      </c>
      <c r="L4" s="20"/>
      <c r="M4" s="94" t="s">
        <v>10</v>
      </c>
      <c r="AT4" s="17" t="s">
        <v>3</v>
      </c>
    </row>
    <row r="5" spans="2:46" ht="6.95" customHeight="1" x14ac:dyDescent="0.2">
      <c r="B5" s="20"/>
      <c r="L5" s="20"/>
    </row>
    <row r="6" spans="2:46" ht="12" customHeight="1" x14ac:dyDescent="0.2">
      <c r="B6" s="20"/>
      <c r="D6" s="27" t="s">
        <v>16</v>
      </c>
      <c r="L6" s="20"/>
    </row>
    <row r="7" spans="2:46" ht="16.5" customHeight="1" x14ac:dyDescent="0.2">
      <c r="B7" s="20"/>
      <c r="E7" s="254" t="str">
        <f>'Rekapitulace stavby'!K6</f>
        <v>OBLASTNÍ NEMOCNICE JIČÍN PAVILON PSYCHIATRIE</v>
      </c>
      <c r="F7" s="255"/>
      <c r="G7" s="255"/>
      <c r="H7" s="255"/>
      <c r="L7" s="20"/>
    </row>
    <row r="8" spans="2:46" ht="12.75" x14ac:dyDescent="0.2">
      <c r="B8" s="20"/>
      <c r="D8" s="27" t="s">
        <v>276</v>
      </c>
      <c r="L8" s="20"/>
    </row>
    <row r="9" spans="2:46" ht="16.5" customHeight="1" x14ac:dyDescent="0.2">
      <c r="B9" s="20"/>
      <c r="E9" s="254" t="s">
        <v>277</v>
      </c>
      <c r="F9" s="234"/>
      <c r="G9" s="234"/>
      <c r="H9" s="234"/>
      <c r="L9" s="20"/>
    </row>
    <row r="10" spans="2:46" ht="12" customHeight="1" x14ac:dyDescent="0.2">
      <c r="B10" s="20"/>
      <c r="D10" s="27" t="s">
        <v>278</v>
      </c>
      <c r="L10" s="20"/>
    </row>
    <row r="11" spans="2:46" s="1" customFormat="1" ht="16.5" customHeight="1" x14ac:dyDescent="0.2">
      <c r="B11" s="33"/>
      <c r="E11" s="238" t="s">
        <v>4347</v>
      </c>
      <c r="F11" s="253"/>
      <c r="G11" s="253"/>
      <c r="H11" s="253"/>
      <c r="L11" s="33"/>
    </row>
    <row r="12" spans="2:46" s="1" customFormat="1" ht="12" customHeight="1" x14ac:dyDescent="0.2">
      <c r="B12" s="33"/>
      <c r="D12" s="27" t="s">
        <v>5055</v>
      </c>
      <c r="L12" s="33"/>
    </row>
    <row r="13" spans="2:46" s="1" customFormat="1" ht="16.5" customHeight="1" x14ac:dyDescent="0.2">
      <c r="B13" s="33"/>
      <c r="E13" s="220" t="s">
        <v>7890</v>
      </c>
      <c r="F13" s="253"/>
      <c r="G13" s="253"/>
      <c r="H13" s="253"/>
      <c r="L13" s="33"/>
    </row>
    <row r="14" spans="2:46" s="1" customFormat="1" x14ac:dyDescent="0.2">
      <c r="B14" s="33"/>
      <c r="L14" s="33"/>
    </row>
    <row r="15" spans="2:46" s="1" customFormat="1" ht="12" customHeight="1" x14ac:dyDescent="0.2">
      <c r="B15" s="33"/>
      <c r="D15" s="27" t="s">
        <v>18</v>
      </c>
      <c r="F15" s="25" t="s">
        <v>1</v>
      </c>
      <c r="I15" s="27" t="s">
        <v>20</v>
      </c>
      <c r="J15" s="25" t="s">
        <v>1</v>
      </c>
      <c r="L15" s="33"/>
    </row>
    <row r="16" spans="2:46" s="1" customFormat="1" ht="12" customHeight="1" x14ac:dyDescent="0.2">
      <c r="B16" s="33"/>
      <c r="D16" s="27" t="s">
        <v>22</v>
      </c>
      <c r="F16" s="25" t="s">
        <v>23</v>
      </c>
      <c r="I16" s="27" t="s">
        <v>24</v>
      </c>
      <c r="J16" s="53">
        <f>'Rekapitulace stavby'!AN8</f>
        <v>45961</v>
      </c>
      <c r="L16" s="33"/>
    </row>
    <row r="17" spans="2:12" s="1" customFormat="1" ht="10.9" customHeight="1" x14ac:dyDescent="0.2">
      <c r="B17" s="33"/>
      <c r="L17" s="33"/>
    </row>
    <row r="18" spans="2:12" s="1" customFormat="1" ht="12" customHeight="1" x14ac:dyDescent="0.2">
      <c r="B18" s="33"/>
      <c r="D18" s="27" t="s">
        <v>29</v>
      </c>
      <c r="I18" s="27" t="s">
        <v>30</v>
      </c>
      <c r="J18" s="25" t="str">
        <f>IF('Rekapitulace stavby'!AN10="","",'Rekapitulace stavby'!AN10)</f>
        <v/>
      </c>
      <c r="L18" s="33"/>
    </row>
    <row r="19" spans="2:12" s="1" customFormat="1" ht="18" customHeight="1" x14ac:dyDescent="0.2">
      <c r="B19" s="33"/>
      <c r="E19" s="25" t="str">
        <f>IF('Rekapitulace stavby'!E11="","",'Rekapitulace stavby'!E11)</f>
        <v>KRÁLOVÉHRADECKÝ KRAJ</v>
      </c>
      <c r="I19" s="27" t="s">
        <v>32</v>
      </c>
      <c r="J19" s="25" t="str">
        <f>IF('Rekapitulace stavby'!AN11="","",'Rekapitulace stavby'!AN11)</f>
        <v/>
      </c>
      <c r="L19" s="33"/>
    </row>
    <row r="20" spans="2:12" s="1" customFormat="1" ht="6.95" customHeight="1" x14ac:dyDescent="0.2">
      <c r="B20" s="33"/>
      <c r="L20" s="33"/>
    </row>
    <row r="21" spans="2:12" s="1" customFormat="1" ht="12" customHeight="1" x14ac:dyDescent="0.2">
      <c r="B21" s="33"/>
      <c r="D21" s="27" t="s">
        <v>33</v>
      </c>
      <c r="I21" s="27" t="s">
        <v>30</v>
      </c>
      <c r="J21" s="28" t="str">
        <f>'Rekapitulace stavby'!AN13</f>
        <v>Vyplň údaj</v>
      </c>
      <c r="L21" s="33"/>
    </row>
    <row r="22" spans="2:12" s="1" customFormat="1" ht="18" customHeight="1" x14ac:dyDescent="0.2">
      <c r="B22" s="33"/>
      <c r="E22" s="256" t="str">
        <f>'Rekapitulace stavby'!E14</f>
        <v>Vyplň údaj</v>
      </c>
      <c r="F22" s="242"/>
      <c r="G22" s="242"/>
      <c r="H22" s="242"/>
      <c r="I22" s="27" t="s">
        <v>32</v>
      </c>
      <c r="J22" s="28" t="str">
        <f>'Rekapitulace stavby'!AN14</f>
        <v>Vyplň údaj</v>
      </c>
      <c r="L22" s="33"/>
    </row>
    <row r="23" spans="2:12" s="1" customFormat="1" ht="6.95" customHeight="1" x14ac:dyDescent="0.2">
      <c r="B23" s="33"/>
      <c r="L23" s="33"/>
    </row>
    <row r="24" spans="2:12" s="1" customFormat="1" ht="12" customHeight="1" x14ac:dyDescent="0.2">
      <c r="B24" s="33"/>
      <c r="D24" s="27" t="s">
        <v>35</v>
      </c>
      <c r="I24" s="27" t="s">
        <v>30</v>
      </c>
      <c r="J24" s="25" t="str">
        <f>IF('Rekapitulace stavby'!AN16="","",'Rekapitulace stavby'!AN16)</f>
        <v/>
      </c>
      <c r="L24" s="33"/>
    </row>
    <row r="25" spans="2:12" s="1" customFormat="1" ht="18" customHeight="1" x14ac:dyDescent="0.2">
      <c r="B25" s="33"/>
      <c r="E25" s="25" t="str">
        <f>IF('Rekapitulace stavby'!E17="","",'Rekapitulace stavby'!E17)</f>
        <v>KANIA a.s.</v>
      </c>
      <c r="I25" s="27" t="s">
        <v>32</v>
      </c>
      <c r="J25" s="25" t="str">
        <f>IF('Rekapitulace stavby'!AN17="","",'Rekapitulace stavby'!AN17)</f>
        <v/>
      </c>
      <c r="L25" s="33"/>
    </row>
    <row r="26" spans="2:12" s="1" customFormat="1" ht="6.95" customHeight="1" x14ac:dyDescent="0.2">
      <c r="B26" s="33"/>
      <c r="L26" s="33"/>
    </row>
    <row r="27" spans="2:12" s="1" customFormat="1" ht="12" customHeight="1" x14ac:dyDescent="0.2">
      <c r="B27" s="33"/>
      <c r="D27" s="27" t="s">
        <v>38</v>
      </c>
      <c r="I27" s="27" t="s">
        <v>30</v>
      </c>
      <c r="J27" s="25" t="str">
        <f>IF('Rekapitulace stavby'!AN19="","",'Rekapitulace stavby'!AN19)</f>
        <v/>
      </c>
      <c r="L27" s="33"/>
    </row>
    <row r="28" spans="2:12" s="1" customFormat="1" ht="18" customHeight="1" x14ac:dyDescent="0.2">
      <c r="B28" s="33"/>
      <c r="E28" s="25" t="str">
        <f>IF('Rekapitulace stavby'!E20="","",'Rekapitulace stavby'!E20)</f>
        <v xml:space="preserve"> </v>
      </c>
      <c r="I28" s="27" t="s">
        <v>32</v>
      </c>
      <c r="J28" s="25" t="str">
        <f>IF('Rekapitulace stavby'!AN20="","",'Rekapitulace stavby'!AN20)</f>
        <v/>
      </c>
      <c r="L28" s="33"/>
    </row>
    <row r="29" spans="2:12" s="1" customFormat="1" ht="6.95" customHeight="1" x14ac:dyDescent="0.2">
      <c r="B29" s="33"/>
      <c r="L29" s="33"/>
    </row>
    <row r="30" spans="2:12" s="1" customFormat="1" ht="12" customHeight="1" x14ac:dyDescent="0.2">
      <c r="B30" s="33"/>
      <c r="D30" s="27" t="s">
        <v>39</v>
      </c>
      <c r="L30" s="33"/>
    </row>
    <row r="31" spans="2:12" s="7" customFormat="1" ht="47.25" customHeight="1" x14ac:dyDescent="0.2">
      <c r="B31" s="95"/>
      <c r="E31" s="246" t="s">
        <v>7314</v>
      </c>
      <c r="F31" s="246"/>
      <c r="G31" s="246"/>
      <c r="H31" s="246"/>
      <c r="L31" s="95"/>
    </row>
    <row r="32" spans="2:12" s="1" customFormat="1" ht="6.95" customHeight="1" x14ac:dyDescent="0.2">
      <c r="B32" s="33"/>
      <c r="L32" s="33"/>
    </row>
    <row r="33" spans="2:12" s="1" customFormat="1" ht="6.95" customHeight="1" x14ac:dyDescent="0.2">
      <c r="B33" s="33"/>
      <c r="D33" s="54"/>
      <c r="E33" s="54"/>
      <c r="F33" s="54"/>
      <c r="G33" s="54"/>
      <c r="H33" s="54"/>
      <c r="I33" s="54"/>
      <c r="J33" s="54"/>
      <c r="K33" s="54"/>
      <c r="L33" s="33"/>
    </row>
    <row r="34" spans="2:12" s="1" customFormat="1" ht="25.35" customHeight="1" x14ac:dyDescent="0.2">
      <c r="B34" s="33"/>
      <c r="D34" s="96" t="s">
        <v>41</v>
      </c>
      <c r="J34" s="67">
        <f>ROUND(J127, 2)</f>
        <v>0</v>
      </c>
      <c r="L34" s="33"/>
    </row>
    <row r="35" spans="2:12" s="1" customFormat="1" ht="6.95" customHeight="1" x14ac:dyDescent="0.2">
      <c r="B35" s="33"/>
      <c r="D35" s="54"/>
      <c r="E35" s="54"/>
      <c r="F35" s="54"/>
      <c r="G35" s="54"/>
      <c r="H35" s="54"/>
      <c r="I35" s="54"/>
      <c r="J35" s="54"/>
      <c r="K35" s="54"/>
      <c r="L35" s="33"/>
    </row>
    <row r="36" spans="2:12" s="1" customFormat="1" ht="14.45" customHeight="1" x14ac:dyDescent="0.2">
      <c r="B36" s="33"/>
      <c r="F36" s="36" t="s">
        <v>43</v>
      </c>
      <c r="I36" s="36" t="s">
        <v>42</v>
      </c>
      <c r="J36" s="36" t="s">
        <v>44</v>
      </c>
      <c r="L36" s="33"/>
    </row>
    <row r="37" spans="2:12" s="1" customFormat="1" ht="14.45" customHeight="1" x14ac:dyDescent="0.2">
      <c r="B37" s="33"/>
      <c r="D37" s="56" t="s">
        <v>45</v>
      </c>
      <c r="E37" s="27" t="s">
        <v>46</v>
      </c>
      <c r="F37" s="87">
        <f>ROUND((SUM(BE127:BE140)),  2)</f>
        <v>0</v>
      </c>
      <c r="I37" s="97">
        <v>0.21</v>
      </c>
      <c r="J37" s="87">
        <f>ROUND(((SUM(BE127:BE140))*I37),  2)</f>
        <v>0</v>
      </c>
      <c r="L37" s="33"/>
    </row>
    <row r="38" spans="2:12" s="1" customFormat="1" ht="14.45" customHeight="1" x14ac:dyDescent="0.2">
      <c r="B38" s="33"/>
      <c r="E38" s="27" t="s">
        <v>47</v>
      </c>
      <c r="F38" s="87">
        <f>ROUND((SUM(BF127:BF140)),  2)</f>
        <v>0</v>
      </c>
      <c r="I38" s="97">
        <v>0.12</v>
      </c>
      <c r="J38" s="87">
        <f>ROUND(((SUM(BF127:BF140))*I38),  2)</f>
        <v>0</v>
      </c>
      <c r="L38" s="33"/>
    </row>
    <row r="39" spans="2:12" s="1" customFormat="1" ht="14.45" hidden="1" customHeight="1" x14ac:dyDescent="0.2">
      <c r="B39" s="33"/>
      <c r="E39" s="27" t="s">
        <v>48</v>
      </c>
      <c r="F39" s="87">
        <f>ROUND((SUM(BG127:BG140)),  2)</f>
        <v>0</v>
      </c>
      <c r="I39" s="97">
        <v>0.21</v>
      </c>
      <c r="J39" s="87">
        <f>0</f>
        <v>0</v>
      </c>
      <c r="L39" s="33"/>
    </row>
    <row r="40" spans="2:12" s="1" customFormat="1" ht="14.45" hidden="1" customHeight="1" x14ac:dyDescent="0.2">
      <c r="B40" s="33"/>
      <c r="E40" s="27" t="s">
        <v>49</v>
      </c>
      <c r="F40" s="87">
        <f>ROUND((SUM(BH127:BH140)),  2)</f>
        <v>0</v>
      </c>
      <c r="I40" s="97">
        <v>0.12</v>
      </c>
      <c r="J40" s="87">
        <f>0</f>
        <v>0</v>
      </c>
      <c r="L40" s="33"/>
    </row>
    <row r="41" spans="2:12" s="1" customFormat="1" ht="14.45" hidden="1" customHeight="1" x14ac:dyDescent="0.2">
      <c r="B41" s="33"/>
      <c r="E41" s="27" t="s">
        <v>50</v>
      </c>
      <c r="F41" s="87">
        <f>ROUND((SUM(BI127:BI140)),  2)</f>
        <v>0</v>
      </c>
      <c r="I41" s="97">
        <v>0</v>
      </c>
      <c r="J41" s="87">
        <f>0</f>
        <v>0</v>
      </c>
      <c r="L41" s="33"/>
    </row>
    <row r="42" spans="2:12" s="1" customFormat="1" ht="6.95" customHeight="1" x14ac:dyDescent="0.2">
      <c r="B42" s="33"/>
      <c r="L42" s="33"/>
    </row>
    <row r="43" spans="2:12" s="1" customFormat="1" ht="25.35" customHeight="1" x14ac:dyDescent="0.2">
      <c r="B43" s="33"/>
      <c r="C43" s="98"/>
      <c r="D43" s="99" t="s">
        <v>51</v>
      </c>
      <c r="E43" s="58"/>
      <c r="F43" s="58"/>
      <c r="G43" s="100" t="s">
        <v>52</v>
      </c>
      <c r="H43" s="101" t="s">
        <v>53</v>
      </c>
      <c r="I43" s="58"/>
      <c r="J43" s="102">
        <f>SUM(J34:J41)</f>
        <v>0</v>
      </c>
      <c r="K43" s="103"/>
      <c r="L43" s="33"/>
    </row>
    <row r="44" spans="2:12" s="1" customFormat="1" ht="14.45" customHeight="1" x14ac:dyDescent="0.2">
      <c r="B44" s="33"/>
      <c r="L44" s="33"/>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33"/>
      <c r="D50" s="42" t="s">
        <v>54</v>
      </c>
      <c r="E50" s="43"/>
      <c r="F50" s="43"/>
      <c r="G50" s="42" t="s">
        <v>55</v>
      </c>
      <c r="H50" s="43"/>
      <c r="I50" s="43"/>
      <c r="J50" s="43"/>
      <c r="K50" s="43"/>
      <c r="L50" s="33"/>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2.75" x14ac:dyDescent="0.2">
      <c r="B61" s="33"/>
      <c r="D61" s="44" t="s">
        <v>56</v>
      </c>
      <c r="E61" s="35"/>
      <c r="F61" s="104" t="s">
        <v>57</v>
      </c>
      <c r="G61" s="44" t="s">
        <v>56</v>
      </c>
      <c r="H61" s="35"/>
      <c r="I61" s="35"/>
      <c r="J61" s="105" t="s">
        <v>57</v>
      </c>
      <c r="K61" s="35"/>
      <c r="L61" s="33"/>
    </row>
    <row r="62" spans="2:12" x14ac:dyDescent="0.2">
      <c r="B62" s="20"/>
      <c r="L62" s="20"/>
    </row>
    <row r="63" spans="2:12" x14ac:dyDescent="0.2">
      <c r="B63" s="20"/>
      <c r="L63" s="20"/>
    </row>
    <row r="64" spans="2:12" x14ac:dyDescent="0.2">
      <c r="B64" s="20"/>
      <c r="L64" s="20"/>
    </row>
    <row r="65" spans="2:12" s="1" customFormat="1" ht="12.75" x14ac:dyDescent="0.2">
      <c r="B65" s="33"/>
      <c r="D65" s="42" t="s">
        <v>58</v>
      </c>
      <c r="E65" s="43"/>
      <c r="F65" s="43"/>
      <c r="G65" s="42" t="s">
        <v>59</v>
      </c>
      <c r="H65" s="43"/>
      <c r="I65" s="43"/>
      <c r="J65" s="43"/>
      <c r="K65" s="43"/>
      <c r="L65" s="33"/>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2.75" x14ac:dyDescent="0.2">
      <c r="B76" s="33"/>
      <c r="D76" s="44" t="s">
        <v>56</v>
      </c>
      <c r="E76" s="35"/>
      <c r="F76" s="104" t="s">
        <v>57</v>
      </c>
      <c r="G76" s="44" t="s">
        <v>56</v>
      </c>
      <c r="H76" s="35"/>
      <c r="I76" s="35"/>
      <c r="J76" s="105" t="s">
        <v>57</v>
      </c>
      <c r="K76" s="35"/>
      <c r="L76" s="33"/>
    </row>
    <row r="77" spans="2:12" s="1" customFormat="1" ht="14.45" customHeight="1" x14ac:dyDescent="0.2">
      <c r="B77" s="45"/>
      <c r="C77" s="46"/>
      <c r="D77" s="46"/>
      <c r="E77" s="46"/>
      <c r="F77" s="46"/>
      <c r="G77" s="46"/>
      <c r="H77" s="46"/>
      <c r="I77" s="46"/>
      <c r="J77" s="46"/>
      <c r="K77" s="46"/>
      <c r="L77" s="33"/>
    </row>
    <row r="81" spans="2:12" s="1" customFormat="1" ht="6.95" customHeight="1" x14ac:dyDescent="0.2">
      <c r="B81" s="47"/>
      <c r="C81" s="48"/>
      <c r="D81" s="48"/>
      <c r="E81" s="48"/>
      <c r="F81" s="48"/>
      <c r="G81" s="48"/>
      <c r="H81" s="48"/>
      <c r="I81" s="48"/>
      <c r="J81" s="48"/>
      <c r="K81" s="48"/>
      <c r="L81" s="33"/>
    </row>
    <row r="82" spans="2:12" s="1" customFormat="1" ht="24.95" customHeight="1" x14ac:dyDescent="0.2">
      <c r="B82" s="33"/>
      <c r="C82" s="21" t="s">
        <v>280</v>
      </c>
      <c r="L82" s="33"/>
    </row>
    <row r="83" spans="2:12" s="1" customFormat="1" ht="6.95" customHeight="1" x14ac:dyDescent="0.2">
      <c r="B83" s="33"/>
      <c r="L83" s="33"/>
    </row>
    <row r="84" spans="2:12" s="1" customFormat="1" ht="12" customHeight="1" x14ac:dyDescent="0.2">
      <c r="B84" s="33"/>
      <c r="C84" s="27" t="s">
        <v>16</v>
      </c>
      <c r="L84" s="33"/>
    </row>
    <row r="85" spans="2:12" s="1" customFormat="1" ht="16.5" customHeight="1" x14ac:dyDescent="0.2">
      <c r="B85" s="33"/>
      <c r="E85" s="254" t="str">
        <f>E7</f>
        <v>OBLASTNÍ NEMOCNICE JIČÍN PAVILON PSYCHIATRIE</v>
      </c>
      <c r="F85" s="255"/>
      <c r="G85" s="255"/>
      <c r="H85" s="255"/>
      <c r="L85" s="33"/>
    </row>
    <row r="86" spans="2:12" ht="12" customHeight="1" x14ac:dyDescent="0.2">
      <c r="B86" s="20"/>
      <c r="C86" s="27" t="s">
        <v>276</v>
      </c>
      <c r="L86" s="20"/>
    </row>
    <row r="87" spans="2:12" ht="16.5" customHeight="1" x14ac:dyDescent="0.2">
      <c r="B87" s="20"/>
      <c r="E87" s="254" t="s">
        <v>277</v>
      </c>
      <c r="F87" s="234"/>
      <c r="G87" s="234"/>
      <c r="H87" s="234"/>
      <c r="L87" s="20"/>
    </row>
    <row r="88" spans="2:12" ht="12" customHeight="1" x14ac:dyDescent="0.2">
      <c r="B88" s="20"/>
      <c r="C88" s="27" t="s">
        <v>278</v>
      </c>
      <c r="L88" s="20"/>
    </row>
    <row r="89" spans="2:12" s="1" customFormat="1" ht="16.5" customHeight="1" x14ac:dyDescent="0.2">
      <c r="B89" s="33"/>
      <c r="E89" s="238" t="s">
        <v>4347</v>
      </c>
      <c r="F89" s="253"/>
      <c r="G89" s="253"/>
      <c r="H89" s="253"/>
      <c r="L89" s="33"/>
    </row>
    <row r="90" spans="2:12" s="1" customFormat="1" ht="12" customHeight="1" x14ac:dyDescent="0.2">
      <c r="B90" s="33"/>
      <c r="C90" s="27" t="s">
        <v>5055</v>
      </c>
      <c r="L90" s="33"/>
    </row>
    <row r="91" spans="2:12" s="1" customFormat="1" ht="16.5" customHeight="1" x14ac:dyDescent="0.2">
      <c r="B91" s="33"/>
      <c r="E91" s="220" t="str">
        <f>E13</f>
        <v>D.1.4.6.9 - JČ</v>
      </c>
      <c r="F91" s="253"/>
      <c r="G91" s="253"/>
      <c r="H91" s="253"/>
      <c r="L91" s="33"/>
    </row>
    <row r="92" spans="2:12" s="1" customFormat="1" ht="6.95" customHeight="1" x14ac:dyDescent="0.2">
      <c r="B92" s="33"/>
      <c r="L92" s="33"/>
    </row>
    <row r="93" spans="2:12" s="1" customFormat="1" ht="12" customHeight="1" x14ac:dyDescent="0.2">
      <c r="B93" s="33"/>
      <c r="C93" s="27" t="s">
        <v>22</v>
      </c>
      <c r="F93" s="25" t="str">
        <f>F16</f>
        <v xml:space="preserve"> </v>
      </c>
      <c r="I93" s="27" t="s">
        <v>24</v>
      </c>
      <c r="J93" s="53">
        <f>IF(J16="","",J16)</f>
        <v>45961</v>
      </c>
      <c r="L93" s="33"/>
    </row>
    <row r="94" spans="2:12" s="1" customFormat="1" ht="6.95" customHeight="1" x14ac:dyDescent="0.2">
      <c r="B94" s="33"/>
      <c r="L94" s="33"/>
    </row>
    <row r="95" spans="2:12" s="1" customFormat="1" ht="15.2" customHeight="1" x14ac:dyDescent="0.2">
      <c r="B95" s="33"/>
      <c r="C95" s="27" t="s">
        <v>29</v>
      </c>
      <c r="F95" s="25" t="str">
        <f>E19</f>
        <v>KRÁLOVÉHRADECKÝ KRAJ</v>
      </c>
      <c r="I95" s="27" t="s">
        <v>35</v>
      </c>
      <c r="J95" s="31" t="str">
        <f>E25</f>
        <v>KANIA a.s.</v>
      </c>
      <c r="L95" s="33"/>
    </row>
    <row r="96" spans="2:12" s="1" customFormat="1" ht="15.2" customHeight="1" x14ac:dyDescent="0.2">
      <c r="B96" s="33"/>
      <c r="C96" s="27" t="s">
        <v>33</v>
      </c>
      <c r="F96" s="25" t="str">
        <f>IF(E22="","",E22)</f>
        <v>Vyplň údaj</v>
      </c>
      <c r="I96" s="27" t="s">
        <v>38</v>
      </c>
      <c r="J96" s="31" t="str">
        <f>E28</f>
        <v xml:space="preserve"> </v>
      </c>
      <c r="L96" s="33"/>
    </row>
    <row r="97" spans="2:47" s="1" customFormat="1" ht="10.35" customHeight="1" x14ac:dyDescent="0.2">
      <c r="B97" s="33"/>
      <c r="L97" s="33"/>
    </row>
    <row r="98" spans="2:47" s="1" customFormat="1" ht="29.25" customHeight="1" x14ac:dyDescent="0.2">
      <c r="B98" s="33"/>
      <c r="C98" s="106" t="s">
        <v>281</v>
      </c>
      <c r="D98" s="98"/>
      <c r="E98" s="98"/>
      <c r="F98" s="98"/>
      <c r="G98" s="98"/>
      <c r="H98" s="98"/>
      <c r="I98" s="98"/>
      <c r="J98" s="107" t="s">
        <v>282</v>
      </c>
      <c r="K98" s="98"/>
      <c r="L98" s="33"/>
    </row>
    <row r="99" spans="2:47" s="1" customFormat="1" ht="10.35" customHeight="1" x14ac:dyDescent="0.2">
      <c r="B99" s="33"/>
      <c r="L99" s="33"/>
    </row>
    <row r="100" spans="2:47" s="1" customFormat="1" ht="22.9" customHeight="1" x14ac:dyDescent="0.2">
      <c r="B100" s="33"/>
      <c r="C100" s="108" t="s">
        <v>283</v>
      </c>
      <c r="J100" s="67">
        <f>J127</f>
        <v>0</v>
      </c>
      <c r="L100" s="33"/>
      <c r="AU100" s="17" t="s">
        <v>284</v>
      </c>
    </row>
    <row r="101" spans="2:47" s="8" customFormat="1" ht="24.95" customHeight="1" x14ac:dyDescent="0.2">
      <c r="B101" s="109"/>
      <c r="D101" s="110" t="s">
        <v>7891</v>
      </c>
      <c r="E101" s="111"/>
      <c r="F101" s="111"/>
      <c r="G101" s="111"/>
      <c r="H101" s="111"/>
      <c r="I101" s="111"/>
      <c r="J101" s="112">
        <f>J128</f>
        <v>0</v>
      </c>
      <c r="L101" s="109"/>
    </row>
    <row r="102" spans="2:47" s="8" customFormat="1" ht="24.95" customHeight="1" x14ac:dyDescent="0.2">
      <c r="B102" s="109"/>
      <c r="D102" s="110" t="s">
        <v>7544</v>
      </c>
      <c r="E102" s="111"/>
      <c r="F102" s="111"/>
      <c r="G102" s="111"/>
      <c r="H102" s="111"/>
      <c r="I102" s="111"/>
      <c r="J102" s="112">
        <f>J132</f>
        <v>0</v>
      </c>
      <c r="L102" s="109"/>
    </row>
    <row r="103" spans="2:47" s="8" customFormat="1" ht="24.95" customHeight="1" x14ac:dyDescent="0.2">
      <c r="B103" s="109"/>
      <c r="D103" s="110" t="s">
        <v>7892</v>
      </c>
      <c r="E103" s="111"/>
      <c r="F103" s="111"/>
      <c r="G103" s="111"/>
      <c r="H103" s="111"/>
      <c r="I103" s="111"/>
      <c r="J103" s="112">
        <f>J137</f>
        <v>0</v>
      </c>
      <c r="L103" s="109"/>
    </row>
    <row r="104" spans="2:47" s="1" customFormat="1" ht="21.75" customHeight="1" x14ac:dyDescent="0.2">
      <c r="B104" s="33"/>
      <c r="L104" s="33"/>
    </row>
    <row r="105" spans="2:47" s="1" customFormat="1" ht="6.95" customHeight="1" x14ac:dyDescent="0.2">
      <c r="B105" s="45"/>
      <c r="C105" s="46"/>
      <c r="D105" s="46"/>
      <c r="E105" s="46"/>
      <c r="F105" s="46"/>
      <c r="G105" s="46"/>
      <c r="H105" s="46"/>
      <c r="I105" s="46"/>
      <c r="J105" s="46"/>
      <c r="K105" s="46"/>
      <c r="L105" s="33"/>
    </row>
    <row r="109" spans="2:47" s="1" customFormat="1" ht="6.95" customHeight="1" x14ac:dyDescent="0.2">
      <c r="B109" s="47"/>
      <c r="C109" s="48"/>
      <c r="D109" s="48"/>
      <c r="E109" s="48"/>
      <c r="F109" s="48"/>
      <c r="G109" s="48"/>
      <c r="H109" s="48"/>
      <c r="I109" s="48"/>
      <c r="J109" s="48"/>
      <c r="K109" s="48"/>
      <c r="L109" s="33"/>
    </row>
    <row r="110" spans="2:47" s="1" customFormat="1" ht="24.95" customHeight="1" x14ac:dyDescent="0.2">
      <c r="B110" s="33"/>
      <c r="C110" s="21" t="s">
        <v>294</v>
      </c>
      <c r="L110" s="33"/>
    </row>
    <row r="111" spans="2:47" s="1" customFormat="1" ht="6.95" customHeight="1" x14ac:dyDescent="0.2">
      <c r="B111" s="33"/>
      <c r="L111" s="33"/>
    </row>
    <row r="112" spans="2:47" s="1" customFormat="1" ht="12" customHeight="1" x14ac:dyDescent="0.2">
      <c r="B112" s="33"/>
      <c r="C112" s="27" t="s">
        <v>16</v>
      </c>
      <c r="L112" s="33"/>
    </row>
    <row r="113" spans="2:63" s="1" customFormat="1" ht="16.5" customHeight="1" x14ac:dyDescent="0.2">
      <c r="B113" s="33"/>
      <c r="E113" s="254" t="str">
        <f>E7</f>
        <v>OBLASTNÍ NEMOCNICE JIČÍN PAVILON PSYCHIATRIE</v>
      </c>
      <c r="F113" s="255"/>
      <c r="G113" s="255"/>
      <c r="H113" s="255"/>
      <c r="L113" s="33"/>
    </row>
    <row r="114" spans="2:63" ht="12" customHeight="1" x14ac:dyDescent="0.2">
      <c r="B114" s="20"/>
      <c r="C114" s="27" t="s">
        <v>276</v>
      </c>
      <c r="L114" s="20"/>
    </row>
    <row r="115" spans="2:63" ht="16.5" customHeight="1" x14ac:dyDescent="0.2">
      <c r="B115" s="20"/>
      <c r="E115" s="254" t="s">
        <v>277</v>
      </c>
      <c r="F115" s="234"/>
      <c r="G115" s="234"/>
      <c r="H115" s="234"/>
      <c r="L115" s="20"/>
    </row>
    <row r="116" spans="2:63" ht="12" customHeight="1" x14ac:dyDescent="0.2">
      <c r="B116" s="20"/>
      <c r="C116" s="27" t="s">
        <v>278</v>
      </c>
      <c r="L116" s="20"/>
    </row>
    <row r="117" spans="2:63" s="1" customFormat="1" ht="16.5" customHeight="1" x14ac:dyDescent="0.2">
      <c r="B117" s="33"/>
      <c r="E117" s="238" t="s">
        <v>4347</v>
      </c>
      <c r="F117" s="253"/>
      <c r="G117" s="253"/>
      <c r="H117" s="253"/>
      <c r="L117" s="33"/>
    </row>
    <row r="118" spans="2:63" s="1" customFormat="1" ht="12" customHeight="1" x14ac:dyDescent="0.2">
      <c r="B118" s="33"/>
      <c r="C118" s="27" t="s">
        <v>5055</v>
      </c>
      <c r="L118" s="33"/>
    </row>
    <row r="119" spans="2:63" s="1" customFormat="1" ht="16.5" customHeight="1" x14ac:dyDescent="0.2">
      <c r="B119" s="33"/>
      <c r="E119" s="220" t="str">
        <f>E13</f>
        <v>D.1.4.6.9 - JČ</v>
      </c>
      <c r="F119" s="253"/>
      <c r="G119" s="253"/>
      <c r="H119" s="253"/>
      <c r="L119" s="33"/>
    </row>
    <row r="120" spans="2:63" s="1" customFormat="1" ht="6.95" customHeight="1" x14ac:dyDescent="0.2">
      <c r="B120" s="33"/>
      <c r="L120" s="33"/>
    </row>
    <row r="121" spans="2:63" s="1" customFormat="1" ht="12" customHeight="1" x14ac:dyDescent="0.2">
      <c r="B121" s="33"/>
      <c r="C121" s="27" t="s">
        <v>22</v>
      </c>
      <c r="F121" s="25" t="str">
        <f>F16</f>
        <v xml:space="preserve"> </v>
      </c>
      <c r="I121" s="27" t="s">
        <v>24</v>
      </c>
      <c r="J121" s="53">
        <f>IF(J16="","",J16)</f>
        <v>45961</v>
      </c>
      <c r="L121" s="33"/>
    </row>
    <row r="122" spans="2:63" s="1" customFormat="1" ht="6.95" customHeight="1" x14ac:dyDescent="0.2">
      <c r="B122" s="33"/>
      <c r="L122" s="33"/>
    </row>
    <row r="123" spans="2:63" s="1" customFormat="1" ht="15.2" customHeight="1" x14ac:dyDescent="0.2">
      <c r="B123" s="33"/>
      <c r="C123" s="27" t="s">
        <v>29</v>
      </c>
      <c r="F123" s="25" t="str">
        <f>E19</f>
        <v>KRÁLOVÉHRADECKÝ KRAJ</v>
      </c>
      <c r="I123" s="27" t="s">
        <v>35</v>
      </c>
      <c r="J123" s="31" t="str">
        <f>E25</f>
        <v>KANIA a.s.</v>
      </c>
      <c r="L123" s="33"/>
    </row>
    <row r="124" spans="2:63" s="1" customFormat="1" ht="15.2" customHeight="1" x14ac:dyDescent="0.2">
      <c r="B124" s="33"/>
      <c r="C124" s="27" t="s">
        <v>33</v>
      </c>
      <c r="F124" s="25" t="str">
        <f>IF(E22="","",E22)</f>
        <v>Vyplň údaj</v>
      </c>
      <c r="I124" s="27" t="s">
        <v>38</v>
      </c>
      <c r="J124" s="31" t="str">
        <f>E28</f>
        <v xml:space="preserve"> </v>
      </c>
      <c r="L124" s="33"/>
    </row>
    <row r="125" spans="2:63" s="1" customFormat="1" ht="10.35" customHeight="1" x14ac:dyDescent="0.2">
      <c r="B125" s="33"/>
      <c r="L125" s="33"/>
    </row>
    <row r="126" spans="2:63" s="10" customFormat="1" ht="29.25" customHeight="1" x14ac:dyDescent="0.2">
      <c r="B126" s="117"/>
      <c r="C126" s="118" t="s">
        <v>295</v>
      </c>
      <c r="D126" s="119" t="s">
        <v>66</v>
      </c>
      <c r="E126" s="119" t="s">
        <v>62</v>
      </c>
      <c r="F126" s="119" t="s">
        <v>63</v>
      </c>
      <c r="G126" s="119" t="s">
        <v>296</v>
      </c>
      <c r="H126" s="119" t="s">
        <v>297</v>
      </c>
      <c r="I126" s="119" t="s">
        <v>298</v>
      </c>
      <c r="J126" s="119" t="s">
        <v>282</v>
      </c>
      <c r="K126" s="120" t="s">
        <v>299</v>
      </c>
      <c r="L126" s="117"/>
      <c r="M126" s="60" t="s">
        <v>1</v>
      </c>
      <c r="N126" s="61" t="s">
        <v>45</v>
      </c>
      <c r="O126" s="61" t="s">
        <v>300</v>
      </c>
      <c r="P126" s="61" t="s">
        <v>301</v>
      </c>
      <c r="Q126" s="61" t="s">
        <v>302</v>
      </c>
      <c r="R126" s="61" t="s">
        <v>303</v>
      </c>
      <c r="S126" s="61" t="s">
        <v>304</v>
      </c>
      <c r="T126" s="62" t="s">
        <v>305</v>
      </c>
    </row>
    <row r="127" spans="2:63" s="1" customFormat="1" ht="22.9" customHeight="1" x14ac:dyDescent="0.25">
      <c r="B127" s="33"/>
      <c r="C127" s="65" t="s">
        <v>306</v>
      </c>
      <c r="J127" s="121">
        <f>BK127</f>
        <v>0</v>
      </c>
      <c r="L127" s="33"/>
      <c r="M127" s="63"/>
      <c r="N127" s="54"/>
      <c r="O127" s="54"/>
      <c r="P127" s="122">
        <f>P128+P132+P137</f>
        <v>0</v>
      </c>
      <c r="Q127" s="54"/>
      <c r="R127" s="122">
        <f>R128+R132+R137</f>
        <v>0</v>
      </c>
      <c r="S127" s="54"/>
      <c r="T127" s="123">
        <f>T128+T132+T137</f>
        <v>0</v>
      </c>
      <c r="AT127" s="17" t="s">
        <v>80</v>
      </c>
      <c r="AU127" s="17" t="s">
        <v>284</v>
      </c>
      <c r="BK127" s="124">
        <f>BK128+BK132+BK137</f>
        <v>0</v>
      </c>
    </row>
    <row r="128" spans="2:63" s="11" customFormat="1" ht="25.9" customHeight="1" x14ac:dyDescent="0.2">
      <c r="B128" s="125"/>
      <c r="D128" s="126" t="s">
        <v>80</v>
      </c>
      <c r="E128" s="127" t="s">
        <v>534</v>
      </c>
      <c r="F128" s="127" t="s">
        <v>7893</v>
      </c>
      <c r="I128" s="128"/>
      <c r="J128" s="129">
        <f>BK128</f>
        <v>0</v>
      </c>
      <c r="L128" s="125"/>
      <c r="M128" s="130"/>
      <c r="P128" s="131">
        <f>SUM(P129:P131)</f>
        <v>0</v>
      </c>
      <c r="R128" s="131">
        <f>SUM(R129:R131)</f>
        <v>0</v>
      </c>
      <c r="T128" s="132">
        <f>SUM(T129:T131)</f>
        <v>0</v>
      </c>
      <c r="AR128" s="126" t="s">
        <v>88</v>
      </c>
      <c r="AT128" s="133" t="s">
        <v>80</v>
      </c>
      <c r="AU128" s="133" t="s">
        <v>81</v>
      </c>
      <c r="AY128" s="126" t="s">
        <v>309</v>
      </c>
      <c r="BK128" s="134">
        <f>SUM(BK129:BK131)</f>
        <v>0</v>
      </c>
    </row>
    <row r="129" spans="2:65" s="1" customFormat="1" ht="24.2" customHeight="1" x14ac:dyDescent="0.2">
      <c r="B129" s="137"/>
      <c r="C129" s="138" t="s">
        <v>88</v>
      </c>
      <c r="D129" s="138" t="s">
        <v>311</v>
      </c>
      <c r="E129" s="139" t="s">
        <v>7894</v>
      </c>
      <c r="F129" s="140" t="s">
        <v>7895</v>
      </c>
      <c r="G129" s="141" t="s">
        <v>2702</v>
      </c>
      <c r="H129" s="142">
        <v>1</v>
      </c>
      <c r="I129" s="143"/>
      <c r="J129" s="144">
        <f>ROUND(I129*H129,2)</f>
        <v>0</v>
      </c>
      <c r="K129" s="140" t="s">
        <v>7325</v>
      </c>
      <c r="L129" s="33"/>
      <c r="M129" s="145" t="s">
        <v>1</v>
      </c>
      <c r="N129" s="146" t="s">
        <v>46</v>
      </c>
      <c r="P129" s="147">
        <f>O129*H129</f>
        <v>0</v>
      </c>
      <c r="Q129" s="147">
        <v>0</v>
      </c>
      <c r="R129" s="147">
        <f>Q129*H129</f>
        <v>0</v>
      </c>
      <c r="S129" s="147">
        <v>0</v>
      </c>
      <c r="T129" s="148">
        <f>S129*H129</f>
        <v>0</v>
      </c>
      <c r="AR129" s="149" t="s">
        <v>120</v>
      </c>
      <c r="AT129" s="149" t="s">
        <v>311</v>
      </c>
      <c r="AU129" s="149" t="s">
        <v>88</v>
      </c>
      <c r="AY129" s="17" t="s">
        <v>309</v>
      </c>
      <c r="BE129" s="150">
        <f>IF(N129="základní",J129,0)</f>
        <v>0</v>
      </c>
      <c r="BF129" s="150">
        <f>IF(N129="snížená",J129,0)</f>
        <v>0</v>
      </c>
      <c r="BG129" s="150">
        <f>IF(N129="zákl. přenesená",J129,0)</f>
        <v>0</v>
      </c>
      <c r="BH129" s="150">
        <f>IF(N129="sníž. přenesená",J129,0)</f>
        <v>0</v>
      </c>
      <c r="BI129" s="150">
        <f>IF(N129="nulová",J129,0)</f>
        <v>0</v>
      </c>
      <c r="BJ129" s="17" t="s">
        <v>88</v>
      </c>
      <c r="BK129" s="150">
        <f>ROUND(I129*H129,2)</f>
        <v>0</v>
      </c>
      <c r="BL129" s="17" t="s">
        <v>120</v>
      </c>
      <c r="BM129" s="149" t="s">
        <v>90</v>
      </c>
    </row>
    <row r="130" spans="2:65" s="1" customFormat="1" ht="24.2" customHeight="1" x14ac:dyDescent="0.2">
      <c r="B130" s="137"/>
      <c r="C130" s="138" t="s">
        <v>90</v>
      </c>
      <c r="D130" s="138" t="s">
        <v>311</v>
      </c>
      <c r="E130" s="139" t="s">
        <v>7896</v>
      </c>
      <c r="F130" s="140" t="s">
        <v>7897</v>
      </c>
      <c r="G130" s="141" t="s">
        <v>2702</v>
      </c>
      <c r="H130" s="142">
        <v>1</v>
      </c>
      <c r="I130" s="143"/>
      <c r="J130" s="144">
        <f>ROUND(I130*H130,2)</f>
        <v>0</v>
      </c>
      <c r="K130" s="140" t="s">
        <v>7325</v>
      </c>
      <c r="L130" s="33"/>
      <c r="M130" s="145" t="s">
        <v>1</v>
      </c>
      <c r="N130" s="146" t="s">
        <v>46</v>
      </c>
      <c r="P130" s="147">
        <f>O130*H130</f>
        <v>0</v>
      </c>
      <c r="Q130" s="147">
        <v>0</v>
      </c>
      <c r="R130" s="147">
        <f>Q130*H130</f>
        <v>0</v>
      </c>
      <c r="S130" s="147">
        <v>0</v>
      </c>
      <c r="T130" s="148">
        <f>S130*H130</f>
        <v>0</v>
      </c>
      <c r="AR130" s="149" t="s">
        <v>120</v>
      </c>
      <c r="AT130" s="149" t="s">
        <v>311</v>
      </c>
      <c r="AU130" s="149" t="s">
        <v>88</v>
      </c>
      <c r="AY130" s="17" t="s">
        <v>309</v>
      </c>
      <c r="BE130" s="150">
        <f>IF(N130="základní",J130,0)</f>
        <v>0</v>
      </c>
      <c r="BF130" s="150">
        <f>IF(N130="snížená",J130,0)</f>
        <v>0</v>
      </c>
      <c r="BG130" s="150">
        <f>IF(N130="zákl. přenesená",J130,0)</f>
        <v>0</v>
      </c>
      <c r="BH130" s="150">
        <f>IF(N130="sníž. přenesená",J130,0)</f>
        <v>0</v>
      </c>
      <c r="BI130" s="150">
        <f>IF(N130="nulová",J130,0)</f>
        <v>0</v>
      </c>
      <c r="BJ130" s="17" t="s">
        <v>88</v>
      </c>
      <c r="BK130" s="150">
        <f>ROUND(I130*H130,2)</f>
        <v>0</v>
      </c>
      <c r="BL130" s="17" t="s">
        <v>120</v>
      </c>
      <c r="BM130" s="149" t="s">
        <v>120</v>
      </c>
    </row>
    <row r="131" spans="2:65" s="1" customFormat="1" ht="33" customHeight="1" x14ac:dyDescent="0.2">
      <c r="B131" s="137"/>
      <c r="C131" s="138" t="s">
        <v>101</v>
      </c>
      <c r="D131" s="138" t="s">
        <v>311</v>
      </c>
      <c r="E131" s="139" t="s">
        <v>7898</v>
      </c>
      <c r="F131" s="140" t="s">
        <v>7899</v>
      </c>
      <c r="G131" s="141" t="s">
        <v>2702</v>
      </c>
      <c r="H131" s="142">
        <v>18</v>
      </c>
      <c r="I131" s="143"/>
      <c r="J131" s="144">
        <f>ROUND(I131*H131,2)</f>
        <v>0</v>
      </c>
      <c r="K131" s="140" t="s">
        <v>7325</v>
      </c>
      <c r="L131" s="33"/>
      <c r="M131" s="145" t="s">
        <v>1</v>
      </c>
      <c r="N131" s="146" t="s">
        <v>46</v>
      </c>
      <c r="P131" s="147">
        <f>O131*H131</f>
        <v>0</v>
      </c>
      <c r="Q131" s="147">
        <v>0</v>
      </c>
      <c r="R131" s="147">
        <f>Q131*H131</f>
        <v>0</v>
      </c>
      <c r="S131" s="147">
        <v>0</v>
      </c>
      <c r="T131" s="148">
        <f>S131*H131</f>
        <v>0</v>
      </c>
      <c r="AR131" s="149" t="s">
        <v>120</v>
      </c>
      <c r="AT131" s="149" t="s">
        <v>311</v>
      </c>
      <c r="AU131" s="149" t="s">
        <v>88</v>
      </c>
      <c r="AY131" s="17" t="s">
        <v>309</v>
      </c>
      <c r="BE131" s="150">
        <f>IF(N131="základní",J131,0)</f>
        <v>0</v>
      </c>
      <c r="BF131" s="150">
        <f>IF(N131="snížená",J131,0)</f>
        <v>0</v>
      </c>
      <c r="BG131" s="150">
        <f>IF(N131="zákl. přenesená",J131,0)</f>
        <v>0</v>
      </c>
      <c r="BH131" s="150">
        <f>IF(N131="sníž. přenesená",J131,0)</f>
        <v>0</v>
      </c>
      <c r="BI131" s="150">
        <f>IF(N131="nulová",J131,0)</f>
        <v>0</v>
      </c>
      <c r="BJ131" s="17" t="s">
        <v>88</v>
      </c>
      <c r="BK131" s="150">
        <f>ROUND(I131*H131,2)</f>
        <v>0</v>
      </c>
      <c r="BL131" s="17" t="s">
        <v>120</v>
      </c>
      <c r="BM131" s="149" t="s">
        <v>325</v>
      </c>
    </row>
    <row r="132" spans="2:65" s="11" customFormat="1" ht="25.9" customHeight="1" x14ac:dyDescent="0.2">
      <c r="B132" s="125"/>
      <c r="D132" s="126" t="s">
        <v>80</v>
      </c>
      <c r="E132" s="127" t="s">
        <v>6203</v>
      </c>
      <c r="F132" s="127" t="s">
        <v>7576</v>
      </c>
      <c r="I132" s="128"/>
      <c r="J132" s="129">
        <f>BK132</f>
        <v>0</v>
      </c>
      <c r="L132" s="125"/>
      <c r="M132" s="130"/>
      <c r="P132" s="131">
        <f>SUM(P133:P136)</f>
        <v>0</v>
      </c>
      <c r="R132" s="131">
        <f>SUM(R133:R136)</f>
        <v>0</v>
      </c>
      <c r="T132" s="132">
        <f>SUM(T133:T136)</f>
        <v>0</v>
      </c>
      <c r="AR132" s="126" t="s">
        <v>88</v>
      </c>
      <c r="AT132" s="133" t="s">
        <v>80</v>
      </c>
      <c r="AU132" s="133" t="s">
        <v>81</v>
      </c>
      <c r="AY132" s="126" t="s">
        <v>309</v>
      </c>
      <c r="BK132" s="134">
        <f>SUM(BK133:BK136)</f>
        <v>0</v>
      </c>
    </row>
    <row r="133" spans="2:65" s="1" customFormat="1" ht="16.5" customHeight="1" x14ac:dyDescent="0.2">
      <c r="B133" s="137"/>
      <c r="C133" s="138" t="s">
        <v>120</v>
      </c>
      <c r="D133" s="138" t="s">
        <v>311</v>
      </c>
      <c r="E133" s="139" t="s">
        <v>6785</v>
      </c>
      <c r="F133" s="140" t="s">
        <v>6706</v>
      </c>
      <c r="G133" s="141" t="s">
        <v>434</v>
      </c>
      <c r="H133" s="142">
        <v>622</v>
      </c>
      <c r="I133" s="143"/>
      <c r="J133" s="144">
        <f>ROUND(I133*H133,2)</f>
        <v>0</v>
      </c>
      <c r="K133" s="140" t="s">
        <v>366</v>
      </c>
      <c r="L133" s="33"/>
      <c r="M133" s="145" t="s">
        <v>1</v>
      </c>
      <c r="N133" s="146" t="s">
        <v>46</v>
      </c>
      <c r="P133" s="147">
        <f>O133*H133</f>
        <v>0</v>
      </c>
      <c r="Q133" s="147">
        <v>0</v>
      </c>
      <c r="R133" s="147">
        <f>Q133*H133</f>
        <v>0</v>
      </c>
      <c r="S133" s="147">
        <v>0</v>
      </c>
      <c r="T133" s="148">
        <f>S133*H133</f>
        <v>0</v>
      </c>
      <c r="AR133" s="149" t="s">
        <v>120</v>
      </c>
      <c r="AT133" s="149" t="s">
        <v>311</v>
      </c>
      <c r="AU133" s="149" t="s">
        <v>88</v>
      </c>
      <c r="AY133" s="17" t="s">
        <v>309</v>
      </c>
      <c r="BE133" s="150">
        <f>IF(N133="základní",J133,0)</f>
        <v>0</v>
      </c>
      <c r="BF133" s="150">
        <f>IF(N133="snížená",J133,0)</f>
        <v>0</v>
      </c>
      <c r="BG133" s="150">
        <f>IF(N133="zákl. přenesená",J133,0)</f>
        <v>0</v>
      </c>
      <c r="BH133" s="150">
        <f>IF(N133="sníž. přenesená",J133,0)</f>
        <v>0</v>
      </c>
      <c r="BI133" s="150">
        <f>IF(N133="nulová",J133,0)</f>
        <v>0</v>
      </c>
      <c r="BJ133" s="17" t="s">
        <v>88</v>
      </c>
      <c r="BK133" s="150">
        <f>ROUND(I133*H133,2)</f>
        <v>0</v>
      </c>
      <c r="BL133" s="17" t="s">
        <v>120</v>
      </c>
      <c r="BM133" s="149" t="s">
        <v>329</v>
      </c>
    </row>
    <row r="134" spans="2:65" s="1" customFormat="1" ht="21.75" customHeight="1" x14ac:dyDescent="0.2">
      <c r="B134" s="137"/>
      <c r="C134" s="138" t="s">
        <v>331</v>
      </c>
      <c r="D134" s="138" t="s">
        <v>311</v>
      </c>
      <c r="E134" s="139" t="s">
        <v>7900</v>
      </c>
      <c r="F134" s="140" t="s">
        <v>7901</v>
      </c>
      <c r="G134" s="141" t="s">
        <v>434</v>
      </c>
      <c r="H134" s="142">
        <v>620</v>
      </c>
      <c r="I134" s="143"/>
      <c r="J134" s="144">
        <f>ROUND(I134*H134,2)</f>
        <v>0</v>
      </c>
      <c r="K134" s="140" t="s">
        <v>7325</v>
      </c>
      <c r="L134" s="33"/>
      <c r="M134" s="145" t="s">
        <v>1</v>
      </c>
      <c r="N134" s="146" t="s">
        <v>46</v>
      </c>
      <c r="P134" s="147">
        <f>O134*H134</f>
        <v>0</v>
      </c>
      <c r="Q134" s="147">
        <v>0</v>
      </c>
      <c r="R134" s="147">
        <f>Q134*H134</f>
        <v>0</v>
      </c>
      <c r="S134" s="147">
        <v>0</v>
      </c>
      <c r="T134" s="148">
        <f>S134*H134</f>
        <v>0</v>
      </c>
      <c r="AR134" s="149" t="s">
        <v>120</v>
      </c>
      <c r="AT134" s="149" t="s">
        <v>311</v>
      </c>
      <c r="AU134" s="149" t="s">
        <v>88</v>
      </c>
      <c r="AY134" s="17" t="s">
        <v>309</v>
      </c>
      <c r="BE134" s="150">
        <f>IF(N134="základní",J134,0)</f>
        <v>0</v>
      </c>
      <c r="BF134" s="150">
        <f>IF(N134="snížená",J134,0)</f>
        <v>0</v>
      </c>
      <c r="BG134" s="150">
        <f>IF(N134="zákl. přenesená",J134,0)</f>
        <v>0</v>
      </c>
      <c r="BH134" s="150">
        <f>IF(N134="sníž. přenesená",J134,0)</f>
        <v>0</v>
      </c>
      <c r="BI134" s="150">
        <f>IF(N134="nulová",J134,0)</f>
        <v>0</v>
      </c>
      <c r="BJ134" s="17" t="s">
        <v>88</v>
      </c>
      <c r="BK134" s="150">
        <f>ROUND(I134*H134,2)</f>
        <v>0</v>
      </c>
      <c r="BL134" s="17" t="s">
        <v>120</v>
      </c>
      <c r="BM134" s="149" t="s">
        <v>334</v>
      </c>
    </row>
    <row r="135" spans="2:65" s="1" customFormat="1" ht="16.5" customHeight="1" x14ac:dyDescent="0.2">
      <c r="B135" s="137"/>
      <c r="C135" s="138" t="s">
        <v>325</v>
      </c>
      <c r="D135" s="138" t="s">
        <v>311</v>
      </c>
      <c r="E135" s="139" t="s">
        <v>6798</v>
      </c>
      <c r="F135" s="140" t="s">
        <v>7407</v>
      </c>
      <c r="G135" s="141" t="s">
        <v>2702</v>
      </c>
      <c r="H135" s="142">
        <v>1</v>
      </c>
      <c r="I135" s="143"/>
      <c r="J135" s="144">
        <f>ROUND(I135*H135,2)</f>
        <v>0</v>
      </c>
      <c r="K135" s="140" t="s">
        <v>366</v>
      </c>
      <c r="L135" s="33"/>
      <c r="M135" s="145" t="s">
        <v>1</v>
      </c>
      <c r="N135" s="146" t="s">
        <v>46</v>
      </c>
      <c r="P135" s="147">
        <f>O135*H135</f>
        <v>0</v>
      </c>
      <c r="Q135" s="147">
        <v>0</v>
      </c>
      <c r="R135" s="147">
        <f>Q135*H135</f>
        <v>0</v>
      </c>
      <c r="S135" s="147">
        <v>0</v>
      </c>
      <c r="T135" s="148">
        <f>S135*H135</f>
        <v>0</v>
      </c>
      <c r="AR135" s="149" t="s">
        <v>120</v>
      </c>
      <c r="AT135" s="149" t="s">
        <v>311</v>
      </c>
      <c r="AU135" s="149" t="s">
        <v>88</v>
      </c>
      <c r="AY135" s="17" t="s">
        <v>309</v>
      </c>
      <c r="BE135" s="150">
        <f>IF(N135="základní",J135,0)</f>
        <v>0</v>
      </c>
      <c r="BF135" s="150">
        <f>IF(N135="snížená",J135,0)</f>
        <v>0</v>
      </c>
      <c r="BG135" s="150">
        <f>IF(N135="zákl. přenesená",J135,0)</f>
        <v>0</v>
      </c>
      <c r="BH135" s="150">
        <f>IF(N135="sníž. přenesená",J135,0)</f>
        <v>0</v>
      </c>
      <c r="BI135" s="150">
        <f>IF(N135="nulová",J135,0)</f>
        <v>0</v>
      </c>
      <c r="BJ135" s="17" t="s">
        <v>88</v>
      </c>
      <c r="BK135" s="150">
        <f>ROUND(I135*H135,2)</f>
        <v>0</v>
      </c>
      <c r="BL135" s="17" t="s">
        <v>120</v>
      </c>
      <c r="BM135" s="149" t="s">
        <v>8</v>
      </c>
    </row>
    <row r="136" spans="2:65" s="1" customFormat="1" ht="16.5" customHeight="1" x14ac:dyDescent="0.2">
      <c r="B136" s="137"/>
      <c r="C136" s="138" t="s">
        <v>339</v>
      </c>
      <c r="D136" s="138" t="s">
        <v>311</v>
      </c>
      <c r="E136" s="139" t="s">
        <v>7902</v>
      </c>
      <c r="F136" s="140" t="s">
        <v>7884</v>
      </c>
      <c r="G136" s="141" t="s">
        <v>2702</v>
      </c>
      <c r="H136" s="142">
        <v>1</v>
      </c>
      <c r="I136" s="143"/>
      <c r="J136" s="144">
        <f>ROUND(I136*H136,2)</f>
        <v>0</v>
      </c>
      <c r="K136" s="140" t="s">
        <v>7325</v>
      </c>
      <c r="L136" s="33"/>
      <c r="M136" s="145" t="s">
        <v>1</v>
      </c>
      <c r="N136" s="146" t="s">
        <v>46</v>
      </c>
      <c r="P136" s="147">
        <f>O136*H136</f>
        <v>0</v>
      </c>
      <c r="Q136" s="147">
        <v>0</v>
      </c>
      <c r="R136" s="147">
        <f>Q136*H136</f>
        <v>0</v>
      </c>
      <c r="S136" s="147">
        <v>0</v>
      </c>
      <c r="T136" s="148">
        <f>S136*H136</f>
        <v>0</v>
      </c>
      <c r="AR136" s="149" t="s">
        <v>120</v>
      </c>
      <c r="AT136" s="149" t="s">
        <v>311</v>
      </c>
      <c r="AU136" s="149" t="s">
        <v>88</v>
      </c>
      <c r="AY136" s="17" t="s">
        <v>309</v>
      </c>
      <c r="BE136" s="150">
        <f>IF(N136="základní",J136,0)</f>
        <v>0</v>
      </c>
      <c r="BF136" s="150">
        <f>IF(N136="snížená",J136,0)</f>
        <v>0</v>
      </c>
      <c r="BG136" s="150">
        <f>IF(N136="zákl. přenesená",J136,0)</f>
        <v>0</v>
      </c>
      <c r="BH136" s="150">
        <f>IF(N136="sníž. přenesená",J136,0)</f>
        <v>0</v>
      </c>
      <c r="BI136" s="150">
        <f>IF(N136="nulová",J136,0)</f>
        <v>0</v>
      </c>
      <c r="BJ136" s="17" t="s">
        <v>88</v>
      </c>
      <c r="BK136" s="150">
        <f>ROUND(I136*H136,2)</f>
        <v>0</v>
      </c>
      <c r="BL136" s="17" t="s">
        <v>120</v>
      </c>
      <c r="BM136" s="149" t="s">
        <v>342</v>
      </c>
    </row>
    <row r="137" spans="2:65" s="11" customFormat="1" ht="25.9" customHeight="1" x14ac:dyDescent="0.2">
      <c r="B137" s="125"/>
      <c r="D137" s="126" t="s">
        <v>80</v>
      </c>
      <c r="E137" s="127" t="s">
        <v>6263</v>
      </c>
      <c r="F137" s="127" t="s">
        <v>7887</v>
      </c>
      <c r="I137" s="128"/>
      <c r="J137" s="129">
        <f>BK137</f>
        <v>0</v>
      </c>
      <c r="L137" s="125"/>
      <c r="M137" s="130"/>
      <c r="P137" s="131">
        <f>SUM(P138:P140)</f>
        <v>0</v>
      </c>
      <c r="R137" s="131">
        <f>SUM(R138:R140)</f>
        <v>0</v>
      </c>
      <c r="T137" s="132">
        <f>SUM(T138:T140)</f>
        <v>0</v>
      </c>
      <c r="AR137" s="126" t="s">
        <v>88</v>
      </c>
      <c r="AT137" s="133" t="s">
        <v>80</v>
      </c>
      <c r="AU137" s="133" t="s">
        <v>81</v>
      </c>
      <c r="AY137" s="126" t="s">
        <v>309</v>
      </c>
      <c r="BK137" s="134">
        <f>SUM(BK138:BK140)</f>
        <v>0</v>
      </c>
    </row>
    <row r="138" spans="2:65" s="1" customFormat="1" ht="16.5" customHeight="1" x14ac:dyDescent="0.2">
      <c r="B138" s="137"/>
      <c r="C138" s="138" t="s">
        <v>329</v>
      </c>
      <c r="D138" s="138" t="s">
        <v>311</v>
      </c>
      <c r="E138" s="139" t="s">
        <v>7903</v>
      </c>
      <c r="F138" s="140" t="s">
        <v>7454</v>
      </c>
      <c r="G138" s="141" t="s">
        <v>617</v>
      </c>
      <c r="H138" s="142">
        <v>12</v>
      </c>
      <c r="I138" s="143"/>
      <c r="J138" s="144">
        <f>ROUND(I138*H138,2)</f>
        <v>0</v>
      </c>
      <c r="K138" s="140" t="s">
        <v>7325</v>
      </c>
      <c r="L138" s="33"/>
      <c r="M138" s="145" t="s">
        <v>1</v>
      </c>
      <c r="N138" s="146" t="s">
        <v>46</v>
      </c>
      <c r="P138" s="147">
        <f>O138*H138</f>
        <v>0</v>
      </c>
      <c r="Q138" s="147">
        <v>0</v>
      </c>
      <c r="R138" s="147">
        <f>Q138*H138</f>
        <v>0</v>
      </c>
      <c r="S138" s="147">
        <v>0</v>
      </c>
      <c r="T138" s="148">
        <f>S138*H138</f>
        <v>0</v>
      </c>
      <c r="AR138" s="149" t="s">
        <v>120</v>
      </c>
      <c r="AT138" s="149" t="s">
        <v>311</v>
      </c>
      <c r="AU138" s="149" t="s">
        <v>88</v>
      </c>
      <c r="AY138" s="17" t="s">
        <v>309</v>
      </c>
      <c r="BE138" s="150">
        <f>IF(N138="základní",J138,0)</f>
        <v>0</v>
      </c>
      <c r="BF138" s="150">
        <f>IF(N138="snížená",J138,0)</f>
        <v>0</v>
      </c>
      <c r="BG138" s="150">
        <f>IF(N138="zákl. přenesená",J138,0)</f>
        <v>0</v>
      </c>
      <c r="BH138" s="150">
        <f>IF(N138="sníž. přenesená",J138,0)</f>
        <v>0</v>
      </c>
      <c r="BI138" s="150">
        <f>IF(N138="nulová",J138,0)</f>
        <v>0</v>
      </c>
      <c r="BJ138" s="17" t="s">
        <v>88</v>
      </c>
      <c r="BK138" s="150">
        <f>ROUND(I138*H138,2)</f>
        <v>0</v>
      </c>
      <c r="BL138" s="17" t="s">
        <v>120</v>
      </c>
      <c r="BM138" s="149" t="s">
        <v>346</v>
      </c>
    </row>
    <row r="139" spans="2:65" s="1" customFormat="1" ht="16.5" customHeight="1" x14ac:dyDescent="0.2">
      <c r="B139" s="137"/>
      <c r="C139" s="138" t="s">
        <v>348</v>
      </c>
      <c r="D139" s="138" t="s">
        <v>311</v>
      </c>
      <c r="E139" s="139" t="s">
        <v>7904</v>
      </c>
      <c r="F139" s="140" t="s">
        <v>7456</v>
      </c>
      <c r="G139" s="141" t="s">
        <v>617</v>
      </c>
      <c r="H139" s="142">
        <v>12</v>
      </c>
      <c r="I139" s="143"/>
      <c r="J139" s="144">
        <f>ROUND(I139*H139,2)</f>
        <v>0</v>
      </c>
      <c r="K139" s="140" t="s">
        <v>7325</v>
      </c>
      <c r="L139" s="33"/>
      <c r="M139" s="145" t="s">
        <v>1</v>
      </c>
      <c r="N139" s="146" t="s">
        <v>46</v>
      </c>
      <c r="P139" s="147">
        <f>O139*H139</f>
        <v>0</v>
      </c>
      <c r="Q139" s="147">
        <v>0</v>
      </c>
      <c r="R139" s="147">
        <f>Q139*H139</f>
        <v>0</v>
      </c>
      <c r="S139" s="147">
        <v>0</v>
      </c>
      <c r="T139" s="148">
        <f>S139*H139</f>
        <v>0</v>
      </c>
      <c r="AR139" s="149" t="s">
        <v>120</v>
      </c>
      <c r="AT139" s="149" t="s">
        <v>311</v>
      </c>
      <c r="AU139" s="149" t="s">
        <v>88</v>
      </c>
      <c r="AY139" s="17" t="s">
        <v>309</v>
      </c>
      <c r="BE139" s="150">
        <f>IF(N139="základní",J139,0)</f>
        <v>0</v>
      </c>
      <c r="BF139" s="150">
        <f>IF(N139="snížená",J139,0)</f>
        <v>0</v>
      </c>
      <c r="BG139" s="150">
        <f>IF(N139="zákl. přenesená",J139,0)</f>
        <v>0</v>
      </c>
      <c r="BH139" s="150">
        <f>IF(N139="sníž. přenesená",J139,0)</f>
        <v>0</v>
      </c>
      <c r="BI139" s="150">
        <f>IF(N139="nulová",J139,0)</f>
        <v>0</v>
      </c>
      <c r="BJ139" s="17" t="s">
        <v>88</v>
      </c>
      <c r="BK139" s="150">
        <f>ROUND(I139*H139,2)</f>
        <v>0</v>
      </c>
      <c r="BL139" s="17" t="s">
        <v>120</v>
      </c>
      <c r="BM139" s="149" t="s">
        <v>351</v>
      </c>
    </row>
    <row r="140" spans="2:65" s="1" customFormat="1" ht="16.5" customHeight="1" x14ac:dyDescent="0.2">
      <c r="B140" s="137"/>
      <c r="C140" s="138" t="s">
        <v>334</v>
      </c>
      <c r="D140" s="138" t="s">
        <v>311</v>
      </c>
      <c r="E140" s="139" t="s">
        <v>7905</v>
      </c>
      <c r="F140" s="140" t="s">
        <v>7460</v>
      </c>
      <c r="G140" s="141" t="s">
        <v>617</v>
      </c>
      <c r="H140" s="142">
        <v>12</v>
      </c>
      <c r="I140" s="143"/>
      <c r="J140" s="144">
        <f>ROUND(I140*H140,2)</f>
        <v>0</v>
      </c>
      <c r="K140" s="140" t="s">
        <v>7325</v>
      </c>
      <c r="L140" s="33"/>
      <c r="M140" s="171" t="s">
        <v>1</v>
      </c>
      <c r="N140" s="172" t="s">
        <v>46</v>
      </c>
      <c r="O140" s="173"/>
      <c r="P140" s="174">
        <f>O140*H140</f>
        <v>0</v>
      </c>
      <c r="Q140" s="174">
        <v>0</v>
      </c>
      <c r="R140" s="174">
        <f>Q140*H140</f>
        <v>0</v>
      </c>
      <c r="S140" s="174">
        <v>0</v>
      </c>
      <c r="T140" s="175">
        <f>S140*H140</f>
        <v>0</v>
      </c>
      <c r="AR140" s="149" t="s">
        <v>120</v>
      </c>
      <c r="AT140" s="149" t="s">
        <v>311</v>
      </c>
      <c r="AU140" s="149" t="s">
        <v>88</v>
      </c>
      <c r="AY140" s="17" t="s">
        <v>309</v>
      </c>
      <c r="BE140" s="150">
        <f>IF(N140="základní",J140,0)</f>
        <v>0</v>
      </c>
      <c r="BF140" s="150">
        <f>IF(N140="snížená",J140,0)</f>
        <v>0</v>
      </c>
      <c r="BG140" s="150">
        <f>IF(N140="zákl. přenesená",J140,0)</f>
        <v>0</v>
      </c>
      <c r="BH140" s="150">
        <f>IF(N140="sníž. přenesená",J140,0)</f>
        <v>0</v>
      </c>
      <c r="BI140" s="150">
        <f>IF(N140="nulová",J140,0)</f>
        <v>0</v>
      </c>
      <c r="BJ140" s="17" t="s">
        <v>88</v>
      </c>
      <c r="BK140" s="150">
        <f>ROUND(I140*H140,2)</f>
        <v>0</v>
      </c>
      <c r="BL140" s="17" t="s">
        <v>120</v>
      </c>
      <c r="BM140" s="149" t="s">
        <v>355</v>
      </c>
    </row>
    <row r="141" spans="2:65" s="1" customFormat="1" ht="6.95" customHeight="1" x14ac:dyDescent="0.2">
      <c r="B141" s="45"/>
      <c r="C141" s="46"/>
      <c r="D141" s="46"/>
      <c r="E141" s="46"/>
      <c r="F141" s="46"/>
      <c r="G141" s="46"/>
      <c r="H141" s="46"/>
      <c r="I141" s="46"/>
      <c r="J141" s="46"/>
      <c r="K141" s="46"/>
      <c r="L141" s="33"/>
    </row>
  </sheetData>
  <autoFilter ref="C126:K140" xr:uid="{00000000-0009-0000-0000-000012000000}"/>
  <mergeCells count="15">
    <mergeCell ref="E113:H113"/>
    <mergeCell ref="E117:H117"/>
    <mergeCell ref="E115:H115"/>
    <mergeCell ref="E119:H119"/>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2:BM290"/>
  <sheetViews>
    <sheetView showGridLines="0" workbookViewId="0"/>
  </sheetViews>
  <sheetFormatPr defaultRowHeight="11.2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233" t="s">
        <v>5</v>
      </c>
      <c r="M2" s="234"/>
      <c r="N2" s="234"/>
      <c r="O2" s="234"/>
      <c r="P2" s="234"/>
      <c r="Q2" s="234"/>
      <c r="R2" s="234"/>
      <c r="S2" s="234"/>
      <c r="T2" s="234"/>
      <c r="U2" s="234"/>
      <c r="V2" s="234"/>
      <c r="AT2" s="17" t="s">
        <v>95</v>
      </c>
    </row>
    <row r="3" spans="2:46" ht="6.95" customHeight="1" x14ac:dyDescent="0.2">
      <c r="B3" s="18"/>
      <c r="C3" s="19"/>
      <c r="D3" s="19"/>
      <c r="E3" s="19"/>
      <c r="F3" s="19"/>
      <c r="G3" s="19"/>
      <c r="H3" s="19"/>
      <c r="I3" s="19"/>
      <c r="J3" s="19"/>
      <c r="K3" s="19"/>
      <c r="L3" s="20"/>
      <c r="AT3" s="17" t="s">
        <v>90</v>
      </c>
    </row>
    <row r="4" spans="2:46" ht="24.95" customHeight="1" x14ac:dyDescent="0.2">
      <c r="B4" s="20"/>
      <c r="D4" s="21" t="s">
        <v>275</v>
      </c>
      <c r="L4" s="20"/>
      <c r="M4" s="94" t="s">
        <v>10</v>
      </c>
      <c r="AT4" s="17" t="s">
        <v>3</v>
      </c>
    </row>
    <row r="5" spans="2:46" ht="6.95" customHeight="1" x14ac:dyDescent="0.2">
      <c r="B5" s="20"/>
      <c r="L5" s="20"/>
    </row>
    <row r="6" spans="2:46" ht="12" customHeight="1" x14ac:dyDescent="0.2">
      <c r="B6" s="20"/>
      <c r="D6" s="27" t="s">
        <v>16</v>
      </c>
      <c r="L6" s="20"/>
    </row>
    <row r="7" spans="2:46" ht="16.5" customHeight="1" x14ac:dyDescent="0.2">
      <c r="B7" s="20"/>
      <c r="E7" s="254" t="str">
        <f>'Rekapitulace stavby'!K6</f>
        <v>OBLASTNÍ NEMOCNICE JIČÍN PAVILON PSYCHIATRIE</v>
      </c>
      <c r="F7" s="255"/>
      <c r="G7" s="255"/>
      <c r="H7" s="255"/>
      <c r="L7" s="20"/>
    </row>
    <row r="8" spans="2:46" ht="12" customHeight="1" x14ac:dyDescent="0.2">
      <c r="B8" s="20"/>
      <c r="D8" s="27" t="s">
        <v>276</v>
      </c>
      <c r="L8" s="20"/>
    </row>
    <row r="9" spans="2:46" s="1" customFormat="1" ht="16.5" customHeight="1" x14ac:dyDescent="0.2">
      <c r="B9" s="33"/>
      <c r="E9" s="254" t="s">
        <v>277</v>
      </c>
      <c r="F9" s="253"/>
      <c r="G9" s="253"/>
      <c r="H9" s="253"/>
      <c r="L9" s="33"/>
    </row>
    <row r="10" spans="2:46" s="1" customFormat="1" ht="12" customHeight="1" x14ac:dyDescent="0.2">
      <c r="B10" s="33"/>
      <c r="D10" s="27" t="s">
        <v>278</v>
      </c>
      <c r="L10" s="33"/>
    </row>
    <row r="11" spans="2:46" s="1" customFormat="1" ht="16.5" customHeight="1" x14ac:dyDescent="0.2">
      <c r="B11" s="33"/>
      <c r="E11" s="220" t="s">
        <v>279</v>
      </c>
      <c r="F11" s="253"/>
      <c r="G11" s="253"/>
      <c r="H11" s="253"/>
      <c r="L11" s="33"/>
    </row>
    <row r="12" spans="2:46" s="1" customFormat="1" x14ac:dyDescent="0.2">
      <c r="B12" s="33"/>
      <c r="L12" s="33"/>
    </row>
    <row r="13" spans="2:46" s="1" customFormat="1" ht="12" customHeight="1" x14ac:dyDescent="0.2">
      <c r="B13" s="33"/>
      <c r="D13" s="27" t="s">
        <v>18</v>
      </c>
      <c r="F13" s="25" t="s">
        <v>1</v>
      </c>
      <c r="I13" s="27" t="s">
        <v>20</v>
      </c>
      <c r="J13" s="25" t="s">
        <v>1</v>
      </c>
      <c r="L13" s="33"/>
    </row>
    <row r="14" spans="2:46" s="1" customFormat="1" ht="12" customHeight="1" x14ac:dyDescent="0.2">
      <c r="B14" s="33"/>
      <c r="D14" s="27" t="s">
        <v>22</v>
      </c>
      <c r="F14" s="25" t="s">
        <v>23</v>
      </c>
      <c r="I14" s="27" t="s">
        <v>24</v>
      </c>
      <c r="J14" s="53">
        <f>'Rekapitulace stavby'!AN8</f>
        <v>45961</v>
      </c>
      <c r="L14" s="33"/>
    </row>
    <row r="15" spans="2:46" s="1" customFormat="1" ht="10.9" customHeight="1" x14ac:dyDescent="0.2">
      <c r="B15" s="33"/>
      <c r="L15" s="33"/>
    </row>
    <row r="16" spans="2:46" s="1" customFormat="1" ht="12" customHeight="1" x14ac:dyDescent="0.2">
      <c r="B16" s="33"/>
      <c r="D16" s="27" t="s">
        <v>29</v>
      </c>
      <c r="I16" s="27" t="s">
        <v>30</v>
      </c>
      <c r="J16" s="25" t="str">
        <f>IF('Rekapitulace stavby'!AN10="","",'Rekapitulace stavby'!AN10)</f>
        <v/>
      </c>
      <c r="L16" s="33"/>
    </row>
    <row r="17" spans="2:12" s="1" customFormat="1" ht="18" customHeight="1" x14ac:dyDescent="0.2">
      <c r="B17" s="33"/>
      <c r="E17" s="25" t="str">
        <f>IF('Rekapitulace stavby'!E11="","",'Rekapitulace stavby'!E11)</f>
        <v>KRÁLOVÉHRADECKÝ KRAJ</v>
      </c>
      <c r="I17" s="27" t="s">
        <v>32</v>
      </c>
      <c r="J17" s="25" t="str">
        <f>IF('Rekapitulace stavby'!AN11="","",'Rekapitulace stavby'!AN11)</f>
        <v/>
      </c>
      <c r="L17" s="33"/>
    </row>
    <row r="18" spans="2:12" s="1" customFormat="1" ht="6.95" customHeight="1" x14ac:dyDescent="0.2">
      <c r="B18" s="33"/>
      <c r="L18" s="33"/>
    </row>
    <row r="19" spans="2:12" s="1" customFormat="1" ht="12" customHeight="1" x14ac:dyDescent="0.2">
      <c r="B19" s="33"/>
      <c r="D19" s="27" t="s">
        <v>33</v>
      </c>
      <c r="I19" s="27" t="s">
        <v>30</v>
      </c>
      <c r="J19" s="28" t="str">
        <f>'Rekapitulace stavby'!AN13</f>
        <v>Vyplň údaj</v>
      </c>
      <c r="L19" s="33"/>
    </row>
    <row r="20" spans="2:12" s="1" customFormat="1" ht="18" customHeight="1" x14ac:dyDescent="0.2">
      <c r="B20" s="33"/>
      <c r="E20" s="256" t="str">
        <f>'Rekapitulace stavby'!E14</f>
        <v>Vyplň údaj</v>
      </c>
      <c r="F20" s="242"/>
      <c r="G20" s="242"/>
      <c r="H20" s="242"/>
      <c r="I20" s="27" t="s">
        <v>32</v>
      </c>
      <c r="J20" s="28" t="str">
        <f>'Rekapitulace stavby'!AN14</f>
        <v>Vyplň údaj</v>
      </c>
      <c r="L20" s="33"/>
    </row>
    <row r="21" spans="2:12" s="1" customFormat="1" ht="6.95" customHeight="1" x14ac:dyDescent="0.2">
      <c r="B21" s="33"/>
      <c r="L21" s="33"/>
    </row>
    <row r="22" spans="2:12" s="1" customFormat="1" ht="12" customHeight="1" x14ac:dyDescent="0.2">
      <c r="B22" s="33"/>
      <c r="D22" s="27" t="s">
        <v>35</v>
      </c>
      <c r="I22" s="27" t="s">
        <v>30</v>
      </c>
      <c r="J22" s="25" t="str">
        <f>IF('Rekapitulace stavby'!AN16="","",'Rekapitulace stavby'!AN16)</f>
        <v/>
      </c>
      <c r="L22" s="33"/>
    </row>
    <row r="23" spans="2:12" s="1" customFormat="1" ht="18" customHeight="1" x14ac:dyDescent="0.2">
      <c r="B23" s="33"/>
      <c r="E23" s="25" t="str">
        <f>IF('Rekapitulace stavby'!E17="","",'Rekapitulace stavby'!E17)</f>
        <v>KANIA a.s.</v>
      </c>
      <c r="I23" s="27" t="s">
        <v>32</v>
      </c>
      <c r="J23" s="25" t="str">
        <f>IF('Rekapitulace stavby'!AN17="","",'Rekapitulace stavby'!AN17)</f>
        <v/>
      </c>
      <c r="L23" s="33"/>
    </row>
    <row r="24" spans="2:12" s="1" customFormat="1" ht="6.95" customHeight="1" x14ac:dyDescent="0.2">
      <c r="B24" s="33"/>
      <c r="L24" s="33"/>
    </row>
    <row r="25" spans="2:12" s="1" customFormat="1" ht="12" customHeight="1" x14ac:dyDescent="0.2">
      <c r="B25" s="33"/>
      <c r="D25" s="27" t="s">
        <v>38</v>
      </c>
      <c r="I25" s="27" t="s">
        <v>30</v>
      </c>
      <c r="J25" s="25" t="str">
        <f>IF('Rekapitulace stavby'!AN19="","",'Rekapitulace stavby'!AN19)</f>
        <v/>
      </c>
      <c r="L25" s="33"/>
    </row>
    <row r="26" spans="2:12" s="1" customFormat="1" ht="18" customHeight="1" x14ac:dyDescent="0.2">
      <c r="B26" s="33"/>
      <c r="E26" s="25" t="str">
        <f>IF('Rekapitulace stavby'!E20="","",'Rekapitulace stavby'!E20)</f>
        <v xml:space="preserve"> </v>
      </c>
      <c r="I26" s="27" t="s">
        <v>32</v>
      </c>
      <c r="J26" s="25" t="str">
        <f>IF('Rekapitulace stavby'!AN20="","",'Rekapitulace stavby'!AN20)</f>
        <v/>
      </c>
      <c r="L26" s="33"/>
    </row>
    <row r="27" spans="2:12" s="1" customFormat="1" ht="6.95" customHeight="1" x14ac:dyDescent="0.2">
      <c r="B27" s="33"/>
      <c r="L27" s="33"/>
    </row>
    <row r="28" spans="2:12" s="1" customFormat="1" ht="12" customHeight="1" x14ac:dyDescent="0.2">
      <c r="B28" s="33"/>
      <c r="D28" s="27" t="s">
        <v>39</v>
      </c>
      <c r="L28" s="33"/>
    </row>
    <row r="29" spans="2:12" s="7" customFormat="1" ht="119.25" customHeight="1" x14ac:dyDescent="0.2">
      <c r="B29" s="95"/>
      <c r="E29" s="246" t="s">
        <v>40</v>
      </c>
      <c r="F29" s="246"/>
      <c r="G29" s="246"/>
      <c r="H29" s="246"/>
      <c r="L29" s="95"/>
    </row>
    <row r="30" spans="2:12" s="1" customFormat="1" ht="6.95" customHeight="1" x14ac:dyDescent="0.2">
      <c r="B30" s="33"/>
      <c r="L30" s="33"/>
    </row>
    <row r="31" spans="2:12" s="1" customFormat="1" ht="6.95" customHeight="1" x14ac:dyDescent="0.2">
      <c r="B31" s="33"/>
      <c r="D31" s="54"/>
      <c r="E31" s="54"/>
      <c r="F31" s="54"/>
      <c r="G31" s="54"/>
      <c r="H31" s="54"/>
      <c r="I31" s="54"/>
      <c r="J31" s="54"/>
      <c r="K31" s="54"/>
      <c r="L31" s="33"/>
    </row>
    <row r="32" spans="2:12" s="1" customFormat="1" ht="25.35" customHeight="1" x14ac:dyDescent="0.2">
      <c r="B32" s="33"/>
      <c r="D32" s="96" t="s">
        <v>41</v>
      </c>
      <c r="J32" s="67">
        <f>ROUND(J129, 2)</f>
        <v>0</v>
      </c>
      <c r="L32" s="33"/>
    </row>
    <row r="33" spans="2:12" s="1" customFormat="1" ht="6.95" customHeight="1" x14ac:dyDescent="0.2">
      <c r="B33" s="33"/>
      <c r="D33" s="54"/>
      <c r="E33" s="54"/>
      <c r="F33" s="54"/>
      <c r="G33" s="54"/>
      <c r="H33" s="54"/>
      <c r="I33" s="54"/>
      <c r="J33" s="54"/>
      <c r="K33" s="54"/>
      <c r="L33" s="33"/>
    </row>
    <row r="34" spans="2:12" s="1" customFormat="1" ht="14.45" customHeight="1" x14ac:dyDescent="0.2">
      <c r="B34" s="33"/>
      <c r="F34" s="36" t="s">
        <v>43</v>
      </c>
      <c r="I34" s="36" t="s">
        <v>42</v>
      </c>
      <c r="J34" s="36" t="s">
        <v>44</v>
      </c>
      <c r="L34" s="33"/>
    </row>
    <row r="35" spans="2:12" s="1" customFormat="1" ht="14.45" customHeight="1" x14ac:dyDescent="0.2">
      <c r="B35" s="33"/>
      <c r="D35" s="56" t="s">
        <v>45</v>
      </c>
      <c r="E35" s="27" t="s">
        <v>46</v>
      </c>
      <c r="F35" s="87">
        <f>ROUND((SUM(BE129:BE289)),  2)</f>
        <v>0</v>
      </c>
      <c r="I35" s="97">
        <v>0.21</v>
      </c>
      <c r="J35" s="87">
        <f>ROUND(((SUM(BE129:BE289))*I35),  2)</f>
        <v>0</v>
      </c>
      <c r="L35" s="33"/>
    </row>
    <row r="36" spans="2:12" s="1" customFormat="1" ht="14.45" customHeight="1" x14ac:dyDescent="0.2">
      <c r="B36" s="33"/>
      <c r="E36" s="27" t="s">
        <v>47</v>
      </c>
      <c r="F36" s="87">
        <f>ROUND((SUM(BF129:BF289)),  2)</f>
        <v>0</v>
      </c>
      <c r="I36" s="97">
        <v>0.12</v>
      </c>
      <c r="J36" s="87">
        <f>ROUND(((SUM(BF129:BF289))*I36),  2)</f>
        <v>0</v>
      </c>
      <c r="L36" s="33"/>
    </row>
    <row r="37" spans="2:12" s="1" customFormat="1" ht="14.45" hidden="1" customHeight="1" x14ac:dyDescent="0.2">
      <c r="B37" s="33"/>
      <c r="E37" s="27" t="s">
        <v>48</v>
      </c>
      <c r="F37" s="87">
        <f>ROUND((SUM(BG129:BG289)),  2)</f>
        <v>0</v>
      </c>
      <c r="I37" s="97">
        <v>0.21</v>
      </c>
      <c r="J37" s="87">
        <f>0</f>
        <v>0</v>
      </c>
      <c r="L37" s="33"/>
    </row>
    <row r="38" spans="2:12" s="1" customFormat="1" ht="14.45" hidden="1" customHeight="1" x14ac:dyDescent="0.2">
      <c r="B38" s="33"/>
      <c r="E38" s="27" t="s">
        <v>49</v>
      </c>
      <c r="F38" s="87">
        <f>ROUND((SUM(BH129:BH289)),  2)</f>
        <v>0</v>
      </c>
      <c r="I38" s="97">
        <v>0.12</v>
      </c>
      <c r="J38" s="87">
        <f>0</f>
        <v>0</v>
      </c>
      <c r="L38" s="33"/>
    </row>
    <row r="39" spans="2:12" s="1" customFormat="1" ht="14.45" hidden="1" customHeight="1" x14ac:dyDescent="0.2">
      <c r="B39" s="33"/>
      <c r="E39" s="27" t="s">
        <v>50</v>
      </c>
      <c r="F39" s="87">
        <f>ROUND((SUM(BI129:BI289)),  2)</f>
        <v>0</v>
      </c>
      <c r="I39" s="97">
        <v>0</v>
      </c>
      <c r="J39" s="87">
        <f>0</f>
        <v>0</v>
      </c>
      <c r="L39" s="33"/>
    </row>
    <row r="40" spans="2:12" s="1" customFormat="1" ht="6.95" customHeight="1" x14ac:dyDescent="0.2">
      <c r="B40" s="33"/>
      <c r="L40" s="33"/>
    </row>
    <row r="41" spans="2:12" s="1" customFormat="1" ht="25.35" customHeight="1" x14ac:dyDescent="0.2">
      <c r="B41" s="33"/>
      <c r="C41" s="98"/>
      <c r="D41" s="99" t="s">
        <v>51</v>
      </c>
      <c r="E41" s="58"/>
      <c r="F41" s="58"/>
      <c r="G41" s="100" t="s">
        <v>52</v>
      </c>
      <c r="H41" s="101" t="s">
        <v>53</v>
      </c>
      <c r="I41" s="58"/>
      <c r="J41" s="102">
        <f>SUM(J32:J39)</f>
        <v>0</v>
      </c>
      <c r="K41" s="103"/>
      <c r="L41" s="33"/>
    </row>
    <row r="42" spans="2:12" s="1" customFormat="1" ht="14.45" customHeight="1" x14ac:dyDescent="0.2">
      <c r="B42" s="33"/>
      <c r="L42" s="33"/>
    </row>
    <row r="43" spans="2:12" ht="14.45" customHeight="1" x14ac:dyDescent="0.2">
      <c r="B43" s="20"/>
      <c r="L43" s="20"/>
    </row>
    <row r="44" spans="2:12" ht="14.45" customHeight="1" x14ac:dyDescent="0.2">
      <c r="B44" s="20"/>
      <c r="L44" s="20"/>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33"/>
      <c r="D50" s="42" t="s">
        <v>54</v>
      </c>
      <c r="E50" s="43"/>
      <c r="F50" s="43"/>
      <c r="G50" s="42" t="s">
        <v>55</v>
      </c>
      <c r="H50" s="43"/>
      <c r="I50" s="43"/>
      <c r="J50" s="43"/>
      <c r="K50" s="43"/>
      <c r="L50" s="33"/>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2.75" x14ac:dyDescent="0.2">
      <c r="B61" s="33"/>
      <c r="D61" s="44" t="s">
        <v>56</v>
      </c>
      <c r="E61" s="35"/>
      <c r="F61" s="104" t="s">
        <v>57</v>
      </c>
      <c r="G61" s="44" t="s">
        <v>56</v>
      </c>
      <c r="H61" s="35"/>
      <c r="I61" s="35"/>
      <c r="J61" s="105" t="s">
        <v>57</v>
      </c>
      <c r="K61" s="35"/>
      <c r="L61" s="33"/>
    </row>
    <row r="62" spans="2:12" x14ac:dyDescent="0.2">
      <c r="B62" s="20"/>
      <c r="L62" s="20"/>
    </row>
    <row r="63" spans="2:12" x14ac:dyDescent="0.2">
      <c r="B63" s="20"/>
      <c r="L63" s="20"/>
    </row>
    <row r="64" spans="2:12" x14ac:dyDescent="0.2">
      <c r="B64" s="20"/>
      <c r="L64" s="20"/>
    </row>
    <row r="65" spans="2:12" s="1" customFormat="1" ht="12.75" x14ac:dyDescent="0.2">
      <c r="B65" s="33"/>
      <c r="D65" s="42" t="s">
        <v>58</v>
      </c>
      <c r="E65" s="43"/>
      <c r="F65" s="43"/>
      <c r="G65" s="42" t="s">
        <v>59</v>
      </c>
      <c r="H65" s="43"/>
      <c r="I65" s="43"/>
      <c r="J65" s="43"/>
      <c r="K65" s="43"/>
      <c r="L65" s="33"/>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2.75" x14ac:dyDescent="0.2">
      <c r="B76" s="33"/>
      <c r="D76" s="44" t="s">
        <v>56</v>
      </c>
      <c r="E76" s="35"/>
      <c r="F76" s="104" t="s">
        <v>57</v>
      </c>
      <c r="G76" s="44" t="s">
        <v>56</v>
      </c>
      <c r="H76" s="35"/>
      <c r="I76" s="35"/>
      <c r="J76" s="105" t="s">
        <v>57</v>
      </c>
      <c r="K76" s="35"/>
      <c r="L76" s="33"/>
    </row>
    <row r="77" spans="2:12" s="1" customFormat="1" ht="14.45" customHeight="1" x14ac:dyDescent="0.2">
      <c r="B77" s="45"/>
      <c r="C77" s="46"/>
      <c r="D77" s="46"/>
      <c r="E77" s="46"/>
      <c r="F77" s="46"/>
      <c r="G77" s="46"/>
      <c r="H77" s="46"/>
      <c r="I77" s="46"/>
      <c r="J77" s="46"/>
      <c r="K77" s="46"/>
      <c r="L77" s="33"/>
    </row>
    <row r="81" spans="2:12" s="1" customFormat="1" ht="6.95" customHeight="1" x14ac:dyDescent="0.2">
      <c r="B81" s="47"/>
      <c r="C81" s="48"/>
      <c r="D81" s="48"/>
      <c r="E81" s="48"/>
      <c r="F81" s="48"/>
      <c r="G81" s="48"/>
      <c r="H81" s="48"/>
      <c r="I81" s="48"/>
      <c r="J81" s="48"/>
      <c r="K81" s="48"/>
      <c r="L81" s="33"/>
    </row>
    <row r="82" spans="2:12" s="1" customFormat="1" ht="24.95" customHeight="1" x14ac:dyDescent="0.2">
      <c r="B82" s="33"/>
      <c r="C82" s="21" t="s">
        <v>280</v>
      </c>
      <c r="L82" s="33"/>
    </row>
    <row r="83" spans="2:12" s="1" customFormat="1" ht="6.95" customHeight="1" x14ac:dyDescent="0.2">
      <c r="B83" s="33"/>
      <c r="L83" s="33"/>
    </row>
    <row r="84" spans="2:12" s="1" customFormat="1" ht="12" customHeight="1" x14ac:dyDescent="0.2">
      <c r="B84" s="33"/>
      <c r="C84" s="27" t="s">
        <v>16</v>
      </c>
      <c r="L84" s="33"/>
    </row>
    <row r="85" spans="2:12" s="1" customFormat="1" ht="16.5" customHeight="1" x14ac:dyDescent="0.2">
      <c r="B85" s="33"/>
      <c r="E85" s="254" t="str">
        <f>E7</f>
        <v>OBLASTNÍ NEMOCNICE JIČÍN PAVILON PSYCHIATRIE</v>
      </c>
      <c r="F85" s="255"/>
      <c r="G85" s="255"/>
      <c r="H85" s="255"/>
      <c r="L85" s="33"/>
    </row>
    <row r="86" spans="2:12" ht="12" customHeight="1" x14ac:dyDescent="0.2">
      <c r="B86" s="20"/>
      <c r="C86" s="27" t="s">
        <v>276</v>
      </c>
      <c r="L86" s="20"/>
    </row>
    <row r="87" spans="2:12" s="1" customFormat="1" ht="16.5" customHeight="1" x14ac:dyDescent="0.2">
      <c r="B87" s="33"/>
      <c r="E87" s="254" t="s">
        <v>277</v>
      </c>
      <c r="F87" s="253"/>
      <c r="G87" s="253"/>
      <c r="H87" s="253"/>
      <c r="L87" s="33"/>
    </row>
    <row r="88" spans="2:12" s="1" customFormat="1" ht="12" customHeight="1" x14ac:dyDescent="0.2">
      <c r="B88" s="33"/>
      <c r="C88" s="27" t="s">
        <v>278</v>
      </c>
      <c r="L88" s="33"/>
    </row>
    <row r="89" spans="2:12" s="1" customFormat="1" ht="16.5" customHeight="1" x14ac:dyDescent="0.2">
      <c r="B89" s="33"/>
      <c r="E89" s="220" t="str">
        <f>E11</f>
        <v xml:space="preserve">D.1.0 - Dokumentace bouracích prací </v>
      </c>
      <c r="F89" s="253"/>
      <c r="G89" s="253"/>
      <c r="H89" s="253"/>
      <c r="L89" s="33"/>
    </row>
    <row r="90" spans="2:12" s="1" customFormat="1" ht="6.95" customHeight="1" x14ac:dyDescent="0.2">
      <c r="B90" s="33"/>
      <c r="L90" s="33"/>
    </row>
    <row r="91" spans="2:12" s="1" customFormat="1" ht="12" customHeight="1" x14ac:dyDescent="0.2">
      <c r="B91" s="33"/>
      <c r="C91" s="27" t="s">
        <v>22</v>
      </c>
      <c r="F91" s="25" t="str">
        <f>F14</f>
        <v xml:space="preserve"> </v>
      </c>
      <c r="I91" s="27" t="s">
        <v>24</v>
      </c>
      <c r="J91" s="53">
        <f>IF(J14="","",J14)</f>
        <v>45961</v>
      </c>
      <c r="L91" s="33"/>
    </row>
    <row r="92" spans="2:12" s="1" customFormat="1" ht="6.95" customHeight="1" x14ac:dyDescent="0.2">
      <c r="B92" s="33"/>
      <c r="L92" s="33"/>
    </row>
    <row r="93" spans="2:12" s="1" customFormat="1" ht="15.2" customHeight="1" x14ac:dyDescent="0.2">
      <c r="B93" s="33"/>
      <c r="C93" s="27" t="s">
        <v>29</v>
      </c>
      <c r="F93" s="25" t="str">
        <f>E17</f>
        <v>KRÁLOVÉHRADECKÝ KRAJ</v>
      </c>
      <c r="I93" s="27" t="s">
        <v>35</v>
      </c>
      <c r="J93" s="31" t="str">
        <f>E23</f>
        <v>KANIA a.s.</v>
      </c>
      <c r="L93" s="33"/>
    </row>
    <row r="94" spans="2:12" s="1" customFormat="1" ht="15.2" customHeight="1" x14ac:dyDescent="0.2">
      <c r="B94" s="33"/>
      <c r="C94" s="27" t="s">
        <v>33</v>
      </c>
      <c r="F94" s="25" t="str">
        <f>IF(E20="","",E20)</f>
        <v>Vyplň údaj</v>
      </c>
      <c r="I94" s="27" t="s">
        <v>38</v>
      </c>
      <c r="J94" s="31" t="str">
        <f>E26</f>
        <v xml:space="preserve"> </v>
      </c>
      <c r="L94" s="33"/>
    </row>
    <row r="95" spans="2:12" s="1" customFormat="1" ht="10.35" customHeight="1" x14ac:dyDescent="0.2">
      <c r="B95" s="33"/>
      <c r="L95" s="33"/>
    </row>
    <row r="96" spans="2:12" s="1" customFormat="1" ht="29.25" customHeight="1" x14ac:dyDescent="0.2">
      <c r="B96" s="33"/>
      <c r="C96" s="106" t="s">
        <v>281</v>
      </c>
      <c r="D96" s="98"/>
      <c r="E96" s="98"/>
      <c r="F96" s="98"/>
      <c r="G96" s="98"/>
      <c r="H96" s="98"/>
      <c r="I96" s="98"/>
      <c r="J96" s="107" t="s">
        <v>282</v>
      </c>
      <c r="K96" s="98"/>
      <c r="L96" s="33"/>
    </row>
    <row r="97" spans="2:47" s="1" customFormat="1" ht="10.35" customHeight="1" x14ac:dyDescent="0.2">
      <c r="B97" s="33"/>
      <c r="L97" s="33"/>
    </row>
    <row r="98" spans="2:47" s="1" customFormat="1" ht="22.9" customHeight="1" x14ac:dyDescent="0.2">
      <c r="B98" s="33"/>
      <c r="C98" s="108" t="s">
        <v>283</v>
      </c>
      <c r="J98" s="67">
        <f>J129</f>
        <v>0</v>
      </c>
      <c r="L98" s="33"/>
      <c r="AU98" s="17" t="s">
        <v>284</v>
      </c>
    </row>
    <row r="99" spans="2:47" s="8" customFormat="1" ht="24.95" customHeight="1" x14ac:dyDescent="0.2">
      <c r="B99" s="109"/>
      <c r="D99" s="110" t="s">
        <v>285</v>
      </c>
      <c r="E99" s="111"/>
      <c r="F99" s="111"/>
      <c r="G99" s="111"/>
      <c r="H99" s="111"/>
      <c r="I99" s="111"/>
      <c r="J99" s="112">
        <f>J130</f>
        <v>0</v>
      </c>
      <c r="L99" s="109"/>
    </row>
    <row r="100" spans="2:47" s="9" customFormat="1" ht="19.899999999999999" customHeight="1" x14ac:dyDescent="0.2">
      <c r="B100" s="113"/>
      <c r="D100" s="114" t="s">
        <v>286</v>
      </c>
      <c r="E100" s="115"/>
      <c r="F100" s="115"/>
      <c r="G100" s="115"/>
      <c r="H100" s="115"/>
      <c r="I100" s="115"/>
      <c r="J100" s="116">
        <f>J131</f>
        <v>0</v>
      </c>
      <c r="L100" s="113"/>
    </row>
    <row r="101" spans="2:47" s="9" customFormat="1" ht="19.899999999999999" customHeight="1" x14ac:dyDescent="0.2">
      <c r="B101" s="113"/>
      <c r="D101" s="114" t="s">
        <v>287</v>
      </c>
      <c r="E101" s="115"/>
      <c r="F101" s="115"/>
      <c r="G101" s="115"/>
      <c r="H101" s="115"/>
      <c r="I101" s="115"/>
      <c r="J101" s="116">
        <f>J194</f>
        <v>0</v>
      </c>
      <c r="L101" s="113"/>
    </row>
    <row r="102" spans="2:47" s="9" customFormat="1" ht="19.899999999999999" customHeight="1" x14ac:dyDescent="0.2">
      <c r="B102" s="113"/>
      <c r="D102" s="114" t="s">
        <v>288</v>
      </c>
      <c r="E102" s="115"/>
      <c r="F102" s="115"/>
      <c r="G102" s="115"/>
      <c r="H102" s="115"/>
      <c r="I102" s="115"/>
      <c r="J102" s="116">
        <f>J203</f>
        <v>0</v>
      </c>
      <c r="L102" s="113"/>
    </row>
    <row r="103" spans="2:47" s="9" customFormat="1" ht="19.899999999999999" customHeight="1" x14ac:dyDescent="0.2">
      <c r="B103" s="113"/>
      <c r="D103" s="114" t="s">
        <v>289</v>
      </c>
      <c r="E103" s="115"/>
      <c r="F103" s="115"/>
      <c r="G103" s="115"/>
      <c r="H103" s="115"/>
      <c r="I103" s="115"/>
      <c r="J103" s="116">
        <f>J239</f>
        <v>0</v>
      </c>
      <c r="L103" s="113"/>
    </row>
    <row r="104" spans="2:47" s="9" customFormat="1" ht="19.899999999999999" customHeight="1" x14ac:dyDescent="0.2">
      <c r="B104" s="113"/>
      <c r="D104" s="114" t="s">
        <v>290</v>
      </c>
      <c r="E104" s="115"/>
      <c r="F104" s="115"/>
      <c r="G104" s="115"/>
      <c r="H104" s="115"/>
      <c r="I104" s="115"/>
      <c r="J104" s="116">
        <f>J249</f>
        <v>0</v>
      </c>
      <c r="L104" s="113"/>
    </row>
    <row r="105" spans="2:47" s="9" customFormat="1" ht="19.899999999999999" customHeight="1" x14ac:dyDescent="0.2">
      <c r="B105" s="113"/>
      <c r="D105" s="114" t="s">
        <v>291</v>
      </c>
      <c r="E105" s="115"/>
      <c r="F105" s="115"/>
      <c r="G105" s="115"/>
      <c r="H105" s="115"/>
      <c r="I105" s="115"/>
      <c r="J105" s="116">
        <f>J260</f>
        <v>0</v>
      </c>
      <c r="L105" s="113"/>
    </row>
    <row r="106" spans="2:47" s="8" customFormat="1" ht="24.95" customHeight="1" x14ac:dyDescent="0.2">
      <c r="B106" s="109"/>
      <c r="D106" s="110" t="s">
        <v>292</v>
      </c>
      <c r="E106" s="111"/>
      <c r="F106" s="111"/>
      <c r="G106" s="111"/>
      <c r="H106" s="111"/>
      <c r="I106" s="111"/>
      <c r="J106" s="112">
        <f>J283</f>
        <v>0</v>
      </c>
      <c r="L106" s="109"/>
    </row>
    <row r="107" spans="2:47" s="9" customFormat="1" ht="19.899999999999999" customHeight="1" x14ac:dyDescent="0.2">
      <c r="B107" s="113"/>
      <c r="D107" s="114" t="s">
        <v>293</v>
      </c>
      <c r="E107" s="115"/>
      <c r="F107" s="115"/>
      <c r="G107" s="115"/>
      <c r="H107" s="115"/>
      <c r="I107" s="115"/>
      <c r="J107" s="116">
        <f>J284</f>
        <v>0</v>
      </c>
      <c r="L107" s="113"/>
    </row>
    <row r="108" spans="2:47" s="1" customFormat="1" ht="21.75" customHeight="1" x14ac:dyDescent="0.2">
      <c r="B108" s="33"/>
      <c r="L108" s="33"/>
    </row>
    <row r="109" spans="2:47" s="1" customFormat="1" ht="6.95" customHeight="1" x14ac:dyDescent="0.2">
      <c r="B109" s="45"/>
      <c r="C109" s="46"/>
      <c r="D109" s="46"/>
      <c r="E109" s="46"/>
      <c r="F109" s="46"/>
      <c r="G109" s="46"/>
      <c r="H109" s="46"/>
      <c r="I109" s="46"/>
      <c r="J109" s="46"/>
      <c r="K109" s="46"/>
      <c r="L109" s="33"/>
    </row>
    <row r="113" spans="2:20" s="1" customFormat="1" ht="6.95" customHeight="1" x14ac:dyDescent="0.2">
      <c r="B113" s="47"/>
      <c r="C113" s="48"/>
      <c r="D113" s="48"/>
      <c r="E113" s="48"/>
      <c r="F113" s="48"/>
      <c r="G113" s="48"/>
      <c r="H113" s="48"/>
      <c r="I113" s="48"/>
      <c r="J113" s="48"/>
      <c r="K113" s="48"/>
      <c r="L113" s="33"/>
    </row>
    <row r="114" spans="2:20" s="1" customFormat="1" ht="24.95" customHeight="1" x14ac:dyDescent="0.2">
      <c r="B114" s="33"/>
      <c r="C114" s="21" t="s">
        <v>294</v>
      </c>
      <c r="L114" s="33"/>
    </row>
    <row r="115" spans="2:20" s="1" customFormat="1" ht="6.95" customHeight="1" x14ac:dyDescent="0.2">
      <c r="B115" s="33"/>
      <c r="L115" s="33"/>
    </row>
    <row r="116" spans="2:20" s="1" customFormat="1" ht="12" customHeight="1" x14ac:dyDescent="0.2">
      <c r="B116" s="33"/>
      <c r="C116" s="27" t="s">
        <v>16</v>
      </c>
      <c r="L116" s="33"/>
    </row>
    <row r="117" spans="2:20" s="1" customFormat="1" ht="16.5" customHeight="1" x14ac:dyDescent="0.2">
      <c r="B117" s="33"/>
      <c r="E117" s="254" t="str">
        <f>E7</f>
        <v>OBLASTNÍ NEMOCNICE JIČÍN PAVILON PSYCHIATRIE</v>
      </c>
      <c r="F117" s="255"/>
      <c r="G117" s="255"/>
      <c r="H117" s="255"/>
      <c r="L117" s="33"/>
    </row>
    <row r="118" spans="2:20" ht="12" customHeight="1" x14ac:dyDescent="0.2">
      <c r="B118" s="20"/>
      <c r="C118" s="27" t="s">
        <v>276</v>
      </c>
      <c r="L118" s="20"/>
    </row>
    <row r="119" spans="2:20" s="1" customFormat="1" ht="16.5" customHeight="1" x14ac:dyDescent="0.2">
      <c r="B119" s="33"/>
      <c r="E119" s="254" t="s">
        <v>277</v>
      </c>
      <c r="F119" s="253"/>
      <c r="G119" s="253"/>
      <c r="H119" s="253"/>
      <c r="L119" s="33"/>
    </row>
    <row r="120" spans="2:20" s="1" customFormat="1" ht="12" customHeight="1" x14ac:dyDescent="0.2">
      <c r="B120" s="33"/>
      <c r="C120" s="27" t="s">
        <v>278</v>
      </c>
      <c r="L120" s="33"/>
    </row>
    <row r="121" spans="2:20" s="1" customFormat="1" ht="16.5" customHeight="1" x14ac:dyDescent="0.2">
      <c r="B121" s="33"/>
      <c r="E121" s="220" t="str">
        <f>E11</f>
        <v xml:space="preserve">D.1.0 - Dokumentace bouracích prací </v>
      </c>
      <c r="F121" s="253"/>
      <c r="G121" s="253"/>
      <c r="H121" s="253"/>
      <c r="L121" s="33"/>
    </row>
    <row r="122" spans="2:20" s="1" customFormat="1" ht="6.95" customHeight="1" x14ac:dyDescent="0.2">
      <c r="B122" s="33"/>
      <c r="L122" s="33"/>
    </row>
    <row r="123" spans="2:20" s="1" customFormat="1" ht="12" customHeight="1" x14ac:dyDescent="0.2">
      <c r="B123" s="33"/>
      <c r="C123" s="27" t="s">
        <v>22</v>
      </c>
      <c r="F123" s="25" t="str">
        <f>F14</f>
        <v xml:space="preserve"> </v>
      </c>
      <c r="I123" s="27" t="s">
        <v>24</v>
      </c>
      <c r="J123" s="53">
        <f>IF(J14="","",J14)</f>
        <v>45961</v>
      </c>
      <c r="L123" s="33"/>
    </row>
    <row r="124" spans="2:20" s="1" customFormat="1" ht="6.95" customHeight="1" x14ac:dyDescent="0.2">
      <c r="B124" s="33"/>
      <c r="L124" s="33"/>
    </row>
    <row r="125" spans="2:20" s="1" customFormat="1" ht="15.2" customHeight="1" x14ac:dyDescent="0.2">
      <c r="B125" s="33"/>
      <c r="C125" s="27" t="s">
        <v>29</v>
      </c>
      <c r="F125" s="25" t="str">
        <f>E17</f>
        <v>KRÁLOVÉHRADECKÝ KRAJ</v>
      </c>
      <c r="I125" s="27" t="s">
        <v>35</v>
      </c>
      <c r="J125" s="31" t="str">
        <f>E23</f>
        <v>KANIA a.s.</v>
      </c>
      <c r="L125" s="33"/>
    </row>
    <row r="126" spans="2:20" s="1" customFormat="1" ht="15.2" customHeight="1" x14ac:dyDescent="0.2">
      <c r="B126" s="33"/>
      <c r="C126" s="27" t="s">
        <v>33</v>
      </c>
      <c r="F126" s="25" t="str">
        <f>IF(E20="","",E20)</f>
        <v>Vyplň údaj</v>
      </c>
      <c r="I126" s="27" t="s">
        <v>38</v>
      </c>
      <c r="J126" s="31" t="str">
        <f>E26</f>
        <v xml:space="preserve"> </v>
      </c>
      <c r="L126" s="33"/>
    </row>
    <row r="127" spans="2:20" s="1" customFormat="1" ht="10.35" customHeight="1" x14ac:dyDescent="0.2">
      <c r="B127" s="33"/>
      <c r="L127" s="33"/>
    </row>
    <row r="128" spans="2:20" s="10" customFormat="1" ht="29.25" customHeight="1" x14ac:dyDescent="0.2">
      <c r="B128" s="117"/>
      <c r="C128" s="118" t="s">
        <v>295</v>
      </c>
      <c r="D128" s="119" t="s">
        <v>66</v>
      </c>
      <c r="E128" s="119" t="s">
        <v>62</v>
      </c>
      <c r="F128" s="119" t="s">
        <v>63</v>
      </c>
      <c r="G128" s="119" t="s">
        <v>296</v>
      </c>
      <c r="H128" s="119" t="s">
        <v>297</v>
      </c>
      <c r="I128" s="119" t="s">
        <v>298</v>
      </c>
      <c r="J128" s="119" t="s">
        <v>282</v>
      </c>
      <c r="K128" s="120" t="s">
        <v>299</v>
      </c>
      <c r="L128" s="117"/>
      <c r="M128" s="60" t="s">
        <v>1</v>
      </c>
      <c r="N128" s="61" t="s">
        <v>45</v>
      </c>
      <c r="O128" s="61" t="s">
        <v>300</v>
      </c>
      <c r="P128" s="61" t="s">
        <v>301</v>
      </c>
      <c r="Q128" s="61" t="s">
        <v>302</v>
      </c>
      <c r="R128" s="61" t="s">
        <v>303</v>
      </c>
      <c r="S128" s="61" t="s">
        <v>304</v>
      </c>
      <c r="T128" s="62" t="s">
        <v>305</v>
      </c>
    </row>
    <row r="129" spans="2:65" s="1" customFormat="1" ht="22.9" customHeight="1" x14ac:dyDescent="0.25">
      <c r="B129" s="33"/>
      <c r="C129" s="65" t="s">
        <v>306</v>
      </c>
      <c r="J129" s="121">
        <f>BK129</f>
        <v>0</v>
      </c>
      <c r="L129" s="33"/>
      <c r="M129" s="63"/>
      <c r="N129" s="54"/>
      <c r="O129" s="54"/>
      <c r="P129" s="122">
        <f>P130+P283</f>
        <v>0</v>
      </c>
      <c r="Q129" s="54"/>
      <c r="R129" s="122">
        <f>R130+R283</f>
        <v>0</v>
      </c>
      <c r="S129" s="54"/>
      <c r="T129" s="123">
        <f>T130+T283</f>
        <v>0</v>
      </c>
      <c r="AT129" s="17" t="s">
        <v>80</v>
      </c>
      <c r="AU129" s="17" t="s">
        <v>284</v>
      </c>
      <c r="BK129" s="124">
        <f>BK130+BK283</f>
        <v>0</v>
      </c>
    </row>
    <row r="130" spans="2:65" s="11" customFormat="1" ht="25.9" customHeight="1" x14ac:dyDescent="0.2">
      <c r="B130" s="125"/>
      <c r="D130" s="126" t="s">
        <v>80</v>
      </c>
      <c r="E130" s="127" t="s">
        <v>307</v>
      </c>
      <c r="F130" s="127" t="s">
        <v>308</v>
      </c>
      <c r="I130" s="128"/>
      <c r="J130" s="129">
        <f>BK130</f>
        <v>0</v>
      </c>
      <c r="L130" s="125"/>
      <c r="M130" s="130"/>
      <c r="P130" s="131">
        <f>P131+P194+P203+P239+P249+P260</f>
        <v>0</v>
      </c>
      <c r="R130" s="131">
        <f>R131+R194+R203+R239+R249+R260</f>
        <v>0</v>
      </c>
      <c r="T130" s="132">
        <f>T131+T194+T203+T239+T249+T260</f>
        <v>0</v>
      </c>
      <c r="AR130" s="126" t="s">
        <v>88</v>
      </c>
      <c r="AT130" s="133" t="s">
        <v>80</v>
      </c>
      <c r="AU130" s="133" t="s">
        <v>81</v>
      </c>
      <c r="AY130" s="126" t="s">
        <v>309</v>
      </c>
      <c r="BK130" s="134">
        <f>BK131+BK194+BK203+BK239+BK249+BK260</f>
        <v>0</v>
      </c>
    </row>
    <row r="131" spans="2:65" s="11" customFormat="1" ht="22.9" customHeight="1" x14ac:dyDescent="0.2">
      <c r="B131" s="125"/>
      <c r="D131" s="126" t="s">
        <v>80</v>
      </c>
      <c r="E131" s="135" t="s">
        <v>88</v>
      </c>
      <c r="F131" s="135" t="s">
        <v>310</v>
      </c>
      <c r="I131" s="128"/>
      <c r="J131" s="136">
        <f>BK131</f>
        <v>0</v>
      </c>
      <c r="L131" s="125"/>
      <c r="M131" s="130"/>
      <c r="P131" s="131">
        <f>SUM(P132:P193)</f>
        <v>0</v>
      </c>
      <c r="R131" s="131">
        <f>SUM(R132:R193)</f>
        <v>0</v>
      </c>
      <c r="T131" s="132">
        <f>SUM(T132:T193)</f>
        <v>0</v>
      </c>
      <c r="AR131" s="126" t="s">
        <v>88</v>
      </c>
      <c r="AT131" s="133" t="s">
        <v>80</v>
      </c>
      <c r="AU131" s="133" t="s">
        <v>88</v>
      </c>
      <c r="AY131" s="126" t="s">
        <v>309</v>
      </c>
      <c r="BK131" s="134">
        <f>SUM(BK132:BK193)</f>
        <v>0</v>
      </c>
    </row>
    <row r="132" spans="2:65" s="1" customFormat="1" ht="16.5" customHeight="1" x14ac:dyDescent="0.2">
      <c r="B132" s="137"/>
      <c r="C132" s="138" t="s">
        <v>88</v>
      </c>
      <c r="D132" s="138" t="s">
        <v>311</v>
      </c>
      <c r="E132" s="139" t="s">
        <v>312</v>
      </c>
      <c r="F132" s="140" t="s">
        <v>313</v>
      </c>
      <c r="G132" s="141" t="s">
        <v>314</v>
      </c>
      <c r="H132" s="142">
        <v>5</v>
      </c>
      <c r="I132" s="143"/>
      <c r="J132" s="144">
        <f>ROUND(I132*H132,2)</f>
        <v>0</v>
      </c>
      <c r="K132" s="140" t="s">
        <v>315</v>
      </c>
      <c r="L132" s="33"/>
      <c r="M132" s="145" t="s">
        <v>1</v>
      </c>
      <c r="N132" s="146" t="s">
        <v>46</v>
      </c>
      <c r="P132" s="147">
        <f>O132*H132</f>
        <v>0</v>
      </c>
      <c r="Q132" s="147">
        <v>0</v>
      </c>
      <c r="R132" s="147">
        <f>Q132*H132</f>
        <v>0</v>
      </c>
      <c r="S132" s="147">
        <v>0</v>
      </c>
      <c r="T132" s="148">
        <f>S132*H132</f>
        <v>0</v>
      </c>
      <c r="AR132" s="149" t="s">
        <v>120</v>
      </c>
      <c r="AT132" s="149" t="s">
        <v>311</v>
      </c>
      <c r="AU132" s="149" t="s">
        <v>90</v>
      </c>
      <c r="AY132" s="17" t="s">
        <v>309</v>
      </c>
      <c r="BE132" s="150">
        <f>IF(N132="základní",J132,0)</f>
        <v>0</v>
      </c>
      <c r="BF132" s="150">
        <f>IF(N132="snížená",J132,0)</f>
        <v>0</v>
      </c>
      <c r="BG132" s="150">
        <f>IF(N132="zákl. přenesená",J132,0)</f>
        <v>0</v>
      </c>
      <c r="BH132" s="150">
        <f>IF(N132="sníž. přenesená",J132,0)</f>
        <v>0</v>
      </c>
      <c r="BI132" s="150">
        <f>IF(N132="nulová",J132,0)</f>
        <v>0</v>
      </c>
      <c r="BJ132" s="17" t="s">
        <v>88</v>
      </c>
      <c r="BK132" s="150">
        <f>ROUND(I132*H132,2)</f>
        <v>0</v>
      </c>
      <c r="BL132" s="17" t="s">
        <v>120</v>
      </c>
      <c r="BM132" s="149" t="s">
        <v>90</v>
      </c>
    </row>
    <row r="133" spans="2:65" s="1" customFormat="1" x14ac:dyDescent="0.2">
      <c r="B133" s="33"/>
      <c r="D133" s="151" t="s">
        <v>316</v>
      </c>
      <c r="F133" s="152" t="s">
        <v>317</v>
      </c>
      <c r="I133" s="153"/>
      <c r="L133" s="33"/>
      <c r="M133" s="154"/>
      <c r="T133" s="57"/>
      <c r="AT133" s="17" t="s">
        <v>316</v>
      </c>
      <c r="AU133" s="17" t="s">
        <v>90</v>
      </c>
    </row>
    <row r="134" spans="2:65" s="1" customFormat="1" ht="19.5" x14ac:dyDescent="0.2">
      <c r="B134" s="33"/>
      <c r="D134" s="155" t="s">
        <v>318</v>
      </c>
      <c r="F134" s="156" t="s">
        <v>319</v>
      </c>
      <c r="I134" s="153"/>
      <c r="L134" s="33"/>
      <c r="M134" s="154"/>
      <c r="T134" s="57"/>
      <c r="AT134" s="17" t="s">
        <v>318</v>
      </c>
      <c r="AU134" s="17" t="s">
        <v>90</v>
      </c>
    </row>
    <row r="135" spans="2:65" s="1" customFormat="1" ht="16.5" customHeight="1" x14ac:dyDescent="0.2">
      <c r="B135" s="137"/>
      <c r="C135" s="138" t="s">
        <v>90</v>
      </c>
      <c r="D135" s="138" t="s">
        <v>311</v>
      </c>
      <c r="E135" s="139" t="s">
        <v>320</v>
      </c>
      <c r="F135" s="140" t="s">
        <v>321</v>
      </c>
      <c r="G135" s="141" t="s">
        <v>314</v>
      </c>
      <c r="H135" s="142">
        <v>1</v>
      </c>
      <c r="I135" s="143"/>
      <c r="J135" s="144">
        <f>ROUND(I135*H135,2)</f>
        <v>0</v>
      </c>
      <c r="K135" s="140" t="s">
        <v>315</v>
      </c>
      <c r="L135" s="33"/>
      <c r="M135" s="145" t="s">
        <v>1</v>
      </c>
      <c r="N135" s="146" t="s">
        <v>46</v>
      </c>
      <c r="P135" s="147">
        <f>O135*H135</f>
        <v>0</v>
      </c>
      <c r="Q135" s="147">
        <v>0</v>
      </c>
      <c r="R135" s="147">
        <f>Q135*H135</f>
        <v>0</v>
      </c>
      <c r="S135" s="147">
        <v>0</v>
      </c>
      <c r="T135" s="148">
        <f>S135*H135</f>
        <v>0</v>
      </c>
      <c r="AR135" s="149" t="s">
        <v>120</v>
      </c>
      <c r="AT135" s="149" t="s">
        <v>311</v>
      </c>
      <c r="AU135" s="149" t="s">
        <v>90</v>
      </c>
      <c r="AY135" s="17" t="s">
        <v>309</v>
      </c>
      <c r="BE135" s="150">
        <f>IF(N135="základní",J135,0)</f>
        <v>0</v>
      </c>
      <c r="BF135" s="150">
        <f>IF(N135="snížená",J135,0)</f>
        <v>0</v>
      </c>
      <c r="BG135" s="150">
        <f>IF(N135="zákl. přenesená",J135,0)</f>
        <v>0</v>
      </c>
      <c r="BH135" s="150">
        <f>IF(N135="sníž. přenesená",J135,0)</f>
        <v>0</v>
      </c>
      <c r="BI135" s="150">
        <f>IF(N135="nulová",J135,0)</f>
        <v>0</v>
      </c>
      <c r="BJ135" s="17" t="s">
        <v>88</v>
      </c>
      <c r="BK135" s="150">
        <f>ROUND(I135*H135,2)</f>
        <v>0</v>
      </c>
      <c r="BL135" s="17" t="s">
        <v>120</v>
      </c>
      <c r="BM135" s="149" t="s">
        <v>120</v>
      </c>
    </row>
    <row r="136" spans="2:65" s="1" customFormat="1" x14ac:dyDescent="0.2">
      <c r="B136" s="33"/>
      <c r="D136" s="151" t="s">
        <v>316</v>
      </c>
      <c r="F136" s="152" t="s">
        <v>322</v>
      </c>
      <c r="I136" s="153"/>
      <c r="L136" s="33"/>
      <c r="M136" s="154"/>
      <c r="T136" s="57"/>
      <c r="AT136" s="17" t="s">
        <v>316</v>
      </c>
      <c r="AU136" s="17" t="s">
        <v>90</v>
      </c>
    </row>
    <row r="137" spans="2:65" s="1" customFormat="1" ht="19.5" x14ac:dyDescent="0.2">
      <c r="B137" s="33"/>
      <c r="D137" s="155" t="s">
        <v>318</v>
      </c>
      <c r="F137" s="156" t="s">
        <v>319</v>
      </c>
      <c r="I137" s="153"/>
      <c r="L137" s="33"/>
      <c r="M137" s="154"/>
      <c r="T137" s="57"/>
      <c r="AT137" s="17" t="s">
        <v>318</v>
      </c>
      <c r="AU137" s="17" t="s">
        <v>90</v>
      </c>
    </row>
    <row r="138" spans="2:65" s="1" customFormat="1" ht="16.5" customHeight="1" x14ac:dyDescent="0.2">
      <c r="B138" s="137"/>
      <c r="C138" s="138" t="s">
        <v>101</v>
      </c>
      <c r="D138" s="138" t="s">
        <v>311</v>
      </c>
      <c r="E138" s="139" t="s">
        <v>323</v>
      </c>
      <c r="F138" s="140" t="s">
        <v>324</v>
      </c>
      <c r="G138" s="141" t="s">
        <v>314</v>
      </c>
      <c r="H138" s="142">
        <v>2</v>
      </c>
      <c r="I138" s="143"/>
      <c r="J138" s="144">
        <f>ROUND(I138*H138,2)</f>
        <v>0</v>
      </c>
      <c r="K138" s="140" t="s">
        <v>315</v>
      </c>
      <c r="L138" s="33"/>
      <c r="M138" s="145" t="s">
        <v>1</v>
      </c>
      <c r="N138" s="146" t="s">
        <v>46</v>
      </c>
      <c r="P138" s="147">
        <f>O138*H138</f>
        <v>0</v>
      </c>
      <c r="Q138" s="147">
        <v>0</v>
      </c>
      <c r="R138" s="147">
        <f>Q138*H138</f>
        <v>0</v>
      </c>
      <c r="S138" s="147">
        <v>0</v>
      </c>
      <c r="T138" s="148">
        <f>S138*H138</f>
        <v>0</v>
      </c>
      <c r="AR138" s="149" t="s">
        <v>120</v>
      </c>
      <c r="AT138" s="149" t="s">
        <v>311</v>
      </c>
      <c r="AU138" s="149" t="s">
        <v>90</v>
      </c>
      <c r="AY138" s="17" t="s">
        <v>309</v>
      </c>
      <c r="BE138" s="150">
        <f>IF(N138="základní",J138,0)</f>
        <v>0</v>
      </c>
      <c r="BF138" s="150">
        <f>IF(N138="snížená",J138,0)</f>
        <v>0</v>
      </c>
      <c r="BG138" s="150">
        <f>IF(N138="zákl. přenesená",J138,0)</f>
        <v>0</v>
      </c>
      <c r="BH138" s="150">
        <f>IF(N138="sníž. přenesená",J138,0)</f>
        <v>0</v>
      </c>
      <c r="BI138" s="150">
        <f>IF(N138="nulová",J138,0)</f>
        <v>0</v>
      </c>
      <c r="BJ138" s="17" t="s">
        <v>88</v>
      </c>
      <c r="BK138" s="150">
        <f>ROUND(I138*H138,2)</f>
        <v>0</v>
      </c>
      <c r="BL138" s="17" t="s">
        <v>120</v>
      </c>
      <c r="BM138" s="149" t="s">
        <v>325</v>
      </c>
    </row>
    <row r="139" spans="2:65" s="1" customFormat="1" x14ac:dyDescent="0.2">
      <c r="B139" s="33"/>
      <c r="D139" s="151" t="s">
        <v>316</v>
      </c>
      <c r="F139" s="152" t="s">
        <v>326</v>
      </c>
      <c r="I139" s="153"/>
      <c r="L139" s="33"/>
      <c r="M139" s="154"/>
      <c r="T139" s="57"/>
      <c r="AT139" s="17" t="s">
        <v>316</v>
      </c>
      <c r="AU139" s="17" t="s">
        <v>90</v>
      </c>
    </row>
    <row r="140" spans="2:65" s="1" customFormat="1" ht="19.5" x14ac:dyDescent="0.2">
      <c r="B140" s="33"/>
      <c r="D140" s="155" t="s">
        <v>318</v>
      </c>
      <c r="F140" s="156" t="s">
        <v>319</v>
      </c>
      <c r="I140" s="153"/>
      <c r="L140" s="33"/>
      <c r="M140" s="154"/>
      <c r="T140" s="57"/>
      <c r="AT140" s="17" t="s">
        <v>318</v>
      </c>
      <c r="AU140" s="17" t="s">
        <v>90</v>
      </c>
    </row>
    <row r="141" spans="2:65" s="1" customFormat="1" ht="16.5" customHeight="1" x14ac:dyDescent="0.2">
      <c r="B141" s="137"/>
      <c r="C141" s="138" t="s">
        <v>120</v>
      </c>
      <c r="D141" s="138" t="s">
        <v>311</v>
      </c>
      <c r="E141" s="139" t="s">
        <v>327</v>
      </c>
      <c r="F141" s="140" t="s">
        <v>328</v>
      </c>
      <c r="G141" s="141" t="s">
        <v>314</v>
      </c>
      <c r="H141" s="142">
        <v>2</v>
      </c>
      <c r="I141" s="143"/>
      <c r="J141" s="144">
        <f>ROUND(I141*H141,2)</f>
        <v>0</v>
      </c>
      <c r="K141" s="140" t="s">
        <v>315</v>
      </c>
      <c r="L141" s="33"/>
      <c r="M141" s="145" t="s">
        <v>1</v>
      </c>
      <c r="N141" s="146" t="s">
        <v>46</v>
      </c>
      <c r="P141" s="147">
        <f>O141*H141</f>
        <v>0</v>
      </c>
      <c r="Q141" s="147">
        <v>0</v>
      </c>
      <c r="R141" s="147">
        <f>Q141*H141</f>
        <v>0</v>
      </c>
      <c r="S141" s="147">
        <v>0</v>
      </c>
      <c r="T141" s="148">
        <f>S141*H141</f>
        <v>0</v>
      </c>
      <c r="AR141" s="149" t="s">
        <v>120</v>
      </c>
      <c r="AT141" s="149" t="s">
        <v>311</v>
      </c>
      <c r="AU141" s="149" t="s">
        <v>90</v>
      </c>
      <c r="AY141" s="17" t="s">
        <v>309</v>
      </c>
      <c r="BE141" s="150">
        <f>IF(N141="základní",J141,0)</f>
        <v>0</v>
      </c>
      <c r="BF141" s="150">
        <f>IF(N141="snížená",J141,0)</f>
        <v>0</v>
      </c>
      <c r="BG141" s="150">
        <f>IF(N141="zákl. přenesená",J141,0)</f>
        <v>0</v>
      </c>
      <c r="BH141" s="150">
        <f>IF(N141="sníž. přenesená",J141,0)</f>
        <v>0</v>
      </c>
      <c r="BI141" s="150">
        <f>IF(N141="nulová",J141,0)</f>
        <v>0</v>
      </c>
      <c r="BJ141" s="17" t="s">
        <v>88</v>
      </c>
      <c r="BK141" s="150">
        <f>ROUND(I141*H141,2)</f>
        <v>0</v>
      </c>
      <c r="BL141" s="17" t="s">
        <v>120</v>
      </c>
      <c r="BM141" s="149" t="s">
        <v>329</v>
      </c>
    </row>
    <row r="142" spans="2:65" s="1" customFormat="1" x14ac:dyDescent="0.2">
      <c r="B142" s="33"/>
      <c r="D142" s="151" t="s">
        <v>316</v>
      </c>
      <c r="F142" s="152" t="s">
        <v>330</v>
      </c>
      <c r="I142" s="153"/>
      <c r="L142" s="33"/>
      <c r="M142" s="154"/>
      <c r="T142" s="57"/>
      <c r="AT142" s="17" t="s">
        <v>316</v>
      </c>
      <c r="AU142" s="17" t="s">
        <v>90</v>
      </c>
    </row>
    <row r="143" spans="2:65" s="1" customFormat="1" ht="19.5" x14ac:dyDescent="0.2">
      <c r="B143" s="33"/>
      <c r="D143" s="155" t="s">
        <v>318</v>
      </c>
      <c r="F143" s="156" t="s">
        <v>319</v>
      </c>
      <c r="I143" s="153"/>
      <c r="L143" s="33"/>
      <c r="M143" s="154"/>
      <c r="T143" s="57"/>
      <c r="AT143" s="17" t="s">
        <v>318</v>
      </c>
      <c r="AU143" s="17" t="s">
        <v>90</v>
      </c>
    </row>
    <row r="144" spans="2:65" s="1" customFormat="1" ht="16.5" customHeight="1" x14ac:dyDescent="0.2">
      <c r="B144" s="137"/>
      <c r="C144" s="138" t="s">
        <v>331</v>
      </c>
      <c r="D144" s="138" t="s">
        <v>311</v>
      </c>
      <c r="E144" s="139" t="s">
        <v>332</v>
      </c>
      <c r="F144" s="140" t="s">
        <v>333</v>
      </c>
      <c r="G144" s="141" t="s">
        <v>314</v>
      </c>
      <c r="H144" s="142">
        <v>2</v>
      </c>
      <c r="I144" s="143"/>
      <c r="J144" s="144">
        <f>ROUND(I144*H144,2)</f>
        <v>0</v>
      </c>
      <c r="K144" s="140" t="s">
        <v>315</v>
      </c>
      <c r="L144" s="33"/>
      <c r="M144" s="145" t="s">
        <v>1</v>
      </c>
      <c r="N144" s="146" t="s">
        <v>46</v>
      </c>
      <c r="P144" s="147">
        <f>O144*H144</f>
        <v>0</v>
      </c>
      <c r="Q144" s="147">
        <v>0</v>
      </c>
      <c r="R144" s="147">
        <f>Q144*H144</f>
        <v>0</v>
      </c>
      <c r="S144" s="147">
        <v>0</v>
      </c>
      <c r="T144" s="148">
        <f>S144*H144</f>
        <v>0</v>
      </c>
      <c r="AR144" s="149" t="s">
        <v>120</v>
      </c>
      <c r="AT144" s="149" t="s">
        <v>311</v>
      </c>
      <c r="AU144" s="149" t="s">
        <v>90</v>
      </c>
      <c r="AY144" s="17" t="s">
        <v>309</v>
      </c>
      <c r="BE144" s="150">
        <f>IF(N144="základní",J144,0)</f>
        <v>0</v>
      </c>
      <c r="BF144" s="150">
        <f>IF(N144="snížená",J144,0)</f>
        <v>0</v>
      </c>
      <c r="BG144" s="150">
        <f>IF(N144="zákl. přenesená",J144,0)</f>
        <v>0</v>
      </c>
      <c r="BH144" s="150">
        <f>IF(N144="sníž. přenesená",J144,0)</f>
        <v>0</v>
      </c>
      <c r="BI144" s="150">
        <f>IF(N144="nulová",J144,0)</f>
        <v>0</v>
      </c>
      <c r="BJ144" s="17" t="s">
        <v>88</v>
      </c>
      <c r="BK144" s="150">
        <f>ROUND(I144*H144,2)</f>
        <v>0</v>
      </c>
      <c r="BL144" s="17" t="s">
        <v>120</v>
      </c>
      <c r="BM144" s="149" t="s">
        <v>334</v>
      </c>
    </row>
    <row r="145" spans="2:65" s="1" customFormat="1" x14ac:dyDescent="0.2">
      <c r="B145" s="33"/>
      <c r="D145" s="151" t="s">
        <v>316</v>
      </c>
      <c r="F145" s="152" t="s">
        <v>335</v>
      </c>
      <c r="I145" s="153"/>
      <c r="L145" s="33"/>
      <c r="M145" s="154"/>
      <c r="T145" s="57"/>
      <c r="AT145" s="17" t="s">
        <v>316</v>
      </c>
      <c r="AU145" s="17" t="s">
        <v>90</v>
      </c>
    </row>
    <row r="146" spans="2:65" s="1" customFormat="1" ht="19.5" x14ac:dyDescent="0.2">
      <c r="B146" s="33"/>
      <c r="D146" s="155" t="s">
        <v>318</v>
      </c>
      <c r="F146" s="156" t="s">
        <v>319</v>
      </c>
      <c r="I146" s="153"/>
      <c r="L146" s="33"/>
      <c r="M146" s="154"/>
      <c r="T146" s="57"/>
      <c r="AT146" s="17" t="s">
        <v>318</v>
      </c>
      <c r="AU146" s="17" t="s">
        <v>90</v>
      </c>
    </row>
    <row r="147" spans="2:65" s="1" customFormat="1" ht="21.75" customHeight="1" x14ac:dyDescent="0.2">
      <c r="B147" s="137"/>
      <c r="C147" s="138" t="s">
        <v>325</v>
      </c>
      <c r="D147" s="138" t="s">
        <v>311</v>
      </c>
      <c r="E147" s="139" t="s">
        <v>336</v>
      </c>
      <c r="F147" s="140" t="s">
        <v>337</v>
      </c>
      <c r="G147" s="141" t="s">
        <v>314</v>
      </c>
      <c r="H147" s="142">
        <v>5</v>
      </c>
      <c r="I147" s="143"/>
      <c r="J147" s="144">
        <f>ROUND(I147*H147,2)</f>
        <v>0</v>
      </c>
      <c r="K147" s="140" t="s">
        <v>315</v>
      </c>
      <c r="L147" s="33"/>
      <c r="M147" s="145" t="s">
        <v>1</v>
      </c>
      <c r="N147" s="146" t="s">
        <v>46</v>
      </c>
      <c r="P147" s="147">
        <f>O147*H147</f>
        <v>0</v>
      </c>
      <c r="Q147" s="147">
        <v>0</v>
      </c>
      <c r="R147" s="147">
        <f>Q147*H147</f>
        <v>0</v>
      </c>
      <c r="S147" s="147">
        <v>0</v>
      </c>
      <c r="T147" s="148">
        <f>S147*H147</f>
        <v>0</v>
      </c>
      <c r="AR147" s="149" t="s">
        <v>120</v>
      </c>
      <c r="AT147" s="149" t="s">
        <v>311</v>
      </c>
      <c r="AU147" s="149" t="s">
        <v>90</v>
      </c>
      <c r="AY147" s="17" t="s">
        <v>309</v>
      </c>
      <c r="BE147" s="150">
        <f>IF(N147="základní",J147,0)</f>
        <v>0</v>
      </c>
      <c r="BF147" s="150">
        <f>IF(N147="snížená",J147,0)</f>
        <v>0</v>
      </c>
      <c r="BG147" s="150">
        <f>IF(N147="zákl. přenesená",J147,0)</f>
        <v>0</v>
      </c>
      <c r="BH147" s="150">
        <f>IF(N147="sníž. přenesená",J147,0)</f>
        <v>0</v>
      </c>
      <c r="BI147" s="150">
        <f>IF(N147="nulová",J147,0)</f>
        <v>0</v>
      </c>
      <c r="BJ147" s="17" t="s">
        <v>88</v>
      </c>
      <c r="BK147" s="150">
        <f>ROUND(I147*H147,2)</f>
        <v>0</v>
      </c>
      <c r="BL147" s="17" t="s">
        <v>120</v>
      </c>
      <c r="BM147" s="149" t="s">
        <v>8</v>
      </c>
    </row>
    <row r="148" spans="2:65" s="1" customFormat="1" x14ac:dyDescent="0.2">
      <c r="B148" s="33"/>
      <c r="D148" s="151" t="s">
        <v>316</v>
      </c>
      <c r="F148" s="152" t="s">
        <v>338</v>
      </c>
      <c r="I148" s="153"/>
      <c r="L148" s="33"/>
      <c r="M148" s="154"/>
      <c r="T148" s="57"/>
      <c r="AT148" s="17" t="s">
        <v>316</v>
      </c>
      <c r="AU148" s="17" t="s">
        <v>90</v>
      </c>
    </row>
    <row r="149" spans="2:65" s="1" customFormat="1" ht="19.5" x14ac:dyDescent="0.2">
      <c r="B149" s="33"/>
      <c r="D149" s="155" t="s">
        <v>318</v>
      </c>
      <c r="F149" s="156" t="s">
        <v>319</v>
      </c>
      <c r="I149" s="153"/>
      <c r="L149" s="33"/>
      <c r="M149" s="154"/>
      <c r="T149" s="57"/>
      <c r="AT149" s="17" t="s">
        <v>318</v>
      </c>
      <c r="AU149" s="17" t="s">
        <v>90</v>
      </c>
    </row>
    <row r="150" spans="2:65" s="1" customFormat="1" ht="21.75" customHeight="1" x14ac:dyDescent="0.2">
      <c r="B150" s="137"/>
      <c r="C150" s="138" t="s">
        <v>339</v>
      </c>
      <c r="D150" s="138" t="s">
        <v>311</v>
      </c>
      <c r="E150" s="139" t="s">
        <v>340</v>
      </c>
      <c r="F150" s="140" t="s">
        <v>341</v>
      </c>
      <c r="G150" s="141" t="s">
        <v>314</v>
      </c>
      <c r="H150" s="142">
        <v>1</v>
      </c>
      <c r="I150" s="143"/>
      <c r="J150" s="144">
        <f>ROUND(I150*H150,2)</f>
        <v>0</v>
      </c>
      <c r="K150" s="140" t="s">
        <v>315</v>
      </c>
      <c r="L150" s="33"/>
      <c r="M150" s="145" t="s">
        <v>1</v>
      </c>
      <c r="N150" s="146" t="s">
        <v>46</v>
      </c>
      <c r="P150" s="147">
        <f>O150*H150</f>
        <v>0</v>
      </c>
      <c r="Q150" s="147">
        <v>0</v>
      </c>
      <c r="R150" s="147">
        <f>Q150*H150</f>
        <v>0</v>
      </c>
      <c r="S150" s="147">
        <v>0</v>
      </c>
      <c r="T150" s="148">
        <f>S150*H150</f>
        <v>0</v>
      </c>
      <c r="AR150" s="149" t="s">
        <v>120</v>
      </c>
      <c r="AT150" s="149" t="s">
        <v>311</v>
      </c>
      <c r="AU150" s="149" t="s">
        <v>90</v>
      </c>
      <c r="AY150" s="17" t="s">
        <v>309</v>
      </c>
      <c r="BE150" s="150">
        <f>IF(N150="základní",J150,0)</f>
        <v>0</v>
      </c>
      <c r="BF150" s="150">
        <f>IF(N150="snížená",J150,0)</f>
        <v>0</v>
      </c>
      <c r="BG150" s="150">
        <f>IF(N150="zákl. přenesená",J150,0)</f>
        <v>0</v>
      </c>
      <c r="BH150" s="150">
        <f>IF(N150="sníž. přenesená",J150,0)</f>
        <v>0</v>
      </c>
      <c r="BI150" s="150">
        <f>IF(N150="nulová",J150,0)</f>
        <v>0</v>
      </c>
      <c r="BJ150" s="17" t="s">
        <v>88</v>
      </c>
      <c r="BK150" s="150">
        <f>ROUND(I150*H150,2)</f>
        <v>0</v>
      </c>
      <c r="BL150" s="17" t="s">
        <v>120</v>
      </c>
      <c r="BM150" s="149" t="s">
        <v>342</v>
      </c>
    </row>
    <row r="151" spans="2:65" s="1" customFormat="1" x14ac:dyDescent="0.2">
      <c r="B151" s="33"/>
      <c r="D151" s="151" t="s">
        <v>316</v>
      </c>
      <c r="F151" s="152" t="s">
        <v>343</v>
      </c>
      <c r="I151" s="153"/>
      <c r="L151" s="33"/>
      <c r="M151" s="154"/>
      <c r="T151" s="57"/>
      <c r="AT151" s="17" t="s">
        <v>316</v>
      </c>
      <c r="AU151" s="17" t="s">
        <v>90</v>
      </c>
    </row>
    <row r="152" spans="2:65" s="1" customFormat="1" ht="19.5" x14ac:dyDescent="0.2">
      <c r="B152" s="33"/>
      <c r="D152" s="155" t="s">
        <v>318</v>
      </c>
      <c r="F152" s="156" t="s">
        <v>319</v>
      </c>
      <c r="I152" s="153"/>
      <c r="L152" s="33"/>
      <c r="M152" s="154"/>
      <c r="T152" s="57"/>
      <c r="AT152" s="17" t="s">
        <v>318</v>
      </c>
      <c r="AU152" s="17" t="s">
        <v>90</v>
      </c>
    </row>
    <row r="153" spans="2:65" s="1" customFormat="1" ht="21.75" customHeight="1" x14ac:dyDescent="0.2">
      <c r="B153" s="137"/>
      <c r="C153" s="138" t="s">
        <v>329</v>
      </c>
      <c r="D153" s="138" t="s">
        <v>311</v>
      </c>
      <c r="E153" s="139" t="s">
        <v>344</v>
      </c>
      <c r="F153" s="140" t="s">
        <v>345</v>
      </c>
      <c r="G153" s="141" t="s">
        <v>314</v>
      </c>
      <c r="H153" s="142">
        <v>2</v>
      </c>
      <c r="I153" s="143"/>
      <c r="J153" s="144">
        <f>ROUND(I153*H153,2)</f>
        <v>0</v>
      </c>
      <c r="K153" s="140" t="s">
        <v>315</v>
      </c>
      <c r="L153" s="33"/>
      <c r="M153" s="145" t="s">
        <v>1</v>
      </c>
      <c r="N153" s="146" t="s">
        <v>46</v>
      </c>
      <c r="P153" s="147">
        <f>O153*H153</f>
        <v>0</v>
      </c>
      <c r="Q153" s="147">
        <v>0</v>
      </c>
      <c r="R153" s="147">
        <f>Q153*H153</f>
        <v>0</v>
      </c>
      <c r="S153" s="147">
        <v>0</v>
      </c>
      <c r="T153" s="148">
        <f>S153*H153</f>
        <v>0</v>
      </c>
      <c r="AR153" s="149" t="s">
        <v>120</v>
      </c>
      <c r="AT153" s="149" t="s">
        <v>311</v>
      </c>
      <c r="AU153" s="149" t="s">
        <v>90</v>
      </c>
      <c r="AY153" s="17" t="s">
        <v>309</v>
      </c>
      <c r="BE153" s="150">
        <f>IF(N153="základní",J153,0)</f>
        <v>0</v>
      </c>
      <c r="BF153" s="150">
        <f>IF(N153="snížená",J153,0)</f>
        <v>0</v>
      </c>
      <c r="BG153" s="150">
        <f>IF(N153="zákl. přenesená",J153,0)</f>
        <v>0</v>
      </c>
      <c r="BH153" s="150">
        <f>IF(N153="sníž. přenesená",J153,0)</f>
        <v>0</v>
      </c>
      <c r="BI153" s="150">
        <f>IF(N153="nulová",J153,0)</f>
        <v>0</v>
      </c>
      <c r="BJ153" s="17" t="s">
        <v>88</v>
      </c>
      <c r="BK153" s="150">
        <f>ROUND(I153*H153,2)</f>
        <v>0</v>
      </c>
      <c r="BL153" s="17" t="s">
        <v>120</v>
      </c>
      <c r="BM153" s="149" t="s">
        <v>346</v>
      </c>
    </row>
    <row r="154" spans="2:65" s="1" customFormat="1" x14ac:dyDescent="0.2">
      <c r="B154" s="33"/>
      <c r="D154" s="151" t="s">
        <v>316</v>
      </c>
      <c r="F154" s="152" t="s">
        <v>347</v>
      </c>
      <c r="I154" s="153"/>
      <c r="L154" s="33"/>
      <c r="M154" s="154"/>
      <c r="T154" s="57"/>
      <c r="AT154" s="17" t="s">
        <v>316</v>
      </c>
      <c r="AU154" s="17" t="s">
        <v>90</v>
      </c>
    </row>
    <row r="155" spans="2:65" s="1" customFormat="1" ht="19.5" x14ac:dyDescent="0.2">
      <c r="B155" s="33"/>
      <c r="D155" s="155" t="s">
        <v>318</v>
      </c>
      <c r="F155" s="156" t="s">
        <v>319</v>
      </c>
      <c r="I155" s="153"/>
      <c r="L155" s="33"/>
      <c r="M155" s="154"/>
      <c r="T155" s="57"/>
      <c r="AT155" s="17" t="s">
        <v>318</v>
      </c>
      <c r="AU155" s="17" t="s">
        <v>90</v>
      </c>
    </row>
    <row r="156" spans="2:65" s="1" customFormat="1" ht="21.75" customHeight="1" x14ac:dyDescent="0.2">
      <c r="B156" s="137"/>
      <c r="C156" s="138" t="s">
        <v>348</v>
      </c>
      <c r="D156" s="138" t="s">
        <v>311</v>
      </c>
      <c r="E156" s="139" t="s">
        <v>349</v>
      </c>
      <c r="F156" s="140" t="s">
        <v>350</v>
      </c>
      <c r="G156" s="141" t="s">
        <v>314</v>
      </c>
      <c r="H156" s="142">
        <v>2</v>
      </c>
      <c r="I156" s="143"/>
      <c r="J156" s="144">
        <f>ROUND(I156*H156,2)</f>
        <v>0</v>
      </c>
      <c r="K156" s="140" t="s">
        <v>315</v>
      </c>
      <c r="L156" s="33"/>
      <c r="M156" s="145" t="s">
        <v>1</v>
      </c>
      <c r="N156" s="146" t="s">
        <v>46</v>
      </c>
      <c r="P156" s="147">
        <f>O156*H156</f>
        <v>0</v>
      </c>
      <c r="Q156" s="147">
        <v>0</v>
      </c>
      <c r="R156" s="147">
        <f>Q156*H156</f>
        <v>0</v>
      </c>
      <c r="S156" s="147">
        <v>0</v>
      </c>
      <c r="T156" s="148">
        <f>S156*H156</f>
        <v>0</v>
      </c>
      <c r="AR156" s="149" t="s">
        <v>120</v>
      </c>
      <c r="AT156" s="149" t="s">
        <v>311</v>
      </c>
      <c r="AU156" s="149" t="s">
        <v>90</v>
      </c>
      <c r="AY156" s="17" t="s">
        <v>309</v>
      </c>
      <c r="BE156" s="150">
        <f>IF(N156="základní",J156,0)</f>
        <v>0</v>
      </c>
      <c r="BF156" s="150">
        <f>IF(N156="snížená",J156,0)</f>
        <v>0</v>
      </c>
      <c r="BG156" s="150">
        <f>IF(N156="zákl. přenesená",J156,0)</f>
        <v>0</v>
      </c>
      <c r="BH156" s="150">
        <f>IF(N156="sníž. přenesená",J156,0)</f>
        <v>0</v>
      </c>
      <c r="BI156" s="150">
        <f>IF(N156="nulová",J156,0)</f>
        <v>0</v>
      </c>
      <c r="BJ156" s="17" t="s">
        <v>88</v>
      </c>
      <c r="BK156" s="150">
        <f>ROUND(I156*H156,2)</f>
        <v>0</v>
      </c>
      <c r="BL156" s="17" t="s">
        <v>120</v>
      </c>
      <c r="BM156" s="149" t="s">
        <v>351</v>
      </c>
    </row>
    <row r="157" spans="2:65" s="1" customFormat="1" x14ac:dyDescent="0.2">
      <c r="B157" s="33"/>
      <c r="D157" s="151" t="s">
        <v>316</v>
      </c>
      <c r="F157" s="152" t="s">
        <v>352</v>
      </c>
      <c r="I157" s="153"/>
      <c r="L157" s="33"/>
      <c r="M157" s="154"/>
      <c r="T157" s="57"/>
      <c r="AT157" s="17" t="s">
        <v>316</v>
      </c>
      <c r="AU157" s="17" t="s">
        <v>90</v>
      </c>
    </row>
    <row r="158" spans="2:65" s="1" customFormat="1" ht="21.75" customHeight="1" x14ac:dyDescent="0.2">
      <c r="B158" s="137"/>
      <c r="C158" s="138" t="s">
        <v>334</v>
      </c>
      <c r="D158" s="138" t="s">
        <v>311</v>
      </c>
      <c r="E158" s="139" t="s">
        <v>353</v>
      </c>
      <c r="F158" s="140" t="s">
        <v>354</v>
      </c>
      <c r="G158" s="141" t="s">
        <v>314</v>
      </c>
      <c r="H158" s="142">
        <v>2</v>
      </c>
      <c r="I158" s="143"/>
      <c r="J158" s="144">
        <f>ROUND(I158*H158,2)</f>
        <v>0</v>
      </c>
      <c r="K158" s="140" t="s">
        <v>315</v>
      </c>
      <c r="L158" s="33"/>
      <c r="M158" s="145" t="s">
        <v>1</v>
      </c>
      <c r="N158" s="146" t="s">
        <v>46</v>
      </c>
      <c r="P158" s="147">
        <f>O158*H158</f>
        <v>0</v>
      </c>
      <c r="Q158" s="147">
        <v>0</v>
      </c>
      <c r="R158" s="147">
        <f>Q158*H158</f>
        <v>0</v>
      </c>
      <c r="S158" s="147">
        <v>0</v>
      </c>
      <c r="T158" s="148">
        <f>S158*H158</f>
        <v>0</v>
      </c>
      <c r="AR158" s="149" t="s">
        <v>120</v>
      </c>
      <c r="AT158" s="149" t="s">
        <v>311</v>
      </c>
      <c r="AU158" s="149" t="s">
        <v>90</v>
      </c>
      <c r="AY158" s="17" t="s">
        <v>309</v>
      </c>
      <c r="BE158" s="150">
        <f>IF(N158="základní",J158,0)</f>
        <v>0</v>
      </c>
      <c r="BF158" s="150">
        <f>IF(N158="snížená",J158,0)</f>
        <v>0</v>
      </c>
      <c r="BG158" s="150">
        <f>IF(N158="zákl. přenesená",J158,0)</f>
        <v>0</v>
      </c>
      <c r="BH158" s="150">
        <f>IF(N158="sníž. přenesená",J158,0)</f>
        <v>0</v>
      </c>
      <c r="BI158" s="150">
        <f>IF(N158="nulová",J158,0)</f>
        <v>0</v>
      </c>
      <c r="BJ158" s="17" t="s">
        <v>88</v>
      </c>
      <c r="BK158" s="150">
        <f>ROUND(I158*H158,2)</f>
        <v>0</v>
      </c>
      <c r="BL158" s="17" t="s">
        <v>120</v>
      </c>
      <c r="BM158" s="149" t="s">
        <v>355</v>
      </c>
    </row>
    <row r="159" spans="2:65" s="1" customFormat="1" x14ac:dyDescent="0.2">
      <c r="B159" s="33"/>
      <c r="D159" s="151" t="s">
        <v>316</v>
      </c>
      <c r="F159" s="152" t="s">
        <v>356</v>
      </c>
      <c r="I159" s="153"/>
      <c r="L159" s="33"/>
      <c r="M159" s="154"/>
      <c r="T159" s="57"/>
      <c r="AT159" s="17" t="s">
        <v>316</v>
      </c>
      <c r="AU159" s="17" t="s">
        <v>90</v>
      </c>
    </row>
    <row r="160" spans="2:65" s="1" customFormat="1" ht="19.5" x14ac:dyDescent="0.2">
      <c r="B160" s="33"/>
      <c r="D160" s="155" t="s">
        <v>318</v>
      </c>
      <c r="F160" s="156" t="s">
        <v>319</v>
      </c>
      <c r="I160" s="153"/>
      <c r="L160" s="33"/>
      <c r="M160" s="154"/>
      <c r="T160" s="57"/>
      <c r="AT160" s="17" t="s">
        <v>318</v>
      </c>
      <c r="AU160" s="17" t="s">
        <v>90</v>
      </c>
    </row>
    <row r="161" spans="2:65" s="1" customFormat="1" ht="21.75" customHeight="1" x14ac:dyDescent="0.2">
      <c r="B161" s="137"/>
      <c r="C161" s="138" t="s">
        <v>357</v>
      </c>
      <c r="D161" s="138" t="s">
        <v>311</v>
      </c>
      <c r="E161" s="139" t="s">
        <v>358</v>
      </c>
      <c r="F161" s="140" t="s">
        <v>359</v>
      </c>
      <c r="G161" s="141" t="s">
        <v>360</v>
      </c>
      <c r="H161" s="142">
        <v>189</v>
      </c>
      <c r="I161" s="143"/>
      <c r="J161" s="144">
        <f>ROUND(I161*H161,2)</f>
        <v>0</v>
      </c>
      <c r="K161" s="140" t="s">
        <v>315</v>
      </c>
      <c r="L161" s="33"/>
      <c r="M161" s="145" t="s">
        <v>1</v>
      </c>
      <c r="N161" s="146" t="s">
        <v>46</v>
      </c>
      <c r="P161" s="147">
        <f>O161*H161</f>
        <v>0</v>
      </c>
      <c r="Q161" s="147">
        <v>0</v>
      </c>
      <c r="R161" s="147">
        <f>Q161*H161</f>
        <v>0</v>
      </c>
      <c r="S161" s="147">
        <v>0</v>
      </c>
      <c r="T161" s="148">
        <f>S161*H161</f>
        <v>0</v>
      </c>
      <c r="AR161" s="149" t="s">
        <v>120</v>
      </c>
      <c r="AT161" s="149" t="s">
        <v>311</v>
      </c>
      <c r="AU161" s="149" t="s">
        <v>90</v>
      </c>
      <c r="AY161" s="17" t="s">
        <v>309</v>
      </c>
      <c r="BE161" s="150">
        <f>IF(N161="základní",J161,0)</f>
        <v>0</v>
      </c>
      <c r="BF161" s="150">
        <f>IF(N161="snížená",J161,0)</f>
        <v>0</v>
      </c>
      <c r="BG161" s="150">
        <f>IF(N161="zákl. přenesená",J161,0)</f>
        <v>0</v>
      </c>
      <c r="BH161" s="150">
        <f>IF(N161="sníž. přenesená",J161,0)</f>
        <v>0</v>
      </c>
      <c r="BI161" s="150">
        <f>IF(N161="nulová",J161,0)</f>
        <v>0</v>
      </c>
      <c r="BJ161" s="17" t="s">
        <v>88</v>
      </c>
      <c r="BK161" s="150">
        <f>ROUND(I161*H161,2)</f>
        <v>0</v>
      </c>
      <c r="BL161" s="17" t="s">
        <v>120</v>
      </c>
      <c r="BM161" s="149" t="s">
        <v>361</v>
      </c>
    </row>
    <row r="162" spans="2:65" s="1" customFormat="1" x14ac:dyDescent="0.2">
      <c r="B162" s="33"/>
      <c r="D162" s="151" t="s">
        <v>316</v>
      </c>
      <c r="F162" s="152" t="s">
        <v>362</v>
      </c>
      <c r="I162" s="153"/>
      <c r="L162" s="33"/>
      <c r="M162" s="154"/>
      <c r="T162" s="57"/>
      <c r="AT162" s="17" t="s">
        <v>316</v>
      </c>
      <c r="AU162" s="17" t="s">
        <v>90</v>
      </c>
    </row>
    <row r="163" spans="2:65" s="1" customFormat="1" ht="16.5" customHeight="1" x14ac:dyDescent="0.2">
      <c r="B163" s="137"/>
      <c r="C163" s="138" t="s">
        <v>8</v>
      </c>
      <c r="D163" s="138" t="s">
        <v>311</v>
      </c>
      <c r="E163" s="139" t="s">
        <v>363</v>
      </c>
      <c r="F163" s="140" t="s">
        <v>364</v>
      </c>
      <c r="G163" s="141" t="s">
        <v>365</v>
      </c>
      <c r="H163" s="142">
        <v>1</v>
      </c>
      <c r="I163" s="143"/>
      <c r="J163" s="144">
        <f>ROUND(I163*H163,2)</f>
        <v>0</v>
      </c>
      <c r="K163" s="140" t="s">
        <v>366</v>
      </c>
      <c r="L163" s="33"/>
      <c r="M163" s="145" t="s">
        <v>1</v>
      </c>
      <c r="N163" s="146" t="s">
        <v>46</v>
      </c>
      <c r="P163" s="147">
        <f>O163*H163</f>
        <v>0</v>
      </c>
      <c r="Q163" s="147">
        <v>0</v>
      </c>
      <c r="R163" s="147">
        <f>Q163*H163</f>
        <v>0</v>
      </c>
      <c r="S163" s="147">
        <v>0</v>
      </c>
      <c r="T163" s="148">
        <f>S163*H163</f>
        <v>0</v>
      </c>
      <c r="AR163" s="149" t="s">
        <v>120</v>
      </c>
      <c r="AT163" s="149" t="s">
        <v>311</v>
      </c>
      <c r="AU163" s="149" t="s">
        <v>90</v>
      </c>
      <c r="AY163" s="17" t="s">
        <v>309</v>
      </c>
      <c r="BE163" s="150">
        <f>IF(N163="základní",J163,0)</f>
        <v>0</v>
      </c>
      <c r="BF163" s="150">
        <f>IF(N163="snížená",J163,0)</f>
        <v>0</v>
      </c>
      <c r="BG163" s="150">
        <f>IF(N163="zákl. přenesená",J163,0)</f>
        <v>0</v>
      </c>
      <c r="BH163" s="150">
        <f>IF(N163="sníž. přenesená",J163,0)</f>
        <v>0</v>
      </c>
      <c r="BI163" s="150">
        <f>IF(N163="nulová",J163,0)</f>
        <v>0</v>
      </c>
      <c r="BJ163" s="17" t="s">
        <v>88</v>
      </c>
      <c r="BK163" s="150">
        <f>ROUND(I163*H163,2)</f>
        <v>0</v>
      </c>
      <c r="BL163" s="17" t="s">
        <v>120</v>
      </c>
      <c r="BM163" s="149" t="s">
        <v>367</v>
      </c>
    </row>
    <row r="164" spans="2:65" s="1" customFormat="1" ht="21.75" customHeight="1" x14ac:dyDescent="0.2">
      <c r="B164" s="137"/>
      <c r="C164" s="138" t="s">
        <v>368</v>
      </c>
      <c r="D164" s="138" t="s">
        <v>311</v>
      </c>
      <c r="E164" s="139" t="s">
        <v>369</v>
      </c>
      <c r="F164" s="140" t="s">
        <v>370</v>
      </c>
      <c r="G164" s="141" t="s">
        <v>360</v>
      </c>
      <c r="H164" s="142">
        <v>163</v>
      </c>
      <c r="I164" s="143"/>
      <c r="J164" s="144">
        <f>ROUND(I164*H164,2)</f>
        <v>0</v>
      </c>
      <c r="K164" s="140" t="s">
        <v>315</v>
      </c>
      <c r="L164" s="33"/>
      <c r="M164" s="145" t="s">
        <v>1</v>
      </c>
      <c r="N164" s="146" t="s">
        <v>46</v>
      </c>
      <c r="P164" s="147">
        <f>O164*H164</f>
        <v>0</v>
      </c>
      <c r="Q164" s="147">
        <v>0</v>
      </c>
      <c r="R164" s="147">
        <f>Q164*H164</f>
        <v>0</v>
      </c>
      <c r="S164" s="147">
        <v>0</v>
      </c>
      <c r="T164" s="148">
        <f>S164*H164</f>
        <v>0</v>
      </c>
      <c r="AR164" s="149" t="s">
        <v>120</v>
      </c>
      <c r="AT164" s="149" t="s">
        <v>311</v>
      </c>
      <c r="AU164" s="149" t="s">
        <v>90</v>
      </c>
      <c r="AY164" s="17" t="s">
        <v>309</v>
      </c>
      <c r="BE164" s="150">
        <f>IF(N164="základní",J164,0)</f>
        <v>0</v>
      </c>
      <c r="BF164" s="150">
        <f>IF(N164="snížená",J164,0)</f>
        <v>0</v>
      </c>
      <c r="BG164" s="150">
        <f>IF(N164="zákl. přenesená",J164,0)</f>
        <v>0</v>
      </c>
      <c r="BH164" s="150">
        <f>IF(N164="sníž. přenesená",J164,0)</f>
        <v>0</v>
      </c>
      <c r="BI164" s="150">
        <f>IF(N164="nulová",J164,0)</f>
        <v>0</v>
      </c>
      <c r="BJ164" s="17" t="s">
        <v>88</v>
      </c>
      <c r="BK164" s="150">
        <f>ROUND(I164*H164,2)</f>
        <v>0</v>
      </c>
      <c r="BL164" s="17" t="s">
        <v>120</v>
      </c>
      <c r="BM164" s="149" t="s">
        <v>371</v>
      </c>
    </row>
    <row r="165" spans="2:65" s="1" customFormat="1" x14ac:dyDescent="0.2">
      <c r="B165" s="33"/>
      <c r="D165" s="151" t="s">
        <v>316</v>
      </c>
      <c r="F165" s="152" t="s">
        <v>372</v>
      </c>
      <c r="I165" s="153"/>
      <c r="L165" s="33"/>
      <c r="M165" s="154"/>
      <c r="T165" s="57"/>
      <c r="AT165" s="17" t="s">
        <v>316</v>
      </c>
      <c r="AU165" s="17" t="s">
        <v>90</v>
      </c>
    </row>
    <row r="166" spans="2:65" s="1" customFormat="1" ht="19.5" x14ac:dyDescent="0.2">
      <c r="B166" s="33"/>
      <c r="D166" s="155" t="s">
        <v>318</v>
      </c>
      <c r="F166" s="156" t="s">
        <v>373</v>
      </c>
      <c r="I166" s="153"/>
      <c r="L166" s="33"/>
      <c r="M166" s="154"/>
      <c r="T166" s="57"/>
      <c r="AT166" s="17" t="s">
        <v>318</v>
      </c>
      <c r="AU166" s="17" t="s">
        <v>90</v>
      </c>
    </row>
    <row r="167" spans="2:65" s="1" customFormat="1" ht="16.5" customHeight="1" x14ac:dyDescent="0.2">
      <c r="B167" s="137"/>
      <c r="C167" s="138" t="s">
        <v>342</v>
      </c>
      <c r="D167" s="138" t="s">
        <v>311</v>
      </c>
      <c r="E167" s="139" t="s">
        <v>374</v>
      </c>
      <c r="F167" s="140" t="s">
        <v>375</v>
      </c>
      <c r="G167" s="141" t="s">
        <v>360</v>
      </c>
      <c r="H167" s="142">
        <v>1731</v>
      </c>
      <c r="I167" s="143"/>
      <c r="J167" s="144">
        <f>ROUND(I167*H167,2)</f>
        <v>0</v>
      </c>
      <c r="K167" s="140" t="s">
        <v>315</v>
      </c>
      <c r="L167" s="33"/>
      <c r="M167" s="145" t="s">
        <v>1</v>
      </c>
      <c r="N167" s="146" t="s">
        <v>46</v>
      </c>
      <c r="P167" s="147">
        <f>O167*H167</f>
        <v>0</v>
      </c>
      <c r="Q167" s="147">
        <v>0</v>
      </c>
      <c r="R167" s="147">
        <f>Q167*H167</f>
        <v>0</v>
      </c>
      <c r="S167" s="147">
        <v>0</v>
      </c>
      <c r="T167" s="148">
        <f>S167*H167</f>
        <v>0</v>
      </c>
      <c r="AR167" s="149" t="s">
        <v>120</v>
      </c>
      <c r="AT167" s="149" t="s">
        <v>311</v>
      </c>
      <c r="AU167" s="149" t="s">
        <v>90</v>
      </c>
      <c r="AY167" s="17" t="s">
        <v>309</v>
      </c>
      <c r="BE167" s="150">
        <f>IF(N167="základní",J167,0)</f>
        <v>0</v>
      </c>
      <c r="BF167" s="150">
        <f>IF(N167="snížená",J167,0)</f>
        <v>0</v>
      </c>
      <c r="BG167" s="150">
        <f>IF(N167="zákl. přenesená",J167,0)</f>
        <v>0</v>
      </c>
      <c r="BH167" s="150">
        <f>IF(N167="sníž. přenesená",J167,0)</f>
        <v>0</v>
      </c>
      <c r="BI167" s="150">
        <f>IF(N167="nulová",J167,0)</f>
        <v>0</v>
      </c>
      <c r="BJ167" s="17" t="s">
        <v>88</v>
      </c>
      <c r="BK167" s="150">
        <f>ROUND(I167*H167,2)</f>
        <v>0</v>
      </c>
      <c r="BL167" s="17" t="s">
        <v>120</v>
      </c>
      <c r="BM167" s="149" t="s">
        <v>376</v>
      </c>
    </row>
    <row r="168" spans="2:65" s="1" customFormat="1" x14ac:dyDescent="0.2">
      <c r="B168" s="33"/>
      <c r="D168" s="151" t="s">
        <v>316</v>
      </c>
      <c r="F168" s="152" t="s">
        <v>377</v>
      </c>
      <c r="I168" s="153"/>
      <c r="L168" s="33"/>
      <c r="M168" s="154"/>
      <c r="T168" s="57"/>
      <c r="AT168" s="17" t="s">
        <v>316</v>
      </c>
      <c r="AU168" s="17" t="s">
        <v>90</v>
      </c>
    </row>
    <row r="169" spans="2:65" s="1" customFormat="1" ht="19.5" x14ac:dyDescent="0.2">
      <c r="B169" s="33"/>
      <c r="D169" s="155" t="s">
        <v>318</v>
      </c>
      <c r="F169" s="156" t="s">
        <v>373</v>
      </c>
      <c r="I169" s="153"/>
      <c r="L169" s="33"/>
      <c r="M169" s="154"/>
      <c r="T169" s="57"/>
      <c r="AT169" s="17" t="s">
        <v>318</v>
      </c>
      <c r="AU169" s="17" t="s">
        <v>90</v>
      </c>
    </row>
    <row r="170" spans="2:65" s="1" customFormat="1" ht="16.5" customHeight="1" x14ac:dyDescent="0.2">
      <c r="B170" s="137"/>
      <c r="C170" s="138" t="s">
        <v>378</v>
      </c>
      <c r="D170" s="138" t="s">
        <v>311</v>
      </c>
      <c r="E170" s="139" t="s">
        <v>379</v>
      </c>
      <c r="F170" s="140" t="s">
        <v>380</v>
      </c>
      <c r="G170" s="141" t="s">
        <v>360</v>
      </c>
      <c r="H170" s="142">
        <v>803</v>
      </c>
      <c r="I170" s="143"/>
      <c r="J170" s="144">
        <f>ROUND(I170*H170,2)</f>
        <v>0</v>
      </c>
      <c r="K170" s="140" t="s">
        <v>315</v>
      </c>
      <c r="L170" s="33"/>
      <c r="M170" s="145" t="s">
        <v>1</v>
      </c>
      <c r="N170" s="146" t="s">
        <v>46</v>
      </c>
      <c r="P170" s="147">
        <f>O170*H170</f>
        <v>0</v>
      </c>
      <c r="Q170" s="147">
        <v>0</v>
      </c>
      <c r="R170" s="147">
        <f>Q170*H170</f>
        <v>0</v>
      </c>
      <c r="S170" s="147">
        <v>0</v>
      </c>
      <c r="T170" s="148">
        <f>S170*H170</f>
        <v>0</v>
      </c>
      <c r="AR170" s="149" t="s">
        <v>120</v>
      </c>
      <c r="AT170" s="149" t="s">
        <v>311</v>
      </c>
      <c r="AU170" s="149" t="s">
        <v>90</v>
      </c>
      <c r="AY170" s="17" t="s">
        <v>309</v>
      </c>
      <c r="BE170" s="150">
        <f>IF(N170="základní",J170,0)</f>
        <v>0</v>
      </c>
      <c r="BF170" s="150">
        <f>IF(N170="snížená",J170,0)</f>
        <v>0</v>
      </c>
      <c r="BG170" s="150">
        <f>IF(N170="zákl. přenesená",J170,0)</f>
        <v>0</v>
      </c>
      <c r="BH170" s="150">
        <f>IF(N170="sníž. přenesená",J170,0)</f>
        <v>0</v>
      </c>
      <c r="BI170" s="150">
        <f>IF(N170="nulová",J170,0)</f>
        <v>0</v>
      </c>
      <c r="BJ170" s="17" t="s">
        <v>88</v>
      </c>
      <c r="BK170" s="150">
        <f>ROUND(I170*H170,2)</f>
        <v>0</v>
      </c>
      <c r="BL170" s="17" t="s">
        <v>120</v>
      </c>
      <c r="BM170" s="149" t="s">
        <v>381</v>
      </c>
    </row>
    <row r="171" spans="2:65" s="1" customFormat="1" x14ac:dyDescent="0.2">
      <c r="B171" s="33"/>
      <c r="D171" s="151" t="s">
        <v>316</v>
      </c>
      <c r="F171" s="152" t="s">
        <v>382</v>
      </c>
      <c r="I171" s="153"/>
      <c r="L171" s="33"/>
      <c r="M171" s="154"/>
      <c r="T171" s="57"/>
      <c r="AT171" s="17" t="s">
        <v>316</v>
      </c>
      <c r="AU171" s="17" t="s">
        <v>90</v>
      </c>
    </row>
    <row r="172" spans="2:65" s="1" customFormat="1" ht="19.5" x14ac:dyDescent="0.2">
      <c r="B172" s="33"/>
      <c r="D172" s="155" t="s">
        <v>318</v>
      </c>
      <c r="F172" s="156" t="s">
        <v>373</v>
      </c>
      <c r="I172" s="153"/>
      <c r="L172" s="33"/>
      <c r="M172" s="154"/>
      <c r="T172" s="57"/>
      <c r="AT172" s="17" t="s">
        <v>318</v>
      </c>
      <c r="AU172" s="17" t="s">
        <v>90</v>
      </c>
    </row>
    <row r="173" spans="2:65" s="1" customFormat="1" ht="16.5" customHeight="1" x14ac:dyDescent="0.2">
      <c r="B173" s="137"/>
      <c r="C173" s="138" t="s">
        <v>346</v>
      </c>
      <c r="D173" s="138" t="s">
        <v>311</v>
      </c>
      <c r="E173" s="139" t="s">
        <v>383</v>
      </c>
      <c r="F173" s="140" t="s">
        <v>384</v>
      </c>
      <c r="G173" s="141" t="s">
        <v>360</v>
      </c>
      <c r="H173" s="142">
        <v>765</v>
      </c>
      <c r="I173" s="143"/>
      <c r="J173" s="144">
        <f>ROUND(I173*H173,2)</f>
        <v>0</v>
      </c>
      <c r="K173" s="140" t="s">
        <v>315</v>
      </c>
      <c r="L173" s="33"/>
      <c r="M173" s="145" t="s">
        <v>1</v>
      </c>
      <c r="N173" s="146" t="s">
        <v>46</v>
      </c>
      <c r="P173" s="147">
        <f>O173*H173</f>
        <v>0</v>
      </c>
      <c r="Q173" s="147">
        <v>0</v>
      </c>
      <c r="R173" s="147">
        <f>Q173*H173</f>
        <v>0</v>
      </c>
      <c r="S173" s="147">
        <v>0</v>
      </c>
      <c r="T173" s="148">
        <f>S173*H173</f>
        <v>0</v>
      </c>
      <c r="AR173" s="149" t="s">
        <v>120</v>
      </c>
      <c r="AT173" s="149" t="s">
        <v>311</v>
      </c>
      <c r="AU173" s="149" t="s">
        <v>90</v>
      </c>
      <c r="AY173" s="17" t="s">
        <v>309</v>
      </c>
      <c r="BE173" s="150">
        <f>IF(N173="základní",J173,0)</f>
        <v>0</v>
      </c>
      <c r="BF173" s="150">
        <f>IF(N173="snížená",J173,0)</f>
        <v>0</v>
      </c>
      <c r="BG173" s="150">
        <f>IF(N173="zákl. přenesená",J173,0)</f>
        <v>0</v>
      </c>
      <c r="BH173" s="150">
        <f>IF(N173="sníž. přenesená",J173,0)</f>
        <v>0</v>
      </c>
      <c r="BI173" s="150">
        <f>IF(N173="nulová",J173,0)</f>
        <v>0</v>
      </c>
      <c r="BJ173" s="17" t="s">
        <v>88</v>
      </c>
      <c r="BK173" s="150">
        <f>ROUND(I173*H173,2)</f>
        <v>0</v>
      </c>
      <c r="BL173" s="17" t="s">
        <v>120</v>
      </c>
      <c r="BM173" s="149" t="s">
        <v>385</v>
      </c>
    </row>
    <row r="174" spans="2:65" s="1" customFormat="1" x14ac:dyDescent="0.2">
      <c r="B174" s="33"/>
      <c r="D174" s="151" t="s">
        <v>316</v>
      </c>
      <c r="F174" s="152" t="s">
        <v>386</v>
      </c>
      <c r="I174" s="153"/>
      <c r="L174" s="33"/>
      <c r="M174" s="154"/>
      <c r="T174" s="57"/>
      <c r="AT174" s="17" t="s">
        <v>316</v>
      </c>
      <c r="AU174" s="17" t="s">
        <v>90</v>
      </c>
    </row>
    <row r="175" spans="2:65" s="1" customFormat="1" ht="29.25" x14ac:dyDescent="0.2">
      <c r="B175" s="33"/>
      <c r="D175" s="155" t="s">
        <v>318</v>
      </c>
      <c r="F175" s="156" t="s">
        <v>387</v>
      </c>
      <c r="I175" s="153"/>
      <c r="L175" s="33"/>
      <c r="M175" s="154"/>
      <c r="T175" s="57"/>
      <c r="AT175" s="17" t="s">
        <v>318</v>
      </c>
      <c r="AU175" s="17" t="s">
        <v>90</v>
      </c>
    </row>
    <row r="176" spans="2:65" s="1" customFormat="1" ht="16.5" customHeight="1" x14ac:dyDescent="0.2">
      <c r="B176" s="137"/>
      <c r="C176" s="138" t="s">
        <v>388</v>
      </c>
      <c r="D176" s="138" t="s">
        <v>311</v>
      </c>
      <c r="E176" s="139" t="s">
        <v>389</v>
      </c>
      <c r="F176" s="140" t="s">
        <v>390</v>
      </c>
      <c r="G176" s="141" t="s">
        <v>391</v>
      </c>
      <c r="H176" s="142">
        <v>616.99900000000002</v>
      </c>
      <c r="I176" s="143"/>
      <c r="J176" s="144">
        <f>ROUND(I176*H176,2)</f>
        <v>0</v>
      </c>
      <c r="K176" s="140" t="s">
        <v>315</v>
      </c>
      <c r="L176" s="33"/>
      <c r="M176" s="145" t="s">
        <v>1</v>
      </c>
      <c r="N176" s="146" t="s">
        <v>46</v>
      </c>
      <c r="P176" s="147">
        <f>O176*H176</f>
        <v>0</v>
      </c>
      <c r="Q176" s="147">
        <v>0</v>
      </c>
      <c r="R176" s="147">
        <f>Q176*H176</f>
        <v>0</v>
      </c>
      <c r="S176" s="147">
        <v>0</v>
      </c>
      <c r="T176" s="148">
        <f>S176*H176</f>
        <v>0</v>
      </c>
      <c r="AR176" s="149" t="s">
        <v>120</v>
      </c>
      <c r="AT176" s="149" t="s">
        <v>311</v>
      </c>
      <c r="AU176" s="149" t="s">
        <v>90</v>
      </c>
      <c r="AY176" s="17" t="s">
        <v>309</v>
      </c>
      <c r="BE176" s="150">
        <f>IF(N176="základní",J176,0)</f>
        <v>0</v>
      </c>
      <c r="BF176" s="150">
        <f>IF(N176="snížená",J176,0)</f>
        <v>0</v>
      </c>
      <c r="BG176" s="150">
        <f>IF(N176="zákl. přenesená",J176,0)</f>
        <v>0</v>
      </c>
      <c r="BH176" s="150">
        <f>IF(N176="sníž. přenesená",J176,0)</f>
        <v>0</v>
      </c>
      <c r="BI176" s="150">
        <f>IF(N176="nulová",J176,0)</f>
        <v>0</v>
      </c>
      <c r="BJ176" s="17" t="s">
        <v>88</v>
      </c>
      <c r="BK176" s="150">
        <f>ROUND(I176*H176,2)</f>
        <v>0</v>
      </c>
      <c r="BL176" s="17" t="s">
        <v>120</v>
      </c>
      <c r="BM176" s="149" t="s">
        <v>392</v>
      </c>
    </row>
    <row r="177" spans="2:65" s="1" customFormat="1" x14ac:dyDescent="0.2">
      <c r="B177" s="33"/>
      <c r="D177" s="151" t="s">
        <v>316</v>
      </c>
      <c r="F177" s="152" t="s">
        <v>393</v>
      </c>
      <c r="I177" s="153"/>
      <c r="L177" s="33"/>
      <c r="M177" s="154"/>
      <c r="T177" s="57"/>
      <c r="AT177" s="17" t="s">
        <v>316</v>
      </c>
      <c r="AU177" s="17" t="s">
        <v>90</v>
      </c>
    </row>
    <row r="178" spans="2:65" s="1" customFormat="1" ht="19.5" x14ac:dyDescent="0.2">
      <c r="B178" s="33"/>
      <c r="D178" s="155" t="s">
        <v>318</v>
      </c>
      <c r="F178" s="156" t="s">
        <v>394</v>
      </c>
      <c r="I178" s="153"/>
      <c r="L178" s="33"/>
      <c r="M178" s="154"/>
      <c r="T178" s="57"/>
      <c r="AT178" s="17" t="s">
        <v>318</v>
      </c>
      <c r="AU178" s="17" t="s">
        <v>90</v>
      </c>
    </row>
    <row r="179" spans="2:65" s="1" customFormat="1" ht="16.5" customHeight="1" x14ac:dyDescent="0.2">
      <c r="B179" s="137"/>
      <c r="C179" s="138" t="s">
        <v>351</v>
      </c>
      <c r="D179" s="138" t="s">
        <v>311</v>
      </c>
      <c r="E179" s="139" t="s">
        <v>395</v>
      </c>
      <c r="F179" s="140" t="s">
        <v>396</v>
      </c>
      <c r="G179" s="141" t="s">
        <v>391</v>
      </c>
      <c r="H179" s="142">
        <v>616.99900000000002</v>
      </c>
      <c r="I179" s="143"/>
      <c r="J179" s="144">
        <f>ROUND(I179*H179,2)</f>
        <v>0</v>
      </c>
      <c r="K179" s="140" t="s">
        <v>397</v>
      </c>
      <c r="L179" s="33"/>
      <c r="M179" s="145" t="s">
        <v>1</v>
      </c>
      <c r="N179" s="146" t="s">
        <v>46</v>
      </c>
      <c r="P179" s="147">
        <f>O179*H179</f>
        <v>0</v>
      </c>
      <c r="Q179" s="147">
        <v>0</v>
      </c>
      <c r="R179" s="147">
        <f>Q179*H179</f>
        <v>0</v>
      </c>
      <c r="S179" s="147">
        <v>0</v>
      </c>
      <c r="T179" s="148">
        <f>S179*H179</f>
        <v>0</v>
      </c>
      <c r="AR179" s="149" t="s">
        <v>120</v>
      </c>
      <c r="AT179" s="149" t="s">
        <v>311</v>
      </c>
      <c r="AU179" s="149" t="s">
        <v>90</v>
      </c>
      <c r="AY179" s="17" t="s">
        <v>309</v>
      </c>
      <c r="BE179" s="150">
        <f>IF(N179="základní",J179,0)</f>
        <v>0</v>
      </c>
      <c r="BF179" s="150">
        <f>IF(N179="snížená",J179,0)</f>
        <v>0</v>
      </c>
      <c r="BG179" s="150">
        <f>IF(N179="zákl. přenesená",J179,0)</f>
        <v>0</v>
      </c>
      <c r="BH179" s="150">
        <f>IF(N179="sníž. přenesená",J179,0)</f>
        <v>0</v>
      </c>
      <c r="BI179" s="150">
        <f>IF(N179="nulová",J179,0)</f>
        <v>0</v>
      </c>
      <c r="BJ179" s="17" t="s">
        <v>88</v>
      </c>
      <c r="BK179" s="150">
        <f>ROUND(I179*H179,2)</f>
        <v>0</v>
      </c>
      <c r="BL179" s="17" t="s">
        <v>120</v>
      </c>
      <c r="BM179" s="149" t="s">
        <v>398</v>
      </c>
    </row>
    <row r="180" spans="2:65" s="1" customFormat="1" ht="24.2" customHeight="1" x14ac:dyDescent="0.2">
      <c r="B180" s="137"/>
      <c r="C180" s="138" t="s">
        <v>399</v>
      </c>
      <c r="D180" s="138" t="s">
        <v>311</v>
      </c>
      <c r="E180" s="139" t="s">
        <v>400</v>
      </c>
      <c r="F180" s="140" t="s">
        <v>401</v>
      </c>
      <c r="G180" s="141" t="s">
        <v>391</v>
      </c>
      <c r="H180" s="142">
        <v>180.024</v>
      </c>
      <c r="I180" s="143"/>
      <c r="J180" s="144">
        <f>ROUND(I180*H180,2)</f>
        <v>0</v>
      </c>
      <c r="K180" s="140" t="s">
        <v>315</v>
      </c>
      <c r="L180" s="33"/>
      <c r="M180" s="145" t="s">
        <v>1</v>
      </c>
      <c r="N180" s="146" t="s">
        <v>46</v>
      </c>
      <c r="P180" s="147">
        <f>O180*H180</f>
        <v>0</v>
      </c>
      <c r="Q180" s="147">
        <v>0</v>
      </c>
      <c r="R180" s="147">
        <f>Q180*H180</f>
        <v>0</v>
      </c>
      <c r="S180" s="147">
        <v>0</v>
      </c>
      <c r="T180" s="148">
        <f>S180*H180</f>
        <v>0</v>
      </c>
      <c r="AR180" s="149" t="s">
        <v>120</v>
      </c>
      <c r="AT180" s="149" t="s">
        <v>311</v>
      </c>
      <c r="AU180" s="149" t="s">
        <v>90</v>
      </c>
      <c r="AY180" s="17" t="s">
        <v>309</v>
      </c>
      <c r="BE180" s="150">
        <f>IF(N180="základní",J180,0)</f>
        <v>0</v>
      </c>
      <c r="BF180" s="150">
        <f>IF(N180="snížená",J180,0)</f>
        <v>0</v>
      </c>
      <c r="BG180" s="150">
        <f>IF(N180="zákl. přenesená",J180,0)</f>
        <v>0</v>
      </c>
      <c r="BH180" s="150">
        <f>IF(N180="sníž. přenesená",J180,0)</f>
        <v>0</v>
      </c>
      <c r="BI180" s="150">
        <f>IF(N180="nulová",J180,0)</f>
        <v>0</v>
      </c>
      <c r="BJ180" s="17" t="s">
        <v>88</v>
      </c>
      <c r="BK180" s="150">
        <f>ROUND(I180*H180,2)</f>
        <v>0</v>
      </c>
      <c r="BL180" s="17" t="s">
        <v>120</v>
      </c>
      <c r="BM180" s="149" t="s">
        <v>402</v>
      </c>
    </row>
    <row r="181" spans="2:65" s="1" customFormat="1" x14ac:dyDescent="0.2">
      <c r="B181" s="33"/>
      <c r="D181" s="151" t="s">
        <v>316</v>
      </c>
      <c r="F181" s="152" t="s">
        <v>403</v>
      </c>
      <c r="I181" s="153"/>
      <c r="L181" s="33"/>
      <c r="M181" s="154"/>
      <c r="T181" s="57"/>
      <c r="AT181" s="17" t="s">
        <v>316</v>
      </c>
      <c r="AU181" s="17" t="s">
        <v>90</v>
      </c>
    </row>
    <row r="182" spans="2:65" s="1" customFormat="1" ht="24.2" customHeight="1" x14ac:dyDescent="0.2">
      <c r="B182" s="137"/>
      <c r="C182" s="138" t="s">
        <v>355</v>
      </c>
      <c r="D182" s="138" t="s">
        <v>311</v>
      </c>
      <c r="E182" s="139" t="s">
        <v>404</v>
      </c>
      <c r="F182" s="140" t="s">
        <v>405</v>
      </c>
      <c r="G182" s="141" t="s">
        <v>391</v>
      </c>
      <c r="H182" s="142">
        <v>434.238</v>
      </c>
      <c r="I182" s="143"/>
      <c r="J182" s="144">
        <f>ROUND(I182*H182,2)</f>
        <v>0</v>
      </c>
      <c r="K182" s="140" t="s">
        <v>315</v>
      </c>
      <c r="L182" s="33"/>
      <c r="M182" s="145" t="s">
        <v>1</v>
      </c>
      <c r="N182" s="146" t="s">
        <v>46</v>
      </c>
      <c r="P182" s="147">
        <f>O182*H182</f>
        <v>0</v>
      </c>
      <c r="Q182" s="147">
        <v>0</v>
      </c>
      <c r="R182" s="147">
        <f>Q182*H182</f>
        <v>0</v>
      </c>
      <c r="S182" s="147">
        <v>0</v>
      </c>
      <c r="T182" s="148">
        <f>S182*H182</f>
        <v>0</v>
      </c>
      <c r="AR182" s="149" t="s">
        <v>120</v>
      </c>
      <c r="AT182" s="149" t="s">
        <v>311</v>
      </c>
      <c r="AU182" s="149" t="s">
        <v>90</v>
      </c>
      <c r="AY182" s="17" t="s">
        <v>309</v>
      </c>
      <c r="BE182" s="150">
        <f>IF(N182="základní",J182,0)</f>
        <v>0</v>
      </c>
      <c r="BF182" s="150">
        <f>IF(N182="snížená",J182,0)</f>
        <v>0</v>
      </c>
      <c r="BG182" s="150">
        <f>IF(N182="zákl. přenesená",J182,0)</f>
        <v>0</v>
      </c>
      <c r="BH182" s="150">
        <f>IF(N182="sníž. přenesená",J182,0)</f>
        <v>0</v>
      </c>
      <c r="BI182" s="150">
        <f>IF(N182="nulová",J182,0)</f>
        <v>0</v>
      </c>
      <c r="BJ182" s="17" t="s">
        <v>88</v>
      </c>
      <c r="BK182" s="150">
        <f>ROUND(I182*H182,2)</f>
        <v>0</v>
      </c>
      <c r="BL182" s="17" t="s">
        <v>120</v>
      </c>
      <c r="BM182" s="149" t="s">
        <v>406</v>
      </c>
    </row>
    <row r="183" spans="2:65" s="1" customFormat="1" x14ac:dyDescent="0.2">
      <c r="B183" s="33"/>
      <c r="D183" s="151" t="s">
        <v>316</v>
      </c>
      <c r="F183" s="152" t="s">
        <v>407</v>
      </c>
      <c r="I183" s="153"/>
      <c r="L183" s="33"/>
      <c r="M183" s="154"/>
      <c r="T183" s="57"/>
      <c r="AT183" s="17" t="s">
        <v>316</v>
      </c>
      <c r="AU183" s="17" t="s">
        <v>90</v>
      </c>
    </row>
    <row r="184" spans="2:65" s="1" customFormat="1" ht="24.2" customHeight="1" x14ac:dyDescent="0.2">
      <c r="B184" s="137"/>
      <c r="C184" s="138" t="s">
        <v>7</v>
      </c>
      <c r="D184" s="138" t="s">
        <v>311</v>
      </c>
      <c r="E184" s="139" t="s">
        <v>408</v>
      </c>
      <c r="F184" s="140" t="s">
        <v>409</v>
      </c>
      <c r="G184" s="141" t="s">
        <v>391</v>
      </c>
      <c r="H184" s="142">
        <v>2.7370000000000001</v>
      </c>
      <c r="I184" s="143"/>
      <c r="J184" s="144">
        <f>ROUND(I184*H184,2)</f>
        <v>0</v>
      </c>
      <c r="K184" s="140" t="s">
        <v>315</v>
      </c>
      <c r="L184" s="33"/>
      <c r="M184" s="145" t="s">
        <v>1</v>
      </c>
      <c r="N184" s="146" t="s">
        <v>46</v>
      </c>
      <c r="P184" s="147">
        <f>O184*H184</f>
        <v>0</v>
      </c>
      <c r="Q184" s="147">
        <v>0</v>
      </c>
      <c r="R184" s="147">
        <f>Q184*H184</f>
        <v>0</v>
      </c>
      <c r="S184" s="147">
        <v>0</v>
      </c>
      <c r="T184" s="148">
        <f>S184*H184</f>
        <v>0</v>
      </c>
      <c r="AR184" s="149" t="s">
        <v>120</v>
      </c>
      <c r="AT184" s="149" t="s">
        <v>311</v>
      </c>
      <c r="AU184" s="149" t="s">
        <v>90</v>
      </c>
      <c r="AY184" s="17" t="s">
        <v>309</v>
      </c>
      <c r="BE184" s="150">
        <f>IF(N184="základní",J184,0)</f>
        <v>0</v>
      </c>
      <c r="BF184" s="150">
        <f>IF(N184="snížená",J184,0)</f>
        <v>0</v>
      </c>
      <c r="BG184" s="150">
        <f>IF(N184="zákl. přenesená",J184,0)</f>
        <v>0</v>
      </c>
      <c r="BH184" s="150">
        <f>IF(N184="sníž. přenesená",J184,0)</f>
        <v>0</v>
      </c>
      <c r="BI184" s="150">
        <f>IF(N184="nulová",J184,0)</f>
        <v>0</v>
      </c>
      <c r="BJ184" s="17" t="s">
        <v>88</v>
      </c>
      <c r="BK184" s="150">
        <f>ROUND(I184*H184,2)</f>
        <v>0</v>
      </c>
      <c r="BL184" s="17" t="s">
        <v>120</v>
      </c>
      <c r="BM184" s="149" t="s">
        <v>410</v>
      </c>
    </row>
    <row r="185" spans="2:65" s="1" customFormat="1" x14ac:dyDescent="0.2">
      <c r="B185" s="33"/>
      <c r="D185" s="151" t="s">
        <v>316</v>
      </c>
      <c r="F185" s="152" t="s">
        <v>411</v>
      </c>
      <c r="I185" s="153"/>
      <c r="L185" s="33"/>
      <c r="M185" s="154"/>
      <c r="T185" s="57"/>
      <c r="AT185" s="17" t="s">
        <v>316</v>
      </c>
      <c r="AU185" s="17" t="s">
        <v>90</v>
      </c>
    </row>
    <row r="186" spans="2:65" s="1" customFormat="1" ht="16.5" customHeight="1" x14ac:dyDescent="0.2">
      <c r="B186" s="137"/>
      <c r="C186" s="138" t="s">
        <v>361</v>
      </c>
      <c r="D186" s="138" t="s">
        <v>311</v>
      </c>
      <c r="E186" s="139" t="s">
        <v>412</v>
      </c>
      <c r="F186" s="140" t="s">
        <v>413</v>
      </c>
      <c r="G186" s="141" t="s">
        <v>360</v>
      </c>
      <c r="H186" s="142">
        <v>1249</v>
      </c>
      <c r="I186" s="143"/>
      <c r="J186" s="144">
        <f>ROUND(I186*H186,2)</f>
        <v>0</v>
      </c>
      <c r="K186" s="140" t="s">
        <v>315</v>
      </c>
      <c r="L186" s="33"/>
      <c r="M186" s="145" t="s">
        <v>1</v>
      </c>
      <c r="N186" s="146" t="s">
        <v>46</v>
      </c>
      <c r="P186" s="147">
        <f>O186*H186</f>
        <v>0</v>
      </c>
      <c r="Q186" s="147">
        <v>0</v>
      </c>
      <c r="R186" s="147">
        <f>Q186*H186</f>
        <v>0</v>
      </c>
      <c r="S186" s="147">
        <v>0</v>
      </c>
      <c r="T186" s="148">
        <f>S186*H186</f>
        <v>0</v>
      </c>
      <c r="AR186" s="149" t="s">
        <v>120</v>
      </c>
      <c r="AT186" s="149" t="s">
        <v>311</v>
      </c>
      <c r="AU186" s="149" t="s">
        <v>90</v>
      </c>
      <c r="AY186" s="17" t="s">
        <v>309</v>
      </c>
      <c r="BE186" s="150">
        <f>IF(N186="základní",J186,0)</f>
        <v>0</v>
      </c>
      <c r="BF186" s="150">
        <f>IF(N186="snížená",J186,0)</f>
        <v>0</v>
      </c>
      <c r="BG186" s="150">
        <f>IF(N186="zákl. přenesená",J186,0)</f>
        <v>0</v>
      </c>
      <c r="BH186" s="150">
        <f>IF(N186="sníž. přenesená",J186,0)</f>
        <v>0</v>
      </c>
      <c r="BI186" s="150">
        <f>IF(N186="nulová",J186,0)</f>
        <v>0</v>
      </c>
      <c r="BJ186" s="17" t="s">
        <v>88</v>
      </c>
      <c r="BK186" s="150">
        <f>ROUND(I186*H186,2)</f>
        <v>0</v>
      </c>
      <c r="BL186" s="17" t="s">
        <v>120</v>
      </c>
      <c r="BM186" s="149" t="s">
        <v>414</v>
      </c>
    </row>
    <row r="187" spans="2:65" s="1" customFormat="1" x14ac:dyDescent="0.2">
      <c r="B187" s="33"/>
      <c r="D187" s="151" t="s">
        <v>316</v>
      </c>
      <c r="F187" s="152" t="s">
        <v>415</v>
      </c>
      <c r="I187" s="153"/>
      <c r="L187" s="33"/>
      <c r="M187" s="154"/>
      <c r="T187" s="57"/>
      <c r="AT187" s="17" t="s">
        <v>316</v>
      </c>
      <c r="AU187" s="17" t="s">
        <v>90</v>
      </c>
    </row>
    <row r="188" spans="2:65" s="1" customFormat="1" ht="21.75" customHeight="1" x14ac:dyDescent="0.2">
      <c r="B188" s="137"/>
      <c r="C188" s="138" t="s">
        <v>416</v>
      </c>
      <c r="D188" s="138" t="s">
        <v>311</v>
      </c>
      <c r="E188" s="139" t="s">
        <v>417</v>
      </c>
      <c r="F188" s="140" t="s">
        <v>418</v>
      </c>
      <c r="G188" s="141" t="s">
        <v>419</v>
      </c>
      <c r="H188" s="142">
        <v>124.9</v>
      </c>
      <c r="I188" s="143"/>
      <c r="J188" s="144">
        <f>ROUND(I188*H188,2)</f>
        <v>0</v>
      </c>
      <c r="K188" s="140" t="s">
        <v>315</v>
      </c>
      <c r="L188" s="33"/>
      <c r="M188" s="145" t="s">
        <v>1</v>
      </c>
      <c r="N188" s="146" t="s">
        <v>46</v>
      </c>
      <c r="P188" s="147">
        <f>O188*H188</f>
        <v>0</v>
      </c>
      <c r="Q188" s="147">
        <v>0</v>
      </c>
      <c r="R188" s="147">
        <f>Q188*H188</f>
        <v>0</v>
      </c>
      <c r="S188" s="147">
        <v>0</v>
      </c>
      <c r="T188" s="148">
        <f>S188*H188</f>
        <v>0</v>
      </c>
      <c r="AR188" s="149" t="s">
        <v>120</v>
      </c>
      <c r="AT188" s="149" t="s">
        <v>311</v>
      </c>
      <c r="AU188" s="149" t="s">
        <v>90</v>
      </c>
      <c r="AY188" s="17" t="s">
        <v>309</v>
      </c>
      <c r="BE188" s="150">
        <f>IF(N188="základní",J188,0)</f>
        <v>0</v>
      </c>
      <c r="BF188" s="150">
        <f>IF(N188="snížená",J188,0)</f>
        <v>0</v>
      </c>
      <c r="BG188" s="150">
        <f>IF(N188="zákl. přenesená",J188,0)</f>
        <v>0</v>
      </c>
      <c r="BH188" s="150">
        <f>IF(N188="sníž. přenesená",J188,0)</f>
        <v>0</v>
      </c>
      <c r="BI188" s="150">
        <f>IF(N188="nulová",J188,0)</f>
        <v>0</v>
      </c>
      <c r="BJ188" s="17" t="s">
        <v>88</v>
      </c>
      <c r="BK188" s="150">
        <f>ROUND(I188*H188,2)</f>
        <v>0</v>
      </c>
      <c r="BL188" s="17" t="s">
        <v>120</v>
      </c>
      <c r="BM188" s="149" t="s">
        <v>420</v>
      </c>
    </row>
    <row r="189" spans="2:65" s="1" customFormat="1" x14ac:dyDescent="0.2">
      <c r="B189" s="33"/>
      <c r="D189" s="151" t="s">
        <v>316</v>
      </c>
      <c r="F189" s="152" t="s">
        <v>421</v>
      </c>
      <c r="I189" s="153"/>
      <c r="L189" s="33"/>
      <c r="M189" s="154"/>
      <c r="T189" s="57"/>
      <c r="AT189" s="17" t="s">
        <v>316</v>
      </c>
      <c r="AU189" s="17" t="s">
        <v>90</v>
      </c>
    </row>
    <row r="190" spans="2:65" s="1" customFormat="1" ht="16.5" customHeight="1" x14ac:dyDescent="0.2">
      <c r="B190" s="137"/>
      <c r="C190" s="138" t="s">
        <v>367</v>
      </c>
      <c r="D190" s="138" t="s">
        <v>311</v>
      </c>
      <c r="E190" s="139" t="s">
        <v>422</v>
      </c>
      <c r="F190" s="140" t="s">
        <v>423</v>
      </c>
      <c r="G190" s="141" t="s">
        <v>419</v>
      </c>
      <c r="H190" s="142">
        <v>124.9</v>
      </c>
      <c r="I190" s="143"/>
      <c r="J190" s="144">
        <f>ROUND(I190*H190,2)</f>
        <v>0</v>
      </c>
      <c r="K190" s="140" t="s">
        <v>315</v>
      </c>
      <c r="L190" s="33"/>
      <c r="M190" s="145" t="s">
        <v>1</v>
      </c>
      <c r="N190" s="146" t="s">
        <v>46</v>
      </c>
      <c r="P190" s="147">
        <f>O190*H190</f>
        <v>0</v>
      </c>
      <c r="Q190" s="147">
        <v>0</v>
      </c>
      <c r="R190" s="147">
        <f>Q190*H190</f>
        <v>0</v>
      </c>
      <c r="S190" s="147">
        <v>0</v>
      </c>
      <c r="T190" s="148">
        <f>S190*H190</f>
        <v>0</v>
      </c>
      <c r="AR190" s="149" t="s">
        <v>120</v>
      </c>
      <c r="AT190" s="149" t="s">
        <v>311</v>
      </c>
      <c r="AU190" s="149" t="s">
        <v>90</v>
      </c>
      <c r="AY190" s="17" t="s">
        <v>309</v>
      </c>
      <c r="BE190" s="150">
        <f>IF(N190="základní",J190,0)</f>
        <v>0</v>
      </c>
      <c r="BF190" s="150">
        <f>IF(N190="snížená",J190,0)</f>
        <v>0</v>
      </c>
      <c r="BG190" s="150">
        <f>IF(N190="zákl. přenesená",J190,0)</f>
        <v>0</v>
      </c>
      <c r="BH190" s="150">
        <f>IF(N190="sníž. přenesená",J190,0)</f>
        <v>0</v>
      </c>
      <c r="BI190" s="150">
        <f>IF(N190="nulová",J190,0)</f>
        <v>0</v>
      </c>
      <c r="BJ190" s="17" t="s">
        <v>88</v>
      </c>
      <c r="BK190" s="150">
        <f>ROUND(I190*H190,2)</f>
        <v>0</v>
      </c>
      <c r="BL190" s="17" t="s">
        <v>120</v>
      </c>
      <c r="BM190" s="149" t="s">
        <v>424</v>
      </c>
    </row>
    <row r="191" spans="2:65" s="1" customFormat="1" x14ac:dyDescent="0.2">
      <c r="B191" s="33"/>
      <c r="D191" s="151" t="s">
        <v>316</v>
      </c>
      <c r="F191" s="152" t="s">
        <v>425</v>
      </c>
      <c r="I191" s="153"/>
      <c r="L191" s="33"/>
      <c r="M191" s="154"/>
      <c r="T191" s="57"/>
      <c r="AT191" s="17" t="s">
        <v>316</v>
      </c>
      <c r="AU191" s="17" t="s">
        <v>90</v>
      </c>
    </row>
    <row r="192" spans="2:65" s="1" customFormat="1" ht="16.5" customHeight="1" x14ac:dyDescent="0.2">
      <c r="B192" s="137"/>
      <c r="C192" s="138" t="s">
        <v>426</v>
      </c>
      <c r="D192" s="138" t="s">
        <v>311</v>
      </c>
      <c r="E192" s="139" t="s">
        <v>427</v>
      </c>
      <c r="F192" s="140" t="s">
        <v>428</v>
      </c>
      <c r="G192" s="141" t="s">
        <v>419</v>
      </c>
      <c r="H192" s="142">
        <v>124.9</v>
      </c>
      <c r="I192" s="143"/>
      <c r="J192" s="144">
        <f>ROUND(I192*H192,2)</f>
        <v>0</v>
      </c>
      <c r="K192" s="140" t="s">
        <v>315</v>
      </c>
      <c r="L192" s="33"/>
      <c r="M192" s="145" t="s">
        <v>1</v>
      </c>
      <c r="N192" s="146" t="s">
        <v>46</v>
      </c>
      <c r="P192" s="147">
        <f>O192*H192</f>
        <v>0</v>
      </c>
      <c r="Q192" s="147">
        <v>0</v>
      </c>
      <c r="R192" s="147">
        <f>Q192*H192</f>
        <v>0</v>
      </c>
      <c r="S192" s="147">
        <v>0</v>
      </c>
      <c r="T192" s="148">
        <f>S192*H192</f>
        <v>0</v>
      </c>
      <c r="AR192" s="149" t="s">
        <v>120</v>
      </c>
      <c r="AT192" s="149" t="s">
        <v>311</v>
      </c>
      <c r="AU192" s="149" t="s">
        <v>90</v>
      </c>
      <c r="AY192" s="17" t="s">
        <v>309</v>
      </c>
      <c r="BE192" s="150">
        <f>IF(N192="základní",J192,0)</f>
        <v>0</v>
      </c>
      <c r="BF192" s="150">
        <f>IF(N192="snížená",J192,0)</f>
        <v>0</v>
      </c>
      <c r="BG192" s="150">
        <f>IF(N192="zákl. přenesená",J192,0)</f>
        <v>0</v>
      </c>
      <c r="BH192" s="150">
        <f>IF(N192="sníž. přenesená",J192,0)</f>
        <v>0</v>
      </c>
      <c r="BI192" s="150">
        <f>IF(N192="nulová",J192,0)</f>
        <v>0</v>
      </c>
      <c r="BJ192" s="17" t="s">
        <v>88</v>
      </c>
      <c r="BK192" s="150">
        <f>ROUND(I192*H192,2)</f>
        <v>0</v>
      </c>
      <c r="BL192" s="17" t="s">
        <v>120</v>
      </c>
      <c r="BM192" s="149" t="s">
        <v>429</v>
      </c>
    </row>
    <row r="193" spans="2:65" s="1" customFormat="1" x14ac:dyDescent="0.2">
      <c r="B193" s="33"/>
      <c r="D193" s="151" t="s">
        <v>316</v>
      </c>
      <c r="F193" s="152" t="s">
        <v>430</v>
      </c>
      <c r="I193" s="153"/>
      <c r="L193" s="33"/>
      <c r="M193" s="154"/>
      <c r="T193" s="57"/>
      <c r="AT193" s="17" t="s">
        <v>316</v>
      </c>
      <c r="AU193" s="17" t="s">
        <v>90</v>
      </c>
    </row>
    <row r="194" spans="2:65" s="11" customFormat="1" ht="22.9" customHeight="1" x14ac:dyDescent="0.2">
      <c r="B194" s="125"/>
      <c r="D194" s="126" t="s">
        <v>80</v>
      </c>
      <c r="E194" s="135" t="s">
        <v>329</v>
      </c>
      <c r="F194" s="135" t="s">
        <v>431</v>
      </c>
      <c r="I194" s="128"/>
      <c r="J194" s="136">
        <f>BK194</f>
        <v>0</v>
      </c>
      <c r="L194" s="125"/>
      <c r="M194" s="130"/>
      <c r="P194" s="131">
        <f>SUM(P195:P202)</f>
        <v>0</v>
      </c>
      <c r="R194" s="131">
        <f>SUM(R195:R202)</f>
        <v>0</v>
      </c>
      <c r="T194" s="132">
        <f>SUM(T195:T202)</f>
        <v>0</v>
      </c>
      <c r="AR194" s="126" t="s">
        <v>88</v>
      </c>
      <c r="AT194" s="133" t="s">
        <v>80</v>
      </c>
      <c r="AU194" s="133" t="s">
        <v>88</v>
      </c>
      <c r="AY194" s="126" t="s">
        <v>309</v>
      </c>
      <c r="BK194" s="134">
        <f>SUM(BK195:BK202)</f>
        <v>0</v>
      </c>
    </row>
    <row r="195" spans="2:65" s="1" customFormat="1" ht="16.5" customHeight="1" x14ac:dyDescent="0.2">
      <c r="B195" s="137"/>
      <c r="C195" s="138" t="s">
        <v>371</v>
      </c>
      <c r="D195" s="138" t="s">
        <v>311</v>
      </c>
      <c r="E195" s="139" t="s">
        <v>432</v>
      </c>
      <c r="F195" s="140" t="s">
        <v>433</v>
      </c>
      <c r="G195" s="141" t="s">
        <v>434</v>
      </c>
      <c r="H195" s="142">
        <v>157</v>
      </c>
      <c r="I195" s="143"/>
      <c r="J195" s="144">
        <f>ROUND(I195*H195,2)</f>
        <v>0</v>
      </c>
      <c r="K195" s="140" t="s">
        <v>366</v>
      </c>
      <c r="L195" s="33"/>
      <c r="M195" s="145" t="s">
        <v>1</v>
      </c>
      <c r="N195" s="146" t="s">
        <v>46</v>
      </c>
      <c r="P195" s="147">
        <f>O195*H195</f>
        <v>0</v>
      </c>
      <c r="Q195" s="147">
        <v>0</v>
      </c>
      <c r="R195" s="147">
        <f>Q195*H195</f>
        <v>0</v>
      </c>
      <c r="S195" s="147">
        <v>0</v>
      </c>
      <c r="T195" s="148">
        <f>S195*H195</f>
        <v>0</v>
      </c>
      <c r="AR195" s="149" t="s">
        <v>120</v>
      </c>
      <c r="AT195" s="149" t="s">
        <v>311</v>
      </c>
      <c r="AU195" s="149" t="s">
        <v>90</v>
      </c>
      <c r="AY195" s="17" t="s">
        <v>309</v>
      </c>
      <c r="BE195" s="150">
        <f>IF(N195="základní",J195,0)</f>
        <v>0</v>
      </c>
      <c r="BF195" s="150">
        <f>IF(N195="snížená",J195,0)</f>
        <v>0</v>
      </c>
      <c r="BG195" s="150">
        <f>IF(N195="zákl. přenesená",J195,0)</f>
        <v>0</v>
      </c>
      <c r="BH195" s="150">
        <f>IF(N195="sníž. přenesená",J195,0)</f>
        <v>0</v>
      </c>
      <c r="BI195" s="150">
        <f>IF(N195="nulová",J195,0)</f>
        <v>0</v>
      </c>
      <c r="BJ195" s="17" t="s">
        <v>88</v>
      </c>
      <c r="BK195" s="150">
        <f>ROUND(I195*H195,2)</f>
        <v>0</v>
      </c>
      <c r="BL195" s="17" t="s">
        <v>120</v>
      </c>
      <c r="BM195" s="149" t="s">
        <v>435</v>
      </c>
    </row>
    <row r="196" spans="2:65" s="1" customFormat="1" ht="48.75" x14ac:dyDescent="0.2">
      <c r="B196" s="33"/>
      <c r="D196" s="155" t="s">
        <v>318</v>
      </c>
      <c r="F196" s="156" t="s">
        <v>436</v>
      </c>
      <c r="I196" s="153"/>
      <c r="L196" s="33"/>
      <c r="M196" s="154"/>
      <c r="T196" s="57"/>
      <c r="AT196" s="17" t="s">
        <v>318</v>
      </c>
      <c r="AU196" s="17" t="s">
        <v>90</v>
      </c>
    </row>
    <row r="197" spans="2:65" s="1" customFormat="1" ht="16.5" customHeight="1" x14ac:dyDescent="0.2">
      <c r="B197" s="137"/>
      <c r="C197" s="138" t="s">
        <v>437</v>
      </c>
      <c r="D197" s="138" t="s">
        <v>311</v>
      </c>
      <c r="E197" s="139" t="s">
        <v>438</v>
      </c>
      <c r="F197" s="140" t="s">
        <v>439</v>
      </c>
      <c r="G197" s="141" t="s">
        <v>434</v>
      </c>
      <c r="H197" s="142">
        <v>102</v>
      </c>
      <c r="I197" s="143"/>
      <c r="J197" s="144">
        <f>ROUND(I197*H197,2)</f>
        <v>0</v>
      </c>
      <c r="K197" s="140" t="s">
        <v>366</v>
      </c>
      <c r="L197" s="33"/>
      <c r="M197" s="145" t="s">
        <v>1</v>
      </c>
      <c r="N197" s="146" t="s">
        <v>46</v>
      </c>
      <c r="P197" s="147">
        <f>O197*H197</f>
        <v>0</v>
      </c>
      <c r="Q197" s="147">
        <v>0</v>
      </c>
      <c r="R197" s="147">
        <f>Q197*H197</f>
        <v>0</v>
      </c>
      <c r="S197" s="147">
        <v>0</v>
      </c>
      <c r="T197" s="148">
        <f>S197*H197</f>
        <v>0</v>
      </c>
      <c r="AR197" s="149" t="s">
        <v>120</v>
      </c>
      <c r="AT197" s="149" t="s">
        <v>311</v>
      </c>
      <c r="AU197" s="149" t="s">
        <v>90</v>
      </c>
      <c r="AY197" s="17" t="s">
        <v>309</v>
      </c>
      <c r="BE197" s="150">
        <f>IF(N197="základní",J197,0)</f>
        <v>0</v>
      </c>
      <c r="BF197" s="150">
        <f>IF(N197="snížená",J197,0)</f>
        <v>0</v>
      </c>
      <c r="BG197" s="150">
        <f>IF(N197="zákl. přenesená",J197,0)</f>
        <v>0</v>
      </c>
      <c r="BH197" s="150">
        <f>IF(N197="sníž. přenesená",J197,0)</f>
        <v>0</v>
      </c>
      <c r="BI197" s="150">
        <f>IF(N197="nulová",J197,0)</f>
        <v>0</v>
      </c>
      <c r="BJ197" s="17" t="s">
        <v>88</v>
      </c>
      <c r="BK197" s="150">
        <f>ROUND(I197*H197,2)</f>
        <v>0</v>
      </c>
      <c r="BL197" s="17" t="s">
        <v>120</v>
      </c>
      <c r="BM197" s="149" t="s">
        <v>440</v>
      </c>
    </row>
    <row r="198" spans="2:65" s="1" customFormat="1" ht="48.75" x14ac:dyDescent="0.2">
      <c r="B198" s="33"/>
      <c r="D198" s="155" t="s">
        <v>318</v>
      </c>
      <c r="F198" s="156" t="s">
        <v>436</v>
      </c>
      <c r="I198" s="153"/>
      <c r="L198" s="33"/>
      <c r="M198" s="154"/>
      <c r="T198" s="57"/>
      <c r="AT198" s="17" t="s">
        <v>318</v>
      </c>
      <c r="AU198" s="17" t="s">
        <v>90</v>
      </c>
    </row>
    <row r="199" spans="2:65" s="1" customFormat="1" ht="16.5" customHeight="1" x14ac:dyDescent="0.2">
      <c r="B199" s="137"/>
      <c r="C199" s="138" t="s">
        <v>376</v>
      </c>
      <c r="D199" s="138" t="s">
        <v>311</v>
      </c>
      <c r="E199" s="139" t="s">
        <v>441</v>
      </c>
      <c r="F199" s="140" t="s">
        <v>442</v>
      </c>
      <c r="G199" s="141" t="s">
        <v>434</v>
      </c>
      <c r="H199" s="142">
        <v>177</v>
      </c>
      <c r="I199" s="143"/>
      <c r="J199" s="144">
        <f>ROUND(I199*H199,2)</f>
        <v>0</v>
      </c>
      <c r="K199" s="140" t="s">
        <v>366</v>
      </c>
      <c r="L199" s="33"/>
      <c r="M199" s="145" t="s">
        <v>1</v>
      </c>
      <c r="N199" s="146" t="s">
        <v>46</v>
      </c>
      <c r="P199" s="147">
        <f>O199*H199</f>
        <v>0</v>
      </c>
      <c r="Q199" s="147">
        <v>0</v>
      </c>
      <c r="R199" s="147">
        <f>Q199*H199</f>
        <v>0</v>
      </c>
      <c r="S199" s="147">
        <v>0</v>
      </c>
      <c r="T199" s="148">
        <f>S199*H199</f>
        <v>0</v>
      </c>
      <c r="AR199" s="149" t="s">
        <v>120</v>
      </c>
      <c r="AT199" s="149" t="s">
        <v>311</v>
      </c>
      <c r="AU199" s="149" t="s">
        <v>90</v>
      </c>
      <c r="AY199" s="17" t="s">
        <v>309</v>
      </c>
      <c r="BE199" s="150">
        <f>IF(N199="základní",J199,0)</f>
        <v>0</v>
      </c>
      <c r="BF199" s="150">
        <f>IF(N199="snížená",J199,0)</f>
        <v>0</v>
      </c>
      <c r="BG199" s="150">
        <f>IF(N199="zákl. přenesená",J199,0)</f>
        <v>0</v>
      </c>
      <c r="BH199" s="150">
        <f>IF(N199="sníž. přenesená",J199,0)</f>
        <v>0</v>
      </c>
      <c r="BI199" s="150">
        <f>IF(N199="nulová",J199,0)</f>
        <v>0</v>
      </c>
      <c r="BJ199" s="17" t="s">
        <v>88</v>
      </c>
      <c r="BK199" s="150">
        <f>ROUND(I199*H199,2)</f>
        <v>0</v>
      </c>
      <c r="BL199" s="17" t="s">
        <v>120</v>
      </c>
      <c r="BM199" s="149" t="s">
        <v>443</v>
      </c>
    </row>
    <row r="200" spans="2:65" s="1" customFormat="1" ht="48.75" x14ac:dyDescent="0.2">
      <c r="B200" s="33"/>
      <c r="D200" s="155" t="s">
        <v>318</v>
      </c>
      <c r="F200" s="156" t="s">
        <v>436</v>
      </c>
      <c r="I200" s="153"/>
      <c r="L200" s="33"/>
      <c r="M200" s="154"/>
      <c r="T200" s="57"/>
      <c r="AT200" s="17" t="s">
        <v>318</v>
      </c>
      <c r="AU200" s="17" t="s">
        <v>90</v>
      </c>
    </row>
    <row r="201" spans="2:65" s="1" customFormat="1" ht="16.5" customHeight="1" x14ac:dyDescent="0.2">
      <c r="B201" s="137"/>
      <c r="C201" s="138" t="s">
        <v>444</v>
      </c>
      <c r="D201" s="138" t="s">
        <v>311</v>
      </c>
      <c r="E201" s="139" t="s">
        <v>445</v>
      </c>
      <c r="F201" s="140" t="s">
        <v>446</v>
      </c>
      <c r="G201" s="141" t="s">
        <v>434</v>
      </c>
      <c r="H201" s="142">
        <v>169</v>
      </c>
      <c r="I201" s="143"/>
      <c r="J201" s="144">
        <f>ROUND(I201*H201,2)</f>
        <v>0</v>
      </c>
      <c r="K201" s="140" t="s">
        <v>366</v>
      </c>
      <c r="L201" s="33"/>
      <c r="M201" s="145" t="s">
        <v>1</v>
      </c>
      <c r="N201" s="146" t="s">
        <v>46</v>
      </c>
      <c r="P201" s="147">
        <f>O201*H201</f>
        <v>0</v>
      </c>
      <c r="Q201" s="147">
        <v>0</v>
      </c>
      <c r="R201" s="147">
        <f>Q201*H201</f>
        <v>0</v>
      </c>
      <c r="S201" s="147">
        <v>0</v>
      </c>
      <c r="T201" s="148">
        <f>S201*H201</f>
        <v>0</v>
      </c>
      <c r="AR201" s="149" t="s">
        <v>120</v>
      </c>
      <c r="AT201" s="149" t="s">
        <v>311</v>
      </c>
      <c r="AU201" s="149" t="s">
        <v>90</v>
      </c>
      <c r="AY201" s="17" t="s">
        <v>309</v>
      </c>
      <c r="BE201" s="150">
        <f>IF(N201="základní",J201,0)</f>
        <v>0</v>
      </c>
      <c r="BF201" s="150">
        <f>IF(N201="snížená",J201,0)</f>
        <v>0</v>
      </c>
      <c r="BG201" s="150">
        <f>IF(N201="zákl. přenesená",J201,0)</f>
        <v>0</v>
      </c>
      <c r="BH201" s="150">
        <f>IF(N201="sníž. přenesená",J201,0)</f>
        <v>0</v>
      </c>
      <c r="BI201" s="150">
        <f>IF(N201="nulová",J201,0)</f>
        <v>0</v>
      </c>
      <c r="BJ201" s="17" t="s">
        <v>88</v>
      </c>
      <c r="BK201" s="150">
        <f>ROUND(I201*H201,2)</f>
        <v>0</v>
      </c>
      <c r="BL201" s="17" t="s">
        <v>120</v>
      </c>
      <c r="BM201" s="149" t="s">
        <v>447</v>
      </c>
    </row>
    <row r="202" spans="2:65" s="1" customFormat="1" ht="48.75" x14ac:dyDescent="0.2">
      <c r="B202" s="33"/>
      <c r="D202" s="155" t="s">
        <v>318</v>
      </c>
      <c r="F202" s="156" t="s">
        <v>436</v>
      </c>
      <c r="I202" s="153"/>
      <c r="L202" s="33"/>
      <c r="M202" s="154"/>
      <c r="T202" s="57"/>
      <c r="AT202" s="17" t="s">
        <v>318</v>
      </c>
      <c r="AU202" s="17" t="s">
        <v>90</v>
      </c>
    </row>
    <row r="203" spans="2:65" s="11" customFormat="1" ht="22.9" customHeight="1" x14ac:dyDescent="0.2">
      <c r="B203" s="125"/>
      <c r="D203" s="126" t="s">
        <v>80</v>
      </c>
      <c r="E203" s="135" t="s">
        <v>348</v>
      </c>
      <c r="F203" s="135" t="s">
        <v>448</v>
      </c>
      <c r="I203" s="128"/>
      <c r="J203" s="136">
        <f>BK203</f>
        <v>0</v>
      </c>
      <c r="L203" s="125"/>
      <c r="M203" s="130"/>
      <c r="P203" s="131">
        <f>SUM(P204:P238)</f>
        <v>0</v>
      </c>
      <c r="R203" s="131">
        <f>SUM(R204:R238)</f>
        <v>0</v>
      </c>
      <c r="T203" s="132">
        <f>SUM(T204:T238)</f>
        <v>0</v>
      </c>
      <c r="AR203" s="126" t="s">
        <v>88</v>
      </c>
      <c r="AT203" s="133" t="s">
        <v>80</v>
      </c>
      <c r="AU203" s="133" t="s">
        <v>88</v>
      </c>
      <c r="AY203" s="126" t="s">
        <v>309</v>
      </c>
      <c r="BK203" s="134">
        <f>SUM(BK204:BK238)</f>
        <v>0</v>
      </c>
    </row>
    <row r="204" spans="2:65" s="1" customFormat="1" ht="16.5" customHeight="1" x14ac:dyDescent="0.2">
      <c r="B204" s="137"/>
      <c r="C204" s="138" t="s">
        <v>381</v>
      </c>
      <c r="D204" s="138" t="s">
        <v>311</v>
      </c>
      <c r="E204" s="139" t="s">
        <v>449</v>
      </c>
      <c r="F204" s="140" t="s">
        <v>450</v>
      </c>
      <c r="G204" s="141" t="s">
        <v>451</v>
      </c>
      <c r="H204" s="142">
        <v>554.61800000000005</v>
      </c>
      <c r="I204" s="143"/>
      <c r="J204" s="144">
        <f>ROUND(I204*H204,2)</f>
        <v>0</v>
      </c>
      <c r="K204" s="140" t="s">
        <v>315</v>
      </c>
      <c r="L204" s="33"/>
      <c r="M204" s="145" t="s">
        <v>1</v>
      </c>
      <c r="N204" s="146" t="s">
        <v>46</v>
      </c>
      <c r="P204" s="147">
        <f>O204*H204</f>
        <v>0</v>
      </c>
      <c r="Q204" s="147">
        <v>0</v>
      </c>
      <c r="R204" s="147">
        <f>Q204*H204</f>
        <v>0</v>
      </c>
      <c r="S204" s="147">
        <v>0</v>
      </c>
      <c r="T204" s="148">
        <f>S204*H204</f>
        <v>0</v>
      </c>
      <c r="AR204" s="149" t="s">
        <v>120</v>
      </c>
      <c r="AT204" s="149" t="s">
        <v>311</v>
      </c>
      <c r="AU204" s="149" t="s">
        <v>90</v>
      </c>
      <c r="AY204" s="17" t="s">
        <v>309</v>
      </c>
      <c r="BE204" s="150">
        <f>IF(N204="základní",J204,0)</f>
        <v>0</v>
      </c>
      <c r="BF204" s="150">
        <f>IF(N204="snížená",J204,0)</f>
        <v>0</v>
      </c>
      <c r="BG204" s="150">
        <f>IF(N204="zákl. přenesená",J204,0)</f>
        <v>0</v>
      </c>
      <c r="BH204" s="150">
        <f>IF(N204="sníž. přenesená",J204,0)</f>
        <v>0</v>
      </c>
      <c r="BI204" s="150">
        <f>IF(N204="nulová",J204,0)</f>
        <v>0</v>
      </c>
      <c r="BJ204" s="17" t="s">
        <v>88</v>
      </c>
      <c r="BK204" s="150">
        <f>ROUND(I204*H204,2)</f>
        <v>0</v>
      </c>
      <c r="BL204" s="17" t="s">
        <v>120</v>
      </c>
      <c r="BM204" s="149" t="s">
        <v>452</v>
      </c>
    </row>
    <row r="205" spans="2:65" s="1" customFormat="1" x14ac:dyDescent="0.2">
      <c r="B205" s="33"/>
      <c r="D205" s="151" t="s">
        <v>316</v>
      </c>
      <c r="F205" s="152" t="s">
        <v>453</v>
      </c>
      <c r="I205" s="153"/>
      <c r="L205" s="33"/>
      <c r="M205" s="154"/>
      <c r="T205" s="57"/>
      <c r="AT205" s="17" t="s">
        <v>316</v>
      </c>
      <c r="AU205" s="17" t="s">
        <v>90</v>
      </c>
    </row>
    <row r="206" spans="2:65" s="1" customFormat="1" ht="156" x14ac:dyDescent="0.2">
      <c r="B206" s="33"/>
      <c r="D206" s="155" t="s">
        <v>318</v>
      </c>
      <c r="F206" s="156" t="s">
        <v>454</v>
      </c>
      <c r="I206" s="153"/>
      <c r="L206" s="33"/>
      <c r="M206" s="154"/>
      <c r="T206" s="57"/>
      <c r="AT206" s="17" t="s">
        <v>318</v>
      </c>
      <c r="AU206" s="17" t="s">
        <v>90</v>
      </c>
    </row>
    <row r="207" spans="2:65" s="12" customFormat="1" x14ac:dyDescent="0.2">
      <c r="B207" s="157"/>
      <c r="D207" s="155" t="s">
        <v>455</v>
      </c>
      <c r="E207" s="158" t="s">
        <v>1</v>
      </c>
      <c r="F207" s="159" t="s">
        <v>456</v>
      </c>
      <c r="H207" s="160">
        <v>554.61800000000005</v>
      </c>
      <c r="I207" s="161"/>
      <c r="L207" s="157"/>
      <c r="M207" s="162"/>
      <c r="T207" s="163"/>
      <c r="AT207" s="158" t="s">
        <v>455</v>
      </c>
      <c r="AU207" s="158" t="s">
        <v>90</v>
      </c>
      <c r="AV207" s="12" t="s">
        <v>90</v>
      </c>
      <c r="AW207" s="12" t="s">
        <v>37</v>
      </c>
      <c r="AX207" s="12" t="s">
        <v>81</v>
      </c>
      <c r="AY207" s="158" t="s">
        <v>309</v>
      </c>
    </row>
    <row r="208" spans="2:65" s="13" customFormat="1" x14ac:dyDescent="0.2">
      <c r="B208" s="164"/>
      <c r="D208" s="155" t="s">
        <v>455</v>
      </c>
      <c r="E208" s="165" t="s">
        <v>1</v>
      </c>
      <c r="F208" s="166" t="s">
        <v>457</v>
      </c>
      <c r="H208" s="167">
        <v>554.61800000000005</v>
      </c>
      <c r="I208" s="168"/>
      <c r="L208" s="164"/>
      <c r="M208" s="169"/>
      <c r="T208" s="170"/>
      <c r="AT208" s="165" t="s">
        <v>455</v>
      </c>
      <c r="AU208" s="165" t="s">
        <v>90</v>
      </c>
      <c r="AV208" s="13" t="s">
        <v>120</v>
      </c>
      <c r="AW208" s="13" t="s">
        <v>37</v>
      </c>
      <c r="AX208" s="13" t="s">
        <v>88</v>
      </c>
      <c r="AY208" s="165" t="s">
        <v>309</v>
      </c>
    </row>
    <row r="209" spans="2:65" s="1" customFormat="1" ht="16.5" customHeight="1" x14ac:dyDescent="0.2">
      <c r="B209" s="137"/>
      <c r="C209" s="138" t="s">
        <v>458</v>
      </c>
      <c r="D209" s="138" t="s">
        <v>311</v>
      </c>
      <c r="E209" s="139" t="s">
        <v>459</v>
      </c>
      <c r="F209" s="140" t="s">
        <v>460</v>
      </c>
      <c r="G209" s="141" t="s">
        <v>451</v>
      </c>
      <c r="H209" s="142">
        <v>13158.153</v>
      </c>
      <c r="I209" s="143"/>
      <c r="J209" s="144">
        <f>ROUND(I209*H209,2)</f>
        <v>0</v>
      </c>
      <c r="K209" s="140" t="s">
        <v>315</v>
      </c>
      <c r="L209" s="33"/>
      <c r="M209" s="145" t="s">
        <v>1</v>
      </c>
      <c r="N209" s="146" t="s">
        <v>46</v>
      </c>
      <c r="P209" s="147">
        <f>O209*H209</f>
        <v>0</v>
      </c>
      <c r="Q209" s="147">
        <v>0</v>
      </c>
      <c r="R209" s="147">
        <f>Q209*H209</f>
        <v>0</v>
      </c>
      <c r="S209" s="147">
        <v>0</v>
      </c>
      <c r="T209" s="148">
        <f>S209*H209</f>
        <v>0</v>
      </c>
      <c r="AR209" s="149" t="s">
        <v>120</v>
      </c>
      <c r="AT209" s="149" t="s">
        <v>311</v>
      </c>
      <c r="AU209" s="149" t="s">
        <v>90</v>
      </c>
      <c r="AY209" s="17" t="s">
        <v>309</v>
      </c>
      <c r="BE209" s="150">
        <f>IF(N209="základní",J209,0)</f>
        <v>0</v>
      </c>
      <c r="BF209" s="150">
        <f>IF(N209="snížená",J209,0)</f>
        <v>0</v>
      </c>
      <c r="BG209" s="150">
        <f>IF(N209="zákl. přenesená",J209,0)</f>
        <v>0</v>
      </c>
      <c r="BH209" s="150">
        <f>IF(N209="sníž. přenesená",J209,0)</f>
        <v>0</v>
      </c>
      <c r="BI209" s="150">
        <f>IF(N209="nulová",J209,0)</f>
        <v>0</v>
      </c>
      <c r="BJ209" s="17" t="s">
        <v>88</v>
      </c>
      <c r="BK209" s="150">
        <f>ROUND(I209*H209,2)</f>
        <v>0</v>
      </c>
      <c r="BL209" s="17" t="s">
        <v>120</v>
      </c>
      <c r="BM209" s="149" t="s">
        <v>461</v>
      </c>
    </row>
    <row r="210" spans="2:65" s="1" customFormat="1" x14ac:dyDescent="0.2">
      <c r="B210" s="33"/>
      <c r="D210" s="151" t="s">
        <v>316</v>
      </c>
      <c r="F210" s="152" t="s">
        <v>462</v>
      </c>
      <c r="I210" s="153"/>
      <c r="L210" s="33"/>
      <c r="M210" s="154"/>
      <c r="T210" s="57"/>
      <c r="AT210" s="17" t="s">
        <v>316</v>
      </c>
      <c r="AU210" s="17" t="s">
        <v>90</v>
      </c>
    </row>
    <row r="211" spans="2:65" s="1" customFormat="1" ht="156" x14ac:dyDescent="0.2">
      <c r="B211" s="33"/>
      <c r="D211" s="155" t="s">
        <v>318</v>
      </c>
      <c r="F211" s="156" t="s">
        <v>454</v>
      </c>
      <c r="I211" s="153"/>
      <c r="L211" s="33"/>
      <c r="M211" s="154"/>
      <c r="T211" s="57"/>
      <c r="AT211" s="17" t="s">
        <v>318</v>
      </c>
      <c r="AU211" s="17" t="s">
        <v>90</v>
      </c>
    </row>
    <row r="212" spans="2:65" s="12" customFormat="1" x14ac:dyDescent="0.2">
      <c r="B212" s="157"/>
      <c r="D212" s="155" t="s">
        <v>455</v>
      </c>
      <c r="E212" s="158" t="s">
        <v>1</v>
      </c>
      <c r="F212" s="159" t="s">
        <v>463</v>
      </c>
      <c r="H212" s="160">
        <v>3908.982</v>
      </c>
      <c r="I212" s="161"/>
      <c r="L212" s="157"/>
      <c r="M212" s="162"/>
      <c r="T212" s="163"/>
      <c r="AT212" s="158" t="s">
        <v>455</v>
      </c>
      <c r="AU212" s="158" t="s">
        <v>90</v>
      </c>
      <c r="AV212" s="12" t="s">
        <v>90</v>
      </c>
      <c r="AW212" s="12" t="s">
        <v>37</v>
      </c>
      <c r="AX212" s="12" t="s">
        <v>81</v>
      </c>
      <c r="AY212" s="158" t="s">
        <v>309</v>
      </c>
    </row>
    <row r="213" spans="2:65" s="12" customFormat="1" x14ac:dyDescent="0.2">
      <c r="B213" s="157"/>
      <c r="D213" s="155" t="s">
        <v>455</v>
      </c>
      <c r="E213" s="158" t="s">
        <v>1</v>
      </c>
      <c r="F213" s="159" t="s">
        <v>464</v>
      </c>
      <c r="H213" s="160">
        <v>6307.4110000000001</v>
      </c>
      <c r="I213" s="161"/>
      <c r="L213" s="157"/>
      <c r="M213" s="162"/>
      <c r="T213" s="163"/>
      <c r="AT213" s="158" t="s">
        <v>455</v>
      </c>
      <c r="AU213" s="158" t="s">
        <v>90</v>
      </c>
      <c r="AV213" s="12" t="s">
        <v>90</v>
      </c>
      <c r="AW213" s="12" t="s">
        <v>37</v>
      </c>
      <c r="AX213" s="12" t="s">
        <v>81</v>
      </c>
      <c r="AY213" s="158" t="s">
        <v>309</v>
      </c>
    </row>
    <row r="214" spans="2:65" s="12" customFormat="1" x14ac:dyDescent="0.2">
      <c r="B214" s="157"/>
      <c r="D214" s="155" t="s">
        <v>455</v>
      </c>
      <c r="E214" s="158" t="s">
        <v>1</v>
      </c>
      <c r="F214" s="159" t="s">
        <v>465</v>
      </c>
      <c r="H214" s="160">
        <v>2941.76</v>
      </c>
      <c r="I214" s="161"/>
      <c r="L214" s="157"/>
      <c r="M214" s="162"/>
      <c r="T214" s="163"/>
      <c r="AT214" s="158" t="s">
        <v>455</v>
      </c>
      <c r="AU214" s="158" t="s">
        <v>90</v>
      </c>
      <c r="AV214" s="12" t="s">
        <v>90</v>
      </c>
      <c r="AW214" s="12" t="s">
        <v>37</v>
      </c>
      <c r="AX214" s="12" t="s">
        <v>81</v>
      </c>
      <c r="AY214" s="158" t="s">
        <v>309</v>
      </c>
    </row>
    <row r="215" spans="2:65" s="13" customFormat="1" x14ac:dyDescent="0.2">
      <c r="B215" s="164"/>
      <c r="D215" s="155" t="s">
        <v>455</v>
      </c>
      <c r="E215" s="165" t="s">
        <v>1</v>
      </c>
      <c r="F215" s="166" t="s">
        <v>457</v>
      </c>
      <c r="H215" s="167">
        <v>13158.153</v>
      </c>
      <c r="I215" s="168"/>
      <c r="L215" s="164"/>
      <c r="M215" s="169"/>
      <c r="T215" s="170"/>
      <c r="AT215" s="165" t="s">
        <v>455</v>
      </c>
      <c r="AU215" s="165" t="s">
        <v>90</v>
      </c>
      <c r="AV215" s="13" t="s">
        <v>120</v>
      </c>
      <c r="AW215" s="13" t="s">
        <v>37</v>
      </c>
      <c r="AX215" s="13" t="s">
        <v>88</v>
      </c>
      <c r="AY215" s="165" t="s">
        <v>309</v>
      </c>
    </row>
    <row r="216" spans="2:65" s="1" customFormat="1" ht="16.5" customHeight="1" x14ac:dyDescent="0.2">
      <c r="B216" s="137"/>
      <c r="C216" s="138" t="s">
        <v>385</v>
      </c>
      <c r="D216" s="138" t="s">
        <v>311</v>
      </c>
      <c r="E216" s="139" t="s">
        <v>466</v>
      </c>
      <c r="F216" s="140" t="s">
        <v>467</v>
      </c>
      <c r="G216" s="141" t="s">
        <v>419</v>
      </c>
      <c r="H216" s="142">
        <v>12.6</v>
      </c>
      <c r="I216" s="143"/>
      <c r="J216" s="144">
        <f>ROUND(I216*H216,2)</f>
        <v>0</v>
      </c>
      <c r="K216" s="140" t="s">
        <v>315</v>
      </c>
      <c r="L216" s="33"/>
      <c r="M216" s="145" t="s">
        <v>1</v>
      </c>
      <c r="N216" s="146" t="s">
        <v>46</v>
      </c>
      <c r="P216" s="147">
        <f>O216*H216</f>
        <v>0</v>
      </c>
      <c r="Q216" s="147">
        <v>0</v>
      </c>
      <c r="R216" s="147">
        <f>Q216*H216</f>
        <v>0</v>
      </c>
      <c r="S216" s="147">
        <v>0</v>
      </c>
      <c r="T216" s="148">
        <f>S216*H216</f>
        <v>0</v>
      </c>
      <c r="AR216" s="149" t="s">
        <v>120</v>
      </c>
      <c r="AT216" s="149" t="s">
        <v>311</v>
      </c>
      <c r="AU216" s="149" t="s">
        <v>90</v>
      </c>
      <c r="AY216" s="17" t="s">
        <v>309</v>
      </c>
      <c r="BE216" s="150">
        <f>IF(N216="základní",J216,0)</f>
        <v>0</v>
      </c>
      <c r="BF216" s="150">
        <f>IF(N216="snížená",J216,0)</f>
        <v>0</v>
      </c>
      <c r="BG216" s="150">
        <f>IF(N216="zákl. přenesená",J216,0)</f>
        <v>0</v>
      </c>
      <c r="BH216" s="150">
        <f>IF(N216="sníž. přenesená",J216,0)</f>
        <v>0</v>
      </c>
      <c r="BI216" s="150">
        <f>IF(N216="nulová",J216,0)</f>
        <v>0</v>
      </c>
      <c r="BJ216" s="17" t="s">
        <v>88</v>
      </c>
      <c r="BK216" s="150">
        <f>ROUND(I216*H216,2)</f>
        <v>0</v>
      </c>
      <c r="BL216" s="17" t="s">
        <v>120</v>
      </c>
      <c r="BM216" s="149" t="s">
        <v>468</v>
      </c>
    </row>
    <row r="217" spans="2:65" s="1" customFormat="1" x14ac:dyDescent="0.2">
      <c r="B217" s="33"/>
      <c r="D217" s="151" t="s">
        <v>316</v>
      </c>
      <c r="F217" s="152" t="s">
        <v>469</v>
      </c>
      <c r="I217" s="153"/>
      <c r="L217" s="33"/>
      <c r="M217" s="154"/>
      <c r="T217" s="57"/>
      <c r="AT217" s="17" t="s">
        <v>316</v>
      </c>
      <c r="AU217" s="17" t="s">
        <v>90</v>
      </c>
    </row>
    <row r="218" spans="2:65" s="1" customFormat="1" ht="19.5" x14ac:dyDescent="0.2">
      <c r="B218" s="33"/>
      <c r="D218" s="155" t="s">
        <v>318</v>
      </c>
      <c r="F218" s="156" t="s">
        <v>470</v>
      </c>
      <c r="I218" s="153"/>
      <c r="L218" s="33"/>
      <c r="M218" s="154"/>
      <c r="T218" s="57"/>
      <c r="AT218" s="17" t="s">
        <v>318</v>
      </c>
      <c r="AU218" s="17" t="s">
        <v>90</v>
      </c>
    </row>
    <row r="219" spans="2:65" s="1" customFormat="1" ht="16.5" customHeight="1" x14ac:dyDescent="0.2">
      <c r="B219" s="137"/>
      <c r="C219" s="138" t="s">
        <v>471</v>
      </c>
      <c r="D219" s="138" t="s">
        <v>311</v>
      </c>
      <c r="E219" s="139" t="s">
        <v>472</v>
      </c>
      <c r="F219" s="140" t="s">
        <v>473</v>
      </c>
      <c r="G219" s="141" t="s">
        <v>419</v>
      </c>
      <c r="H219" s="142">
        <v>10.8</v>
      </c>
      <c r="I219" s="143"/>
      <c r="J219" s="144">
        <f>ROUND(I219*H219,2)</f>
        <v>0</v>
      </c>
      <c r="K219" s="140" t="s">
        <v>315</v>
      </c>
      <c r="L219" s="33"/>
      <c r="M219" s="145" t="s">
        <v>1</v>
      </c>
      <c r="N219" s="146" t="s">
        <v>46</v>
      </c>
      <c r="P219" s="147">
        <f>O219*H219</f>
        <v>0</v>
      </c>
      <c r="Q219" s="147">
        <v>0</v>
      </c>
      <c r="R219" s="147">
        <f>Q219*H219</f>
        <v>0</v>
      </c>
      <c r="S219" s="147">
        <v>0</v>
      </c>
      <c r="T219" s="148">
        <f>S219*H219</f>
        <v>0</v>
      </c>
      <c r="AR219" s="149" t="s">
        <v>120</v>
      </c>
      <c r="AT219" s="149" t="s">
        <v>311</v>
      </c>
      <c r="AU219" s="149" t="s">
        <v>90</v>
      </c>
      <c r="AY219" s="17" t="s">
        <v>309</v>
      </c>
      <c r="BE219" s="150">
        <f>IF(N219="základní",J219,0)</f>
        <v>0</v>
      </c>
      <c r="BF219" s="150">
        <f>IF(N219="snížená",J219,0)</f>
        <v>0</v>
      </c>
      <c r="BG219" s="150">
        <f>IF(N219="zákl. přenesená",J219,0)</f>
        <v>0</v>
      </c>
      <c r="BH219" s="150">
        <f>IF(N219="sníž. přenesená",J219,0)</f>
        <v>0</v>
      </c>
      <c r="BI219" s="150">
        <f>IF(N219="nulová",J219,0)</f>
        <v>0</v>
      </c>
      <c r="BJ219" s="17" t="s">
        <v>88</v>
      </c>
      <c r="BK219" s="150">
        <f>ROUND(I219*H219,2)</f>
        <v>0</v>
      </c>
      <c r="BL219" s="17" t="s">
        <v>120</v>
      </c>
      <c r="BM219" s="149" t="s">
        <v>474</v>
      </c>
    </row>
    <row r="220" spans="2:65" s="1" customFormat="1" x14ac:dyDescent="0.2">
      <c r="B220" s="33"/>
      <c r="D220" s="151" t="s">
        <v>316</v>
      </c>
      <c r="F220" s="152" t="s">
        <v>475</v>
      </c>
      <c r="I220" s="153"/>
      <c r="L220" s="33"/>
      <c r="M220" s="154"/>
      <c r="T220" s="57"/>
      <c r="AT220" s="17" t="s">
        <v>316</v>
      </c>
      <c r="AU220" s="17" t="s">
        <v>90</v>
      </c>
    </row>
    <row r="221" spans="2:65" s="1" customFormat="1" ht="19.5" x14ac:dyDescent="0.2">
      <c r="B221" s="33"/>
      <c r="D221" s="155" t="s">
        <v>318</v>
      </c>
      <c r="F221" s="156" t="s">
        <v>470</v>
      </c>
      <c r="I221" s="153"/>
      <c r="L221" s="33"/>
      <c r="M221" s="154"/>
      <c r="T221" s="57"/>
      <c r="AT221" s="17" t="s">
        <v>318</v>
      </c>
      <c r="AU221" s="17" t="s">
        <v>90</v>
      </c>
    </row>
    <row r="222" spans="2:65" s="1" customFormat="1" ht="16.5" customHeight="1" x14ac:dyDescent="0.2">
      <c r="B222" s="137"/>
      <c r="C222" s="138" t="s">
        <v>392</v>
      </c>
      <c r="D222" s="138" t="s">
        <v>311</v>
      </c>
      <c r="E222" s="139" t="s">
        <v>476</v>
      </c>
      <c r="F222" s="140" t="s">
        <v>477</v>
      </c>
      <c r="G222" s="141" t="s">
        <v>419</v>
      </c>
      <c r="H222" s="142">
        <v>20</v>
      </c>
      <c r="I222" s="143"/>
      <c r="J222" s="144">
        <f>ROUND(I222*H222,2)</f>
        <v>0</v>
      </c>
      <c r="K222" s="140" t="s">
        <v>315</v>
      </c>
      <c r="L222" s="33"/>
      <c r="M222" s="145" t="s">
        <v>1</v>
      </c>
      <c r="N222" s="146" t="s">
        <v>46</v>
      </c>
      <c r="P222" s="147">
        <f>O222*H222</f>
        <v>0</v>
      </c>
      <c r="Q222" s="147">
        <v>0</v>
      </c>
      <c r="R222" s="147">
        <f>Q222*H222</f>
        <v>0</v>
      </c>
      <c r="S222" s="147">
        <v>0</v>
      </c>
      <c r="T222" s="148">
        <f>S222*H222</f>
        <v>0</v>
      </c>
      <c r="AR222" s="149" t="s">
        <v>120</v>
      </c>
      <c r="AT222" s="149" t="s">
        <v>311</v>
      </c>
      <c r="AU222" s="149" t="s">
        <v>90</v>
      </c>
      <c r="AY222" s="17" t="s">
        <v>309</v>
      </c>
      <c r="BE222" s="150">
        <f>IF(N222="základní",J222,0)</f>
        <v>0</v>
      </c>
      <c r="BF222" s="150">
        <f>IF(N222="snížená",J222,0)</f>
        <v>0</v>
      </c>
      <c r="BG222" s="150">
        <f>IF(N222="zákl. přenesená",J222,0)</f>
        <v>0</v>
      </c>
      <c r="BH222" s="150">
        <f>IF(N222="sníž. přenesená",J222,0)</f>
        <v>0</v>
      </c>
      <c r="BI222" s="150">
        <f>IF(N222="nulová",J222,0)</f>
        <v>0</v>
      </c>
      <c r="BJ222" s="17" t="s">
        <v>88</v>
      </c>
      <c r="BK222" s="150">
        <f>ROUND(I222*H222,2)</f>
        <v>0</v>
      </c>
      <c r="BL222" s="17" t="s">
        <v>120</v>
      </c>
      <c r="BM222" s="149" t="s">
        <v>478</v>
      </c>
    </row>
    <row r="223" spans="2:65" s="1" customFormat="1" x14ac:dyDescent="0.2">
      <c r="B223" s="33"/>
      <c r="D223" s="151" t="s">
        <v>316</v>
      </c>
      <c r="F223" s="152" t="s">
        <v>479</v>
      </c>
      <c r="I223" s="153"/>
      <c r="L223" s="33"/>
      <c r="M223" s="154"/>
      <c r="T223" s="57"/>
      <c r="AT223" s="17" t="s">
        <v>316</v>
      </c>
      <c r="AU223" s="17" t="s">
        <v>90</v>
      </c>
    </row>
    <row r="224" spans="2:65" s="1" customFormat="1" ht="19.5" x14ac:dyDescent="0.2">
      <c r="B224" s="33"/>
      <c r="D224" s="155" t="s">
        <v>318</v>
      </c>
      <c r="F224" s="156" t="s">
        <v>470</v>
      </c>
      <c r="I224" s="153"/>
      <c r="L224" s="33"/>
      <c r="M224" s="154"/>
      <c r="T224" s="57"/>
      <c r="AT224" s="17" t="s">
        <v>318</v>
      </c>
      <c r="AU224" s="17" t="s">
        <v>90</v>
      </c>
    </row>
    <row r="225" spans="2:65" s="1" customFormat="1" ht="16.5" customHeight="1" x14ac:dyDescent="0.2">
      <c r="B225" s="137"/>
      <c r="C225" s="138" t="s">
        <v>480</v>
      </c>
      <c r="D225" s="138" t="s">
        <v>311</v>
      </c>
      <c r="E225" s="139" t="s">
        <v>481</v>
      </c>
      <c r="F225" s="140" t="s">
        <v>482</v>
      </c>
      <c r="G225" s="141" t="s">
        <v>314</v>
      </c>
      <c r="H225" s="142">
        <v>66</v>
      </c>
      <c r="I225" s="143"/>
      <c r="J225" s="144">
        <f>ROUND(I225*H225,2)</f>
        <v>0</v>
      </c>
      <c r="K225" s="140" t="s">
        <v>315</v>
      </c>
      <c r="L225" s="33"/>
      <c r="M225" s="145" t="s">
        <v>1</v>
      </c>
      <c r="N225" s="146" t="s">
        <v>46</v>
      </c>
      <c r="P225" s="147">
        <f>O225*H225</f>
        <v>0</v>
      </c>
      <c r="Q225" s="147">
        <v>0</v>
      </c>
      <c r="R225" s="147">
        <f>Q225*H225</f>
        <v>0</v>
      </c>
      <c r="S225" s="147">
        <v>0</v>
      </c>
      <c r="T225" s="148">
        <f>S225*H225</f>
        <v>0</v>
      </c>
      <c r="AR225" s="149" t="s">
        <v>120</v>
      </c>
      <c r="AT225" s="149" t="s">
        <v>311</v>
      </c>
      <c r="AU225" s="149" t="s">
        <v>90</v>
      </c>
      <c r="AY225" s="17" t="s">
        <v>309</v>
      </c>
      <c r="BE225" s="150">
        <f>IF(N225="základní",J225,0)</f>
        <v>0</v>
      </c>
      <c r="BF225" s="150">
        <f>IF(N225="snížená",J225,0)</f>
        <v>0</v>
      </c>
      <c r="BG225" s="150">
        <f>IF(N225="zákl. přenesená",J225,0)</f>
        <v>0</v>
      </c>
      <c r="BH225" s="150">
        <f>IF(N225="sníž. přenesená",J225,0)</f>
        <v>0</v>
      </c>
      <c r="BI225" s="150">
        <f>IF(N225="nulová",J225,0)</f>
        <v>0</v>
      </c>
      <c r="BJ225" s="17" t="s">
        <v>88</v>
      </c>
      <c r="BK225" s="150">
        <f>ROUND(I225*H225,2)</f>
        <v>0</v>
      </c>
      <c r="BL225" s="17" t="s">
        <v>120</v>
      </c>
      <c r="BM225" s="149" t="s">
        <v>483</v>
      </c>
    </row>
    <row r="226" spans="2:65" s="1" customFormat="1" x14ac:dyDescent="0.2">
      <c r="B226" s="33"/>
      <c r="D226" s="151" t="s">
        <v>316</v>
      </c>
      <c r="F226" s="152" t="s">
        <v>484</v>
      </c>
      <c r="I226" s="153"/>
      <c r="L226" s="33"/>
      <c r="M226" s="154"/>
      <c r="T226" s="57"/>
      <c r="AT226" s="17" t="s">
        <v>316</v>
      </c>
      <c r="AU226" s="17" t="s">
        <v>90</v>
      </c>
    </row>
    <row r="227" spans="2:65" s="1" customFormat="1" ht="19.5" x14ac:dyDescent="0.2">
      <c r="B227" s="33"/>
      <c r="D227" s="155" t="s">
        <v>318</v>
      </c>
      <c r="F227" s="156" t="s">
        <v>470</v>
      </c>
      <c r="I227" s="153"/>
      <c r="L227" s="33"/>
      <c r="M227" s="154"/>
      <c r="T227" s="57"/>
      <c r="AT227" s="17" t="s">
        <v>318</v>
      </c>
      <c r="AU227" s="17" t="s">
        <v>90</v>
      </c>
    </row>
    <row r="228" spans="2:65" s="12" customFormat="1" x14ac:dyDescent="0.2">
      <c r="B228" s="157"/>
      <c r="D228" s="155" t="s">
        <v>455</v>
      </c>
      <c r="E228" s="158" t="s">
        <v>1</v>
      </c>
      <c r="F228" s="159" t="s">
        <v>485</v>
      </c>
      <c r="H228" s="160">
        <v>66</v>
      </c>
      <c r="I228" s="161"/>
      <c r="L228" s="157"/>
      <c r="M228" s="162"/>
      <c r="T228" s="163"/>
      <c r="AT228" s="158" t="s">
        <v>455</v>
      </c>
      <c r="AU228" s="158" t="s">
        <v>90</v>
      </c>
      <c r="AV228" s="12" t="s">
        <v>90</v>
      </c>
      <c r="AW228" s="12" t="s">
        <v>37</v>
      </c>
      <c r="AX228" s="12" t="s">
        <v>81</v>
      </c>
      <c r="AY228" s="158" t="s">
        <v>309</v>
      </c>
    </row>
    <row r="229" spans="2:65" s="13" customFormat="1" x14ac:dyDescent="0.2">
      <c r="B229" s="164"/>
      <c r="D229" s="155" t="s">
        <v>455</v>
      </c>
      <c r="E229" s="165" t="s">
        <v>1</v>
      </c>
      <c r="F229" s="166" t="s">
        <v>457</v>
      </c>
      <c r="H229" s="167">
        <v>66</v>
      </c>
      <c r="I229" s="168"/>
      <c r="L229" s="164"/>
      <c r="M229" s="169"/>
      <c r="T229" s="170"/>
      <c r="AT229" s="165" t="s">
        <v>455</v>
      </c>
      <c r="AU229" s="165" t="s">
        <v>90</v>
      </c>
      <c r="AV229" s="13" t="s">
        <v>120</v>
      </c>
      <c r="AW229" s="13" t="s">
        <v>37</v>
      </c>
      <c r="AX229" s="13" t="s">
        <v>88</v>
      </c>
      <c r="AY229" s="165" t="s">
        <v>309</v>
      </c>
    </row>
    <row r="230" spans="2:65" s="1" customFormat="1" ht="16.5" customHeight="1" x14ac:dyDescent="0.2">
      <c r="B230" s="137"/>
      <c r="C230" s="138" t="s">
        <v>398</v>
      </c>
      <c r="D230" s="138" t="s">
        <v>311</v>
      </c>
      <c r="E230" s="139" t="s">
        <v>486</v>
      </c>
      <c r="F230" s="140" t="s">
        <v>487</v>
      </c>
      <c r="G230" s="141" t="s">
        <v>434</v>
      </c>
      <c r="H230" s="142">
        <v>131</v>
      </c>
      <c r="I230" s="143"/>
      <c r="J230" s="144">
        <f>ROUND(I230*H230,2)</f>
        <v>0</v>
      </c>
      <c r="K230" s="140" t="s">
        <v>315</v>
      </c>
      <c r="L230" s="33"/>
      <c r="M230" s="145" t="s">
        <v>1</v>
      </c>
      <c r="N230" s="146" t="s">
        <v>46</v>
      </c>
      <c r="P230" s="147">
        <f>O230*H230</f>
        <v>0</v>
      </c>
      <c r="Q230" s="147">
        <v>0</v>
      </c>
      <c r="R230" s="147">
        <f>Q230*H230</f>
        <v>0</v>
      </c>
      <c r="S230" s="147">
        <v>0</v>
      </c>
      <c r="T230" s="148">
        <f>S230*H230</f>
        <v>0</v>
      </c>
      <c r="AR230" s="149" t="s">
        <v>120</v>
      </c>
      <c r="AT230" s="149" t="s">
        <v>311</v>
      </c>
      <c r="AU230" s="149" t="s">
        <v>90</v>
      </c>
      <c r="AY230" s="17" t="s">
        <v>309</v>
      </c>
      <c r="BE230" s="150">
        <f>IF(N230="základní",J230,0)</f>
        <v>0</v>
      </c>
      <c r="BF230" s="150">
        <f>IF(N230="snížená",J230,0)</f>
        <v>0</v>
      </c>
      <c r="BG230" s="150">
        <f>IF(N230="zákl. přenesená",J230,0)</f>
        <v>0</v>
      </c>
      <c r="BH230" s="150">
        <f>IF(N230="sníž. přenesená",J230,0)</f>
        <v>0</v>
      </c>
      <c r="BI230" s="150">
        <f>IF(N230="nulová",J230,0)</f>
        <v>0</v>
      </c>
      <c r="BJ230" s="17" t="s">
        <v>88</v>
      </c>
      <c r="BK230" s="150">
        <f>ROUND(I230*H230,2)</f>
        <v>0</v>
      </c>
      <c r="BL230" s="17" t="s">
        <v>120</v>
      </c>
      <c r="BM230" s="149" t="s">
        <v>488</v>
      </c>
    </row>
    <row r="231" spans="2:65" s="1" customFormat="1" x14ac:dyDescent="0.2">
      <c r="B231" s="33"/>
      <c r="D231" s="151" t="s">
        <v>316</v>
      </c>
      <c r="F231" s="152" t="s">
        <v>489</v>
      </c>
      <c r="I231" s="153"/>
      <c r="L231" s="33"/>
      <c r="M231" s="154"/>
      <c r="T231" s="57"/>
      <c r="AT231" s="17" t="s">
        <v>316</v>
      </c>
      <c r="AU231" s="17" t="s">
        <v>90</v>
      </c>
    </row>
    <row r="232" spans="2:65" s="1" customFormat="1" ht="19.5" x14ac:dyDescent="0.2">
      <c r="B232" s="33"/>
      <c r="D232" s="155" t="s">
        <v>318</v>
      </c>
      <c r="F232" s="156" t="s">
        <v>470</v>
      </c>
      <c r="I232" s="153"/>
      <c r="L232" s="33"/>
      <c r="M232" s="154"/>
      <c r="T232" s="57"/>
      <c r="AT232" s="17" t="s">
        <v>318</v>
      </c>
      <c r="AU232" s="17" t="s">
        <v>90</v>
      </c>
    </row>
    <row r="233" spans="2:65" s="12" customFormat="1" x14ac:dyDescent="0.2">
      <c r="B233" s="157"/>
      <c r="D233" s="155" t="s">
        <v>455</v>
      </c>
      <c r="E233" s="158" t="s">
        <v>1</v>
      </c>
      <c r="F233" s="159" t="s">
        <v>490</v>
      </c>
      <c r="H233" s="160">
        <v>131</v>
      </c>
      <c r="I233" s="161"/>
      <c r="L233" s="157"/>
      <c r="M233" s="162"/>
      <c r="T233" s="163"/>
      <c r="AT233" s="158" t="s">
        <v>455</v>
      </c>
      <c r="AU233" s="158" t="s">
        <v>90</v>
      </c>
      <c r="AV233" s="12" t="s">
        <v>90</v>
      </c>
      <c r="AW233" s="12" t="s">
        <v>37</v>
      </c>
      <c r="AX233" s="12" t="s">
        <v>81</v>
      </c>
      <c r="AY233" s="158" t="s">
        <v>309</v>
      </c>
    </row>
    <row r="234" spans="2:65" s="13" customFormat="1" x14ac:dyDescent="0.2">
      <c r="B234" s="164"/>
      <c r="D234" s="155" t="s">
        <v>455</v>
      </c>
      <c r="E234" s="165" t="s">
        <v>1</v>
      </c>
      <c r="F234" s="166" t="s">
        <v>457</v>
      </c>
      <c r="H234" s="167">
        <v>131</v>
      </c>
      <c r="I234" s="168"/>
      <c r="L234" s="164"/>
      <c r="M234" s="169"/>
      <c r="T234" s="170"/>
      <c r="AT234" s="165" t="s">
        <v>455</v>
      </c>
      <c r="AU234" s="165" t="s">
        <v>90</v>
      </c>
      <c r="AV234" s="13" t="s">
        <v>120</v>
      </c>
      <c r="AW234" s="13" t="s">
        <v>37</v>
      </c>
      <c r="AX234" s="13" t="s">
        <v>88</v>
      </c>
      <c r="AY234" s="165" t="s">
        <v>309</v>
      </c>
    </row>
    <row r="235" spans="2:65" s="1" customFormat="1" ht="16.5" customHeight="1" x14ac:dyDescent="0.2">
      <c r="B235" s="137"/>
      <c r="C235" s="138" t="s">
        <v>491</v>
      </c>
      <c r="D235" s="138" t="s">
        <v>311</v>
      </c>
      <c r="E235" s="139" t="s">
        <v>492</v>
      </c>
      <c r="F235" s="140" t="s">
        <v>493</v>
      </c>
      <c r="G235" s="141" t="s">
        <v>434</v>
      </c>
      <c r="H235" s="142">
        <v>5</v>
      </c>
      <c r="I235" s="143"/>
      <c r="J235" s="144">
        <f>ROUND(I235*H235,2)</f>
        <v>0</v>
      </c>
      <c r="K235" s="140" t="s">
        <v>366</v>
      </c>
      <c r="L235" s="33"/>
      <c r="M235" s="145" t="s">
        <v>1</v>
      </c>
      <c r="N235" s="146" t="s">
        <v>46</v>
      </c>
      <c r="P235" s="147">
        <f>O235*H235</f>
        <v>0</v>
      </c>
      <c r="Q235" s="147">
        <v>0</v>
      </c>
      <c r="R235" s="147">
        <f>Q235*H235</f>
        <v>0</v>
      </c>
      <c r="S235" s="147">
        <v>0</v>
      </c>
      <c r="T235" s="148">
        <f>S235*H235</f>
        <v>0</v>
      </c>
      <c r="AR235" s="149" t="s">
        <v>120</v>
      </c>
      <c r="AT235" s="149" t="s">
        <v>311</v>
      </c>
      <c r="AU235" s="149" t="s">
        <v>90</v>
      </c>
      <c r="AY235" s="17" t="s">
        <v>309</v>
      </c>
      <c r="BE235" s="150">
        <f>IF(N235="základní",J235,0)</f>
        <v>0</v>
      </c>
      <c r="BF235" s="150">
        <f>IF(N235="snížená",J235,0)</f>
        <v>0</v>
      </c>
      <c r="BG235" s="150">
        <f>IF(N235="zákl. přenesená",J235,0)</f>
        <v>0</v>
      </c>
      <c r="BH235" s="150">
        <f>IF(N235="sníž. přenesená",J235,0)</f>
        <v>0</v>
      </c>
      <c r="BI235" s="150">
        <f>IF(N235="nulová",J235,0)</f>
        <v>0</v>
      </c>
      <c r="BJ235" s="17" t="s">
        <v>88</v>
      </c>
      <c r="BK235" s="150">
        <f>ROUND(I235*H235,2)</f>
        <v>0</v>
      </c>
      <c r="BL235" s="17" t="s">
        <v>120</v>
      </c>
      <c r="BM235" s="149" t="s">
        <v>494</v>
      </c>
    </row>
    <row r="236" spans="2:65" s="1" customFormat="1" ht="29.25" x14ac:dyDescent="0.2">
      <c r="B236" s="33"/>
      <c r="D236" s="155" t="s">
        <v>318</v>
      </c>
      <c r="F236" s="156" t="s">
        <v>495</v>
      </c>
      <c r="I236" s="153"/>
      <c r="L236" s="33"/>
      <c r="M236" s="154"/>
      <c r="T236" s="57"/>
      <c r="AT236" s="17" t="s">
        <v>318</v>
      </c>
      <c r="AU236" s="17" t="s">
        <v>90</v>
      </c>
    </row>
    <row r="237" spans="2:65" s="12" customFormat="1" x14ac:dyDescent="0.2">
      <c r="B237" s="157"/>
      <c r="D237" s="155" t="s">
        <v>455</v>
      </c>
      <c r="E237" s="158" t="s">
        <v>1</v>
      </c>
      <c r="F237" s="159" t="s">
        <v>496</v>
      </c>
      <c r="H237" s="160">
        <v>5</v>
      </c>
      <c r="I237" s="161"/>
      <c r="L237" s="157"/>
      <c r="M237" s="162"/>
      <c r="T237" s="163"/>
      <c r="AT237" s="158" t="s">
        <v>455</v>
      </c>
      <c r="AU237" s="158" t="s">
        <v>90</v>
      </c>
      <c r="AV237" s="12" t="s">
        <v>90</v>
      </c>
      <c r="AW237" s="12" t="s">
        <v>37</v>
      </c>
      <c r="AX237" s="12" t="s">
        <v>81</v>
      </c>
      <c r="AY237" s="158" t="s">
        <v>309</v>
      </c>
    </row>
    <row r="238" spans="2:65" s="13" customFormat="1" x14ac:dyDescent="0.2">
      <c r="B238" s="164"/>
      <c r="D238" s="155" t="s">
        <v>455</v>
      </c>
      <c r="E238" s="165" t="s">
        <v>1</v>
      </c>
      <c r="F238" s="166" t="s">
        <v>457</v>
      </c>
      <c r="H238" s="167">
        <v>5</v>
      </c>
      <c r="I238" s="168"/>
      <c r="L238" s="164"/>
      <c r="M238" s="169"/>
      <c r="T238" s="170"/>
      <c r="AT238" s="165" t="s">
        <v>455</v>
      </c>
      <c r="AU238" s="165" t="s">
        <v>90</v>
      </c>
      <c r="AV238" s="13" t="s">
        <v>120</v>
      </c>
      <c r="AW238" s="13" t="s">
        <v>37</v>
      </c>
      <c r="AX238" s="13" t="s">
        <v>88</v>
      </c>
      <c r="AY238" s="165" t="s">
        <v>309</v>
      </c>
    </row>
    <row r="239" spans="2:65" s="11" customFormat="1" ht="22.9" customHeight="1" x14ac:dyDescent="0.2">
      <c r="B239" s="125"/>
      <c r="D239" s="126" t="s">
        <v>80</v>
      </c>
      <c r="E239" s="135" t="s">
        <v>497</v>
      </c>
      <c r="F239" s="135" t="s">
        <v>498</v>
      </c>
      <c r="I239" s="128"/>
      <c r="J239" s="136">
        <f>BK239</f>
        <v>0</v>
      </c>
      <c r="L239" s="125"/>
      <c r="M239" s="130"/>
      <c r="P239" s="131">
        <f>SUM(P240:P248)</f>
        <v>0</v>
      </c>
      <c r="R239" s="131">
        <f>SUM(R240:R248)</f>
        <v>0</v>
      </c>
      <c r="T239" s="132">
        <f>SUM(T240:T248)</f>
        <v>0</v>
      </c>
      <c r="AR239" s="126" t="s">
        <v>88</v>
      </c>
      <c r="AT239" s="133" t="s">
        <v>80</v>
      </c>
      <c r="AU239" s="133" t="s">
        <v>88</v>
      </c>
      <c r="AY239" s="126" t="s">
        <v>309</v>
      </c>
      <c r="BK239" s="134">
        <f>SUM(BK240:BK248)</f>
        <v>0</v>
      </c>
    </row>
    <row r="240" spans="2:65" s="1" customFormat="1" ht="16.5" customHeight="1" x14ac:dyDescent="0.2">
      <c r="B240" s="137"/>
      <c r="C240" s="138" t="s">
        <v>402</v>
      </c>
      <c r="D240" s="138" t="s">
        <v>311</v>
      </c>
      <c r="E240" s="139" t="s">
        <v>499</v>
      </c>
      <c r="F240" s="140" t="s">
        <v>500</v>
      </c>
      <c r="G240" s="141" t="s">
        <v>391</v>
      </c>
      <c r="H240" s="142">
        <v>5</v>
      </c>
      <c r="I240" s="143"/>
      <c r="J240" s="144">
        <f>ROUND(I240*H240,2)</f>
        <v>0</v>
      </c>
      <c r="K240" s="140" t="s">
        <v>366</v>
      </c>
      <c r="L240" s="33"/>
      <c r="M240" s="145" t="s">
        <v>1</v>
      </c>
      <c r="N240" s="146" t="s">
        <v>46</v>
      </c>
      <c r="P240" s="147">
        <f>O240*H240</f>
        <v>0</v>
      </c>
      <c r="Q240" s="147">
        <v>0</v>
      </c>
      <c r="R240" s="147">
        <f>Q240*H240</f>
        <v>0</v>
      </c>
      <c r="S240" s="147">
        <v>0</v>
      </c>
      <c r="T240" s="148">
        <f>S240*H240</f>
        <v>0</v>
      </c>
      <c r="AR240" s="149" t="s">
        <v>120</v>
      </c>
      <c r="AT240" s="149" t="s">
        <v>311</v>
      </c>
      <c r="AU240" s="149" t="s">
        <v>90</v>
      </c>
      <c r="AY240" s="17" t="s">
        <v>309</v>
      </c>
      <c r="BE240" s="150">
        <f>IF(N240="základní",J240,0)</f>
        <v>0</v>
      </c>
      <c r="BF240" s="150">
        <f>IF(N240="snížená",J240,0)</f>
        <v>0</v>
      </c>
      <c r="BG240" s="150">
        <f>IF(N240="zákl. přenesená",J240,0)</f>
        <v>0</v>
      </c>
      <c r="BH240" s="150">
        <f>IF(N240="sníž. přenesená",J240,0)</f>
        <v>0</v>
      </c>
      <c r="BI240" s="150">
        <f>IF(N240="nulová",J240,0)</f>
        <v>0</v>
      </c>
      <c r="BJ240" s="17" t="s">
        <v>88</v>
      </c>
      <c r="BK240" s="150">
        <f>ROUND(I240*H240,2)</f>
        <v>0</v>
      </c>
      <c r="BL240" s="17" t="s">
        <v>120</v>
      </c>
      <c r="BM240" s="149" t="s">
        <v>501</v>
      </c>
    </row>
    <row r="241" spans="2:65" s="1" customFormat="1" ht="68.25" x14ac:dyDescent="0.2">
      <c r="B241" s="33"/>
      <c r="D241" s="155" t="s">
        <v>318</v>
      </c>
      <c r="F241" s="156" t="s">
        <v>502</v>
      </c>
      <c r="I241" s="153"/>
      <c r="L241" s="33"/>
      <c r="M241" s="154"/>
      <c r="T241" s="57"/>
      <c r="AT241" s="17" t="s">
        <v>318</v>
      </c>
      <c r="AU241" s="17" t="s">
        <v>90</v>
      </c>
    </row>
    <row r="242" spans="2:65" s="1" customFormat="1" ht="16.5" customHeight="1" x14ac:dyDescent="0.2">
      <c r="B242" s="137"/>
      <c r="C242" s="138" t="s">
        <v>503</v>
      </c>
      <c r="D242" s="138" t="s">
        <v>311</v>
      </c>
      <c r="E242" s="139" t="s">
        <v>504</v>
      </c>
      <c r="F242" s="140" t="s">
        <v>505</v>
      </c>
      <c r="G242" s="141" t="s">
        <v>360</v>
      </c>
      <c r="H242" s="142">
        <v>148</v>
      </c>
      <c r="I242" s="143"/>
      <c r="J242" s="144">
        <f>ROUND(I242*H242,2)</f>
        <v>0</v>
      </c>
      <c r="K242" s="140" t="s">
        <v>366</v>
      </c>
      <c r="L242" s="33"/>
      <c r="M242" s="145" t="s">
        <v>1</v>
      </c>
      <c r="N242" s="146" t="s">
        <v>46</v>
      </c>
      <c r="P242" s="147">
        <f>O242*H242</f>
        <v>0</v>
      </c>
      <c r="Q242" s="147">
        <v>0</v>
      </c>
      <c r="R242" s="147">
        <f>Q242*H242</f>
        <v>0</v>
      </c>
      <c r="S242" s="147">
        <v>0</v>
      </c>
      <c r="T242" s="148">
        <f>S242*H242</f>
        <v>0</v>
      </c>
      <c r="AR242" s="149" t="s">
        <v>120</v>
      </c>
      <c r="AT242" s="149" t="s">
        <v>311</v>
      </c>
      <c r="AU242" s="149" t="s">
        <v>90</v>
      </c>
      <c r="AY242" s="17" t="s">
        <v>309</v>
      </c>
      <c r="BE242" s="150">
        <f>IF(N242="základní",J242,0)</f>
        <v>0</v>
      </c>
      <c r="BF242" s="150">
        <f>IF(N242="snížená",J242,0)</f>
        <v>0</v>
      </c>
      <c r="BG242" s="150">
        <f>IF(N242="zákl. přenesená",J242,0)</f>
        <v>0</v>
      </c>
      <c r="BH242" s="150">
        <f>IF(N242="sníž. přenesená",J242,0)</f>
        <v>0</v>
      </c>
      <c r="BI242" s="150">
        <f>IF(N242="nulová",J242,0)</f>
        <v>0</v>
      </c>
      <c r="BJ242" s="17" t="s">
        <v>88</v>
      </c>
      <c r="BK242" s="150">
        <f>ROUND(I242*H242,2)</f>
        <v>0</v>
      </c>
      <c r="BL242" s="17" t="s">
        <v>120</v>
      </c>
      <c r="BM242" s="149" t="s">
        <v>506</v>
      </c>
    </row>
    <row r="243" spans="2:65" s="1" customFormat="1" ht="48.75" x14ac:dyDescent="0.2">
      <c r="B243" s="33"/>
      <c r="D243" s="155" t="s">
        <v>318</v>
      </c>
      <c r="F243" s="156" t="s">
        <v>507</v>
      </c>
      <c r="I243" s="153"/>
      <c r="L243" s="33"/>
      <c r="M243" s="154"/>
      <c r="T243" s="57"/>
      <c r="AT243" s="17" t="s">
        <v>318</v>
      </c>
      <c r="AU243" s="17" t="s">
        <v>90</v>
      </c>
    </row>
    <row r="244" spans="2:65" s="12" customFormat="1" x14ac:dyDescent="0.2">
      <c r="B244" s="157"/>
      <c r="D244" s="155" t="s">
        <v>455</v>
      </c>
      <c r="E244" s="158" t="s">
        <v>1</v>
      </c>
      <c r="F244" s="159" t="s">
        <v>508</v>
      </c>
      <c r="H244" s="160">
        <v>60</v>
      </c>
      <c r="I244" s="161"/>
      <c r="L244" s="157"/>
      <c r="M244" s="162"/>
      <c r="T244" s="163"/>
      <c r="AT244" s="158" t="s">
        <v>455</v>
      </c>
      <c r="AU244" s="158" t="s">
        <v>90</v>
      </c>
      <c r="AV244" s="12" t="s">
        <v>90</v>
      </c>
      <c r="AW244" s="12" t="s">
        <v>37</v>
      </c>
      <c r="AX244" s="12" t="s">
        <v>81</v>
      </c>
      <c r="AY244" s="158" t="s">
        <v>309</v>
      </c>
    </row>
    <row r="245" spans="2:65" s="12" customFormat="1" x14ac:dyDescent="0.2">
      <c r="B245" s="157"/>
      <c r="D245" s="155" t="s">
        <v>455</v>
      </c>
      <c r="E245" s="158" t="s">
        <v>1</v>
      </c>
      <c r="F245" s="159" t="s">
        <v>509</v>
      </c>
      <c r="H245" s="160">
        <v>88</v>
      </c>
      <c r="I245" s="161"/>
      <c r="L245" s="157"/>
      <c r="M245" s="162"/>
      <c r="T245" s="163"/>
      <c r="AT245" s="158" t="s">
        <v>455</v>
      </c>
      <c r="AU245" s="158" t="s">
        <v>90</v>
      </c>
      <c r="AV245" s="12" t="s">
        <v>90</v>
      </c>
      <c r="AW245" s="12" t="s">
        <v>37</v>
      </c>
      <c r="AX245" s="12" t="s">
        <v>81</v>
      </c>
      <c r="AY245" s="158" t="s">
        <v>309</v>
      </c>
    </row>
    <row r="246" spans="2:65" s="13" customFormat="1" x14ac:dyDescent="0.2">
      <c r="B246" s="164"/>
      <c r="D246" s="155" t="s">
        <v>455</v>
      </c>
      <c r="E246" s="165" t="s">
        <v>1</v>
      </c>
      <c r="F246" s="166" t="s">
        <v>457</v>
      </c>
      <c r="H246" s="167">
        <v>148</v>
      </c>
      <c r="I246" s="168"/>
      <c r="L246" s="164"/>
      <c r="M246" s="169"/>
      <c r="T246" s="170"/>
      <c r="AT246" s="165" t="s">
        <v>455</v>
      </c>
      <c r="AU246" s="165" t="s">
        <v>90</v>
      </c>
      <c r="AV246" s="13" t="s">
        <v>120</v>
      </c>
      <c r="AW246" s="13" t="s">
        <v>37</v>
      </c>
      <c r="AX246" s="13" t="s">
        <v>88</v>
      </c>
      <c r="AY246" s="165" t="s">
        <v>309</v>
      </c>
    </row>
    <row r="247" spans="2:65" s="1" customFormat="1" ht="16.5" customHeight="1" x14ac:dyDescent="0.2">
      <c r="B247" s="137"/>
      <c r="C247" s="138" t="s">
        <v>406</v>
      </c>
      <c r="D247" s="138" t="s">
        <v>311</v>
      </c>
      <c r="E247" s="139" t="s">
        <v>510</v>
      </c>
      <c r="F247" s="140" t="s">
        <v>511</v>
      </c>
      <c r="G247" s="141" t="s">
        <v>512</v>
      </c>
      <c r="H247" s="142">
        <v>1</v>
      </c>
      <c r="I247" s="143"/>
      <c r="J247" s="144">
        <f>ROUND(I247*H247,2)</f>
        <v>0</v>
      </c>
      <c r="K247" s="140" t="s">
        <v>366</v>
      </c>
      <c r="L247" s="33"/>
      <c r="M247" s="145" t="s">
        <v>1</v>
      </c>
      <c r="N247" s="146" t="s">
        <v>46</v>
      </c>
      <c r="P247" s="147">
        <f>O247*H247</f>
        <v>0</v>
      </c>
      <c r="Q247" s="147">
        <v>0</v>
      </c>
      <c r="R247" s="147">
        <f>Q247*H247</f>
        <v>0</v>
      </c>
      <c r="S247" s="147">
        <v>0</v>
      </c>
      <c r="T247" s="148">
        <f>S247*H247</f>
        <v>0</v>
      </c>
      <c r="AR247" s="149" t="s">
        <v>120</v>
      </c>
      <c r="AT247" s="149" t="s">
        <v>311</v>
      </c>
      <c r="AU247" s="149" t="s">
        <v>90</v>
      </c>
      <c r="AY247" s="17" t="s">
        <v>309</v>
      </c>
      <c r="BE247" s="150">
        <f>IF(N247="základní",J247,0)</f>
        <v>0</v>
      </c>
      <c r="BF247" s="150">
        <f>IF(N247="snížená",J247,0)</f>
        <v>0</v>
      </c>
      <c r="BG247" s="150">
        <f>IF(N247="zákl. přenesená",J247,0)</f>
        <v>0</v>
      </c>
      <c r="BH247" s="150">
        <f>IF(N247="sníž. přenesená",J247,0)</f>
        <v>0</v>
      </c>
      <c r="BI247" s="150">
        <f>IF(N247="nulová",J247,0)</f>
        <v>0</v>
      </c>
      <c r="BJ247" s="17" t="s">
        <v>88</v>
      </c>
      <c r="BK247" s="150">
        <f>ROUND(I247*H247,2)</f>
        <v>0</v>
      </c>
      <c r="BL247" s="17" t="s">
        <v>120</v>
      </c>
      <c r="BM247" s="149" t="s">
        <v>513</v>
      </c>
    </row>
    <row r="248" spans="2:65" s="1" customFormat="1" ht="48.75" x14ac:dyDescent="0.2">
      <c r="B248" s="33"/>
      <c r="D248" s="155" t="s">
        <v>318</v>
      </c>
      <c r="F248" s="156" t="s">
        <v>507</v>
      </c>
      <c r="I248" s="153"/>
      <c r="L248" s="33"/>
      <c r="M248" s="154"/>
      <c r="T248" s="57"/>
      <c r="AT248" s="17" t="s">
        <v>318</v>
      </c>
      <c r="AU248" s="17" t="s">
        <v>90</v>
      </c>
    </row>
    <row r="249" spans="2:65" s="11" customFormat="1" ht="22.9" customHeight="1" x14ac:dyDescent="0.2">
      <c r="B249" s="125"/>
      <c r="D249" s="126" t="s">
        <v>80</v>
      </c>
      <c r="E249" s="135" t="s">
        <v>514</v>
      </c>
      <c r="F249" s="135" t="s">
        <v>515</v>
      </c>
      <c r="I249" s="128"/>
      <c r="J249" s="136">
        <f>BK249</f>
        <v>0</v>
      </c>
      <c r="L249" s="125"/>
      <c r="M249" s="130"/>
      <c r="P249" s="131">
        <f>SUM(P250:P259)</f>
        <v>0</v>
      </c>
      <c r="R249" s="131">
        <f>SUM(R250:R259)</f>
        <v>0</v>
      </c>
      <c r="T249" s="132">
        <f>SUM(T250:T259)</f>
        <v>0</v>
      </c>
      <c r="AR249" s="126" t="s">
        <v>88</v>
      </c>
      <c r="AT249" s="133" t="s">
        <v>80</v>
      </c>
      <c r="AU249" s="133" t="s">
        <v>88</v>
      </c>
      <c r="AY249" s="126" t="s">
        <v>309</v>
      </c>
      <c r="BK249" s="134">
        <f>SUM(BK250:BK259)</f>
        <v>0</v>
      </c>
    </row>
    <row r="250" spans="2:65" s="1" customFormat="1" ht="21.75" customHeight="1" x14ac:dyDescent="0.2">
      <c r="B250" s="137"/>
      <c r="C250" s="138" t="s">
        <v>516</v>
      </c>
      <c r="D250" s="138" t="s">
        <v>311</v>
      </c>
      <c r="E250" s="139" t="s">
        <v>517</v>
      </c>
      <c r="F250" s="140" t="s">
        <v>518</v>
      </c>
      <c r="G250" s="141" t="s">
        <v>391</v>
      </c>
      <c r="H250" s="142">
        <v>5</v>
      </c>
      <c r="I250" s="143"/>
      <c r="J250" s="144">
        <f>ROUND(I250*H250,2)</f>
        <v>0</v>
      </c>
      <c r="K250" s="140" t="s">
        <v>315</v>
      </c>
      <c r="L250" s="33"/>
      <c r="M250" s="145" t="s">
        <v>1</v>
      </c>
      <c r="N250" s="146" t="s">
        <v>46</v>
      </c>
      <c r="P250" s="147">
        <f>O250*H250</f>
        <v>0</v>
      </c>
      <c r="Q250" s="147">
        <v>0</v>
      </c>
      <c r="R250" s="147">
        <f>Q250*H250</f>
        <v>0</v>
      </c>
      <c r="S250" s="147">
        <v>0</v>
      </c>
      <c r="T250" s="148">
        <f>S250*H250</f>
        <v>0</v>
      </c>
      <c r="AR250" s="149" t="s">
        <v>120</v>
      </c>
      <c r="AT250" s="149" t="s">
        <v>311</v>
      </c>
      <c r="AU250" s="149" t="s">
        <v>90</v>
      </c>
      <c r="AY250" s="17" t="s">
        <v>309</v>
      </c>
      <c r="BE250" s="150">
        <f>IF(N250="základní",J250,0)</f>
        <v>0</v>
      </c>
      <c r="BF250" s="150">
        <f>IF(N250="snížená",J250,0)</f>
        <v>0</v>
      </c>
      <c r="BG250" s="150">
        <f>IF(N250="zákl. přenesená",J250,0)</f>
        <v>0</v>
      </c>
      <c r="BH250" s="150">
        <f>IF(N250="sníž. přenesená",J250,0)</f>
        <v>0</v>
      </c>
      <c r="BI250" s="150">
        <f>IF(N250="nulová",J250,0)</f>
        <v>0</v>
      </c>
      <c r="BJ250" s="17" t="s">
        <v>88</v>
      </c>
      <c r="BK250" s="150">
        <f>ROUND(I250*H250,2)</f>
        <v>0</v>
      </c>
      <c r="BL250" s="17" t="s">
        <v>120</v>
      </c>
      <c r="BM250" s="149" t="s">
        <v>519</v>
      </c>
    </row>
    <row r="251" spans="2:65" s="1" customFormat="1" x14ac:dyDescent="0.2">
      <c r="B251" s="33"/>
      <c r="D251" s="151" t="s">
        <v>316</v>
      </c>
      <c r="F251" s="152" t="s">
        <v>520</v>
      </c>
      <c r="I251" s="153"/>
      <c r="L251" s="33"/>
      <c r="M251" s="154"/>
      <c r="T251" s="57"/>
      <c r="AT251" s="17" t="s">
        <v>316</v>
      </c>
      <c r="AU251" s="17" t="s">
        <v>90</v>
      </c>
    </row>
    <row r="252" spans="2:65" s="1" customFormat="1" ht="16.5" customHeight="1" x14ac:dyDescent="0.2">
      <c r="B252" s="137"/>
      <c r="C252" s="138" t="s">
        <v>410</v>
      </c>
      <c r="D252" s="138" t="s">
        <v>311</v>
      </c>
      <c r="E252" s="139" t="s">
        <v>389</v>
      </c>
      <c r="F252" s="140" t="s">
        <v>390</v>
      </c>
      <c r="G252" s="141" t="s">
        <v>391</v>
      </c>
      <c r="H252" s="142">
        <v>2301.096</v>
      </c>
      <c r="I252" s="143"/>
      <c r="J252" s="144">
        <f>ROUND(I252*H252,2)</f>
        <v>0</v>
      </c>
      <c r="K252" s="140" t="s">
        <v>315</v>
      </c>
      <c r="L252" s="33"/>
      <c r="M252" s="145" t="s">
        <v>1</v>
      </c>
      <c r="N252" s="146" t="s">
        <v>46</v>
      </c>
      <c r="P252" s="147">
        <f>O252*H252</f>
        <v>0</v>
      </c>
      <c r="Q252" s="147">
        <v>0</v>
      </c>
      <c r="R252" s="147">
        <f>Q252*H252</f>
        <v>0</v>
      </c>
      <c r="S252" s="147">
        <v>0</v>
      </c>
      <c r="T252" s="148">
        <f>S252*H252</f>
        <v>0</v>
      </c>
      <c r="AR252" s="149" t="s">
        <v>120</v>
      </c>
      <c r="AT252" s="149" t="s">
        <v>311</v>
      </c>
      <c r="AU252" s="149" t="s">
        <v>90</v>
      </c>
      <c r="AY252" s="17" t="s">
        <v>309</v>
      </c>
      <c r="BE252" s="150">
        <f>IF(N252="základní",J252,0)</f>
        <v>0</v>
      </c>
      <c r="BF252" s="150">
        <f>IF(N252="snížená",J252,0)</f>
        <v>0</v>
      </c>
      <c r="BG252" s="150">
        <f>IF(N252="zákl. přenesená",J252,0)</f>
        <v>0</v>
      </c>
      <c r="BH252" s="150">
        <f>IF(N252="sníž. přenesená",J252,0)</f>
        <v>0</v>
      </c>
      <c r="BI252" s="150">
        <f>IF(N252="nulová",J252,0)</f>
        <v>0</v>
      </c>
      <c r="BJ252" s="17" t="s">
        <v>88</v>
      </c>
      <c r="BK252" s="150">
        <f>ROUND(I252*H252,2)</f>
        <v>0</v>
      </c>
      <c r="BL252" s="17" t="s">
        <v>120</v>
      </c>
      <c r="BM252" s="149" t="s">
        <v>521</v>
      </c>
    </row>
    <row r="253" spans="2:65" s="1" customFormat="1" x14ac:dyDescent="0.2">
      <c r="B253" s="33"/>
      <c r="D253" s="151" t="s">
        <v>316</v>
      </c>
      <c r="F253" s="152" t="s">
        <v>393</v>
      </c>
      <c r="I253" s="153"/>
      <c r="L253" s="33"/>
      <c r="M253" s="154"/>
      <c r="T253" s="57"/>
      <c r="AT253" s="17" t="s">
        <v>316</v>
      </c>
      <c r="AU253" s="17" t="s">
        <v>90</v>
      </c>
    </row>
    <row r="254" spans="2:65" s="1" customFormat="1" ht="19.5" x14ac:dyDescent="0.2">
      <c r="B254" s="33"/>
      <c r="D254" s="155" t="s">
        <v>318</v>
      </c>
      <c r="F254" s="156" t="s">
        <v>522</v>
      </c>
      <c r="I254" s="153"/>
      <c r="L254" s="33"/>
      <c r="M254" s="154"/>
      <c r="T254" s="57"/>
      <c r="AT254" s="17" t="s">
        <v>318</v>
      </c>
      <c r="AU254" s="17" t="s">
        <v>90</v>
      </c>
    </row>
    <row r="255" spans="2:65" s="1" customFormat="1" ht="16.5" customHeight="1" x14ac:dyDescent="0.2">
      <c r="B255" s="137"/>
      <c r="C255" s="138" t="s">
        <v>523</v>
      </c>
      <c r="D255" s="138" t="s">
        <v>311</v>
      </c>
      <c r="E255" s="139" t="s">
        <v>395</v>
      </c>
      <c r="F255" s="140" t="s">
        <v>396</v>
      </c>
      <c r="G255" s="141" t="s">
        <v>391</v>
      </c>
      <c r="H255" s="142">
        <v>2301.096</v>
      </c>
      <c r="I255" s="143"/>
      <c r="J255" s="144">
        <f>ROUND(I255*H255,2)</f>
        <v>0</v>
      </c>
      <c r="K255" s="140" t="s">
        <v>397</v>
      </c>
      <c r="L255" s="33"/>
      <c r="M255" s="145" t="s">
        <v>1</v>
      </c>
      <c r="N255" s="146" t="s">
        <v>46</v>
      </c>
      <c r="P255" s="147">
        <f>O255*H255</f>
        <v>0</v>
      </c>
      <c r="Q255" s="147">
        <v>0</v>
      </c>
      <c r="R255" s="147">
        <f>Q255*H255</f>
        <v>0</v>
      </c>
      <c r="S255" s="147">
        <v>0</v>
      </c>
      <c r="T255" s="148">
        <f>S255*H255</f>
        <v>0</v>
      </c>
      <c r="AR255" s="149" t="s">
        <v>120</v>
      </c>
      <c r="AT255" s="149" t="s">
        <v>311</v>
      </c>
      <c r="AU255" s="149" t="s">
        <v>90</v>
      </c>
      <c r="AY255" s="17" t="s">
        <v>309</v>
      </c>
      <c r="BE255" s="150">
        <f>IF(N255="základní",J255,0)</f>
        <v>0</v>
      </c>
      <c r="BF255" s="150">
        <f>IF(N255="snížená",J255,0)</f>
        <v>0</v>
      </c>
      <c r="BG255" s="150">
        <f>IF(N255="zákl. přenesená",J255,0)</f>
        <v>0</v>
      </c>
      <c r="BH255" s="150">
        <f>IF(N255="sníž. přenesená",J255,0)</f>
        <v>0</v>
      </c>
      <c r="BI255" s="150">
        <f>IF(N255="nulová",J255,0)</f>
        <v>0</v>
      </c>
      <c r="BJ255" s="17" t="s">
        <v>88</v>
      </c>
      <c r="BK255" s="150">
        <f>ROUND(I255*H255,2)</f>
        <v>0</v>
      </c>
      <c r="BL255" s="17" t="s">
        <v>120</v>
      </c>
      <c r="BM255" s="149" t="s">
        <v>524</v>
      </c>
    </row>
    <row r="256" spans="2:65" s="1" customFormat="1" ht="24.2" customHeight="1" x14ac:dyDescent="0.2">
      <c r="B256" s="137"/>
      <c r="C256" s="138" t="s">
        <v>414</v>
      </c>
      <c r="D256" s="138" t="s">
        <v>311</v>
      </c>
      <c r="E256" s="139" t="s">
        <v>525</v>
      </c>
      <c r="F256" s="140" t="s">
        <v>526</v>
      </c>
      <c r="G256" s="141" t="s">
        <v>391</v>
      </c>
      <c r="H256" s="142">
        <v>1714.096</v>
      </c>
      <c r="I256" s="143"/>
      <c r="J256" s="144">
        <f>ROUND(I256*H256,2)</f>
        <v>0</v>
      </c>
      <c r="K256" s="140" t="s">
        <v>315</v>
      </c>
      <c r="L256" s="33"/>
      <c r="M256" s="145" t="s">
        <v>1</v>
      </c>
      <c r="N256" s="146" t="s">
        <v>46</v>
      </c>
      <c r="P256" s="147">
        <f>O256*H256</f>
        <v>0</v>
      </c>
      <c r="Q256" s="147">
        <v>0</v>
      </c>
      <c r="R256" s="147">
        <f>Q256*H256</f>
        <v>0</v>
      </c>
      <c r="S256" s="147">
        <v>0</v>
      </c>
      <c r="T256" s="148">
        <f>S256*H256</f>
        <v>0</v>
      </c>
      <c r="AR256" s="149" t="s">
        <v>120</v>
      </c>
      <c r="AT256" s="149" t="s">
        <v>311</v>
      </c>
      <c r="AU256" s="149" t="s">
        <v>90</v>
      </c>
      <c r="AY256" s="17" t="s">
        <v>309</v>
      </c>
      <c r="BE256" s="150">
        <f>IF(N256="základní",J256,0)</f>
        <v>0</v>
      </c>
      <c r="BF256" s="150">
        <f>IF(N256="snížená",J256,0)</f>
        <v>0</v>
      </c>
      <c r="BG256" s="150">
        <f>IF(N256="zákl. přenesená",J256,0)</f>
        <v>0</v>
      </c>
      <c r="BH256" s="150">
        <f>IF(N256="sníž. přenesená",J256,0)</f>
        <v>0</v>
      </c>
      <c r="BI256" s="150">
        <f>IF(N256="nulová",J256,0)</f>
        <v>0</v>
      </c>
      <c r="BJ256" s="17" t="s">
        <v>88</v>
      </c>
      <c r="BK256" s="150">
        <f>ROUND(I256*H256,2)</f>
        <v>0</v>
      </c>
      <c r="BL256" s="17" t="s">
        <v>120</v>
      </c>
      <c r="BM256" s="149" t="s">
        <v>527</v>
      </c>
    </row>
    <row r="257" spans="2:65" s="1" customFormat="1" x14ac:dyDescent="0.2">
      <c r="B257" s="33"/>
      <c r="D257" s="151" t="s">
        <v>316</v>
      </c>
      <c r="F257" s="152" t="s">
        <v>528</v>
      </c>
      <c r="I257" s="153"/>
      <c r="L257" s="33"/>
      <c r="M257" s="154"/>
      <c r="T257" s="57"/>
      <c r="AT257" s="17" t="s">
        <v>316</v>
      </c>
      <c r="AU257" s="17" t="s">
        <v>90</v>
      </c>
    </row>
    <row r="258" spans="2:65" s="1" customFormat="1" ht="24.2" customHeight="1" x14ac:dyDescent="0.2">
      <c r="B258" s="137"/>
      <c r="C258" s="138" t="s">
        <v>529</v>
      </c>
      <c r="D258" s="138" t="s">
        <v>311</v>
      </c>
      <c r="E258" s="139" t="s">
        <v>530</v>
      </c>
      <c r="F258" s="140" t="s">
        <v>531</v>
      </c>
      <c r="G258" s="141" t="s">
        <v>391</v>
      </c>
      <c r="H258" s="142">
        <v>587</v>
      </c>
      <c r="I258" s="143"/>
      <c r="J258" s="144">
        <f>ROUND(I258*H258,2)</f>
        <v>0</v>
      </c>
      <c r="K258" s="140" t="s">
        <v>315</v>
      </c>
      <c r="L258" s="33"/>
      <c r="M258" s="145" t="s">
        <v>1</v>
      </c>
      <c r="N258" s="146" t="s">
        <v>46</v>
      </c>
      <c r="P258" s="147">
        <f>O258*H258</f>
        <v>0</v>
      </c>
      <c r="Q258" s="147">
        <v>0</v>
      </c>
      <c r="R258" s="147">
        <f>Q258*H258</f>
        <v>0</v>
      </c>
      <c r="S258" s="147">
        <v>0</v>
      </c>
      <c r="T258" s="148">
        <f>S258*H258</f>
        <v>0</v>
      </c>
      <c r="AR258" s="149" t="s">
        <v>120</v>
      </c>
      <c r="AT258" s="149" t="s">
        <v>311</v>
      </c>
      <c r="AU258" s="149" t="s">
        <v>90</v>
      </c>
      <c r="AY258" s="17" t="s">
        <v>309</v>
      </c>
      <c r="BE258" s="150">
        <f>IF(N258="základní",J258,0)</f>
        <v>0</v>
      </c>
      <c r="BF258" s="150">
        <f>IF(N258="snížená",J258,0)</f>
        <v>0</v>
      </c>
      <c r="BG258" s="150">
        <f>IF(N258="zákl. přenesená",J258,0)</f>
        <v>0</v>
      </c>
      <c r="BH258" s="150">
        <f>IF(N258="sníž. přenesená",J258,0)</f>
        <v>0</v>
      </c>
      <c r="BI258" s="150">
        <f>IF(N258="nulová",J258,0)</f>
        <v>0</v>
      </c>
      <c r="BJ258" s="17" t="s">
        <v>88</v>
      </c>
      <c r="BK258" s="150">
        <f>ROUND(I258*H258,2)</f>
        <v>0</v>
      </c>
      <c r="BL258" s="17" t="s">
        <v>120</v>
      </c>
      <c r="BM258" s="149" t="s">
        <v>532</v>
      </c>
    </row>
    <row r="259" spans="2:65" s="1" customFormat="1" x14ac:dyDescent="0.2">
      <c r="B259" s="33"/>
      <c r="D259" s="151" t="s">
        <v>316</v>
      </c>
      <c r="F259" s="152" t="s">
        <v>533</v>
      </c>
      <c r="I259" s="153"/>
      <c r="L259" s="33"/>
      <c r="M259" s="154"/>
      <c r="T259" s="57"/>
      <c r="AT259" s="17" t="s">
        <v>316</v>
      </c>
      <c r="AU259" s="17" t="s">
        <v>90</v>
      </c>
    </row>
    <row r="260" spans="2:65" s="11" customFormat="1" ht="22.9" customHeight="1" x14ac:dyDescent="0.2">
      <c r="B260" s="125"/>
      <c r="D260" s="126" t="s">
        <v>80</v>
      </c>
      <c r="E260" s="135" t="s">
        <v>534</v>
      </c>
      <c r="F260" s="135" t="s">
        <v>535</v>
      </c>
      <c r="I260" s="128"/>
      <c r="J260" s="136">
        <f>BK260</f>
        <v>0</v>
      </c>
      <c r="L260" s="125"/>
      <c r="M260" s="130"/>
      <c r="P260" s="131">
        <f>SUM(P261:P282)</f>
        <v>0</v>
      </c>
      <c r="R260" s="131">
        <f>SUM(R261:R282)</f>
        <v>0</v>
      </c>
      <c r="T260" s="132">
        <f>SUM(T261:T282)</f>
        <v>0</v>
      </c>
      <c r="AR260" s="126" t="s">
        <v>88</v>
      </c>
      <c r="AT260" s="133" t="s">
        <v>80</v>
      </c>
      <c r="AU260" s="133" t="s">
        <v>88</v>
      </c>
      <c r="AY260" s="126" t="s">
        <v>309</v>
      </c>
      <c r="BK260" s="134">
        <f>SUM(BK261:BK282)</f>
        <v>0</v>
      </c>
    </row>
    <row r="261" spans="2:65" s="1" customFormat="1" ht="24.2" customHeight="1" x14ac:dyDescent="0.2">
      <c r="B261" s="137"/>
      <c r="C261" s="138" t="s">
        <v>420</v>
      </c>
      <c r="D261" s="138" t="s">
        <v>311</v>
      </c>
      <c r="E261" s="139" t="s">
        <v>536</v>
      </c>
      <c r="F261" s="140" t="s">
        <v>537</v>
      </c>
      <c r="G261" s="141" t="s">
        <v>314</v>
      </c>
      <c r="H261" s="142">
        <v>1</v>
      </c>
      <c r="I261" s="143"/>
      <c r="J261" s="144">
        <f>ROUND(I261*H261,2)</f>
        <v>0</v>
      </c>
      <c r="K261" s="140" t="s">
        <v>366</v>
      </c>
      <c r="L261" s="33"/>
      <c r="M261" s="145" t="s">
        <v>1</v>
      </c>
      <c r="N261" s="146" t="s">
        <v>46</v>
      </c>
      <c r="P261" s="147">
        <f>O261*H261</f>
        <v>0</v>
      </c>
      <c r="Q261" s="147">
        <v>0</v>
      </c>
      <c r="R261" s="147">
        <f>Q261*H261</f>
        <v>0</v>
      </c>
      <c r="S261" s="147">
        <v>0</v>
      </c>
      <c r="T261" s="148">
        <f>S261*H261</f>
        <v>0</v>
      </c>
      <c r="AR261" s="149" t="s">
        <v>120</v>
      </c>
      <c r="AT261" s="149" t="s">
        <v>311</v>
      </c>
      <c r="AU261" s="149" t="s">
        <v>90</v>
      </c>
      <c r="AY261" s="17" t="s">
        <v>309</v>
      </c>
      <c r="BE261" s="150">
        <f>IF(N261="základní",J261,0)</f>
        <v>0</v>
      </c>
      <c r="BF261" s="150">
        <f>IF(N261="snížená",J261,0)</f>
        <v>0</v>
      </c>
      <c r="BG261" s="150">
        <f>IF(N261="zákl. přenesená",J261,0)</f>
        <v>0</v>
      </c>
      <c r="BH261" s="150">
        <f>IF(N261="sníž. přenesená",J261,0)</f>
        <v>0</v>
      </c>
      <c r="BI261" s="150">
        <f>IF(N261="nulová",J261,0)</f>
        <v>0</v>
      </c>
      <c r="BJ261" s="17" t="s">
        <v>88</v>
      </c>
      <c r="BK261" s="150">
        <f>ROUND(I261*H261,2)</f>
        <v>0</v>
      </c>
      <c r="BL261" s="17" t="s">
        <v>120</v>
      </c>
      <c r="BM261" s="149" t="s">
        <v>538</v>
      </c>
    </row>
    <row r="262" spans="2:65" s="1" customFormat="1" ht="29.25" x14ac:dyDescent="0.2">
      <c r="B262" s="33"/>
      <c r="D262" s="155" t="s">
        <v>318</v>
      </c>
      <c r="F262" s="156" t="s">
        <v>539</v>
      </c>
      <c r="I262" s="153"/>
      <c r="L262" s="33"/>
      <c r="M262" s="154"/>
      <c r="T262" s="57"/>
      <c r="AT262" s="17" t="s">
        <v>318</v>
      </c>
      <c r="AU262" s="17" t="s">
        <v>90</v>
      </c>
    </row>
    <row r="263" spans="2:65" s="1" customFormat="1" ht="24.2" customHeight="1" x14ac:dyDescent="0.2">
      <c r="B263" s="137"/>
      <c r="C263" s="138" t="s">
        <v>540</v>
      </c>
      <c r="D263" s="138" t="s">
        <v>311</v>
      </c>
      <c r="E263" s="139" t="s">
        <v>541</v>
      </c>
      <c r="F263" s="140" t="s">
        <v>542</v>
      </c>
      <c r="G263" s="141" t="s">
        <v>314</v>
      </c>
      <c r="H263" s="142">
        <v>1</v>
      </c>
      <c r="I263" s="143"/>
      <c r="J263" s="144">
        <f>ROUND(I263*H263,2)</f>
        <v>0</v>
      </c>
      <c r="K263" s="140" t="s">
        <v>366</v>
      </c>
      <c r="L263" s="33"/>
      <c r="M263" s="145" t="s">
        <v>1</v>
      </c>
      <c r="N263" s="146" t="s">
        <v>46</v>
      </c>
      <c r="P263" s="147">
        <f>O263*H263</f>
        <v>0</v>
      </c>
      <c r="Q263" s="147">
        <v>0</v>
      </c>
      <c r="R263" s="147">
        <f>Q263*H263</f>
        <v>0</v>
      </c>
      <c r="S263" s="147">
        <v>0</v>
      </c>
      <c r="T263" s="148">
        <f>S263*H263</f>
        <v>0</v>
      </c>
      <c r="AR263" s="149" t="s">
        <v>120</v>
      </c>
      <c r="AT263" s="149" t="s">
        <v>311</v>
      </c>
      <c r="AU263" s="149" t="s">
        <v>90</v>
      </c>
      <c r="AY263" s="17" t="s">
        <v>309</v>
      </c>
      <c r="BE263" s="150">
        <f>IF(N263="základní",J263,0)</f>
        <v>0</v>
      </c>
      <c r="BF263" s="150">
        <f>IF(N263="snížená",J263,0)</f>
        <v>0</v>
      </c>
      <c r="BG263" s="150">
        <f>IF(N263="zákl. přenesená",J263,0)</f>
        <v>0</v>
      </c>
      <c r="BH263" s="150">
        <f>IF(N263="sníž. přenesená",J263,0)</f>
        <v>0</v>
      </c>
      <c r="BI263" s="150">
        <f>IF(N263="nulová",J263,0)</f>
        <v>0</v>
      </c>
      <c r="BJ263" s="17" t="s">
        <v>88</v>
      </c>
      <c r="BK263" s="150">
        <f>ROUND(I263*H263,2)</f>
        <v>0</v>
      </c>
      <c r="BL263" s="17" t="s">
        <v>120</v>
      </c>
      <c r="BM263" s="149" t="s">
        <v>543</v>
      </c>
    </row>
    <row r="264" spans="2:65" s="1" customFormat="1" ht="29.25" x14ac:dyDescent="0.2">
      <c r="B264" s="33"/>
      <c r="D264" s="155" t="s">
        <v>318</v>
      </c>
      <c r="F264" s="156" t="s">
        <v>539</v>
      </c>
      <c r="I264" s="153"/>
      <c r="L264" s="33"/>
      <c r="M264" s="154"/>
      <c r="T264" s="57"/>
      <c r="AT264" s="17" t="s">
        <v>318</v>
      </c>
      <c r="AU264" s="17" t="s">
        <v>90</v>
      </c>
    </row>
    <row r="265" spans="2:65" s="1" customFormat="1" ht="24.2" customHeight="1" x14ac:dyDescent="0.2">
      <c r="B265" s="137"/>
      <c r="C265" s="138" t="s">
        <v>424</v>
      </c>
      <c r="D265" s="138" t="s">
        <v>311</v>
      </c>
      <c r="E265" s="139" t="s">
        <v>544</v>
      </c>
      <c r="F265" s="140" t="s">
        <v>545</v>
      </c>
      <c r="G265" s="141" t="s">
        <v>314</v>
      </c>
      <c r="H265" s="142">
        <v>1</v>
      </c>
      <c r="I265" s="143"/>
      <c r="J265" s="144">
        <f>ROUND(I265*H265,2)</f>
        <v>0</v>
      </c>
      <c r="K265" s="140" t="s">
        <v>366</v>
      </c>
      <c r="L265" s="33"/>
      <c r="M265" s="145" t="s">
        <v>1</v>
      </c>
      <c r="N265" s="146" t="s">
        <v>46</v>
      </c>
      <c r="P265" s="147">
        <f>O265*H265</f>
        <v>0</v>
      </c>
      <c r="Q265" s="147">
        <v>0</v>
      </c>
      <c r="R265" s="147">
        <f>Q265*H265</f>
        <v>0</v>
      </c>
      <c r="S265" s="147">
        <v>0</v>
      </c>
      <c r="T265" s="148">
        <f>S265*H265</f>
        <v>0</v>
      </c>
      <c r="AR265" s="149" t="s">
        <v>120</v>
      </c>
      <c r="AT265" s="149" t="s">
        <v>311</v>
      </c>
      <c r="AU265" s="149" t="s">
        <v>90</v>
      </c>
      <c r="AY265" s="17" t="s">
        <v>309</v>
      </c>
      <c r="BE265" s="150">
        <f>IF(N265="základní",J265,0)</f>
        <v>0</v>
      </c>
      <c r="BF265" s="150">
        <f>IF(N265="snížená",J265,0)</f>
        <v>0</v>
      </c>
      <c r="BG265" s="150">
        <f>IF(N265="zákl. přenesená",J265,0)</f>
        <v>0</v>
      </c>
      <c r="BH265" s="150">
        <f>IF(N265="sníž. přenesená",J265,0)</f>
        <v>0</v>
      </c>
      <c r="BI265" s="150">
        <f>IF(N265="nulová",J265,0)</f>
        <v>0</v>
      </c>
      <c r="BJ265" s="17" t="s">
        <v>88</v>
      </c>
      <c r="BK265" s="150">
        <f>ROUND(I265*H265,2)</f>
        <v>0</v>
      </c>
      <c r="BL265" s="17" t="s">
        <v>120</v>
      </c>
      <c r="BM265" s="149" t="s">
        <v>546</v>
      </c>
    </row>
    <row r="266" spans="2:65" s="1" customFormat="1" ht="29.25" x14ac:dyDescent="0.2">
      <c r="B266" s="33"/>
      <c r="D266" s="155" t="s">
        <v>318</v>
      </c>
      <c r="F266" s="156" t="s">
        <v>539</v>
      </c>
      <c r="I266" s="153"/>
      <c r="L266" s="33"/>
      <c r="M266" s="154"/>
      <c r="T266" s="57"/>
      <c r="AT266" s="17" t="s">
        <v>318</v>
      </c>
      <c r="AU266" s="17" t="s">
        <v>90</v>
      </c>
    </row>
    <row r="267" spans="2:65" s="1" customFormat="1" ht="24.2" customHeight="1" x14ac:dyDescent="0.2">
      <c r="B267" s="137"/>
      <c r="C267" s="138" t="s">
        <v>547</v>
      </c>
      <c r="D267" s="138" t="s">
        <v>311</v>
      </c>
      <c r="E267" s="139" t="s">
        <v>548</v>
      </c>
      <c r="F267" s="140" t="s">
        <v>549</v>
      </c>
      <c r="G267" s="141" t="s">
        <v>314</v>
      </c>
      <c r="H267" s="142">
        <v>2</v>
      </c>
      <c r="I267" s="143"/>
      <c r="J267" s="144">
        <f>ROUND(I267*H267,2)</f>
        <v>0</v>
      </c>
      <c r="K267" s="140" t="s">
        <v>366</v>
      </c>
      <c r="L267" s="33"/>
      <c r="M267" s="145" t="s">
        <v>1</v>
      </c>
      <c r="N267" s="146" t="s">
        <v>46</v>
      </c>
      <c r="P267" s="147">
        <f>O267*H267</f>
        <v>0</v>
      </c>
      <c r="Q267" s="147">
        <v>0</v>
      </c>
      <c r="R267" s="147">
        <f>Q267*H267</f>
        <v>0</v>
      </c>
      <c r="S267" s="147">
        <v>0</v>
      </c>
      <c r="T267" s="148">
        <f>S267*H267</f>
        <v>0</v>
      </c>
      <c r="AR267" s="149" t="s">
        <v>120</v>
      </c>
      <c r="AT267" s="149" t="s">
        <v>311</v>
      </c>
      <c r="AU267" s="149" t="s">
        <v>90</v>
      </c>
      <c r="AY267" s="17" t="s">
        <v>309</v>
      </c>
      <c r="BE267" s="150">
        <f>IF(N267="základní",J267,0)</f>
        <v>0</v>
      </c>
      <c r="BF267" s="150">
        <f>IF(N267="snížená",J267,0)</f>
        <v>0</v>
      </c>
      <c r="BG267" s="150">
        <f>IF(N267="zákl. přenesená",J267,0)</f>
        <v>0</v>
      </c>
      <c r="BH267" s="150">
        <f>IF(N267="sníž. přenesená",J267,0)</f>
        <v>0</v>
      </c>
      <c r="BI267" s="150">
        <f>IF(N267="nulová",J267,0)</f>
        <v>0</v>
      </c>
      <c r="BJ267" s="17" t="s">
        <v>88</v>
      </c>
      <c r="BK267" s="150">
        <f>ROUND(I267*H267,2)</f>
        <v>0</v>
      </c>
      <c r="BL267" s="17" t="s">
        <v>120</v>
      </c>
      <c r="BM267" s="149" t="s">
        <v>550</v>
      </c>
    </row>
    <row r="268" spans="2:65" s="1" customFormat="1" ht="29.25" x14ac:dyDescent="0.2">
      <c r="B268" s="33"/>
      <c r="D268" s="155" t="s">
        <v>318</v>
      </c>
      <c r="F268" s="156" t="s">
        <v>539</v>
      </c>
      <c r="I268" s="153"/>
      <c r="L268" s="33"/>
      <c r="M268" s="154"/>
      <c r="T268" s="57"/>
      <c r="AT268" s="17" t="s">
        <v>318</v>
      </c>
      <c r="AU268" s="17" t="s">
        <v>90</v>
      </c>
    </row>
    <row r="269" spans="2:65" s="1" customFormat="1" ht="24.2" customHeight="1" x14ac:dyDescent="0.2">
      <c r="B269" s="137"/>
      <c r="C269" s="138" t="s">
        <v>429</v>
      </c>
      <c r="D269" s="138" t="s">
        <v>311</v>
      </c>
      <c r="E269" s="139" t="s">
        <v>551</v>
      </c>
      <c r="F269" s="140" t="s">
        <v>552</v>
      </c>
      <c r="G269" s="141" t="s">
        <v>314</v>
      </c>
      <c r="H269" s="142">
        <v>1</v>
      </c>
      <c r="I269" s="143"/>
      <c r="J269" s="144">
        <f>ROUND(I269*H269,2)</f>
        <v>0</v>
      </c>
      <c r="K269" s="140" t="s">
        <v>366</v>
      </c>
      <c r="L269" s="33"/>
      <c r="M269" s="145" t="s">
        <v>1</v>
      </c>
      <c r="N269" s="146" t="s">
        <v>46</v>
      </c>
      <c r="P269" s="147">
        <f>O269*H269</f>
        <v>0</v>
      </c>
      <c r="Q269" s="147">
        <v>0</v>
      </c>
      <c r="R269" s="147">
        <f>Q269*H269</f>
        <v>0</v>
      </c>
      <c r="S269" s="147">
        <v>0</v>
      </c>
      <c r="T269" s="148">
        <f>S269*H269</f>
        <v>0</v>
      </c>
      <c r="AR269" s="149" t="s">
        <v>120</v>
      </c>
      <c r="AT269" s="149" t="s">
        <v>311</v>
      </c>
      <c r="AU269" s="149" t="s">
        <v>90</v>
      </c>
      <c r="AY269" s="17" t="s">
        <v>309</v>
      </c>
      <c r="BE269" s="150">
        <f>IF(N269="základní",J269,0)</f>
        <v>0</v>
      </c>
      <c r="BF269" s="150">
        <f>IF(N269="snížená",J269,0)</f>
        <v>0</v>
      </c>
      <c r="BG269" s="150">
        <f>IF(N269="zákl. přenesená",J269,0)</f>
        <v>0</v>
      </c>
      <c r="BH269" s="150">
        <f>IF(N269="sníž. přenesená",J269,0)</f>
        <v>0</v>
      </c>
      <c r="BI269" s="150">
        <f>IF(N269="nulová",J269,0)</f>
        <v>0</v>
      </c>
      <c r="BJ269" s="17" t="s">
        <v>88</v>
      </c>
      <c r="BK269" s="150">
        <f>ROUND(I269*H269,2)</f>
        <v>0</v>
      </c>
      <c r="BL269" s="17" t="s">
        <v>120</v>
      </c>
      <c r="BM269" s="149" t="s">
        <v>553</v>
      </c>
    </row>
    <row r="270" spans="2:65" s="1" customFormat="1" ht="29.25" x14ac:dyDescent="0.2">
      <c r="B270" s="33"/>
      <c r="D270" s="155" t="s">
        <v>318</v>
      </c>
      <c r="F270" s="156" t="s">
        <v>539</v>
      </c>
      <c r="I270" s="153"/>
      <c r="L270" s="33"/>
      <c r="M270" s="154"/>
      <c r="T270" s="57"/>
      <c r="AT270" s="17" t="s">
        <v>318</v>
      </c>
      <c r="AU270" s="17" t="s">
        <v>90</v>
      </c>
    </row>
    <row r="271" spans="2:65" s="1" customFormat="1" ht="24.2" customHeight="1" x14ac:dyDescent="0.2">
      <c r="B271" s="137"/>
      <c r="C271" s="138" t="s">
        <v>554</v>
      </c>
      <c r="D271" s="138" t="s">
        <v>311</v>
      </c>
      <c r="E271" s="139" t="s">
        <v>555</v>
      </c>
      <c r="F271" s="140" t="s">
        <v>556</v>
      </c>
      <c r="G271" s="141" t="s">
        <v>314</v>
      </c>
      <c r="H271" s="142">
        <v>1</v>
      </c>
      <c r="I271" s="143"/>
      <c r="J271" s="144">
        <f>ROUND(I271*H271,2)</f>
        <v>0</v>
      </c>
      <c r="K271" s="140" t="s">
        <v>366</v>
      </c>
      <c r="L271" s="33"/>
      <c r="M271" s="145" t="s">
        <v>1</v>
      </c>
      <c r="N271" s="146" t="s">
        <v>46</v>
      </c>
      <c r="P271" s="147">
        <f>O271*H271</f>
        <v>0</v>
      </c>
      <c r="Q271" s="147">
        <v>0</v>
      </c>
      <c r="R271" s="147">
        <f>Q271*H271</f>
        <v>0</v>
      </c>
      <c r="S271" s="147">
        <v>0</v>
      </c>
      <c r="T271" s="148">
        <f>S271*H271</f>
        <v>0</v>
      </c>
      <c r="AR271" s="149" t="s">
        <v>120</v>
      </c>
      <c r="AT271" s="149" t="s">
        <v>311</v>
      </c>
      <c r="AU271" s="149" t="s">
        <v>90</v>
      </c>
      <c r="AY271" s="17" t="s">
        <v>309</v>
      </c>
      <c r="BE271" s="150">
        <f>IF(N271="základní",J271,0)</f>
        <v>0</v>
      </c>
      <c r="BF271" s="150">
        <f>IF(N271="snížená",J271,0)</f>
        <v>0</v>
      </c>
      <c r="BG271" s="150">
        <f>IF(N271="zákl. přenesená",J271,0)</f>
        <v>0</v>
      </c>
      <c r="BH271" s="150">
        <f>IF(N271="sníž. přenesená",J271,0)</f>
        <v>0</v>
      </c>
      <c r="BI271" s="150">
        <f>IF(N271="nulová",J271,0)</f>
        <v>0</v>
      </c>
      <c r="BJ271" s="17" t="s">
        <v>88</v>
      </c>
      <c r="BK271" s="150">
        <f>ROUND(I271*H271,2)</f>
        <v>0</v>
      </c>
      <c r="BL271" s="17" t="s">
        <v>120</v>
      </c>
      <c r="BM271" s="149" t="s">
        <v>557</v>
      </c>
    </row>
    <row r="272" spans="2:65" s="1" customFormat="1" ht="29.25" x14ac:dyDescent="0.2">
      <c r="B272" s="33"/>
      <c r="D272" s="155" t="s">
        <v>318</v>
      </c>
      <c r="F272" s="156" t="s">
        <v>539</v>
      </c>
      <c r="I272" s="153"/>
      <c r="L272" s="33"/>
      <c r="M272" s="154"/>
      <c r="T272" s="57"/>
      <c r="AT272" s="17" t="s">
        <v>318</v>
      </c>
      <c r="AU272" s="17" t="s">
        <v>90</v>
      </c>
    </row>
    <row r="273" spans="2:65" s="1" customFormat="1" ht="24.2" customHeight="1" x14ac:dyDescent="0.2">
      <c r="B273" s="137"/>
      <c r="C273" s="138" t="s">
        <v>435</v>
      </c>
      <c r="D273" s="138" t="s">
        <v>311</v>
      </c>
      <c r="E273" s="139" t="s">
        <v>558</v>
      </c>
      <c r="F273" s="140" t="s">
        <v>559</v>
      </c>
      <c r="G273" s="141" t="s">
        <v>314</v>
      </c>
      <c r="H273" s="142">
        <v>1</v>
      </c>
      <c r="I273" s="143"/>
      <c r="J273" s="144">
        <f>ROUND(I273*H273,2)</f>
        <v>0</v>
      </c>
      <c r="K273" s="140" t="s">
        <v>366</v>
      </c>
      <c r="L273" s="33"/>
      <c r="M273" s="145" t="s">
        <v>1</v>
      </c>
      <c r="N273" s="146" t="s">
        <v>46</v>
      </c>
      <c r="P273" s="147">
        <f>O273*H273</f>
        <v>0</v>
      </c>
      <c r="Q273" s="147">
        <v>0</v>
      </c>
      <c r="R273" s="147">
        <f>Q273*H273</f>
        <v>0</v>
      </c>
      <c r="S273" s="147">
        <v>0</v>
      </c>
      <c r="T273" s="148">
        <f>S273*H273</f>
        <v>0</v>
      </c>
      <c r="AR273" s="149" t="s">
        <v>120</v>
      </c>
      <c r="AT273" s="149" t="s">
        <v>311</v>
      </c>
      <c r="AU273" s="149" t="s">
        <v>90</v>
      </c>
      <c r="AY273" s="17" t="s">
        <v>309</v>
      </c>
      <c r="BE273" s="150">
        <f>IF(N273="základní",J273,0)</f>
        <v>0</v>
      </c>
      <c r="BF273" s="150">
        <f>IF(N273="snížená",J273,0)</f>
        <v>0</v>
      </c>
      <c r="BG273" s="150">
        <f>IF(N273="zákl. přenesená",J273,0)</f>
        <v>0</v>
      </c>
      <c r="BH273" s="150">
        <f>IF(N273="sníž. přenesená",J273,0)</f>
        <v>0</v>
      </c>
      <c r="BI273" s="150">
        <f>IF(N273="nulová",J273,0)</f>
        <v>0</v>
      </c>
      <c r="BJ273" s="17" t="s">
        <v>88</v>
      </c>
      <c r="BK273" s="150">
        <f>ROUND(I273*H273,2)</f>
        <v>0</v>
      </c>
      <c r="BL273" s="17" t="s">
        <v>120</v>
      </c>
      <c r="BM273" s="149" t="s">
        <v>560</v>
      </c>
    </row>
    <row r="274" spans="2:65" s="1" customFormat="1" ht="29.25" x14ac:dyDescent="0.2">
      <c r="B274" s="33"/>
      <c r="D274" s="155" t="s">
        <v>318</v>
      </c>
      <c r="F274" s="156" t="s">
        <v>539</v>
      </c>
      <c r="I274" s="153"/>
      <c r="L274" s="33"/>
      <c r="M274" s="154"/>
      <c r="T274" s="57"/>
      <c r="AT274" s="17" t="s">
        <v>318</v>
      </c>
      <c r="AU274" s="17" t="s">
        <v>90</v>
      </c>
    </row>
    <row r="275" spans="2:65" s="1" customFormat="1" ht="24.2" customHeight="1" x14ac:dyDescent="0.2">
      <c r="B275" s="137"/>
      <c r="C275" s="138" t="s">
        <v>561</v>
      </c>
      <c r="D275" s="138" t="s">
        <v>311</v>
      </c>
      <c r="E275" s="139" t="s">
        <v>562</v>
      </c>
      <c r="F275" s="140" t="s">
        <v>563</v>
      </c>
      <c r="G275" s="141" t="s">
        <v>314</v>
      </c>
      <c r="H275" s="142">
        <v>1</v>
      </c>
      <c r="I275" s="143"/>
      <c r="J275" s="144">
        <f>ROUND(I275*H275,2)</f>
        <v>0</v>
      </c>
      <c r="K275" s="140" t="s">
        <v>366</v>
      </c>
      <c r="L275" s="33"/>
      <c r="M275" s="145" t="s">
        <v>1</v>
      </c>
      <c r="N275" s="146" t="s">
        <v>46</v>
      </c>
      <c r="P275" s="147">
        <f>O275*H275</f>
        <v>0</v>
      </c>
      <c r="Q275" s="147">
        <v>0</v>
      </c>
      <c r="R275" s="147">
        <f>Q275*H275</f>
        <v>0</v>
      </c>
      <c r="S275" s="147">
        <v>0</v>
      </c>
      <c r="T275" s="148">
        <f>S275*H275</f>
        <v>0</v>
      </c>
      <c r="AR275" s="149" t="s">
        <v>120</v>
      </c>
      <c r="AT275" s="149" t="s">
        <v>311</v>
      </c>
      <c r="AU275" s="149" t="s">
        <v>90</v>
      </c>
      <c r="AY275" s="17" t="s">
        <v>309</v>
      </c>
      <c r="BE275" s="150">
        <f>IF(N275="základní",J275,0)</f>
        <v>0</v>
      </c>
      <c r="BF275" s="150">
        <f>IF(N275="snížená",J275,0)</f>
        <v>0</v>
      </c>
      <c r="BG275" s="150">
        <f>IF(N275="zákl. přenesená",J275,0)</f>
        <v>0</v>
      </c>
      <c r="BH275" s="150">
        <f>IF(N275="sníž. přenesená",J275,0)</f>
        <v>0</v>
      </c>
      <c r="BI275" s="150">
        <f>IF(N275="nulová",J275,0)</f>
        <v>0</v>
      </c>
      <c r="BJ275" s="17" t="s">
        <v>88</v>
      </c>
      <c r="BK275" s="150">
        <f>ROUND(I275*H275,2)</f>
        <v>0</v>
      </c>
      <c r="BL275" s="17" t="s">
        <v>120</v>
      </c>
      <c r="BM275" s="149" t="s">
        <v>564</v>
      </c>
    </row>
    <row r="276" spans="2:65" s="1" customFormat="1" ht="29.25" x14ac:dyDescent="0.2">
      <c r="B276" s="33"/>
      <c r="D276" s="155" t="s">
        <v>318</v>
      </c>
      <c r="F276" s="156" t="s">
        <v>539</v>
      </c>
      <c r="I276" s="153"/>
      <c r="L276" s="33"/>
      <c r="M276" s="154"/>
      <c r="T276" s="57"/>
      <c r="AT276" s="17" t="s">
        <v>318</v>
      </c>
      <c r="AU276" s="17" t="s">
        <v>90</v>
      </c>
    </row>
    <row r="277" spans="2:65" s="1" customFormat="1" ht="24.2" customHeight="1" x14ac:dyDescent="0.2">
      <c r="B277" s="137"/>
      <c r="C277" s="138" t="s">
        <v>440</v>
      </c>
      <c r="D277" s="138" t="s">
        <v>311</v>
      </c>
      <c r="E277" s="139" t="s">
        <v>565</v>
      </c>
      <c r="F277" s="140" t="s">
        <v>566</v>
      </c>
      <c r="G277" s="141" t="s">
        <v>314</v>
      </c>
      <c r="H277" s="142">
        <v>1</v>
      </c>
      <c r="I277" s="143"/>
      <c r="J277" s="144">
        <f>ROUND(I277*H277,2)</f>
        <v>0</v>
      </c>
      <c r="K277" s="140" t="s">
        <v>366</v>
      </c>
      <c r="L277" s="33"/>
      <c r="M277" s="145" t="s">
        <v>1</v>
      </c>
      <c r="N277" s="146" t="s">
        <v>46</v>
      </c>
      <c r="P277" s="147">
        <f>O277*H277</f>
        <v>0</v>
      </c>
      <c r="Q277" s="147">
        <v>0</v>
      </c>
      <c r="R277" s="147">
        <f>Q277*H277</f>
        <v>0</v>
      </c>
      <c r="S277" s="147">
        <v>0</v>
      </c>
      <c r="T277" s="148">
        <f>S277*H277</f>
        <v>0</v>
      </c>
      <c r="AR277" s="149" t="s">
        <v>120</v>
      </c>
      <c r="AT277" s="149" t="s">
        <v>311</v>
      </c>
      <c r="AU277" s="149" t="s">
        <v>90</v>
      </c>
      <c r="AY277" s="17" t="s">
        <v>309</v>
      </c>
      <c r="BE277" s="150">
        <f>IF(N277="základní",J277,0)</f>
        <v>0</v>
      </c>
      <c r="BF277" s="150">
        <f>IF(N277="snížená",J277,0)</f>
        <v>0</v>
      </c>
      <c r="BG277" s="150">
        <f>IF(N277="zákl. přenesená",J277,0)</f>
        <v>0</v>
      </c>
      <c r="BH277" s="150">
        <f>IF(N277="sníž. přenesená",J277,0)</f>
        <v>0</v>
      </c>
      <c r="BI277" s="150">
        <f>IF(N277="nulová",J277,0)</f>
        <v>0</v>
      </c>
      <c r="BJ277" s="17" t="s">
        <v>88</v>
      </c>
      <c r="BK277" s="150">
        <f>ROUND(I277*H277,2)</f>
        <v>0</v>
      </c>
      <c r="BL277" s="17" t="s">
        <v>120</v>
      </c>
      <c r="BM277" s="149" t="s">
        <v>567</v>
      </c>
    </row>
    <row r="278" spans="2:65" s="1" customFormat="1" ht="29.25" x14ac:dyDescent="0.2">
      <c r="B278" s="33"/>
      <c r="D278" s="155" t="s">
        <v>318</v>
      </c>
      <c r="F278" s="156" t="s">
        <v>539</v>
      </c>
      <c r="I278" s="153"/>
      <c r="L278" s="33"/>
      <c r="M278" s="154"/>
      <c r="T278" s="57"/>
      <c r="AT278" s="17" t="s">
        <v>318</v>
      </c>
      <c r="AU278" s="17" t="s">
        <v>90</v>
      </c>
    </row>
    <row r="279" spans="2:65" s="1" customFormat="1" ht="24.2" customHeight="1" x14ac:dyDescent="0.2">
      <c r="B279" s="137"/>
      <c r="C279" s="138" t="s">
        <v>568</v>
      </c>
      <c r="D279" s="138" t="s">
        <v>311</v>
      </c>
      <c r="E279" s="139" t="s">
        <v>569</v>
      </c>
      <c r="F279" s="140" t="s">
        <v>570</v>
      </c>
      <c r="G279" s="141" t="s">
        <v>314</v>
      </c>
      <c r="H279" s="142">
        <v>2</v>
      </c>
      <c r="I279" s="143"/>
      <c r="J279" s="144">
        <f>ROUND(I279*H279,2)</f>
        <v>0</v>
      </c>
      <c r="K279" s="140" t="s">
        <v>366</v>
      </c>
      <c r="L279" s="33"/>
      <c r="M279" s="145" t="s">
        <v>1</v>
      </c>
      <c r="N279" s="146" t="s">
        <v>46</v>
      </c>
      <c r="P279" s="147">
        <f>O279*H279</f>
        <v>0</v>
      </c>
      <c r="Q279" s="147">
        <v>0</v>
      </c>
      <c r="R279" s="147">
        <f>Q279*H279</f>
        <v>0</v>
      </c>
      <c r="S279" s="147">
        <v>0</v>
      </c>
      <c r="T279" s="148">
        <f>S279*H279</f>
        <v>0</v>
      </c>
      <c r="AR279" s="149" t="s">
        <v>120</v>
      </c>
      <c r="AT279" s="149" t="s">
        <v>311</v>
      </c>
      <c r="AU279" s="149" t="s">
        <v>90</v>
      </c>
      <c r="AY279" s="17" t="s">
        <v>309</v>
      </c>
      <c r="BE279" s="150">
        <f>IF(N279="základní",J279,0)</f>
        <v>0</v>
      </c>
      <c r="BF279" s="150">
        <f>IF(N279="snížená",J279,0)</f>
        <v>0</v>
      </c>
      <c r="BG279" s="150">
        <f>IF(N279="zákl. přenesená",J279,0)</f>
        <v>0</v>
      </c>
      <c r="BH279" s="150">
        <f>IF(N279="sníž. přenesená",J279,0)</f>
        <v>0</v>
      </c>
      <c r="BI279" s="150">
        <f>IF(N279="nulová",J279,0)</f>
        <v>0</v>
      </c>
      <c r="BJ279" s="17" t="s">
        <v>88</v>
      </c>
      <c r="BK279" s="150">
        <f>ROUND(I279*H279,2)</f>
        <v>0</v>
      </c>
      <c r="BL279" s="17" t="s">
        <v>120</v>
      </c>
      <c r="BM279" s="149" t="s">
        <v>571</v>
      </c>
    </row>
    <row r="280" spans="2:65" s="1" customFormat="1" ht="29.25" x14ac:dyDescent="0.2">
      <c r="B280" s="33"/>
      <c r="D280" s="155" t="s">
        <v>318</v>
      </c>
      <c r="F280" s="156" t="s">
        <v>539</v>
      </c>
      <c r="I280" s="153"/>
      <c r="L280" s="33"/>
      <c r="M280" s="154"/>
      <c r="T280" s="57"/>
      <c r="AT280" s="17" t="s">
        <v>318</v>
      </c>
      <c r="AU280" s="17" t="s">
        <v>90</v>
      </c>
    </row>
    <row r="281" spans="2:65" s="1" customFormat="1" ht="24.2" customHeight="1" x14ac:dyDescent="0.2">
      <c r="B281" s="137"/>
      <c r="C281" s="138" t="s">
        <v>443</v>
      </c>
      <c r="D281" s="138" t="s">
        <v>311</v>
      </c>
      <c r="E281" s="139" t="s">
        <v>572</v>
      </c>
      <c r="F281" s="140" t="s">
        <v>573</v>
      </c>
      <c r="G281" s="141" t="s">
        <v>314</v>
      </c>
      <c r="H281" s="142">
        <v>8</v>
      </c>
      <c r="I281" s="143"/>
      <c r="J281" s="144">
        <f>ROUND(I281*H281,2)</f>
        <v>0</v>
      </c>
      <c r="K281" s="140" t="s">
        <v>366</v>
      </c>
      <c r="L281" s="33"/>
      <c r="M281" s="145" t="s">
        <v>1</v>
      </c>
      <c r="N281" s="146" t="s">
        <v>46</v>
      </c>
      <c r="P281" s="147">
        <f>O281*H281</f>
        <v>0</v>
      </c>
      <c r="Q281" s="147">
        <v>0</v>
      </c>
      <c r="R281" s="147">
        <f>Q281*H281</f>
        <v>0</v>
      </c>
      <c r="S281" s="147">
        <v>0</v>
      </c>
      <c r="T281" s="148">
        <f>S281*H281</f>
        <v>0</v>
      </c>
      <c r="AR281" s="149" t="s">
        <v>120</v>
      </c>
      <c r="AT281" s="149" t="s">
        <v>311</v>
      </c>
      <c r="AU281" s="149" t="s">
        <v>90</v>
      </c>
      <c r="AY281" s="17" t="s">
        <v>309</v>
      </c>
      <c r="BE281" s="150">
        <f>IF(N281="základní",J281,0)</f>
        <v>0</v>
      </c>
      <c r="BF281" s="150">
        <f>IF(N281="snížená",J281,0)</f>
        <v>0</v>
      </c>
      <c r="BG281" s="150">
        <f>IF(N281="zákl. přenesená",J281,0)</f>
        <v>0</v>
      </c>
      <c r="BH281" s="150">
        <f>IF(N281="sníž. přenesená",J281,0)</f>
        <v>0</v>
      </c>
      <c r="BI281" s="150">
        <f>IF(N281="nulová",J281,0)</f>
        <v>0</v>
      </c>
      <c r="BJ281" s="17" t="s">
        <v>88</v>
      </c>
      <c r="BK281" s="150">
        <f>ROUND(I281*H281,2)</f>
        <v>0</v>
      </c>
      <c r="BL281" s="17" t="s">
        <v>120</v>
      </c>
      <c r="BM281" s="149" t="s">
        <v>574</v>
      </c>
    </row>
    <row r="282" spans="2:65" s="1" customFormat="1" ht="29.25" x14ac:dyDescent="0.2">
      <c r="B282" s="33"/>
      <c r="D282" s="155" t="s">
        <v>318</v>
      </c>
      <c r="F282" s="156" t="s">
        <v>539</v>
      </c>
      <c r="I282" s="153"/>
      <c r="L282" s="33"/>
      <c r="M282" s="154"/>
      <c r="T282" s="57"/>
      <c r="AT282" s="17" t="s">
        <v>318</v>
      </c>
      <c r="AU282" s="17" t="s">
        <v>90</v>
      </c>
    </row>
    <row r="283" spans="2:65" s="11" customFormat="1" ht="25.9" customHeight="1" x14ac:dyDescent="0.2">
      <c r="B283" s="125"/>
      <c r="D283" s="126" t="s">
        <v>80</v>
      </c>
      <c r="E283" s="127" t="s">
        <v>575</v>
      </c>
      <c r="F283" s="127" t="s">
        <v>575</v>
      </c>
      <c r="I283" s="128"/>
      <c r="J283" s="129">
        <f>BK283</f>
        <v>0</v>
      </c>
      <c r="L283" s="125"/>
      <c r="M283" s="130"/>
      <c r="P283" s="131">
        <f>P284</f>
        <v>0</v>
      </c>
      <c r="R283" s="131">
        <f>R284</f>
        <v>0</v>
      </c>
      <c r="T283" s="132">
        <f>T284</f>
        <v>0</v>
      </c>
      <c r="AR283" s="126" t="s">
        <v>331</v>
      </c>
      <c r="AT283" s="133" t="s">
        <v>80</v>
      </c>
      <c r="AU283" s="133" t="s">
        <v>81</v>
      </c>
      <c r="AY283" s="126" t="s">
        <v>309</v>
      </c>
      <c r="BK283" s="134">
        <f>BK284</f>
        <v>0</v>
      </c>
    </row>
    <row r="284" spans="2:65" s="11" customFormat="1" ht="22.9" customHeight="1" x14ac:dyDescent="0.2">
      <c r="B284" s="125"/>
      <c r="D284" s="126" t="s">
        <v>80</v>
      </c>
      <c r="E284" s="135" t="s">
        <v>576</v>
      </c>
      <c r="F284" s="135" t="s">
        <v>577</v>
      </c>
      <c r="I284" s="128"/>
      <c r="J284" s="136">
        <f>BK284</f>
        <v>0</v>
      </c>
      <c r="L284" s="125"/>
      <c r="M284" s="130"/>
      <c r="P284" s="131">
        <f>SUM(P285:P289)</f>
        <v>0</v>
      </c>
      <c r="R284" s="131">
        <f>SUM(R285:R289)</f>
        <v>0</v>
      </c>
      <c r="T284" s="132">
        <f>SUM(T285:T289)</f>
        <v>0</v>
      </c>
      <c r="AR284" s="126" t="s">
        <v>331</v>
      </c>
      <c r="AT284" s="133" t="s">
        <v>80</v>
      </c>
      <c r="AU284" s="133" t="s">
        <v>88</v>
      </c>
      <c r="AY284" s="126" t="s">
        <v>309</v>
      </c>
      <c r="BK284" s="134">
        <f>SUM(BK285:BK289)</f>
        <v>0</v>
      </c>
    </row>
    <row r="285" spans="2:65" s="1" customFormat="1" ht="16.5" customHeight="1" x14ac:dyDescent="0.2">
      <c r="B285" s="137"/>
      <c r="C285" s="138" t="s">
        <v>578</v>
      </c>
      <c r="D285" s="138" t="s">
        <v>311</v>
      </c>
      <c r="E285" s="139" t="s">
        <v>579</v>
      </c>
      <c r="F285" s="140" t="s">
        <v>580</v>
      </c>
      <c r="G285" s="141" t="s">
        <v>314</v>
      </c>
      <c r="H285" s="142">
        <v>1</v>
      </c>
      <c r="I285" s="143"/>
      <c r="J285" s="144">
        <f>ROUND(I285*H285,2)</f>
        <v>0</v>
      </c>
      <c r="K285" s="140" t="s">
        <v>315</v>
      </c>
      <c r="L285" s="33"/>
      <c r="M285" s="145" t="s">
        <v>1</v>
      </c>
      <c r="N285" s="146" t="s">
        <v>46</v>
      </c>
      <c r="P285" s="147">
        <f>O285*H285</f>
        <v>0</v>
      </c>
      <c r="Q285" s="147">
        <v>0</v>
      </c>
      <c r="R285" s="147">
        <f>Q285*H285</f>
        <v>0</v>
      </c>
      <c r="S285" s="147">
        <v>0</v>
      </c>
      <c r="T285" s="148">
        <f>S285*H285</f>
        <v>0</v>
      </c>
      <c r="AR285" s="149" t="s">
        <v>120</v>
      </c>
      <c r="AT285" s="149" t="s">
        <v>311</v>
      </c>
      <c r="AU285" s="149" t="s">
        <v>90</v>
      </c>
      <c r="AY285" s="17" t="s">
        <v>309</v>
      </c>
      <c r="BE285" s="150">
        <f>IF(N285="základní",J285,0)</f>
        <v>0</v>
      </c>
      <c r="BF285" s="150">
        <f>IF(N285="snížená",J285,0)</f>
        <v>0</v>
      </c>
      <c r="BG285" s="150">
        <f>IF(N285="zákl. přenesená",J285,0)</f>
        <v>0</v>
      </c>
      <c r="BH285" s="150">
        <f>IF(N285="sníž. přenesená",J285,0)</f>
        <v>0</v>
      </c>
      <c r="BI285" s="150">
        <f>IF(N285="nulová",J285,0)</f>
        <v>0</v>
      </c>
      <c r="BJ285" s="17" t="s">
        <v>88</v>
      </c>
      <c r="BK285" s="150">
        <f>ROUND(I285*H285,2)</f>
        <v>0</v>
      </c>
      <c r="BL285" s="17" t="s">
        <v>120</v>
      </c>
      <c r="BM285" s="149" t="s">
        <v>581</v>
      </c>
    </row>
    <row r="286" spans="2:65" s="1" customFormat="1" x14ac:dyDescent="0.2">
      <c r="B286" s="33"/>
      <c r="D286" s="151" t="s">
        <v>316</v>
      </c>
      <c r="F286" s="152" t="s">
        <v>582</v>
      </c>
      <c r="I286" s="153"/>
      <c r="L286" s="33"/>
      <c r="M286" s="154"/>
      <c r="T286" s="57"/>
      <c r="AT286" s="17" t="s">
        <v>316</v>
      </c>
      <c r="AU286" s="17" t="s">
        <v>90</v>
      </c>
    </row>
    <row r="287" spans="2:65" s="1" customFormat="1" ht="16.5" customHeight="1" x14ac:dyDescent="0.2">
      <c r="B287" s="137"/>
      <c r="C287" s="138" t="s">
        <v>447</v>
      </c>
      <c r="D287" s="138" t="s">
        <v>311</v>
      </c>
      <c r="E287" s="139" t="s">
        <v>583</v>
      </c>
      <c r="F287" s="140" t="s">
        <v>584</v>
      </c>
      <c r="G287" s="141" t="s">
        <v>314</v>
      </c>
      <c r="H287" s="142">
        <v>1</v>
      </c>
      <c r="I287" s="143"/>
      <c r="J287" s="144">
        <f>ROUND(I287*H287,2)</f>
        <v>0</v>
      </c>
      <c r="K287" s="140" t="s">
        <v>315</v>
      </c>
      <c r="L287" s="33"/>
      <c r="M287" s="145" t="s">
        <v>1</v>
      </c>
      <c r="N287" s="146" t="s">
        <v>46</v>
      </c>
      <c r="P287" s="147">
        <f>O287*H287</f>
        <v>0</v>
      </c>
      <c r="Q287" s="147">
        <v>0</v>
      </c>
      <c r="R287" s="147">
        <f>Q287*H287</f>
        <v>0</v>
      </c>
      <c r="S287" s="147">
        <v>0</v>
      </c>
      <c r="T287" s="148">
        <f>S287*H287</f>
        <v>0</v>
      </c>
      <c r="AR287" s="149" t="s">
        <v>120</v>
      </c>
      <c r="AT287" s="149" t="s">
        <v>311</v>
      </c>
      <c r="AU287" s="149" t="s">
        <v>90</v>
      </c>
      <c r="AY287" s="17" t="s">
        <v>309</v>
      </c>
      <c r="BE287" s="150">
        <f>IF(N287="základní",J287,0)</f>
        <v>0</v>
      </c>
      <c r="BF287" s="150">
        <f>IF(N287="snížená",J287,0)</f>
        <v>0</v>
      </c>
      <c r="BG287" s="150">
        <f>IF(N287="zákl. přenesená",J287,0)</f>
        <v>0</v>
      </c>
      <c r="BH287" s="150">
        <f>IF(N287="sníž. přenesená",J287,0)</f>
        <v>0</v>
      </c>
      <c r="BI287" s="150">
        <f>IF(N287="nulová",J287,0)</f>
        <v>0</v>
      </c>
      <c r="BJ287" s="17" t="s">
        <v>88</v>
      </c>
      <c r="BK287" s="150">
        <f>ROUND(I287*H287,2)</f>
        <v>0</v>
      </c>
      <c r="BL287" s="17" t="s">
        <v>120</v>
      </c>
      <c r="BM287" s="149" t="s">
        <v>585</v>
      </c>
    </row>
    <row r="288" spans="2:65" s="1" customFormat="1" x14ac:dyDescent="0.2">
      <c r="B288" s="33"/>
      <c r="D288" s="151" t="s">
        <v>316</v>
      </c>
      <c r="F288" s="152" t="s">
        <v>586</v>
      </c>
      <c r="I288" s="153"/>
      <c r="L288" s="33"/>
      <c r="M288" s="154"/>
      <c r="T288" s="57"/>
      <c r="AT288" s="17" t="s">
        <v>316</v>
      </c>
      <c r="AU288" s="17" t="s">
        <v>90</v>
      </c>
    </row>
    <row r="289" spans="2:65" s="1" customFormat="1" ht="16.5" customHeight="1" x14ac:dyDescent="0.2">
      <c r="B289" s="137"/>
      <c r="C289" s="138" t="s">
        <v>587</v>
      </c>
      <c r="D289" s="138" t="s">
        <v>311</v>
      </c>
      <c r="E289" s="139" t="s">
        <v>588</v>
      </c>
      <c r="F289" s="140" t="s">
        <v>589</v>
      </c>
      <c r="G289" s="141" t="s">
        <v>365</v>
      </c>
      <c r="H289" s="142">
        <v>1</v>
      </c>
      <c r="I289" s="143"/>
      <c r="J289" s="144">
        <f>ROUND(I289*H289,2)</f>
        <v>0</v>
      </c>
      <c r="K289" s="140" t="s">
        <v>366</v>
      </c>
      <c r="L289" s="33"/>
      <c r="M289" s="171" t="s">
        <v>1</v>
      </c>
      <c r="N289" s="172" t="s">
        <v>46</v>
      </c>
      <c r="O289" s="173"/>
      <c r="P289" s="174">
        <f>O289*H289</f>
        <v>0</v>
      </c>
      <c r="Q289" s="174">
        <v>0</v>
      </c>
      <c r="R289" s="174">
        <f>Q289*H289</f>
        <v>0</v>
      </c>
      <c r="S289" s="174">
        <v>0</v>
      </c>
      <c r="T289" s="175">
        <f>S289*H289</f>
        <v>0</v>
      </c>
      <c r="AR289" s="149" t="s">
        <v>120</v>
      </c>
      <c r="AT289" s="149" t="s">
        <v>311</v>
      </c>
      <c r="AU289" s="149" t="s">
        <v>90</v>
      </c>
      <c r="AY289" s="17" t="s">
        <v>309</v>
      </c>
      <c r="BE289" s="150">
        <f>IF(N289="základní",J289,0)</f>
        <v>0</v>
      </c>
      <c r="BF289" s="150">
        <f>IF(N289="snížená",J289,0)</f>
        <v>0</v>
      </c>
      <c r="BG289" s="150">
        <f>IF(N289="zákl. přenesená",J289,0)</f>
        <v>0</v>
      </c>
      <c r="BH289" s="150">
        <f>IF(N289="sníž. přenesená",J289,0)</f>
        <v>0</v>
      </c>
      <c r="BI289" s="150">
        <f>IF(N289="nulová",J289,0)</f>
        <v>0</v>
      </c>
      <c r="BJ289" s="17" t="s">
        <v>88</v>
      </c>
      <c r="BK289" s="150">
        <f>ROUND(I289*H289,2)</f>
        <v>0</v>
      </c>
      <c r="BL289" s="17" t="s">
        <v>120</v>
      </c>
      <c r="BM289" s="149" t="s">
        <v>590</v>
      </c>
    </row>
    <row r="290" spans="2:65" s="1" customFormat="1" ht="6.95" customHeight="1" x14ac:dyDescent="0.2">
      <c r="B290" s="45"/>
      <c r="C290" s="46"/>
      <c r="D290" s="46"/>
      <c r="E290" s="46"/>
      <c r="F290" s="46"/>
      <c r="G290" s="46"/>
      <c r="H290" s="46"/>
      <c r="I290" s="46"/>
      <c r="J290" s="46"/>
      <c r="K290" s="46"/>
      <c r="L290" s="33"/>
    </row>
  </sheetData>
  <autoFilter ref="C128:K289" xr:uid="{00000000-0009-0000-0000-000001000000}"/>
  <mergeCells count="12">
    <mergeCell ref="E121:H121"/>
    <mergeCell ref="L2:V2"/>
    <mergeCell ref="E85:H85"/>
    <mergeCell ref="E87:H87"/>
    <mergeCell ref="E89:H89"/>
    <mergeCell ref="E117:H117"/>
    <mergeCell ref="E119:H119"/>
    <mergeCell ref="E7:H7"/>
    <mergeCell ref="E9:H9"/>
    <mergeCell ref="E11:H11"/>
    <mergeCell ref="E20:H20"/>
    <mergeCell ref="E29:H29"/>
  </mergeCells>
  <hyperlinks>
    <hyperlink ref="F133" r:id="rId1" xr:uid="{00000000-0004-0000-0100-000000000000}"/>
    <hyperlink ref="F136" r:id="rId2" xr:uid="{00000000-0004-0000-0100-000001000000}"/>
    <hyperlink ref="F139" r:id="rId3" xr:uid="{00000000-0004-0000-0100-000002000000}"/>
    <hyperlink ref="F142" r:id="rId4" xr:uid="{00000000-0004-0000-0100-000003000000}"/>
    <hyperlink ref="F145" r:id="rId5" xr:uid="{00000000-0004-0000-0100-000004000000}"/>
    <hyperlink ref="F148" r:id="rId6" xr:uid="{00000000-0004-0000-0100-000005000000}"/>
    <hyperlink ref="F151" r:id="rId7" xr:uid="{00000000-0004-0000-0100-000006000000}"/>
    <hyperlink ref="F154" r:id="rId8" xr:uid="{00000000-0004-0000-0100-000007000000}"/>
    <hyperlink ref="F157" r:id="rId9" xr:uid="{00000000-0004-0000-0100-000008000000}"/>
    <hyperlink ref="F159" r:id="rId10" xr:uid="{00000000-0004-0000-0100-000009000000}"/>
    <hyperlink ref="F162" r:id="rId11" xr:uid="{00000000-0004-0000-0100-00000A000000}"/>
    <hyperlink ref="F165" r:id="rId12" xr:uid="{00000000-0004-0000-0100-00000B000000}"/>
    <hyperlink ref="F168" r:id="rId13" xr:uid="{00000000-0004-0000-0100-00000C000000}"/>
    <hyperlink ref="F171" r:id="rId14" xr:uid="{00000000-0004-0000-0100-00000D000000}"/>
    <hyperlink ref="F174" r:id="rId15" xr:uid="{00000000-0004-0000-0100-00000E000000}"/>
    <hyperlink ref="F177" r:id="rId16" xr:uid="{00000000-0004-0000-0100-00000F000000}"/>
    <hyperlink ref="F181" r:id="rId17" xr:uid="{00000000-0004-0000-0100-000010000000}"/>
    <hyperlink ref="F183" r:id="rId18" xr:uid="{00000000-0004-0000-0100-000011000000}"/>
    <hyperlink ref="F185" r:id="rId19" xr:uid="{00000000-0004-0000-0100-000012000000}"/>
    <hyperlink ref="F187" r:id="rId20" xr:uid="{00000000-0004-0000-0100-000013000000}"/>
    <hyperlink ref="F189" r:id="rId21" xr:uid="{00000000-0004-0000-0100-000014000000}"/>
    <hyperlink ref="F191" r:id="rId22" xr:uid="{00000000-0004-0000-0100-000015000000}"/>
    <hyperlink ref="F193" r:id="rId23" xr:uid="{00000000-0004-0000-0100-000016000000}"/>
    <hyperlink ref="F205" r:id="rId24" xr:uid="{00000000-0004-0000-0100-000017000000}"/>
    <hyperlink ref="F210" r:id="rId25" xr:uid="{00000000-0004-0000-0100-000018000000}"/>
    <hyperlink ref="F217" r:id="rId26" xr:uid="{00000000-0004-0000-0100-000019000000}"/>
    <hyperlink ref="F220" r:id="rId27" xr:uid="{00000000-0004-0000-0100-00001A000000}"/>
    <hyperlink ref="F223" r:id="rId28" xr:uid="{00000000-0004-0000-0100-00001B000000}"/>
    <hyperlink ref="F226" r:id="rId29" xr:uid="{00000000-0004-0000-0100-00001C000000}"/>
    <hyperlink ref="F231" r:id="rId30" xr:uid="{00000000-0004-0000-0100-00001D000000}"/>
    <hyperlink ref="F251" r:id="rId31" xr:uid="{00000000-0004-0000-0100-00001E000000}"/>
    <hyperlink ref="F253" r:id="rId32" xr:uid="{00000000-0004-0000-0100-00001F000000}"/>
    <hyperlink ref="F257" r:id="rId33" xr:uid="{00000000-0004-0000-0100-000020000000}"/>
    <hyperlink ref="F259" r:id="rId34" xr:uid="{00000000-0004-0000-0100-000021000000}"/>
    <hyperlink ref="F286" r:id="rId35" xr:uid="{00000000-0004-0000-0100-000022000000}"/>
    <hyperlink ref="F288" r:id="rId36" xr:uid="{00000000-0004-0000-0100-000023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37"/>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B2:BM252"/>
  <sheetViews>
    <sheetView showGridLines="0" workbookViewId="0">
      <selection activeCell="K243" sqref="K243"/>
    </sheetView>
  </sheetViews>
  <sheetFormatPr defaultRowHeight="11.2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233" t="s">
        <v>5</v>
      </c>
      <c r="M2" s="234"/>
      <c r="N2" s="234"/>
      <c r="O2" s="234"/>
      <c r="P2" s="234"/>
      <c r="Q2" s="234"/>
      <c r="R2" s="234"/>
      <c r="S2" s="234"/>
      <c r="T2" s="234"/>
      <c r="U2" s="234"/>
      <c r="V2" s="234"/>
      <c r="AT2" s="17" t="s">
        <v>162</v>
      </c>
    </row>
    <row r="3" spans="2:46" ht="6.95" customHeight="1" x14ac:dyDescent="0.2">
      <c r="B3" s="18"/>
      <c r="C3" s="19"/>
      <c r="D3" s="19"/>
      <c r="E3" s="19"/>
      <c r="F3" s="19"/>
      <c r="G3" s="19"/>
      <c r="H3" s="19"/>
      <c r="I3" s="19"/>
      <c r="J3" s="19"/>
      <c r="K3" s="19"/>
      <c r="L3" s="20"/>
      <c r="AT3" s="17" t="s">
        <v>90</v>
      </c>
    </row>
    <row r="4" spans="2:46" ht="24.95" customHeight="1" x14ac:dyDescent="0.2">
      <c r="B4" s="20"/>
      <c r="D4" s="21" t="s">
        <v>275</v>
      </c>
      <c r="L4" s="20"/>
      <c r="M4" s="94" t="s">
        <v>10</v>
      </c>
      <c r="AT4" s="17" t="s">
        <v>3</v>
      </c>
    </row>
    <row r="5" spans="2:46" ht="6.95" customHeight="1" x14ac:dyDescent="0.2">
      <c r="B5" s="20"/>
      <c r="L5" s="20"/>
    </row>
    <row r="6" spans="2:46" ht="12" customHeight="1" x14ac:dyDescent="0.2">
      <c r="B6" s="20"/>
      <c r="D6" s="27" t="s">
        <v>16</v>
      </c>
      <c r="L6" s="20"/>
    </row>
    <row r="7" spans="2:46" ht="16.5" customHeight="1" x14ac:dyDescent="0.2">
      <c r="B7" s="20"/>
      <c r="E7" s="254" t="str">
        <f>'Rekapitulace stavby'!K6</f>
        <v>OBLASTNÍ NEMOCNICE JIČÍN PAVILON PSYCHIATRIE</v>
      </c>
      <c r="F7" s="255"/>
      <c r="G7" s="255"/>
      <c r="H7" s="255"/>
      <c r="L7" s="20"/>
    </row>
    <row r="8" spans="2:46" ht="12.75" x14ac:dyDescent="0.2">
      <c r="B8" s="20"/>
      <c r="D8" s="27" t="s">
        <v>276</v>
      </c>
      <c r="L8" s="20"/>
    </row>
    <row r="9" spans="2:46" ht="16.5" customHeight="1" x14ac:dyDescent="0.2">
      <c r="B9" s="20"/>
      <c r="E9" s="254" t="s">
        <v>277</v>
      </c>
      <c r="F9" s="234"/>
      <c r="G9" s="234"/>
      <c r="H9" s="234"/>
      <c r="L9" s="20"/>
    </row>
    <row r="10" spans="2:46" ht="12" customHeight="1" x14ac:dyDescent="0.2">
      <c r="B10" s="20"/>
      <c r="D10" s="27" t="s">
        <v>278</v>
      </c>
      <c r="L10" s="20"/>
    </row>
    <row r="11" spans="2:46" s="1" customFormat="1" ht="16.5" customHeight="1" x14ac:dyDescent="0.2">
      <c r="B11" s="33"/>
      <c r="E11" s="238" t="s">
        <v>4347</v>
      </c>
      <c r="F11" s="253"/>
      <c r="G11" s="253"/>
      <c r="H11" s="253"/>
      <c r="L11" s="33"/>
    </row>
    <row r="12" spans="2:46" s="1" customFormat="1" ht="12" customHeight="1" x14ac:dyDescent="0.2">
      <c r="B12" s="33"/>
      <c r="D12" s="27" t="s">
        <v>5055</v>
      </c>
      <c r="L12" s="33"/>
    </row>
    <row r="13" spans="2:46" s="1" customFormat="1" ht="16.5" customHeight="1" x14ac:dyDescent="0.2">
      <c r="B13" s="33"/>
      <c r="E13" s="220" t="s">
        <v>7906</v>
      </c>
      <c r="F13" s="253"/>
      <c r="G13" s="253"/>
      <c r="H13" s="253"/>
      <c r="L13" s="33"/>
    </row>
    <row r="14" spans="2:46" s="1" customFormat="1" x14ac:dyDescent="0.2">
      <c r="B14" s="33"/>
      <c r="L14" s="33"/>
    </row>
    <row r="15" spans="2:46" s="1" customFormat="1" ht="12" customHeight="1" x14ac:dyDescent="0.2">
      <c r="B15" s="33"/>
      <c r="D15" s="27" t="s">
        <v>18</v>
      </c>
      <c r="F15" s="25" t="s">
        <v>1</v>
      </c>
      <c r="I15" s="27" t="s">
        <v>20</v>
      </c>
      <c r="J15" s="25" t="s">
        <v>1</v>
      </c>
      <c r="L15" s="33"/>
    </row>
    <row r="16" spans="2:46" s="1" customFormat="1" ht="12" customHeight="1" x14ac:dyDescent="0.2">
      <c r="B16" s="33"/>
      <c r="D16" s="27" t="s">
        <v>22</v>
      </c>
      <c r="F16" s="25" t="s">
        <v>23</v>
      </c>
      <c r="I16" s="27" t="s">
        <v>24</v>
      </c>
      <c r="J16" s="53">
        <f>'Rekapitulace stavby'!AN8</f>
        <v>45961</v>
      </c>
      <c r="L16" s="33"/>
    </row>
    <row r="17" spans="2:12" s="1" customFormat="1" ht="10.9" customHeight="1" x14ac:dyDescent="0.2">
      <c r="B17" s="33"/>
      <c r="L17" s="33"/>
    </row>
    <row r="18" spans="2:12" s="1" customFormat="1" ht="12" customHeight="1" x14ac:dyDescent="0.2">
      <c r="B18" s="33"/>
      <c r="D18" s="27" t="s">
        <v>29</v>
      </c>
      <c r="I18" s="27" t="s">
        <v>30</v>
      </c>
      <c r="J18" s="25" t="str">
        <f>IF('Rekapitulace stavby'!AN10="","",'Rekapitulace stavby'!AN10)</f>
        <v/>
      </c>
      <c r="L18" s="33"/>
    </row>
    <row r="19" spans="2:12" s="1" customFormat="1" ht="18" customHeight="1" x14ac:dyDescent="0.2">
      <c r="B19" s="33"/>
      <c r="E19" s="25" t="str">
        <f>IF('Rekapitulace stavby'!E11="","",'Rekapitulace stavby'!E11)</f>
        <v>KRÁLOVÉHRADECKÝ KRAJ</v>
      </c>
      <c r="I19" s="27" t="s">
        <v>32</v>
      </c>
      <c r="J19" s="25" t="str">
        <f>IF('Rekapitulace stavby'!AN11="","",'Rekapitulace stavby'!AN11)</f>
        <v/>
      </c>
      <c r="L19" s="33"/>
    </row>
    <row r="20" spans="2:12" s="1" customFormat="1" ht="6.95" customHeight="1" x14ac:dyDescent="0.2">
      <c r="B20" s="33"/>
      <c r="L20" s="33"/>
    </row>
    <row r="21" spans="2:12" s="1" customFormat="1" ht="12" customHeight="1" x14ac:dyDescent="0.2">
      <c r="B21" s="33"/>
      <c r="D21" s="27" t="s">
        <v>33</v>
      </c>
      <c r="I21" s="27" t="s">
        <v>30</v>
      </c>
      <c r="J21" s="28" t="str">
        <f>'Rekapitulace stavby'!AN13</f>
        <v>Vyplň údaj</v>
      </c>
      <c r="L21" s="33"/>
    </row>
    <row r="22" spans="2:12" s="1" customFormat="1" ht="18" customHeight="1" x14ac:dyDescent="0.2">
      <c r="B22" s="33"/>
      <c r="E22" s="256" t="str">
        <f>'Rekapitulace stavby'!E14</f>
        <v>Vyplň údaj</v>
      </c>
      <c r="F22" s="242"/>
      <c r="G22" s="242"/>
      <c r="H22" s="242"/>
      <c r="I22" s="27" t="s">
        <v>32</v>
      </c>
      <c r="J22" s="28" t="str">
        <f>'Rekapitulace stavby'!AN14</f>
        <v>Vyplň údaj</v>
      </c>
      <c r="L22" s="33"/>
    </row>
    <row r="23" spans="2:12" s="1" customFormat="1" ht="6.95" customHeight="1" x14ac:dyDescent="0.2">
      <c r="B23" s="33"/>
      <c r="L23" s="33"/>
    </row>
    <row r="24" spans="2:12" s="1" customFormat="1" ht="12" customHeight="1" x14ac:dyDescent="0.2">
      <c r="B24" s="33"/>
      <c r="D24" s="27" t="s">
        <v>35</v>
      </c>
      <c r="I24" s="27" t="s">
        <v>30</v>
      </c>
      <c r="J24" s="25" t="str">
        <f>IF('Rekapitulace stavby'!AN16="","",'Rekapitulace stavby'!AN16)</f>
        <v/>
      </c>
      <c r="L24" s="33"/>
    </row>
    <row r="25" spans="2:12" s="1" customFormat="1" ht="18" customHeight="1" x14ac:dyDescent="0.2">
      <c r="B25" s="33"/>
      <c r="E25" s="25" t="str">
        <f>IF('Rekapitulace stavby'!E17="","",'Rekapitulace stavby'!E17)</f>
        <v>KANIA a.s.</v>
      </c>
      <c r="I25" s="27" t="s">
        <v>32</v>
      </c>
      <c r="J25" s="25" t="str">
        <f>IF('Rekapitulace stavby'!AN17="","",'Rekapitulace stavby'!AN17)</f>
        <v/>
      </c>
      <c r="L25" s="33"/>
    </row>
    <row r="26" spans="2:12" s="1" customFormat="1" ht="6.95" customHeight="1" x14ac:dyDescent="0.2">
      <c r="B26" s="33"/>
      <c r="L26" s="33"/>
    </row>
    <row r="27" spans="2:12" s="1" customFormat="1" ht="12" customHeight="1" x14ac:dyDescent="0.2">
      <c r="B27" s="33"/>
      <c r="D27" s="27" t="s">
        <v>38</v>
      </c>
      <c r="I27" s="27" t="s">
        <v>30</v>
      </c>
      <c r="J27" s="25" t="str">
        <f>IF('Rekapitulace stavby'!AN19="","",'Rekapitulace stavby'!AN19)</f>
        <v/>
      </c>
      <c r="L27" s="33"/>
    </row>
    <row r="28" spans="2:12" s="1" customFormat="1" ht="18" customHeight="1" x14ac:dyDescent="0.2">
      <c r="B28" s="33"/>
      <c r="E28" s="25" t="str">
        <f>IF('Rekapitulace stavby'!E20="","",'Rekapitulace stavby'!E20)</f>
        <v xml:space="preserve"> </v>
      </c>
      <c r="I28" s="27" t="s">
        <v>32</v>
      </c>
      <c r="J28" s="25" t="str">
        <f>IF('Rekapitulace stavby'!AN20="","",'Rekapitulace stavby'!AN20)</f>
        <v/>
      </c>
      <c r="L28" s="33"/>
    </row>
    <row r="29" spans="2:12" s="1" customFormat="1" ht="6.95" customHeight="1" x14ac:dyDescent="0.2">
      <c r="B29" s="33"/>
      <c r="L29" s="33"/>
    </row>
    <row r="30" spans="2:12" s="1" customFormat="1" ht="12" customHeight="1" x14ac:dyDescent="0.2">
      <c r="B30" s="33"/>
      <c r="D30" s="27" t="s">
        <v>39</v>
      </c>
      <c r="L30" s="33"/>
    </row>
    <row r="31" spans="2:12" s="7" customFormat="1" ht="47.25" customHeight="1" x14ac:dyDescent="0.2">
      <c r="B31" s="95"/>
      <c r="E31" s="246" t="s">
        <v>7314</v>
      </c>
      <c r="F31" s="246"/>
      <c r="G31" s="246"/>
      <c r="H31" s="246"/>
      <c r="L31" s="95"/>
    </row>
    <row r="32" spans="2:12" s="1" customFormat="1" ht="6.95" customHeight="1" x14ac:dyDescent="0.2">
      <c r="B32" s="33"/>
      <c r="L32" s="33"/>
    </row>
    <row r="33" spans="2:12" s="1" customFormat="1" ht="6.95" customHeight="1" x14ac:dyDescent="0.2">
      <c r="B33" s="33"/>
      <c r="D33" s="54"/>
      <c r="E33" s="54"/>
      <c r="F33" s="54"/>
      <c r="G33" s="54"/>
      <c r="H33" s="54"/>
      <c r="I33" s="54"/>
      <c r="J33" s="54"/>
      <c r="K33" s="54"/>
      <c r="L33" s="33"/>
    </row>
    <row r="34" spans="2:12" s="1" customFormat="1" ht="25.35" customHeight="1" x14ac:dyDescent="0.2">
      <c r="B34" s="33"/>
      <c r="D34" s="96" t="s">
        <v>41</v>
      </c>
      <c r="J34" s="67">
        <f>ROUND(J124, 2)</f>
        <v>0</v>
      </c>
      <c r="L34" s="33"/>
    </row>
    <row r="35" spans="2:12" s="1" customFormat="1" ht="6.95" customHeight="1" x14ac:dyDescent="0.2">
      <c r="B35" s="33"/>
      <c r="D35" s="54"/>
      <c r="E35" s="54"/>
      <c r="F35" s="54"/>
      <c r="G35" s="54"/>
      <c r="H35" s="54"/>
      <c r="I35" s="54"/>
      <c r="J35" s="54"/>
      <c r="K35" s="54"/>
      <c r="L35" s="33"/>
    </row>
    <row r="36" spans="2:12" s="1" customFormat="1" ht="14.45" customHeight="1" x14ac:dyDescent="0.2">
      <c r="B36" s="33"/>
      <c r="F36" s="36" t="s">
        <v>43</v>
      </c>
      <c r="I36" s="36" t="s">
        <v>42</v>
      </c>
      <c r="J36" s="36" t="s">
        <v>44</v>
      </c>
      <c r="L36" s="33"/>
    </row>
    <row r="37" spans="2:12" s="1" customFormat="1" ht="14.45" customHeight="1" x14ac:dyDescent="0.2">
      <c r="B37" s="33"/>
      <c r="D37" s="56" t="s">
        <v>45</v>
      </c>
      <c r="E37" s="27" t="s">
        <v>46</v>
      </c>
      <c r="F37" s="87">
        <f>ROUND((SUM(BE124:BE251)),  2)</f>
        <v>0</v>
      </c>
      <c r="I37" s="97">
        <v>0.21</v>
      </c>
      <c r="J37" s="87">
        <f>ROUND(((SUM(BE124:BE251))*I37),  2)</f>
        <v>0</v>
      </c>
      <c r="L37" s="33"/>
    </row>
    <row r="38" spans="2:12" s="1" customFormat="1" ht="14.45" customHeight="1" x14ac:dyDescent="0.2">
      <c r="B38" s="33"/>
      <c r="E38" s="27" t="s">
        <v>47</v>
      </c>
      <c r="F38" s="87">
        <f>ROUND((SUM(BF124:BF251)),  2)</f>
        <v>0</v>
      </c>
      <c r="I38" s="97">
        <v>0.12</v>
      </c>
      <c r="J38" s="87">
        <f>ROUND(((SUM(BF124:BF251))*I38),  2)</f>
        <v>0</v>
      </c>
      <c r="L38" s="33"/>
    </row>
    <row r="39" spans="2:12" s="1" customFormat="1" ht="14.45" hidden="1" customHeight="1" x14ac:dyDescent="0.2">
      <c r="B39" s="33"/>
      <c r="E39" s="27" t="s">
        <v>48</v>
      </c>
      <c r="F39" s="87">
        <f>ROUND((SUM(BG124:BG251)),  2)</f>
        <v>0</v>
      </c>
      <c r="I39" s="97">
        <v>0.21</v>
      </c>
      <c r="J39" s="87">
        <f>0</f>
        <v>0</v>
      </c>
      <c r="L39" s="33"/>
    </row>
    <row r="40" spans="2:12" s="1" customFormat="1" ht="14.45" hidden="1" customHeight="1" x14ac:dyDescent="0.2">
      <c r="B40" s="33"/>
      <c r="E40" s="27" t="s">
        <v>49</v>
      </c>
      <c r="F40" s="87">
        <f>ROUND((SUM(BH124:BH251)),  2)</f>
        <v>0</v>
      </c>
      <c r="I40" s="97">
        <v>0.12</v>
      </c>
      <c r="J40" s="87">
        <f>0</f>
        <v>0</v>
      </c>
      <c r="L40" s="33"/>
    </row>
    <row r="41" spans="2:12" s="1" customFormat="1" ht="14.45" hidden="1" customHeight="1" x14ac:dyDescent="0.2">
      <c r="B41" s="33"/>
      <c r="E41" s="27" t="s">
        <v>50</v>
      </c>
      <c r="F41" s="87">
        <f>ROUND((SUM(BI124:BI251)),  2)</f>
        <v>0</v>
      </c>
      <c r="I41" s="97">
        <v>0</v>
      </c>
      <c r="J41" s="87">
        <f>0</f>
        <v>0</v>
      </c>
      <c r="L41" s="33"/>
    </row>
    <row r="42" spans="2:12" s="1" customFormat="1" ht="6.95" customHeight="1" x14ac:dyDescent="0.2">
      <c r="B42" s="33"/>
      <c r="L42" s="33"/>
    </row>
    <row r="43" spans="2:12" s="1" customFormat="1" ht="25.35" customHeight="1" x14ac:dyDescent="0.2">
      <c r="B43" s="33"/>
      <c r="C43" s="98"/>
      <c r="D43" s="99" t="s">
        <v>51</v>
      </c>
      <c r="E43" s="58"/>
      <c r="F43" s="58"/>
      <c r="G43" s="100" t="s">
        <v>52</v>
      </c>
      <c r="H43" s="101" t="s">
        <v>53</v>
      </c>
      <c r="I43" s="58"/>
      <c r="J43" s="102">
        <f>SUM(J34:J41)</f>
        <v>0</v>
      </c>
      <c r="K43" s="103"/>
      <c r="L43" s="33"/>
    </row>
    <row r="44" spans="2:12" s="1" customFormat="1" ht="14.45" customHeight="1" x14ac:dyDescent="0.2">
      <c r="B44" s="33"/>
      <c r="L44" s="33"/>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33"/>
      <c r="D50" s="42" t="s">
        <v>54</v>
      </c>
      <c r="E50" s="43"/>
      <c r="F50" s="43"/>
      <c r="G50" s="42" t="s">
        <v>55</v>
      </c>
      <c r="H50" s="43"/>
      <c r="I50" s="43"/>
      <c r="J50" s="43"/>
      <c r="K50" s="43"/>
      <c r="L50" s="33"/>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2.75" x14ac:dyDescent="0.2">
      <c r="B61" s="33"/>
      <c r="D61" s="44" t="s">
        <v>56</v>
      </c>
      <c r="E61" s="35"/>
      <c r="F61" s="104" t="s">
        <v>57</v>
      </c>
      <c r="G61" s="44" t="s">
        <v>56</v>
      </c>
      <c r="H61" s="35"/>
      <c r="I61" s="35"/>
      <c r="J61" s="105" t="s">
        <v>57</v>
      </c>
      <c r="K61" s="35"/>
      <c r="L61" s="33"/>
    </row>
    <row r="62" spans="2:12" x14ac:dyDescent="0.2">
      <c r="B62" s="20"/>
      <c r="L62" s="20"/>
    </row>
    <row r="63" spans="2:12" x14ac:dyDescent="0.2">
      <c r="B63" s="20"/>
      <c r="L63" s="20"/>
    </row>
    <row r="64" spans="2:12" x14ac:dyDescent="0.2">
      <c r="B64" s="20"/>
      <c r="L64" s="20"/>
    </row>
    <row r="65" spans="2:12" s="1" customFormat="1" ht="12.75" x14ac:dyDescent="0.2">
      <c r="B65" s="33"/>
      <c r="D65" s="42" t="s">
        <v>58</v>
      </c>
      <c r="E65" s="43"/>
      <c r="F65" s="43"/>
      <c r="G65" s="42" t="s">
        <v>59</v>
      </c>
      <c r="H65" s="43"/>
      <c r="I65" s="43"/>
      <c r="J65" s="43"/>
      <c r="K65" s="43"/>
      <c r="L65" s="33"/>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2.75" x14ac:dyDescent="0.2">
      <c r="B76" s="33"/>
      <c r="D76" s="44" t="s">
        <v>56</v>
      </c>
      <c r="E76" s="35"/>
      <c r="F76" s="104" t="s">
        <v>57</v>
      </c>
      <c r="G76" s="44" t="s">
        <v>56</v>
      </c>
      <c r="H76" s="35"/>
      <c r="I76" s="35"/>
      <c r="J76" s="105" t="s">
        <v>57</v>
      </c>
      <c r="K76" s="35"/>
      <c r="L76" s="33"/>
    </row>
    <row r="77" spans="2:12" s="1" customFormat="1" ht="14.45" customHeight="1" x14ac:dyDescent="0.2">
      <c r="B77" s="45"/>
      <c r="C77" s="46"/>
      <c r="D77" s="46"/>
      <c r="E77" s="46"/>
      <c r="F77" s="46"/>
      <c r="G77" s="46"/>
      <c r="H77" s="46"/>
      <c r="I77" s="46"/>
      <c r="J77" s="46"/>
      <c r="K77" s="46"/>
      <c r="L77" s="33"/>
    </row>
    <row r="81" spans="2:12" s="1" customFormat="1" ht="6.95" customHeight="1" x14ac:dyDescent="0.2">
      <c r="B81" s="47"/>
      <c r="C81" s="48"/>
      <c r="D81" s="48"/>
      <c r="E81" s="48"/>
      <c r="F81" s="48"/>
      <c r="G81" s="48"/>
      <c r="H81" s="48"/>
      <c r="I81" s="48"/>
      <c r="J81" s="48"/>
      <c r="K81" s="48"/>
      <c r="L81" s="33"/>
    </row>
    <row r="82" spans="2:12" s="1" customFormat="1" ht="24.95" customHeight="1" x14ac:dyDescent="0.2">
      <c r="B82" s="33"/>
      <c r="C82" s="21" t="s">
        <v>280</v>
      </c>
      <c r="L82" s="33"/>
    </row>
    <row r="83" spans="2:12" s="1" customFormat="1" ht="6.95" customHeight="1" x14ac:dyDescent="0.2">
      <c r="B83" s="33"/>
      <c r="L83" s="33"/>
    </row>
    <row r="84" spans="2:12" s="1" customFormat="1" ht="12" customHeight="1" x14ac:dyDescent="0.2">
      <c r="B84" s="33"/>
      <c r="C84" s="27" t="s">
        <v>16</v>
      </c>
      <c r="L84" s="33"/>
    </row>
    <row r="85" spans="2:12" s="1" customFormat="1" ht="16.5" customHeight="1" x14ac:dyDescent="0.2">
      <c r="B85" s="33"/>
      <c r="E85" s="254" t="str">
        <f>E7</f>
        <v>OBLASTNÍ NEMOCNICE JIČÍN PAVILON PSYCHIATRIE</v>
      </c>
      <c r="F85" s="255"/>
      <c r="G85" s="255"/>
      <c r="H85" s="255"/>
      <c r="L85" s="33"/>
    </row>
    <row r="86" spans="2:12" ht="12" customHeight="1" x14ac:dyDescent="0.2">
      <c r="B86" s="20"/>
      <c r="C86" s="27" t="s">
        <v>276</v>
      </c>
      <c r="L86" s="20"/>
    </row>
    <row r="87" spans="2:12" ht="16.5" customHeight="1" x14ac:dyDescent="0.2">
      <c r="B87" s="20"/>
      <c r="E87" s="254" t="s">
        <v>277</v>
      </c>
      <c r="F87" s="234"/>
      <c r="G87" s="234"/>
      <c r="H87" s="234"/>
      <c r="L87" s="20"/>
    </row>
    <row r="88" spans="2:12" ht="12" customHeight="1" x14ac:dyDescent="0.2">
      <c r="B88" s="20"/>
      <c r="C88" s="27" t="s">
        <v>278</v>
      </c>
      <c r="L88" s="20"/>
    </row>
    <row r="89" spans="2:12" s="1" customFormat="1" ht="16.5" customHeight="1" x14ac:dyDescent="0.2">
      <c r="B89" s="33"/>
      <c r="E89" s="238" t="s">
        <v>4347</v>
      </c>
      <c r="F89" s="253"/>
      <c r="G89" s="253"/>
      <c r="H89" s="253"/>
      <c r="L89" s="33"/>
    </row>
    <row r="90" spans="2:12" s="1" customFormat="1" ht="12" customHeight="1" x14ac:dyDescent="0.2">
      <c r="B90" s="33"/>
      <c r="C90" s="27" t="s">
        <v>5055</v>
      </c>
      <c r="L90" s="33"/>
    </row>
    <row r="91" spans="2:12" s="1" customFormat="1" ht="16.5" customHeight="1" x14ac:dyDescent="0.2">
      <c r="B91" s="33"/>
      <c r="E91" s="220" t="str">
        <f>E13</f>
        <v>D.1.4.6.11 - Parkovací systémy</v>
      </c>
      <c r="F91" s="253"/>
      <c r="G91" s="253"/>
      <c r="H91" s="253"/>
      <c r="L91" s="33"/>
    </row>
    <row r="92" spans="2:12" s="1" customFormat="1" ht="6.95" customHeight="1" x14ac:dyDescent="0.2">
      <c r="B92" s="33"/>
      <c r="L92" s="33"/>
    </row>
    <row r="93" spans="2:12" s="1" customFormat="1" ht="12" customHeight="1" x14ac:dyDescent="0.2">
      <c r="B93" s="33"/>
      <c r="C93" s="27" t="s">
        <v>22</v>
      </c>
      <c r="F93" s="25" t="str">
        <f>F16</f>
        <v xml:space="preserve"> </v>
      </c>
      <c r="I93" s="27" t="s">
        <v>24</v>
      </c>
      <c r="J93" s="53">
        <f>IF(J16="","",J16)</f>
        <v>45961</v>
      </c>
      <c r="L93" s="33"/>
    </row>
    <row r="94" spans="2:12" s="1" customFormat="1" ht="6.95" customHeight="1" x14ac:dyDescent="0.2">
      <c r="B94" s="33"/>
      <c r="L94" s="33"/>
    </row>
    <row r="95" spans="2:12" s="1" customFormat="1" ht="15.2" customHeight="1" x14ac:dyDescent="0.2">
      <c r="B95" s="33"/>
      <c r="C95" s="27" t="s">
        <v>29</v>
      </c>
      <c r="F95" s="25" t="str">
        <f>E19</f>
        <v>KRÁLOVÉHRADECKÝ KRAJ</v>
      </c>
      <c r="I95" s="27" t="s">
        <v>35</v>
      </c>
      <c r="J95" s="31" t="str">
        <f>E25</f>
        <v>KANIA a.s.</v>
      </c>
      <c r="L95" s="33"/>
    </row>
    <row r="96" spans="2:12" s="1" customFormat="1" ht="15.2" customHeight="1" x14ac:dyDescent="0.2">
      <c r="B96" s="33"/>
      <c r="C96" s="27" t="s">
        <v>33</v>
      </c>
      <c r="F96" s="25" t="str">
        <f>IF(E22="","",E22)</f>
        <v>Vyplň údaj</v>
      </c>
      <c r="I96" s="27" t="s">
        <v>38</v>
      </c>
      <c r="J96" s="31" t="str">
        <f>E28</f>
        <v xml:space="preserve"> </v>
      </c>
      <c r="L96" s="33"/>
    </row>
    <row r="97" spans="2:47" s="1" customFormat="1" ht="10.35" customHeight="1" x14ac:dyDescent="0.2">
      <c r="B97" s="33"/>
      <c r="L97" s="33"/>
    </row>
    <row r="98" spans="2:47" s="1" customFormat="1" ht="29.25" customHeight="1" x14ac:dyDescent="0.2">
      <c r="B98" s="33"/>
      <c r="C98" s="106" t="s">
        <v>281</v>
      </c>
      <c r="D98" s="98"/>
      <c r="E98" s="98"/>
      <c r="F98" s="98"/>
      <c r="G98" s="98"/>
      <c r="H98" s="98"/>
      <c r="I98" s="98"/>
      <c r="J98" s="107" t="s">
        <v>282</v>
      </c>
      <c r="K98" s="98"/>
      <c r="L98" s="33"/>
    </row>
    <row r="99" spans="2:47" s="1" customFormat="1" ht="10.35" customHeight="1" x14ac:dyDescent="0.2">
      <c r="B99" s="33"/>
      <c r="L99" s="33"/>
    </row>
    <row r="100" spans="2:47" s="1" customFormat="1" ht="22.9" customHeight="1" x14ac:dyDescent="0.2">
      <c r="B100" s="33"/>
      <c r="C100" s="108" t="s">
        <v>283</v>
      </c>
      <c r="J100" s="67">
        <f>J124</f>
        <v>0</v>
      </c>
      <c r="L100" s="33"/>
      <c r="AU100" s="17" t="s">
        <v>284</v>
      </c>
    </row>
    <row r="101" spans="2:47" s="1" customFormat="1" ht="21.75" customHeight="1" x14ac:dyDescent="0.2">
      <c r="B101" s="33"/>
      <c r="L101" s="33"/>
    </row>
    <row r="102" spans="2:47" s="1" customFormat="1" ht="6.95" customHeight="1" x14ac:dyDescent="0.2">
      <c r="B102" s="45"/>
      <c r="C102" s="46"/>
      <c r="D102" s="46"/>
      <c r="E102" s="46"/>
      <c r="F102" s="46"/>
      <c r="G102" s="46"/>
      <c r="H102" s="46"/>
      <c r="I102" s="46"/>
      <c r="J102" s="46"/>
      <c r="K102" s="46"/>
      <c r="L102" s="33"/>
    </row>
    <row r="106" spans="2:47" s="1" customFormat="1" ht="6.95" customHeight="1" x14ac:dyDescent="0.2">
      <c r="B106" s="47"/>
      <c r="C106" s="48"/>
      <c r="D106" s="48"/>
      <c r="E106" s="48"/>
      <c r="F106" s="48"/>
      <c r="G106" s="48"/>
      <c r="H106" s="48"/>
      <c r="I106" s="48"/>
      <c r="J106" s="48"/>
      <c r="K106" s="48"/>
      <c r="L106" s="33"/>
    </row>
    <row r="107" spans="2:47" s="1" customFormat="1" ht="24.95" customHeight="1" x14ac:dyDescent="0.2">
      <c r="B107" s="33"/>
      <c r="C107" s="21" t="s">
        <v>294</v>
      </c>
      <c r="L107" s="33"/>
    </row>
    <row r="108" spans="2:47" s="1" customFormat="1" ht="6.95" customHeight="1" x14ac:dyDescent="0.2">
      <c r="B108" s="33"/>
      <c r="L108" s="33"/>
    </row>
    <row r="109" spans="2:47" s="1" customFormat="1" ht="12" customHeight="1" x14ac:dyDescent="0.2">
      <c r="B109" s="33"/>
      <c r="C109" s="27" t="s">
        <v>16</v>
      </c>
      <c r="L109" s="33"/>
    </row>
    <row r="110" spans="2:47" s="1" customFormat="1" ht="16.5" customHeight="1" x14ac:dyDescent="0.2">
      <c r="B110" s="33"/>
      <c r="E110" s="254" t="str">
        <f>E7</f>
        <v>OBLASTNÍ NEMOCNICE JIČÍN PAVILON PSYCHIATRIE</v>
      </c>
      <c r="F110" s="255"/>
      <c r="G110" s="255"/>
      <c r="H110" s="255"/>
      <c r="L110" s="33"/>
    </row>
    <row r="111" spans="2:47" ht="12" customHeight="1" x14ac:dyDescent="0.2">
      <c r="B111" s="20"/>
      <c r="C111" s="27" t="s">
        <v>276</v>
      </c>
      <c r="L111" s="20"/>
    </row>
    <row r="112" spans="2:47" ht="16.5" customHeight="1" x14ac:dyDescent="0.2">
      <c r="B112" s="20"/>
      <c r="E112" s="254" t="s">
        <v>277</v>
      </c>
      <c r="F112" s="234"/>
      <c r="G112" s="234"/>
      <c r="H112" s="234"/>
      <c r="L112" s="20"/>
    </row>
    <row r="113" spans="2:65" ht="12" customHeight="1" x14ac:dyDescent="0.2">
      <c r="B113" s="20"/>
      <c r="C113" s="27" t="s">
        <v>278</v>
      </c>
      <c r="L113" s="20"/>
    </row>
    <row r="114" spans="2:65" s="1" customFormat="1" ht="16.5" customHeight="1" x14ac:dyDescent="0.2">
      <c r="B114" s="33"/>
      <c r="E114" s="238" t="s">
        <v>4347</v>
      </c>
      <c r="F114" s="253"/>
      <c r="G114" s="253"/>
      <c r="H114" s="253"/>
      <c r="L114" s="33"/>
    </row>
    <row r="115" spans="2:65" s="1" customFormat="1" ht="12" customHeight="1" x14ac:dyDescent="0.2">
      <c r="B115" s="33"/>
      <c r="C115" s="27" t="s">
        <v>5055</v>
      </c>
      <c r="L115" s="33"/>
    </row>
    <row r="116" spans="2:65" s="1" customFormat="1" ht="16.5" customHeight="1" x14ac:dyDescent="0.2">
      <c r="B116" s="33"/>
      <c r="E116" s="220" t="str">
        <f>E13</f>
        <v>D.1.4.6.11 - Parkovací systémy</v>
      </c>
      <c r="F116" s="253"/>
      <c r="G116" s="253"/>
      <c r="H116" s="253"/>
      <c r="L116" s="33"/>
    </row>
    <row r="117" spans="2:65" s="1" customFormat="1" ht="6.95" customHeight="1" x14ac:dyDescent="0.2">
      <c r="B117" s="33"/>
      <c r="L117" s="33"/>
    </row>
    <row r="118" spans="2:65" s="1" customFormat="1" ht="12" customHeight="1" x14ac:dyDescent="0.2">
      <c r="B118" s="33"/>
      <c r="C118" s="27" t="s">
        <v>22</v>
      </c>
      <c r="F118" s="25" t="str">
        <f>F16</f>
        <v xml:space="preserve"> </v>
      </c>
      <c r="I118" s="27" t="s">
        <v>24</v>
      </c>
      <c r="J118" s="53">
        <f>IF(J16="","",J16)</f>
        <v>45961</v>
      </c>
      <c r="L118" s="33"/>
    </row>
    <row r="119" spans="2:65" s="1" customFormat="1" ht="6.95" customHeight="1" x14ac:dyDescent="0.2">
      <c r="B119" s="33"/>
      <c r="L119" s="33"/>
    </row>
    <row r="120" spans="2:65" s="1" customFormat="1" ht="15.2" customHeight="1" x14ac:dyDescent="0.2">
      <c r="B120" s="33"/>
      <c r="C120" s="27" t="s">
        <v>29</v>
      </c>
      <c r="F120" s="25" t="str">
        <f>E19</f>
        <v>KRÁLOVÉHRADECKÝ KRAJ</v>
      </c>
      <c r="I120" s="27" t="s">
        <v>35</v>
      </c>
      <c r="J120" s="31" t="str">
        <f>E25</f>
        <v>KANIA a.s.</v>
      </c>
      <c r="L120" s="33"/>
    </row>
    <row r="121" spans="2:65" s="1" customFormat="1" ht="15.2" customHeight="1" x14ac:dyDescent="0.2">
      <c r="B121" s="33"/>
      <c r="C121" s="27" t="s">
        <v>33</v>
      </c>
      <c r="F121" s="25" t="str">
        <f>IF(E22="","",E22)</f>
        <v>Vyplň údaj</v>
      </c>
      <c r="I121" s="27" t="s">
        <v>38</v>
      </c>
      <c r="J121" s="31" t="str">
        <f>E28</f>
        <v xml:space="preserve"> </v>
      </c>
      <c r="L121" s="33"/>
    </row>
    <row r="122" spans="2:65" s="1" customFormat="1" ht="10.35" customHeight="1" x14ac:dyDescent="0.2">
      <c r="B122" s="33"/>
      <c r="L122" s="33"/>
    </row>
    <row r="123" spans="2:65" s="10" customFormat="1" ht="29.25" customHeight="1" x14ac:dyDescent="0.2">
      <c r="B123" s="117"/>
      <c r="C123" s="118" t="s">
        <v>295</v>
      </c>
      <c r="D123" s="119" t="s">
        <v>66</v>
      </c>
      <c r="E123" s="119" t="s">
        <v>62</v>
      </c>
      <c r="F123" s="119" t="s">
        <v>63</v>
      </c>
      <c r="G123" s="119" t="s">
        <v>296</v>
      </c>
      <c r="H123" s="119" t="s">
        <v>297</v>
      </c>
      <c r="I123" s="119" t="s">
        <v>298</v>
      </c>
      <c r="J123" s="119" t="s">
        <v>282</v>
      </c>
      <c r="K123" s="120" t="s">
        <v>299</v>
      </c>
      <c r="L123" s="117"/>
      <c r="M123" s="60" t="s">
        <v>1</v>
      </c>
      <c r="N123" s="61" t="s">
        <v>45</v>
      </c>
      <c r="O123" s="61" t="s">
        <v>300</v>
      </c>
      <c r="P123" s="61" t="s">
        <v>301</v>
      </c>
      <c r="Q123" s="61" t="s">
        <v>302</v>
      </c>
      <c r="R123" s="61" t="s">
        <v>303</v>
      </c>
      <c r="S123" s="61" t="s">
        <v>304</v>
      </c>
      <c r="T123" s="62" t="s">
        <v>305</v>
      </c>
    </row>
    <row r="124" spans="2:65" s="1" customFormat="1" ht="22.9" customHeight="1" x14ac:dyDescent="0.25">
      <c r="B124" s="33"/>
      <c r="C124" s="65" t="s">
        <v>306</v>
      </c>
      <c r="J124" s="121">
        <f>BK124</f>
        <v>0</v>
      </c>
      <c r="L124" s="33"/>
      <c r="M124" s="63"/>
      <c r="N124" s="54"/>
      <c r="O124" s="54"/>
      <c r="P124" s="122">
        <f>SUM(P125:P251)</f>
        <v>0</v>
      </c>
      <c r="Q124" s="54"/>
      <c r="R124" s="122">
        <f>SUM(R125:R251)</f>
        <v>0</v>
      </c>
      <c r="S124" s="54"/>
      <c r="T124" s="123">
        <f>SUM(T125:T251)</f>
        <v>0</v>
      </c>
      <c r="AT124" s="17" t="s">
        <v>80</v>
      </c>
      <c r="AU124" s="17" t="s">
        <v>284</v>
      </c>
      <c r="BK124" s="124">
        <f>SUM(BK125:BK251)</f>
        <v>0</v>
      </c>
    </row>
    <row r="125" spans="2:65" s="1" customFormat="1" ht="16.5" customHeight="1" x14ac:dyDescent="0.2">
      <c r="B125" s="137"/>
      <c r="C125" s="138" t="s">
        <v>88</v>
      </c>
      <c r="D125" s="138" t="s">
        <v>311</v>
      </c>
      <c r="E125" s="139" t="s">
        <v>7907</v>
      </c>
      <c r="F125" s="140" t="s">
        <v>7908</v>
      </c>
      <c r="G125" s="141" t="s">
        <v>2702</v>
      </c>
      <c r="H125" s="142">
        <v>1</v>
      </c>
      <c r="I125" s="143"/>
      <c r="J125" s="144">
        <f>ROUND(I125*H125,2)</f>
        <v>0</v>
      </c>
      <c r="K125" s="140" t="s">
        <v>7325</v>
      </c>
      <c r="L125" s="33"/>
      <c r="M125" s="145" t="s">
        <v>1</v>
      </c>
      <c r="N125" s="146" t="s">
        <v>46</v>
      </c>
      <c r="P125" s="147">
        <f>O125*H125</f>
        <v>0</v>
      </c>
      <c r="Q125" s="147">
        <v>0</v>
      </c>
      <c r="R125" s="147">
        <f>Q125*H125</f>
        <v>0</v>
      </c>
      <c r="S125" s="147">
        <v>0</v>
      </c>
      <c r="T125" s="148">
        <f>S125*H125</f>
        <v>0</v>
      </c>
      <c r="AR125" s="149" t="s">
        <v>120</v>
      </c>
      <c r="AT125" s="149" t="s">
        <v>311</v>
      </c>
      <c r="AU125" s="149" t="s">
        <v>81</v>
      </c>
      <c r="AY125" s="17" t="s">
        <v>309</v>
      </c>
      <c r="BE125" s="150">
        <f>IF(N125="základní",J125,0)</f>
        <v>0</v>
      </c>
      <c r="BF125" s="150">
        <f>IF(N125="snížená",J125,0)</f>
        <v>0</v>
      </c>
      <c r="BG125" s="150">
        <f>IF(N125="zákl. přenesená",J125,0)</f>
        <v>0</v>
      </c>
      <c r="BH125" s="150">
        <f>IF(N125="sníž. přenesená",J125,0)</f>
        <v>0</v>
      </c>
      <c r="BI125" s="150">
        <f>IF(N125="nulová",J125,0)</f>
        <v>0</v>
      </c>
      <c r="BJ125" s="17" t="s">
        <v>88</v>
      </c>
      <c r="BK125" s="150">
        <f>ROUND(I125*H125,2)</f>
        <v>0</v>
      </c>
      <c r="BL125" s="17" t="s">
        <v>120</v>
      </c>
      <c r="BM125" s="149" t="s">
        <v>90</v>
      </c>
    </row>
    <row r="126" spans="2:65" s="1" customFormat="1" ht="39" x14ac:dyDescent="0.2">
      <c r="B126" s="33"/>
      <c r="D126" s="155" t="s">
        <v>318</v>
      </c>
      <c r="F126" s="156" t="s">
        <v>7909</v>
      </c>
      <c r="I126" s="153"/>
      <c r="L126" s="33"/>
      <c r="M126" s="154"/>
      <c r="T126" s="57"/>
      <c r="AT126" s="17" t="s">
        <v>318</v>
      </c>
      <c r="AU126" s="17" t="s">
        <v>81</v>
      </c>
    </row>
    <row r="127" spans="2:65" s="1" customFormat="1" ht="16.5" customHeight="1" x14ac:dyDescent="0.2">
      <c r="B127" s="137"/>
      <c r="C127" s="138" t="s">
        <v>90</v>
      </c>
      <c r="D127" s="138" t="s">
        <v>311</v>
      </c>
      <c r="E127" s="139" t="s">
        <v>7910</v>
      </c>
      <c r="F127" s="140" t="s">
        <v>7911</v>
      </c>
      <c r="G127" s="141" t="s">
        <v>2702</v>
      </c>
      <c r="H127" s="142">
        <v>1</v>
      </c>
      <c r="I127" s="143"/>
      <c r="J127" s="144">
        <f>ROUND(I127*H127,2)</f>
        <v>0</v>
      </c>
      <c r="K127" s="140" t="s">
        <v>7325</v>
      </c>
      <c r="L127" s="33"/>
      <c r="M127" s="145" t="s">
        <v>1</v>
      </c>
      <c r="N127" s="146" t="s">
        <v>46</v>
      </c>
      <c r="P127" s="147">
        <f>O127*H127</f>
        <v>0</v>
      </c>
      <c r="Q127" s="147">
        <v>0</v>
      </c>
      <c r="R127" s="147">
        <f>Q127*H127</f>
        <v>0</v>
      </c>
      <c r="S127" s="147">
        <v>0</v>
      </c>
      <c r="T127" s="148">
        <f>S127*H127</f>
        <v>0</v>
      </c>
      <c r="AR127" s="149" t="s">
        <v>120</v>
      </c>
      <c r="AT127" s="149" t="s">
        <v>311</v>
      </c>
      <c r="AU127" s="149" t="s">
        <v>81</v>
      </c>
      <c r="AY127" s="17" t="s">
        <v>309</v>
      </c>
      <c r="BE127" s="150">
        <f>IF(N127="základní",J127,0)</f>
        <v>0</v>
      </c>
      <c r="BF127" s="150">
        <f>IF(N127="snížená",J127,0)</f>
        <v>0</v>
      </c>
      <c r="BG127" s="150">
        <f>IF(N127="zákl. přenesená",J127,0)</f>
        <v>0</v>
      </c>
      <c r="BH127" s="150">
        <f>IF(N127="sníž. přenesená",J127,0)</f>
        <v>0</v>
      </c>
      <c r="BI127" s="150">
        <f>IF(N127="nulová",J127,0)</f>
        <v>0</v>
      </c>
      <c r="BJ127" s="17" t="s">
        <v>88</v>
      </c>
      <c r="BK127" s="150">
        <f>ROUND(I127*H127,2)</f>
        <v>0</v>
      </c>
      <c r="BL127" s="17" t="s">
        <v>120</v>
      </c>
      <c r="BM127" s="149" t="s">
        <v>120</v>
      </c>
    </row>
    <row r="128" spans="2:65" s="1" customFormat="1" ht="29.25" x14ac:dyDescent="0.2">
      <c r="B128" s="33"/>
      <c r="D128" s="155" t="s">
        <v>318</v>
      </c>
      <c r="F128" s="156" t="s">
        <v>7912</v>
      </c>
      <c r="I128" s="153"/>
      <c r="L128" s="33"/>
      <c r="M128" s="154"/>
      <c r="T128" s="57"/>
      <c r="AT128" s="17" t="s">
        <v>318</v>
      </c>
      <c r="AU128" s="17" t="s">
        <v>81</v>
      </c>
    </row>
    <row r="129" spans="2:65" s="1" customFormat="1" ht="16.5" customHeight="1" x14ac:dyDescent="0.2">
      <c r="B129" s="137"/>
      <c r="C129" s="138" t="s">
        <v>101</v>
      </c>
      <c r="D129" s="138" t="s">
        <v>311</v>
      </c>
      <c r="E129" s="139" t="s">
        <v>7913</v>
      </c>
      <c r="F129" s="140" t="s">
        <v>7914</v>
      </c>
      <c r="G129" s="141" t="s">
        <v>2702</v>
      </c>
      <c r="H129" s="142">
        <v>1</v>
      </c>
      <c r="I129" s="143"/>
      <c r="J129" s="144">
        <f>ROUND(I129*H129,2)</f>
        <v>0</v>
      </c>
      <c r="K129" s="140" t="s">
        <v>7325</v>
      </c>
      <c r="L129" s="33"/>
      <c r="M129" s="145" t="s">
        <v>1</v>
      </c>
      <c r="N129" s="146" t="s">
        <v>46</v>
      </c>
      <c r="P129" s="147">
        <f>O129*H129</f>
        <v>0</v>
      </c>
      <c r="Q129" s="147">
        <v>0</v>
      </c>
      <c r="R129" s="147">
        <f>Q129*H129</f>
        <v>0</v>
      </c>
      <c r="S129" s="147">
        <v>0</v>
      </c>
      <c r="T129" s="148">
        <f>S129*H129</f>
        <v>0</v>
      </c>
      <c r="AR129" s="149" t="s">
        <v>120</v>
      </c>
      <c r="AT129" s="149" t="s">
        <v>311</v>
      </c>
      <c r="AU129" s="149" t="s">
        <v>81</v>
      </c>
      <c r="AY129" s="17" t="s">
        <v>309</v>
      </c>
      <c r="BE129" s="150">
        <f>IF(N129="základní",J129,0)</f>
        <v>0</v>
      </c>
      <c r="BF129" s="150">
        <f>IF(N129="snížená",J129,0)</f>
        <v>0</v>
      </c>
      <c r="BG129" s="150">
        <f>IF(N129="zákl. přenesená",J129,0)</f>
        <v>0</v>
      </c>
      <c r="BH129" s="150">
        <f>IF(N129="sníž. přenesená",J129,0)</f>
        <v>0</v>
      </c>
      <c r="BI129" s="150">
        <f>IF(N129="nulová",J129,0)</f>
        <v>0</v>
      </c>
      <c r="BJ129" s="17" t="s">
        <v>88</v>
      </c>
      <c r="BK129" s="150">
        <f>ROUND(I129*H129,2)</f>
        <v>0</v>
      </c>
      <c r="BL129" s="17" t="s">
        <v>120</v>
      </c>
      <c r="BM129" s="149" t="s">
        <v>325</v>
      </c>
    </row>
    <row r="130" spans="2:65" s="1" customFormat="1" ht="29.25" x14ac:dyDescent="0.2">
      <c r="B130" s="33"/>
      <c r="D130" s="155" t="s">
        <v>318</v>
      </c>
      <c r="F130" s="156" t="s">
        <v>7915</v>
      </c>
      <c r="I130" s="153"/>
      <c r="L130" s="33"/>
      <c r="M130" s="154"/>
      <c r="T130" s="57"/>
      <c r="AT130" s="17" t="s">
        <v>318</v>
      </c>
      <c r="AU130" s="17" t="s">
        <v>81</v>
      </c>
    </row>
    <row r="131" spans="2:65" s="1" customFormat="1" ht="16.5" customHeight="1" x14ac:dyDescent="0.2">
      <c r="B131" s="137"/>
      <c r="C131" s="138" t="s">
        <v>120</v>
      </c>
      <c r="D131" s="138" t="s">
        <v>311</v>
      </c>
      <c r="E131" s="139" t="s">
        <v>7916</v>
      </c>
      <c r="F131" s="140" t="s">
        <v>7917</v>
      </c>
      <c r="G131" s="141" t="s">
        <v>2702</v>
      </c>
      <c r="H131" s="142">
        <v>1</v>
      </c>
      <c r="I131" s="143"/>
      <c r="J131" s="144">
        <f>ROUND(I131*H131,2)</f>
        <v>0</v>
      </c>
      <c r="K131" s="140" t="s">
        <v>7325</v>
      </c>
      <c r="L131" s="33"/>
      <c r="M131" s="145" t="s">
        <v>1</v>
      </c>
      <c r="N131" s="146" t="s">
        <v>46</v>
      </c>
      <c r="P131" s="147">
        <f>O131*H131</f>
        <v>0</v>
      </c>
      <c r="Q131" s="147">
        <v>0</v>
      </c>
      <c r="R131" s="147">
        <f>Q131*H131</f>
        <v>0</v>
      </c>
      <c r="S131" s="147">
        <v>0</v>
      </c>
      <c r="T131" s="148">
        <f>S131*H131</f>
        <v>0</v>
      </c>
      <c r="AR131" s="149" t="s">
        <v>120</v>
      </c>
      <c r="AT131" s="149" t="s">
        <v>311</v>
      </c>
      <c r="AU131" s="149" t="s">
        <v>81</v>
      </c>
      <c r="AY131" s="17" t="s">
        <v>309</v>
      </c>
      <c r="BE131" s="150">
        <f>IF(N131="základní",J131,0)</f>
        <v>0</v>
      </c>
      <c r="BF131" s="150">
        <f>IF(N131="snížená",J131,0)</f>
        <v>0</v>
      </c>
      <c r="BG131" s="150">
        <f>IF(N131="zákl. přenesená",J131,0)</f>
        <v>0</v>
      </c>
      <c r="BH131" s="150">
        <f>IF(N131="sníž. přenesená",J131,0)</f>
        <v>0</v>
      </c>
      <c r="BI131" s="150">
        <f>IF(N131="nulová",J131,0)</f>
        <v>0</v>
      </c>
      <c r="BJ131" s="17" t="s">
        <v>88</v>
      </c>
      <c r="BK131" s="150">
        <f>ROUND(I131*H131,2)</f>
        <v>0</v>
      </c>
      <c r="BL131" s="17" t="s">
        <v>120</v>
      </c>
      <c r="BM131" s="149" t="s">
        <v>329</v>
      </c>
    </row>
    <row r="132" spans="2:65" s="1" customFormat="1" ht="19.5" x14ac:dyDescent="0.2">
      <c r="B132" s="33"/>
      <c r="D132" s="155" t="s">
        <v>318</v>
      </c>
      <c r="F132" s="156" t="s">
        <v>7918</v>
      </c>
      <c r="I132" s="153"/>
      <c r="L132" s="33"/>
      <c r="M132" s="154"/>
      <c r="T132" s="57"/>
      <c r="AT132" s="17" t="s">
        <v>318</v>
      </c>
      <c r="AU132" s="17" t="s">
        <v>81</v>
      </c>
    </row>
    <row r="133" spans="2:65" s="1" customFormat="1" ht="16.5" customHeight="1" x14ac:dyDescent="0.2">
      <c r="B133" s="137"/>
      <c r="C133" s="138" t="s">
        <v>331</v>
      </c>
      <c r="D133" s="138" t="s">
        <v>311</v>
      </c>
      <c r="E133" s="139" t="s">
        <v>7919</v>
      </c>
      <c r="F133" s="140" t="s">
        <v>7920</v>
      </c>
      <c r="G133" s="141" t="s">
        <v>2702</v>
      </c>
      <c r="H133" s="142">
        <v>0</v>
      </c>
      <c r="I133" s="143"/>
      <c r="J133" s="144">
        <f>ROUND(I133*H133,2)</f>
        <v>0</v>
      </c>
      <c r="K133" s="206" t="s">
        <v>10982</v>
      </c>
      <c r="L133" s="33"/>
      <c r="M133" s="145" t="s">
        <v>1</v>
      </c>
      <c r="N133" s="146" t="s">
        <v>46</v>
      </c>
      <c r="P133" s="147">
        <f>O133*H133</f>
        <v>0</v>
      </c>
      <c r="Q133" s="147">
        <v>0</v>
      </c>
      <c r="R133" s="147">
        <f>Q133*H133</f>
        <v>0</v>
      </c>
      <c r="S133" s="147">
        <v>0</v>
      </c>
      <c r="T133" s="148">
        <f>S133*H133</f>
        <v>0</v>
      </c>
      <c r="AR133" s="149" t="s">
        <v>120</v>
      </c>
      <c r="AT133" s="149" t="s">
        <v>311</v>
      </c>
      <c r="AU133" s="149" t="s">
        <v>81</v>
      </c>
      <c r="AY133" s="17" t="s">
        <v>309</v>
      </c>
      <c r="BE133" s="150">
        <f>IF(N133="základní",J133,0)</f>
        <v>0</v>
      </c>
      <c r="BF133" s="150">
        <f>IF(N133="snížená",J133,0)</f>
        <v>0</v>
      </c>
      <c r="BG133" s="150">
        <f>IF(N133="zákl. přenesená",J133,0)</f>
        <v>0</v>
      </c>
      <c r="BH133" s="150">
        <f>IF(N133="sníž. přenesená",J133,0)</f>
        <v>0</v>
      </c>
      <c r="BI133" s="150">
        <f>IF(N133="nulová",J133,0)</f>
        <v>0</v>
      </c>
      <c r="BJ133" s="17" t="s">
        <v>88</v>
      </c>
      <c r="BK133" s="150">
        <f>ROUND(I133*H133,2)</f>
        <v>0</v>
      </c>
      <c r="BL133" s="17" t="s">
        <v>120</v>
      </c>
      <c r="BM133" s="149" t="s">
        <v>334</v>
      </c>
    </row>
    <row r="134" spans="2:65" s="1" customFormat="1" ht="39" x14ac:dyDescent="0.2">
      <c r="B134" s="33"/>
      <c r="D134" s="155" t="s">
        <v>318</v>
      </c>
      <c r="F134" s="156" t="s">
        <v>7921</v>
      </c>
      <c r="I134" s="153"/>
      <c r="L134" s="33"/>
      <c r="M134" s="154"/>
      <c r="T134" s="57"/>
      <c r="AT134" s="17" t="s">
        <v>318</v>
      </c>
      <c r="AU134" s="17" t="s">
        <v>81</v>
      </c>
    </row>
    <row r="135" spans="2:65" s="1" customFormat="1" ht="16.5" customHeight="1" x14ac:dyDescent="0.2">
      <c r="B135" s="137"/>
      <c r="C135" s="138" t="s">
        <v>325</v>
      </c>
      <c r="D135" s="138" t="s">
        <v>311</v>
      </c>
      <c r="E135" s="139" t="s">
        <v>7922</v>
      </c>
      <c r="F135" s="140" t="s">
        <v>7923</v>
      </c>
      <c r="G135" s="141" t="s">
        <v>2702</v>
      </c>
      <c r="H135" s="142">
        <v>0</v>
      </c>
      <c r="I135" s="143"/>
      <c r="J135" s="144">
        <f>ROUND(I135*H135,2)</f>
        <v>0</v>
      </c>
      <c r="K135" s="206" t="s">
        <v>10982</v>
      </c>
      <c r="L135" s="33"/>
      <c r="M135" s="145" t="s">
        <v>1</v>
      </c>
      <c r="N135" s="146" t="s">
        <v>46</v>
      </c>
      <c r="P135" s="147">
        <f>O135*H135</f>
        <v>0</v>
      </c>
      <c r="Q135" s="147">
        <v>0</v>
      </c>
      <c r="R135" s="147">
        <f>Q135*H135</f>
        <v>0</v>
      </c>
      <c r="S135" s="147">
        <v>0</v>
      </c>
      <c r="T135" s="148">
        <f>S135*H135</f>
        <v>0</v>
      </c>
      <c r="AR135" s="149" t="s">
        <v>120</v>
      </c>
      <c r="AT135" s="149" t="s">
        <v>311</v>
      </c>
      <c r="AU135" s="149" t="s">
        <v>81</v>
      </c>
      <c r="AY135" s="17" t="s">
        <v>309</v>
      </c>
      <c r="BE135" s="150">
        <f>IF(N135="základní",J135,0)</f>
        <v>0</v>
      </c>
      <c r="BF135" s="150">
        <f>IF(N135="snížená",J135,0)</f>
        <v>0</v>
      </c>
      <c r="BG135" s="150">
        <f>IF(N135="zákl. přenesená",J135,0)</f>
        <v>0</v>
      </c>
      <c r="BH135" s="150">
        <f>IF(N135="sníž. přenesená",J135,0)</f>
        <v>0</v>
      </c>
      <c r="BI135" s="150">
        <f>IF(N135="nulová",J135,0)</f>
        <v>0</v>
      </c>
      <c r="BJ135" s="17" t="s">
        <v>88</v>
      </c>
      <c r="BK135" s="150">
        <f>ROUND(I135*H135,2)</f>
        <v>0</v>
      </c>
      <c r="BL135" s="17" t="s">
        <v>120</v>
      </c>
      <c r="BM135" s="149" t="s">
        <v>8</v>
      </c>
    </row>
    <row r="136" spans="2:65" s="1" customFormat="1" ht="19.5" x14ac:dyDescent="0.2">
      <c r="B136" s="33"/>
      <c r="D136" s="155" t="s">
        <v>318</v>
      </c>
      <c r="F136" s="156" t="s">
        <v>7924</v>
      </c>
      <c r="I136" s="153"/>
      <c r="L136" s="33"/>
      <c r="M136" s="154"/>
      <c r="T136" s="57"/>
      <c r="AT136" s="17" t="s">
        <v>318</v>
      </c>
      <c r="AU136" s="17" t="s">
        <v>81</v>
      </c>
    </row>
    <row r="137" spans="2:65" s="1" customFormat="1" ht="16.5" customHeight="1" x14ac:dyDescent="0.2">
      <c r="B137" s="137"/>
      <c r="C137" s="138" t="s">
        <v>339</v>
      </c>
      <c r="D137" s="138" t="s">
        <v>311</v>
      </c>
      <c r="E137" s="139" t="s">
        <v>7925</v>
      </c>
      <c r="F137" s="140" t="s">
        <v>7926</v>
      </c>
      <c r="G137" s="141" t="s">
        <v>2702</v>
      </c>
      <c r="H137" s="142">
        <v>2</v>
      </c>
      <c r="I137" s="143"/>
      <c r="J137" s="144">
        <f>ROUND(I137*H137,2)</f>
        <v>0</v>
      </c>
      <c r="K137" s="140" t="s">
        <v>7325</v>
      </c>
      <c r="L137" s="33"/>
      <c r="M137" s="145" t="s">
        <v>1</v>
      </c>
      <c r="N137" s="146" t="s">
        <v>46</v>
      </c>
      <c r="P137" s="147">
        <f>O137*H137</f>
        <v>0</v>
      </c>
      <c r="Q137" s="147">
        <v>0</v>
      </c>
      <c r="R137" s="147">
        <f>Q137*H137</f>
        <v>0</v>
      </c>
      <c r="S137" s="147">
        <v>0</v>
      </c>
      <c r="T137" s="148">
        <f>S137*H137</f>
        <v>0</v>
      </c>
      <c r="AR137" s="149" t="s">
        <v>120</v>
      </c>
      <c r="AT137" s="149" t="s">
        <v>311</v>
      </c>
      <c r="AU137" s="149" t="s">
        <v>81</v>
      </c>
      <c r="AY137" s="17" t="s">
        <v>309</v>
      </c>
      <c r="BE137" s="150">
        <f>IF(N137="základní",J137,0)</f>
        <v>0</v>
      </c>
      <c r="BF137" s="150">
        <f>IF(N137="snížená",J137,0)</f>
        <v>0</v>
      </c>
      <c r="BG137" s="150">
        <f>IF(N137="zákl. přenesená",J137,0)</f>
        <v>0</v>
      </c>
      <c r="BH137" s="150">
        <f>IF(N137="sníž. přenesená",J137,0)</f>
        <v>0</v>
      </c>
      <c r="BI137" s="150">
        <f>IF(N137="nulová",J137,0)</f>
        <v>0</v>
      </c>
      <c r="BJ137" s="17" t="s">
        <v>88</v>
      </c>
      <c r="BK137" s="150">
        <f>ROUND(I137*H137,2)</f>
        <v>0</v>
      </c>
      <c r="BL137" s="17" t="s">
        <v>120</v>
      </c>
      <c r="BM137" s="149" t="s">
        <v>342</v>
      </c>
    </row>
    <row r="138" spans="2:65" s="1" customFormat="1" ht="29.25" x14ac:dyDescent="0.2">
      <c r="B138" s="33"/>
      <c r="D138" s="155" t="s">
        <v>318</v>
      </c>
      <c r="F138" s="156" t="s">
        <v>7927</v>
      </c>
      <c r="I138" s="153"/>
      <c r="L138" s="33"/>
      <c r="M138" s="154"/>
      <c r="T138" s="57"/>
      <c r="AT138" s="17" t="s">
        <v>318</v>
      </c>
      <c r="AU138" s="17" t="s">
        <v>81</v>
      </c>
    </row>
    <row r="139" spans="2:65" s="1" customFormat="1" ht="16.5" customHeight="1" x14ac:dyDescent="0.2">
      <c r="B139" s="137"/>
      <c r="C139" s="138" t="s">
        <v>329</v>
      </c>
      <c r="D139" s="138" t="s">
        <v>311</v>
      </c>
      <c r="E139" s="139" t="s">
        <v>7928</v>
      </c>
      <c r="F139" s="140" t="s">
        <v>7929</v>
      </c>
      <c r="G139" s="141" t="s">
        <v>2702</v>
      </c>
      <c r="H139" s="142">
        <v>2</v>
      </c>
      <c r="I139" s="143"/>
      <c r="J139" s="144">
        <f>ROUND(I139*H139,2)</f>
        <v>0</v>
      </c>
      <c r="K139" s="140" t="s">
        <v>7325</v>
      </c>
      <c r="L139" s="33"/>
      <c r="M139" s="145" t="s">
        <v>1</v>
      </c>
      <c r="N139" s="146" t="s">
        <v>46</v>
      </c>
      <c r="P139" s="147">
        <f>O139*H139</f>
        <v>0</v>
      </c>
      <c r="Q139" s="147">
        <v>0</v>
      </c>
      <c r="R139" s="147">
        <f>Q139*H139</f>
        <v>0</v>
      </c>
      <c r="S139" s="147">
        <v>0</v>
      </c>
      <c r="T139" s="148">
        <f>S139*H139</f>
        <v>0</v>
      </c>
      <c r="AR139" s="149" t="s">
        <v>120</v>
      </c>
      <c r="AT139" s="149" t="s">
        <v>311</v>
      </c>
      <c r="AU139" s="149" t="s">
        <v>81</v>
      </c>
      <c r="AY139" s="17" t="s">
        <v>309</v>
      </c>
      <c r="BE139" s="150">
        <f>IF(N139="základní",J139,0)</f>
        <v>0</v>
      </c>
      <c r="BF139" s="150">
        <f>IF(N139="snížená",J139,0)</f>
        <v>0</v>
      </c>
      <c r="BG139" s="150">
        <f>IF(N139="zákl. přenesená",J139,0)</f>
        <v>0</v>
      </c>
      <c r="BH139" s="150">
        <f>IF(N139="sníž. přenesená",J139,0)</f>
        <v>0</v>
      </c>
      <c r="BI139" s="150">
        <f>IF(N139="nulová",J139,0)</f>
        <v>0</v>
      </c>
      <c r="BJ139" s="17" t="s">
        <v>88</v>
      </c>
      <c r="BK139" s="150">
        <f>ROUND(I139*H139,2)</f>
        <v>0</v>
      </c>
      <c r="BL139" s="17" t="s">
        <v>120</v>
      </c>
      <c r="BM139" s="149" t="s">
        <v>346</v>
      </c>
    </row>
    <row r="140" spans="2:65" s="1" customFormat="1" ht="19.5" x14ac:dyDescent="0.2">
      <c r="B140" s="33"/>
      <c r="D140" s="155" t="s">
        <v>318</v>
      </c>
      <c r="F140" s="156" t="s">
        <v>7930</v>
      </c>
      <c r="I140" s="153"/>
      <c r="L140" s="33"/>
      <c r="M140" s="154"/>
      <c r="T140" s="57"/>
      <c r="AT140" s="17" t="s">
        <v>318</v>
      </c>
      <c r="AU140" s="17" t="s">
        <v>81</v>
      </c>
    </row>
    <row r="141" spans="2:65" s="1" customFormat="1" ht="16.5" customHeight="1" x14ac:dyDescent="0.2">
      <c r="B141" s="137"/>
      <c r="C141" s="138" t="s">
        <v>348</v>
      </c>
      <c r="D141" s="138" t="s">
        <v>311</v>
      </c>
      <c r="E141" s="139" t="s">
        <v>7931</v>
      </c>
      <c r="F141" s="140" t="s">
        <v>7932</v>
      </c>
      <c r="G141" s="141" t="s">
        <v>2702</v>
      </c>
      <c r="H141" s="142">
        <v>1</v>
      </c>
      <c r="I141" s="143"/>
      <c r="J141" s="144">
        <f>ROUND(I141*H141,2)</f>
        <v>0</v>
      </c>
      <c r="K141" s="140" t="s">
        <v>7325</v>
      </c>
      <c r="L141" s="33"/>
      <c r="M141" s="145" t="s">
        <v>1</v>
      </c>
      <c r="N141" s="146" t="s">
        <v>46</v>
      </c>
      <c r="P141" s="147">
        <f>O141*H141</f>
        <v>0</v>
      </c>
      <c r="Q141" s="147">
        <v>0</v>
      </c>
      <c r="R141" s="147">
        <f>Q141*H141</f>
        <v>0</v>
      </c>
      <c r="S141" s="147">
        <v>0</v>
      </c>
      <c r="T141" s="148">
        <f>S141*H141</f>
        <v>0</v>
      </c>
      <c r="AR141" s="149" t="s">
        <v>120</v>
      </c>
      <c r="AT141" s="149" t="s">
        <v>311</v>
      </c>
      <c r="AU141" s="149" t="s">
        <v>81</v>
      </c>
      <c r="AY141" s="17" t="s">
        <v>309</v>
      </c>
      <c r="BE141" s="150">
        <f>IF(N141="základní",J141,0)</f>
        <v>0</v>
      </c>
      <c r="BF141" s="150">
        <f>IF(N141="snížená",J141,0)</f>
        <v>0</v>
      </c>
      <c r="BG141" s="150">
        <f>IF(N141="zákl. přenesená",J141,0)</f>
        <v>0</v>
      </c>
      <c r="BH141" s="150">
        <f>IF(N141="sníž. přenesená",J141,0)</f>
        <v>0</v>
      </c>
      <c r="BI141" s="150">
        <f>IF(N141="nulová",J141,0)</f>
        <v>0</v>
      </c>
      <c r="BJ141" s="17" t="s">
        <v>88</v>
      </c>
      <c r="BK141" s="150">
        <f>ROUND(I141*H141,2)</f>
        <v>0</v>
      </c>
      <c r="BL141" s="17" t="s">
        <v>120</v>
      </c>
      <c r="BM141" s="149" t="s">
        <v>351</v>
      </c>
    </row>
    <row r="142" spans="2:65" s="1" customFormat="1" ht="29.25" x14ac:dyDescent="0.2">
      <c r="B142" s="33"/>
      <c r="D142" s="155" t="s">
        <v>318</v>
      </c>
      <c r="F142" s="156" t="s">
        <v>7933</v>
      </c>
      <c r="I142" s="153"/>
      <c r="L142" s="33"/>
      <c r="M142" s="154"/>
      <c r="T142" s="57"/>
      <c r="AT142" s="17" t="s">
        <v>318</v>
      </c>
      <c r="AU142" s="17" t="s">
        <v>81</v>
      </c>
    </row>
    <row r="143" spans="2:65" s="1" customFormat="1" ht="16.5" customHeight="1" x14ac:dyDescent="0.2">
      <c r="B143" s="137"/>
      <c r="C143" s="138" t="s">
        <v>334</v>
      </c>
      <c r="D143" s="138" t="s">
        <v>311</v>
      </c>
      <c r="E143" s="139" t="s">
        <v>7934</v>
      </c>
      <c r="F143" s="140" t="s">
        <v>7935</v>
      </c>
      <c r="G143" s="141" t="s">
        <v>2702</v>
      </c>
      <c r="H143" s="142">
        <v>1</v>
      </c>
      <c r="I143" s="143"/>
      <c r="J143" s="144">
        <f>ROUND(I143*H143,2)</f>
        <v>0</v>
      </c>
      <c r="K143" s="140" t="s">
        <v>7325</v>
      </c>
      <c r="L143" s="33"/>
      <c r="M143" s="145" t="s">
        <v>1</v>
      </c>
      <c r="N143" s="146" t="s">
        <v>46</v>
      </c>
      <c r="P143" s="147">
        <f>O143*H143</f>
        <v>0</v>
      </c>
      <c r="Q143" s="147">
        <v>0</v>
      </c>
      <c r="R143" s="147">
        <f>Q143*H143</f>
        <v>0</v>
      </c>
      <c r="S143" s="147">
        <v>0</v>
      </c>
      <c r="T143" s="148">
        <f>S143*H143</f>
        <v>0</v>
      </c>
      <c r="AR143" s="149" t="s">
        <v>120</v>
      </c>
      <c r="AT143" s="149" t="s">
        <v>311</v>
      </c>
      <c r="AU143" s="149" t="s">
        <v>81</v>
      </c>
      <c r="AY143" s="17" t="s">
        <v>309</v>
      </c>
      <c r="BE143" s="150">
        <f>IF(N143="základní",J143,0)</f>
        <v>0</v>
      </c>
      <c r="BF143" s="150">
        <f>IF(N143="snížená",J143,0)</f>
        <v>0</v>
      </c>
      <c r="BG143" s="150">
        <f>IF(N143="zákl. přenesená",J143,0)</f>
        <v>0</v>
      </c>
      <c r="BH143" s="150">
        <f>IF(N143="sníž. přenesená",J143,0)</f>
        <v>0</v>
      </c>
      <c r="BI143" s="150">
        <f>IF(N143="nulová",J143,0)</f>
        <v>0</v>
      </c>
      <c r="BJ143" s="17" t="s">
        <v>88</v>
      </c>
      <c r="BK143" s="150">
        <f>ROUND(I143*H143,2)</f>
        <v>0</v>
      </c>
      <c r="BL143" s="17" t="s">
        <v>120</v>
      </c>
      <c r="BM143" s="149" t="s">
        <v>355</v>
      </c>
    </row>
    <row r="144" spans="2:65" s="1" customFormat="1" ht="29.25" x14ac:dyDescent="0.2">
      <c r="B144" s="33"/>
      <c r="D144" s="155" t="s">
        <v>318</v>
      </c>
      <c r="F144" s="156" t="s">
        <v>7936</v>
      </c>
      <c r="I144" s="153"/>
      <c r="L144" s="33"/>
      <c r="M144" s="154"/>
      <c r="T144" s="57"/>
      <c r="AT144" s="17" t="s">
        <v>318</v>
      </c>
      <c r="AU144" s="17" t="s">
        <v>81</v>
      </c>
    </row>
    <row r="145" spans="2:65" s="1" customFormat="1" ht="16.5" customHeight="1" x14ac:dyDescent="0.2">
      <c r="B145" s="137"/>
      <c r="C145" s="138" t="s">
        <v>357</v>
      </c>
      <c r="D145" s="138" t="s">
        <v>311</v>
      </c>
      <c r="E145" s="139" t="s">
        <v>7937</v>
      </c>
      <c r="F145" s="140" t="s">
        <v>7938</v>
      </c>
      <c r="G145" s="141" t="s">
        <v>2702</v>
      </c>
      <c r="H145" s="142">
        <v>0</v>
      </c>
      <c r="I145" s="143"/>
      <c r="J145" s="144">
        <f>ROUND(I145*H145,2)</f>
        <v>0</v>
      </c>
      <c r="K145" s="206" t="s">
        <v>10982</v>
      </c>
      <c r="L145" s="33"/>
      <c r="M145" s="145" t="s">
        <v>1</v>
      </c>
      <c r="N145" s="146" t="s">
        <v>46</v>
      </c>
      <c r="P145" s="147">
        <f>O145*H145</f>
        <v>0</v>
      </c>
      <c r="Q145" s="147">
        <v>0</v>
      </c>
      <c r="R145" s="147">
        <f>Q145*H145</f>
        <v>0</v>
      </c>
      <c r="S145" s="147">
        <v>0</v>
      </c>
      <c r="T145" s="148">
        <f>S145*H145</f>
        <v>0</v>
      </c>
      <c r="AR145" s="149" t="s">
        <v>120</v>
      </c>
      <c r="AT145" s="149" t="s">
        <v>311</v>
      </c>
      <c r="AU145" s="149" t="s">
        <v>81</v>
      </c>
      <c r="AY145" s="17" t="s">
        <v>309</v>
      </c>
      <c r="BE145" s="150">
        <f>IF(N145="základní",J145,0)</f>
        <v>0</v>
      </c>
      <c r="BF145" s="150">
        <f>IF(N145="snížená",J145,0)</f>
        <v>0</v>
      </c>
      <c r="BG145" s="150">
        <f>IF(N145="zákl. přenesená",J145,0)</f>
        <v>0</v>
      </c>
      <c r="BH145" s="150">
        <f>IF(N145="sníž. přenesená",J145,0)</f>
        <v>0</v>
      </c>
      <c r="BI145" s="150">
        <f>IF(N145="nulová",J145,0)</f>
        <v>0</v>
      </c>
      <c r="BJ145" s="17" t="s">
        <v>88</v>
      </c>
      <c r="BK145" s="150">
        <f>ROUND(I145*H145,2)</f>
        <v>0</v>
      </c>
      <c r="BL145" s="17" t="s">
        <v>120</v>
      </c>
      <c r="BM145" s="149" t="s">
        <v>361</v>
      </c>
    </row>
    <row r="146" spans="2:65" s="1" customFormat="1" ht="29.25" x14ac:dyDescent="0.2">
      <c r="B146" s="33"/>
      <c r="D146" s="155" t="s">
        <v>318</v>
      </c>
      <c r="F146" s="156" t="s">
        <v>7939</v>
      </c>
      <c r="I146" s="153"/>
      <c r="L146" s="33"/>
      <c r="M146" s="154"/>
      <c r="T146" s="57"/>
      <c r="AT146" s="17" t="s">
        <v>318</v>
      </c>
      <c r="AU146" s="17" t="s">
        <v>81</v>
      </c>
    </row>
    <row r="147" spans="2:65" s="1" customFormat="1" ht="16.5" customHeight="1" x14ac:dyDescent="0.2">
      <c r="B147" s="137"/>
      <c r="C147" s="138" t="s">
        <v>8</v>
      </c>
      <c r="D147" s="138" t="s">
        <v>311</v>
      </c>
      <c r="E147" s="139" t="s">
        <v>7940</v>
      </c>
      <c r="F147" s="140" t="s">
        <v>7941</v>
      </c>
      <c r="G147" s="141" t="s">
        <v>2702</v>
      </c>
      <c r="H147" s="142">
        <v>1</v>
      </c>
      <c r="I147" s="143"/>
      <c r="J147" s="144">
        <f>ROUND(I147*H147,2)</f>
        <v>0</v>
      </c>
      <c r="K147" s="140" t="s">
        <v>7325</v>
      </c>
      <c r="L147" s="33"/>
      <c r="M147" s="145" t="s">
        <v>1</v>
      </c>
      <c r="N147" s="146" t="s">
        <v>46</v>
      </c>
      <c r="P147" s="147">
        <f>O147*H147</f>
        <v>0</v>
      </c>
      <c r="Q147" s="147">
        <v>0</v>
      </c>
      <c r="R147" s="147">
        <f>Q147*H147</f>
        <v>0</v>
      </c>
      <c r="S147" s="147">
        <v>0</v>
      </c>
      <c r="T147" s="148">
        <f>S147*H147</f>
        <v>0</v>
      </c>
      <c r="AR147" s="149" t="s">
        <v>120</v>
      </c>
      <c r="AT147" s="149" t="s">
        <v>311</v>
      </c>
      <c r="AU147" s="149" t="s">
        <v>81</v>
      </c>
      <c r="AY147" s="17" t="s">
        <v>309</v>
      </c>
      <c r="BE147" s="150">
        <f>IF(N147="základní",J147,0)</f>
        <v>0</v>
      </c>
      <c r="BF147" s="150">
        <f>IF(N147="snížená",J147,0)</f>
        <v>0</v>
      </c>
      <c r="BG147" s="150">
        <f>IF(N147="zákl. přenesená",J147,0)</f>
        <v>0</v>
      </c>
      <c r="BH147" s="150">
        <f>IF(N147="sníž. přenesená",J147,0)</f>
        <v>0</v>
      </c>
      <c r="BI147" s="150">
        <f>IF(N147="nulová",J147,0)</f>
        <v>0</v>
      </c>
      <c r="BJ147" s="17" t="s">
        <v>88</v>
      </c>
      <c r="BK147" s="150">
        <f>ROUND(I147*H147,2)</f>
        <v>0</v>
      </c>
      <c r="BL147" s="17" t="s">
        <v>120</v>
      </c>
      <c r="BM147" s="149" t="s">
        <v>367</v>
      </c>
    </row>
    <row r="148" spans="2:65" s="1" customFormat="1" ht="29.25" x14ac:dyDescent="0.2">
      <c r="B148" s="33"/>
      <c r="D148" s="155" t="s">
        <v>318</v>
      </c>
      <c r="F148" s="156" t="s">
        <v>7942</v>
      </c>
      <c r="I148" s="153"/>
      <c r="L148" s="33"/>
      <c r="M148" s="154"/>
      <c r="T148" s="57"/>
      <c r="AT148" s="17" t="s">
        <v>318</v>
      </c>
      <c r="AU148" s="17" t="s">
        <v>81</v>
      </c>
    </row>
    <row r="149" spans="2:65" s="1" customFormat="1" ht="16.5" customHeight="1" x14ac:dyDescent="0.2">
      <c r="B149" s="137"/>
      <c r="C149" s="138" t="s">
        <v>368</v>
      </c>
      <c r="D149" s="138" t="s">
        <v>311</v>
      </c>
      <c r="E149" s="139" t="s">
        <v>7943</v>
      </c>
      <c r="F149" s="140" t="s">
        <v>7944</v>
      </c>
      <c r="G149" s="141" t="s">
        <v>2702</v>
      </c>
      <c r="H149" s="142">
        <v>1</v>
      </c>
      <c r="I149" s="143"/>
      <c r="J149" s="144">
        <f>ROUND(I149*H149,2)</f>
        <v>0</v>
      </c>
      <c r="K149" s="140" t="s">
        <v>7325</v>
      </c>
      <c r="L149" s="33"/>
      <c r="M149" s="145" t="s">
        <v>1</v>
      </c>
      <c r="N149" s="146" t="s">
        <v>46</v>
      </c>
      <c r="P149" s="147">
        <f>O149*H149</f>
        <v>0</v>
      </c>
      <c r="Q149" s="147">
        <v>0</v>
      </c>
      <c r="R149" s="147">
        <f>Q149*H149</f>
        <v>0</v>
      </c>
      <c r="S149" s="147">
        <v>0</v>
      </c>
      <c r="T149" s="148">
        <f>S149*H149</f>
        <v>0</v>
      </c>
      <c r="AR149" s="149" t="s">
        <v>120</v>
      </c>
      <c r="AT149" s="149" t="s">
        <v>311</v>
      </c>
      <c r="AU149" s="149" t="s">
        <v>81</v>
      </c>
      <c r="AY149" s="17" t="s">
        <v>309</v>
      </c>
      <c r="BE149" s="150">
        <f>IF(N149="základní",J149,0)</f>
        <v>0</v>
      </c>
      <c r="BF149" s="150">
        <f>IF(N149="snížená",J149,0)</f>
        <v>0</v>
      </c>
      <c r="BG149" s="150">
        <f>IF(N149="zákl. přenesená",J149,0)</f>
        <v>0</v>
      </c>
      <c r="BH149" s="150">
        <f>IF(N149="sníž. přenesená",J149,0)</f>
        <v>0</v>
      </c>
      <c r="BI149" s="150">
        <f>IF(N149="nulová",J149,0)</f>
        <v>0</v>
      </c>
      <c r="BJ149" s="17" t="s">
        <v>88</v>
      </c>
      <c r="BK149" s="150">
        <f>ROUND(I149*H149,2)</f>
        <v>0</v>
      </c>
      <c r="BL149" s="17" t="s">
        <v>120</v>
      </c>
      <c r="BM149" s="149" t="s">
        <v>371</v>
      </c>
    </row>
    <row r="150" spans="2:65" s="1" customFormat="1" ht="39" x14ac:dyDescent="0.2">
      <c r="B150" s="33"/>
      <c r="D150" s="155" t="s">
        <v>318</v>
      </c>
      <c r="F150" s="156" t="s">
        <v>7945</v>
      </c>
      <c r="I150" s="153"/>
      <c r="L150" s="33"/>
      <c r="M150" s="154"/>
      <c r="T150" s="57"/>
      <c r="AT150" s="17" t="s">
        <v>318</v>
      </c>
      <c r="AU150" s="17" t="s">
        <v>81</v>
      </c>
    </row>
    <row r="151" spans="2:65" s="1" customFormat="1" ht="16.5" customHeight="1" x14ac:dyDescent="0.2">
      <c r="B151" s="137"/>
      <c r="C151" s="138" t="s">
        <v>342</v>
      </c>
      <c r="D151" s="138" t="s">
        <v>311</v>
      </c>
      <c r="E151" s="139" t="s">
        <v>7946</v>
      </c>
      <c r="F151" s="140" t="s">
        <v>7947</v>
      </c>
      <c r="G151" s="141" t="s">
        <v>2702</v>
      </c>
      <c r="H151" s="142">
        <v>1</v>
      </c>
      <c r="I151" s="143"/>
      <c r="J151" s="144">
        <f>ROUND(I151*H151,2)</f>
        <v>0</v>
      </c>
      <c r="K151" s="140" t="s">
        <v>7325</v>
      </c>
      <c r="L151" s="33"/>
      <c r="M151" s="145" t="s">
        <v>1</v>
      </c>
      <c r="N151" s="146" t="s">
        <v>46</v>
      </c>
      <c r="P151" s="147">
        <f>O151*H151</f>
        <v>0</v>
      </c>
      <c r="Q151" s="147">
        <v>0</v>
      </c>
      <c r="R151" s="147">
        <f>Q151*H151</f>
        <v>0</v>
      </c>
      <c r="S151" s="147">
        <v>0</v>
      </c>
      <c r="T151" s="148">
        <f>S151*H151</f>
        <v>0</v>
      </c>
      <c r="AR151" s="149" t="s">
        <v>120</v>
      </c>
      <c r="AT151" s="149" t="s">
        <v>311</v>
      </c>
      <c r="AU151" s="149" t="s">
        <v>81</v>
      </c>
      <c r="AY151" s="17" t="s">
        <v>309</v>
      </c>
      <c r="BE151" s="150">
        <f>IF(N151="základní",J151,0)</f>
        <v>0</v>
      </c>
      <c r="BF151" s="150">
        <f>IF(N151="snížená",J151,0)</f>
        <v>0</v>
      </c>
      <c r="BG151" s="150">
        <f>IF(N151="zákl. přenesená",J151,0)</f>
        <v>0</v>
      </c>
      <c r="BH151" s="150">
        <f>IF(N151="sníž. přenesená",J151,0)</f>
        <v>0</v>
      </c>
      <c r="BI151" s="150">
        <f>IF(N151="nulová",J151,0)</f>
        <v>0</v>
      </c>
      <c r="BJ151" s="17" t="s">
        <v>88</v>
      </c>
      <c r="BK151" s="150">
        <f>ROUND(I151*H151,2)</f>
        <v>0</v>
      </c>
      <c r="BL151" s="17" t="s">
        <v>120</v>
      </c>
      <c r="BM151" s="149" t="s">
        <v>376</v>
      </c>
    </row>
    <row r="152" spans="2:65" s="1" customFormat="1" ht="29.25" x14ac:dyDescent="0.2">
      <c r="B152" s="33"/>
      <c r="D152" s="155" t="s">
        <v>318</v>
      </c>
      <c r="F152" s="156" t="s">
        <v>7948</v>
      </c>
      <c r="I152" s="153"/>
      <c r="L152" s="33"/>
      <c r="M152" s="154"/>
      <c r="T152" s="57"/>
      <c r="AT152" s="17" t="s">
        <v>318</v>
      </c>
      <c r="AU152" s="17" t="s">
        <v>81</v>
      </c>
    </row>
    <row r="153" spans="2:65" s="1" customFormat="1" ht="16.5" customHeight="1" x14ac:dyDescent="0.2">
      <c r="B153" s="137"/>
      <c r="C153" s="138" t="s">
        <v>378</v>
      </c>
      <c r="D153" s="138" t="s">
        <v>311</v>
      </c>
      <c r="E153" s="139" t="s">
        <v>7949</v>
      </c>
      <c r="F153" s="140" t="s">
        <v>7950</v>
      </c>
      <c r="G153" s="141" t="s">
        <v>2702</v>
      </c>
      <c r="H153" s="142">
        <v>1</v>
      </c>
      <c r="I153" s="143"/>
      <c r="J153" s="144">
        <f>ROUND(I153*H153,2)</f>
        <v>0</v>
      </c>
      <c r="K153" s="140" t="s">
        <v>7325</v>
      </c>
      <c r="L153" s="33"/>
      <c r="M153" s="145" t="s">
        <v>1</v>
      </c>
      <c r="N153" s="146" t="s">
        <v>46</v>
      </c>
      <c r="P153" s="147">
        <f>O153*H153</f>
        <v>0</v>
      </c>
      <c r="Q153" s="147">
        <v>0</v>
      </c>
      <c r="R153" s="147">
        <f>Q153*H153</f>
        <v>0</v>
      </c>
      <c r="S153" s="147">
        <v>0</v>
      </c>
      <c r="T153" s="148">
        <f>S153*H153</f>
        <v>0</v>
      </c>
      <c r="AR153" s="149" t="s">
        <v>120</v>
      </c>
      <c r="AT153" s="149" t="s">
        <v>311</v>
      </c>
      <c r="AU153" s="149" t="s">
        <v>81</v>
      </c>
      <c r="AY153" s="17" t="s">
        <v>309</v>
      </c>
      <c r="BE153" s="150">
        <f>IF(N153="základní",J153,0)</f>
        <v>0</v>
      </c>
      <c r="BF153" s="150">
        <f>IF(N153="snížená",J153,0)</f>
        <v>0</v>
      </c>
      <c r="BG153" s="150">
        <f>IF(N153="zákl. přenesená",J153,0)</f>
        <v>0</v>
      </c>
      <c r="BH153" s="150">
        <f>IF(N153="sníž. přenesená",J153,0)</f>
        <v>0</v>
      </c>
      <c r="BI153" s="150">
        <f>IF(N153="nulová",J153,0)</f>
        <v>0</v>
      </c>
      <c r="BJ153" s="17" t="s">
        <v>88</v>
      </c>
      <c r="BK153" s="150">
        <f>ROUND(I153*H153,2)</f>
        <v>0</v>
      </c>
      <c r="BL153" s="17" t="s">
        <v>120</v>
      </c>
      <c r="BM153" s="149" t="s">
        <v>381</v>
      </c>
    </row>
    <row r="154" spans="2:65" s="1" customFormat="1" ht="29.25" x14ac:dyDescent="0.2">
      <c r="B154" s="33"/>
      <c r="D154" s="155" t="s">
        <v>318</v>
      </c>
      <c r="F154" s="156" t="s">
        <v>7951</v>
      </c>
      <c r="I154" s="153"/>
      <c r="L154" s="33"/>
      <c r="M154" s="154"/>
      <c r="T154" s="57"/>
      <c r="AT154" s="17" t="s">
        <v>318</v>
      </c>
      <c r="AU154" s="17" t="s">
        <v>81</v>
      </c>
    </row>
    <row r="155" spans="2:65" s="1" customFormat="1" ht="16.5" customHeight="1" x14ac:dyDescent="0.2">
      <c r="B155" s="137"/>
      <c r="C155" s="138" t="s">
        <v>346</v>
      </c>
      <c r="D155" s="138" t="s">
        <v>311</v>
      </c>
      <c r="E155" s="139" t="s">
        <v>7952</v>
      </c>
      <c r="F155" s="140" t="s">
        <v>7953</v>
      </c>
      <c r="G155" s="141" t="s">
        <v>2702</v>
      </c>
      <c r="H155" s="142">
        <v>1</v>
      </c>
      <c r="I155" s="143"/>
      <c r="J155" s="144">
        <f>ROUND(I155*H155,2)</f>
        <v>0</v>
      </c>
      <c r="K155" s="140" t="s">
        <v>7325</v>
      </c>
      <c r="L155" s="33"/>
      <c r="M155" s="145" t="s">
        <v>1</v>
      </c>
      <c r="N155" s="146" t="s">
        <v>46</v>
      </c>
      <c r="P155" s="147">
        <f>O155*H155</f>
        <v>0</v>
      </c>
      <c r="Q155" s="147">
        <v>0</v>
      </c>
      <c r="R155" s="147">
        <f>Q155*H155</f>
        <v>0</v>
      </c>
      <c r="S155" s="147">
        <v>0</v>
      </c>
      <c r="T155" s="148">
        <f>S155*H155</f>
        <v>0</v>
      </c>
      <c r="AR155" s="149" t="s">
        <v>120</v>
      </c>
      <c r="AT155" s="149" t="s">
        <v>311</v>
      </c>
      <c r="AU155" s="149" t="s">
        <v>81</v>
      </c>
      <c r="AY155" s="17" t="s">
        <v>309</v>
      </c>
      <c r="BE155" s="150">
        <f>IF(N155="základní",J155,0)</f>
        <v>0</v>
      </c>
      <c r="BF155" s="150">
        <f>IF(N155="snížená",J155,0)</f>
        <v>0</v>
      </c>
      <c r="BG155" s="150">
        <f>IF(N155="zákl. přenesená",J155,0)</f>
        <v>0</v>
      </c>
      <c r="BH155" s="150">
        <f>IF(N155="sníž. přenesená",J155,0)</f>
        <v>0</v>
      </c>
      <c r="BI155" s="150">
        <f>IF(N155="nulová",J155,0)</f>
        <v>0</v>
      </c>
      <c r="BJ155" s="17" t="s">
        <v>88</v>
      </c>
      <c r="BK155" s="150">
        <f>ROUND(I155*H155,2)</f>
        <v>0</v>
      </c>
      <c r="BL155" s="17" t="s">
        <v>120</v>
      </c>
      <c r="BM155" s="149" t="s">
        <v>385</v>
      </c>
    </row>
    <row r="156" spans="2:65" s="1" customFormat="1" ht="29.25" x14ac:dyDescent="0.2">
      <c r="B156" s="33"/>
      <c r="D156" s="155" t="s">
        <v>318</v>
      </c>
      <c r="F156" s="156" t="s">
        <v>7954</v>
      </c>
      <c r="I156" s="153"/>
      <c r="L156" s="33"/>
      <c r="M156" s="154"/>
      <c r="T156" s="57"/>
      <c r="AT156" s="17" t="s">
        <v>318</v>
      </c>
      <c r="AU156" s="17" t="s">
        <v>81</v>
      </c>
    </row>
    <row r="157" spans="2:65" s="1" customFormat="1" ht="16.5" customHeight="1" x14ac:dyDescent="0.2">
      <c r="B157" s="137"/>
      <c r="C157" s="138" t="s">
        <v>388</v>
      </c>
      <c r="D157" s="138" t="s">
        <v>311</v>
      </c>
      <c r="E157" s="139" t="s">
        <v>7955</v>
      </c>
      <c r="F157" s="140" t="s">
        <v>7956</v>
      </c>
      <c r="G157" s="141" t="s">
        <v>2702</v>
      </c>
      <c r="H157" s="142">
        <v>1</v>
      </c>
      <c r="I157" s="143"/>
      <c r="J157" s="144">
        <f>ROUND(I157*H157,2)</f>
        <v>0</v>
      </c>
      <c r="K157" s="140" t="s">
        <v>7325</v>
      </c>
      <c r="L157" s="33"/>
      <c r="M157" s="145" t="s">
        <v>1</v>
      </c>
      <c r="N157" s="146" t="s">
        <v>46</v>
      </c>
      <c r="P157" s="147">
        <f>O157*H157</f>
        <v>0</v>
      </c>
      <c r="Q157" s="147">
        <v>0</v>
      </c>
      <c r="R157" s="147">
        <f>Q157*H157</f>
        <v>0</v>
      </c>
      <c r="S157" s="147">
        <v>0</v>
      </c>
      <c r="T157" s="148">
        <f>S157*H157</f>
        <v>0</v>
      </c>
      <c r="AR157" s="149" t="s">
        <v>120</v>
      </c>
      <c r="AT157" s="149" t="s">
        <v>311</v>
      </c>
      <c r="AU157" s="149" t="s">
        <v>81</v>
      </c>
      <c r="AY157" s="17" t="s">
        <v>309</v>
      </c>
      <c r="BE157" s="150">
        <f>IF(N157="základní",J157,0)</f>
        <v>0</v>
      </c>
      <c r="BF157" s="150">
        <f>IF(N157="snížená",J157,0)</f>
        <v>0</v>
      </c>
      <c r="BG157" s="150">
        <f>IF(N157="zákl. přenesená",J157,0)</f>
        <v>0</v>
      </c>
      <c r="BH157" s="150">
        <f>IF(N157="sníž. přenesená",J157,0)</f>
        <v>0</v>
      </c>
      <c r="BI157" s="150">
        <f>IF(N157="nulová",J157,0)</f>
        <v>0</v>
      </c>
      <c r="BJ157" s="17" t="s">
        <v>88</v>
      </c>
      <c r="BK157" s="150">
        <f>ROUND(I157*H157,2)</f>
        <v>0</v>
      </c>
      <c r="BL157" s="17" t="s">
        <v>120</v>
      </c>
      <c r="BM157" s="149" t="s">
        <v>392</v>
      </c>
    </row>
    <row r="158" spans="2:65" s="1" customFormat="1" ht="29.25" x14ac:dyDescent="0.2">
      <c r="B158" s="33"/>
      <c r="D158" s="155" t="s">
        <v>318</v>
      </c>
      <c r="F158" s="156" t="s">
        <v>7957</v>
      </c>
      <c r="I158" s="153"/>
      <c r="L158" s="33"/>
      <c r="M158" s="154"/>
      <c r="T158" s="57"/>
      <c r="AT158" s="17" t="s">
        <v>318</v>
      </c>
      <c r="AU158" s="17" t="s">
        <v>81</v>
      </c>
    </row>
    <row r="159" spans="2:65" s="1" customFormat="1" ht="16.5" customHeight="1" x14ac:dyDescent="0.2">
      <c r="B159" s="137"/>
      <c r="C159" s="138" t="s">
        <v>351</v>
      </c>
      <c r="D159" s="138" t="s">
        <v>311</v>
      </c>
      <c r="E159" s="139" t="s">
        <v>7958</v>
      </c>
      <c r="F159" s="140" t="s">
        <v>7959</v>
      </c>
      <c r="G159" s="141" t="s">
        <v>2702</v>
      </c>
      <c r="H159" s="142">
        <v>2</v>
      </c>
      <c r="I159" s="143"/>
      <c r="J159" s="144">
        <f>ROUND(I159*H159,2)</f>
        <v>0</v>
      </c>
      <c r="K159" s="140" t="s">
        <v>7325</v>
      </c>
      <c r="L159" s="33"/>
      <c r="M159" s="145" t="s">
        <v>1</v>
      </c>
      <c r="N159" s="146" t="s">
        <v>46</v>
      </c>
      <c r="P159" s="147">
        <f>O159*H159</f>
        <v>0</v>
      </c>
      <c r="Q159" s="147">
        <v>0</v>
      </c>
      <c r="R159" s="147">
        <f>Q159*H159</f>
        <v>0</v>
      </c>
      <c r="S159" s="147">
        <v>0</v>
      </c>
      <c r="T159" s="148">
        <f>S159*H159</f>
        <v>0</v>
      </c>
      <c r="AR159" s="149" t="s">
        <v>120</v>
      </c>
      <c r="AT159" s="149" t="s">
        <v>311</v>
      </c>
      <c r="AU159" s="149" t="s">
        <v>81</v>
      </c>
      <c r="AY159" s="17" t="s">
        <v>309</v>
      </c>
      <c r="BE159" s="150">
        <f>IF(N159="základní",J159,0)</f>
        <v>0</v>
      </c>
      <c r="BF159" s="150">
        <f>IF(N159="snížená",J159,0)</f>
        <v>0</v>
      </c>
      <c r="BG159" s="150">
        <f>IF(N159="zákl. přenesená",J159,0)</f>
        <v>0</v>
      </c>
      <c r="BH159" s="150">
        <f>IF(N159="sníž. přenesená",J159,0)</f>
        <v>0</v>
      </c>
      <c r="BI159" s="150">
        <f>IF(N159="nulová",J159,0)</f>
        <v>0</v>
      </c>
      <c r="BJ159" s="17" t="s">
        <v>88</v>
      </c>
      <c r="BK159" s="150">
        <f>ROUND(I159*H159,2)</f>
        <v>0</v>
      </c>
      <c r="BL159" s="17" t="s">
        <v>120</v>
      </c>
      <c r="BM159" s="149" t="s">
        <v>398</v>
      </c>
    </row>
    <row r="160" spans="2:65" s="1" customFormat="1" ht="29.25" x14ac:dyDescent="0.2">
      <c r="B160" s="33"/>
      <c r="D160" s="155" t="s">
        <v>318</v>
      </c>
      <c r="F160" s="156" t="s">
        <v>7960</v>
      </c>
      <c r="I160" s="153"/>
      <c r="L160" s="33"/>
      <c r="M160" s="154"/>
      <c r="T160" s="57"/>
      <c r="AT160" s="17" t="s">
        <v>318</v>
      </c>
      <c r="AU160" s="17" t="s">
        <v>81</v>
      </c>
    </row>
    <row r="161" spans="2:65" s="1" customFormat="1" ht="16.5" customHeight="1" x14ac:dyDescent="0.2">
      <c r="B161" s="137"/>
      <c r="C161" s="138" t="s">
        <v>399</v>
      </c>
      <c r="D161" s="138" t="s">
        <v>311</v>
      </c>
      <c r="E161" s="139" t="s">
        <v>7961</v>
      </c>
      <c r="F161" s="140" t="s">
        <v>7962</v>
      </c>
      <c r="G161" s="141" t="s">
        <v>2702</v>
      </c>
      <c r="H161" s="142">
        <v>2</v>
      </c>
      <c r="I161" s="143"/>
      <c r="J161" s="144">
        <f>ROUND(I161*H161,2)</f>
        <v>0</v>
      </c>
      <c r="K161" s="140" t="s">
        <v>7325</v>
      </c>
      <c r="L161" s="33"/>
      <c r="M161" s="145" t="s">
        <v>1</v>
      </c>
      <c r="N161" s="146" t="s">
        <v>46</v>
      </c>
      <c r="P161" s="147">
        <f>O161*H161</f>
        <v>0</v>
      </c>
      <c r="Q161" s="147">
        <v>0</v>
      </c>
      <c r="R161" s="147">
        <f>Q161*H161</f>
        <v>0</v>
      </c>
      <c r="S161" s="147">
        <v>0</v>
      </c>
      <c r="T161" s="148">
        <f>S161*H161</f>
        <v>0</v>
      </c>
      <c r="AR161" s="149" t="s">
        <v>120</v>
      </c>
      <c r="AT161" s="149" t="s">
        <v>311</v>
      </c>
      <c r="AU161" s="149" t="s">
        <v>81</v>
      </c>
      <c r="AY161" s="17" t="s">
        <v>309</v>
      </c>
      <c r="BE161" s="150">
        <f>IF(N161="základní",J161,0)</f>
        <v>0</v>
      </c>
      <c r="BF161" s="150">
        <f>IF(N161="snížená",J161,0)</f>
        <v>0</v>
      </c>
      <c r="BG161" s="150">
        <f>IF(N161="zákl. přenesená",J161,0)</f>
        <v>0</v>
      </c>
      <c r="BH161" s="150">
        <f>IF(N161="sníž. přenesená",J161,0)</f>
        <v>0</v>
      </c>
      <c r="BI161" s="150">
        <f>IF(N161="nulová",J161,0)</f>
        <v>0</v>
      </c>
      <c r="BJ161" s="17" t="s">
        <v>88</v>
      </c>
      <c r="BK161" s="150">
        <f>ROUND(I161*H161,2)</f>
        <v>0</v>
      </c>
      <c r="BL161" s="17" t="s">
        <v>120</v>
      </c>
      <c r="BM161" s="149" t="s">
        <v>402</v>
      </c>
    </row>
    <row r="162" spans="2:65" s="1" customFormat="1" ht="29.25" x14ac:dyDescent="0.2">
      <c r="B162" s="33"/>
      <c r="D162" s="155" t="s">
        <v>318</v>
      </c>
      <c r="F162" s="156" t="s">
        <v>7963</v>
      </c>
      <c r="I162" s="153"/>
      <c r="L162" s="33"/>
      <c r="M162" s="154"/>
      <c r="T162" s="57"/>
      <c r="AT162" s="17" t="s">
        <v>318</v>
      </c>
      <c r="AU162" s="17" t="s">
        <v>81</v>
      </c>
    </row>
    <row r="163" spans="2:65" s="1" customFormat="1" ht="16.5" customHeight="1" x14ac:dyDescent="0.2">
      <c r="B163" s="137"/>
      <c r="C163" s="138" t="s">
        <v>355</v>
      </c>
      <c r="D163" s="138" t="s">
        <v>311</v>
      </c>
      <c r="E163" s="139" t="s">
        <v>7964</v>
      </c>
      <c r="F163" s="140" t="s">
        <v>7932</v>
      </c>
      <c r="G163" s="141" t="s">
        <v>2702</v>
      </c>
      <c r="H163" s="142">
        <v>2</v>
      </c>
      <c r="I163" s="143"/>
      <c r="J163" s="144">
        <f>ROUND(I163*H163,2)</f>
        <v>0</v>
      </c>
      <c r="K163" s="140" t="s">
        <v>7325</v>
      </c>
      <c r="L163" s="33"/>
      <c r="M163" s="145" t="s">
        <v>1</v>
      </c>
      <c r="N163" s="146" t="s">
        <v>46</v>
      </c>
      <c r="P163" s="147">
        <f>O163*H163</f>
        <v>0</v>
      </c>
      <c r="Q163" s="147">
        <v>0</v>
      </c>
      <c r="R163" s="147">
        <f>Q163*H163</f>
        <v>0</v>
      </c>
      <c r="S163" s="147">
        <v>0</v>
      </c>
      <c r="T163" s="148">
        <f>S163*H163</f>
        <v>0</v>
      </c>
      <c r="AR163" s="149" t="s">
        <v>120</v>
      </c>
      <c r="AT163" s="149" t="s">
        <v>311</v>
      </c>
      <c r="AU163" s="149" t="s">
        <v>81</v>
      </c>
      <c r="AY163" s="17" t="s">
        <v>309</v>
      </c>
      <c r="BE163" s="150">
        <f>IF(N163="základní",J163,0)</f>
        <v>0</v>
      </c>
      <c r="BF163" s="150">
        <f>IF(N163="snížená",J163,0)</f>
        <v>0</v>
      </c>
      <c r="BG163" s="150">
        <f>IF(N163="zákl. přenesená",J163,0)</f>
        <v>0</v>
      </c>
      <c r="BH163" s="150">
        <f>IF(N163="sníž. přenesená",J163,0)</f>
        <v>0</v>
      </c>
      <c r="BI163" s="150">
        <f>IF(N163="nulová",J163,0)</f>
        <v>0</v>
      </c>
      <c r="BJ163" s="17" t="s">
        <v>88</v>
      </c>
      <c r="BK163" s="150">
        <f>ROUND(I163*H163,2)</f>
        <v>0</v>
      </c>
      <c r="BL163" s="17" t="s">
        <v>120</v>
      </c>
      <c r="BM163" s="149" t="s">
        <v>406</v>
      </c>
    </row>
    <row r="164" spans="2:65" s="1" customFormat="1" ht="29.25" x14ac:dyDescent="0.2">
      <c r="B164" s="33"/>
      <c r="D164" s="155" t="s">
        <v>318</v>
      </c>
      <c r="F164" s="156" t="s">
        <v>7965</v>
      </c>
      <c r="I164" s="153"/>
      <c r="L164" s="33"/>
      <c r="M164" s="154"/>
      <c r="T164" s="57"/>
      <c r="AT164" s="17" t="s">
        <v>318</v>
      </c>
      <c r="AU164" s="17" t="s">
        <v>81</v>
      </c>
    </row>
    <row r="165" spans="2:65" s="1" customFormat="1" ht="16.5" customHeight="1" x14ac:dyDescent="0.2">
      <c r="B165" s="137"/>
      <c r="C165" s="138" t="s">
        <v>7</v>
      </c>
      <c r="D165" s="138" t="s">
        <v>311</v>
      </c>
      <c r="E165" s="139" t="s">
        <v>7966</v>
      </c>
      <c r="F165" s="140" t="s">
        <v>7967</v>
      </c>
      <c r="G165" s="141" t="s">
        <v>2702</v>
      </c>
      <c r="H165" s="142">
        <v>1</v>
      </c>
      <c r="I165" s="143"/>
      <c r="J165" s="144">
        <f>ROUND(I165*H165,2)</f>
        <v>0</v>
      </c>
      <c r="K165" s="140" t="s">
        <v>7325</v>
      </c>
      <c r="L165" s="33"/>
      <c r="M165" s="145" t="s">
        <v>1</v>
      </c>
      <c r="N165" s="146" t="s">
        <v>46</v>
      </c>
      <c r="P165" s="147">
        <f>O165*H165</f>
        <v>0</v>
      </c>
      <c r="Q165" s="147">
        <v>0</v>
      </c>
      <c r="R165" s="147">
        <f>Q165*H165</f>
        <v>0</v>
      </c>
      <c r="S165" s="147">
        <v>0</v>
      </c>
      <c r="T165" s="148">
        <f>S165*H165</f>
        <v>0</v>
      </c>
      <c r="AR165" s="149" t="s">
        <v>120</v>
      </c>
      <c r="AT165" s="149" t="s">
        <v>311</v>
      </c>
      <c r="AU165" s="149" t="s">
        <v>81</v>
      </c>
      <c r="AY165" s="17" t="s">
        <v>309</v>
      </c>
      <c r="BE165" s="150">
        <f>IF(N165="základní",J165,0)</f>
        <v>0</v>
      </c>
      <c r="BF165" s="150">
        <f>IF(N165="snížená",J165,0)</f>
        <v>0</v>
      </c>
      <c r="BG165" s="150">
        <f>IF(N165="zákl. přenesená",J165,0)</f>
        <v>0</v>
      </c>
      <c r="BH165" s="150">
        <f>IF(N165="sníž. přenesená",J165,0)</f>
        <v>0</v>
      </c>
      <c r="BI165" s="150">
        <f>IF(N165="nulová",J165,0)</f>
        <v>0</v>
      </c>
      <c r="BJ165" s="17" t="s">
        <v>88</v>
      </c>
      <c r="BK165" s="150">
        <f>ROUND(I165*H165,2)</f>
        <v>0</v>
      </c>
      <c r="BL165" s="17" t="s">
        <v>120</v>
      </c>
      <c r="BM165" s="149" t="s">
        <v>410</v>
      </c>
    </row>
    <row r="166" spans="2:65" s="1" customFormat="1" ht="39" x14ac:dyDescent="0.2">
      <c r="B166" s="33"/>
      <c r="D166" s="155" t="s">
        <v>318</v>
      </c>
      <c r="F166" s="156" t="s">
        <v>7968</v>
      </c>
      <c r="I166" s="153"/>
      <c r="L166" s="33"/>
      <c r="M166" s="154"/>
      <c r="T166" s="57"/>
      <c r="AT166" s="17" t="s">
        <v>318</v>
      </c>
      <c r="AU166" s="17" t="s">
        <v>81</v>
      </c>
    </row>
    <row r="167" spans="2:65" s="1" customFormat="1" ht="16.5" customHeight="1" x14ac:dyDescent="0.2">
      <c r="B167" s="137"/>
      <c r="C167" s="138" t="s">
        <v>361</v>
      </c>
      <c r="D167" s="138" t="s">
        <v>311</v>
      </c>
      <c r="E167" s="139" t="s">
        <v>7969</v>
      </c>
      <c r="F167" s="140" t="s">
        <v>7970</v>
      </c>
      <c r="G167" s="141" t="s">
        <v>2702</v>
      </c>
      <c r="H167" s="142">
        <v>0</v>
      </c>
      <c r="I167" s="143"/>
      <c r="J167" s="144">
        <f>ROUND(I167*H167,2)</f>
        <v>0</v>
      </c>
      <c r="K167" s="206" t="s">
        <v>10982</v>
      </c>
      <c r="L167" s="33"/>
      <c r="M167" s="145" t="s">
        <v>1</v>
      </c>
      <c r="N167" s="146" t="s">
        <v>46</v>
      </c>
      <c r="P167" s="147">
        <f>O167*H167</f>
        <v>0</v>
      </c>
      <c r="Q167" s="147">
        <v>0</v>
      </c>
      <c r="R167" s="147">
        <f>Q167*H167</f>
        <v>0</v>
      </c>
      <c r="S167" s="147">
        <v>0</v>
      </c>
      <c r="T167" s="148">
        <f>S167*H167</f>
        <v>0</v>
      </c>
      <c r="AR167" s="149" t="s">
        <v>120</v>
      </c>
      <c r="AT167" s="149" t="s">
        <v>311</v>
      </c>
      <c r="AU167" s="149" t="s">
        <v>81</v>
      </c>
      <c r="AY167" s="17" t="s">
        <v>309</v>
      </c>
      <c r="BE167" s="150">
        <f>IF(N167="základní",J167,0)</f>
        <v>0</v>
      </c>
      <c r="BF167" s="150">
        <f>IF(N167="snížená",J167,0)</f>
        <v>0</v>
      </c>
      <c r="BG167" s="150">
        <f>IF(N167="zákl. přenesená",J167,0)</f>
        <v>0</v>
      </c>
      <c r="BH167" s="150">
        <f>IF(N167="sníž. přenesená",J167,0)</f>
        <v>0</v>
      </c>
      <c r="BI167" s="150">
        <f>IF(N167="nulová",J167,0)</f>
        <v>0</v>
      </c>
      <c r="BJ167" s="17" t="s">
        <v>88</v>
      </c>
      <c r="BK167" s="150">
        <f>ROUND(I167*H167,2)</f>
        <v>0</v>
      </c>
      <c r="BL167" s="17" t="s">
        <v>120</v>
      </c>
      <c r="BM167" s="149" t="s">
        <v>414</v>
      </c>
    </row>
    <row r="168" spans="2:65" s="1" customFormat="1" ht="39" x14ac:dyDescent="0.2">
      <c r="B168" s="33"/>
      <c r="D168" s="155" t="s">
        <v>318</v>
      </c>
      <c r="F168" s="156" t="s">
        <v>7971</v>
      </c>
      <c r="I168" s="153"/>
      <c r="L168" s="33"/>
      <c r="M168" s="154"/>
      <c r="T168" s="57"/>
      <c r="AT168" s="17" t="s">
        <v>318</v>
      </c>
      <c r="AU168" s="17" t="s">
        <v>81</v>
      </c>
    </row>
    <row r="169" spans="2:65" s="1" customFormat="1" ht="16.5" customHeight="1" x14ac:dyDescent="0.2">
      <c r="B169" s="137"/>
      <c r="C169" s="138" t="s">
        <v>416</v>
      </c>
      <c r="D169" s="138" t="s">
        <v>311</v>
      </c>
      <c r="E169" s="139" t="s">
        <v>7972</v>
      </c>
      <c r="F169" s="140" t="s">
        <v>7973</v>
      </c>
      <c r="G169" s="141" t="s">
        <v>2702</v>
      </c>
      <c r="H169" s="142">
        <v>1</v>
      </c>
      <c r="I169" s="143"/>
      <c r="J169" s="144">
        <f>ROUND(I169*H169,2)</f>
        <v>0</v>
      </c>
      <c r="K169" s="140" t="s">
        <v>7325</v>
      </c>
      <c r="L169" s="33"/>
      <c r="M169" s="145" t="s">
        <v>1</v>
      </c>
      <c r="N169" s="146" t="s">
        <v>46</v>
      </c>
      <c r="P169" s="147">
        <f>O169*H169</f>
        <v>0</v>
      </c>
      <c r="Q169" s="147">
        <v>0</v>
      </c>
      <c r="R169" s="147">
        <f>Q169*H169</f>
        <v>0</v>
      </c>
      <c r="S169" s="147">
        <v>0</v>
      </c>
      <c r="T169" s="148">
        <f>S169*H169</f>
        <v>0</v>
      </c>
      <c r="AR169" s="149" t="s">
        <v>120</v>
      </c>
      <c r="AT169" s="149" t="s">
        <v>311</v>
      </c>
      <c r="AU169" s="149" t="s">
        <v>81</v>
      </c>
      <c r="AY169" s="17" t="s">
        <v>309</v>
      </c>
      <c r="BE169" s="150">
        <f>IF(N169="základní",J169,0)</f>
        <v>0</v>
      </c>
      <c r="BF169" s="150">
        <f>IF(N169="snížená",J169,0)</f>
        <v>0</v>
      </c>
      <c r="BG169" s="150">
        <f>IF(N169="zákl. přenesená",J169,0)</f>
        <v>0</v>
      </c>
      <c r="BH169" s="150">
        <f>IF(N169="sníž. přenesená",J169,0)</f>
        <v>0</v>
      </c>
      <c r="BI169" s="150">
        <f>IF(N169="nulová",J169,0)</f>
        <v>0</v>
      </c>
      <c r="BJ169" s="17" t="s">
        <v>88</v>
      </c>
      <c r="BK169" s="150">
        <f>ROUND(I169*H169,2)</f>
        <v>0</v>
      </c>
      <c r="BL169" s="17" t="s">
        <v>120</v>
      </c>
      <c r="BM169" s="149" t="s">
        <v>420</v>
      </c>
    </row>
    <row r="170" spans="2:65" s="1" customFormat="1" ht="29.25" x14ac:dyDescent="0.2">
      <c r="B170" s="33"/>
      <c r="D170" s="155" t="s">
        <v>318</v>
      </c>
      <c r="F170" s="156" t="s">
        <v>7974</v>
      </c>
      <c r="I170" s="153"/>
      <c r="L170" s="33"/>
      <c r="M170" s="154"/>
      <c r="T170" s="57"/>
      <c r="AT170" s="17" t="s">
        <v>318</v>
      </c>
      <c r="AU170" s="17" t="s">
        <v>81</v>
      </c>
    </row>
    <row r="171" spans="2:65" s="1" customFormat="1" ht="16.5" customHeight="1" x14ac:dyDescent="0.2">
      <c r="B171" s="137"/>
      <c r="C171" s="138" t="s">
        <v>367</v>
      </c>
      <c r="D171" s="138" t="s">
        <v>311</v>
      </c>
      <c r="E171" s="139" t="s">
        <v>7964</v>
      </c>
      <c r="F171" s="140" t="s">
        <v>7932</v>
      </c>
      <c r="G171" s="141" t="s">
        <v>2702</v>
      </c>
      <c r="H171" s="142">
        <v>2</v>
      </c>
      <c r="I171" s="143"/>
      <c r="J171" s="144">
        <f>ROUND(I171*H171,2)</f>
        <v>0</v>
      </c>
      <c r="K171" s="140" t="s">
        <v>7325</v>
      </c>
      <c r="L171" s="33"/>
      <c r="M171" s="145" t="s">
        <v>1</v>
      </c>
      <c r="N171" s="146" t="s">
        <v>46</v>
      </c>
      <c r="P171" s="147">
        <f>O171*H171</f>
        <v>0</v>
      </c>
      <c r="Q171" s="147">
        <v>0</v>
      </c>
      <c r="R171" s="147">
        <f>Q171*H171</f>
        <v>0</v>
      </c>
      <c r="S171" s="147">
        <v>0</v>
      </c>
      <c r="T171" s="148">
        <f>S171*H171</f>
        <v>0</v>
      </c>
      <c r="AR171" s="149" t="s">
        <v>120</v>
      </c>
      <c r="AT171" s="149" t="s">
        <v>311</v>
      </c>
      <c r="AU171" s="149" t="s">
        <v>81</v>
      </c>
      <c r="AY171" s="17" t="s">
        <v>309</v>
      </c>
      <c r="BE171" s="150">
        <f>IF(N171="základní",J171,0)</f>
        <v>0</v>
      </c>
      <c r="BF171" s="150">
        <f>IF(N171="snížená",J171,0)</f>
        <v>0</v>
      </c>
      <c r="BG171" s="150">
        <f>IF(N171="zákl. přenesená",J171,0)</f>
        <v>0</v>
      </c>
      <c r="BH171" s="150">
        <f>IF(N171="sníž. přenesená",J171,0)</f>
        <v>0</v>
      </c>
      <c r="BI171" s="150">
        <f>IF(N171="nulová",J171,0)</f>
        <v>0</v>
      </c>
      <c r="BJ171" s="17" t="s">
        <v>88</v>
      </c>
      <c r="BK171" s="150">
        <f>ROUND(I171*H171,2)</f>
        <v>0</v>
      </c>
      <c r="BL171" s="17" t="s">
        <v>120</v>
      </c>
      <c r="BM171" s="149" t="s">
        <v>424</v>
      </c>
    </row>
    <row r="172" spans="2:65" s="1" customFormat="1" ht="29.25" x14ac:dyDescent="0.2">
      <c r="B172" s="33"/>
      <c r="D172" s="155" t="s">
        <v>318</v>
      </c>
      <c r="F172" s="156" t="s">
        <v>7965</v>
      </c>
      <c r="I172" s="153"/>
      <c r="L172" s="33"/>
      <c r="M172" s="154"/>
      <c r="T172" s="57"/>
      <c r="AT172" s="17" t="s">
        <v>318</v>
      </c>
      <c r="AU172" s="17" t="s">
        <v>81</v>
      </c>
    </row>
    <row r="173" spans="2:65" s="1" customFormat="1" ht="16.5" customHeight="1" x14ac:dyDescent="0.2">
      <c r="B173" s="137"/>
      <c r="C173" s="138" t="s">
        <v>426</v>
      </c>
      <c r="D173" s="138" t="s">
        <v>311</v>
      </c>
      <c r="E173" s="139" t="s">
        <v>7975</v>
      </c>
      <c r="F173" s="140" t="s">
        <v>7976</v>
      </c>
      <c r="G173" s="141" t="s">
        <v>2702</v>
      </c>
      <c r="H173" s="142">
        <v>0</v>
      </c>
      <c r="I173" s="143"/>
      <c r="J173" s="144">
        <f>ROUND(I173*H173,2)</f>
        <v>0</v>
      </c>
      <c r="K173" s="206" t="s">
        <v>10982</v>
      </c>
      <c r="L173" s="33"/>
      <c r="M173" s="145" t="s">
        <v>1</v>
      </c>
      <c r="N173" s="146" t="s">
        <v>46</v>
      </c>
      <c r="P173" s="147">
        <f>O173*H173</f>
        <v>0</v>
      </c>
      <c r="Q173" s="147">
        <v>0</v>
      </c>
      <c r="R173" s="147">
        <f>Q173*H173</f>
        <v>0</v>
      </c>
      <c r="S173" s="147">
        <v>0</v>
      </c>
      <c r="T173" s="148">
        <f>S173*H173</f>
        <v>0</v>
      </c>
      <c r="AR173" s="149" t="s">
        <v>120</v>
      </c>
      <c r="AT173" s="149" t="s">
        <v>311</v>
      </c>
      <c r="AU173" s="149" t="s">
        <v>81</v>
      </c>
      <c r="AY173" s="17" t="s">
        <v>309</v>
      </c>
      <c r="BE173" s="150">
        <f>IF(N173="základní",J173,0)</f>
        <v>0</v>
      </c>
      <c r="BF173" s="150">
        <f>IF(N173="snížená",J173,0)</f>
        <v>0</v>
      </c>
      <c r="BG173" s="150">
        <f>IF(N173="zákl. přenesená",J173,0)</f>
        <v>0</v>
      </c>
      <c r="BH173" s="150">
        <f>IF(N173="sníž. přenesená",J173,0)</f>
        <v>0</v>
      </c>
      <c r="BI173" s="150">
        <f>IF(N173="nulová",J173,0)</f>
        <v>0</v>
      </c>
      <c r="BJ173" s="17" t="s">
        <v>88</v>
      </c>
      <c r="BK173" s="150">
        <f>ROUND(I173*H173,2)</f>
        <v>0</v>
      </c>
      <c r="BL173" s="17" t="s">
        <v>120</v>
      </c>
      <c r="BM173" s="149" t="s">
        <v>429</v>
      </c>
    </row>
    <row r="174" spans="2:65" s="1" customFormat="1" ht="29.25" x14ac:dyDescent="0.2">
      <c r="B174" s="33"/>
      <c r="D174" s="155" t="s">
        <v>318</v>
      </c>
      <c r="F174" s="156" t="s">
        <v>7977</v>
      </c>
      <c r="I174" s="153"/>
      <c r="L174" s="33"/>
      <c r="M174" s="154"/>
      <c r="T174" s="57"/>
      <c r="AT174" s="17" t="s">
        <v>318</v>
      </c>
      <c r="AU174" s="17" t="s">
        <v>81</v>
      </c>
    </row>
    <row r="175" spans="2:65" s="1" customFormat="1" ht="16.5" customHeight="1" x14ac:dyDescent="0.2">
      <c r="B175" s="137"/>
      <c r="C175" s="138" t="s">
        <v>371</v>
      </c>
      <c r="D175" s="138" t="s">
        <v>311</v>
      </c>
      <c r="E175" s="139" t="s">
        <v>7978</v>
      </c>
      <c r="F175" s="140" t="s">
        <v>7979</v>
      </c>
      <c r="G175" s="141" t="s">
        <v>2702</v>
      </c>
      <c r="H175" s="142">
        <v>1</v>
      </c>
      <c r="I175" s="143"/>
      <c r="J175" s="144">
        <f>ROUND(I175*H175,2)</f>
        <v>0</v>
      </c>
      <c r="K175" s="140" t="s">
        <v>7325</v>
      </c>
      <c r="L175" s="33"/>
      <c r="M175" s="145" t="s">
        <v>1</v>
      </c>
      <c r="N175" s="146" t="s">
        <v>46</v>
      </c>
      <c r="P175" s="147">
        <f>O175*H175</f>
        <v>0</v>
      </c>
      <c r="Q175" s="147">
        <v>0</v>
      </c>
      <c r="R175" s="147">
        <f>Q175*H175</f>
        <v>0</v>
      </c>
      <c r="S175" s="147">
        <v>0</v>
      </c>
      <c r="T175" s="148">
        <f>S175*H175</f>
        <v>0</v>
      </c>
      <c r="AR175" s="149" t="s">
        <v>120</v>
      </c>
      <c r="AT175" s="149" t="s">
        <v>311</v>
      </c>
      <c r="AU175" s="149" t="s">
        <v>81</v>
      </c>
      <c r="AY175" s="17" t="s">
        <v>309</v>
      </c>
      <c r="BE175" s="150">
        <f>IF(N175="základní",J175,0)</f>
        <v>0</v>
      </c>
      <c r="BF175" s="150">
        <f>IF(N175="snížená",J175,0)</f>
        <v>0</v>
      </c>
      <c r="BG175" s="150">
        <f>IF(N175="zákl. přenesená",J175,0)</f>
        <v>0</v>
      </c>
      <c r="BH175" s="150">
        <f>IF(N175="sníž. přenesená",J175,0)</f>
        <v>0</v>
      </c>
      <c r="BI175" s="150">
        <f>IF(N175="nulová",J175,0)</f>
        <v>0</v>
      </c>
      <c r="BJ175" s="17" t="s">
        <v>88</v>
      </c>
      <c r="BK175" s="150">
        <f>ROUND(I175*H175,2)</f>
        <v>0</v>
      </c>
      <c r="BL175" s="17" t="s">
        <v>120</v>
      </c>
      <c r="BM175" s="149" t="s">
        <v>435</v>
      </c>
    </row>
    <row r="176" spans="2:65" s="1" customFormat="1" ht="29.25" x14ac:dyDescent="0.2">
      <c r="B176" s="33"/>
      <c r="D176" s="155" t="s">
        <v>318</v>
      </c>
      <c r="F176" s="156" t="s">
        <v>7980</v>
      </c>
      <c r="I176" s="153"/>
      <c r="L176" s="33"/>
      <c r="M176" s="154"/>
      <c r="T176" s="57"/>
      <c r="AT176" s="17" t="s">
        <v>318</v>
      </c>
      <c r="AU176" s="17" t="s">
        <v>81</v>
      </c>
    </row>
    <row r="177" spans="2:65" s="1" customFormat="1" ht="24.2" customHeight="1" x14ac:dyDescent="0.2">
      <c r="B177" s="137"/>
      <c r="C177" s="138" t="s">
        <v>437</v>
      </c>
      <c r="D177" s="138" t="s">
        <v>311</v>
      </c>
      <c r="E177" s="139" t="s">
        <v>7981</v>
      </c>
      <c r="F177" s="140" t="s">
        <v>7982</v>
      </c>
      <c r="G177" s="141" t="s">
        <v>2702</v>
      </c>
      <c r="H177" s="142">
        <v>1</v>
      </c>
      <c r="I177" s="143"/>
      <c r="J177" s="144">
        <f>ROUND(I177*H177,2)</f>
        <v>0</v>
      </c>
      <c r="K177" s="140" t="s">
        <v>7325</v>
      </c>
      <c r="L177" s="33"/>
      <c r="M177" s="145" t="s">
        <v>1</v>
      </c>
      <c r="N177" s="146" t="s">
        <v>46</v>
      </c>
      <c r="P177" s="147">
        <f>O177*H177</f>
        <v>0</v>
      </c>
      <c r="Q177" s="147">
        <v>0</v>
      </c>
      <c r="R177" s="147">
        <f>Q177*H177</f>
        <v>0</v>
      </c>
      <c r="S177" s="147">
        <v>0</v>
      </c>
      <c r="T177" s="148">
        <f>S177*H177</f>
        <v>0</v>
      </c>
      <c r="AR177" s="149" t="s">
        <v>120</v>
      </c>
      <c r="AT177" s="149" t="s">
        <v>311</v>
      </c>
      <c r="AU177" s="149" t="s">
        <v>81</v>
      </c>
      <c r="AY177" s="17" t="s">
        <v>309</v>
      </c>
      <c r="BE177" s="150">
        <f>IF(N177="základní",J177,0)</f>
        <v>0</v>
      </c>
      <c r="BF177" s="150">
        <f>IF(N177="snížená",J177,0)</f>
        <v>0</v>
      </c>
      <c r="BG177" s="150">
        <f>IF(N177="zákl. přenesená",J177,0)</f>
        <v>0</v>
      </c>
      <c r="BH177" s="150">
        <f>IF(N177="sníž. přenesená",J177,0)</f>
        <v>0</v>
      </c>
      <c r="BI177" s="150">
        <f>IF(N177="nulová",J177,0)</f>
        <v>0</v>
      </c>
      <c r="BJ177" s="17" t="s">
        <v>88</v>
      </c>
      <c r="BK177" s="150">
        <f>ROUND(I177*H177,2)</f>
        <v>0</v>
      </c>
      <c r="BL177" s="17" t="s">
        <v>120</v>
      </c>
      <c r="BM177" s="149" t="s">
        <v>440</v>
      </c>
    </row>
    <row r="178" spans="2:65" s="1" customFormat="1" ht="29.25" x14ac:dyDescent="0.2">
      <c r="B178" s="33"/>
      <c r="D178" s="155" t="s">
        <v>318</v>
      </c>
      <c r="F178" s="156" t="s">
        <v>7983</v>
      </c>
      <c r="I178" s="153"/>
      <c r="L178" s="33"/>
      <c r="M178" s="154"/>
      <c r="T178" s="57"/>
      <c r="AT178" s="17" t="s">
        <v>318</v>
      </c>
      <c r="AU178" s="17" t="s">
        <v>81</v>
      </c>
    </row>
    <row r="179" spans="2:65" s="1" customFormat="1" ht="16.5" customHeight="1" x14ac:dyDescent="0.2">
      <c r="B179" s="137"/>
      <c r="C179" s="138" t="s">
        <v>376</v>
      </c>
      <c r="D179" s="138" t="s">
        <v>311</v>
      </c>
      <c r="E179" s="139" t="s">
        <v>7984</v>
      </c>
      <c r="F179" s="140" t="s">
        <v>7985</v>
      </c>
      <c r="G179" s="141" t="s">
        <v>2702</v>
      </c>
      <c r="H179" s="142">
        <v>0</v>
      </c>
      <c r="I179" s="143"/>
      <c r="J179" s="144">
        <f>ROUND(I179*H179,2)</f>
        <v>0</v>
      </c>
      <c r="K179" s="206" t="s">
        <v>10982</v>
      </c>
      <c r="L179" s="33"/>
      <c r="M179" s="145" t="s">
        <v>1</v>
      </c>
      <c r="N179" s="146" t="s">
        <v>46</v>
      </c>
      <c r="P179" s="147">
        <f>O179*H179</f>
        <v>0</v>
      </c>
      <c r="Q179" s="147">
        <v>0</v>
      </c>
      <c r="R179" s="147">
        <f>Q179*H179</f>
        <v>0</v>
      </c>
      <c r="S179" s="147">
        <v>0</v>
      </c>
      <c r="T179" s="148">
        <f>S179*H179</f>
        <v>0</v>
      </c>
      <c r="AR179" s="149" t="s">
        <v>120</v>
      </c>
      <c r="AT179" s="149" t="s">
        <v>311</v>
      </c>
      <c r="AU179" s="149" t="s">
        <v>81</v>
      </c>
      <c r="AY179" s="17" t="s">
        <v>309</v>
      </c>
      <c r="BE179" s="150">
        <f>IF(N179="základní",J179,0)</f>
        <v>0</v>
      </c>
      <c r="BF179" s="150">
        <f>IF(N179="snížená",J179,0)</f>
        <v>0</v>
      </c>
      <c r="BG179" s="150">
        <f>IF(N179="zákl. přenesená",J179,0)</f>
        <v>0</v>
      </c>
      <c r="BH179" s="150">
        <f>IF(N179="sníž. přenesená",J179,0)</f>
        <v>0</v>
      </c>
      <c r="BI179" s="150">
        <f>IF(N179="nulová",J179,0)</f>
        <v>0</v>
      </c>
      <c r="BJ179" s="17" t="s">
        <v>88</v>
      </c>
      <c r="BK179" s="150">
        <f>ROUND(I179*H179,2)</f>
        <v>0</v>
      </c>
      <c r="BL179" s="17" t="s">
        <v>120</v>
      </c>
      <c r="BM179" s="149" t="s">
        <v>443</v>
      </c>
    </row>
    <row r="180" spans="2:65" s="1" customFormat="1" ht="29.25" x14ac:dyDescent="0.2">
      <c r="B180" s="33"/>
      <c r="D180" s="155" t="s">
        <v>318</v>
      </c>
      <c r="F180" s="156" t="s">
        <v>7986</v>
      </c>
      <c r="I180" s="153"/>
      <c r="L180" s="33"/>
      <c r="M180" s="154"/>
      <c r="T180" s="57"/>
      <c r="AT180" s="17" t="s">
        <v>318</v>
      </c>
      <c r="AU180" s="17" t="s">
        <v>81</v>
      </c>
    </row>
    <row r="181" spans="2:65" s="1" customFormat="1" ht="16.5" customHeight="1" x14ac:dyDescent="0.2">
      <c r="B181" s="137"/>
      <c r="C181" s="138" t="s">
        <v>444</v>
      </c>
      <c r="D181" s="138" t="s">
        <v>311</v>
      </c>
      <c r="E181" s="139" t="s">
        <v>7987</v>
      </c>
      <c r="F181" s="140" t="s">
        <v>7988</v>
      </c>
      <c r="G181" s="141" t="s">
        <v>2702</v>
      </c>
      <c r="H181" s="142">
        <v>2</v>
      </c>
      <c r="I181" s="143"/>
      <c r="J181" s="144">
        <f>ROUND(I181*H181,2)</f>
        <v>0</v>
      </c>
      <c r="K181" s="140" t="s">
        <v>7325</v>
      </c>
      <c r="L181" s="33"/>
      <c r="M181" s="145" t="s">
        <v>1</v>
      </c>
      <c r="N181" s="146" t="s">
        <v>46</v>
      </c>
      <c r="P181" s="147">
        <f>O181*H181</f>
        <v>0</v>
      </c>
      <c r="Q181" s="147">
        <v>0</v>
      </c>
      <c r="R181" s="147">
        <f>Q181*H181</f>
        <v>0</v>
      </c>
      <c r="S181" s="147">
        <v>0</v>
      </c>
      <c r="T181" s="148">
        <f>S181*H181</f>
        <v>0</v>
      </c>
      <c r="AR181" s="149" t="s">
        <v>120</v>
      </c>
      <c r="AT181" s="149" t="s">
        <v>311</v>
      </c>
      <c r="AU181" s="149" t="s">
        <v>81</v>
      </c>
      <c r="AY181" s="17" t="s">
        <v>309</v>
      </c>
      <c r="BE181" s="150">
        <f>IF(N181="základní",J181,0)</f>
        <v>0</v>
      </c>
      <c r="BF181" s="150">
        <f>IF(N181="snížená",J181,0)</f>
        <v>0</v>
      </c>
      <c r="BG181" s="150">
        <f>IF(N181="zákl. přenesená",J181,0)</f>
        <v>0</v>
      </c>
      <c r="BH181" s="150">
        <f>IF(N181="sníž. přenesená",J181,0)</f>
        <v>0</v>
      </c>
      <c r="BI181" s="150">
        <f>IF(N181="nulová",J181,0)</f>
        <v>0</v>
      </c>
      <c r="BJ181" s="17" t="s">
        <v>88</v>
      </c>
      <c r="BK181" s="150">
        <f>ROUND(I181*H181,2)</f>
        <v>0</v>
      </c>
      <c r="BL181" s="17" t="s">
        <v>120</v>
      </c>
      <c r="BM181" s="149" t="s">
        <v>447</v>
      </c>
    </row>
    <row r="182" spans="2:65" s="1" customFormat="1" ht="48.75" x14ac:dyDescent="0.2">
      <c r="B182" s="33"/>
      <c r="D182" s="155" t="s">
        <v>318</v>
      </c>
      <c r="F182" s="156" t="s">
        <v>7989</v>
      </c>
      <c r="I182" s="153"/>
      <c r="L182" s="33"/>
      <c r="M182" s="154"/>
      <c r="T182" s="57"/>
      <c r="AT182" s="17" t="s">
        <v>318</v>
      </c>
      <c r="AU182" s="17" t="s">
        <v>81</v>
      </c>
    </row>
    <row r="183" spans="2:65" s="1" customFormat="1" ht="16.5" customHeight="1" x14ac:dyDescent="0.2">
      <c r="B183" s="137"/>
      <c r="C183" s="138" t="s">
        <v>381</v>
      </c>
      <c r="D183" s="138" t="s">
        <v>311</v>
      </c>
      <c r="E183" s="139" t="s">
        <v>7990</v>
      </c>
      <c r="F183" s="140" t="s">
        <v>7991</v>
      </c>
      <c r="G183" s="141" t="s">
        <v>2702</v>
      </c>
      <c r="H183" s="142">
        <v>0</v>
      </c>
      <c r="I183" s="143"/>
      <c r="J183" s="144">
        <f>ROUND(I183*H183,2)</f>
        <v>0</v>
      </c>
      <c r="K183" s="206" t="s">
        <v>10982</v>
      </c>
      <c r="L183" s="33"/>
      <c r="M183" s="145" t="s">
        <v>1</v>
      </c>
      <c r="N183" s="146" t="s">
        <v>46</v>
      </c>
      <c r="P183" s="147">
        <f>O183*H183</f>
        <v>0</v>
      </c>
      <c r="Q183" s="147">
        <v>0</v>
      </c>
      <c r="R183" s="147">
        <f>Q183*H183</f>
        <v>0</v>
      </c>
      <c r="S183" s="147">
        <v>0</v>
      </c>
      <c r="T183" s="148">
        <f>S183*H183</f>
        <v>0</v>
      </c>
      <c r="AR183" s="149" t="s">
        <v>120</v>
      </c>
      <c r="AT183" s="149" t="s">
        <v>311</v>
      </c>
      <c r="AU183" s="149" t="s">
        <v>81</v>
      </c>
      <c r="AY183" s="17" t="s">
        <v>309</v>
      </c>
      <c r="BE183" s="150">
        <f>IF(N183="základní",J183,0)</f>
        <v>0</v>
      </c>
      <c r="BF183" s="150">
        <f>IF(N183="snížená",J183,0)</f>
        <v>0</v>
      </c>
      <c r="BG183" s="150">
        <f>IF(N183="zákl. přenesená",J183,0)</f>
        <v>0</v>
      </c>
      <c r="BH183" s="150">
        <f>IF(N183="sníž. přenesená",J183,0)</f>
        <v>0</v>
      </c>
      <c r="BI183" s="150">
        <f>IF(N183="nulová",J183,0)</f>
        <v>0</v>
      </c>
      <c r="BJ183" s="17" t="s">
        <v>88</v>
      </c>
      <c r="BK183" s="150">
        <f>ROUND(I183*H183,2)</f>
        <v>0</v>
      </c>
      <c r="BL183" s="17" t="s">
        <v>120</v>
      </c>
      <c r="BM183" s="149" t="s">
        <v>452</v>
      </c>
    </row>
    <row r="184" spans="2:65" s="1" customFormat="1" ht="19.5" x14ac:dyDescent="0.2">
      <c r="B184" s="33"/>
      <c r="D184" s="155" t="s">
        <v>318</v>
      </c>
      <c r="F184" s="156" t="s">
        <v>7992</v>
      </c>
      <c r="I184" s="153"/>
      <c r="L184" s="33"/>
      <c r="M184" s="154"/>
      <c r="T184" s="57"/>
      <c r="AT184" s="17" t="s">
        <v>318</v>
      </c>
      <c r="AU184" s="17" t="s">
        <v>81</v>
      </c>
    </row>
    <row r="185" spans="2:65" s="1" customFormat="1" ht="16.5" customHeight="1" x14ac:dyDescent="0.2">
      <c r="B185" s="137"/>
      <c r="C185" s="138" t="s">
        <v>458</v>
      </c>
      <c r="D185" s="138" t="s">
        <v>311</v>
      </c>
      <c r="E185" s="139" t="s">
        <v>7993</v>
      </c>
      <c r="F185" s="140" t="s">
        <v>7994</v>
      </c>
      <c r="G185" s="141" t="s">
        <v>2702</v>
      </c>
      <c r="H185" s="142">
        <v>2</v>
      </c>
      <c r="I185" s="143"/>
      <c r="J185" s="144">
        <f>ROUND(I185*H185,2)</f>
        <v>0</v>
      </c>
      <c r="K185" s="140" t="s">
        <v>7325</v>
      </c>
      <c r="L185" s="33"/>
      <c r="M185" s="145" t="s">
        <v>1</v>
      </c>
      <c r="N185" s="146" t="s">
        <v>46</v>
      </c>
      <c r="P185" s="147">
        <f>O185*H185</f>
        <v>0</v>
      </c>
      <c r="Q185" s="147">
        <v>0</v>
      </c>
      <c r="R185" s="147">
        <f>Q185*H185</f>
        <v>0</v>
      </c>
      <c r="S185" s="147">
        <v>0</v>
      </c>
      <c r="T185" s="148">
        <f>S185*H185</f>
        <v>0</v>
      </c>
      <c r="AR185" s="149" t="s">
        <v>120</v>
      </c>
      <c r="AT185" s="149" t="s">
        <v>311</v>
      </c>
      <c r="AU185" s="149" t="s">
        <v>81</v>
      </c>
      <c r="AY185" s="17" t="s">
        <v>309</v>
      </c>
      <c r="BE185" s="150">
        <f>IF(N185="základní",J185,0)</f>
        <v>0</v>
      </c>
      <c r="BF185" s="150">
        <f>IF(N185="snížená",J185,0)</f>
        <v>0</v>
      </c>
      <c r="BG185" s="150">
        <f>IF(N185="zákl. přenesená",J185,0)</f>
        <v>0</v>
      </c>
      <c r="BH185" s="150">
        <f>IF(N185="sníž. přenesená",J185,0)</f>
        <v>0</v>
      </c>
      <c r="BI185" s="150">
        <f>IF(N185="nulová",J185,0)</f>
        <v>0</v>
      </c>
      <c r="BJ185" s="17" t="s">
        <v>88</v>
      </c>
      <c r="BK185" s="150">
        <f>ROUND(I185*H185,2)</f>
        <v>0</v>
      </c>
      <c r="BL185" s="17" t="s">
        <v>120</v>
      </c>
      <c r="BM185" s="149" t="s">
        <v>461</v>
      </c>
    </row>
    <row r="186" spans="2:65" s="1" customFormat="1" ht="29.25" x14ac:dyDescent="0.2">
      <c r="B186" s="33"/>
      <c r="D186" s="155" t="s">
        <v>318</v>
      </c>
      <c r="F186" s="156" t="s">
        <v>7995</v>
      </c>
      <c r="I186" s="153"/>
      <c r="L186" s="33"/>
      <c r="M186" s="154"/>
      <c r="T186" s="57"/>
      <c r="AT186" s="17" t="s">
        <v>318</v>
      </c>
      <c r="AU186" s="17" t="s">
        <v>81</v>
      </c>
    </row>
    <row r="187" spans="2:65" s="1" customFormat="1" ht="16.5" customHeight="1" x14ac:dyDescent="0.2">
      <c r="B187" s="137"/>
      <c r="C187" s="138" t="s">
        <v>385</v>
      </c>
      <c r="D187" s="138" t="s">
        <v>311</v>
      </c>
      <c r="E187" s="139" t="s">
        <v>7996</v>
      </c>
      <c r="F187" s="140" t="s">
        <v>7997</v>
      </c>
      <c r="G187" s="141" t="s">
        <v>2702</v>
      </c>
      <c r="H187" s="142">
        <v>2</v>
      </c>
      <c r="I187" s="143"/>
      <c r="J187" s="144">
        <f>ROUND(I187*H187,2)</f>
        <v>0</v>
      </c>
      <c r="K187" s="140" t="s">
        <v>7325</v>
      </c>
      <c r="L187" s="33"/>
      <c r="M187" s="145" t="s">
        <v>1</v>
      </c>
      <c r="N187" s="146" t="s">
        <v>46</v>
      </c>
      <c r="P187" s="147">
        <f>O187*H187</f>
        <v>0</v>
      </c>
      <c r="Q187" s="147">
        <v>0</v>
      </c>
      <c r="R187" s="147">
        <f>Q187*H187</f>
        <v>0</v>
      </c>
      <c r="S187" s="147">
        <v>0</v>
      </c>
      <c r="T187" s="148">
        <f>S187*H187</f>
        <v>0</v>
      </c>
      <c r="AR187" s="149" t="s">
        <v>120</v>
      </c>
      <c r="AT187" s="149" t="s">
        <v>311</v>
      </c>
      <c r="AU187" s="149" t="s">
        <v>81</v>
      </c>
      <c r="AY187" s="17" t="s">
        <v>309</v>
      </c>
      <c r="BE187" s="150">
        <f>IF(N187="základní",J187,0)</f>
        <v>0</v>
      </c>
      <c r="BF187" s="150">
        <f>IF(N187="snížená",J187,0)</f>
        <v>0</v>
      </c>
      <c r="BG187" s="150">
        <f>IF(N187="zákl. přenesená",J187,0)</f>
        <v>0</v>
      </c>
      <c r="BH187" s="150">
        <f>IF(N187="sníž. přenesená",J187,0)</f>
        <v>0</v>
      </c>
      <c r="BI187" s="150">
        <f>IF(N187="nulová",J187,0)</f>
        <v>0</v>
      </c>
      <c r="BJ187" s="17" t="s">
        <v>88</v>
      </c>
      <c r="BK187" s="150">
        <f>ROUND(I187*H187,2)</f>
        <v>0</v>
      </c>
      <c r="BL187" s="17" t="s">
        <v>120</v>
      </c>
      <c r="BM187" s="149" t="s">
        <v>468</v>
      </c>
    </row>
    <row r="188" spans="2:65" s="1" customFormat="1" ht="29.25" x14ac:dyDescent="0.2">
      <c r="B188" s="33"/>
      <c r="D188" s="155" t="s">
        <v>318</v>
      </c>
      <c r="F188" s="156" t="s">
        <v>7998</v>
      </c>
      <c r="I188" s="153"/>
      <c r="L188" s="33"/>
      <c r="M188" s="154"/>
      <c r="T188" s="57"/>
      <c r="AT188" s="17" t="s">
        <v>318</v>
      </c>
      <c r="AU188" s="17" t="s">
        <v>81</v>
      </c>
    </row>
    <row r="189" spans="2:65" s="1" customFormat="1" ht="16.5" customHeight="1" x14ac:dyDescent="0.2">
      <c r="B189" s="137"/>
      <c r="C189" s="138" t="s">
        <v>471</v>
      </c>
      <c r="D189" s="138" t="s">
        <v>311</v>
      </c>
      <c r="E189" s="139" t="s">
        <v>7999</v>
      </c>
      <c r="F189" s="140" t="s">
        <v>8000</v>
      </c>
      <c r="G189" s="141" t="s">
        <v>2702</v>
      </c>
      <c r="H189" s="142">
        <v>2</v>
      </c>
      <c r="I189" s="143"/>
      <c r="J189" s="144">
        <f>ROUND(I189*H189,2)</f>
        <v>0</v>
      </c>
      <c r="K189" s="140" t="s">
        <v>7325</v>
      </c>
      <c r="L189" s="33"/>
      <c r="M189" s="145" t="s">
        <v>1</v>
      </c>
      <c r="N189" s="146" t="s">
        <v>46</v>
      </c>
      <c r="P189" s="147">
        <f>O189*H189</f>
        <v>0</v>
      </c>
      <c r="Q189" s="147">
        <v>0</v>
      </c>
      <c r="R189" s="147">
        <f>Q189*H189</f>
        <v>0</v>
      </c>
      <c r="S189" s="147">
        <v>0</v>
      </c>
      <c r="T189" s="148">
        <f>S189*H189</f>
        <v>0</v>
      </c>
      <c r="AR189" s="149" t="s">
        <v>120</v>
      </c>
      <c r="AT189" s="149" t="s">
        <v>311</v>
      </c>
      <c r="AU189" s="149" t="s">
        <v>81</v>
      </c>
      <c r="AY189" s="17" t="s">
        <v>309</v>
      </c>
      <c r="BE189" s="150">
        <f>IF(N189="základní",J189,0)</f>
        <v>0</v>
      </c>
      <c r="BF189" s="150">
        <f>IF(N189="snížená",J189,0)</f>
        <v>0</v>
      </c>
      <c r="BG189" s="150">
        <f>IF(N189="zákl. přenesená",J189,0)</f>
        <v>0</v>
      </c>
      <c r="BH189" s="150">
        <f>IF(N189="sníž. přenesená",J189,0)</f>
        <v>0</v>
      </c>
      <c r="BI189" s="150">
        <f>IF(N189="nulová",J189,0)</f>
        <v>0</v>
      </c>
      <c r="BJ189" s="17" t="s">
        <v>88</v>
      </c>
      <c r="BK189" s="150">
        <f>ROUND(I189*H189,2)</f>
        <v>0</v>
      </c>
      <c r="BL189" s="17" t="s">
        <v>120</v>
      </c>
      <c r="BM189" s="149" t="s">
        <v>474</v>
      </c>
    </row>
    <row r="190" spans="2:65" s="1" customFormat="1" ht="29.25" x14ac:dyDescent="0.2">
      <c r="B190" s="33"/>
      <c r="D190" s="155" t="s">
        <v>318</v>
      </c>
      <c r="F190" s="156" t="s">
        <v>8001</v>
      </c>
      <c r="I190" s="153"/>
      <c r="L190" s="33"/>
      <c r="M190" s="154"/>
      <c r="T190" s="57"/>
      <c r="AT190" s="17" t="s">
        <v>318</v>
      </c>
      <c r="AU190" s="17" t="s">
        <v>81</v>
      </c>
    </row>
    <row r="191" spans="2:65" s="1" customFormat="1" ht="24.2" customHeight="1" x14ac:dyDescent="0.2">
      <c r="B191" s="137"/>
      <c r="C191" s="138" t="s">
        <v>392</v>
      </c>
      <c r="D191" s="138" t="s">
        <v>311</v>
      </c>
      <c r="E191" s="139" t="s">
        <v>8002</v>
      </c>
      <c r="F191" s="140" t="s">
        <v>8003</v>
      </c>
      <c r="G191" s="141" t="s">
        <v>2702</v>
      </c>
      <c r="H191" s="142">
        <v>2</v>
      </c>
      <c r="I191" s="143"/>
      <c r="J191" s="144">
        <f>ROUND(I191*H191,2)</f>
        <v>0</v>
      </c>
      <c r="K191" s="140" t="s">
        <v>7325</v>
      </c>
      <c r="L191" s="33"/>
      <c r="M191" s="145" t="s">
        <v>1</v>
      </c>
      <c r="N191" s="146" t="s">
        <v>46</v>
      </c>
      <c r="P191" s="147">
        <f>O191*H191</f>
        <v>0</v>
      </c>
      <c r="Q191" s="147">
        <v>0</v>
      </c>
      <c r="R191" s="147">
        <f>Q191*H191</f>
        <v>0</v>
      </c>
      <c r="S191" s="147">
        <v>0</v>
      </c>
      <c r="T191" s="148">
        <f>S191*H191</f>
        <v>0</v>
      </c>
      <c r="AR191" s="149" t="s">
        <v>120</v>
      </c>
      <c r="AT191" s="149" t="s">
        <v>311</v>
      </c>
      <c r="AU191" s="149" t="s">
        <v>81</v>
      </c>
      <c r="AY191" s="17" t="s">
        <v>309</v>
      </c>
      <c r="BE191" s="150">
        <f>IF(N191="základní",J191,0)</f>
        <v>0</v>
      </c>
      <c r="BF191" s="150">
        <f>IF(N191="snížená",J191,0)</f>
        <v>0</v>
      </c>
      <c r="BG191" s="150">
        <f>IF(N191="zákl. přenesená",J191,0)</f>
        <v>0</v>
      </c>
      <c r="BH191" s="150">
        <f>IF(N191="sníž. přenesená",J191,0)</f>
        <v>0</v>
      </c>
      <c r="BI191" s="150">
        <f>IF(N191="nulová",J191,0)</f>
        <v>0</v>
      </c>
      <c r="BJ191" s="17" t="s">
        <v>88</v>
      </c>
      <c r="BK191" s="150">
        <f>ROUND(I191*H191,2)</f>
        <v>0</v>
      </c>
      <c r="BL191" s="17" t="s">
        <v>120</v>
      </c>
      <c r="BM191" s="149" t="s">
        <v>478</v>
      </c>
    </row>
    <row r="192" spans="2:65" s="1" customFormat="1" ht="29.25" x14ac:dyDescent="0.2">
      <c r="B192" s="33"/>
      <c r="D192" s="155" t="s">
        <v>318</v>
      </c>
      <c r="F192" s="156" t="s">
        <v>8004</v>
      </c>
      <c r="I192" s="153"/>
      <c r="L192" s="33"/>
      <c r="M192" s="154"/>
      <c r="T192" s="57"/>
      <c r="AT192" s="17" t="s">
        <v>318</v>
      </c>
      <c r="AU192" s="17" t="s">
        <v>81</v>
      </c>
    </row>
    <row r="193" spans="2:65" s="1" customFormat="1" ht="16.5" customHeight="1" x14ac:dyDescent="0.2">
      <c r="B193" s="137"/>
      <c r="C193" s="138" t="s">
        <v>480</v>
      </c>
      <c r="D193" s="138" t="s">
        <v>311</v>
      </c>
      <c r="E193" s="139" t="s">
        <v>8005</v>
      </c>
      <c r="F193" s="140" t="s">
        <v>8006</v>
      </c>
      <c r="G193" s="141" t="s">
        <v>2702</v>
      </c>
      <c r="H193" s="142">
        <v>2</v>
      </c>
      <c r="I193" s="143"/>
      <c r="J193" s="144">
        <f>ROUND(I193*H193,2)</f>
        <v>0</v>
      </c>
      <c r="K193" s="140" t="s">
        <v>7325</v>
      </c>
      <c r="L193" s="33"/>
      <c r="M193" s="145" t="s">
        <v>1</v>
      </c>
      <c r="N193" s="146" t="s">
        <v>46</v>
      </c>
      <c r="P193" s="147">
        <f>O193*H193</f>
        <v>0</v>
      </c>
      <c r="Q193" s="147">
        <v>0</v>
      </c>
      <c r="R193" s="147">
        <f>Q193*H193</f>
        <v>0</v>
      </c>
      <c r="S193" s="147">
        <v>0</v>
      </c>
      <c r="T193" s="148">
        <f>S193*H193</f>
        <v>0</v>
      </c>
      <c r="AR193" s="149" t="s">
        <v>120</v>
      </c>
      <c r="AT193" s="149" t="s">
        <v>311</v>
      </c>
      <c r="AU193" s="149" t="s">
        <v>81</v>
      </c>
      <c r="AY193" s="17" t="s">
        <v>309</v>
      </c>
      <c r="BE193" s="150">
        <f>IF(N193="základní",J193,0)</f>
        <v>0</v>
      </c>
      <c r="BF193" s="150">
        <f>IF(N193="snížená",J193,0)</f>
        <v>0</v>
      </c>
      <c r="BG193" s="150">
        <f>IF(N193="zákl. přenesená",J193,0)</f>
        <v>0</v>
      </c>
      <c r="BH193" s="150">
        <f>IF(N193="sníž. přenesená",J193,0)</f>
        <v>0</v>
      </c>
      <c r="BI193" s="150">
        <f>IF(N193="nulová",J193,0)</f>
        <v>0</v>
      </c>
      <c r="BJ193" s="17" t="s">
        <v>88</v>
      </c>
      <c r="BK193" s="150">
        <f>ROUND(I193*H193,2)</f>
        <v>0</v>
      </c>
      <c r="BL193" s="17" t="s">
        <v>120</v>
      </c>
      <c r="BM193" s="149" t="s">
        <v>483</v>
      </c>
    </row>
    <row r="194" spans="2:65" s="1" customFormat="1" ht="39" x14ac:dyDescent="0.2">
      <c r="B194" s="33"/>
      <c r="D194" s="155" t="s">
        <v>318</v>
      </c>
      <c r="F194" s="156" t="s">
        <v>8007</v>
      </c>
      <c r="I194" s="153"/>
      <c r="L194" s="33"/>
      <c r="M194" s="154"/>
      <c r="T194" s="57"/>
      <c r="AT194" s="17" t="s">
        <v>318</v>
      </c>
      <c r="AU194" s="17" t="s">
        <v>81</v>
      </c>
    </row>
    <row r="195" spans="2:65" s="1" customFormat="1" ht="16.5" customHeight="1" x14ac:dyDescent="0.2">
      <c r="B195" s="137"/>
      <c r="C195" s="138" t="s">
        <v>398</v>
      </c>
      <c r="D195" s="138" t="s">
        <v>311</v>
      </c>
      <c r="E195" s="139" t="s">
        <v>8008</v>
      </c>
      <c r="F195" s="140" t="s">
        <v>8009</v>
      </c>
      <c r="G195" s="141" t="s">
        <v>2702</v>
      </c>
      <c r="H195" s="142">
        <v>2</v>
      </c>
      <c r="I195" s="143"/>
      <c r="J195" s="144">
        <f>ROUND(I195*H195,2)</f>
        <v>0</v>
      </c>
      <c r="K195" s="140" t="s">
        <v>7325</v>
      </c>
      <c r="L195" s="33"/>
      <c r="M195" s="145" t="s">
        <v>1</v>
      </c>
      <c r="N195" s="146" t="s">
        <v>46</v>
      </c>
      <c r="P195" s="147">
        <f>O195*H195</f>
        <v>0</v>
      </c>
      <c r="Q195" s="147">
        <v>0</v>
      </c>
      <c r="R195" s="147">
        <f>Q195*H195</f>
        <v>0</v>
      </c>
      <c r="S195" s="147">
        <v>0</v>
      </c>
      <c r="T195" s="148">
        <f>S195*H195</f>
        <v>0</v>
      </c>
      <c r="AR195" s="149" t="s">
        <v>120</v>
      </c>
      <c r="AT195" s="149" t="s">
        <v>311</v>
      </c>
      <c r="AU195" s="149" t="s">
        <v>81</v>
      </c>
      <c r="AY195" s="17" t="s">
        <v>309</v>
      </c>
      <c r="BE195" s="150">
        <f>IF(N195="základní",J195,0)</f>
        <v>0</v>
      </c>
      <c r="BF195" s="150">
        <f>IF(N195="snížená",J195,0)</f>
        <v>0</v>
      </c>
      <c r="BG195" s="150">
        <f>IF(N195="zákl. přenesená",J195,0)</f>
        <v>0</v>
      </c>
      <c r="BH195" s="150">
        <f>IF(N195="sníž. přenesená",J195,0)</f>
        <v>0</v>
      </c>
      <c r="BI195" s="150">
        <f>IF(N195="nulová",J195,0)</f>
        <v>0</v>
      </c>
      <c r="BJ195" s="17" t="s">
        <v>88</v>
      </c>
      <c r="BK195" s="150">
        <f>ROUND(I195*H195,2)</f>
        <v>0</v>
      </c>
      <c r="BL195" s="17" t="s">
        <v>120</v>
      </c>
      <c r="BM195" s="149" t="s">
        <v>488</v>
      </c>
    </row>
    <row r="196" spans="2:65" s="1" customFormat="1" ht="39" x14ac:dyDescent="0.2">
      <c r="B196" s="33"/>
      <c r="D196" s="155" t="s">
        <v>318</v>
      </c>
      <c r="F196" s="156" t="s">
        <v>8010</v>
      </c>
      <c r="I196" s="153"/>
      <c r="L196" s="33"/>
      <c r="M196" s="154"/>
      <c r="T196" s="57"/>
      <c r="AT196" s="17" t="s">
        <v>318</v>
      </c>
      <c r="AU196" s="17" t="s">
        <v>81</v>
      </c>
    </row>
    <row r="197" spans="2:65" s="1" customFormat="1" ht="16.5" customHeight="1" x14ac:dyDescent="0.2">
      <c r="B197" s="137"/>
      <c r="C197" s="138" t="s">
        <v>491</v>
      </c>
      <c r="D197" s="138" t="s">
        <v>311</v>
      </c>
      <c r="E197" s="139" t="s">
        <v>8011</v>
      </c>
      <c r="F197" s="140" t="s">
        <v>8012</v>
      </c>
      <c r="G197" s="141" t="s">
        <v>2702</v>
      </c>
      <c r="H197" s="142">
        <v>2</v>
      </c>
      <c r="I197" s="143"/>
      <c r="J197" s="144">
        <f>ROUND(I197*H197,2)</f>
        <v>0</v>
      </c>
      <c r="K197" s="140" t="s">
        <v>7325</v>
      </c>
      <c r="L197" s="33"/>
      <c r="M197" s="145" t="s">
        <v>1</v>
      </c>
      <c r="N197" s="146" t="s">
        <v>46</v>
      </c>
      <c r="P197" s="147">
        <f>O197*H197</f>
        <v>0</v>
      </c>
      <c r="Q197" s="147">
        <v>0</v>
      </c>
      <c r="R197" s="147">
        <f>Q197*H197</f>
        <v>0</v>
      </c>
      <c r="S197" s="147">
        <v>0</v>
      </c>
      <c r="T197" s="148">
        <f>S197*H197</f>
        <v>0</v>
      </c>
      <c r="AR197" s="149" t="s">
        <v>120</v>
      </c>
      <c r="AT197" s="149" t="s">
        <v>311</v>
      </c>
      <c r="AU197" s="149" t="s">
        <v>81</v>
      </c>
      <c r="AY197" s="17" t="s">
        <v>309</v>
      </c>
      <c r="BE197" s="150">
        <f>IF(N197="základní",J197,0)</f>
        <v>0</v>
      </c>
      <c r="BF197" s="150">
        <f>IF(N197="snížená",J197,0)</f>
        <v>0</v>
      </c>
      <c r="BG197" s="150">
        <f>IF(N197="zákl. přenesená",J197,0)</f>
        <v>0</v>
      </c>
      <c r="BH197" s="150">
        <f>IF(N197="sníž. přenesená",J197,0)</f>
        <v>0</v>
      </c>
      <c r="BI197" s="150">
        <f>IF(N197="nulová",J197,0)</f>
        <v>0</v>
      </c>
      <c r="BJ197" s="17" t="s">
        <v>88</v>
      </c>
      <c r="BK197" s="150">
        <f>ROUND(I197*H197,2)</f>
        <v>0</v>
      </c>
      <c r="BL197" s="17" t="s">
        <v>120</v>
      </c>
      <c r="BM197" s="149" t="s">
        <v>494</v>
      </c>
    </row>
    <row r="198" spans="2:65" s="1" customFormat="1" ht="29.25" x14ac:dyDescent="0.2">
      <c r="B198" s="33"/>
      <c r="D198" s="155" t="s">
        <v>318</v>
      </c>
      <c r="F198" s="156" t="s">
        <v>8013</v>
      </c>
      <c r="I198" s="153"/>
      <c r="L198" s="33"/>
      <c r="M198" s="154"/>
      <c r="T198" s="57"/>
      <c r="AT198" s="17" t="s">
        <v>318</v>
      </c>
      <c r="AU198" s="17" t="s">
        <v>81</v>
      </c>
    </row>
    <row r="199" spans="2:65" s="1" customFormat="1" ht="16.5" customHeight="1" x14ac:dyDescent="0.2">
      <c r="B199" s="137"/>
      <c r="C199" s="138" t="s">
        <v>402</v>
      </c>
      <c r="D199" s="138" t="s">
        <v>311</v>
      </c>
      <c r="E199" s="139" t="s">
        <v>8014</v>
      </c>
      <c r="F199" s="140" t="s">
        <v>8015</v>
      </c>
      <c r="G199" s="141" t="s">
        <v>2702</v>
      </c>
      <c r="H199" s="142">
        <v>2</v>
      </c>
      <c r="I199" s="143"/>
      <c r="J199" s="144">
        <f>ROUND(I199*H199,2)</f>
        <v>0</v>
      </c>
      <c r="K199" s="140" t="s">
        <v>7325</v>
      </c>
      <c r="L199" s="33"/>
      <c r="M199" s="145" t="s">
        <v>1</v>
      </c>
      <c r="N199" s="146" t="s">
        <v>46</v>
      </c>
      <c r="P199" s="147">
        <f>O199*H199</f>
        <v>0</v>
      </c>
      <c r="Q199" s="147">
        <v>0</v>
      </c>
      <c r="R199" s="147">
        <f>Q199*H199</f>
        <v>0</v>
      </c>
      <c r="S199" s="147">
        <v>0</v>
      </c>
      <c r="T199" s="148">
        <f>S199*H199</f>
        <v>0</v>
      </c>
      <c r="AR199" s="149" t="s">
        <v>120</v>
      </c>
      <c r="AT199" s="149" t="s">
        <v>311</v>
      </c>
      <c r="AU199" s="149" t="s">
        <v>81</v>
      </c>
      <c r="AY199" s="17" t="s">
        <v>309</v>
      </c>
      <c r="BE199" s="150">
        <f>IF(N199="základní",J199,0)</f>
        <v>0</v>
      </c>
      <c r="BF199" s="150">
        <f>IF(N199="snížená",J199,0)</f>
        <v>0</v>
      </c>
      <c r="BG199" s="150">
        <f>IF(N199="zákl. přenesená",J199,0)</f>
        <v>0</v>
      </c>
      <c r="BH199" s="150">
        <f>IF(N199="sníž. přenesená",J199,0)</f>
        <v>0</v>
      </c>
      <c r="BI199" s="150">
        <f>IF(N199="nulová",J199,0)</f>
        <v>0</v>
      </c>
      <c r="BJ199" s="17" t="s">
        <v>88</v>
      </c>
      <c r="BK199" s="150">
        <f>ROUND(I199*H199,2)</f>
        <v>0</v>
      </c>
      <c r="BL199" s="17" t="s">
        <v>120</v>
      </c>
      <c r="BM199" s="149" t="s">
        <v>501</v>
      </c>
    </row>
    <row r="200" spans="2:65" s="1" customFormat="1" ht="29.25" x14ac:dyDescent="0.2">
      <c r="B200" s="33"/>
      <c r="D200" s="155" t="s">
        <v>318</v>
      </c>
      <c r="F200" s="156" t="s">
        <v>8016</v>
      </c>
      <c r="I200" s="153"/>
      <c r="L200" s="33"/>
      <c r="M200" s="154"/>
      <c r="T200" s="57"/>
      <c r="AT200" s="17" t="s">
        <v>318</v>
      </c>
      <c r="AU200" s="17" t="s">
        <v>81</v>
      </c>
    </row>
    <row r="201" spans="2:65" s="1" customFormat="1" ht="16.5" customHeight="1" x14ac:dyDescent="0.2">
      <c r="B201" s="137"/>
      <c r="C201" s="138" t="s">
        <v>503</v>
      </c>
      <c r="D201" s="138" t="s">
        <v>311</v>
      </c>
      <c r="E201" s="139" t="s">
        <v>8017</v>
      </c>
      <c r="F201" s="140" t="s">
        <v>8018</v>
      </c>
      <c r="G201" s="141" t="s">
        <v>2702</v>
      </c>
      <c r="H201" s="142">
        <v>0</v>
      </c>
      <c r="I201" s="143"/>
      <c r="J201" s="144">
        <f>ROUND(I201*H201,2)</f>
        <v>0</v>
      </c>
      <c r="K201" s="206" t="s">
        <v>10982</v>
      </c>
      <c r="L201" s="33"/>
      <c r="M201" s="145" t="s">
        <v>1</v>
      </c>
      <c r="N201" s="146" t="s">
        <v>46</v>
      </c>
      <c r="P201" s="147">
        <f>O201*H201</f>
        <v>0</v>
      </c>
      <c r="Q201" s="147">
        <v>0</v>
      </c>
      <c r="R201" s="147">
        <f>Q201*H201</f>
        <v>0</v>
      </c>
      <c r="S201" s="147">
        <v>0</v>
      </c>
      <c r="T201" s="148">
        <f>S201*H201</f>
        <v>0</v>
      </c>
      <c r="AR201" s="149" t="s">
        <v>120</v>
      </c>
      <c r="AT201" s="149" t="s">
        <v>311</v>
      </c>
      <c r="AU201" s="149" t="s">
        <v>81</v>
      </c>
      <c r="AY201" s="17" t="s">
        <v>309</v>
      </c>
      <c r="BE201" s="150">
        <f>IF(N201="základní",J201,0)</f>
        <v>0</v>
      </c>
      <c r="BF201" s="150">
        <f>IF(N201="snížená",J201,0)</f>
        <v>0</v>
      </c>
      <c r="BG201" s="150">
        <f>IF(N201="zákl. přenesená",J201,0)</f>
        <v>0</v>
      </c>
      <c r="BH201" s="150">
        <f>IF(N201="sníž. přenesená",J201,0)</f>
        <v>0</v>
      </c>
      <c r="BI201" s="150">
        <f>IF(N201="nulová",J201,0)</f>
        <v>0</v>
      </c>
      <c r="BJ201" s="17" t="s">
        <v>88</v>
      </c>
      <c r="BK201" s="150">
        <f>ROUND(I201*H201,2)</f>
        <v>0</v>
      </c>
      <c r="BL201" s="17" t="s">
        <v>120</v>
      </c>
      <c r="BM201" s="149" t="s">
        <v>506</v>
      </c>
    </row>
    <row r="202" spans="2:65" s="1" customFormat="1" ht="39" x14ac:dyDescent="0.2">
      <c r="B202" s="33"/>
      <c r="D202" s="155" t="s">
        <v>318</v>
      </c>
      <c r="F202" s="156" t="s">
        <v>8019</v>
      </c>
      <c r="I202" s="153"/>
      <c r="L202" s="33"/>
      <c r="M202" s="154"/>
      <c r="T202" s="57"/>
      <c r="AT202" s="17" t="s">
        <v>318</v>
      </c>
      <c r="AU202" s="17" t="s">
        <v>81</v>
      </c>
    </row>
    <row r="203" spans="2:65" s="1" customFormat="1" ht="16.5" customHeight="1" x14ac:dyDescent="0.2">
      <c r="B203" s="137"/>
      <c r="C203" s="138" t="s">
        <v>406</v>
      </c>
      <c r="D203" s="138" t="s">
        <v>311</v>
      </c>
      <c r="E203" s="139" t="s">
        <v>8020</v>
      </c>
      <c r="F203" s="140" t="s">
        <v>8021</v>
      </c>
      <c r="G203" s="141" t="s">
        <v>2702</v>
      </c>
      <c r="H203" s="142">
        <v>0</v>
      </c>
      <c r="I203" s="143"/>
      <c r="J203" s="144">
        <f>ROUND(I203*H203,2)</f>
        <v>0</v>
      </c>
      <c r="K203" s="206" t="s">
        <v>10982</v>
      </c>
      <c r="L203" s="33"/>
      <c r="M203" s="145" t="s">
        <v>1</v>
      </c>
      <c r="N203" s="146" t="s">
        <v>46</v>
      </c>
      <c r="P203" s="147">
        <f>O203*H203</f>
        <v>0</v>
      </c>
      <c r="Q203" s="147">
        <v>0</v>
      </c>
      <c r="R203" s="147">
        <f>Q203*H203</f>
        <v>0</v>
      </c>
      <c r="S203" s="147">
        <v>0</v>
      </c>
      <c r="T203" s="148">
        <f>S203*H203</f>
        <v>0</v>
      </c>
      <c r="AR203" s="149" t="s">
        <v>120</v>
      </c>
      <c r="AT203" s="149" t="s">
        <v>311</v>
      </c>
      <c r="AU203" s="149" t="s">
        <v>81</v>
      </c>
      <c r="AY203" s="17" t="s">
        <v>309</v>
      </c>
      <c r="BE203" s="150">
        <f>IF(N203="základní",J203,0)</f>
        <v>0</v>
      </c>
      <c r="BF203" s="150">
        <f>IF(N203="snížená",J203,0)</f>
        <v>0</v>
      </c>
      <c r="BG203" s="150">
        <f>IF(N203="zákl. přenesená",J203,0)</f>
        <v>0</v>
      </c>
      <c r="BH203" s="150">
        <f>IF(N203="sníž. přenesená",J203,0)</f>
        <v>0</v>
      </c>
      <c r="BI203" s="150">
        <f>IF(N203="nulová",J203,0)</f>
        <v>0</v>
      </c>
      <c r="BJ203" s="17" t="s">
        <v>88</v>
      </c>
      <c r="BK203" s="150">
        <f>ROUND(I203*H203,2)</f>
        <v>0</v>
      </c>
      <c r="BL203" s="17" t="s">
        <v>120</v>
      </c>
      <c r="BM203" s="149" t="s">
        <v>513</v>
      </c>
    </row>
    <row r="204" spans="2:65" s="1" customFormat="1" ht="29.25" x14ac:dyDescent="0.2">
      <c r="B204" s="33"/>
      <c r="D204" s="155" t="s">
        <v>318</v>
      </c>
      <c r="F204" s="156" t="s">
        <v>8022</v>
      </c>
      <c r="I204" s="153"/>
      <c r="L204" s="33"/>
      <c r="M204" s="154"/>
      <c r="T204" s="57"/>
      <c r="AT204" s="17" t="s">
        <v>318</v>
      </c>
      <c r="AU204" s="17" t="s">
        <v>81</v>
      </c>
    </row>
    <row r="205" spans="2:65" s="1" customFormat="1" ht="16.5" customHeight="1" x14ac:dyDescent="0.2">
      <c r="B205" s="137"/>
      <c r="C205" s="138" t="s">
        <v>516</v>
      </c>
      <c r="D205" s="138" t="s">
        <v>311</v>
      </c>
      <c r="E205" s="139" t="s">
        <v>8023</v>
      </c>
      <c r="F205" s="140" t="s">
        <v>8024</v>
      </c>
      <c r="G205" s="141" t="s">
        <v>2702</v>
      </c>
      <c r="H205" s="142">
        <v>0</v>
      </c>
      <c r="I205" s="143"/>
      <c r="J205" s="144">
        <f>ROUND(I205*H205,2)</f>
        <v>0</v>
      </c>
      <c r="K205" s="206" t="s">
        <v>10982</v>
      </c>
      <c r="L205" s="33"/>
      <c r="M205" s="145" t="s">
        <v>1</v>
      </c>
      <c r="N205" s="146" t="s">
        <v>46</v>
      </c>
      <c r="P205" s="147">
        <f>O205*H205</f>
        <v>0</v>
      </c>
      <c r="Q205" s="147">
        <v>0</v>
      </c>
      <c r="R205" s="147">
        <f>Q205*H205</f>
        <v>0</v>
      </c>
      <c r="S205" s="147">
        <v>0</v>
      </c>
      <c r="T205" s="148">
        <f>S205*H205</f>
        <v>0</v>
      </c>
      <c r="AR205" s="149" t="s">
        <v>120</v>
      </c>
      <c r="AT205" s="149" t="s">
        <v>311</v>
      </c>
      <c r="AU205" s="149" t="s">
        <v>81</v>
      </c>
      <c r="AY205" s="17" t="s">
        <v>309</v>
      </c>
      <c r="BE205" s="150">
        <f>IF(N205="základní",J205,0)</f>
        <v>0</v>
      </c>
      <c r="BF205" s="150">
        <f>IF(N205="snížená",J205,0)</f>
        <v>0</v>
      </c>
      <c r="BG205" s="150">
        <f>IF(N205="zákl. přenesená",J205,0)</f>
        <v>0</v>
      </c>
      <c r="BH205" s="150">
        <f>IF(N205="sníž. přenesená",J205,0)</f>
        <v>0</v>
      </c>
      <c r="BI205" s="150">
        <f>IF(N205="nulová",J205,0)</f>
        <v>0</v>
      </c>
      <c r="BJ205" s="17" t="s">
        <v>88</v>
      </c>
      <c r="BK205" s="150">
        <f>ROUND(I205*H205,2)</f>
        <v>0</v>
      </c>
      <c r="BL205" s="17" t="s">
        <v>120</v>
      </c>
      <c r="BM205" s="149" t="s">
        <v>519</v>
      </c>
    </row>
    <row r="206" spans="2:65" s="1" customFormat="1" ht="29.25" x14ac:dyDescent="0.2">
      <c r="B206" s="33"/>
      <c r="D206" s="155" t="s">
        <v>318</v>
      </c>
      <c r="F206" s="156" t="s">
        <v>8025</v>
      </c>
      <c r="I206" s="153"/>
      <c r="L206" s="33"/>
      <c r="M206" s="154"/>
      <c r="T206" s="57"/>
      <c r="AT206" s="17" t="s">
        <v>318</v>
      </c>
      <c r="AU206" s="17" t="s">
        <v>81</v>
      </c>
    </row>
    <row r="207" spans="2:65" s="1" customFormat="1" ht="16.5" customHeight="1" x14ac:dyDescent="0.2">
      <c r="B207" s="137"/>
      <c r="C207" s="138" t="s">
        <v>410</v>
      </c>
      <c r="D207" s="138" t="s">
        <v>311</v>
      </c>
      <c r="E207" s="139" t="s">
        <v>8026</v>
      </c>
      <c r="F207" s="140" t="s">
        <v>8027</v>
      </c>
      <c r="G207" s="141" t="s">
        <v>2702</v>
      </c>
      <c r="H207" s="142">
        <v>2</v>
      </c>
      <c r="I207" s="143"/>
      <c r="J207" s="144">
        <f>ROUND(I207*H207,2)</f>
        <v>0</v>
      </c>
      <c r="K207" s="140" t="s">
        <v>7325</v>
      </c>
      <c r="L207" s="33"/>
      <c r="M207" s="145" t="s">
        <v>1</v>
      </c>
      <c r="N207" s="146" t="s">
        <v>46</v>
      </c>
      <c r="P207" s="147">
        <f>O207*H207</f>
        <v>0</v>
      </c>
      <c r="Q207" s="147">
        <v>0</v>
      </c>
      <c r="R207" s="147">
        <f>Q207*H207</f>
        <v>0</v>
      </c>
      <c r="S207" s="147">
        <v>0</v>
      </c>
      <c r="T207" s="148">
        <f>S207*H207</f>
        <v>0</v>
      </c>
      <c r="AR207" s="149" t="s">
        <v>120</v>
      </c>
      <c r="AT207" s="149" t="s">
        <v>311</v>
      </c>
      <c r="AU207" s="149" t="s">
        <v>81</v>
      </c>
      <c r="AY207" s="17" t="s">
        <v>309</v>
      </c>
      <c r="BE207" s="150">
        <f>IF(N207="základní",J207,0)</f>
        <v>0</v>
      </c>
      <c r="BF207" s="150">
        <f>IF(N207="snížená",J207,0)</f>
        <v>0</v>
      </c>
      <c r="BG207" s="150">
        <f>IF(N207="zákl. přenesená",J207,0)</f>
        <v>0</v>
      </c>
      <c r="BH207" s="150">
        <f>IF(N207="sníž. přenesená",J207,0)</f>
        <v>0</v>
      </c>
      <c r="BI207" s="150">
        <f>IF(N207="nulová",J207,0)</f>
        <v>0</v>
      </c>
      <c r="BJ207" s="17" t="s">
        <v>88</v>
      </c>
      <c r="BK207" s="150">
        <f>ROUND(I207*H207,2)</f>
        <v>0</v>
      </c>
      <c r="BL207" s="17" t="s">
        <v>120</v>
      </c>
      <c r="BM207" s="149" t="s">
        <v>521</v>
      </c>
    </row>
    <row r="208" spans="2:65" s="1" customFormat="1" ht="39" x14ac:dyDescent="0.2">
      <c r="B208" s="33"/>
      <c r="D208" s="155" t="s">
        <v>318</v>
      </c>
      <c r="F208" s="156" t="s">
        <v>8028</v>
      </c>
      <c r="I208" s="153"/>
      <c r="L208" s="33"/>
      <c r="M208" s="154"/>
      <c r="T208" s="57"/>
      <c r="AT208" s="17" t="s">
        <v>318</v>
      </c>
      <c r="AU208" s="17" t="s">
        <v>81</v>
      </c>
    </row>
    <row r="209" spans="2:65" s="1" customFormat="1" ht="16.5" customHeight="1" x14ac:dyDescent="0.2">
      <c r="B209" s="137"/>
      <c r="C209" s="138" t="s">
        <v>523</v>
      </c>
      <c r="D209" s="138" t="s">
        <v>311</v>
      </c>
      <c r="E209" s="139" t="s">
        <v>8029</v>
      </c>
      <c r="F209" s="140" t="s">
        <v>8030</v>
      </c>
      <c r="G209" s="141" t="s">
        <v>2702</v>
      </c>
      <c r="H209" s="142">
        <v>2</v>
      </c>
      <c r="I209" s="143"/>
      <c r="J209" s="144">
        <f>ROUND(I209*H209,2)</f>
        <v>0</v>
      </c>
      <c r="K209" s="140" t="s">
        <v>7325</v>
      </c>
      <c r="L209" s="33"/>
      <c r="M209" s="145" t="s">
        <v>1</v>
      </c>
      <c r="N209" s="146" t="s">
        <v>46</v>
      </c>
      <c r="P209" s="147">
        <f>O209*H209</f>
        <v>0</v>
      </c>
      <c r="Q209" s="147">
        <v>0</v>
      </c>
      <c r="R209" s="147">
        <f>Q209*H209</f>
        <v>0</v>
      </c>
      <c r="S209" s="147">
        <v>0</v>
      </c>
      <c r="T209" s="148">
        <f>S209*H209</f>
        <v>0</v>
      </c>
      <c r="AR209" s="149" t="s">
        <v>120</v>
      </c>
      <c r="AT209" s="149" t="s">
        <v>311</v>
      </c>
      <c r="AU209" s="149" t="s">
        <v>81</v>
      </c>
      <c r="AY209" s="17" t="s">
        <v>309</v>
      </c>
      <c r="BE209" s="150">
        <f>IF(N209="základní",J209,0)</f>
        <v>0</v>
      </c>
      <c r="BF209" s="150">
        <f>IF(N209="snížená",J209,0)</f>
        <v>0</v>
      </c>
      <c r="BG209" s="150">
        <f>IF(N209="zákl. přenesená",J209,0)</f>
        <v>0</v>
      </c>
      <c r="BH209" s="150">
        <f>IF(N209="sníž. přenesená",J209,0)</f>
        <v>0</v>
      </c>
      <c r="BI209" s="150">
        <f>IF(N209="nulová",J209,0)</f>
        <v>0</v>
      </c>
      <c r="BJ209" s="17" t="s">
        <v>88</v>
      </c>
      <c r="BK209" s="150">
        <f>ROUND(I209*H209,2)</f>
        <v>0</v>
      </c>
      <c r="BL209" s="17" t="s">
        <v>120</v>
      </c>
      <c r="BM209" s="149" t="s">
        <v>524</v>
      </c>
    </row>
    <row r="210" spans="2:65" s="1" customFormat="1" ht="29.25" x14ac:dyDescent="0.2">
      <c r="B210" s="33"/>
      <c r="D210" s="155" t="s">
        <v>318</v>
      </c>
      <c r="F210" s="156" t="s">
        <v>8031</v>
      </c>
      <c r="I210" s="153"/>
      <c r="L210" s="33"/>
      <c r="M210" s="154"/>
      <c r="T210" s="57"/>
      <c r="AT210" s="17" t="s">
        <v>318</v>
      </c>
      <c r="AU210" s="17" t="s">
        <v>81</v>
      </c>
    </row>
    <row r="211" spans="2:65" s="1" customFormat="1" ht="16.5" customHeight="1" x14ac:dyDescent="0.2">
      <c r="B211" s="137"/>
      <c r="C211" s="138" t="s">
        <v>414</v>
      </c>
      <c r="D211" s="138" t="s">
        <v>311</v>
      </c>
      <c r="E211" s="139" t="s">
        <v>8032</v>
      </c>
      <c r="F211" s="140" t="s">
        <v>8033</v>
      </c>
      <c r="G211" s="141" t="s">
        <v>2702</v>
      </c>
      <c r="H211" s="142">
        <v>2</v>
      </c>
      <c r="I211" s="143"/>
      <c r="J211" s="144">
        <f>ROUND(I211*H211,2)</f>
        <v>0</v>
      </c>
      <c r="K211" s="140" t="s">
        <v>7325</v>
      </c>
      <c r="L211" s="33"/>
      <c r="M211" s="145" t="s">
        <v>1</v>
      </c>
      <c r="N211" s="146" t="s">
        <v>46</v>
      </c>
      <c r="P211" s="147">
        <f>O211*H211</f>
        <v>0</v>
      </c>
      <c r="Q211" s="147">
        <v>0</v>
      </c>
      <c r="R211" s="147">
        <f>Q211*H211</f>
        <v>0</v>
      </c>
      <c r="S211" s="147">
        <v>0</v>
      </c>
      <c r="T211" s="148">
        <f>S211*H211</f>
        <v>0</v>
      </c>
      <c r="AR211" s="149" t="s">
        <v>120</v>
      </c>
      <c r="AT211" s="149" t="s">
        <v>311</v>
      </c>
      <c r="AU211" s="149" t="s">
        <v>81</v>
      </c>
      <c r="AY211" s="17" t="s">
        <v>309</v>
      </c>
      <c r="BE211" s="150">
        <f>IF(N211="základní",J211,0)</f>
        <v>0</v>
      </c>
      <c r="BF211" s="150">
        <f>IF(N211="snížená",J211,0)</f>
        <v>0</v>
      </c>
      <c r="BG211" s="150">
        <f>IF(N211="zákl. přenesená",J211,0)</f>
        <v>0</v>
      </c>
      <c r="BH211" s="150">
        <f>IF(N211="sníž. přenesená",J211,0)</f>
        <v>0</v>
      </c>
      <c r="BI211" s="150">
        <f>IF(N211="nulová",J211,0)</f>
        <v>0</v>
      </c>
      <c r="BJ211" s="17" t="s">
        <v>88</v>
      </c>
      <c r="BK211" s="150">
        <f>ROUND(I211*H211,2)</f>
        <v>0</v>
      </c>
      <c r="BL211" s="17" t="s">
        <v>120</v>
      </c>
      <c r="BM211" s="149" t="s">
        <v>527</v>
      </c>
    </row>
    <row r="212" spans="2:65" s="1" customFormat="1" ht="29.25" x14ac:dyDescent="0.2">
      <c r="B212" s="33"/>
      <c r="D212" s="155" t="s">
        <v>318</v>
      </c>
      <c r="F212" s="156" t="s">
        <v>8034</v>
      </c>
      <c r="I212" s="153"/>
      <c r="L212" s="33"/>
      <c r="M212" s="154"/>
      <c r="T212" s="57"/>
      <c r="AT212" s="17" t="s">
        <v>318</v>
      </c>
      <c r="AU212" s="17" t="s">
        <v>81</v>
      </c>
    </row>
    <row r="213" spans="2:65" s="1" customFormat="1" ht="16.5" customHeight="1" x14ac:dyDescent="0.2">
      <c r="B213" s="137"/>
      <c r="C213" s="138" t="s">
        <v>529</v>
      </c>
      <c r="D213" s="138" t="s">
        <v>311</v>
      </c>
      <c r="E213" s="139" t="s">
        <v>8035</v>
      </c>
      <c r="F213" s="140" t="s">
        <v>8036</v>
      </c>
      <c r="G213" s="141" t="s">
        <v>2702</v>
      </c>
      <c r="H213" s="142">
        <v>1</v>
      </c>
      <c r="I213" s="143"/>
      <c r="J213" s="144">
        <f>ROUND(I213*H213,2)</f>
        <v>0</v>
      </c>
      <c r="K213" s="140" t="s">
        <v>7325</v>
      </c>
      <c r="L213" s="33"/>
      <c r="M213" s="145" t="s">
        <v>1</v>
      </c>
      <c r="N213" s="146" t="s">
        <v>46</v>
      </c>
      <c r="P213" s="147">
        <f>O213*H213</f>
        <v>0</v>
      </c>
      <c r="Q213" s="147">
        <v>0</v>
      </c>
      <c r="R213" s="147">
        <f>Q213*H213</f>
        <v>0</v>
      </c>
      <c r="S213" s="147">
        <v>0</v>
      </c>
      <c r="T213" s="148">
        <f>S213*H213</f>
        <v>0</v>
      </c>
      <c r="AR213" s="149" t="s">
        <v>120</v>
      </c>
      <c r="AT213" s="149" t="s">
        <v>311</v>
      </c>
      <c r="AU213" s="149" t="s">
        <v>81</v>
      </c>
      <c r="AY213" s="17" t="s">
        <v>309</v>
      </c>
      <c r="BE213" s="150">
        <f>IF(N213="základní",J213,0)</f>
        <v>0</v>
      </c>
      <c r="BF213" s="150">
        <f>IF(N213="snížená",J213,0)</f>
        <v>0</v>
      </c>
      <c r="BG213" s="150">
        <f>IF(N213="zákl. přenesená",J213,0)</f>
        <v>0</v>
      </c>
      <c r="BH213" s="150">
        <f>IF(N213="sníž. přenesená",J213,0)</f>
        <v>0</v>
      </c>
      <c r="BI213" s="150">
        <f>IF(N213="nulová",J213,0)</f>
        <v>0</v>
      </c>
      <c r="BJ213" s="17" t="s">
        <v>88</v>
      </c>
      <c r="BK213" s="150">
        <f>ROUND(I213*H213,2)</f>
        <v>0</v>
      </c>
      <c r="BL213" s="17" t="s">
        <v>120</v>
      </c>
      <c r="BM213" s="149" t="s">
        <v>532</v>
      </c>
    </row>
    <row r="214" spans="2:65" s="1" customFormat="1" ht="29.25" x14ac:dyDescent="0.2">
      <c r="B214" s="33"/>
      <c r="D214" s="155" t="s">
        <v>318</v>
      </c>
      <c r="F214" s="156" t="s">
        <v>8037</v>
      </c>
      <c r="I214" s="153"/>
      <c r="L214" s="33"/>
      <c r="M214" s="154"/>
      <c r="T214" s="57"/>
      <c r="AT214" s="17" t="s">
        <v>318</v>
      </c>
      <c r="AU214" s="17" t="s">
        <v>81</v>
      </c>
    </row>
    <row r="215" spans="2:65" s="1" customFormat="1" ht="16.5" customHeight="1" x14ac:dyDescent="0.2">
      <c r="B215" s="137"/>
      <c r="C215" s="138" t="s">
        <v>420</v>
      </c>
      <c r="D215" s="138" t="s">
        <v>311</v>
      </c>
      <c r="E215" s="139" t="s">
        <v>8038</v>
      </c>
      <c r="F215" s="140" t="s">
        <v>8039</v>
      </c>
      <c r="G215" s="141" t="s">
        <v>2702</v>
      </c>
      <c r="H215" s="142">
        <v>1</v>
      </c>
      <c r="I215" s="143"/>
      <c r="J215" s="144">
        <f>ROUND(I215*H215,2)</f>
        <v>0</v>
      </c>
      <c r="K215" s="140" t="s">
        <v>7325</v>
      </c>
      <c r="L215" s="33"/>
      <c r="M215" s="145" t="s">
        <v>1</v>
      </c>
      <c r="N215" s="146" t="s">
        <v>46</v>
      </c>
      <c r="P215" s="147">
        <f>O215*H215</f>
        <v>0</v>
      </c>
      <c r="Q215" s="147">
        <v>0</v>
      </c>
      <c r="R215" s="147">
        <f>Q215*H215</f>
        <v>0</v>
      </c>
      <c r="S215" s="147">
        <v>0</v>
      </c>
      <c r="T215" s="148">
        <f>S215*H215</f>
        <v>0</v>
      </c>
      <c r="AR215" s="149" t="s">
        <v>120</v>
      </c>
      <c r="AT215" s="149" t="s">
        <v>311</v>
      </c>
      <c r="AU215" s="149" t="s">
        <v>81</v>
      </c>
      <c r="AY215" s="17" t="s">
        <v>309</v>
      </c>
      <c r="BE215" s="150">
        <f>IF(N215="základní",J215,0)</f>
        <v>0</v>
      </c>
      <c r="BF215" s="150">
        <f>IF(N215="snížená",J215,0)</f>
        <v>0</v>
      </c>
      <c r="BG215" s="150">
        <f>IF(N215="zákl. přenesená",J215,0)</f>
        <v>0</v>
      </c>
      <c r="BH215" s="150">
        <f>IF(N215="sníž. přenesená",J215,0)</f>
        <v>0</v>
      </c>
      <c r="BI215" s="150">
        <f>IF(N215="nulová",J215,0)</f>
        <v>0</v>
      </c>
      <c r="BJ215" s="17" t="s">
        <v>88</v>
      </c>
      <c r="BK215" s="150">
        <f>ROUND(I215*H215,2)</f>
        <v>0</v>
      </c>
      <c r="BL215" s="17" t="s">
        <v>120</v>
      </c>
      <c r="BM215" s="149" t="s">
        <v>538</v>
      </c>
    </row>
    <row r="216" spans="2:65" s="1" customFormat="1" ht="29.25" x14ac:dyDescent="0.2">
      <c r="B216" s="33"/>
      <c r="D216" s="155" t="s">
        <v>318</v>
      </c>
      <c r="F216" s="156" t="s">
        <v>8040</v>
      </c>
      <c r="I216" s="153"/>
      <c r="L216" s="33"/>
      <c r="M216" s="154"/>
      <c r="T216" s="57"/>
      <c r="AT216" s="17" t="s">
        <v>318</v>
      </c>
      <c r="AU216" s="17" t="s">
        <v>81</v>
      </c>
    </row>
    <row r="217" spans="2:65" s="1" customFormat="1" ht="16.5" customHeight="1" x14ac:dyDescent="0.2">
      <c r="B217" s="137"/>
      <c r="C217" s="138" t="s">
        <v>540</v>
      </c>
      <c r="D217" s="138" t="s">
        <v>311</v>
      </c>
      <c r="E217" s="139" t="s">
        <v>8041</v>
      </c>
      <c r="F217" s="140" t="s">
        <v>8042</v>
      </c>
      <c r="G217" s="141" t="s">
        <v>2702</v>
      </c>
      <c r="H217" s="142">
        <v>1</v>
      </c>
      <c r="I217" s="143"/>
      <c r="J217" s="144">
        <f>ROUND(I217*H217,2)</f>
        <v>0</v>
      </c>
      <c r="K217" s="140" t="s">
        <v>7325</v>
      </c>
      <c r="L217" s="33"/>
      <c r="M217" s="145" t="s">
        <v>1</v>
      </c>
      <c r="N217" s="146" t="s">
        <v>46</v>
      </c>
      <c r="P217" s="147">
        <f>O217*H217</f>
        <v>0</v>
      </c>
      <c r="Q217" s="147">
        <v>0</v>
      </c>
      <c r="R217" s="147">
        <f>Q217*H217</f>
        <v>0</v>
      </c>
      <c r="S217" s="147">
        <v>0</v>
      </c>
      <c r="T217" s="148">
        <f>S217*H217</f>
        <v>0</v>
      </c>
      <c r="AR217" s="149" t="s">
        <v>120</v>
      </c>
      <c r="AT217" s="149" t="s">
        <v>311</v>
      </c>
      <c r="AU217" s="149" t="s">
        <v>81</v>
      </c>
      <c r="AY217" s="17" t="s">
        <v>309</v>
      </c>
      <c r="BE217" s="150">
        <f>IF(N217="základní",J217,0)</f>
        <v>0</v>
      </c>
      <c r="BF217" s="150">
        <f>IF(N217="snížená",J217,0)</f>
        <v>0</v>
      </c>
      <c r="BG217" s="150">
        <f>IF(N217="zákl. přenesená",J217,0)</f>
        <v>0</v>
      </c>
      <c r="BH217" s="150">
        <f>IF(N217="sníž. přenesená",J217,0)</f>
        <v>0</v>
      </c>
      <c r="BI217" s="150">
        <f>IF(N217="nulová",J217,0)</f>
        <v>0</v>
      </c>
      <c r="BJ217" s="17" t="s">
        <v>88</v>
      </c>
      <c r="BK217" s="150">
        <f>ROUND(I217*H217,2)</f>
        <v>0</v>
      </c>
      <c r="BL217" s="17" t="s">
        <v>120</v>
      </c>
      <c r="BM217" s="149" t="s">
        <v>543</v>
      </c>
    </row>
    <row r="218" spans="2:65" s="1" customFormat="1" ht="29.25" x14ac:dyDescent="0.2">
      <c r="B218" s="33"/>
      <c r="D218" s="155" t="s">
        <v>318</v>
      </c>
      <c r="F218" s="156" t="s">
        <v>7995</v>
      </c>
      <c r="I218" s="153"/>
      <c r="L218" s="33"/>
      <c r="M218" s="154"/>
      <c r="T218" s="57"/>
      <c r="AT218" s="17" t="s">
        <v>318</v>
      </c>
      <c r="AU218" s="17" t="s">
        <v>81</v>
      </c>
    </row>
    <row r="219" spans="2:65" s="1" customFormat="1" ht="16.5" customHeight="1" x14ac:dyDescent="0.2">
      <c r="B219" s="137"/>
      <c r="C219" s="138" t="s">
        <v>424</v>
      </c>
      <c r="D219" s="138" t="s">
        <v>311</v>
      </c>
      <c r="E219" s="139" t="s">
        <v>7964</v>
      </c>
      <c r="F219" s="140" t="s">
        <v>7932</v>
      </c>
      <c r="G219" s="141" t="s">
        <v>2702</v>
      </c>
      <c r="H219" s="142">
        <v>0</v>
      </c>
      <c r="I219" s="143"/>
      <c r="J219" s="144">
        <f>ROUND(I219*H219,2)</f>
        <v>0</v>
      </c>
      <c r="K219" s="206" t="s">
        <v>10982</v>
      </c>
      <c r="L219" s="33"/>
      <c r="M219" s="145" t="s">
        <v>1</v>
      </c>
      <c r="N219" s="146" t="s">
        <v>46</v>
      </c>
      <c r="P219" s="147">
        <f>O219*H219</f>
        <v>0</v>
      </c>
      <c r="Q219" s="147">
        <v>0</v>
      </c>
      <c r="R219" s="147">
        <f>Q219*H219</f>
        <v>0</v>
      </c>
      <c r="S219" s="147">
        <v>0</v>
      </c>
      <c r="T219" s="148">
        <f>S219*H219</f>
        <v>0</v>
      </c>
      <c r="AR219" s="149" t="s">
        <v>120</v>
      </c>
      <c r="AT219" s="149" t="s">
        <v>311</v>
      </c>
      <c r="AU219" s="149" t="s">
        <v>81</v>
      </c>
      <c r="AY219" s="17" t="s">
        <v>309</v>
      </c>
      <c r="BE219" s="150">
        <f>IF(N219="základní",J219,0)</f>
        <v>0</v>
      </c>
      <c r="BF219" s="150">
        <f>IF(N219="snížená",J219,0)</f>
        <v>0</v>
      </c>
      <c r="BG219" s="150">
        <f>IF(N219="zákl. přenesená",J219,0)</f>
        <v>0</v>
      </c>
      <c r="BH219" s="150">
        <f>IF(N219="sníž. přenesená",J219,0)</f>
        <v>0</v>
      </c>
      <c r="BI219" s="150">
        <f>IF(N219="nulová",J219,0)</f>
        <v>0</v>
      </c>
      <c r="BJ219" s="17" t="s">
        <v>88</v>
      </c>
      <c r="BK219" s="150">
        <f>ROUND(I219*H219,2)</f>
        <v>0</v>
      </c>
      <c r="BL219" s="17" t="s">
        <v>120</v>
      </c>
      <c r="BM219" s="149" t="s">
        <v>546</v>
      </c>
    </row>
    <row r="220" spans="2:65" s="1" customFormat="1" ht="29.25" x14ac:dyDescent="0.2">
      <c r="B220" s="33"/>
      <c r="D220" s="155" t="s">
        <v>318</v>
      </c>
      <c r="F220" s="156" t="s">
        <v>7965</v>
      </c>
      <c r="I220" s="153"/>
      <c r="L220" s="33"/>
      <c r="M220" s="154"/>
      <c r="T220" s="57"/>
      <c r="AT220" s="17" t="s">
        <v>318</v>
      </c>
      <c r="AU220" s="17" t="s">
        <v>81</v>
      </c>
    </row>
    <row r="221" spans="2:65" s="1" customFormat="1" ht="16.5" customHeight="1" x14ac:dyDescent="0.2">
      <c r="B221" s="137"/>
      <c r="C221" s="138" t="s">
        <v>547</v>
      </c>
      <c r="D221" s="138" t="s">
        <v>311</v>
      </c>
      <c r="E221" s="139" t="s">
        <v>7961</v>
      </c>
      <c r="F221" s="140" t="s">
        <v>7962</v>
      </c>
      <c r="G221" s="141" t="s">
        <v>2702</v>
      </c>
      <c r="H221" s="142">
        <v>1</v>
      </c>
      <c r="I221" s="143"/>
      <c r="J221" s="144">
        <f>ROUND(I221*H221,2)</f>
        <v>0</v>
      </c>
      <c r="K221" s="140" t="s">
        <v>7325</v>
      </c>
      <c r="L221" s="33"/>
      <c r="M221" s="145" t="s">
        <v>1</v>
      </c>
      <c r="N221" s="146" t="s">
        <v>46</v>
      </c>
      <c r="P221" s="147">
        <f>O221*H221</f>
        <v>0</v>
      </c>
      <c r="Q221" s="147">
        <v>0</v>
      </c>
      <c r="R221" s="147">
        <f>Q221*H221</f>
        <v>0</v>
      </c>
      <c r="S221" s="147">
        <v>0</v>
      </c>
      <c r="T221" s="148">
        <f>S221*H221</f>
        <v>0</v>
      </c>
      <c r="AR221" s="149" t="s">
        <v>120</v>
      </c>
      <c r="AT221" s="149" t="s">
        <v>311</v>
      </c>
      <c r="AU221" s="149" t="s">
        <v>81</v>
      </c>
      <c r="AY221" s="17" t="s">
        <v>309</v>
      </c>
      <c r="BE221" s="150">
        <f>IF(N221="základní",J221,0)</f>
        <v>0</v>
      </c>
      <c r="BF221" s="150">
        <f>IF(N221="snížená",J221,0)</f>
        <v>0</v>
      </c>
      <c r="BG221" s="150">
        <f>IF(N221="zákl. přenesená",J221,0)</f>
        <v>0</v>
      </c>
      <c r="BH221" s="150">
        <f>IF(N221="sníž. přenesená",J221,0)</f>
        <v>0</v>
      </c>
      <c r="BI221" s="150">
        <f>IF(N221="nulová",J221,0)</f>
        <v>0</v>
      </c>
      <c r="BJ221" s="17" t="s">
        <v>88</v>
      </c>
      <c r="BK221" s="150">
        <f>ROUND(I221*H221,2)</f>
        <v>0</v>
      </c>
      <c r="BL221" s="17" t="s">
        <v>120</v>
      </c>
      <c r="BM221" s="149" t="s">
        <v>550</v>
      </c>
    </row>
    <row r="222" spans="2:65" s="1" customFormat="1" ht="29.25" x14ac:dyDescent="0.2">
      <c r="B222" s="33"/>
      <c r="D222" s="155" t="s">
        <v>318</v>
      </c>
      <c r="F222" s="156" t="s">
        <v>7963</v>
      </c>
      <c r="I222" s="153"/>
      <c r="L222" s="33"/>
      <c r="M222" s="154"/>
      <c r="T222" s="57"/>
      <c r="AT222" s="17" t="s">
        <v>318</v>
      </c>
      <c r="AU222" s="17" t="s">
        <v>81</v>
      </c>
    </row>
    <row r="223" spans="2:65" s="1" customFormat="1" ht="16.5" customHeight="1" x14ac:dyDescent="0.2">
      <c r="B223" s="137"/>
      <c r="C223" s="138" t="s">
        <v>429</v>
      </c>
      <c r="D223" s="138" t="s">
        <v>311</v>
      </c>
      <c r="E223" s="139" t="s">
        <v>8005</v>
      </c>
      <c r="F223" s="140" t="s">
        <v>8006</v>
      </c>
      <c r="G223" s="141" t="s">
        <v>2702</v>
      </c>
      <c r="H223" s="142">
        <v>1</v>
      </c>
      <c r="I223" s="143"/>
      <c r="J223" s="144">
        <f>ROUND(I223*H223,2)</f>
        <v>0</v>
      </c>
      <c r="K223" s="140" t="s">
        <v>7325</v>
      </c>
      <c r="L223" s="33"/>
      <c r="M223" s="145" t="s">
        <v>1</v>
      </c>
      <c r="N223" s="146" t="s">
        <v>46</v>
      </c>
      <c r="P223" s="147">
        <f>O223*H223</f>
        <v>0</v>
      </c>
      <c r="Q223" s="147">
        <v>0</v>
      </c>
      <c r="R223" s="147">
        <f>Q223*H223</f>
        <v>0</v>
      </c>
      <c r="S223" s="147">
        <v>0</v>
      </c>
      <c r="T223" s="148">
        <f>S223*H223</f>
        <v>0</v>
      </c>
      <c r="AR223" s="149" t="s">
        <v>120</v>
      </c>
      <c r="AT223" s="149" t="s">
        <v>311</v>
      </c>
      <c r="AU223" s="149" t="s">
        <v>81</v>
      </c>
      <c r="AY223" s="17" t="s">
        <v>309</v>
      </c>
      <c r="BE223" s="150">
        <f>IF(N223="základní",J223,0)</f>
        <v>0</v>
      </c>
      <c r="BF223" s="150">
        <f>IF(N223="snížená",J223,0)</f>
        <v>0</v>
      </c>
      <c r="BG223" s="150">
        <f>IF(N223="zákl. přenesená",J223,0)</f>
        <v>0</v>
      </c>
      <c r="BH223" s="150">
        <f>IF(N223="sníž. přenesená",J223,0)</f>
        <v>0</v>
      </c>
      <c r="BI223" s="150">
        <f>IF(N223="nulová",J223,0)</f>
        <v>0</v>
      </c>
      <c r="BJ223" s="17" t="s">
        <v>88</v>
      </c>
      <c r="BK223" s="150">
        <f>ROUND(I223*H223,2)</f>
        <v>0</v>
      </c>
      <c r="BL223" s="17" t="s">
        <v>120</v>
      </c>
      <c r="BM223" s="149" t="s">
        <v>553</v>
      </c>
    </row>
    <row r="224" spans="2:65" s="1" customFormat="1" ht="39" x14ac:dyDescent="0.2">
      <c r="B224" s="33"/>
      <c r="D224" s="155" t="s">
        <v>318</v>
      </c>
      <c r="F224" s="156" t="s">
        <v>8007</v>
      </c>
      <c r="I224" s="153"/>
      <c r="L224" s="33"/>
      <c r="M224" s="154"/>
      <c r="T224" s="57"/>
      <c r="AT224" s="17" t="s">
        <v>318</v>
      </c>
      <c r="AU224" s="17" t="s">
        <v>81</v>
      </c>
    </row>
    <row r="225" spans="2:65" s="1" customFormat="1" ht="16.5" customHeight="1" x14ac:dyDescent="0.2">
      <c r="B225" s="137"/>
      <c r="C225" s="138" t="s">
        <v>554</v>
      </c>
      <c r="D225" s="138" t="s">
        <v>311</v>
      </c>
      <c r="E225" s="139" t="s">
        <v>8043</v>
      </c>
      <c r="F225" s="140" t="s">
        <v>8044</v>
      </c>
      <c r="G225" s="141" t="s">
        <v>2702</v>
      </c>
      <c r="H225" s="142">
        <v>2</v>
      </c>
      <c r="I225" s="143"/>
      <c r="J225" s="144">
        <f>ROUND(I225*H225,2)</f>
        <v>0</v>
      </c>
      <c r="K225" s="140" t="s">
        <v>7325</v>
      </c>
      <c r="L225" s="33"/>
      <c r="M225" s="145" t="s">
        <v>1</v>
      </c>
      <c r="N225" s="146" t="s">
        <v>46</v>
      </c>
      <c r="P225" s="147">
        <f>O225*H225</f>
        <v>0</v>
      </c>
      <c r="Q225" s="147">
        <v>0</v>
      </c>
      <c r="R225" s="147">
        <f>Q225*H225</f>
        <v>0</v>
      </c>
      <c r="S225" s="147">
        <v>0</v>
      </c>
      <c r="T225" s="148">
        <f>S225*H225</f>
        <v>0</v>
      </c>
      <c r="AR225" s="149" t="s">
        <v>120</v>
      </c>
      <c r="AT225" s="149" t="s">
        <v>311</v>
      </c>
      <c r="AU225" s="149" t="s">
        <v>81</v>
      </c>
      <c r="AY225" s="17" t="s">
        <v>309</v>
      </c>
      <c r="BE225" s="150">
        <f>IF(N225="základní",J225,0)</f>
        <v>0</v>
      </c>
      <c r="BF225" s="150">
        <f>IF(N225="snížená",J225,0)</f>
        <v>0</v>
      </c>
      <c r="BG225" s="150">
        <f>IF(N225="zákl. přenesená",J225,0)</f>
        <v>0</v>
      </c>
      <c r="BH225" s="150">
        <f>IF(N225="sníž. přenesená",J225,0)</f>
        <v>0</v>
      </c>
      <c r="BI225" s="150">
        <f>IF(N225="nulová",J225,0)</f>
        <v>0</v>
      </c>
      <c r="BJ225" s="17" t="s">
        <v>88</v>
      </c>
      <c r="BK225" s="150">
        <f>ROUND(I225*H225,2)</f>
        <v>0</v>
      </c>
      <c r="BL225" s="17" t="s">
        <v>120</v>
      </c>
      <c r="BM225" s="149" t="s">
        <v>557</v>
      </c>
    </row>
    <row r="226" spans="2:65" s="1" customFormat="1" ht="29.25" x14ac:dyDescent="0.2">
      <c r="B226" s="33"/>
      <c r="D226" s="155" t="s">
        <v>318</v>
      </c>
      <c r="F226" s="156" t="s">
        <v>8045</v>
      </c>
      <c r="I226" s="153"/>
      <c r="L226" s="33"/>
      <c r="M226" s="154"/>
      <c r="T226" s="57"/>
      <c r="AT226" s="17" t="s">
        <v>318</v>
      </c>
      <c r="AU226" s="17" t="s">
        <v>81</v>
      </c>
    </row>
    <row r="227" spans="2:65" s="1" customFormat="1" ht="16.5" customHeight="1" x14ac:dyDescent="0.2">
      <c r="B227" s="137"/>
      <c r="C227" s="138" t="s">
        <v>435</v>
      </c>
      <c r="D227" s="138" t="s">
        <v>311</v>
      </c>
      <c r="E227" s="139" t="s">
        <v>8046</v>
      </c>
      <c r="F227" s="140" t="s">
        <v>8047</v>
      </c>
      <c r="G227" s="141" t="s">
        <v>2702</v>
      </c>
      <c r="H227" s="142">
        <v>2</v>
      </c>
      <c r="I227" s="143"/>
      <c r="J227" s="144">
        <f>ROUND(I227*H227,2)</f>
        <v>0</v>
      </c>
      <c r="K227" s="140" t="s">
        <v>7325</v>
      </c>
      <c r="L227" s="33"/>
      <c r="M227" s="145" t="s">
        <v>1</v>
      </c>
      <c r="N227" s="146" t="s">
        <v>46</v>
      </c>
      <c r="P227" s="147">
        <f>O227*H227</f>
        <v>0</v>
      </c>
      <c r="Q227" s="147">
        <v>0</v>
      </c>
      <c r="R227" s="147">
        <f>Q227*H227</f>
        <v>0</v>
      </c>
      <c r="S227" s="147">
        <v>0</v>
      </c>
      <c r="T227" s="148">
        <f>S227*H227</f>
        <v>0</v>
      </c>
      <c r="AR227" s="149" t="s">
        <v>120</v>
      </c>
      <c r="AT227" s="149" t="s">
        <v>311</v>
      </c>
      <c r="AU227" s="149" t="s">
        <v>81</v>
      </c>
      <c r="AY227" s="17" t="s">
        <v>309</v>
      </c>
      <c r="BE227" s="150">
        <f>IF(N227="základní",J227,0)</f>
        <v>0</v>
      </c>
      <c r="BF227" s="150">
        <f>IF(N227="snížená",J227,0)</f>
        <v>0</v>
      </c>
      <c r="BG227" s="150">
        <f>IF(N227="zákl. přenesená",J227,0)</f>
        <v>0</v>
      </c>
      <c r="BH227" s="150">
        <f>IF(N227="sníž. přenesená",J227,0)</f>
        <v>0</v>
      </c>
      <c r="BI227" s="150">
        <f>IF(N227="nulová",J227,0)</f>
        <v>0</v>
      </c>
      <c r="BJ227" s="17" t="s">
        <v>88</v>
      </c>
      <c r="BK227" s="150">
        <f>ROUND(I227*H227,2)</f>
        <v>0</v>
      </c>
      <c r="BL227" s="17" t="s">
        <v>120</v>
      </c>
      <c r="BM227" s="149" t="s">
        <v>560</v>
      </c>
    </row>
    <row r="228" spans="2:65" s="1" customFormat="1" ht="29.25" x14ac:dyDescent="0.2">
      <c r="B228" s="33"/>
      <c r="D228" s="155" t="s">
        <v>318</v>
      </c>
      <c r="F228" s="156" t="s">
        <v>8048</v>
      </c>
      <c r="I228" s="153"/>
      <c r="L228" s="33"/>
      <c r="M228" s="154"/>
      <c r="T228" s="57"/>
      <c r="AT228" s="17" t="s">
        <v>318</v>
      </c>
      <c r="AU228" s="17" t="s">
        <v>81</v>
      </c>
    </row>
    <row r="229" spans="2:65" s="1" customFormat="1" ht="16.5" customHeight="1" x14ac:dyDescent="0.2">
      <c r="B229" s="137"/>
      <c r="C229" s="138" t="s">
        <v>561</v>
      </c>
      <c r="D229" s="138" t="s">
        <v>311</v>
      </c>
      <c r="E229" s="139" t="s">
        <v>8049</v>
      </c>
      <c r="F229" s="140" t="s">
        <v>8050</v>
      </c>
      <c r="G229" s="141" t="s">
        <v>2702</v>
      </c>
      <c r="H229" s="142">
        <v>2</v>
      </c>
      <c r="I229" s="143"/>
      <c r="J229" s="144">
        <f>ROUND(I229*H229,2)</f>
        <v>0</v>
      </c>
      <c r="K229" s="140" t="s">
        <v>7325</v>
      </c>
      <c r="L229" s="33"/>
      <c r="M229" s="145" t="s">
        <v>1</v>
      </c>
      <c r="N229" s="146" t="s">
        <v>46</v>
      </c>
      <c r="P229" s="147">
        <f>O229*H229</f>
        <v>0</v>
      </c>
      <c r="Q229" s="147">
        <v>0</v>
      </c>
      <c r="R229" s="147">
        <f>Q229*H229</f>
        <v>0</v>
      </c>
      <c r="S229" s="147">
        <v>0</v>
      </c>
      <c r="T229" s="148">
        <f>S229*H229</f>
        <v>0</v>
      </c>
      <c r="AR229" s="149" t="s">
        <v>120</v>
      </c>
      <c r="AT229" s="149" t="s">
        <v>311</v>
      </c>
      <c r="AU229" s="149" t="s">
        <v>81</v>
      </c>
      <c r="AY229" s="17" t="s">
        <v>309</v>
      </c>
      <c r="BE229" s="150">
        <f>IF(N229="základní",J229,0)</f>
        <v>0</v>
      </c>
      <c r="BF229" s="150">
        <f>IF(N229="snížená",J229,0)</f>
        <v>0</v>
      </c>
      <c r="BG229" s="150">
        <f>IF(N229="zákl. přenesená",J229,0)</f>
        <v>0</v>
      </c>
      <c r="BH229" s="150">
        <f>IF(N229="sníž. přenesená",J229,0)</f>
        <v>0</v>
      </c>
      <c r="BI229" s="150">
        <f>IF(N229="nulová",J229,0)</f>
        <v>0</v>
      </c>
      <c r="BJ229" s="17" t="s">
        <v>88</v>
      </c>
      <c r="BK229" s="150">
        <f>ROUND(I229*H229,2)</f>
        <v>0</v>
      </c>
      <c r="BL229" s="17" t="s">
        <v>120</v>
      </c>
      <c r="BM229" s="149" t="s">
        <v>564</v>
      </c>
    </row>
    <row r="230" spans="2:65" s="1" customFormat="1" ht="19.5" x14ac:dyDescent="0.2">
      <c r="B230" s="33"/>
      <c r="D230" s="155" t="s">
        <v>318</v>
      </c>
      <c r="F230" s="156" t="s">
        <v>8051</v>
      </c>
      <c r="I230" s="153"/>
      <c r="L230" s="33"/>
      <c r="M230" s="154"/>
      <c r="T230" s="57"/>
      <c r="AT230" s="17" t="s">
        <v>318</v>
      </c>
      <c r="AU230" s="17" t="s">
        <v>81</v>
      </c>
    </row>
    <row r="231" spans="2:65" s="1" customFormat="1" ht="16.5" customHeight="1" x14ac:dyDescent="0.2">
      <c r="B231" s="137"/>
      <c r="C231" s="138" t="s">
        <v>440</v>
      </c>
      <c r="D231" s="138" t="s">
        <v>311</v>
      </c>
      <c r="E231" s="139" t="s">
        <v>8052</v>
      </c>
      <c r="F231" s="140" t="s">
        <v>8053</v>
      </c>
      <c r="G231" s="141" t="s">
        <v>2702</v>
      </c>
      <c r="H231" s="142">
        <v>1</v>
      </c>
      <c r="I231" s="143"/>
      <c r="J231" s="144">
        <f>ROUND(I231*H231,2)</f>
        <v>0</v>
      </c>
      <c r="K231" s="140" t="s">
        <v>7325</v>
      </c>
      <c r="L231" s="33"/>
      <c r="M231" s="145" t="s">
        <v>1</v>
      </c>
      <c r="N231" s="146" t="s">
        <v>46</v>
      </c>
      <c r="P231" s="147">
        <f>O231*H231</f>
        <v>0</v>
      </c>
      <c r="Q231" s="147">
        <v>0</v>
      </c>
      <c r="R231" s="147">
        <f>Q231*H231</f>
        <v>0</v>
      </c>
      <c r="S231" s="147">
        <v>0</v>
      </c>
      <c r="T231" s="148">
        <f>S231*H231</f>
        <v>0</v>
      </c>
      <c r="AR231" s="149" t="s">
        <v>120</v>
      </c>
      <c r="AT231" s="149" t="s">
        <v>311</v>
      </c>
      <c r="AU231" s="149" t="s">
        <v>81</v>
      </c>
      <c r="AY231" s="17" t="s">
        <v>309</v>
      </c>
      <c r="BE231" s="150">
        <f>IF(N231="základní",J231,0)</f>
        <v>0</v>
      </c>
      <c r="BF231" s="150">
        <f>IF(N231="snížená",J231,0)</f>
        <v>0</v>
      </c>
      <c r="BG231" s="150">
        <f>IF(N231="zákl. přenesená",J231,0)</f>
        <v>0</v>
      </c>
      <c r="BH231" s="150">
        <f>IF(N231="sníž. přenesená",J231,0)</f>
        <v>0</v>
      </c>
      <c r="BI231" s="150">
        <f>IF(N231="nulová",J231,0)</f>
        <v>0</v>
      </c>
      <c r="BJ231" s="17" t="s">
        <v>88</v>
      </c>
      <c r="BK231" s="150">
        <f>ROUND(I231*H231,2)</f>
        <v>0</v>
      </c>
      <c r="BL231" s="17" t="s">
        <v>120</v>
      </c>
      <c r="BM231" s="149" t="s">
        <v>567</v>
      </c>
    </row>
    <row r="232" spans="2:65" s="1" customFormat="1" ht="19.5" x14ac:dyDescent="0.2">
      <c r="B232" s="33"/>
      <c r="D232" s="155" t="s">
        <v>318</v>
      </c>
      <c r="F232" s="156" t="s">
        <v>8054</v>
      </c>
      <c r="I232" s="153"/>
      <c r="L232" s="33"/>
      <c r="M232" s="154"/>
      <c r="T232" s="57"/>
      <c r="AT232" s="17" t="s">
        <v>318</v>
      </c>
      <c r="AU232" s="17" t="s">
        <v>81</v>
      </c>
    </row>
    <row r="233" spans="2:65" s="1" customFormat="1" ht="16.5" customHeight="1" x14ac:dyDescent="0.2">
      <c r="B233" s="137"/>
      <c r="C233" s="138" t="s">
        <v>568</v>
      </c>
      <c r="D233" s="138" t="s">
        <v>311</v>
      </c>
      <c r="E233" s="139" t="s">
        <v>8055</v>
      </c>
      <c r="F233" s="140" t="s">
        <v>8056</v>
      </c>
      <c r="G233" s="141" t="s">
        <v>2702</v>
      </c>
      <c r="H233" s="142">
        <v>1</v>
      </c>
      <c r="I233" s="143"/>
      <c r="J233" s="144">
        <f>ROUND(I233*H233,2)</f>
        <v>0</v>
      </c>
      <c r="K233" s="140" t="s">
        <v>7325</v>
      </c>
      <c r="L233" s="33"/>
      <c r="M233" s="145" t="s">
        <v>1</v>
      </c>
      <c r="N233" s="146" t="s">
        <v>46</v>
      </c>
      <c r="P233" s="147">
        <f>O233*H233</f>
        <v>0</v>
      </c>
      <c r="Q233" s="147">
        <v>0</v>
      </c>
      <c r="R233" s="147">
        <f>Q233*H233</f>
        <v>0</v>
      </c>
      <c r="S233" s="147">
        <v>0</v>
      </c>
      <c r="T233" s="148">
        <f>S233*H233</f>
        <v>0</v>
      </c>
      <c r="AR233" s="149" t="s">
        <v>120</v>
      </c>
      <c r="AT233" s="149" t="s">
        <v>311</v>
      </c>
      <c r="AU233" s="149" t="s">
        <v>81</v>
      </c>
      <c r="AY233" s="17" t="s">
        <v>309</v>
      </c>
      <c r="BE233" s="150">
        <f>IF(N233="základní",J233,0)</f>
        <v>0</v>
      </c>
      <c r="BF233" s="150">
        <f>IF(N233="snížená",J233,0)</f>
        <v>0</v>
      </c>
      <c r="BG233" s="150">
        <f>IF(N233="zákl. přenesená",J233,0)</f>
        <v>0</v>
      </c>
      <c r="BH233" s="150">
        <f>IF(N233="sníž. přenesená",J233,0)</f>
        <v>0</v>
      </c>
      <c r="BI233" s="150">
        <f>IF(N233="nulová",J233,0)</f>
        <v>0</v>
      </c>
      <c r="BJ233" s="17" t="s">
        <v>88</v>
      </c>
      <c r="BK233" s="150">
        <f>ROUND(I233*H233,2)</f>
        <v>0</v>
      </c>
      <c r="BL233" s="17" t="s">
        <v>120</v>
      </c>
      <c r="BM233" s="149" t="s">
        <v>571</v>
      </c>
    </row>
    <row r="234" spans="2:65" s="1" customFormat="1" ht="19.5" x14ac:dyDescent="0.2">
      <c r="B234" s="33"/>
      <c r="D234" s="155" t="s">
        <v>318</v>
      </c>
      <c r="F234" s="156" t="s">
        <v>8057</v>
      </c>
      <c r="I234" s="153"/>
      <c r="L234" s="33"/>
      <c r="M234" s="154"/>
      <c r="T234" s="57"/>
      <c r="AT234" s="17" t="s">
        <v>318</v>
      </c>
      <c r="AU234" s="17" t="s">
        <v>81</v>
      </c>
    </row>
    <row r="235" spans="2:65" s="1" customFormat="1" ht="16.5" customHeight="1" x14ac:dyDescent="0.2">
      <c r="B235" s="137"/>
      <c r="C235" s="138" t="s">
        <v>443</v>
      </c>
      <c r="D235" s="138" t="s">
        <v>311</v>
      </c>
      <c r="E235" s="139" t="s">
        <v>7958</v>
      </c>
      <c r="F235" s="140" t="s">
        <v>7959</v>
      </c>
      <c r="G235" s="141" t="s">
        <v>2702</v>
      </c>
      <c r="H235" s="142">
        <v>1</v>
      </c>
      <c r="I235" s="143"/>
      <c r="J235" s="144">
        <f>ROUND(I235*H235,2)</f>
        <v>0</v>
      </c>
      <c r="K235" s="140" t="s">
        <v>7325</v>
      </c>
      <c r="L235" s="33"/>
      <c r="M235" s="145" t="s">
        <v>1</v>
      </c>
      <c r="N235" s="146" t="s">
        <v>46</v>
      </c>
      <c r="P235" s="147">
        <f>O235*H235</f>
        <v>0</v>
      </c>
      <c r="Q235" s="147">
        <v>0</v>
      </c>
      <c r="R235" s="147">
        <f>Q235*H235</f>
        <v>0</v>
      </c>
      <c r="S235" s="147">
        <v>0</v>
      </c>
      <c r="T235" s="148">
        <f>S235*H235</f>
        <v>0</v>
      </c>
      <c r="AR235" s="149" t="s">
        <v>120</v>
      </c>
      <c r="AT235" s="149" t="s">
        <v>311</v>
      </c>
      <c r="AU235" s="149" t="s">
        <v>81</v>
      </c>
      <c r="AY235" s="17" t="s">
        <v>309</v>
      </c>
      <c r="BE235" s="150">
        <f>IF(N235="základní",J235,0)</f>
        <v>0</v>
      </c>
      <c r="BF235" s="150">
        <f>IF(N235="snížená",J235,0)</f>
        <v>0</v>
      </c>
      <c r="BG235" s="150">
        <f>IF(N235="zákl. přenesená",J235,0)</f>
        <v>0</v>
      </c>
      <c r="BH235" s="150">
        <f>IF(N235="sníž. přenesená",J235,0)</f>
        <v>0</v>
      </c>
      <c r="BI235" s="150">
        <f>IF(N235="nulová",J235,0)</f>
        <v>0</v>
      </c>
      <c r="BJ235" s="17" t="s">
        <v>88</v>
      </c>
      <c r="BK235" s="150">
        <f>ROUND(I235*H235,2)</f>
        <v>0</v>
      </c>
      <c r="BL235" s="17" t="s">
        <v>120</v>
      </c>
      <c r="BM235" s="149" t="s">
        <v>574</v>
      </c>
    </row>
    <row r="236" spans="2:65" s="1" customFormat="1" ht="29.25" x14ac:dyDescent="0.2">
      <c r="B236" s="33"/>
      <c r="D236" s="155" t="s">
        <v>318</v>
      </c>
      <c r="F236" s="156" t="s">
        <v>8058</v>
      </c>
      <c r="I236" s="153"/>
      <c r="L236" s="33"/>
      <c r="M236" s="154"/>
      <c r="T236" s="57"/>
      <c r="AT236" s="17" t="s">
        <v>318</v>
      </c>
      <c r="AU236" s="17" t="s">
        <v>81</v>
      </c>
    </row>
    <row r="237" spans="2:65" s="1" customFormat="1" ht="16.5" customHeight="1" x14ac:dyDescent="0.2">
      <c r="B237" s="137"/>
      <c r="C237" s="138" t="s">
        <v>578</v>
      </c>
      <c r="D237" s="138" t="s">
        <v>311</v>
      </c>
      <c r="E237" s="139" t="s">
        <v>8059</v>
      </c>
      <c r="F237" s="140" t="s">
        <v>8060</v>
      </c>
      <c r="G237" s="141" t="s">
        <v>2702</v>
      </c>
      <c r="H237" s="142">
        <v>1</v>
      </c>
      <c r="I237" s="143"/>
      <c r="J237" s="144">
        <f>ROUND(I237*H237,2)</f>
        <v>0</v>
      </c>
      <c r="K237" s="140" t="s">
        <v>7325</v>
      </c>
      <c r="L237" s="33"/>
      <c r="M237" s="145" t="s">
        <v>1</v>
      </c>
      <c r="N237" s="146" t="s">
        <v>46</v>
      </c>
      <c r="P237" s="147">
        <f>O237*H237</f>
        <v>0</v>
      </c>
      <c r="Q237" s="147">
        <v>0</v>
      </c>
      <c r="R237" s="147">
        <f>Q237*H237</f>
        <v>0</v>
      </c>
      <c r="S237" s="147">
        <v>0</v>
      </c>
      <c r="T237" s="148">
        <f>S237*H237</f>
        <v>0</v>
      </c>
      <c r="AR237" s="149" t="s">
        <v>120</v>
      </c>
      <c r="AT237" s="149" t="s">
        <v>311</v>
      </c>
      <c r="AU237" s="149" t="s">
        <v>81</v>
      </c>
      <c r="AY237" s="17" t="s">
        <v>309</v>
      </c>
      <c r="BE237" s="150">
        <f>IF(N237="základní",J237,0)</f>
        <v>0</v>
      </c>
      <c r="BF237" s="150">
        <f>IF(N237="snížená",J237,0)</f>
        <v>0</v>
      </c>
      <c r="BG237" s="150">
        <f>IF(N237="zákl. přenesená",J237,0)</f>
        <v>0</v>
      </c>
      <c r="BH237" s="150">
        <f>IF(N237="sníž. přenesená",J237,0)</f>
        <v>0</v>
      </c>
      <c r="BI237" s="150">
        <f>IF(N237="nulová",J237,0)</f>
        <v>0</v>
      </c>
      <c r="BJ237" s="17" t="s">
        <v>88</v>
      </c>
      <c r="BK237" s="150">
        <f>ROUND(I237*H237,2)</f>
        <v>0</v>
      </c>
      <c r="BL237" s="17" t="s">
        <v>120</v>
      </c>
      <c r="BM237" s="149" t="s">
        <v>581</v>
      </c>
    </row>
    <row r="238" spans="2:65" s="1" customFormat="1" ht="29.25" x14ac:dyDescent="0.2">
      <c r="B238" s="33"/>
      <c r="D238" s="155" t="s">
        <v>318</v>
      </c>
      <c r="F238" s="156" t="s">
        <v>8061</v>
      </c>
      <c r="I238" s="153"/>
      <c r="L238" s="33"/>
      <c r="M238" s="154"/>
      <c r="T238" s="57"/>
      <c r="AT238" s="17" t="s">
        <v>318</v>
      </c>
      <c r="AU238" s="17" t="s">
        <v>81</v>
      </c>
    </row>
    <row r="239" spans="2:65" s="1" customFormat="1" ht="16.5" customHeight="1" x14ac:dyDescent="0.2">
      <c r="B239" s="137"/>
      <c r="C239" s="138" t="s">
        <v>447</v>
      </c>
      <c r="D239" s="138" t="s">
        <v>311</v>
      </c>
      <c r="E239" s="139" t="s">
        <v>7961</v>
      </c>
      <c r="F239" s="140" t="s">
        <v>7962</v>
      </c>
      <c r="G239" s="141" t="s">
        <v>2702</v>
      </c>
      <c r="H239" s="142">
        <v>1</v>
      </c>
      <c r="I239" s="143"/>
      <c r="J239" s="144">
        <f>ROUND(I239*H239,2)</f>
        <v>0</v>
      </c>
      <c r="K239" s="140" t="s">
        <v>7325</v>
      </c>
      <c r="L239" s="33"/>
      <c r="M239" s="145" t="s">
        <v>1</v>
      </c>
      <c r="N239" s="146" t="s">
        <v>46</v>
      </c>
      <c r="P239" s="147">
        <f>O239*H239</f>
        <v>0</v>
      </c>
      <c r="Q239" s="147">
        <v>0</v>
      </c>
      <c r="R239" s="147">
        <f>Q239*H239</f>
        <v>0</v>
      </c>
      <c r="S239" s="147">
        <v>0</v>
      </c>
      <c r="T239" s="148">
        <f>S239*H239</f>
        <v>0</v>
      </c>
      <c r="AR239" s="149" t="s">
        <v>120</v>
      </c>
      <c r="AT239" s="149" t="s">
        <v>311</v>
      </c>
      <c r="AU239" s="149" t="s">
        <v>81</v>
      </c>
      <c r="AY239" s="17" t="s">
        <v>309</v>
      </c>
      <c r="BE239" s="150">
        <f>IF(N239="základní",J239,0)</f>
        <v>0</v>
      </c>
      <c r="BF239" s="150">
        <f>IF(N239="snížená",J239,0)</f>
        <v>0</v>
      </c>
      <c r="BG239" s="150">
        <f>IF(N239="zákl. přenesená",J239,0)</f>
        <v>0</v>
      </c>
      <c r="BH239" s="150">
        <f>IF(N239="sníž. přenesená",J239,0)</f>
        <v>0</v>
      </c>
      <c r="BI239" s="150">
        <f>IF(N239="nulová",J239,0)</f>
        <v>0</v>
      </c>
      <c r="BJ239" s="17" t="s">
        <v>88</v>
      </c>
      <c r="BK239" s="150">
        <f>ROUND(I239*H239,2)</f>
        <v>0</v>
      </c>
      <c r="BL239" s="17" t="s">
        <v>120</v>
      </c>
      <c r="BM239" s="149" t="s">
        <v>585</v>
      </c>
    </row>
    <row r="240" spans="2:65" s="1" customFormat="1" ht="29.25" x14ac:dyDescent="0.2">
      <c r="B240" s="33"/>
      <c r="D240" s="155" t="s">
        <v>318</v>
      </c>
      <c r="F240" s="156" t="s">
        <v>7963</v>
      </c>
      <c r="I240" s="153"/>
      <c r="L240" s="33"/>
      <c r="M240" s="154"/>
      <c r="T240" s="57"/>
      <c r="AT240" s="17" t="s">
        <v>318</v>
      </c>
      <c r="AU240" s="17" t="s">
        <v>81</v>
      </c>
    </row>
    <row r="241" spans="2:65" s="1" customFormat="1" ht="16.5" customHeight="1" x14ac:dyDescent="0.2">
      <c r="B241" s="137"/>
      <c r="C241" s="138" t="s">
        <v>587</v>
      </c>
      <c r="D241" s="138" t="s">
        <v>311</v>
      </c>
      <c r="E241" s="139" t="s">
        <v>7964</v>
      </c>
      <c r="F241" s="140" t="s">
        <v>7932</v>
      </c>
      <c r="G241" s="141" t="s">
        <v>2702</v>
      </c>
      <c r="H241" s="142">
        <v>0</v>
      </c>
      <c r="I241" s="143"/>
      <c r="J241" s="144">
        <f>ROUND(I241*H241,2)</f>
        <v>0</v>
      </c>
      <c r="K241" s="206" t="s">
        <v>10982</v>
      </c>
      <c r="L241" s="33"/>
      <c r="M241" s="145" t="s">
        <v>1</v>
      </c>
      <c r="N241" s="146" t="s">
        <v>46</v>
      </c>
      <c r="P241" s="147">
        <f>O241*H241</f>
        <v>0</v>
      </c>
      <c r="Q241" s="147">
        <v>0</v>
      </c>
      <c r="R241" s="147">
        <f>Q241*H241</f>
        <v>0</v>
      </c>
      <c r="S241" s="147">
        <v>0</v>
      </c>
      <c r="T241" s="148">
        <f>S241*H241</f>
        <v>0</v>
      </c>
      <c r="AR241" s="149" t="s">
        <v>120</v>
      </c>
      <c r="AT241" s="149" t="s">
        <v>311</v>
      </c>
      <c r="AU241" s="149" t="s">
        <v>81</v>
      </c>
      <c r="AY241" s="17" t="s">
        <v>309</v>
      </c>
      <c r="BE241" s="150">
        <f>IF(N241="základní",J241,0)</f>
        <v>0</v>
      </c>
      <c r="BF241" s="150">
        <f>IF(N241="snížená",J241,0)</f>
        <v>0</v>
      </c>
      <c r="BG241" s="150">
        <f>IF(N241="zákl. přenesená",J241,0)</f>
        <v>0</v>
      </c>
      <c r="BH241" s="150">
        <f>IF(N241="sníž. přenesená",J241,0)</f>
        <v>0</v>
      </c>
      <c r="BI241" s="150">
        <f>IF(N241="nulová",J241,0)</f>
        <v>0</v>
      </c>
      <c r="BJ241" s="17" t="s">
        <v>88</v>
      </c>
      <c r="BK241" s="150">
        <f>ROUND(I241*H241,2)</f>
        <v>0</v>
      </c>
      <c r="BL241" s="17" t="s">
        <v>120</v>
      </c>
      <c r="BM241" s="149" t="s">
        <v>590</v>
      </c>
    </row>
    <row r="242" spans="2:65" s="1" customFormat="1" ht="29.25" x14ac:dyDescent="0.2">
      <c r="B242" s="33"/>
      <c r="D242" s="155" t="s">
        <v>318</v>
      </c>
      <c r="F242" s="156" t="s">
        <v>8062</v>
      </c>
      <c r="I242" s="153"/>
      <c r="L242" s="33"/>
      <c r="M242" s="154"/>
      <c r="T242" s="57"/>
      <c r="AT242" s="17" t="s">
        <v>318</v>
      </c>
      <c r="AU242" s="17" t="s">
        <v>81</v>
      </c>
    </row>
    <row r="243" spans="2:65" s="1" customFormat="1" ht="16.5" customHeight="1" x14ac:dyDescent="0.2">
      <c r="B243" s="137"/>
      <c r="C243" s="138" t="s">
        <v>452</v>
      </c>
      <c r="D243" s="138" t="s">
        <v>311</v>
      </c>
      <c r="E243" s="139" t="s">
        <v>8063</v>
      </c>
      <c r="F243" s="140" t="s">
        <v>8064</v>
      </c>
      <c r="G243" s="141" t="s">
        <v>2702</v>
      </c>
      <c r="H243" s="142">
        <v>0</v>
      </c>
      <c r="I243" s="143"/>
      <c r="J243" s="144">
        <f>ROUND(I243*H243,2)</f>
        <v>0</v>
      </c>
      <c r="K243" s="206" t="s">
        <v>10982</v>
      </c>
      <c r="L243" s="33"/>
      <c r="M243" s="145" t="s">
        <v>1</v>
      </c>
      <c r="N243" s="146" t="s">
        <v>46</v>
      </c>
      <c r="P243" s="147">
        <f>O243*H243</f>
        <v>0</v>
      </c>
      <c r="Q243" s="147">
        <v>0</v>
      </c>
      <c r="R243" s="147">
        <f>Q243*H243</f>
        <v>0</v>
      </c>
      <c r="S243" s="147">
        <v>0</v>
      </c>
      <c r="T243" s="148">
        <f>S243*H243</f>
        <v>0</v>
      </c>
      <c r="AR243" s="149" t="s">
        <v>120</v>
      </c>
      <c r="AT243" s="149" t="s">
        <v>311</v>
      </c>
      <c r="AU243" s="149" t="s">
        <v>81</v>
      </c>
      <c r="AY243" s="17" t="s">
        <v>309</v>
      </c>
      <c r="BE243" s="150">
        <f>IF(N243="základní",J243,0)</f>
        <v>0</v>
      </c>
      <c r="BF243" s="150">
        <f>IF(N243="snížená",J243,0)</f>
        <v>0</v>
      </c>
      <c r="BG243" s="150">
        <f>IF(N243="zákl. přenesená",J243,0)</f>
        <v>0</v>
      </c>
      <c r="BH243" s="150">
        <f>IF(N243="sníž. přenesená",J243,0)</f>
        <v>0</v>
      </c>
      <c r="BI243" s="150">
        <f>IF(N243="nulová",J243,0)</f>
        <v>0</v>
      </c>
      <c r="BJ243" s="17" t="s">
        <v>88</v>
      </c>
      <c r="BK243" s="150">
        <f>ROUND(I243*H243,2)</f>
        <v>0</v>
      </c>
      <c r="BL243" s="17" t="s">
        <v>120</v>
      </c>
      <c r="BM243" s="149" t="s">
        <v>1281</v>
      </c>
    </row>
    <row r="244" spans="2:65" s="1" customFormat="1" ht="19.5" x14ac:dyDescent="0.2">
      <c r="B244" s="33"/>
      <c r="D244" s="155" t="s">
        <v>318</v>
      </c>
      <c r="F244" s="156" t="s">
        <v>8065</v>
      </c>
      <c r="I244" s="153"/>
      <c r="L244" s="33"/>
      <c r="M244" s="154"/>
      <c r="T244" s="57"/>
      <c r="AT244" s="17" t="s">
        <v>318</v>
      </c>
      <c r="AU244" s="17" t="s">
        <v>81</v>
      </c>
    </row>
    <row r="245" spans="2:65" s="1" customFormat="1" ht="16.5" customHeight="1" x14ac:dyDescent="0.2">
      <c r="B245" s="137"/>
      <c r="C245" s="138" t="s">
        <v>896</v>
      </c>
      <c r="D245" s="138" t="s">
        <v>311</v>
      </c>
      <c r="E245" s="139" t="s">
        <v>8066</v>
      </c>
      <c r="F245" s="140" t="s">
        <v>8067</v>
      </c>
      <c r="G245" s="141" t="s">
        <v>2702</v>
      </c>
      <c r="H245" s="142">
        <v>1</v>
      </c>
      <c r="I245" s="143"/>
      <c r="J245" s="144">
        <f>ROUND(I245*H245,2)</f>
        <v>0</v>
      </c>
      <c r="K245" s="140" t="s">
        <v>7325</v>
      </c>
      <c r="L245" s="33"/>
      <c r="M245" s="145" t="s">
        <v>1</v>
      </c>
      <c r="N245" s="146" t="s">
        <v>46</v>
      </c>
      <c r="P245" s="147">
        <f>O245*H245</f>
        <v>0</v>
      </c>
      <c r="Q245" s="147">
        <v>0</v>
      </c>
      <c r="R245" s="147">
        <f>Q245*H245</f>
        <v>0</v>
      </c>
      <c r="S245" s="147">
        <v>0</v>
      </c>
      <c r="T245" s="148">
        <f>S245*H245</f>
        <v>0</v>
      </c>
      <c r="AR245" s="149" t="s">
        <v>120</v>
      </c>
      <c r="AT245" s="149" t="s">
        <v>311</v>
      </c>
      <c r="AU245" s="149" t="s">
        <v>81</v>
      </c>
      <c r="AY245" s="17" t="s">
        <v>309</v>
      </c>
      <c r="BE245" s="150">
        <f>IF(N245="základní",J245,0)</f>
        <v>0</v>
      </c>
      <c r="BF245" s="150">
        <f>IF(N245="snížená",J245,0)</f>
        <v>0</v>
      </c>
      <c r="BG245" s="150">
        <f>IF(N245="zákl. přenesená",J245,0)</f>
        <v>0</v>
      </c>
      <c r="BH245" s="150">
        <f>IF(N245="sníž. přenesená",J245,0)</f>
        <v>0</v>
      </c>
      <c r="BI245" s="150">
        <f>IF(N245="nulová",J245,0)</f>
        <v>0</v>
      </c>
      <c r="BJ245" s="17" t="s">
        <v>88</v>
      </c>
      <c r="BK245" s="150">
        <f>ROUND(I245*H245,2)</f>
        <v>0</v>
      </c>
      <c r="BL245" s="17" t="s">
        <v>120</v>
      </c>
      <c r="BM245" s="149" t="s">
        <v>1287</v>
      </c>
    </row>
    <row r="246" spans="2:65" s="1" customFormat="1" ht="29.25" x14ac:dyDescent="0.2">
      <c r="B246" s="33"/>
      <c r="D246" s="155" t="s">
        <v>318</v>
      </c>
      <c r="F246" s="156" t="s">
        <v>8068</v>
      </c>
      <c r="I246" s="153"/>
      <c r="L246" s="33"/>
      <c r="M246" s="154"/>
      <c r="T246" s="57"/>
      <c r="AT246" s="17" t="s">
        <v>318</v>
      </c>
      <c r="AU246" s="17" t="s">
        <v>81</v>
      </c>
    </row>
    <row r="247" spans="2:65" s="1" customFormat="1" ht="16.5" customHeight="1" x14ac:dyDescent="0.2">
      <c r="B247" s="137"/>
      <c r="C247" s="138" t="s">
        <v>461</v>
      </c>
      <c r="D247" s="138" t="s">
        <v>311</v>
      </c>
      <c r="E247" s="139" t="s">
        <v>8069</v>
      </c>
      <c r="F247" s="140" t="s">
        <v>8070</v>
      </c>
      <c r="G247" s="141" t="s">
        <v>2702</v>
      </c>
      <c r="H247" s="142">
        <v>3</v>
      </c>
      <c r="I247" s="143"/>
      <c r="J247" s="144">
        <f>ROUND(I247*H247,2)</f>
        <v>0</v>
      </c>
      <c r="K247" s="140" t="s">
        <v>7325</v>
      </c>
      <c r="L247" s="33"/>
      <c r="M247" s="145" t="s">
        <v>1</v>
      </c>
      <c r="N247" s="146" t="s">
        <v>46</v>
      </c>
      <c r="P247" s="147">
        <f>O247*H247</f>
        <v>0</v>
      </c>
      <c r="Q247" s="147">
        <v>0</v>
      </c>
      <c r="R247" s="147">
        <f>Q247*H247</f>
        <v>0</v>
      </c>
      <c r="S247" s="147">
        <v>0</v>
      </c>
      <c r="T247" s="148">
        <f>S247*H247</f>
        <v>0</v>
      </c>
      <c r="AR247" s="149" t="s">
        <v>120</v>
      </c>
      <c r="AT247" s="149" t="s">
        <v>311</v>
      </c>
      <c r="AU247" s="149" t="s">
        <v>81</v>
      </c>
      <c r="AY247" s="17" t="s">
        <v>309</v>
      </c>
      <c r="BE247" s="150">
        <f>IF(N247="základní",J247,0)</f>
        <v>0</v>
      </c>
      <c r="BF247" s="150">
        <f>IF(N247="snížená",J247,0)</f>
        <v>0</v>
      </c>
      <c r="BG247" s="150">
        <f>IF(N247="zákl. přenesená",J247,0)</f>
        <v>0</v>
      </c>
      <c r="BH247" s="150">
        <f>IF(N247="sníž. přenesená",J247,0)</f>
        <v>0</v>
      </c>
      <c r="BI247" s="150">
        <f>IF(N247="nulová",J247,0)</f>
        <v>0</v>
      </c>
      <c r="BJ247" s="17" t="s">
        <v>88</v>
      </c>
      <c r="BK247" s="150">
        <f>ROUND(I247*H247,2)</f>
        <v>0</v>
      </c>
      <c r="BL247" s="17" t="s">
        <v>120</v>
      </c>
      <c r="BM247" s="149" t="s">
        <v>1298</v>
      </c>
    </row>
    <row r="248" spans="2:65" s="1" customFormat="1" ht="39" x14ac:dyDescent="0.2">
      <c r="B248" s="33"/>
      <c r="D248" s="155" t="s">
        <v>318</v>
      </c>
      <c r="F248" s="156" t="s">
        <v>8071</v>
      </c>
      <c r="I248" s="153"/>
      <c r="L248" s="33"/>
      <c r="M248" s="154"/>
      <c r="T248" s="57"/>
      <c r="AT248" s="17" t="s">
        <v>318</v>
      </c>
      <c r="AU248" s="17" t="s">
        <v>81</v>
      </c>
    </row>
    <row r="249" spans="2:65" s="1" customFormat="1" ht="16.5" customHeight="1" x14ac:dyDescent="0.2">
      <c r="B249" s="137"/>
      <c r="C249" s="138" t="s">
        <v>909</v>
      </c>
      <c r="D249" s="138" t="s">
        <v>311</v>
      </c>
      <c r="E249" s="139" t="s">
        <v>8072</v>
      </c>
      <c r="F249" s="140" t="s">
        <v>8073</v>
      </c>
      <c r="G249" s="141" t="s">
        <v>2702</v>
      </c>
      <c r="H249" s="142">
        <v>1</v>
      </c>
      <c r="I249" s="143"/>
      <c r="J249" s="144">
        <f>ROUND(I249*H249,2)</f>
        <v>0</v>
      </c>
      <c r="K249" s="140" t="s">
        <v>7325</v>
      </c>
      <c r="L249" s="33"/>
      <c r="M249" s="145" t="s">
        <v>1</v>
      </c>
      <c r="N249" s="146" t="s">
        <v>46</v>
      </c>
      <c r="P249" s="147">
        <f>O249*H249</f>
        <v>0</v>
      </c>
      <c r="Q249" s="147">
        <v>0</v>
      </c>
      <c r="R249" s="147">
        <f>Q249*H249</f>
        <v>0</v>
      </c>
      <c r="S249" s="147">
        <v>0</v>
      </c>
      <c r="T249" s="148">
        <f>S249*H249</f>
        <v>0</v>
      </c>
      <c r="AR249" s="149" t="s">
        <v>120</v>
      </c>
      <c r="AT249" s="149" t="s">
        <v>311</v>
      </c>
      <c r="AU249" s="149" t="s">
        <v>81</v>
      </c>
      <c r="AY249" s="17" t="s">
        <v>309</v>
      </c>
      <c r="BE249" s="150">
        <f>IF(N249="základní",J249,0)</f>
        <v>0</v>
      </c>
      <c r="BF249" s="150">
        <f>IF(N249="snížená",J249,0)</f>
        <v>0</v>
      </c>
      <c r="BG249" s="150">
        <f>IF(N249="zákl. přenesená",J249,0)</f>
        <v>0</v>
      </c>
      <c r="BH249" s="150">
        <f>IF(N249="sníž. přenesená",J249,0)</f>
        <v>0</v>
      </c>
      <c r="BI249" s="150">
        <f>IF(N249="nulová",J249,0)</f>
        <v>0</v>
      </c>
      <c r="BJ249" s="17" t="s">
        <v>88</v>
      </c>
      <c r="BK249" s="150">
        <f>ROUND(I249*H249,2)</f>
        <v>0</v>
      </c>
      <c r="BL249" s="17" t="s">
        <v>120</v>
      </c>
      <c r="BM249" s="149" t="s">
        <v>1314</v>
      </c>
    </row>
    <row r="250" spans="2:65" s="1" customFormat="1" ht="39" x14ac:dyDescent="0.2">
      <c r="B250" s="33"/>
      <c r="D250" s="155" t="s">
        <v>318</v>
      </c>
      <c r="F250" s="156" t="s">
        <v>8074</v>
      </c>
      <c r="I250" s="153"/>
      <c r="L250" s="33"/>
      <c r="M250" s="154"/>
      <c r="T250" s="57"/>
      <c r="AT250" s="17" t="s">
        <v>318</v>
      </c>
      <c r="AU250" s="17" t="s">
        <v>81</v>
      </c>
    </row>
    <row r="251" spans="2:65" s="1" customFormat="1" ht="16.5" customHeight="1" x14ac:dyDescent="0.2">
      <c r="B251" s="137"/>
      <c r="C251" s="138" t="s">
        <v>468</v>
      </c>
      <c r="D251" s="138" t="s">
        <v>311</v>
      </c>
      <c r="E251" s="139" t="s">
        <v>8075</v>
      </c>
      <c r="F251" s="140" t="s">
        <v>8076</v>
      </c>
      <c r="G251" s="141" t="s">
        <v>2702</v>
      </c>
      <c r="H251" s="142">
        <v>1</v>
      </c>
      <c r="I251" s="143"/>
      <c r="J251" s="144">
        <f>ROUND(I251*H251,2)</f>
        <v>0</v>
      </c>
      <c r="K251" s="140" t="s">
        <v>7325</v>
      </c>
      <c r="L251" s="33"/>
      <c r="M251" s="171" t="s">
        <v>1</v>
      </c>
      <c r="N251" s="172" t="s">
        <v>46</v>
      </c>
      <c r="O251" s="173"/>
      <c r="P251" s="174">
        <f>O251*H251</f>
        <v>0</v>
      </c>
      <c r="Q251" s="174">
        <v>0</v>
      </c>
      <c r="R251" s="174">
        <f>Q251*H251</f>
        <v>0</v>
      </c>
      <c r="S251" s="174">
        <v>0</v>
      </c>
      <c r="T251" s="175">
        <f>S251*H251</f>
        <v>0</v>
      </c>
      <c r="AR251" s="149" t="s">
        <v>120</v>
      </c>
      <c r="AT251" s="149" t="s">
        <v>311</v>
      </c>
      <c r="AU251" s="149" t="s">
        <v>81</v>
      </c>
      <c r="AY251" s="17" t="s">
        <v>309</v>
      </c>
      <c r="BE251" s="150">
        <f>IF(N251="základní",J251,0)</f>
        <v>0</v>
      </c>
      <c r="BF251" s="150">
        <f>IF(N251="snížená",J251,0)</f>
        <v>0</v>
      </c>
      <c r="BG251" s="150">
        <f>IF(N251="zákl. přenesená",J251,0)</f>
        <v>0</v>
      </c>
      <c r="BH251" s="150">
        <f>IF(N251="sníž. přenesená",J251,0)</f>
        <v>0</v>
      </c>
      <c r="BI251" s="150">
        <f>IF(N251="nulová",J251,0)</f>
        <v>0</v>
      </c>
      <c r="BJ251" s="17" t="s">
        <v>88</v>
      </c>
      <c r="BK251" s="150">
        <f>ROUND(I251*H251,2)</f>
        <v>0</v>
      </c>
      <c r="BL251" s="17" t="s">
        <v>120</v>
      </c>
      <c r="BM251" s="149" t="s">
        <v>1323</v>
      </c>
    </row>
    <row r="252" spans="2:65" s="1" customFormat="1" ht="6.95" customHeight="1" x14ac:dyDescent="0.2">
      <c r="B252" s="45"/>
      <c r="C252" s="46"/>
      <c r="D252" s="46"/>
      <c r="E252" s="46"/>
      <c r="F252" s="46"/>
      <c r="G252" s="46"/>
      <c r="H252" s="46"/>
      <c r="I252" s="46"/>
      <c r="J252" s="46"/>
      <c r="K252" s="46"/>
      <c r="L252" s="33"/>
    </row>
  </sheetData>
  <autoFilter ref="C123:K251" xr:uid="{00000000-0009-0000-0000-000013000000}"/>
  <mergeCells count="15">
    <mergeCell ref="E110:H110"/>
    <mergeCell ref="E114:H114"/>
    <mergeCell ref="E112:H112"/>
    <mergeCell ref="E116:H116"/>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B2:BM147"/>
  <sheetViews>
    <sheetView showGridLines="0" workbookViewId="0"/>
  </sheetViews>
  <sheetFormatPr defaultRowHeight="11.2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233" t="s">
        <v>5</v>
      </c>
      <c r="M2" s="234"/>
      <c r="N2" s="234"/>
      <c r="O2" s="234"/>
      <c r="P2" s="234"/>
      <c r="Q2" s="234"/>
      <c r="R2" s="234"/>
      <c r="S2" s="234"/>
      <c r="T2" s="234"/>
      <c r="U2" s="234"/>
      <c r="V2" s="234"/>
      <c r="AT2" s="17" t="s">
        <v>165</v>
      </c>
    </row>
    <row r="3" spans="2:46" ht="6.95" customHeight="1" x14ac:dyDescent="0.2">
      <c r="B3" s="18"/>
      <c r="C3" s="19"/>
      <c r="D3" s="19"/>
      <c r="E3" s="19"/>
      <c r="F3" s="19"/>
      <c r="G3" s="19"/>
      <c r="H3" s="19"/>
      <c r="I3" s="19"/>
      <c r="J3" s="19"/>
      <c r="K3" s="19"/>
      <c r="L3" s="20"/>
      <c r="AT3" s="17" t="s">
        <v>90</v>
      </c>
    </row>
    <row r="4" spans="2:46" ht="24.95" customHeight="1" x14ac:dyDescent="0.2">
      <c r="B4" s="20"/>
      <c r="D4" s="21" t="s">
        <v>275</v>
      </c>
      <c r="L4" s="20"/>
      <c r="M4" s="94" t="s">
        <v>10</v>
      </c>
      <c r="AT4" s="17" t="s">
        <v>3</v>
      </c>
    </row>
    <row r="5" spans="2:46" ht="6.95" customHeight="1" x14ac:dyDescent="0.2">
      <c r="B5" s="20"/>
      <c r="L5" s="20"/>
    </row>
    <row r="6" spans="2:46" ht="12" customHeight="1" x14ac:dyDescent="0.2">
      <c r="B6" s="20"/>
      <c r="D6" s="27" t="s">
        <v>16</v>
      </c>
      <c r="L6" s="20"/>
    </row>
    <row r="7" spans="2:46" ht="16.5" customHeight="1" x14ac:dyDescent="0.2">
      <c r="B7" s="20"/>
      <c r="E7" s="254" t="str">
        <f>'Rekapitulace stavby'!K6</f>
        <v>OBLASTNÍ NEMOCNICE JIČÍN PAVILON PSYCHIATRIE</v>
      </c>
      <c r="F7" s="255"/>
      <c r="G7" s="255"/>
      <c r="H7" s="255"/>
      <c r="L7" s="20"/>
    </row>
    <row r="8" spans="2:46" ht="12.75" x14ac:dyDescent="0.2">
      <c r="B8" s="20"/>
      <c r="D8" s="27" t="s">
        <v>276</v>
      </c>
      <c r="L8" s="20"/>
    </row>
    <row r="9" spans="2:46" ht="16.5" customHeight="1" x14ac:dyDescent="0.2">
      <c r="B9" s="20"/>
      <c r="E9" s="254" t="s">
        <v>277</v>
      </c>
      <c r="F9" s="234"/>
      <c r="G9" s="234"/>
      <c r="H9" s="234"/>
      <c r="L9" s="20"/>
    </row>
    <row r="10" spans="2:46" ht="12" customHeight="1" x14ac:dyDescent="0.2">
      <c r="B10" s="20"/>
      <c r="D10" s="27" t="s">
        <v>278</v>
      </c>
      <c r="L10" s="20"/>
    </row>
    <row r="11" spans="2:46" s="1" customFormat="1" ht="16.5" customHeight="1" x14ac:dyDescent="0.2">
      <c r="B11" s="33"/>
      <c r="E11" s="238" t="s">
        <v>4347</v>
      </c>
      <c r="F11" s="253"/>
      <c r="G11" s="253"/>
      <c r="H11" s="253"/>
      <c r="L11" s="33"/>
    </row>
    <row r="12" spans="2:46" s="1" customFormat="1" ht="12" customHeight="1" x14ac:dyDescent="0.2">
      <c r="B12" s="33"/>
      <c r="D12" s="27" t="s">
        <v>5055</v>
      </c>
      <c r="L12" s="33"/>
    </row>
    <row r="13" spans="2:46" s="1" customFormat="1" ht="16.5" customHeight="1" x14ac:dyDescent="0.2">
      <c r="B13" s="33"/>
      <c r="E13" s="220" t="s">
        <v>8077</v>
      </c>
      <c r="F13" s="253"/>
      <c r="G13" s="253"/>
      <c r="H13" s="253"/>
      <c r="L13" s="33"/>
    </row>
    <row r="14" spans="2:46" s="1" customFormat="1" x14ac:dyDescent="0.2">
      <c r="B14" s="33"/>
      <c r="L14" s="33"/>
    </row>
    <row r="15" spans="2:46" s="1" customFormat="1" ht="12" customHeight="1" x14ac:dyDescent="0.2">
      <c r="B15" s="33"/>
      <c r="D15" s="27" t="s">
        <v>18</v>
      </c>
      <c r="F15" s="25" t="s">
        <v>1</v>
      </c>
      <c r="I15" s="27" t="s">
        <v>20</v>
      </c>
      <c r="J15" s="25" t="s">
        <v>1</v>
      </c>
      <c r="L15" s="33"/>
    </row>
    <row r="16" spans="2:46" s="1" customFormat="1" ht="12" customHeight="1" x14ac:dyDescent="0.2">
      <c r="B16" s="33"/>
      <c r="D16" s="27" t="s">
        <v>22</v>
      </c>
      <c r="F16" s="25" t="s">
        <v>23</v>
      </c>
      <c r="I16" s="27" t="s">
        <v>24</v>
      </c>
      <c r="J16" s="53">
        <f>'Rekapitulace stavby'!AN8</f>
        <v>45961</v>
      </c>
      <c r="L16" s="33"/>
    </row>
    <row r="17" spans="2:12" s="1" customFormat="1" ht="10.9" customHeight="1" x14ac:dyDescent="0.2">
      <c r="B17" s="33"/>
      <c r="L17" s="33"/>
    </row>
    <row r="18" spans="2:12" s="1" customFormat="1" ht="12" customHeight="1" x14ac:dyDescent="0.2">
      <c r="B18" s="33"/>
      <c r="D18" s="27" t="s">
        <v>29</v>
      </c>
      <c r="I18" s="27" t="s">
        <v>30</v>
      </c>
      <c r="J18" s="25" t="str">
        <f>IF('Rekapitulace stavby'!AN10="","",'Rekapitulace stavby'!AN10)</f>
        <v/>
      </c>
      <c r="L18" s="33"/>
    </row>
    <row r="19" spans="2:12" s="1" customFormat="1" ht="18" customHeight="1" x14ac:dyDescent="0.2">
      <c r="B19" s="33"/>
      <c r="E19" s="25" t="str">
        <f>IF('Rekapitulace stavby'!E11="","",'Rekapitulace stavby'!E11)</f>
        <v>KRÁLOVÉHRADECKÝ KRAJ</v>
      </c>
      <c r="I19" s="27" t="s">
        <v>32</v>
      </c>
      <c r="J19" s="25" t="str">
        <f>IF('Rekapitulace stavby'!AN11="","",'Rekapitulace stavby'!AN11)</f>
        <v/>
      </c>
      <c r="L19" s="33"/>
    </row>
    <row r="20" spans="2:12" s="1" customFormat="1" ht="6.95" customHeight="1" x14ac:dyDescent="0.2">
      <c r="B20" s="33"/>
      <c r="L20" s="33"/>
    </row>
    <row r="21" spans="2:12" s="1" customFormat="1" ht="12" customHeight="1" x14ac:dyDescent="0.2">
      <c r="B21" s="33"/>
      <c r="D21" s="27" t="s">
        <v>33</v>
      </c>
      <c r="I21" s="27" t="s">
        <v>30</v>
      </c>
      <c r="J21" s="28" t="str">
        <f>'Rekapitulace stavby'!AN13</f>
        <v>Vyplň údaj</v>
      </c>
      <c r="L21" s="33"/>
    </row>
    <row r="22" spans="2:12" s="1" customFormat="1" ht="18" customHeight="1" x14ac:dyDescent="0.2">
      <c r="B22" s="33"/>
      <c r="E22" s="256" t="str">
        <f>'Rekapitulace stavby'!E14</f>
        <v>Vyplň údaj</v>
      </c>
      <c r="F22" s="242"/>
      <c r="G22" s="242"/>
      <c r="H22" s="242"/>
      <c r="I22" s="27" t="s">
        <v>32</v>
      </c>
      <c r="J22" s="28" t="str">
        <f>'Rekapitulace stavby'!AN14</f>
        <v>Vyplň údaj</v>
      </c>
      <c r="L22" s="33"/>
    </row>
    <row r="23" spans="2:12" s="1" customFormat="1" ht="6.95" customHeight="1" x14ac:dyDescent="0.2">
      <c r="B23" s="33"/>
      <c r="L23" s="33"/>
    </row>
    <row r="24" spans="2:12" s="1" customFormat="1" ht="12" customHeight="1" x14ac:dyDescent="0.2">
      <c r="B24" s="33"/>
      <c r="D24" s="27" t="s">
        <v>35</v>
      </c>
      <c r="I24" s="27" t="s">
        <v>30</v>
      </c>
      <c r="J24" s="25" t="str">
        <f>IF('Rekapitulace stavby'!AN16="","",'Rekapitulace stavby'!AN16)</f>
        <v/>
      </c>
      <c r="L24" s="33"/>
    </row>
    <row r="25" spans="2:12" s="1" customFormat="1" ht="18" customHeight="1" x14ac:dyDescent="0.2">
      <c r="B25" s="33"/>
      <c r="E25" s="25" t="str">
        <f>IF('Rekapitulace stavby'!E17="","",'Rekapitulace stavby'!E17)</f>
        <v>KANIA a.s.</v>
      </c>
      <c r="I25" s="27" t="s">
        <v>32</v>
      </c>
      <c r="J25" s="25" t="str">
        <f>IF('Rekapitulace stavby'!AN17="","",'Rekapitulace stavby'!AN17)</f>
        <v/>
      </c>
      <c r="L25" s="33"/>
    </row>
    <row r="26" spans="2:12" s="1" customFormat="1" ht="6.95" customHeight="1" x14ac:dyDescent="0.2">
      <c r="B26" s="33"/>
      <c r="L26" s="33"/>
    </row>
    <row r="27" spans="2:12" s="1" customFormat="1" ht="12" customHeight="1" x14ac:dyDescent="0.2">
      <c r="B27" s="33"/>
      <c r="D27" s="27" t="s">
        <v>38</v>
      </c>
      <c r="I27" s="27" t="s">
        <v>30</v>
      </c>
      <c r="J27" s="25" t="str">
        <f>IF('Rekapitulace stavby'!AN19="","",'Rekapitulace stavby'!AN19)</f>
        <v/>
      </c>
      <c r="L27" s="33"/>
    </row>
    <row r="28" spans="2:12" s="1" customFormat="1" ht="18" customHeight="1" x14ac:dyDescent="0.2">
      <c r="B28" s="33"/>
      <c r="E28" s="25" t="str">
        <f>IF('Rekapitulace stavby'!E20="","",'Rekapitulace stavby'!E20)</f>
        <v xml:space="preserve"> </v>
      </c>
      <c r="I28" s="27" t="s">
        <v>32</v>
      </c>
      <c r="J28" s="25" t="str">
        <f>IF('Rekapitulace stavby'!AN20="","",'Rekapitulace stavby'!AN20)</f>
        <v/>
      </c>
      <c r="L28" s="33"/>
    </row>
    <row r="29" spans="2:12" s="1" customFormat="1" ht="6.95" customHeight="1" x14ac:dyDescent="0.2">
      <c r="B29" s="33"/>
      <c r="L29" s="33"/>
    </row>
    <row r="30" spans="2:12" s="1" customFormat="1" ht="12" customHeight="1" x14ac:dyDescent="0.2">
      <c r="B30" s="33"/>
      <c r="D30" s="27" t="s">
        <v>39</v>
      </c>
      <c r="L30" s="33"/>
    </row>
    <row r="31" spans="2:12" s="7" customFormat="1" ht="47.25" customHeight="1" x14ac:dyDescent="0.2">
      <c r="B31" s="95"/>
      <c r="E31" s="246" t="s">
        <v>7314</v>
      </c>
      <c r="F31" s="246"/>
      <c r="G31" s="246"/>
      <c r="H31" s="246"/>
      <c r="L31" s="95"/>
    </row>
    <row r="32" spans="2:12" s="1" customFormat="1" ht="6.95" customHeight="1" x14ac:dyDescent="0.2">
      <c r="B32" s="33"/>
      <c r="L32" s="33"/>
    </row>
    <row r="33" spans="2:12" s="1" customFormat="1" ht="6.95" customHeight="1" x14ac:dyDescent="0.2">
      <c r="B33" s="33"/>
      <c r="D33" s="54"/>
      <c r="E33" s="54"/>
      <c r="F33" s="54"/>
      <c r="G33" s="54"/>
      <c r="H33" s="54"/>
      <c r="I33" s="54"/>
      <c r="J33" s="54"/>
      <c r="K33" s="54"/>
      <c r="L33" s="33"/>
    </row>
    <row r="34" spans="2:12" s="1" customFormat="1" ht="25.35" customHeight="1" x14ac:dyDescent="0.2">
      <c r="B34" s="33"/>
      <c r="D34" s="96" t="s">
        <v>41</v>
      </c>
      <c r="J34" s="67">
        <f>ROUND(J126, 2)</f>
        <v>0</v>
      </c>
      <c r="L34" s="33"/>
    </row>
    <row r="35" spans="2:12" s="1" customFormat="1" ht="6.95" customHeight="1" x14ac:dyDescent="0.2">
      <c r="B35" s="33"/>
      <c r="D35" s="54"/>
      <c r="E35" s="54"/>
      <c r="F35" s="54"/>
      <c r="G35" s="54"/>
      <c r="H35" s="54"/>
      <c r="I35" s="54"/>
      <c r="J35" s="54"/>
      <c r="K35" s="54"/>
      <c r="L35" s="33"/>
    </row>
    <row r="36" spans="2:12" s="1" customFormat="1" ht="14.45" customHeight="1" x14ac:dyDescent="0.2">
      <c r="B36" s="33"/>
      <c r="F36" s="36" t="s">
        <v>43</v>
      </c>
      <c r="I36" s="36" t="s">
        <v>42</v>
      </c>
      <c r="J36" s="36" t="s">
        <v>44</v>
      </c>
      <c r="L36" s="33"/>
    </row>
    <row r="37" spans="2:12" s="1" customFormat="1" ht="14.45" customHeight="1" x14ac:dyDescent="0.2">
      <c r="B37" s="33"/>
      <c r="D37" s="56" t="s">
        <v>45</v>
      </c>
      <c r="E37" s="27" t="s">
        <v>46</v>
      </c>
      <c r="F37" s="87">
        <f>ROUND((SUM(BE126:BE146)),  2)</f>
        <v>0</v>
      </c>
      <c r="I37" s="97">
        <v>0.21</v>
      </c>
      <c r="J37" s="87">
        <f>ROUND(((SUM(BE126:BE146))*I37),  2)</f>
        <v>0</v>
      </c>
      <c r="L37" s="33"/>
    </row>
    <row r="38" spans="2:12" s="1" customFormat="1" ht="14.45" customHeight="1" x14ac:dyDescent="0.2">
      <c r="B38" s="33"/>
      <c r="E38" s="27" t="s">
        <v>47</v>
      </c>
      <c r="F38" s="87">
        <f>ROUND((SUM(BF126:BF146)),  2)</f>
        <v>0</v>
      </c>
      <c r="I38" s="97">
        <v>0.12</v>
      </c>
      <c r="J38" s="87">
        <f>ROUND(((SUM(BF126:BF146))*I38),  2)</f>
        <v>0</v>
      </c>
      <c r="L38" s="33"/>
    </row>
    <row r="39" spans="2:12" s="1" customFormat="1" ht="14.45" hidden="1" customHeight="1" x14ac:dyDescent="0.2">
      <c r="B39" s="33"/>
      <c r="E39" s="27" t="s">
        <v>48</v>
      </c>
      <c r="F39" s="87">
        <f>ROUND((SUM(BG126:BG146)),  2)</f>
        <v>0</v>
      </c>
      <c r="I39" s="97">
        <v>0.21</v>
      </c>
      <c r="J39" s="87">
        <f>0</f>
        <v>0</v>
      </c>
      <c r="L39" s="33"/>
    </row>
    <row r="40" spans="2:12" s="1" customFormat="1" ht="14.45" hidden="1" customHeight="1" x14ac:dyDescent="0.2">
      <c r="B40" s="33"/>
      <c r="E40" s="27" t="s">
        <v>49</v>
      </c>
      <c r="F40" s="87">
        <f>ROUND((SUM(BH126:BH146)),  2)</f>
        <v>0</v>
      </c>
      <c r="I40" s="97">
        <v>0.12</v>
      </c>
      <c r="J40" s="87">
        <f>0</f>
        <v>0</v>
      </c>
      <c r="L40" s="33"/>
    </row>
    <row r="41" spans="2:12" s="1" customFormat="1" ht="14.45" hidden="1" customHeight="1" x14ac:dyDescent="0.2">
      <c r="B41" s="33"/>
      <c r="E41" s="27" t="s">
        <v>50</v>
      </c>
      <c r="F41" s="87">
        <f>ROUND((SUM(BI126:BI146)),  2)</f>
        <v>0</v>
      </c>
      <c r="I41" s="97">
        <v>0</v>
      </c>
      <c r="J41" s="87">
        <f>0</f>
        <v>0</v>
      </c>
      <c r="L41" s="33"/>
    </row>
    <row r="42" spans="2:12" s="1" customFormat="1" ht="6.95" customHeight="1" x14ac:dyDescent="0.2">
      <c r="B42" s="33"/>
      <c r="L42" s="33"/>
    </row>
    <row r="43" spans="2:12" s="1" customFormat="1" ht="25.35" customHeight="1" x14ac:dyDescent="0.2">
      <c r="B43" s="33"/>
      <c r="C43" s="98"/>
      <c r="D43" s="99" t="s">
        <v>51</v>
      </c>
      <c r="E43" s="58"/>
      <c r="F43" s="58"/>
      <c r="G43" s="100" t="s">
        <v>52</v>
      </c>
      <c r="H43" s="101" t="s">
        <v>53</v>
      </c>
      <c r="I43" s="58"/>
      <c r="J43" s="102">
        <f>SUM(J34:J41)</f>
        <v>0</v>
      </c>
      <c r="K43" s="103"/>
      <c r="L43" s="33"/>
    </row>
    <row r="44" spans="2:12" s="1" customFormat="1" ht="14.45" customHeight="1" x14ac:dyDescent="0.2">
      <c r="B44" s="33"/>
      <c r="L44" s="33"/>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33"/>
      <c r="D50" s="42" t="s">
        <v>54</v>
      </c>
      <c r="E50" s="43"/>
      <c r="F50" s="43"/>
      <c r="G50" s="42" t="s">
        <v>55</v>
      </c>
      <c r="H50" s="43"/>
      <c r="I50" s="43"/>
      <c r="J50" s="43"/>
      <c r="K50" s="43"/>
      <c r="L50" s="33"/>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2.75" x14ac:dyDescent="0.2">
      <c r="B61" s="33"/>
      <c r="D61" s="44" t="s">
        <v>56</v>
      </c>
      <c r="E61" s="35"/>
      <c r="F61" s="104" t="s">
        <v>57</v>
      </c>
      <c r="G61" s="44" t="s">
        <v>56</v>
      </c>
      <c r="H61" s="35"/>
      <c r="I61" s="35"/>
      <c r="J61" s="105" t="s">
        <v>57</v>
      </c>
      <c r="K61" s="35"/>
      <c r="L61" s="33"/>
    </row>
    <row r="62" spans="2:12" x14ac:dyDescent="0.2">
      <c r="B62" s="20"/>
      <c r="L62" s="20"/>
    </row>
    <row r="63" spans="2:12" x14ac:dyDescent="0.2">
      <c r="B63" s="20"/>
      <c r="L63" s="20"/>
    </row>
    <row r="64" spans="2:12" x14ac:dyDescent="0.2">
      <c r="B64" s="20"/>
      <c r="L64" s="20"/>
    </row>
    <row r="65" spans="2:12" s="1" customFormat="1" ht="12.75" x14ac:dyDescent="0.2">
      <c r="B65" s="33"/>
      <c r="D65" s="42" t="s">
        <v>58</v>
      </c>
      <c r="E65" s="43"/>
      <c r="F65" s="43"/>
      <c r="G65" s="42" t="s">
        <v>59</v>
      </c>
      <c r="H65" s="43"/>
      <c r="I65" s="43"/>
      <c r="J65" s="43"/>
      <c r="K65" s="43"/>
      <c r="L65" s="33"/>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2.75" x14ac:dyDescent="0.2">
      <c r="B76" s="33"/>
      <c r="D76" s="44" t="s">
        <v>56</v>
      </c>
      <c r="E76" s="35"/>
      <c r="F76" s="104" t="s">
        <v>57</v>
      </c>
      <c r="G76" s="44" t="s">
        <v>56</v>
      </c>
      <c r="H76" s="35"/>
      <c r="I76" s="35"/>
      <c r="J76" s="105" t="s">
        <v>57</v>
      </c>
      <c r="K76" s="35"/>
      <c r="L76" s="33"/>
    </row>
    <row r="77" spans="2:12" s="1" customFormat="1" ht="14.45" customHeight="1" x14ac:dyDescent="0.2">
      <c r="B77" s="45"/>
      <c r="C77" s="46"/>
      <c r="D77" s="46"/>
      <c r="E77" s="46"/>
      <c r="F77" s="46"/>
      <c r="G77" s="46"/>
      <c r="H77" s="46"/>
      <c r="I77" s="46"/>
      <c r="J77" s="46"/>
      <c r="K77" s="46"/>
      <c r="L77" s="33"/>
    </row>
    <row r="81" spans="2:12" s="1" customFormat="1" ht="6.95" customHeight="1" x14ac:dyDescent="0.2">
      <c r="B81" s="47"/>
      <c r="C81" s="48"/>
      <c r="D81" s="48"/>
      <c r="E81" s="48"/>
      <c r="F81" s="48"/>
      <c r="G81" s="48"/>
      <c r="H81" s="48"/>
      <c r="I81" s="48"/>
      <c r="J81" s="48"/>
      <c r="K81" s="48"/>
      <c r="L81" s="33"/>
    </row>
    <row r="82" spans="2:12" s="1" customFormat="1" ht="24.95" customHeight="1" x14ac:dyDescent="0.2">
      <c r="B82" s="33"/>
      <c r="C82" s="21" t="s">
        <v>280</v>
      </c>
      <c r="L82" s="33"/>
    </row>
    <row r="83" spans="2:12" s="1" customFormat="1" ht="6.95" customHeight="1" x14ac:dyDescent="0.2">
      <c r="B83" s="33"/>
      <c r="L83" s="33"/>
    </row>
    <row r="84" spans="2:12" s="1" customFormat="1" ht="12" customHeight="1" x14ac:dyDescent="0.2">
      <c r="B84" s="33"/>
      <c r="C84" s="27" t="s">
        <v>16</v>
      </c>
      <c r="L84" s="33"/>
    </row>
    <row r="85" spans="2:12" s="1" customFormat="1" ht="16.5" customHeight="1" x14ac:dyDescent="0.2">
      <c r="B85" s="33"/>
      <c r="E85" s="254" t="str">
        <f>E7</f>
        <v>OBLASTNÍ NEMOCNICE JIČÍN PAVILON PSYCHIATRIE</v>
      </c>
      <c r="F85" s="255"/>
      <c r="G85" s="255"/>
      <c r="H85" s="255"/>
      <c r="L85" s="33"/>
    </row>
    <row r="86" spans="2:12" ht="12" customHeight="1" x14ac:dyDescent="0.2">
      <c r="B86" s="20"/>
      <c r="C86" s="27" t="s">
        <v>276</v>
      </c>
      <c r="L86" s="20"/>
    </row>
    <row r="87" spans="2:12" ht="16.5" customHeight="1" x14ac:dyDescent="0.2">
      <c r="B87" s="20"/>
      <c r="E87" s="254" t="s">
        <v>277</v>
      </c>
      <c r="F87" s="234"/>
      <c r="G87" s="234"/>
      <c r="H87" s="234"/>
      <c r="L87" s="20"/>
    </row>
    <row r="88" spans="2:12" ht="12" customHeight="1" x14ac:dyDescent="0.2">
      <c r="B88" s="20"/>
      <c r="C88" s="27" t="s">
        <v>278</v>
      </c>
      <c r="L88" s="20"/>
    </row>
    <row r="89" spans="2:12" s="1" customFormat="1" ht="16.5" customHeight="1" x14ac:dyDescent="0.2">
      <c r="B89" s="33"/>
      <c r="E89" s="238" t="s">
        <v>4347</v>
      </c>
      <c r="F89" s="253"/>
      <c r="G89" s="253"/>
      <c r="H89" s="253"/>
      <c r="L89" s="33"/>
    </row>
    <row r="90" spans="2:12" s="1" customFormat="1" ht="12" customHeight="1" x14ac:dyDescent="0.2">
      <c r="B90" s="33"/>
      <c r="C90" s="27" t="s">
        <v>5055</v>
      </c>
      <c r="L90" s="33"/>
    </row>
    <row r="91" spans="2:12" s="1" customFormat="1" ht="16.5" customHeight="1" x14ac:dyDescent="0.2">
      <c r="B91" s="33"/>
      <c r="E91" s="220" t="str">
        <f>E13</f>
        <v>D.1.4.6.12 - RCD</v>
      </c>
      <c r="F91" s="253"/>
      <c r="G91" s="253"/>
      <c r="H91" s="253"/>
      <c r="L91" s="33"/>
    </row>
    <row r="92" spans="2:12" s="1" customFormat="1" ht="6.95" customHeight="1" x14ac:dyDescent="0.2">
      <c r="B92" s="33"/>
      <c r="L92" s="33"/>
    </row>
    <row r="93" spans="2:12" s="1" customFormat="1" ht="12" customHeight="1" x14ac:dyDescent="0.2">
      <c r="B93" s="33"/>
      <c r="C93" s="27" t="s">
        <v>22</v>
      </c>
      <c r="F93" s="25" t="str">
        <f>F16</f>
        <v xml:space="preserve"> </v>
      </c>
      <c r="I93" s="27" t="s">
        <v>24</v>
      </c>
      <c r="J93" s="53">
        <f>IF(J16="","",J16)</f>
        <v>45961</v>
      </c>
      <c r="L93" s="33"/>
    </row>
    <row r="94" spans="2:12" s="1" customFormat="1" ht="6.95" customHeight="1" x14ac:dyDescent="0.2">
      <c r="B94" s="33"/>
      <c r="L94" s="33"/>
    </row>
    <row r="95" spans="2:12" s="1" customFormat="1" ht="15.2" customHeight="1" x14ac:dyDescent="0.2">
      <c r="B95" s="33"/>
      <c r="C95" s="27" t="s">
        <v>29</v>
      </c>
      <c r="F95" s="25" t="str">
        <f>E19</f>
        <v>KRÁLOVÉHRADECKÝ KRAJ</v>
      </c>
      <c r="I95" s="27" t="s">
        <v>35</v>
      </c>
      <c r="J95" s="31" t="str">
        <f>E25</f>
        <v>KANIA a.s.</v>
      </c>
      <c r="L95" s="33"/>
    </row>
    <row r="96" spans="2:12" s="1" customFormat="1" ht="15.2" customHeight="1" x14ac:dyDescent="0.2">
      <c r="B96" s="33"/>
      <c r="C96" s="27" t="s">
        <v>33</v>
      </c>
      <c r="F96" s="25" t="str">
        <f>IF(E22="","",E22)</f>
        <v>Vyplň údaj</v>
      </c>
      <c r="I96" s="27" t="s">
        <v>38</v>
      </c>
      <c r="J96" s="31" t="str">
        <f>E28</f>
        <v xml:space="preserve"> </v>
      </c>
      <c r="L96" s="33"/>
    </row>
    <row r="97" spans="2:47" s="1" customFormat="1" ht="10.35" customHeight="1" x14ac:dyDescent="0.2">
      <c r="B97" s="33"/>
      <c r="L97" s="33"/>
    </row>
    <row r="98" spans="2:47" s="1" customFormat="1" ht="29.25" customHeight="1" x14ac:dyDescent="0.2">
      <c r="B98" s="33"/>
      <c r="C98" s="106" t="s">
        <v>281</v>
      </c>
      <c r="D98" s="98"/>
      <c r="E98" s="98"/>
      <c r="F98" s="98"/>
      <c r="G98" s="98"/>
      <c r="H98" s="98"/>
      <c r="I98" s="98"/>
      <c r="J98" s="107" t="s">
        <v>282</v>
      </c>
      <c r="K98" s="98"/>
      <c r="L98" s="33"/>
    </row>
    <row r="99" spans="2:47" s="1" customFormat="1" ht="10.35" customHeight="1" x14ac:dyDescent="0.2">
      <c r="B99" s="33"/>
      <c r="L99" s="33"/>
    </row>
    <row r="100" spans="2:47" s="1" customFormat="1" ht="22.9" customHeight="1" x14ac:dyDescent="0.2">
      <c r="B100" s="33"/>
      <c r="C100" s="108" t="s">
        <v>283</v>
      </c>
      <c r="J100" s="67">
        <f>J126</f>
        <v>0</v>
      </c>
      <c r="L100" s="33"/>
      <c r="AU100" s="17" t="s">
        <v>284</v>
      </c>
    </row>
    <row r="101" spans="2:47" s="8" customFormat="1" ht="24.95" customHeight="1" x14ac:dyDescent="0.2">
      <c r="B101" s="109"/>
      <c r="D101" s="110" t="s">
        <v>8078</v>
      </c>
      <c r="E101" s="111"/>
      <c r="F101" s="111"/>
      <c r="G101" s="111"/>
      <c r="H101" s="111"/>
      <c r="I101" s="111"/>
      <c r="J101" s="112">
        <f>J127</f>
        <v>0</v>
      </c>
      <c r="L101" s="109"/>
    </row>
    <row r="102" spans="2:47" s="8" customFormat="1" ht="24.95" customHeight="1" x14ac:dyDescent="0.2">
      <c r="B102" s="109"/>
      <c r="D102" s="110" t="s">
        <v>8079</v>
      </c>
      <c r="E102" s="111"/>
      <c r="F102" s="111"/>
      <c r="G102" s="111"/>
      <c r="H102" s="111"/>
      <c r="I102" s="111"/>
      <c r="J102" s="112">
        <f>J142</f>
        <v>0</v>
      </c>
      <c r="L102" s="109"/>
    </row>
    <row r="103" spans="2:47" s="1" customFormat="1" ht="21.75" customHeight="1" x14ac:dyDescent="0.2">
      <c r="B103" s="33"/>
      <c r="L103" s="33"/>
    </row>
    <row r="104" spans="2:47" s="1" customFormat="1" ht="6.95" customHeight="1" x14ac:dyDescent="0.2">
      <c r="B104" s="45"/>
      <c r="C104" s="46"/>
      <c r="D104" s="46"/>
      <c r="E104" s="46"/>
      <c r="F104" s="46"/>
      <c r="G104" s="46"/>
      <c r="H104" s="46"/>
      <c r="I104" s="46"/>
      <c r="J104" s="46"/>
      <c r="K104" s="46"/>
      <c r="L104" s="33"/>
    </row>
    <row r="108" spans="2:47" s="1" customFormat="1" ht="6.95" customHeight="1" x14ac:dyDescent="0.2">
      <c r="B108" s="47"/>
      <c r="C108" s="48"/>
      <c r="D108" s="48"/>
      <c r="E108" s="48"/>
      <c r="F108" s="48"/>
      <c r="G108" s="48"/>
      <c r="H108" s="48"/>
      <c r="I108" s="48"/>
      <c r="J108" s="48"/>
      <c r="K108" s="48"/>
      <c r="L108" s="33"/>
    </row>
    <row r="109" spans="2:47" s="1" customFormat="1" ht="24.95" customHeight="1" x14ac:dyDescent="0.2">
      <c r="B109" s="33"/>
      <c r="C109" s="21" t="s">
        <v>294</v>
      </c>
      <c r="L109" s="33"/>
    </row>
    <row r="110" spans="2:47" s="1" customFormat="1" ht="6.95" customHeight="1" x14ac:dyDescent="0.2">
      <c r="B110" s="33"/>
      <c r="L110" s="33"/>
    </row>
    <row r="111" spans="2:47" s="1" customFormat="1" ht="12" customHeight="1" x14ac:dyDescent="0.2">
      <c r="B111" s="33"/>
      <c r="C111" s="27" t="s">
        <v>16</v>
      </c>
      <c r="L111" s="33"/>
    </row>
    <row r="112" spans="2:47" s="1" customFormat="1" ht="16.5" customHeight="1" x14ac:dyDescent="0.2">
      <c r="B112" s="33"/>
      <c r="E112" s="254" t="str">
        <f>E7</f>
        <v>OBLASTNÍ NEMOCNICE JIČÍN PAVILON PSYCHIATRIE</v>
      </c>
      <c r="F112" s="255"/>
      <c r="G112" s="255"/>
      <c r="H112" s="255"/>
      <c r="L112" s="33"/>
    </row>
    <row r="113" spans="2:65" ht="12" customHeight="1" x14ac:dyDescent="0.2">
      <c r="B113" s="20"/>
      <c r="C113" s="27" t="s">
        <v>276</v>
      </c>
      <c r="L113" s="20"/>
    </row>
    <row r="114" spans="2:65" ht="16.5" customHeight="1" x14ac:dyDescent="0.2">
      <c r="B114" s="20"/>
      <c r="E114" s="254" t="s">
        <v>277</v>
      </c>
      <c r="F114" s="234"/>
      <c r="G114" s="234"/>
      <c r="H114" s="234"/>
      <c r="L114" s="20"/>
    </row>
    <row r="115" spans="2:65" ht="12" customHeight="1" x14ac:dyDescent="0.2">
      <c r="B115" s="20"/>
      <c r="C115" s="27" t="s">
        <v>278</v>
      </c>
      <c r="L115" s="20"/>
    </row>
    <row r="116" spans="2:65" s="1" customFormat="1" ht="16.5" customHeight="1" x14ac:dyDescent="0.2">
      <c r="B116" s="33"/>
      <c r="E116" s="238" t="s">
        <v>4347</v>
      </c>
      <c r="F116" s="253"/>
      <c r="G116" s="253"/>
      <c r="H116" s="253"/>
      <c r="L116" s="33"/>
    </row>
    <row r="117" spans="2:65" s="1" customFormat="1" ht="12" customHeight="1" x14ac:dyDescent="0.2">
      <c r="B117" s="33"/>
      <c r="C117" s="27" t="s">
        <v>5055</v>
      </c>
      <c r="L117" s="33"/>
    </row>
    <row r="118" spans="2:65" s="1" customFormat="1" ht="16.5" customHeight="1" x14ac:dyDescent="0.2">
      <c r="B118" s="33"/>
      <c r="E118" s="220" t="str">
        <f>E13</f>
        <v>D.1.4.6.12 - RCD</v>
      </c>
      <c r="F118" s="253"/>
      <c r="G118" s="253"/>
      <c r="H118" s="253"/>
      <c r="L118" s="33"/>
    </row>
    <row r="119" spans="2:65" s="1" customFormat="1" ht="6.95" customHeight="1" x14ac:dyDescent="0.2">
      <c r="B119" s="33"/>
      <c r="L119" s="33"/>
    </row>
    <row r="120" spans="2:65" s="1" customFormat="1" ht="12" customHeight="1" x14ac:dyDescent="0.2">
      <c r="B120" s="33"/>
      <c r="C120" s="27" t="s">
        <v>22</v>
      </c>
      <c r="F120" s="25" t="str">
        <f>F16</f>
        <v xml:space="preserve"> </v>
      </c>
      <c r="I120" s="27" t="s">
        <v>24</v>
      </c>
      <c r="J120" s="53">
        <f>IF(J16="","",J16)</f>
        <v>45961</v>
      </c>
      <c r="L120" s="33"/>
    </row>
    <row r="121" spans="2:65" s="1" customFormat="1" ht="6.95" customHeight="1" x14ac:dyDescent="0.2">
      <c r="B121" s="33"/>
      <c r="L121" s="33"/>
    </row>
    <row r="122" spans="2:65" s="1" customFormat="1" ht="15.2" customHeight="1" x14ac:dyDescent="0.2">
      <c r="B122" s="33"/>
      <c r="C122" s="27" t="s">
        <v>29</v>
      </c>
      <c r="F122" s="25" t="str">
        <f>E19</f>
        <v>KRÁLOVÉHRADECKÝ KRAJ</v>
      </c>
      <c r="I122" s="27" t="s">
        <v>35</v>
      </c>
      <c r="J122" s="31" t="str">
        <f>E25</f>
        <v>KANIA a.s.</v>
      </c>
      <c r="L122" s="33"/>
    </row>
    <row r="123" spans="2:65" s="1" customFormat="1" ht="15.2" customHeight="1" x14ac:dyDescent="0.2">
      <c r="B123" s="33"/>
      <c r="C123" s="27" t="s">
        <v>33</v>
      </c>
      <c r="F123" s="25" t="str">
        <f>IF(E22="","",E22)</f>
        <v>Vyplň údaj</v>
      </c>
      <c r="I123" s="27" t="s">
        <v>38</v>
      </c>
      <c r="J123" s="31" t="str">
        <f>E28</f>
        <v xml:space="preserve"> </v>
      </c>
      <c r="L123" s="33"/>
    </row>
    <row r="124" spans="2:65" s="1" customFormat="1" ht="10.35" customHeight="1" x14ac:dyDescent="0.2">
      <c r="B124" s="33"/>
      <c r="L124" s="33"/>
    </row>
    <row r="125" spans="2:65" s="10" customFormat="1" ht="29.25" customHeight="1" x14ac:dyDescent="0.2">
      <c r="B125" s="117"/>
      <c r="C125" s="118" t="s">
        <v>295</v>
      </c>
      <c r="D125" s="119" t="s">
        <v>66</v>
      </c>
      <c r="E125" s="119" t="s">
        <v>62</v>
      </c>
      <c r="F125" s="119" t="s">
        <v>63</v>
      </c>
      <c r="G125" s="119" t="s">
        <v>296</v>
      </c>
      <c r="H125" s="119" t="s">
        <v>297</v>
      </c>
      <c r="I125" s="119" t="s">
        <v>298</v>
      </c>
      <c r="J125" s="119" t="s">
        <v>282</v>
      </c>
      <c r="K125" s="120" t="s">
        <v>299</v>
      </c>
      <c r="L125" s="117"/>
      <c r="M125" s="60" t="s">
        <v>1</v>
      </c>
      <c r="N125" s="61" t="s">
        <v>45</v>
      </c>
      <c r="O125" s="61" t="s">
        <v>300</v>
      </c>
      <c r="P125" s="61" t="s">
        <v>301</v>
      </c>
      <c r="Q125" s="61" t="s">
        <v>302</v>
      </c>
      <c r="R125" s="61" t="s">
        <v>303</v>
      </c>
      <c r="S125" s="61" t="s">
        <v>304</v>
      </c>
      <c r="T125" s="62" t="s">
        <v>305</v>
      </c>
    </row>
    <row r="126" spans="2:65" s="1" customFormat="1" ht="22.9" customHeight="1" x14ac:dyDescent="0.25">
      <c r="B126" s="33"/>
      <c r="C126" s="65" t="s">
        <v>306</v>
      </c>
      <c r="J126" s="121">
        <f>BK126</f>
        <v>0</v>
      </c>
      <c r="L126" s="33"/>
      <c r="M126" s="63"/>
      <c r="N126" s="54"/>
      <c r="O126" s="54"/>
      <c r="P126" s="122">
        <f>P127+P142</f>
        <v>0</v>
      </c>
      <c r="Q126" s="54"/>
      <c r="R126" s="122">
        <f>R127+R142</f>
        <v>0</v>
      </c>
      <c r="S126" s="54"/>
      <c r="T126" s="123">
        <f>T127+T142</f>
        <v>0</v>
      </c>
      <c r="AT126" s="17" t="s">
        <v>80</v>
      </c>
      <c r="AU126" s="17" t="s">
        <v>284</v>
      </c>
      <c r="BK126" s="124">
        <f>BK127+BK142</f>
        <v>0</v>
      </c>
    </row>
    <row r="127" spans="2:65" s="11" customFormat="1" ht="25.9" customHeight="1" x14ac:dyDescent="0.2">
      <c r="B127" s="125"/>
      <c r="D127" s="126" t="s">
        <v>80</v>
      </c>
      <c r="E127" s="127" t="s">
        <v>534</v>
      </c>
      <c r="F127" s="127" t="s">
        <v>8080</v>
      </c>
      <c r="I127" s="128"/>
      <c r="J127" s="129">
        <f>BK127</f>
        <v>0</v>
      </c>
      <c r="L127" s="125"/>
      <c r="M127" s="130"/>
      <c r="P127" s="131">
        <f>SUM(P128:P141)</f>
        <v>0</v>
      </c>
      <c r="R127" s="131">
        <f>SUM(R128:R141)</f>
        <v>0</v>
      </c>
      <c r="T127" s="132">
        <f>SUM(T128:T141)</f>
        <v>0</v>
      </c>
      <c r="AR127" s="126" t="s">
        <v>88</v>
      </c>
      <c r="AT127" s="133" t="s">
        <v>80</v>
      </c>
      <c r="AU127" s="133" t="s">
        <v>81</v>
      </c>
      <c r="AY127" s="126" t="s">
        <v>309</v>
      </c>
      <c r="BK127" s="134">
        <f>SUM(BK128:BK141)</f>
        <v>0</v>
      </c>
    </row>
    <row r="128" spans="2:65" s="1" customFormat="1" ht="16.5" customHeight="1" x14ac:dyDescent="0.2">
      <c r="B128" s="137"/>
      <c r="C128" s="138" t="s">
        <v>88</v>
      </c>
      <c r="D128" s="138" t="s">
        <v>311</v>
      </c>
      <c r="E128" s="139" t="s">
        <v>6705</v>
      </c>
      <c r="F128" s="140" t="s">
        <v>8081</v>
      </c>
      <c r="G128" s="141" t="s">
        <v>365</v>
      </c>
      <c r="H128" s="142">
        <v>1</v>
      </c>
      <c r="I128" s="143"/>
      <c r="J128" s="144">
        <f t="shared" ref="J128:J141" si="0">ROUND(I128*H128,2)</f>
        <v>0</v>
      </c>
      <c r="K128" s="140" t="s">
        <v>366</v>
      </c>
      <c r="L128" s="33"/>
      <c r="M128" s="145" t="s">
        <v>1</v>
      </c>
      <c r="N128" s="146" t="s">
        <v>46</v>
      </c>
      <c r="P128" s="147">
        <f t="shared" ref="P128:P141" si="1">O128*H128</f>
        <v>0</v>
      </c>
      <c r="Q128" s="147">
        <v>0</v>
      </c>
      <c r="R128" s="147">
        <f t="shared" ref="R128:R141" si="2">Q128*H128</f>
        <v>0</v>
      </c>
      <c r="S128" s="147">
        <v>0</v>
      </c>
      <c r="T128" s="148">
        <f t="shared" ref="T128:T141" si="3">S128*H128</f>
        <v>0</v>
      </c>
      <c r="AR128" s="149" t="s">
        <v>120</v>
      </c>
      <c r="AT128" s="149" t="s">
        <v>311</v>
      </c>
      <c r="AU128" s="149" t="s">
        <v>88</v>
      </c>
      <c r="AY128" s="17" t="s">
        <v>309</v>
      </c>
      <c r="BE128" s="150">
        <f t="shared" ref="BE128:BE141" si="4">IF(N128="základní",J128,0)</f>
        <v>0</v>
      </c>
      <c r="BF128" s="150">
        <f t="shared" ref="BF128:BF141" si="5">IF(N128="snížená",J128,0)</f>
        <v>0</v>
      </c>
      <c r="BG128" s="150">
        <f t="shared" ref="BG128:BG141" si="6">IF(N128="zákl. přenesená",J128,0)</f>
        <v>0</v>
      </c>
      <c r="BH128" s="150">
        <f t="shared" ref="BH128:BH141" si="7">IF(N128="sníž. přenesená",J128,0)</f>
        <v>0</v>
      </c>
      <c r="BI128" s="150">
        <f t="shared" ref="BI128:BI141" si="8">IF(N128="nulová",J128,0)</f>
        <v>0</v>
      </c>
      <c r="BJ128" s="17" t="s">
        <v>88</v>
      </c>
      <c r="BK128" s="150">
        <f t="shared" ref="BK128:BK141" si="9">ROUND(I128*H128,2)</f>
        <v>0</v>
      </c>
      <c r="BL128" s="17" t="s">
        <v>120</v>
      </c>
      <c r="BM128" s="149" t="s">
        <v>90</v>
      </c>
    </row>
    <row r="129" spans="2:65" s="1" customFormat="1" ht="16.5" customHeight="1" x14ac:dyDescent="0.2">
      <c r="B129" s="137"/>
      <c r="C129" s="138" t="s">
        <v>90</v>
      </c>
      <c r="D129" s="138" t="s">
        <v>311</v>
      </c>
      <c r="E129" s="139" t="s">
        <v>8082</v>
      </c>
      <c r="F129" s="140" t="s">
        <v>8083</v>
      </c>
      <c r="G129" s="141" t="s">
        <v>2702</v>
      </c>
      <c r="H129" s="142">
        <v>1</v>
      </c>
      <c r="I129" s="143"/>
      <c r="J129" s="144">
        <f t="shared" si="0"/>
        <v>0</v>
      </c>
      <c r="K129" s="140" t="s">
        <v>7325</v>
      </c>
      <c r="L129" s="33"/>
      <c r="M129" s="145" t="s">
        <v>1</v>
      </c>
      <c r="N129" s="146" t="s">
        <v>46</v>
      </c>
      <c r="P129" s="147">
        <f t="shared" si="1"/>
        <v>0</v>
      </c>
      <c r="Q129" s="147">
        <v>0</v>
      </c>
      <c r="R129" s="147">
        <f t="shared" si="2"/>
        <v>0</v>
      </c>
      <c r="S129" s="147">
        <v>0</v>
      </c>
      <c r="T129" s="148">
        <f t="shared" si="3"/>
        <v>0</v>
      </c>
      <c r="AR129" s="149" t="s">
        <v>120</v>
      </c>
      <c r="AT129" s="149" t="s">
        <v>311</v>
      </c>
      <c r="AU129" s="149" t="s">
        <v>88</v>
      </c>
      <c r="AY129" s="17" t="s">
        <v>309</v>
      </c>
      <c r="BE129" s="150">
        <f t="shared" si="4"/>
        <v>0</v>
      </c>
      <c r="BF129" s="150">
        <f t="shared" si="5"/>
        <v>0</v>
      </c>
      <c r="BG129" s="150">
        <f t="shared" si="6"/>
        <v>0</v>
      </c>
      <c r="BH129" s="150">
        <f t="shared" si="7"/>
        <v>0</v>
      </c>
      <c r="BI129" s="150">
        <f t="shared" si="8"/>
        <v>0</v>
      </c>
      <c r="BJ129" s="17" t="s">
        <v>88</v>
      </c>
      <c r="BK129" s="150">
        <f t="shared" si="9"/>
        <v>0</v>
      </c>
      <c r="BL129" s="17" t="s">
        <v>120</v>
      </c>
      <c r="BM129" s="149" t="s">
        <v>120</v>
      </c>
    </row>
    <row r="130" spans="2:65" s="1" customFormat="1" ht="16.5" customHeight="1" x14ac:dyDescent="0.2">
      <c r="B130" s="137"/>
      <c r="C130" s="138" t="s">
        <v>101</v>
      </c>
      <c r="D130" s="138" t="s">
        <v>311</v>
      </c>
      <c r="E130" s="139" t="s">
        <v>8084</v>
      </c>
      <c r="F130" s="140" t="s">
        <v>8085</v>
      </c>
      <c r="G130" s="141" t="s">
        <v>2702</v>
      </c>
      <c r="H130" s="142">
        <v>19</v>
      </c>
      <c r="I130" s="143"/>
      <c r="J130" s="144">
        <f t="shared" si="0"/>
        <v>0</v>
      </c>
      <c r="K130" s="140" t="s">
        <v>7325</v>
      </c>
      <c r="L130" s="33"/>
      <c r="M130" s="145" t="s">
        <v>1</v>
      </c>
      <c r="N130" s="146" t="s">
        <v>46</v>
      </c>
      <c r="P130" s="147">
        <f t="shared" si="1"/>
        <v>0</v>
      </c>
      <c r="Q130" s="147">
        <v>0</v>
      </c>
      <c r="R130" s="147">
        <f t="shared" si="2"/>
        <v>0</v>
      </c>
      <c r="S130" s="147">
        <v>0</v>
      </c>
      <c r="T130" s="148">
        <f t="shared" si="3"/>
        <v>0</v>
      </c>
      <c r="AR130" s="149" t="s">
        <v>120</v>
      </c>
      <c r="AT130" s="149" t="s">
        <v>311</v>
      </c>
      <c r="AU130" s="149" t="s">
        <v>88</v>
      </c>
      <c r="AY130" s="17" t="s">
        <v>309</v>
      </c>
      <c r="BE130" s="150">
        <f t="shared" si="4"/>
        <v>0</v>
      </c>
      <c r="BF130" s="150">
        <f t="shared" si="5"/>
        <v>0</v>
      </c>
      <c r="BG130" s="150">
        <f t="shared" si="6"/>
        <v>0</v>
      </c>
      <c r="BH130" s="150">
        <f t="shared" si="7"/>
        <v>0</v>
      </c>
      <c r="BI130" s="150">
        <f t="shared" si="8"/>
        <v>0</v>
      </c>
      <c r="BJ130" s="17" t="s">
        <v>88</v>
      </c>
      <c r="BK130" s="150">
        <f t="shared" si="9"/>
        <v>0</v>
      </c>
      <c r="BL130" s="17" t="s">
        <v>120</v>
      </c>
      <c r="BM130" s="149" t="s">
        <v>325</v>
      </c>
    </row>
    <row r="131" spans="2:65" s="1" customFormat="1" ht="16.5" customHeight="1" x14ac:dyDescent="0.2">
      <c r="B131" s="137"/>
      <c r="C131" s="138" t="s">
        <v>120</v>
      </c>
      <c r="D131" s="138" t="s">
        <v>311</v>
      </c>
      <c r="E131" s="139" t="s">
        <v>8086</v>
      </c>
      <c r="F131" s="140" t="s">
        <v>8087</v>
      </c>
      <c r="G131" s="141" t="s">
        <v>2702</v>
      </c>
      <c r="H131" s="142">
        <v>17</v>
      </c>
      <c r="I131" s="143"/>
      <c r="J131" s="144">
        <f t="shared" si="0"/>
        <v>0</v>
      </c>
      <c r="K131" s="140" t="s">
        <v>7325</v>
      </c>
      <c r="L131" s="33"/>
      <c r="M131" s="145" t="s">
        <v>1</v>
      </c>
      <c r="N131" s="146" t="s">
        <v>46</v>
      </c>
      <c r="P131" s="147">
        <f t="shared" si="1"/>
        <v>0</v>
      </c>
      <c r="Q131" s="147">
        <v>0</v>
      </c>
      <c r="R131" s="147">
        <f t="shared" si="2"/>
        <v>0</v>
      </c>
      <c r="S131" s="147">
        <v>0</v>
      </c>
      <c r="T131" s="148">
        <f t="shared" si="3"/>
        <v>0</v>
      </c>
      <c r="AR131" s="149" t="s">
        <v>120</v>
      </c>
      <c r="AT131" s="149" t="s">
        <v>311</v>
      </c>
      <c r="AU131" s="149" t="s">
        <v>88</v>
      </c>
      <c r="AY131" s="17" t="s">
        <v>309</v>
      </c>
      <c r="BE131" s="150">
        <f t="shared" si="4"/>
        <v>0</v>
      </c>
      <c r="BF131" s="150">
        <f t="shared" si="5"/>
        <v>0</v>
      </c>
      <c r="BG131" s="150">
        <f t="shared" si="6"/>
        <v>0</v>
      </c>
      <c r="BH131" s="150">
        <f t="shared" si="7"/>
        <v>0</v>
      </c>
      <c r="BI131" s="150">
        <f t="shared" si="8"/>
        <v>0</v>
      </c>
      <c r="BJ131" s="17" t="s">
        <v>88</v>
      </c>
      <c r="BK131" s="150">
        <f t="shared" si="9"/>
        <v>0</v>
      </c>
      <c r="BL131" s="17" t="s">
        <v>120</v>
      </c>
      <c r="BM131" s="149" t="s">
        <v>329</v>
      </c>
    </row>
    <row r="132" spans="2:65" s="1" customFormat="1" ht="16.5" customHeight="1" x14ac:dyDescent="0.2">
      <c r="B132" s="137"/>
      <c r="C132" s="138" t="s">
        <v>331</v>
      </c>
      <c r="D132" s="138" t="s">
        <v>311</v>
      </c>
      <c r="E132" s="139" t="s">
        <v>8088</v>
      </c>
      <c r="F132" s="140" t="s">
        <v>8089</v>
      </c>
      <c r="G132" s="141" t="s">
        <v>2702</v>
      </c>
      <c r="H132" s="142">
        <v>5</v>
      </c>
      <c r="I132" s="143"/>
      <c r="J132" s="144">
        <f t="shared" si="0"/>
        <v>0</v>
      </c>
      <c r="K132" s="140" t="s">
        <v>7325</v>
      </c>
      <c r="L132" s="33"/>
      <c r="M132" s="145" t="s">
        <v>1</v>
      </c>
      <c r="N132" s="146" t="s">
        <v>46</v>
      </c>
      <c r="P132" s="147">
        <f t="shared" si="1"/>
        <v>0</v>
      </c>
      <c r="Q132" s="147">
        <v>0</v>
      </c>
      <c r="R132" s="147">
        <f t="shared" si="2"/>
        <v>0</v>
      </c>
      <c r="S132" s="147">
        <v>0</v>
      </c>
      <c r="T132" s="148">
        <f t="shared" si="3"/>
        <v>0</v>
      </c>
      <c r="AR132" s="149" t="s">
        <v>120</v>
      </c>
      <c r="AT132" s="149" t="s">
        <v>311</v>
      </c>
      <c r="AU132" s="149" t="s">
        <v>88</v>
      </c>
      <c r="AY132" s="17" t="s">
        <v>309</v>
      </c>
      <c r="BE132" s="150">
        <f t="shared" si="4"/>
        <v>0</v>
      </c>
      <c r="BF132" s="150">
        <f t="shared" si="5"/>
        <v>0</v>
      </c>
      <c r="BG132" s="150">
        <f t="shared" si="6"/>
        <v>0</v>
      </c>
      <c r="BH132" s="150">
        <f t="shared" si="7"/>
        <v>0</v>
      </c>
      <c r="BI132" s="150">
        <f t="shared" si="8"/>
        <v>0</v>
      </c>
      <c r="BJ132" s="17" t="s">
        <v>88</v>
      </c>
      <c r="BK132" s="150">
        <f t="shared" si="9"/>
        <v>0</v>
      </c>
      <c r="BL132" s="17" t="s">
        <v>120</v>
      </c>
      <c r="BM132" s="149" t="s">
        <v>334</v>
      </c>
    </row>
    <row r="133" spans="2:65" s="1" customFormat="1" ht="16.5" customHeight="1" x14ac:dyDescent="0.2">
      <c r="B133" s="137"/>
      <c r="C133" s="138" t="s">
        <v>325</v>
      </c>
      <c r="D133" s="138" t="s">
        <v>311</v>
      </c>
      <c r="E133" s="139" t="s">
        <v>6785</v>
      </c>
      <c r="F133" s="140" t="s">
        <v>6706</v>
      </c>
      <c r="G133" s="141" t="s">
        <v>434</v>
      </c>
      <c r="H133" s="142">
        <v>1890</v>
      </c>
      <c r="I133" s="143"/>
      <c r="J133" s="144">
        <f t="shared" si="0"/>
        <v>0</v>
      </c>
      <c r="K133" s="140" t="s">
        <v>366</v>
      </c>
      <c r="L133" s="33"/>
      <c r="M133" s="145" t="s">
        <v>1</v>
      </c>
      <c r="N133" s="146" t="s">
        <v>46</v>
      </c>
      <c r="P133" s="147">
        <f t="shared" si="1"/>
        <v>0</v>
      </c>
      <c r="Q133" s="147">
        <v>0</v>
      </c>
      <c r="R133" s="147">
        <f t="shared" si="2"/>
        <v>0</v>
      </c>
      <c r="S133" s="147">
        <v>0</v>
      </c>
      <c r="T133" s="148">
        <f t="shared" si="3"/>
        <v>0</v>
      </c>
      <c r="AR133" s="149" t="s">
        <v>120</v>
      </c>
      <c r="AT133" s="149" t="s">
        <v>311</v>
      </c>
      <c r="AU133" s="149" t="s">
        <v>88</v>
      </c>
      <c r="AY133" s="17" t="s">
        <v>309</v>
      </c>
      <c r="BE133" s="150">
        <f t="shared" si="4"/>
        <v>0</v>
      </c>
      <c r="BF133" s="150">
        <f t="shared" si="5"/>
        <v>0</v>
      </c>
      <c r="BG133" s="150">
        <f t="shared" si="6"/>
        <v>0</v>
      </c>
      <c r="BH133" s="150">
        <f t="shared" si="7"/>
        <v>0</v>
      </c>
      <c r="BI133" s="150">
        <f t="shared" si="8"/>
        <v>0</v>
      </c>
      <c r="BJ133" s="17" t="s">
        <v>88</v>
      </c>
      <c r="BK133" s="150">
        <f t="shared" si="9"/>
        <v>0</v>
      </c>
      <c r="BL133" s="17" t="s">
        <v>120</v>
      </c>
      <c r="BM133" s="149" t="s">
        <v>8</v>
      </c>
    </row>
    <row r="134" spans="2:65" s="1" customFormat="1" ht="16.5" customHeight="1" x14ac:dyDescent="0.2">
      <c r="B134" s="137"/>
      <c r="C134" s="138" t="s">
        <v>339</v>
      </c>
      <c r="D134" s="138" t="s">
        <v>311</v>
      </c>
      <c r="E134" s="139" t="s">
        <v>8090</v>
      </c>
      <c r="F134" s="140" t="s">
        <v>8091</v>
      </c>
      <c r="G134" s="141" t="s">
        <v>434</v>
      </c>
      <c r="H134" s="142">
        <v>1800</v>
      </c>
      <c r="I134" s="143"/>
      <c r="J134" s="144">
        <f t="shared" si="0"/>
        <v>0</v>
      </c>
      <c r="K134" s="140" t="s">
        <v>7325</v>
      </c>
      <c r="L134" s="33"/>
      <c r="M134" s="145" t="s">
        <v>1</v>
      </c>
      <c r="N134" s="146" t="s">
        <v>46</v>
      </c>
      <c r="P134" s="147">
        <f t="shared" si="1"/>
        <v>0</v>
      </c>
      <c r="Q134" s="147">
        <v>0</v>
      </c>
      <c r="R134" s="147">
        <f t="shared" si="2"/>
        <v>0</v>
      </c>
      <c r="S134" s="147">
        <v>0</v>
      </c>
      <c r="T134" s="148">
        <f t="shared" si="3"/>
        <v>0</v>
      </c>
      <c r="AR134" s="149" t="s">
        <v>120</v>
      </c>
      <c r="AT134" s="149" t="s">
        <v>311</v>
      </c>
      <c r="AU134" s="149" t="s">
        <v>88</v>
      </c>
      <c r="AY134" s="17" t="s">
        <v>309</v>
      </c>
      <c r="BE134" s="150">
        <f t="shared" si="4"/>
        <v>0</v>
      </c>
      <c r="BF134" s="150">
        <f t="shared" si="5"/>
        <v>0</v>
      </c>
      <c r="BG134" s="150">
        <f t="shared" si="6"/>
        <v>0</v>
      </c>
      <c r="BH134" s="150">
        <f t="shared" si="7"/>
        <v>0</v>
      </c>
      <c r="BI134" s="150">
        <f t="shared" si="8"/>
        <v>0</v>
      </c>
      <c r="BJ134" s="17" t="s">
        <v>88</v>
      </c>
      <c r="BK134" s="150">
        <f t="shared" si="9"/>
        <v>0</v>
      </c>
      <c r="BL134" s="17" t="s">
        <v>120</v>
      </c>
      <c r="BM134" s="149" t="s">
        <v>342</v>
      </c>
    </row>
    <row r="135" spans="2:65" s="1" customFormat="1" ht="16.5" customHeight="1" x14ac:dyDescent="0.2">
      <c r="B135" s="137"/>
      <c r="C135" s="138" t="s">
        <v>329</v>
      </c>
      <c r="D135" s="138" t="s">
        <v>311</v>
      </c>
      <c r="E135" s="139" t="s">
        <v>8092</v>
      </c>
      <c r="F135" s="140" t="s">
        <v>8093</v>
      </c>
      <c r="G135" s="141" t="s">
        <v>2702</v>
      </c>
      <c r="H135" s="142">
        <v>90</v>
      </c>
      <c r="I135" s="143"/>
      <c r="J135" s="144">
        <f t="shared" si="0"/>
        <v>0</v>
      </c>
      <c r="K135" s="140" t="s">
        <v>7325</v>
      </c>
      <c r="L135" s="33"/>
      <c r="M135" s="145" t="s">
        <v>1</v>
      </c>
      <c r="N135" s="146" t="s">
        <v>46</v>
      </c>
      <c r="P135" s="147">
        <f t="shared" si="1"/>
        <v>0</v>
      </c>
      <c r="Q135" s="147">
        <v>0</v>
      </c>
      <c r="R135" s="147">
        <f t="shared" si="2"/>
        <v>0</v>
      </c>
      <c r="S135" s="147">
        <v>0</v>
      </c>
      <c r="T135" s="148">
        <f t="shared" si="3"/>
        <v>0</v>
      </c>
      <c r="AR135" s="149" t="s">
        <v>120</v>
      </c>
      <c r="AT135" s="149" t="s">
        <v>311</v>
      </c>
      <c r="AU135" s="149" t="s">
        <v>88</v>
      </c>
      <c r="AY135" s="17" t="s">
        <v>309</v>
      </c>
      <c r="BE135" s="150">
        <f t="shared" si="4"/>
        <v>0</v>
      </c>
      <c r="BF135" s="150">
        <f t="shared" si="5"/>
        <v>0</v>
      </c>
      <c r="BG135" s="150">
        <f t="shared" si="6"/>
        <v>0</v>
      </c>
      <c r="BH135" s="150">
        <f t="shared" si="7"/>
        <v>0</v>
      </c>
      <c r="BI135" s="150">
        <f t="shared" si="8"/>
        <v>0</v>
      </c>
      <c r="BJ135" s="17" t="s">
        <v>88</v>
      </c>
      <c r="BK135" s="150">
        <f t="shared" si="9"/>
        <v>0</v>
      </c>
      <c r="BL135" s="17" t="s">
        <v>120</v>
      </c>
      <c r="BM135" s="149" t="s">
        <v>346</v>
      </c>
    </row>
    <row r="136" spans="2:65" s="1" customFormat="1" ht="16.5" customHeight="1" x14ac:dyDescent="0.2">
      <c r="B136" s="137"/>
      <c r="C136" s="138" t="s">
        <v>348</v>
      </c>
      <c r="D136" s="138" t="s">
        <v>311</v>
      </c>
      <c r="E136" s="139" t="s">
        <v>6789</v>
      </c>
      <c r="F136" s="140" t="s">
        <v>6706</v>
      </c>
      <c r="G136" s="141" t="s">
        <v>434</v>
      </c>
      <c r="H136" s="142">
        <v>760</v>
      </c>
      <c r="I136" s="143"/>
      <c r="J136" s="144">
        <f t="shared" si="0"/>
        <v>0</v>
      </c>
      <c r="K136" s="140" t="s">
        <v>366</v>
      </c>
      <c r="L136" s="33"/>
      <c r="M136" s="145" t="s">
        <v>1</v>
      </c>
      <c r="N136" s="146" t="s">
        <v>46</v>
      </c>
      <c r="P136" s="147">
        <f t="shared" si="1"/>
        <v>0</v>
      </c>
      <c r="Q136" s="147">
        <v>0</v>
      </c>
      <c r="R136" s="147">
        <f t="shared" si="2"/>
        <v>0</v>
      </c>
      <c r="S136" s="147">
        <v>0</v>
      </c>
      <c r="T136" s="148">
        <f t="shared" si="3"/>
        <v>0</v>
      </c>
      <c r="AR136" s="149" t="s">
        <v>120</v>
      </c>
      <c r="AT136" s="149" t="s">
        <v>311</v>
      </c>
      <c r="AU136" s="149" t="s">
        <v>88</v>
      </c>
      <c r="AY136" s="17" t="s">
        <v>309</v>
      </c>
      <c r="BE136" s="150">
        <f t="shared" si="4"/>
        <v>0</v>
      </c>
      <c r="BF136" s="150">
        <f t="shared" si="5"/>
        <v>0</v>
      </c>
      <c r="BG136" s="150">
        <f t="shared" si="6"/>
        <v>0</v>
      </c>
      <c r="BH136" s="150">
        <f t="shared" si="7"/>
        <v>0</v>
      </c>
      <c r="BI136" s="150">
        <f t="shared" si="8"/>
        <v>0</v>
      </c>
      <c r="BJ136" s="17" t="s">
        <v>88</v>
      </c>
      <c r="BK136" s="150">
        <f t="shared" si="9"/>
        <v>0</v>
      </c>
      <c r="BL136" s="17" t="s">
        <v>120</v>
      </c>
      <c r="BM136" s="149" t="s">
        <v>351</v>
      </c>
    </row>
    <row r="137" spans="2:65" s="1" customFormat="1" ht="16.5" customHeight="1" x14ac:dyDescent="0.2">
      <c r="B137" s="137"/>
      <c r="C137" s="138" t="s">
        <v>334</v>
      </c>
      <c r="D137" s="138" t="s">
        <v>311</v>
      </c>
      <c r="E137" s="139" t="s">
        <v>8094</v>
      </c>
      <c r="F137" s="140" t="s">
        <v>7625</v>
      </c>
      <c r="G137" s="141" t="s">
        <v>434</v>
      </c>
      <c r="H137" s="142">
        <v>380</v>
      </c>
      <c r="I137" s="143"/>
      <c r="J137" s="144">
        <f t="shared" si="0"/>
        <v>0</v>
      </c>
      <c r="K137" s="140" t="s">
        <v>7325</v>
      </c>
      <c r="L137" s="33"/>
      <c r="M137" s="145" t="s">
        <v>1</v>
      </c>
      <c r="N137" s="146" t="s">
        <v>46</v>
      </c>
      <c r="P137" s="147">
        <f t="shared" si="1"/>
        <v>0</v>
      </c>
      <c r="Q137" s="147">
        <v>0</v>
      </c>
      <c r="R137" s="147">
        <f t="shared" si="2"/>
        <v>0</v>
      </c>
      <c r="S137" s="147">
        <v>0</v>
      </c>
      <c r="T137" s="148">
        <f t="shared" si="3"/>
        <v>0</v>
      </c>
      <c r="AR137" s="149" t="s">
        <v>120</v>
      </c>
      <c r="AT137" s="149" t="s">
        <v>311</v>
      </c>
      <c r="AU137" s="149" t="s">
        <v>88</v>
      </c>
      <c r="AY137" s="17" t="s">
        <v>309</v>
      </c>
      <c r="BE137" s="150">
        <f t="shared" si="4"/>
        <v>0</v>
      </c>
      <c r="BF137" s="150">
        <f t="shared" si="5"/>
        <v>0</v>
      </c>
      <c r="BG137" s="150">
        <f t="shared" si="6"/>
        <v>0</v>
      </c>
      <c r="BH137" s="150">
        <f t="shared" si="7"/>
        <v>0</v>
      </c>
      <c r="BI137" s="150">
        <f t="shared" si="8"/>
        <v>0</v>
      </c>
      <c r="BJ137" s="17" t="s">
        <v>88</v>
      </c>
      <c r="BK137" s="150">
        <f t="shared" si="9"/>
        <v>0</v>
      </c>
      <c r="BL137" s="17" t="s">
        <v>120</v>
      </c>
      <c r="BM137" s="149" t="s">
        <v>355</v>
      </c>
    </row>
    <row r="138" spans="2:65" s="1" customFormat="1" ht="16.5" customHeight="1" x14ac:dyDescent="0.2">
      <c r="B138" s="137"/>
      <c r="C138" s="138" t="s">
        <v>357</v>
      </c>
      <c r="D138" s="138" t="s">
        <v>311</v>
      </c>
      <c r="E138" s="139" t="s">
        <v>8095</v>
      </c>
      <c r="F138" s="140" t="s">
        <v>7406</v>
      </c>
      <c r="G138" s="141" t="s">
        <v>434</v>
      </c>
      <c r="H138" s="142">
        <v>380</v>
      </c>
      <c r="I138" s="143"/>
      <c r="J138" s="144">
        <f t="shared" si="0"/>
        <v>0</v>
      </c>
      <c r="K138" s="140" t="s">
        <v>7325</v>
      </c>
      <c r="L138" s="33"/>
      <c r="M138" s="145" t="s">
        <v>1</v>
      </c>
      <c r="N138" s="146" t="s">
        <v>46</v>
      </c>
      <c r="P138" s="147">
        <f t="shared" si="1"/>
        <v>0</v>
      </c>
      <c r="Q138" s="147">
        <v>0</v>
      </c>
      <c r="R138" s="147">
        <f t="shared" si="2"/>
        <v>0</v>
      </c>
      <c r="S138" s="147">
        <v>0</v>
      </c>
      <c r="T138" s="148">
        <f t="shared" si="3"/>
        <v>0</v>
      </c>
      <c r="AR138" s="149" t="s">
        <v>120</v>
      </c>
      <c r="AT138" s="149" t="s">
        <v>311</v>
      </c>
      <c r="AU138" s="149" t="s">
        <v>88</v>
      </c>
      <c r="AY138" s="17" t="s">
        <v>309</v>
      </c>
      <c r="BE138" s="150">
        <f t="shared" si="4"/>
        <v>0</v>
      </c>
      <c r="BF138" s="150">
        <f t="shared" si="5"/>
        <v>0</v>
      </c>
      <c r="BG138" s="150">
        <f t="shared" si="6"/>
        <v>0</v>
      </c>
      <c r="BH138" s="150">
        <f t="shared" si="7"/>
        <v>0</v>
      </c>
      <c r="BI138" s="150">
        <f t="shared" si="8"/>
        <v>0</v>
      </c>
      <c r="BJ138" s="17" t="s">
        <v>88</v>
      </c>
      <c r="BK138" s="150">
        <f t="shared" si="9"/>
        <v>0</v>
      </c>
      <c r="BL138" s="17" t="s">
        <v>120</v>
      </c>
      <c r="BM138" s="149" t="s">
        <v>361</v>
      </c>
    </row>
    <row r="139" spans="2:65" s="1" customFormat="1" ht="16.5" customHeight="1" x14ac:dyDescent="0.2">
      <c r="B139" s="137"/>
      <c r="C139" s="138" t="s">
        <v>8</v>
      </c>
      <c r="D139" s="138" t="s">
        <v>311</v>
      </c>
      <c r="E139" s="139" t="s">
        <v>6798</v>
      </c>
      <c r="F139" s="140" t="s">
        <v>7407</v>
      </c>
      <c r="G139" s="141" t="s">
        <v>2702</v>
      </c>
      <c r="H139" s="142">
        <v>6</v>
      </c>
      <c r="I139" s="143"/>
      <c r="J139" s="144">
        <f t="shared" si="0"/>
        <v>0</v>
      </c>
      <c r="K139" s="140" t="s">
        <v>366</v>
      </c>
      <c r="L139" s="33"/>
      <c r="M139" s="145" t="s">
        <v>1</v>
      </c>
      <c r="N139" s="146" t="s">
        <v>46</v>
      </c>
      <c r="P139" s="147">
        <f t="shared" si="1"/>
        <v>0</v>
      </c>
      <c r="Q139" s="147">
        <v>0</v>
      </c>
      <c r="R139" s="147">
        <f t="shared" si="2"/>
        <v>0</v>
      </c>
      <c r="S139" s="147">
        <v>0</v>
      </c>
      <c r="T139" s="148">
        <f t="shared" si="3"/>
        <v>0</v>
      </c>
      <c r="AR139" s="149" t="s">
        <v>120</v>
      </c>
      <c r="AT139" s="149" t="s">
        <v>311</v>
      </c>
      <c r="AU139" s="149" t="s">
        <v>88</v>
      </c>
      <c r="AY139" s="17" t="s">
        <v>309</v>
      </c>
      <c r="BE139" s="150">
        <f t="shared" si="4"/>
        <v>0</v>
      </c>
      <c r="BF139" s="150">
        <f t="shared" si="5"/>
        <v>0</v>
      </c>
      <c r="BG139" s="150">
        <f t="shared" si="6"/>
        <v>0</v>
      </c>
      <c r="BH139" s="150">
        <f t="shared" si="7"/>
        <v>0</v>
      </c>
      <c r="BI139" s="150">
        <f t="shared" si="8"/>
        <v>0</v>
      </c>
      <c r="BJ139" s="17" t="s">
        <v>88</v>
      </c>
      <c r="BK139" s="150">
        <f t="shared" si="9"/>
        <v>0</v>
      </c>
      <c r="BL139" s="17" t="s">
        <v>120</v>
      </c>
      <c r="BM139" s="149" t="s">
        <v>367</v>
      </c>
    </row>
    <row r="140" spans="2:65" s="1" customFormat="1" ht="16.5" customHeight="1" x14ac:dyDescent="0.2">
      <c r="B140" s="137"/>
      <c r="C140" s="138" t="s">
        <v>368</v>
      </c>
      <c r="D140" s="138" t="s">
        <v>311</v>
      </c>
      <c r="E140" s="139" t="s">
        <v>8096</v>
      </c>
      <c r="F140" s="140" t="s">
        <v>7409</v>
      </c>
      <c r="G140" s="141" t="s">
        <v>2702</v>
      </c>
      <c r="H140" s="142">
        <v>6</v>
      </c>
      <c r="I140" s="143"/>
      <c r="J140" s="144">
        <f t="shared" si="0"/>
        <v>0</v>
      </c>
      <c r="K140" s="140" t="s">
        <v>7325</v>
      </c>
      <c r="L140" s="33"/>
      <c r="M140" s="145" t="s">
        <v>1</v>
      </c>
      <c r="N140" s="146" t="s">
        <v>46</v>
      </c>
      <c r="P140" s="147">
        <f t="shared" si="1"/>
        <v>0</v>
      </c>
      <c r="Q140" s="147">
        <v>0</v>
      </c>
      <c r="R140" s="147">
        <f t="shared" si="2"/>
        <v>0</v>
      </c>
      <c r="S140" s="147">
        <v>0</v>
      </c>
      <c r="T140" s="148">
        <f t="shared" si="3"/>
        <v>0</v>
      </c>
      <c r="AR140" s="149" t="s">
        <v>120</v>
      </c>
      <c r="AT140" s="149" t="s">
        <v>311</v>
      </c>
      <c r="AU140" s="149" t="s">
        <v>88</v>
      </c>
      <c r="AY140" s="17" t="s">
        <v>309</v>
      </c>
      <c r="BE140" s="150">
        <f t="shared" si="4"/>
        <v>0</v>
      </c>
      <c r="BF140" s="150">
        <f t="shared" si="5"/>
        <v>0</v>
      </c>
      <c r="BG140" s="150">
        <f t="shared" si="6"/>
        <v>0</v>
      </c>
      <c r="BH140" s="150">
        <f t="shared" si="7"/>
        <v>0</v>
      </c>
      <c r="BI140" s="150">
        <f t="shared" si="8"/>
        <v>0</v>
      </c>
      <c r="BJ140" s="17" t="s">
        <v>88</v>
      </c>
      <c r="BK140" s="150">
        <f t="shared" si="9"/>
        <v>0</v>
      </c>
      <c r="BL140" s="17" t="s">
        <v>120</v>
      </c>
      <c r="BM140" s="149" t="s">
        <v>371</v>
      </c>
    </row>
    <row r="141" spans="2:65" s="1" customFormat="1" ht="16.5" customHeight="1" x14ac:dyDescent="0.2">
      <c r="B141" s="137"/>
      <c r="C141" s="138" t="s">
        <v>342</v>
      </c>
      <c r="D141" s="138" t="s">
        <v>311</v>
      </c>
      <c r="E141" s="139" t="s">
        <v>8097</v>
      </c>
      <c r="F141" s="140" t="s">
        <v>8098</v>
      </c>
      <c r="G141" s="141" t="s">
        <v>2702</v>
      </c>
      <c r="H141" s="142">
        <v>1</v>
      </c>
      <c r="I141" s="143"/>
      <c r="J141" s="144">
        <f t="shared" si="0"/>
        <v>0</v>
      </c>
      <c r="K141" s="140" t="s">
        <v>7325</v>
      </c>
      <c r="L141" s="33"/>
      <c r="M141" s="145" t="s">
        <v>1</v>
      </c>
      <c r="N141" s="146" t="s">
        <v>46</v>
      </c>
      <c r="P141" s="147">
        <f t="shared" si="1"/>
        <v>0</v>
      </c>
      <c r="Q141" s="147">
        <v>0</v>
      </c>
      <c r="R141" s="147">
        <f t="shared" si="2"/>
        <v>0</v>
      </c>
      <c r="S141" s="147">
        <v>0</v>
      </c>
      <c r="T141" s="148">
        <f t="shared" si="3"/>
        <v>0</v>
      </c>
      <c r="AR141" s="149" t="s">
        <v>120</v>
      </c>
      <c r="AT141" s="149" t="s">
        <v>311</v>
      </c>
      <c r="AU141" s="149" t="s">
        <v>88</v>
      </c>
      <c r="AY141" s="17" t="s">
        <v>309</v>
      </c>
      <c r="BE141" s="150">
        <f t="shared" si="4"/>
        <v>0</v>
      </c>
      <c r="BF141" s="150">
        <f t="shared" si="5"/>
        <v>0</v>
      </c>
      <c r="BG141" s="150">
        <f t="shared" si="6"/>
        <v>0</v>
      </c>
      <c r="BH141" s="150">
        <f t="shared" si="7"/>
        <v>0</v>
      </c>
      <c r="BI141" s="150">
        <f t="shared" si="8"/>
        <v>0</v>
      </c>
      <c r="BJ141" s="17" t="s">
        <v>88</v>
      </c>
      <c r="BK141" s="150">
        <f t="shared" si="9"/>
        <v>0</v>
      </c>
      <c r="BL141" s="17" t="s">
        <v>120</v>
      </c>
      <c r="BM141" s="149" t="s">
        <v>376</v>
      </c>
    </row>
    <row r="142" spans="2:65" s="11" customFormat="1" ht="25.9" customHeight="1" x14ac:dyDescent="0.2">
      <c r="B142" s="125"/>
      <c r="D142" s="126" t="s">
        <v>80</v>
      </c>
      <c r="E142" s="127" t="s">
        <v>6203</v>
      </c>
      <c r="F142" s="127" t="s">
        <v>7887</v>
      </c>
      <c r="I142" s="128"/>
      <c r="J142" s="129">
        <f>BK142</f>
        <v>0</v>
      </c>
      <c r="L142" s="125"/>
      <c r="M142" s="130"/>
      <c r="P142" s="131">
        <f>SUM(P143:P146)</f>
        <v>0</v>
      </c>
      <c r="R142" s="131">
        <f>SUM(R143:R146)</f>
        <v>0</v>
      </c>
      <c r="T142" s="132">
        <f>SUM(T143:T146)</f>
        <v>0</v>
      </c>
      <c r="AR142" s="126" t="s">
        <v>88</v>
      </c>
      <c r="AT142" s="133" t="s">
        <v>80</v>
      </c>
      <c r="AU142" s="133" t="s">
        <v>81</v>
      </c>
      <c r="AY142" s="126" t="s">
        <v>309</v>
      </c>
      <c r="BK142" s="134">
        <f>SUM(BK143:BK146)</f>
        <v>0</v>
      </c>
    </row>
    <row r="143" spans="2:65" s="1" customFormat="1" ht="16.5" customHeight="1" x14ac:dyDescent="0.2">
      <c r="B143" s="137"/>
      <c r="C143" s="138" t="s">
        <v>378</v>
      </c>
      <c r="D143" s="138" t="s">
        <v>311</v>
      </c>
      <c r="E143" s="139" t="s">
        <v>8099</v>
      </c>
      <c r="F143" s="140" t="s">
        <v>7454</v>
      </c>
      <c r="G143" s="141" t="s">
        <v>617</v>
      </c>
      <c r="H143" s="142">
        <v>40</v>
      </c>
      <c r="I143" s="143"/>
      <c r="J143" s="144">
        <f>ROUND(I143*H143,2)</f>
        <v>0</v>
      </c>
      <c r="K143" s="140" t="s">
        <v>7325</v>
      </c>
      <c r="L143" s="33"/>
      <c r="M143" s="145" t="s">
        <v>1</v>
      </c>
      <c r="N143" s="146" t="s">
        <v>46</v>
      </c>
      <c r="P143" s="147">
        <f>O143*H143</f>
        <v>0</v>
      </c>
      <c r="Q143" s="147">
        <v>0</v>
      </c>
      <c r="R143" s="147">
        <f>Q143*H143</f>
        <v>0</v>
      </c>
      <c r="S143" s="147">
        <v>0</v>
      </c>
      <c r="T143" s="148">
        <f>S143*H143</f>
        <v>0</v>
      </c>
      <c r="AR143" s="149" t="s">
        <v>120</v>
      </c>
      <c r="AT143" s="149" t="s">
        <v>311</v>
      </c>
      <c r="AU143" s="149" t="s">
        <v>88</v>
      </c>
      <c r="AY143" s="17" t="s">
        <v>309</v>
      </c>
      <c r="BE143" s="150">
        <f>IF(N143="základní",J143,0)</f>
        <v>0</v>
      </c>
      <c r="BF143" s="150">
        <f>IF(N143="snížená",J143,0)</f>
        <v>0</v>
      </c>
      <c r="BG143" s="150">
        <f>IF(N143="zákl. přenesená",J143,0)</f>
        <v>0</v>
      </c>
      <c r="BH143" s="150">
        <f>IF(N143="sníž. přenesená",J143,0)</f>
        <v>0</v>
      </c>
      <c r="BI143" s="150">
        <f>IF(N143="nulová",J143,0)</f>
        <v>0</v>
      </c>
      <c r="BJ143" s="17" t="s">
        <v>88</v>
      </c>
      <c r="BK143" s="150">
        <f>ROUND(I143*H143,2)</f>
        <v>0</v>
      </c>
      <c r="BL143" s="17" t="s">
        <v>120</v>
      </c>
      <c r="BM143" s="149" t="s">
        <v>381</v>
      </c>
    </row>
    <row r="144" spans="2:65" s="1" customFormat="1" ht="16.5" customHeight="1" x14ac:dyDescent="0.2">
      <c r="B144" s="137"/>
      <c r="C144" s="138" t="s">
        <v>346</v>
      </c>
      <c r="D144" s="138" t="s">
        <v>311</v>
      </c>
      <c r="E144" s="139" t="s">
        <v>8100</v>
      </c>
      <c r="F144" s="140" t="s">
        <v>8101</v>
      </c>
      <c r="G144" s="141" t="s">
        <v>617</v>
      </c>
      <c r="H144" s="142">
        <v>6</v>
      </c>
      <c r="I144" s="143"/>
      <c r="J144" s="144">
        <f>ROUND(I144*H144,2)</f>
        <v>0</v>
      </c>
      <c r="K144" s="140" t="s">
        <v>7325</v>
      </c>
      <c r="L144" s="33"/>
      <c r="M144" s="145" t="s">
        <v>1</v>
      </c>
      <c r="N144" s="146" t="s">
        <v>46</v>
      </c>
      <c r="P144" s="147">
        <f>O144*H144</f>
        <v>0</v>
      </c>
      <c r="Q144" s="147">
        <v>0</v>
      </c>
      <c r="R144" s="147">
        <f>Q144*H144</f>
        <v>0</v>
      </c>
      <c r="S144" s="147">
        <v>0</v>
      </c>
      <c r="T144" s="148">
        <f>S144*H144</f>
        <v>0</v>
      </c>
      <c r="AR144" s="149" t="s">
        <v>120</v>
      </c>
      <c r="AT144" s="149" t="s">
        <v>311</v>
      </c>
      <c r="AU144" s="149" t="s">
        <v>88</v>
      </c>
      <c r="AY144" s="17" t="s">
        <v>309</v>
      </c>
      <c r="BE144" s="150">
        <f>IF(N144="základní",J144,0)</f>
        <v>0</v>
      </c>
      <c r="BF144" s="150">
        <f>IF(N144="snížená",J144,0)</f>
        <v>0</v>
      </c>
      <c r="BG144" s="150">
        <f>IF(N144="zákl. přenesená",J144,0)</f>
        <v>0</v>
      </c>
      <c r="BH144" s="150">
        <f>IF(N144="sníž. přenesená",J144,0)</f>
        <v>0</v>
      </c>
      <c r="BI144" s="150">
        <f>IF(N144="nulová",J144,0)</f>
        <v>0</v>
      </c>
      <c r="BJ144" s="17" t="s">
        <v>88</v>
      </c>
      <c r="BK144" s="150">
        <f>ROUND(I144*H144,2)</f>
        <v>0</v>
      </c>
      <c r="BL144" s="17" t="s">
        <v>120</v>
      </c>
      <c r="BM144" s="149" t="s">
        <v>385</v>
      </c>
    </row>
    <row r="145" spans="2:65" s="1" customFormat="1" ht="16.5" customHeight="1" x14ac:dyDescent="0.2">
      <c r="B145" s="137"/>
      <c r="C145" s="138" t="s">
        <v>388</v>
      </c>
      <c r="D145" s="138" t="s">
        <v>311</v>
      </c>
      <c r="E145" s="139" t="s">
        <v>8102</v>
      </c>
      <c r="F145" s="140" t="s">
        <v>7456</v>
      </c>
      <c r="G145" s="141" t="s">
        <v>617</v>
      </c>
      <c r="H145" s="142">
        <v>12</v>
      </c>
      <c r="I145" s="143"/>
      <c r="J145" s="144">
        <f>ROUND(I145*H145,2)</f>
        <v>0</v>
      </c>
      <c r="K145" s="140" t="s">
        <v>7325</v>
      </c>
      <c r="L145" s="33"/>
      <c r="M145" s="145" t="s">
        <v>1</v>
      </c>
      <c r="N145" s="146" t="s">
        <v>46</v>
      </c>
      <c r="P145" s="147">
        <f>O145*H145</f>
        <v>0</v>
      </c>
      <c r="Q145" s="147">
        <v>0</v>
      </c>
      <c r="R145" s="147">
        <f>Q145*H145</f>
        <v>0</v>
      </c>
      <c r="S145" s="147">
        <v>0</v>
      </c>
      <c r="T145" s="148">
        <f>S145*H145</f>
        <v>0</v>
      </c>
      <c r="AR145" s="149" t="s">
        <v>120</v>
      </c>
      <c r="AT145" s="149" t="s">
        <v>311</v>
      </c>
      <c r="AU145" s="149" t="s">
        <v>88</v>
      </c>
      <c r="AY145" s="17" t="s">
        <v>309</v>
      </c>
      <c r="BE145" s="150">
        <f>IF(N145="základní",J145,0)</f>
        <v>0</v>
      </c>
      <c r="BF145" s="150">
        <f>IF(N145="snížená",J145,0)</f>
        <v>0</v>
      </c>
      <c r="BG145" s="150">
        <f>IF(N145="zákl. přenesená",J145,0)</f>
        <v>0</v>
      </c>
      <c r="BH145" s="150">
        <f>IF(N145="sníž. přenesená",J145,0)</f>
        <v>0</v>
      </c>
      <c r="BI145" s="150">
        <f>IF(N145="nulová",J145,0)</f>
        <v>0</v>
      </c>
      <c r="BJ145" s="17" t="s">
        <v>88</v>
      </c>
      <c r="BK145" s="150">
        <f>ROUND(I145*H145,2)</f>
        <v>0</v>
      </c>
      <c r="BL145" s="17" t="s">
        <v>120</v>
      </c>
      <c r="BM145" s="149" t="s">
        <v>392</v>
      </c>
    </row>
    <row r="146" spans="2:65" s="1" customFormat="1" ht="16.5" customHeight="1" x14ac:dyDescent="0.2">
      <c r="B146" s="137"/>
      <c r="C146" s="138" t="s">
        <v>351</v>
      </c>
      <c r="D146" s="138" t="s">
        <v>311</v>
      </c>
      <c r="E146" s="139" t="s">
        <v>8103</v>
      </c>
      <c r="F146" s="140" t="s">
        <v>7460</v>
      </c>
      <c r="G146" s="141" t="s">
        <v>617</v>
      </c>
      <c r="H146" s="142">
        <v>6</v>
      </c>
      <c r="I146" s="143"/>
      <c r="J146" s="144">
        <f>ROUND(I146*H146,2)</f>
        <v>0</v>
      </c>
      <c r="K146" s="140" t="s">
        <v>7325</v>
      </c>
      <c r="L146" s="33"/>
      <c r="M146" s="171" t="s">
        <v>1</v>
      </c>
      <c r="N146" s="172" t="s">
        <v>46</v>
      </c>
      <c r="O146" s="173"/>
      <c r="P146" s="174">
        <f>O146*H146</f>
        <v>0</v>
      </c>
      <c r="Q146" s="174">
        <v>0</v>
      </c>
      <c r="R146" s="174">
        <f>Q146*H146</f>
        <v>0</v>
      </c>
      <c r="S146" s="174">
        <v>0</v>
      </c>
      <c r="T146" s="175">
        <f>S146*H146</f>
        <v>0</v>
      </c>
      <c r="AR146" s="149" t="s">
        <v>120</v>
      </c>
      <c r="AT146" s="149" t="s">
        <v>311</v>
      </c>
      <c r="AU146" s="149" t="s">
        <v>88</v>
      </c>
      <c r="AY146" s="17" t="s">
        <v>309</v>
      </c>
      <c r="BE146" s="150">
        <f>IF(N146="základní",J146,0)</f>
        <v>0</v>
      </c>
      <c r="BF146" s="150">
        <f>IF(N146="snížená",J146,0)</f>
        <v>0</v>
      </c>
      <c r="BG146" s="150">
        <f>IF(N146="zákl. přenesená",J146,0)</f>
        <v>0</v>
      </c>
      <c r="BH146" s="150">
        <f>IF(N146="sníž. přenesená",J146,0)</f>
        <v>0</v>
      </c>
      <c r="BI146" s="150">
        <f>IF(N146="nulová",J146,0)</f>
        <v>0</v>
      </c>
      <c r="BJ146" s="17" t="s">
        <v>88</v>
      </c>
      <c r="BK146" s="150">
        <f>ROUND(I146*H146,2)</f>
        <v>0</v>
      </c>
      <c r="BL146" s="17" t="s">
        <v>120</v>
      </c>
      <c r="BM146" s="149" t="s">
        <v>398</v>
      </c>
    </row>
    <row r="147" spans="2:65" s="1" customFormat="1" ht="6.95" customHeight="1" x14ac:dyDescent="0.2">
      <c r="B147" s="45"/>
      <c r="C147" s="46"/>
      <c r="D147" s="46"/>
      <c r="E147" s="46"/>
      <c r="F147" s="46"/>
      <c r="G147" s="46"/>
      <c r="H147" s="46"/>
      <c r="I147" s="46"/>
      <c r="J147" s="46"/>
      <c r="K147" s="46"/>
      <c r="L147" s="33"/>
    </row>
  </sheetData>
  <autoFilter ref="C125:K146" xr:uid="{00000000-0009-0000-0000-000014000000}"/>
  <mergeCells count="15">
    <mergeCell ref="E112:H112"/>
    <mergeCell ref="E116:H116"/>
    <mergeCell ref="E114:H114"/>
    <mergeCell ref="E118:H118"/>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B2:BM182"/>
  <sheetViews>
    <sheetView showGridLines="0" workbookViewId="0"/>
  </sheetViews>
  <sheetFormatPr defaultRowHeight="11.2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233" t="s">
        <v>5</v>
      </c>
      <c r="M2" s="234"/>
      <c r="N2" s="234"/>
      <c r="O2" s="234"/>
      <c r="P2" s="234"/>
      <c r="Q2" s="234"/>
      <c r="R2" s="234"/>
      <c r="S2" s="234"/>
      <c r="T2" s="234"/>
      <c r="U2" s="234"/>
      <c r="V2" s="234"/>
      <c r="AT2" s="17" t="s">
        <v>168</v>
      </c>
    </row>
    <row r="3" spans="2:46" ht="6.95" customHeight="1" x14ac:dyDescent="0.2">
      <c r="B3" s="18"/>
      <c r="C3" s="19"/>
      <c r="D3" s="19"/>
      <c r="E3" s="19"/>
      <c r="F3" s="19"/>
      <c r="G3" s="19"/>
      <c r="H3" s="19"/>
      <c r="I3" s="19"/>
      <c r="J3" s="19"/>
      <c r="K3" s="19"/>
      <c r="L3" s="20"/>
      <c r="AT3" s="17" t="s">
        <v>90</v>
      </c>
    </row>
    <row r="4" spans="2:46" ht="24.95" customHeight="1" x14ac:dyDescent="0.2">
      <c r="B4" s="20"/>
      <c r="D4" s="21" t="s">
        <v>275</v>
      </c>
      <c r="L4" s="20"/>
      <c r="M4" s="94" t="s">
        <v>10</v>
      </c>
      <c r="AT4" s="17" t="s">
        <v>3</v>
      </c>
    </row>
    <row r="5" spans="2:46" ht="6.95" customHeight="1" x14ac:dyDescent="0.2">
      <c r="B5" s="20"/>
      <c r="L5" s="20"/>
    </row>
    <row r="6" spans="2:46" ht="12" customHeight="1" x14ac:dyDescent="0.2">
      <c r="B6" s="20"/>
      <c r="D6" s="27" t="s">
        <v>16</v>
      </c>
      <c r="L6" s="20"/>
    </row>
    <row r="7" spans="2:46" ht="16.5" customHeight="1" x14ac:dyDescent="0.2">
      <c r="B7" s="20"/>
      <c r="E7" s="254" t="str">
        <f>'Rekapitulace stavby'!K6</f>
        <v>OBLASTNÍ NEMOCNICE JIČÍN PAVILON PSYCHIATRIE</v>
      </c>
      <c r="F7" s="255"/>
      <c r="G7" s="255"/>
      <c r="H7" s="255"/>
      <c r="L7" s="20"/>
    </row>
    <row r="8" spans="2:46" ht="12.75" x14ac:dyDescent="0.2">
      <c r="B8" s="20"/>
      <c r="D8" s="27" t="s">
        <v>276</v>
      </c>
      <c r="L8" s="20"/>
    </row>
    <row r="9" spans="2:46" ht="16.5" customHeight="1" x14ac:dyDescent="0.2">
      <c r="B9" s="20"/>
      <c r="E9" s="254" t="s">
        <v>277</v>
      </c>
      <c r="F9" s="234"/>
      <c r="G9" s="234"/>
      <c r="H9" s="234"/>
      <c r="L9" s="20"/>
    </row>
    <row r="10" spans="2:46" ht="12" customHeight="1" x14ac:dyDescent="0.2">
      <c r="B10" s="20"/>
      <c r="D10" s="27" t="s">
        <v>278</v>
      </c>
      <c r="L10" s="20"/>
    </row>
    <row r="11" spans="2:46" s="1" customFormat="1" ht="16.5" customHeight="1" x14ac:dyDescent="0.2">
      <c r="B11" s="33"/>
      <c r="E11" s="238" t="s">
        <v>4347</v>
      </c>
      <c r="F11" s="253"/>
      <c r="G11" s="253"/>
      <c r="H11" s="253"/>
      <c r="L11" s="33"/>
    </row>
    <row r="12" spans="2:46" s="1" customFormat="1" ht="12" customHeight="1" x14ac:dyDescent="0.2">
      <c r="B12" s="33"/>
      <c r="D12" s="27" t="s">
        <v>5055</v>
      </c>
      <c r="L12" s="33"/>
    </row>
    <row r="13" spans="2:46" s="1" customFormat="1" ht="16.5" customHeight="1" x14ac:dyDescent="0.2">
      <c r="B13" s="33"/>
      <c r="E13" s="220" t="s">
        <v>8104</v>
      </c>
      <c r="F13" s="253"/>
      <c r="G13" s="253"/>
      <c r="H13" s="253"/>
      <c r="L13" s="33"/>
    </row>
    <row r="14" spans="2:46" s="1" customFormat="1" x14ac:dyDescent="0.2">
      <c r="B14" s="33"/>
      <c r="L14" s="33"/>
    </row>
    <row r="15" spans="2:46" s="1" customFormat="1" ht="12" customHeight="1" x14ac:dyDescent="0.2">
      <c r="B15" s="33"/>
      <c r="D15" s="27" t="s">
        <v>18</v>
      </c>
      <c r="F15" s="25" t="s">
        <v>1</v>
      </c>
      <c r="I15" s="27" t="s">
        <v>20</v>
      </c>
      <c r="J15" s="25" t="s">
        <v>1</v>
      </c>
      <c r="L15" s="33"/>
    </row>
    <row r="16" spans="2:46" s="1" customFormat="1" ht="12" customHeight="1" x14ac:dyDescent="0.2">
      <c r="B16" s="33"/>
      <c r="D16" s="27" t="s">
        <v>22</v>
      </c>
      <c r="F16" s="25" t="s">
        <v>23</v>
      </c>
      <c r="I16" s="27" t="s">
        <v>24</v>
      </c>
      <c r="J16" s="53">
        <f>'Rekapitulace stavby'!AN8</f>
        <v>45961</v>
      </c>
      <c r="L16" s="33"/>
    </row>
    <row r="17" spans="2:12" s="1" customFormat="1" ht="10.9" customHeight="1" x14ac:dyDescent="0.2">
      <c r="B17" s="33"/>
      <c r="L17" s="33"/>
    </row>
    <row r="18" spans="2:12" s="1" customFormat="1" ht="12" customHeight="1" x14ac:dyDescent="0.2">
      <c r="B18" s="33"/>
      <c r="D18" s="27" t="s">
        <v>29</v>
      </c>
      <c r="I18" s="27" t="s">
        <v>30</v>
      </c>
      <c r="J18" s="25" t="str">
        <f>IF('Rekapitulace stavby'!AN10="","",'Rekapitulace stavby'!AN10)</f>
        <v/>
      </c>
      <c r="L18" s="33"/>
    </row>
    <row r="19" spans="2:12" s="1" customFormat="1" ht="18" customHeight="1" x14ac:dyDescent="0.2">
      <c r="B19" s="33"/>
      <c r="E19" s="25" t="str">
        <f>IF('Rekapitulace stavby'!E11="","",'Rekapitulace stavby'!E11)</f>
        <v>KRÁLOVÉHRADECKÝ KRAJ</v>
      </c>
      <c r="I19" s="27" t="s">
        <v>32</v>
      </c>
      <c r="J19" s="25" t="str">
        <f>IF('Rekapitulace stavby'!AN11="","",'Rekapitulace stavby'!AN11)</f>
        <v/>
      </c>
      <c r="L19" s="33"/>
    </row>
    <row r="20" spans="2:12" s="1" customFormat="1" ht="6.95" customHeight="1" x14ac:dyDescent="0.2">
      <c r="B20" s="33"/>
      <c r="L20" s="33"/>
    </row>
    <row r="21" spans="2:12" s="1" customFormat="1" ht="12" customHeight="1" x14ac:dyDescent="0.2">
      <c r="B21" s="33"/>
      <c r="D21" s="27" t="s">
        <v>33</v>
      </c>
      <c r="I21" s="27" t="s">
        <v>30</v>
      </c>
      <c r="J21" s="28" t="str">
        <f>'Rekapitulace stavby'!AN13</f>
        <v>Vyplň údaj</v>
      </c>
      <c r="L21" s="33"/>
    </row>
    <row r="22" spans="2:12" s="1" customFormat="1" ht="18" customHeight="1" x14ac:dyDescent="0.2">
      <c r="B22" s="33"/>
      <c r="E22" s="256" t="str">
        <f>'Rekapitulace stavby'!E14</f>
        <v>Vyplň údaj</v>
      </c>
      <c r="F22" s="242"/>
      <c r="G22" s="242"/>
      <c r="H22" s="242"/>
      <c r="I22" s="27" t="s">
        <v>32</v>
      </c>
      <c r="J22" s="28" t="str">
        <f>'Rekapitulace stavby'!AN14</f>
        <v>Vyplň údaj</v>
      </c>
      <c r="L22" s="33"/>
    </row>
    <row r="23" spans="2:12" s="1" customFormat="1" ht="6.95" customHeight="1" x14ac:dyDescent="0.2">
      <c r="B23" s="33"/>
      <c r="L23" s="33"/>
    </row>
    <row r="24" spans="2:12" s="1" customFormat="1" ht="12" customHeight="1" x14ac:dyDescent="0.2">
      <c r="B24" s="33"/>
      <c r="D24" s="27" t="s">
        <v>35</v>
      </c>
      <c r="I24" s="27" t="s">
        <v>30</v>
      </c>
      <c r="J24" s="25" t="str">
        <f>IF('Rekapitulace stavby'!AN16="","",'Rekapitulace stavby'!AN16)</f>
        <v/>
      </c>
      <c r="L24" s="33"/>
    </row>
    <row r="25" spans="2:12" s="1" customFormat="1" ht="18" customHeight="1" x14ac:dyDescent="0.2">
      <c r="B25" s="33"/>
      <c r="E25" s="25" t="str">
        <f>IF('Rekapitulace stavby'!E17="","",'Rekapitulace stavby'!E17)</f>
        <v>KANIA a.s.</v>
      </c>
      <c r="I25" s="27" t="s">
        <v>32</v>
      </c>
      <c r="J25" s="25" t="str">
        <f>IF('Rekapitulace stavby'!AN17="","",'Rekapitulace stavby'!AN17)</f>
        <v/>
      </c>
      <c r="L25" s="33"/>
    </row>
    <row r="26" spans="2:12" s="1" customFormat="1" ht="6.95" customHeight="1" x14ac:dyDescent="0.2">
      <c r="B26" s="33"/>
      <c r="L26" s="33"/>
    </row>
    <row r="27" spans="2:12" s="1" customFormat="1" ht="12" customHeight="1" x14ac:dyDescent="0.2">
      <c r="B27" s="33"/>
      <c r="D27" s="27" t="s">
        <v>38</v>
      </c>
      <c r="I27" s="27" t="s">
        <v>30</v>
      </c>
      <c r="J27" s="25" t="str">
        <f>IF('Rekapitulace stavby'!AN19="","",'Rekapitulace stavby'!AN19)</f>
        <v/>
      </c>
      <c r="L27" s="33"/>
    </row>
    <row r="28" spans="2:12" s="1" customFormat="1" ht="18" customHeight="1" x14ac:dyDescent="0.2">
      <c r="B28" s="33"/>
      <c r="E28" s="25" t="str">
        <f>IF('Rekapitulace stavby'!E20="","",'Rekapitulace stavby'!E20)</f>
        <v xml:space="preserve"> </v>
      </c>
      <c r="I28" s="27" t="s">
        <v>32</v>
      </c>
      <c r="J28" s="25" t="str">
        <f>IF('Rekapitulace stavby'!AN20="","",'Rekapitulace stavby'!AN20)</f>
        <v/>
      </c>
      <c r="L28" s="33"/>
    </row>
    <row r="29" spans="2:12" s="1" customFormat="1" ht="6.95" customHeight="1" x14ac:dyDescent="0.2">
      <c r="B29" s="33"/>
      <c r="L29" s="33"/>
    </row>
    <row r="30" spans="2:12" s="1" customFormat="1" ht="12" customHeight="1" x14ac:dyDescent="0.2">
      <c r="B30" s="33"/>
      <c r="D30" s="27" t="s">
        <v>39</v>
      </c>
      <c r="L30" s="33"/>
    </row>
    <row r="31" spans="2:12" s="7" customFormat="1" ht="47.25" customHeight="1" x14ac:dyDescent="0.2">
      <c r="B31" s="95"/>
      <c r="E31" s="246" t="s">
        <v>7314</v>
      </c>
      <c r="F31" s="246"/>
      <c r="G31" s="246"/>
      <c r="H31" s="246"/>
      <c r="L31" s="95"/>
    </row>
    <row r="32" spans="2:12" s="1" customFormat="1" ht="6.95" customHeight="1" x14ac:dyDescent="0.2">
      <c r="B32" s="33"/>
      <c r="L32" s="33"/>
    </row>
    <row r="33" spans="2:12" s="1" customFormat="1" ht="6.95" customHeight="1" x14ac:dyDescent="0.2">
      <c r="B33" s="33"/>
      <c r="D33" s="54"/>
      <c r="E33" s="54"/>
      <c r="F33" s="54"/>
      <c r="G33" s="54"/>
      <c r="H33" s="54"/>
      <c r="I33" s="54"/>
      <c r="J33" s="54"/>
      <c r="K33" s="54"/>
      <c r="L33" s="33"/>
    </row>
    <row r="34" spans="2:12" s="1" customFormat="1" ht="25.35" customHeight="1" x14ac:dyDescent="0.2">
      <c r="B34" s="33"/>
      <c r="D34" s="96" t="s">
        <v>41</v>
      </c>
      <c r="J34" s="67">
        <f>ROUND(J126, 2)</f>
        <v>0</v>
      </c>
      <c r="L34" s="33"/>
    </row>
    <row r="35" spans="2:12" s="1" customFormat="1" ht="6.95" customHeight="1" x14ac:dyDescent="0.2">
      <c r="B35" s="33"/>
      <c r="D35" s="54"/>
      <c r="E35" s="54"/>
      <c r="F35" s="54"/>
      <c r="G35" s="54"/>
      <c r="H35" s="54"/>
      <c r="I35" s="54"/>
      <c r="J35" s="54"/>
      <c r="K35" s="54"/>
      <c r="L35" s="33"/>
    </row>
    <row r="36" spans="2:12" s="1" customFormat="1" ht="14.45" customHeight="1" x14ac:dyDescent="0.2">
      <c r="B36" s="33"/>
      <c r="F36" s="36" t="s">
        <v>43</v>
      </c>
      <c r="I36" s="36" t="s">
        <v>42</v>
      </c>
      <c r="J36" s="36" t="s">
        <v>44</v>
      </c>
      <c r="L36" s="33"/>
    </row>
    <row r="37" spans="2:12" s="1" customFormat="1" ht="14.45" customHeight="1" x14ac:dyDescent="0.2">
      <c r="B37" s="33"/>
      <c r="D37" s="56" t="s">
        <v>45</v>
      </c>
      <c r="E37" s="27" t="s">
        <v>46</v>
      </c>
      <c r="F37" s="87">
        <f>ROUND((SUM(BE126:BE181)),  2)</f>
        <v>0</v>
      </c>
      <c r="I37" s="97">
        <v>0.21</v>
      </c>
      <c r="J37" s="87">
        <f>ROUND(((SUM(BE126:BE181))*I37),  2)</f>
        <v>0</v>
      </c>
      <c r="L37" s="33"/>
    </row>
    <row r="38" spans="2:12" s="1" customFormat="1" ht="14.45" customHeight="1" x14ac:dyDescent="0.2">
      <c r="B38" s="33"/>
      <c r="E38" s="27" t="s">
        <v>47</v>
      </c>
      <c r="F38" s="87">
        <f>ROUND((SUM(BF126:BF181)),  2)</f>
        <v>0</v>
      </c>
      <c r="I38" s="97">
        <v>0.12</v>
      </c>
      <c r="J38" s="87">
        <f>ROUND(((SUM(BF126:BF181))*I38),  2)</f>
        <v>0</v>
      </c>
      <c r="L38" s="33"/>
    </row>
    <row r="39" spans="2:12" s="1" customFormat="1" ht="14.45" hidden="1" customHeight="1" x14ac:dyDescent="0.2">
      <c r="B39" s="33"/>
      <c r="E39" s="27" t="s">
        <v>48</v>
      </c>
      <c r="F39" s="87">
        <f>ROUND((SUM(BG126:BG181)),  2)</f>
        <v>0</v>
      </c>
      <c r="I39" s="97">
        <v>0.21</v>
      </c>
      <c r="J39" s="87">
        <f>0</f>
        <v>0</v>
      </c>
      <c r="L39" s="33"/>
    </row>
    <row r="40" spans="2:12" s="1" customFormat="1" ht="14.45" hidden="1" customHeight="1" x14ac:dyDescent="0.2">
      <c r="B40" s="33"/>
      <c r="E40" s="27" t="s">
        <v>49</v>
      </c>
      <c r="F40" s="87">
        <f>ROUND((SUM(BH126:BH181)),  2)</f>
        <v>0</v>
      </c>
      <c r="I40" s="97">
        <v>0.12</v>
      </c>
      <c r="J40" s="87">
        <f>0</f>
        <v>0</v>
      </c>
      <c r="L40" s="33"/>
    </row>
    <row r="41" spans="2:12" s="1" customFormat="1" ht="14.45" hidden="1" customHeight="1" x14ac:dyDescent="0.2">
      <c r="B41" s="33"/>
      <c r="E41" s="27" t="s">
        <v>50</v>
      </c>
      <c r="F41" s="87">
        <f>ROUND((SUM(BI126:BI181)),  2)</f>
        <v>0</v>
      </c>
      <c r="I41" s="97">
        <v>0</v>
      </c>
      <c r="J41" s="87">
        <f>0</f>
        <v>0</v>
      </c>
      <c r="L41" s="33"/>
    </row>
    <row r="42" spans="2:12" s="1" customFormat="1" ht="6.95" customHeight="1" x14ac:dyDescent="0.2">
      <c r="B42" s="33"/>
      <c r="L42" s="33"/>
    </row>
    <row r="43" spans="2:12" s="1" customFormat="1" ht="25.35" customHeight="1" x14ac:dyDescent="0.2">
      <c r="B43" s="33"/>
      <c r="C43" s="98"/>
      <c r="D43" s="99" t="s">
        <v>51</v>
      </c>
      <c r="E43" s="58"/>
      <c r="F43" s="58"/>
      <c r="G43" s="100" t="s">
        <v>52</v>
      </c>
      <c r="H43" s="101" t="s">
        <v>53</v>
      </c>
      <c r="I43" s="58"/>
      <c r="J43" s="102">
        <f>SUM(J34:J41)</f>
        <v>0</v>
      </c>
      <c r="K43" s="103"/>
      <c r="L43" s="33"/>
    </row>
    <row r="44" spans="2:12" s="1" customFormat="1" ht="14.45" customHeight="1" x14ac:dyDescent="0.2">
      <c r="B44" s="33"/>
      <c r="L44" s="33"/>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33"/>
      <c r="D50" s="42" t="s">
        <v>54</v>
      </c>
      <c r="E50" s="43"/>
      <c r="F50" s="43"/>
      <c r="G50" s="42" t="s">
        <v>55</v>
      </c>
      <c r="H50" s="43"/>
      <c r="I50" s="43"/>
      <c r="J50" s="43"/>
      <c r="K50" s="43"/>
      <c r="L50" s="33"/>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2.75" x14ac:dyDescent="0.2">
      <c r="B61" s="33"/>
      <c r="D61" s="44" t="s">
        <v>56</v>
      </c>
      <c r="E61" s="35"/>
      <c r="F61" s="104" t="s">
        <v>57</v>
      </c>
      <c r="G61" s="44" t="s">
        <v>56</v>
      </c>
      <c r="H61" s="35"/>
      <c r="I61" s="35"/>
      <c r="J61" s="105" t="s">
        <v>57</v>
      </c>
      <c r="K61" s="35"/>
      <c r="L61" s="33"/>
    </row>
    <row r="62" spans="2:12" x14ac:dyDescent="0.2">
      <c r="B62" s="20"/>
      <c r="L62" s="20"/>
    </row>
    <row r="63" spans="2:12" x14ac:dyDescent="0.2">
      <c r="B63" s="20"/>
      <c r="L63" s="20"/>
    </row>
    <row r="64" spans="2:12" x14ac:dyDescent="0.2">
      <c r="B64" s="20"/>
      <c r="L64" s="20"/>
    </row>
    <row r="65" spans="2:12" s="1" customFormat="1" ht="12.75" x14ac:dyDescent="0.2">
      <c r="B65" s="33"/>
      <c r="D65" s="42" t="s">
        <v>58</v>
      </c>
      <c r="E65" s="43"/>
      <c r="F65" s="43"/>
      <c r="G65" s="42" t="s">
        <v>59</v>
      </c>
      <c r="H65" s="43"/>
      <c r="I65" s="43"/>
      <c r="J65" s="43"/>
      <c r="K65" s="43"/>
      <c r="L65" s="33"/>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2.75" x14ac:dyDescent="0.2">
      <c r="B76" s="33"/>
      <c r="D76" s="44" t="s">
        <v>56</v>
      </c>
      <c r="E76" s="35"/>
      <c r="F76" s="104" t="s">
        <v>57</v>
      </c>
      <c r="G76" s="44" t="s">
        <v>56</v>
      </c>
      <c r="H76" s="35"/>
      <c r="I76" s="35"/>
      <c r="J76" s="105" t="s">
        <v>57</v>
      </c>
      <c r="K76" s="35"/>
      <c r="L76" s="33"/>
    </row>
    <row r="77" spans="2:12" s="1" customFormat="1" ht="14.45" customHeight="1" x14ac:dyDescent="0.2">
      <c r="B77" s="45"/>
      <c r="C77" s="46"/>
      <c r="D77" s="46"/>
      <c r="E77" s="46"/>
      <c r="F77" s="46"/>
      <c r="G77" s="46"/>
      <c r="H77" s="46"/>
      <c r="I77" s="46"/>
      <c r="J77" s="46"/>
      <c r="K77" s="46"/>
      <c r="L77" s="33"/>
    </row>
    <row r="81" spans="2:12" s="1" customFormat="1" ht="6.95" customHeight="1" x14ac:dyDescent="0.2">
      <c r="B81" s="47"/>
      <c r="C81" s="48"/>
      <c r="D81" s="48"/>
      <c r="E81" s="48"/>
      <c r="F81" s="48"/>
      <c r="G81" s="48"/>
      <c r="H81" s="48"/>
      <c r="I81" s="48"/>
      <c r="J81" s="48"/>
      <c r="K81" s="48"/>
      <c r="L81" s="33"/>
    </row>
    <row r="82" spans="2:12" s="1" customFormat="1" ht="24.95" customHeight="1" x14ac:dyDescent="0.2">
      <c r="B82" s="33"/>
      <c r="C82" s="21" t="s">
        <v>280</v>
      </c>
      <c r="L82" s="33"/>
    </row>
    <row r="83" spans="2:12" s="1" customFormat="1" ht="6.95" customHeight="1" x14ac:dyDescent="0.2">
      <c r="B83" s="33"/>
      <c r="L83" s="33"/>
    </row>
    <row r="84" spans="2:12" s="1" customFormat="1" ht="12" customHeight="1" x14ac:dyDescent="0.2">
      <c r="B84" s="33"/>
      <c r="C84" s="27" t="s">
        <v>16</v>
      </c>
      <c r="L84" s="33"/>
    </row>
    <row r="85" spans="2:12" s="1" customFormat="1" ht="16.5" customHeight="1" x14ac:dyDescent="0.2">
      <c r="B85" s="33"/>
      <c r="E85" s="254" t="str">
        <f>E7</f>
        <v>OBLASTNÍ NEMOCNICE JIČÍN PAVILON PSYCHIATRIE</v>
      </c>
      <c r="F85" s="255"/>
      <c r="G85" s="255"/>
      <c r="H85" s="255"/>
      <c r="L85" s="33"/>
    </row>
    <row r="86" spans="2:12" ht="12" customHeight="1" x14ac:dyDescent="0.2">
      <c r="B86" s="20"/>
      <c r="C86" s="27" t="s">
        <v>276</v>
      </c>
      <c r="L86" s="20"/>
    </row>
    <row r="87" spans="2:12" ht="16.5" customHeight="1" x14ac:dyDescent="0.2">
      <c r="B87" s="20"/>
      <c r="E87" s="254" t="s">
        <v>277</v>
      </c>
      <c r="F87" s="234"/>
      <c r="G87" s="234"/>
      <c r="H87" s="234"/>
      <c r="L87" s="20"/>
    </row>
    <row r="88" spans="2:12" ht="12" customHeight="1" x14ac:dyDescent="0.2">
      <c r="B88" s="20"/>
      <c r="C88" s="27" t="s">
        <v>278</v>
      </c>
      <c r="L88" s="20"/>
    </row>
    <row r="89" spans="2:12" s="1" customFormat="1" ht="16.5" customHeight="1" x14ac:dyDescent="0.2">
      <c r="B89" s="33"/>
      <c r="E89" s="238" t="s">
        <v>4347</v>
      </c>
      <c r="F89" s="253"/>
      <c r="G89" s="253"/>
      <c r="H89" s="253"/>
      <c r="L89" s="33"/>
    </row>
    <row r="90" spans="2:12" s="1" customFormat="1" ht="12" customHeight="1" x14ac:dyDescent="0.2">
      <c r="B90" s="33"/>
      <c r="C90" s="27" t="s">
        <v>5055</v>
      </c>
      <c r="L90" s="33"/>
    </row>
    <row r="91" spans="2:12" s="1" customFormat="1" ht="16.5" customHeight="1" x14ac:dyDescent="0.2">
      <c r="B91" s="33"/>
      <c r="E91" s="220" t="str">
        <f>E13</f>
        <v>D.1.4.6.13 - KT</v>
      </c>
      <c r="F91" s="253"/>
      <c r="G91" s="253"/>
      <c r="H91" s="253"/>
      <c r="L91" s="33"/>
    </row>
    <row r="92" spans="2:12" s="1" customFormat="1" ht="6.95" customHeight="1" x14ac:dyDescent="0.2">
      <c r="B92" s="33"/>
      <c r="L92" s="33"/>
    </row>
    <row r="93" spans="2:12" s="1" customFormat="1" ht="12" customHeight="1" x14ac:dyDescent="0.2">
      <c r="B93" s="33"/>
      <c r="C93" s="27" t="s">
        <v>22</v>
      </c>
      <c r="F93" s="25" t="str">
        <f>F16</f>
        <v xml:space="preserve"> </v>
      </c>
      <c r="I93" s="27" t="s">
        <v>24</v>
      </c>
      <c r="J93" s="53">
        <f>IF(J16="","",J16)</f>
        <v>45961</v>
      </c>
      <c r="L93" s="33"/>
    </row>
    <row r="94" spans="2:12" s="1" customFormat="1" ht="6.95" customHeight="1" x14ac:dyDescent="0.2">
      <c r="B94" s="33"/>
      <c r="L94" s="33"/>
    </row>
    <row r="95" spans="2:12" s="1" customFormat="1" ht="15.2" customHeight="1" x14ac:dyDescent="0.2">
      <c r="B95" s="33"/>
      <c r="C95" s="27" t="s">
        <v>29</v>
      </c>
      <c r="F95" s="25" t="str">
        <f>E19</f>
        <v>KRÁLOVÉHRADECKÝ KRAJ</v>
      </c>
      <c r="I95" s="27" t="s">
        <v>35</v>
      </c>
      <c r="J95" s="31" t="str">
        <f>E25</f>
        <v>KANIA a.s.</v>
      </c>
      <c r="L95" s="33"/>
    </row>
    <row r="96" spans="2:12" s="1" customFormat="1" ht="15.2" customHeight="1" x14ac:dyDescent="0.2">
      <c r="B96" s="33"/>
      <c r="C96" s="27" t="s">
        <v>33</v>
      </c>
      <c r="F96" s="25" t="str">
        <f>IF(E22="","",E22)</f>
        <v>Vyplň údaj</v>
      </c>
      <c r="I96" s="27" t="s">
        <v>38</v>
      </c>
      <c r="J96" s="31" t="str">
        <f>E28</f>
        <v xml:space="preserve"> </v>
      </c>
      <c r="L96" s="33"/>
    </row>
    <row r="97" spans="2:47" s="1" customFormat="1" ht="10.35" customHeight="1" x14ac:dyDescent="0.2">
      <c r="B97" s="33"/>
      <c r="L97" s="33"/>
    </row>
    <row r="98" spans="2:47" s="1" customFormat="1" ht="29.25" customHeight="1" x14ac:dyDescent="0.2">
      <c r="B98" s="33"/>
      <c r="C98" s="106" t="s">
        <v>281</v>
      </c>
      <c r="D98" s="98"/>
      <c r="E98" s="98"/>
      <c r="F98" s="98"/>
      <c r="G98" s="98"/>
      <c r="H98" s="98"/>
      <c r="I98" s="98"/>
      <c r="J98" s="107" t="s">
        <v>282</v>
      </c>
      <c r="K98" s="98"/>
      <c r="L98" s="33"/>
    </row>
    <row r="99" spans="2:47" s="1" customFormat="1" ht="10.35" customHeight="1" x14ac:dyDescent="0.2">
      <c r="B99" s="33"/>
      <c r="L99" s="33"/>
    </row>
    <row r="100" spans="2:47" s="1" customFormat="1" ht="22.9" customHeight="1" x14ac:dyDescent="0.2">
      <c r="B100" s="33"/>
      <c r="C100" s="108" t="s">
        <v>283</v>
      </c>
      <c r="J100" s="67">
        <f>J126</f>
        <v>0</v>
      </c>
      <c r="L100" s="33"/>
      <c r="AU100" s="17" t="s">
        <v>284</v>
      </c>
    </row>
    <row r="101" spans="2:47" s="8" customFormat="1" ht="24.95" customHeight="1" x14ac:dyDescent="0.2">
      <c r="B101" s="109"/>
      <c r="D101" s="110" t="s">
        <v>8105</v>
      </c>
      <c r="E101" s="111"/>
      <c r="F101" s="111"/>
      <c r="G101" s="111"/>
      <c r="H101" s="111"/>
      <c r="I101" s="111"/>
      <c r="J101" s="112">
        <f>J127</f>
        <v>0</v>
      </c>
      <c r="L101" s="109"/>
    </row>
    <row r="102" spans="2:47" s="8" customFormat="1" ht="24.95" customHeight="1" x14ac:dyDescent="0.2">
      <c r="B102" s="109"/>
      <c r="D102" s="110" t="s">
        <v>7803</v>
      </c>
      <c r="E102" s="111"/>
      <c r="F102" s="111"/>
      <c r="G102" s="111"/>
      <c r="H102" s="111"/>
      <c r="I102" s="111"/>
      <c r="J102" s="112">
        <f>J180</f>
        <v>0</v>
      </c>
      <c r="L102" s="109"/>
    </row>
    <row r="103" spans="2:47" s="1" customFormat="1" ht="21.75" customHeight="1" x14ac:dyDescent="0.2">
      <c r="B103" s="33"/>
      <c r="L103" s="33"/>
    </row>
    <row r="104" spans="2:47" s="1" customFormat="1" ht="6.95" customHeight="1" x14ac:dyDescent="0.2">
      <c r="B104" s="45"/>
      <c r="C104" s="46"/>
      <c r="D104" s="46"/>
      <c r="E104" s="46"/>
      <c r="F104" s="46"/>
      <c r="G104" s="46"/>
      <c r="H104" s="46"/>
      <c r="I104" s="46"/>
      <c r="J104" s="46"/>
      <c r="K104" s="46"/>
      <c r="L104" s="33"/>
    </row>
    <row r="108" spans="2:47" s="1" customFormat="1" ht="6.95" customHeight="1" x14ac:dyDescent="0.2">
      <c r="B108" s="47"/>
      <c r="C108" s="48"/>
      <c r="D108" s="48"/>
      <c r="E108" s="48"/>
      <c r="F108" s="48"/>
      <c r="G108" s="48"/>
      <c r="H108" s="48"/>
      <c r="I108" s="48"/>
      <c r="J108" s="48"/>
      <c r="K108" s="48"/>
      <c r="L108" s="33"/>
    </row>
    <row r="109" spans="2:47" s="1" customFormat="1" ht="24.95" customHeight="1" x14ac:dyDescent="0.2">
      <c r="B109" s="33"/>
      <c r="C109" s="21" t="s">
        <v>294</v>
      </c>
      <c r="L109" s="33"/>
    </row>
    <row r="110" spans="2:47" s="1" customFormat="1" ht="6.95" customHeight="1" x14ac:dyDescent="0.2">
      <c r="B110" s="33"/>
      <c r="L110" s="33"/>
    </row>
    <row r="111" spans="2:47" s="1" customFormat="1" ht="12" customHeight="1" x14ac:dyDescent="0.2">
      <c r="B111" s="33"/>
      <c r="C111" s="27" t="s">
        <v>16</v>
      </c>
      <c r="L111" s="33"/>
    </row>
    <row r="112" spans="2:47" s="1" customFormat="1" ht="16.5" customHeight="1" x14ac:dyDescent="0.2">
      <c r="B112" s="33"/>
      <c r="E112" s="254" t="str">
        <f>E7</f>
        <v>OBLASTNÍ NEMOCNICE JIČÍN PAVILON PSYCHIATRIE</v>
      </c>
      <c r="F112" s="255"/>
      <c r="G112" s="255"/>
      <c r="H112" s="255"/>
      <c r="L112" s="33"/>
    </row>
    <row r="113" spans="2:65" ht="12" customHeight="1" x14ac:dyDescent="0.2">
      <c r="B113" s="20"/>
      <c r="C113" s="27" t="s">
        <v>276</v>
      </c>
      <c r="L113" s="20"/>
    </row>
    <row r="114" spans="2:65" ht="16.5" customHeight="1" x14ac:dyDescent="0.2">
      <c r="B114" s="20"/>
      <c r="E114" s="254" t="s">
        <v>277</v>
      </c>
      <c r="F114" s="234"/>
      <c r="G114" s="234"/>
      <c r="H114" s="234"/>
      <c r="L114" s="20"/>
    </row>
    <row r="115" spans="2:65" ht="12" customHeight="1" x14ac:dyDescent="0.2">
      <c r="B115" s="20"/>
      <c r="C115" s="27" t="s">
        <v>278</v>
      </c>
      <c r="L115" s="20"/>
    </row>
    <row r="116" spans="2:65" s="1" customFormat="1" ht="16.5" customHeight="1" x14ac:dyDescent="0.2">
      <c r="B116" s="33"/>
      <c r="E116" s="238" t="s">
        <v>4347</v>
      </c>
      <c r="F116" s="253"/>
      <c r="G116" s="253"/>
      <c r="H116" s="253"/>
      <c r="L116" s="33"/>
    </row>
    <row r="117" spans="2:65" s="1" customFormat="1" ht="12" customHeight="1" x14ac:dyDescent="0.2">
      <c r="B117" s="33"/>
      <c r="C117" s="27" t="s">
        <v>5055</v>
      </c>
      <c r="L117" s="33"/>
    </row>
    <row r="118" spans="2:65" s="1" customFormat="1" ht="16.5" customHeight="1" x14ac:dyDescent="0.2">
      <c r="B118" s="33"/>
      <c r="E118" s="220" t="str">
        <f>E13</f>
        <v>D.1.4.6.13 - KT</v>
      </c>
      <c r="F118" s="253"/>
      <c r="G118" s="253"/>
      <c r="H118" s="253"/>
      <c r="L118" s="33"/>
    </row>
    <row r="119" spans="2:65" s="1" customFormat="1" ht="6.95" customHeight="1" x14ac:dyDescent="0.2">
      <c r="B119" s="33"/>
      <c r="L119" s="33"/>
    </row>
    <row r="120" spans="2:65" s="1" customFormat="1" ht="12" customHeight="1" x14ac:dyDescent="0.2">
      <c r="B120" s="33"/>
      <c r="C120" s="27" t="s">
        <v>22</v>
      </c>
      <c r="F120" s="25" t="str">
        <f>F16</f>
        <v xml:space="preserve"> </v>
      </c>
      <c r="I120" s="27" t="s">
        <v>24</v>
      </c>
      <c r="J120" s="53">
        <f>IF(J16="","",J16)</f>
        <v>45961</v>
      </c>
      <c r="L120" s="33"/>
    </row>
    <row r="121" spans="2:65" s="1" customFormat="1" ht="6.95" customHeight="1" x14ac:dyDescent="0.2">
      <c r="B121" s="33"/>
      <c r="L121" s="33"/>
    </row>
    <row r="122" spans="2:65" s="1" customFormat="1" ht="15.2" customHeight="1" x14ac:dyDescent="0.2">
      <c r="B122" s="33"/>
      <c r="C122" s="27" t="s">
        <v>29</v>
      </c>
      <c r="F122" s="25" t="str">
        <f>E19</f>
        <v>KRÁLOVÉHRADECKÝ KRAJ</v>
      </c>
      <c r="I122" s="27" t="s">
        <v>35</v>
      </c>
      <c r="J122" s="31" t="str">
        <f>E25</f>
        <v>KANIA a.s.</v>
      </c>
      <c r="L122" s="33"/>
    </row>
    <row r="123" spans="2:65" s="1" customFormat="1" ht="15.2" customHeight="1" x14ac:dyDescent="0.2">
      <c r="B123" s="33"/>
      <c r="C123" s="27" t="s">
        <v>33</v>
      </c>
      <c r="F123" s="25" t="str">
        <f>IF(E22="","",E22)</f>
        <v>Vyplň údaj</v>
      </c>
      <c r="I123" s="27" t="s">
        <v>38</v>
      </c>
      <c r="J123" s="31" t="str">
        <f>E28</f>
        <v xml:space="preserve"> </v>
      </c>
      <c r="L123" s="33"/>
    </row>
    <row r="124" spans="2:65" s="1" customFormat="1" ht="10.35" customHeight="1" x14ac:dyDescent="0.2">
      <c r="B124" s="33"/>
      <c r="L124" s="33"/>
    </row>
    <row r="125" spans="2:65" s="10" customFormat="1" ht="29.25" customHeight="1" x14ac:dyDescent="0.2">
      <c r="B125" s="117"/>
      <c r="C125" s="118" t="s">
        <v>295</v>
      </c>
      <c r="D125" s="119" t="s">
        <v>66</v>
      </c>
      <c r="E125" s="119" t="s">
        <v>62</v>
      </c>
      <c r="F125" s="119" t="s">
        <v>63</v>
      </c>
      <c r="G125" s="119" t="s">
        <v>296</v>
      </c>
      <c r="H125" s="119" t="s">
        <v>297</v>
      </c>
      <c r="I125" s="119" t="s">
        <v>298</v>
      </c>
      <c r="J125" s="119" t="s">
        <v>282</v>
      </c>
      <c r="K125" s="120" t="s">
        <v>299</v>
      </c>
      <c r="L125" s="117"/>
      <c r="M125" s="60" t="s">
        <v>1</v>
      </c>
      <c r="N125" s="61" t="s">
        <v>45</v>
      </c>
      <c r="O125" s="61" t="s">
        <v>300</v>
      </c>
      <c r="P125" s="61" t="s">
        <v>301</v>
      </c>
      <c r="Q125" s="61" t="s">
        <v>302</v>
      </c>
      <c r="R125" s="61" t="s">
        <v>303</v>
      </c>
      <c r="S125" s="61" t="s">
        <v>304</v>
      </c>
      <c r="T125" s="62" t="s">
        <v>305</v>
      </c>
    </row>
    <row r="126" spans="2:65" s="1" customFormat="1" ht="22.9" customHeight="1" x14ac:dyDescent="0.25">
      <c r="B126" s="33"/>
      <c r="C126" s="65" t="s">
        <v>306</v>
      </c>
      <c r="J126" s="121">
        <f>BK126</f>
        <v>0</v>
      </c>
      <c r="L126" s="33"/>
      <c r="M126" s="63"/>
      <c r="N126" s="54"/>
      <c r="O126" s="54"/>
      <c r="P126" s="122">
        <f>P127+P180</f>
        <v>0</v>
      </c>
      <c r="Q126" s="54"/>
      <c r="R126" s="122">
        <f>R127+R180</f>
        <v>0</v>
      </c>
      <c r="S126" s="54"/>
      <c r="T126" s="123">
        <f>T127+T180</f>
        <v>0</v>
      </c>
      <c r="AT126" s="17" t="s">
        <v>80</v>
      </c>
      <c r="AU126" s="17" t="s">
        <v>284</v>
      </c>
      <c r="BK126" s="124">
        <f>BK127+BK180</f>
        <v>0</v>
      </c>
    </row>
    <row r="127" spans="2:65" s="11" customFormat="1" ht="25.9" customHeight="1" x14ac:dyDescent="0.2">
      <c r="B127" s="125"/>
      <c r="D127" s="126" t="s">
        <v>80</v>
      </c>
      <c r="E127" s="127" t="s">
        <v>534</v>
      </c>
      <c r="F127" s="127" t="s">
        <v>8106</v>
      </c>
      <c r="I127" s="128"/>
      <c r="J127" s="129">
        <f>BK127</f>
        <v>0</v>
      </c>
      <c r="L127" s="125"/>
      <c r="M127" s="130"/>
      <c r="P127" s="131">
        <f>SUM(P128:P179)</f>
        <v>0</v>
      </c>
      <c r="R127" s="131">
        <f>SUM(R128:R179)</f>
        <v>0</v>
      </c>
      <c r="T127" s="132">
        <f>SUM(T128:T179)</f>
        <v>0</v>
      </c>
      <c r="AR127" s="126" t="s">
        <v>88</v>
      </c>
      <c r="AT127" s="133" t="s">
        <v>80</v>
      </c>
      <c r="AU127" s="133" t="s">
        <v>81</v>
      </c>
      <c r="AY127" s="126" t="s">
        <v>309</v>
      </c>
      <c r="BK127" s="134">
        <f>SUM(BK128:BK179)</f>
        <v>0</v>
      </c>
    </row>
    <row r="128" spans="2:65" s="1" customFormat="1" ht="16.5" customHeight="1" x14ac:dyDescent="0.2">
      <c r="B128" s="137"/>
      <c r="C128" s="138" t="s">
        <v>88</v>
      </c>
      <c r="D128" s="138" t="s">
        <v>311</v>
      </c>
      <c r="E128" s="139" t="s">
        <v>6705</v>
      </c>
      <c r="F128" s="140" t="s">
        <v>6821</v>
      </c>
      <c r="G128" s="141" t="s">
        <v>434</v>
      </c>
      <c r="H128" s="142">
        <v>234</v>
      </c>
      <c r="I128" s="143"/>
      <c r="J128" s="144">
        <f t="shared" ref="J128:J159" si="0">ROUND(I128*H128,2)</f>
        <v>0</v>
      </c>
      <c r="K128" s="140" t="s">
        <v>366</v>
      </c>
      <c r="L128" s="33"/>
      <c r="M128" s="145" t="s">
        <v>1</v>
      </c>
      <c r="N128" s="146" t="s">
        <v>46</v>
      </c>
      <c r="P128" s="147">
        <f t="shared" ref="P128:P159" si="1">O128*H128</f>
        <v>0</v>
      </c>
      <c r="Q128" s="147">
        <v>0</v>
      </c>
      <c r="R128" s="147">
        <f t="shared" ref="R128:R159" si="2">Q128*H128</f>
        <v>0</v>
      </c>
      <c r="S128" s="147">
        <v>0</v>
      </c>
      <c r="T128" s="148">
        <f t="shared" ref="T128:T159" si="3">S128*H128</f>
        <v>0</v>
      </c>
      <c r="AR128" s="149" t="s">
        <v>120</v>
      </c>
      <c r="AT128" s="149" t="s">
        <v>311</v>
      </c>
      <c r="AU128" s="149" t="s">
        <v>88</v>
      </c>
      <c r="AY128" s="17" t="s">
        <v>309</v>
      </c>
      <c r="BE128" s="150">
        <f t="shared" ref="BE128:BE159" si="4">IF(N128="základní",J128,0)</f>
        <v>0</v>
      </c>
      <c r="BF128" s="150">
        <f t="shared" ref="BF128:BF159" si="5">IF(N128="snížená",J128,0)</f>
        <v>0</v>
      </c>
      <c r="BG128" s="150">
        <f t="shared" ref="BG128:BG159" si="6">IF(N128="zákl. přenesená",J128,0)</f>
        <v>0</v>
      </c>
      <c r="BH128" s="150">
        <f t="shared" ref="BH128:BH159" si="7">IF(N128="sníž. přenesená",J128,0)</f>
        <v>0</v>
      </c>
      <c r="BI128" s="150">
        <f t="shared" ref="BI128:BI159" si="8">IF(N128="nulová",J128,0)</f>
        <v>0</v>
      </c>
      <c r="BJ128" s="17" t="s">
        <v>88</v>
      </c>
      <c r="BK128" s="150">
        <f t="shared" ref="BK128:BK159" si="9">ROUND(I128*H128,2)</f>
        <v>0</v>
      </c>
      <c r="BL128" s="17" t="s">
        <v>120</v>
      </c>
      <c r="BM128" s="149" t="s">
        <v>90</v>
      </c>
    </row>
    <row r="129" spans="2:65" s="1" customFormat="1" ht="24.2" customHeight="1" x14ac:dyDescent="0.2">
      <c r="B129" s="137"/>
      <c r="C129" s="138" t="s">
        <v>90</v>
      </c>
      <c r="D129" s="138" t="s">
        <v>311</v>
      </c>
      <c r="E129" s="139" t="s">
        <v>8107</v>
      </c>
      <c r="F129" s="140" t="s">
        <v>8108</v>
      </c>
      <c r="G129" s="141" t="s">
        <v>434</v>
      </c>
      <c r="H129" s="142">
        <v>194</v>
      </c>
      <c r="I129" s="143"/>
      <c r="J129" s="144">
        <f t="shared" si="0"/>
        <v>0</v>
      </c>
      <c r="K129" s="140" t="s">
        <v>7325</v>
      </c>
      <c r="L129" s="33"/>
      <c r="M129" s="145" t="s">
        <v>1</v>
      </c>
      <c r="N129" s="146" t="s">
        <v>46</v>
      </c>
      <c r="P129" s="147">
        <f t="shared" si="1"/>
        <v>0</v>
      </c>
      <c r="Q129" s="147">
        <v>0</v>
      </c>
      <c r="R129" s="147">
        <f t="shared" si="2"/>
        <v>0</v>
      </c>
      <c r="S129" s="147">
        <v>0</v>
      </c>
      <c r="T129" s="148">
        <f t="shared" si="3"/>
        <v>0</v>
      </c>
      <c r="AR129" s="149" t="s">
        <v>120</v>
      </c>
      <c r="AT129" s="149" t="s">
        <v>311</v>
      </c>
      <c r="AU129" s="149" t="s">
        <v>88</v>
      </c>
      <c r="AY129" s="17" t="s">
        <v>309</v>
      </c>
      <c r="BE129" s="150">
        <f t="shared" si="4"/>
        <v>0</v>
      </c>
      <c r="BF129" s="150">
        <f t="shared" si="5"/>
        <v>0</v>
      </c>
      <c r="BG129" s="150">
        <f t="shared" si="6"/>
        <v>0</v>
      </c>
      <c r="BH129" s="150">
        <f t="shared" si="7"/>
        <v>0</v>
      </c>
      <c r="BI129" s="150">
        <f t="shared" si="8"/>
        <v>0</v>
      </c>
      <c r="BJ129" s="17" t="s">
        <v>88</v>
      </c>
      <c r="BK129" s="150">
        <f t="shared" si="9"/>
        <v>0</v>
      </c>
      <c r="BL129" s="17" t="s">
        <v>120</v>
      </c>
      <c r="BM129" s="149" t="s">
        <v>120</v>
      </c>
    </row>
    <row r="130" spans="2:65" s="1" customFormat="1" ht="16.5" customHeight="1" x14ac:dyDescent="0.2">
      <c r="B130" s="137"/>
      <c r="C130" s="138" t="s">
        <v>101</v>
      </c>
      <c r="D130" s="138" t="s">
        <v>311</v>
      </c>
      <c r="E130" s="139" t="s">
        <v>8109</v>
      </c>
      <c r="F130" s="140" t="s">
        <v>8110</v>
      </c>
      <c r="G130" s="141" t="s">
        <v>434</v>
      </c>
      <c r="H130" s="142">
        <v>40</v>
      </c>
      <c r="I130" s="143"/>
      <c r="J130" s="144">
        <f t="shared" si="0"/>
        <v>0</v>
      </c>
      <c r="K130" s="140" t="s">
        <v>7325</v>
      </c>
      <c r="L130" s="33"/>
      <c r="M130" s="145" t="s">
        <v>1</v>
      </c>
      <c r="N130" s="146" t="s">
        <v>46</v>
      </c>
      <c r="P130" s="147">
        <f t="shared" si="1"/>
        <v>0</v>
      </c>
      <c r="Q130" s="147">
        <v>0</v>
      </c>
      <c r="R130" s="147">
        <f t="shared" si="2"/>
        <v>0</v>
      </c>
      <c r="S130" s="147">
        <v>0</v>
      </c>
      <c r="T130" s="148">
        <f t="shared" si="3"/>
        <v>0</v>
      </c>
      <c r="AR130" s="149" t="s">
        <v>120</v>
      </c>
      <c r="AT130" s="149" t="s">
        <v>311</v>
      </c>
      <c r="AU130" s="149" t="s">
        <v>88</v>
      </c>
      <c r="AY130" s="17" t="s">
        <v>309</v>
      </c>
      <c r="BE130" s="150">
        <f t="shared" si="4"/>
        <v>0</v>
      </c>
      <c r="BF130" s="150">
        <f t="shared" si="5"/>
        <v>0</v>
      </c>
      <c r="BG130" s="150">
        <f t="shared" si="6"/>
        <v>0</v>
      </c>
      <c r="BH130" s="150">
        <f t="shared" si="7"/>
        <v>0</v>
      </c>
      <c r="BI130" s="150">
        <f t="shared" si="8"/>
        <v>0</v>
      </c>
      <c r="BJ130" s="17" t="s">
        <v>88</v>
      </c>
      <c r="BK130" s="150">
        <f t="shared" si="9"/>
        <v>0</v>
      </c>
      <c r="BL130" s="17" t="s">
        <v>120</v>
      </c>
      <c r="BM130" s="149" t="s">
        <v>325</v>
      </c>
    </row>
    <row r="131" spans="2:65" s="1" customFormat="1" ht="16.5" customHeight="1" x14ac:dyDescent="0.2">
      <c r="B131" s="137"/>
      <c r="C131" s="138" t="s">
        <v>120</v>
      </c>
      <c r="D131" s="138" t="s">
        <v>311</v>
      </c>
      <c r="E131" s="139" t="s">
        <v>8111</v>
      </c>
      <c r="F131" s="140" t="s">
        <v>8112</v>
      </c>
      <c r="G131" s="141" t="s">
        <v>434</v>
      </c>
      <c r="H131" s="142">
        <v>40</v>
      </c>
      <c r="I131" s="143"/>
      <c r="J131" s="144">
        <f t="shared" si="0"/>
        <v>0</v>
      </c>
      <c r="K131" s="140" t="s">
        <v>7325</v>
      </c>
      <c r="L131" s="33"/>
      <c r="M131" s="145" t="s">
        <v>1</v>
      </c>
      <c r="N131" s="146" t="s">
        <v>46</v>
      </c>
      <c r="P131" s="147">
        <f t="shared" si="1"/>
        <v>0</v>
      </c>
      <c r="Q131" s="147">
        <v>0</v>
      </c>
      <c r="R131" s="147">
        <f t="shared" si="2"/>
        <v>0</v>
      </c>
      <c r="S131" s="147">
        <v>0</v>
      </c>
      <c r="T131" s="148">
        <f t="shared" si="3"/>
        <v>0</v>
      </c>
      <c r="AR131" s="149" t="s">
        <v>120</v>
      </c>
      <c r="AT131" s="149" t="s">
        <v>311</v>
      </c>
      <c r="AU131" s="149" t="s">
        <v>88</v>
      </c>
      <c r="AY131" s="17" t="s">
        <v>309</v>
      </c>
      <c r="BE131" s="150">
        <f t="shared" si="4"/>
        <v>0</v>
      </c>
      <c r="BF131" s="150">
        <f t="shared" si="5"/>
        <v>0</v>
      </c>
      <c r="BG131" s="150">
        <f t="shared" si="6"/>
        <v>0</v>
      </c>
      <c r="BH131" s="150">
        <f t="shared" si="7"/>
        <v>0</v>
      </c>
      <c r="BI131" s="150">
        <f t="shared" si="8"/>
        <v>0</v>
      </c>
      <c r="BJ131" s="17" t="s">
        <v>88</v>
      </c>
      <c r="BK131" s="150">
        <f t="shared" si="9"/>
        <v>0</v>
      </c>
      <c r="BL131" s="17" t="s">
        <v>120</v>
      </c>
      <c r="BM131" s="149" t="s">
        <v>329</v>
      </c>
    </row>
    <row r="132" spans="2:65" s="1" customFormat="1" ht="16.5" customHeight="1" x14ac:dyDescent="0.2">
      <c r="B132" s="137"/>
      <c r="C132" s="138" t="s">
        <v>331</v>
      </c>
      <c r="D132" s="138" t="s">
        <v>311</v>
      </c>
      <c r="E132" s="139" t="s">
        <v>8113</v>
      </c>
      <c r="F132" s="140" t="s">
        <v>8114</v>
      </c>
      <c r="G132" s="141" t="s">
        <v>2702</v>
      </c>
      <c r="H132" s="142">
        <v>20</v>
      </c>
      <c r="I132" s="143"/>
      <c r="J132" s="144">
        <f t="shared" si="0"/>
        <v>0</v>
      </c>
      <c r="K132" s="140" t="s">
        <v>7325</v>
      </c>
      <c r="L132" s="33"/>
      <c r="M132" s="145" t="s">
        <v>1</v>
      </c>
      <c r="N132" s="146" t="s">
        <v>46</v>
      </c>
      <c r="P132" s="147">
        <f t="shared" si="1"/>
        <v>0</v>
      </c>
      <c r="Q132" s="147">
        <v>0</v>
      </c>
      <c r="R132" s="147">
        <f t="shared" si="2"/>
        <v>0</v>
      </c>
      <c r="S132" s="147">
        <v>0</v>
      </c>
      <c r="T132" s="148">
        <f t="shared" si="3"/>
        <v>0</v>
      </c>
      <c r="AR132" s="149" t="s">
        <v>120</v>
      </c>
      <c r="AT132" s="149" t="s">
        <v>311</v>
      </c>
      <c r="AU132" s="149" t="s">
        <v>88</v>
      </c>
      <c r="AY132" s="17" t="s">
        <v>309</v>
      </c>
      <c r="BE132" s="150">
        <f t="shared" si="4"/>
        <v>0</v>
      </c>
      <c r="BF132" s="150">
        <f t="shared" si="5"/>
        <v>0</v>
      </c>
      <c r="BG132" s="150">
        <f t="shared" si="6"/>
        <v>0</v>
      </c>
      <c r="BH132" s="150">
        <f t="shared" si="7"/>
        <v>0</v>
      </c>
      <c r="BI132" s="150">
        <f t="shared" si="8"/>
        <v>0</v>
      </c>
      <c r="BJ132" s="17" t="s">
        <v>88</v>
      </c>
      <c r="BK132" s="150">
        <f t="shared" si="9"/>
        <v>0</v>
      </c>
      <c r="BL132" s="17" t="s">
        <v>120</v>
      </c>
      <c r="BM132" s="149" t="s">
        <v>334</v>
      </c>
    </row>
    <row r="133" spans="2:65" s="1" customFormat="1" ht="16.5" customHeight="1" x14ac:dyDescent="0.2">
      <c r="B133" s="137"/>
      <c r="C133" s="138" t="s">
        <v>325</v>
      </c>
      <c r="D133" s="138" t="s">
        <v>311</v>
      </c>
      <c r="E133" s="139" t="s">
        <v>8115</v>
      </c>
      <c r="F133" s="140" t="s">
        <v>8116</v>
      </c>
      <c r="G133" s="141" t="s">
        <v>2702</v>
      </c>
      <c r="H133" s="142">
        <v>20</v>
      </c>
      <c r="I133" s="143"/>
      <c r="J133" s="144">
        <f t="shared" si="0"/>
        <v>0</v>
      </c>
      <c r="K133" s="140" t="s">
        <v>7325</v>
      </c>
      <c r="L133" s="33"/>
      <c r="M133" s="145" t="s">
        <v>1</v>
      </c>
      <c r="N133" s="146" t="s">
        <v>46</v>
      </c>
      <c r="P133" s="147">
        <f t="shared" si="1"/>
        <v>0</v>
      </c>
      <c r="Q133" s="147">
        <v>0</v>
      </c>
      <c r="R133" s="147">
        <f t="shared" si="2"/>
        <v>0</v>
      </c>
      <c r="S133" s="147">
        <v>0</v>
      </c>
      <c r="T133" s="148">
        <f t="shared" si="3"/>
        <v>0</v>
      </c>
      <c r="AR133" s="149" t="s">
        <v>120</v>
      </c>
      <c r="AT133" s="149" t="s">
        <v>311</v>
      </c>
      <c r="AU133" s="149" t="s">
        <v>88</v>
      </c>
      <c r="AY133" s="17" t="s">
        <v>309</v>
      </c>
      <c r="BE133" s="150">
        <f t="shared" si="4"/>
        <v>0</v>
      </c>
      <c r="BF133" s="150">
        <f t="shared" si="5"/>
        <v>0</v>
      </c>
      <c r="BG133" s="150">
        <f t="shared" si="6"/>
        <v>0</v>
      </c>
      <c r="BH133" s="150">
        <f t="shared" si="7"/>
        <v>0</v>
      </c>
      <c r="BI133" s="150">
        <f t="shared" si="8"/>
        <v>0</v>
      </c>
      <c r="BJ133" s="17" t="s">
        <v>88</v>
      </c>
      <c r="BK133" s="150">
        <f t="shared" si="9"/>
        <v>0</v>
      </c>
      <c r="BL133" s="17" t="s">
        <v>120</v>
      </c>
      <c r="BM133" s="149" t="s">
        <v>8</v>
      </c>
    </row>
    <row r="134" spans="2:65" s="1" customFormat="1" ht="16.5" customHeight="1" x14ac:dyDescent="0.2">
      <c r="B134" s="137"/>
      <c r="C134" s="138" t="s">
        <v>339</v>
      </c>
      <c r="D134" s="138" t="s">
        <v>311</v>
      </c>
      <c r="E134" s="139" t="s">
        <v>8117</v>
      </c>
      <c r="F134" s="140" t="s">
        <v>8118</v>
      </c>
      <c r="G134" s="141" t="s">
        <v>434</v>
      </c>
      <c r="H134" s="142">
        <v>40</v>
      </c>
      <c r="I134" s="143"/>
      <c r="J134" s="144">
        <f t="shared" si="0"/>
        <v>0</v>
      </c>
      <c r="K134" s="140" t="s">
        <v>7325</v>
      </c>
      <c r="L134" s="33"/>
      <c r="M134" s="145" t="s">
        <v>1</v>
      </c>
      <c r="N134" s="146" t="s">
        <v>46</v>
      </c>
      <c r="P134" s="147">
        <f t="shared" si="1"/>
        <v>0</v>
      </c>
      <c r="Q134" s="147">
        <v>0</v>
      </c>
      <c r="R134" s="147">
        <f t="shared" si="2"/>
        <v>0</v>
      </c>
      <c r="S134" s="147">
        <v>0</v>
      </c>
      <c r="T134" s="148">
        <f t="shared" si="3"/>
        <v>0</v>
      </c>
      <c r="AR134" s="149" t="s">
        <v>120</v>
      </c>
      <c r="AT134" s="149" t="s">
        <v>311</v>
      </c>
      <c r="AU134" s="149" t="s">
        <v>88</v>
      </c>
      <c r="AY134" s="17" t="s">
        <v>309</v>
      </c>
      <c r="BE134" s="150">
        <f t="shared" si="4"/>
        <v>0</v>
      </c>
      <c r="BF134" s="150">
        <f t="shared" si="5"/>
        <v>0</v>
      </c>
      <c r="BG134" s="150">
        <f t="shared" si="6"/>
        <v>0</v>
      </c>
      <c r="BH134" s="150">
        <f t="shared" si="7"/>
        <v>0</v>
      </c>
      <c r="BI134" s="150">
        <f t="shared" si="8"/>
        <v>0</v>
      </c>
      <c r="BJ134" s="17" t="s">
        <v>88</v>
      </c>
      <c r="BK134" s="150">
        <f t="shared" si="9"/>
        <v>0</v>
      </c>
      <c r="BL134" s="17" t="s">
        <v>120</v>
      </c>
      <c r="BM134" s="149" t="s">
        <v>342</v>
      </c>
    </row>
    <row r="135" spans="2:65" s="1" customFormat="1" ht="16.5" customHeight="1" x14ac:dyDescent="0.2">
      <c r="B135" s="137"/>
      <c r="C135" s="138" t="s">
        <v>329</v>
      </c>
      <c r="D135" s="138" t="s">
        <v>311</v>
      </c>
      <c r="E135" s="139" t="s">
        <v>6785</v>
      </c>
      <c r="F135" s="140" t="s">
        <v>6799</v>
      </c>
      <c r="G135" s="141" t="s">
        <v>434</v>
      </c>
      <c r="H135" s="142">
        <v>6980</v>
      </c>
      <c r="I135" s="143"/>
      <c r="J135" s="144">
        <f t="shared" si="0"/>
        <v>0</v>
      </c>
      <c r="K135" s="140" t="s">
        <v>366</v>
      </c>
      <c r="L135" s="33"/>
      <c r="M135" s="145" t="s">
        <v>1</v>
      </c>
      <c r="N135" s="146" t="s">
        <v>46</v>
      </c>
      <c r="P135" s="147">
        <f t="shared" si="1"/>
        <v>0</v>
      </c>
      <c r="Q135" s="147">
        <v>0</v>
      </c>
      <c r="R135" s="147">
        <f t="shared" si="2"/>
        <v>0</v>
      </c>
      <c r="S135" s="147">
        <v>0</v>
      </c>
      <c r="T135" s="148">
        <f t="shared" si="3"/>
        <v>0</v>
      </c>
      <c r="AR135" s="149" t="s">
        <v>120</v>
      </c>
      <c r="AT135" s="149" t="s">
        <v>311</v>
      </c>
      <c r="AU135" s="149" t="s">
        <v>88</v>
      </c>
      <c r="AY135" s="17" t="s">
        <v>309</v>
      </c>
      <c r="BE135" s="150">
        <f t="shared" si="4"/>
        <v>0</v>
      </c>
      <c r="BF135" s="150">
        <f t="shared" si="5"/>
        <v>0</v>
      </c>
      <c r="BG135" s="150">
        <f t="shared" si="6"/>
        <v>0</v>
      </c>
      <c r="BH135" s="150">
        <f t="shared" si="7"/>
        <v>0</v>
      </c>
      <c r="BI135" s="150">
        <f t="shared" si="8"/>
        <v>0</v>
      </c>
      <c r="BJ135" s="17" t="s">
        <v>88</v>
      </c>
      <c r="BK135" s="150">
        <f t="shared" si="9"/>
        <v>0</v>
      </c>
      <c r="BL135" s="17" t="s">
        <v>120</v>
      </c>
      <c r="BM135" s="149" t="s">
        <v>346</v>
      </c>
    </row>
    <row r="136" spans="2:65" s="1" customFormat="1" ht="16.5" customHeight="1" x14ac:dyDescent="0.2">
      <c r="B136" s="137"/>
      <c r="C136" s="138" t="s">
        <v>348</v>
      </c>
      <c r="D136" s="138" t="s">
        <v>311</v>
      </c>
      <c r="E136" s="139" t="s">
        <v>8119</v>
      </c>
      <c r="F136" s="140" t="s">
        <v>8120</v>
      </c>
      <c r="G136" s="141" t="s">
        <v>434</v>
      </c>
      <c r="H136" s="142">
        <v>1580</v>
      </c>
      <c r="I136" s="143"/>
      <c r="J136" s="144">
        <f t="shared" si="0"/>
        <v>0</v>
      </c>
      <c r="K136" s="140" t="s">
        <v>7325</v>
      </c>
      <c r="L136" s="33"/>
      <c r="M136" s="145" t="s">
        <v>1</v>
      </c>
      <c r="N136" s="146" t="s">
        <v>46</v>
      </c>
      <c r="P136" s="147">
        <f t="shared" si="1"/>
        <v>0</v>
      </c>
      <c r="Q136" s="147">
        <v>0</v>
      </c>
      <c r="R136" s="147">
        <f t="shared" si="2"/>
        <v>0</v>
      </c>
      <c r="S136" s="147">
        <v>0</v>
      </c>
      <c r="T136" s="148">
        <f t="shared" si="3"/>
        <v>0</v>
      </c>
      <c r="AR136" s="149" t="s">
        <v>120</v>
      </c>
      <c r="AT136" s="149" t="s">
        <v>311</v>
      </c>
      <c r="AU136" s="149" t="s">
        <v>88</v>
      </c>
      <c r="AY136" s="17" t="s">
        <v>309</v>
      </c>
      <c r="BE136" s="150">
        <f t="shared" si="4"/>
        <v>0</v>
      </c>
      <c r="BF136" s="150">
        <f t="shared" si="5"/>
        <v>0</v>
      </c>
      <c r="BG136" s="150">
        <f t="shared" si="6"/>
        <v>0</v>
      </c>
      <c r="BH136" s="150">
        <f t="shared" si="7"/>
        <v>0</v>
      </c>
      <c r="BI136" s="150">
        <f t="shared" si="8"/>
        <v>0</v>
      </c>
      <c r="BJ136" s="17" t="s">
        <v>88</v>
      </c>
      <c r="BK136" s="150">
        <f t="shared" si="9"/>
        <v>0</v>
      </c>
      <c r="BL136" s="17" t="s">
        <v>120</v>
      </c>
      <c r="BM136" s="149" t="s">
        <v>351</v>
      </c>
    </row>
    <row r="137" spans="2:65" s="1" customFormat="1" ht="16.5" customHeight="1" x14ac:dyDescent="0.2">
      <c r="B137" s="137"/>
      <c r="C137" s="138" t="s">
        <v>334</v>
      </c>
      <c r="D137" s="138" t="s">
        <v>311</v>
      </c>
      <c r="E137" s="139" t="s">
        <v>8121</v>
      </c>
      <c r="F137" s="140" t="s">
        <v>8122</v>
      </c>
      <c r="G137" s="141" t="s">
        <v>434</v>
      </c>
      <c r="H137" s="142">
        <v>1880</v>
      </c>
      <c r="I137" s="143"/>
      <c r="J137" s="144">
        <f t="shared" si="0"/>
        <v>0</v>
      </c>
      <c r="K137" s="140" t="s">
        <v>7325</v>
      </c>
      <c r="L137" s="33"/>
      <c r="M137" s="145" t="s">
        <v>1</v>
      </c>
      <c r="N137" s="146" t="s">
        <v>46</v>
      </c>
      <c r="P137" s="147">
        <f t="shared" si="1"/>
        <v>0</v>
      </c>
      <c r="Q137" s="147">
        <v>0</v>
      </c>
      <c r="R137" s="147">
        <f t="shared" si="2"/>
        <v>0</v>
      </c>
      <c r="S137" s="147">
        <v>0</v>
      </c>
      <c r="T137" s="148">
        <f t="shared" si="3"/>
        <v>0</v>
      </c>
      <c r="AR137" s="149" t="s">
        <v>120</v>
      </c>
      <c r="AT137" s="149" t="s">
        <v>311</v>
      </c>
      <c r="AU137" s="149" t="s">
        <v>88</v>
      </c>
      <c r="AY137" s="17" t="s">
        <v>309</v>
      </c>
      <c r="BE137" s="150">
        <f t="shared" si="4"/>
        <v>0</v>
      </c>
      <c r="BF137" s="150">
        <f t="shared" si="5"/>
        <v>0</v>
      </c>
      <c r="BG137" s="150">
        <f t="shared" si="6"/>
        <v>0</v>
      </c>
      <c r="BH137" s="150">
        <f t="shared" si="7"/>
        <v>0</v>
      </c>
      <c r="BI137" s="150">
        <f t="shared" si="8"/>
        <v>0</v>
      </c>
      <c r="BJ137" s="17" t="s">
        <v>88</v>
      </c>
      <c r="BK137" s="150">
        <f t="shared" si="9"/>
        <v>0</v>
      </c>
      <c r="BL137" s="17" t="s">
        <v>120</v>
      </c>
      <c r="BM137" s="149" t="s">
        <v>355</v>
      </c>
    </row>
    <row r="138" spans="2:65" s="1" customFormat="1" ht="16.5" customHeight="1" x14ac:dyDescent="0.2">
      <c r="B138" s="137"/>
      <c r="C138" s="138" t="s">
        <v>357</v>
      </c>
      <c r="D138" s="138" t="s">
        <v>311</v>
      </c>
      <c r="E138" s="139" t="s">
        <v>8123</v>
      </c>
      <c r="F138" s="140" t="s">
        <v>8124</v>
      </c>
      <c r="G138" s="141" t="s">
        <v>434</v>
      </c>
      <c r="H138" s="142">
        <v>2150</v>
      </c>
      <c r="I138" s="143"/>
      <c r="J138" s="144">
        <f t="shared" si="0"/>
        <v>0</v>
      </c>
      <c r="K138" s="140" t="s">
        <v>7325</v>
      </c>
      <c r="L138" s="33"/>
      <c r="M138" s="145" t="s">
        <v>1</v>
      </c>
      <c r="N138" s="146" t="s">
        <v>46</v>
      </c>
      <c r="P138" s="147">
        <f t="shared" si="1"/>
        <v>0</v>
      </c>
      <c r="Q138" s="147">
        <v>0</v>
      </c>
      <c r="R138" s="147">
        <f t="shared" si="2"/>
        <v>0</v>
      </c>
      <c r="S138" s="147">
        <v>0</v>
      </c>
      <c r="T138" s="148">
        <f t="shared" si="3"/>
        <v>0</v>
      </c>
      <c r="AR138" s="149" t="s">
        <v>120</v>
      </c>
      <c r="AT138" s="149" t="s">
        <v>311</v>
      </c>
      <c r="AU138" s="149" t="s">
        <v>88</v>
      </c>
      <c r="AY138" s="17" t="s">
        <v>309</v>
      </c>
      <c r="BE138" s="150">
        <f t="shared" si="4"/>
        <v>0</v>
      </c>
      <c r="BF138" s="150">
        <f t="shared" si="5"/>
        <v>0</v>
      </c>
      <c r="BG138" s="150">
        <f t="shared" si="6"/>
        <v>0</v>
      </c>
      <c r="BH138" s="150">
        <f t="shared" si="7"/>
        <v>0</v>
      </c>
      <c r="BI138" s="150">
        <f t="shared" si="8"/>
        <v>0</v>
      </c>
      <c r="BJ138" s="17" t="s">
        <v>88</v>
      </c>
      <c r="BK138" s="150">
        <f t="shared" si="9"/>
        <v>0</v>
      </c>
      <c r="BL138" s="17" t="s">
        <v>120</v>
      </c>
      <c r="BM138" s="149" t="s">
        <v>361</v>
      </c>
    </row>
    <row r="139" spans="2:65" s="1" customFormat="1" ht="16.5" customHeight="1" x14ac:dyDescent="0.2">
      <c r="B139" s="137"/>
      <c r="C139" s="138" t="s">
        <v>8</v>
      </c>
      <c r="D139" s="138" t="s">
        <v>311</v>
      </c>
      <c r="E139" s="139" t="s">
        <v>8125</v>
      </c>
      <c r="F139" s="140" t="s">
        <v>8126</v>
      </c>
      <c r="G139" s="141" t="s">
        <v>434</v>
      </c>
      <c r="H139" s="142">
        <v>380</v>
      </c>
      <c r="I139" s="143"/>
      <c r="J139" s="144">
        <f t="shared" si="0"/>
        <v>0</v>
      </c>
      <c r="K139" s="140" t="s">
        <v>7325</v>
      </c>
      <c r="L139" s="33"/>
      <c r="M139" s="145" t="s">
        <v>1</v>
      </c>
      <c r="N139" s="146" t="s">
        <v>46</v>
      </c>
      <c r="P139" s="147">
        <f t="shared" si="1"/>
        <v>0</v>
      </c>
      <c r="Q139" s="147">
        <v>0</v>
      </c>
      <c r="R139" s="147">
        <f t="shared" si="2"/>
        <v>0</v>
      </c>
      <c r="S139" s="147">
        <v>0</v>
      </c>
      <c r="T139" s="148">
        <f t="shared" si="3"/>
        <v>0</v>
      </c>
      <c r="AR139" s="149" t="s">
        <v>120</v>
      </c>
      <c r="AT139" s="149" t="s">
        <v>311</v>
      </c>
      <c r="AU139" s="149" t="s">
        <v>88</v>
      </c>
      <c r="AY139" s="17" t="s">
        <v>309</v>
      </c>
      <c r="BE139" s="150">
        <f t="shared" si="4"/>
        <v>0</v>
      </c>
      <c r="BF139" s="150">
        <f t="shared" si="5"/>
        <v>0</v>
      </c>
      <c r="BG139" s="150">
        <f t="shared" si="6"/>
        <v>0</v>
      </c>
      <c r="BH139" s="150">
        <f t="shared" si="7"/>
        <v>0</v>
      </c>
      <c r="BI139" s="150">
        <f t="shared" si="8"/>
        <v>0</v>
      </c>
      <c r="BJ139" s="17" t="s">
        <v>88</v>
      </c>
      <c r="BK139" s="150">
        <f t="shared" si="9"/>
        <v>0</v>
      </c>
      <c r="BL139" s="17" t="s">
        <v>120</v>
      </c>
      <c r="BM139" s="149" t="s">
        <v>367</v>
      </c>
    </row>
    <row r="140" spans="2:65" s="1" customFormat="1" ht="16.5" customHeight="1" x14ac:dyDescent="0.2">
      <c r="B140" s="137"/>
      <c r="C140" s="138" t="s">
        <v>368</v>
      </c>
      <c r="D140" s="138" t="s">
        <v>311</v>
      </c>
      <c r="E140" s="139" t="s">
        <v>8127</v>
      </c>
      <c r="F140" s="140" t="s">
        <v>8128</v>
      </c>
      <c r="G140" s="141" t="s">
        <v>434</v>
      </c>
      <c r="H140" s="142">
        <v>750</v>
      </c>
      <c r="I140" s="143"/>
      <c r="J140" s="144">
        <f t="shared" si="0"/>
        <v>0</v>
      </c>
      <c r="K140" s="140" t="s">
        <v>7325</v>
      </c>
      <c r="L140" s="33"/>
      <c r="M140" s="145" t="s">
        <v>1</v>
      </c>
      <c r="N140" s="146" t="s">
        <v>46</v>
      </c>
      <c r="P140" s="147">
        <f t="shared" si="1"/>
        <v>0</v>
      </c>
      <c r="Q140" s="147">
        <v>0</v>
      </c>
      <c r="R140" s="147">
        <f t="shared" si="2"/>
        <v>0</v>
      </c>
      <c r="S140" s="147">
        <v>0</v>
      </c>
      <c r="T140" s="148">
        <f t="shared" si="3"/>
        <v>0</v>
      </c>
      <c r="AR140" s="149" t="s">
        <v>120</v>
      </c>
      <c r="AT140" s="149" t="s">
        <v>311</v>
      </c>
      <c r="AU140" s="149" t="s">
        <v>88</v>
      </c>
      <c r="AY140" s="17" t="s">
        <v>309</v>
      </c>
      <c r="BE140" s="150">
        <f t="shared" si="4"/>
        <v>0</v>
      </c>
      <c r="BF140" s="150">
        <f t="shared" si="5"/>
        <v>0</v>
      </c>
      <c r="BG140" s="150">
        <f t="shared" si="6"/>
        <v>0</v>
      </c>
      <c r="BH140" s="150">
        <f t="shared" si="7"/>
        <v>0</v>
      </c>
      <c r="BI140" s="150">
        <f t="shared" si="8"/>
        <v>0</v>
      </c>
      <c r="BJ140" s="17" t="s">
        <v>88</v>
      </c>
      <c r="BK140" s="150">
        <f t="shared" si="9"/>
        <v>0</v>
      </c>
      <c r="BL140" s="17" t="s">
        <v>120</v>
      </c>
      <c r="BM140" s="149" t="s">
        <v>371</v>
      </c>
    </row>
    <row r="141" spans="2:65" s="1" customFormat="1" ht="16.5" customHeight="1" x14ac:dyDescent="0.2">
      <c r="B141" s="137"/>
      <c r="C141" s="138" t="s">
        <v>342</v>
      </c>
      <c r="D141" s="138" t="s">
        <v>311</v>
      </c>
      <c r="E141" s="139" t="s">
        <v>8129</v>
      </c>
      <c r="F141" s="140" t="s">
        <v>8130</v>
      </c>
      <c r="G141" s="141" t="s">
        <v>434</v>
      </c>
      <c r="H141" s="142">
        <v>240</v>
      </c>
      <c r="I141" s="143"/>
      <c r="J141" s="144">
        <f t="shared" si="0"/>
        <v>0</v>
      </c>
      <c r="K141" s="140" t="s">
        <v>7325</v>
      </c>
      <c r="L141" s="33"/>
      <c r="M141" s="145" t="s">
        <v>1</v>
      </c>
      <c r="N141" s="146" t="s">
        <v>46</v>
      </c>
      <c r="P141" s="147">
        <f t="shared" si="1"/>
        <v>0</v>
      </c>
      <c r="Q141" s="147">
        <v>0</v>
      </c>
      <c r="R141" s="147">
        <f t="shared" si="2"/>
        <v>0</v>
      </c>
      <c r="S141" s="147">
        <v>0</v>
      </c>
      <c r="T141" s="148">
        <f t="shared" si="3"/>
        <v>0</v>
      </c>
      <c r="AR141" s="149" t="s">
        <v>120</v>
      </c>
      <c r="AT141" s="149" t="s">
        <v>311</v>
      </c>
      <c r="AU141" s="149" t="s">
        <v>88</v>
      </c>
      <c r="AY141" s="17" t="s">
        <v>309</v>
      </c>
      <c r="BE141" s="150">
        <f t="shared" si="4"/>
        <v>0</v>
      </c>
      <c r="BF141" s="150">
        <f t="shared" si="5"/>
        <v>0</v>
      </c>
      <c r="BG141" s="150">
        <f t="shared" si="6"/>
        <v>0</v>
      </c>
      <c r="BH141" s="150">
        <f t="shared" si="7"/>
        <v>0</v>
      </c>
      <c r="BI141" s="150">
        <f t="shared" si="8"/>
        <v>0</v>
      </c>
      <c r="BJ141" s="17" t="s">
        <v>88</v>
      </c>
      <c r="BK141" s="150">
        <f t="shared" si="9"/>
        <v>0</v>
      </c>
      <c r="BL141" s="17" t="s">
        <v>120</v>
      </c>
      <c r="BM141" s="149" t="s">
        <v>376</v>
      </c>
    </row>
    <row r="142" spans="2:65" s="1" customFormat="1" ht="16.5" customHeight="1" x14ac:dyDescent="0.2">
      <c r="B142" s="137"/>
      <c r="C142" s="138" t="s">
        <v>378</v>
      </c>
      <c r="D142" s="138" t="s">
        <v>311</v>
      </c>
      <c r="E142" s="139" t="s">
        <v>6789</v>
      </c>
      <c r="F142" s="140" t="s">
        <v>6843</v>
      </c>
      <c r="G142" s="141" t="s">
        <v>2702</v>
      </c>
      <c r="H142" s="142">
        <v>1000</v>
      </c>
      <c r="I142" s="143"/>
      <c r="J142" s="144">
        <f t="shared" si="0"/>
        <v>0</v>
      </c>
      <c r="K142" s="140" t="s">
        <v>366</v>
      </c>
      <c r="L142" s="33"/>
      <c r="M142" s="145" t="s">
        <v>1</v>
      </c>
      <c r="N142" s="146" t="s">
        <v>46</v>
      </c>
      <c r="P142" s="147">
        <f t="shared" si="1"/>
        <v>0</v>
      </c>
      <c r="Q142" s="147">
        <v>0</v>
      </c>
      <c r="R142" s="147">
        <f t="shared" si="2"/>
        <v>0</v>
      </c>
      <c r="S142" s="147">
        <v>0</v>
      </c>
      <c r="T142" s="148">
        <f t="shared" si="3"/>
        <v>0</v>
      </c>
      <c r="AR142" s="149" t="s">
        <v>120</v>
      </c>
      <c r="AT142" s="149" t="s">
        <v>311</v>
      </c>
      <c r="AU142" s="149" t="s">
        <v>88</v>
      </c>
      <c r="AY142" s="17" t="s">
        <v>309</v>
      </c>
      <c r="BE142" s="150">
        <f t="shared" si="4"/>
        <v>0</v>
      </c>
      <c r="BF142" s="150">
        <f t="shared" si="5"/>
        <v>0</v>
      </c>
      <c r="BG142" s="150">
        <f t="shared" si="6"/>
        <v>0</v>
      </c>
      <c r="BH142" s="150">
        <f t="shared" si="7"/>
        <v>0</v>
      </c>
      <c r="BI142" s="150">
        <f t="shared" si="8"/>
        <v>0</v>
      </c>
      <c r="BJ142" s="17" t="s">
        <v>88</v>
      </c>
      <c r="BK142" s="150">
        <f t="shared" si="9"/>
        <v>0</v>
      </c>
      <c r="BL142" s="17" t="s">
        <v>120</v>
      </c>
      <c r="BM142" s="149" t="s">
        <v>381</v>
      </c>
    </row>
    <row r="143" spans="2:65" s="1" customFormat="1" ht="16.5" customHeight="1" x14ac:dyDescent="0.2">
      <c r="B143" s="137"/>
      <c r="C143" s="138" t="s">
        <v>346</v>
      </c>
      <c r="D143" s="138" t="s">
        <v>311</v>
      </c>
      <c r="E143" s="139" t="s">
        <v>8131</v>
      </c>
      <c r="F143" s="140" t="s">
        <v>8132</v>
      </c>
      <c r="G143" s="141" t="s">
        <v>2702</v>
      </c>
      <c r="H143" s="142">
        <v>250</v>
      </c>
      <c r="I143" s="143"/>
      <c r="J143" s="144">
        <f t="shared" si="0"/>
        <v>0</v>
      </c>
      <c r="K143" s="140" t="s">
        <v>7325</v>
      </c>
      <c r="L143" s="33"/>
      <c r="M143" s="145" t="s">
        <v>1</v>
      </c>
      <c r="N143" s="146" t="s">
        <v>46</v>
      </c>
      <c r="P143" s="147">
        <f t="shared" si="1"/>
        <v>0</v>
      </c>
      <c r="Q143" s="147">
        <v>0</v>
      </c>
      <c r="R143" s="147">
        <f t="shared" si="2"/>
        <v>0</v>
      </c>
      <c r="S143" s="147">
        <v>0</v>
      </c>
      <c r="T143" s="148">
        <f t="shared" si="3"/>
        <v>0</v>
      </c>
      <c r="AR143" s="149" t="s">
        <v>120</v>
      </c>
      <c r="AT143" s="149" t="s">
        <v>311</v>
      </c>
      <c r="AU143" s="149" t="s">
        <v>88</v>
      </c>
      <c r="AY143" s="17" t="s">
        <v>309</v>
      </c>
      <c r="BE143" s="150">
        <f t="shared" si="4"/>
        <v>0</v>
      </c>
      <c r="BF143" s="150">
        <f t="shared" si="5"/>
        <v>0</v>
      </c>
      <c r="BG143" s="150">
        <f t="shared" si="6"/>
        <v>0</v>
      </c>
      <c r="BH143" s="150">
        <f t="shared" si="7"/>
        <v>0</v>
      </c>
      <c r="BI143" s="150">
        <f t="shared" si="8"/>
        <v>0</v>
      </c>
      <c r="BJ143" s="17" t="s">
        <v>88</v>
      </c>
      <c r="BK143" s="150">
        <f t="shared" si="9"/>
        <v>0</v>
      </c>
      <c r="BL143" s="17" t="s">
        <v>120</v>
      </c>
      <c r="BM143" s="149" t="s">
        <v>385</v>
      </c>
    </row>
    <row r="144" spans="2:65" s="1" customFormat="1" ht="16.5" customHeight="1" x14ac:dyDescent="0.2">
      <c r="B144" s="137"/>
      <c r="C144" s="138" t="s">
        <v>388</v>
      </c>
      <c r="D144" s="138" t="s">
        <v>311</v>
      </c>
      <c r="E144" s="139" t="s">
        <v>8133</v>
      </c>
      <c r="F144" s="140" t="s">
        <v>8134</v>
      </c>
      <c r="G144" s="141" t="s">
        <v>2702</v>
      </c>
      <c r="H144" s="142">
        <v>550</v>
      </c>
      <c r="I144" s="143"/>
      <c r="J144" s="144">
        <f t="shared" si="0"/>
        <v>0</v>
      </c>
      <c r="K144" s="140" t="s">
        <v>7325</v>
      </c>
      <c r="L144" s="33"/>
      <c r="M144" s="145" t="s">
        <v>1</v>
      </c>
      <c r="N144" s="146" t="s">
        <v>46</v>
      </c>
      <c r="P144" s="147">
        <f t="shared" si="1"/>
        <v>0</v>
      </c>
      <c r="Q144" s="147">
        <v>0</v>
      </c>
      <c r="R144" s="147">
        <f t="shared" si="2"/>
        <v>0</v>
      </c>
      <c r="S144" s="147">
        <v>0</v>
      </c>
      <c r="T144" s="148">
        <f t="shared" si="3"/>
        <v>0</v>
      </c>
      <c r="AR144" s="149" t="s">
        <v>120</v>
      </c>
      <c r="AT144" s="149" t="s">
        <v>311</v>
      </c>
      <c r="AU144" s="149" t="s">
        <v>88</v>
      </c>
      <c r="AY144" s="17" t="s">
        <v>309</v>
      </c>
      <c r="BE144" s="150">
        <f t="shared" si="4"/>
        <v>0</v>
      </c>
      <c r="BF144" s="150">
        <f t="shared" si="5"/>
        <v>0</v>
      </c>
      <c r="BG144" s="150">
        <f t="shared" si="6"/>
        <v>0</v>
      </c>
      <c r="BH144" s="150">
        <f t="shared" si="7"/>
        <v>0</v>
      </c>
      <c r="BI144" s="150">
        <f t="shared" si="8"/>
        <v>0</v>
      </c>
      <c r="BJ144" s="17" t="s">
        <v>88</v>
      </c>
      <c r="BK144" s="150">
        <f t="shared" si="9"/>
        <v>0</v>
      </c>
      <c r="BL144" s="17" t="s">
        <v>120</v>
      </c>
      <c r="BM144" s="149" t="s">
        <v>392</v>
      </c>
    </row>
    <row r="145" spans="2:65" s="1" customFormat="1" ht="16.5" customHeight="1" x14ac:dyDescent="0.2">
      <c r="B145" s="137"/>
      <c r="C145" s="138" t="s">
        <v>351</v>
      </c>
      <c r="D145" s="138" t="s">
        <v>311</v>
      </c>
      <c r="E145" s="139" t="s">
        <v>8135</v>
      </c>
      <c r="F145" s="140" t="s">
        <v>8136</v>
      </c>
      <c r="G145" s="141" t="s">
        <v>2702</v>
      </c>
      <c r="H145" s="142">
        <v>120</v>
      </c>
      <c r="I145" s="143"/>
      <c r="J145" s="144">
        <f t="shared" si="0"/>
        <v>0</v>
      </c>
      <c r="K145" s="140" t="s">
        <v>7325</v>
      </c>
      <c r="L145" s="33"/>
      <c r="M145" s="145" t="s">
        <v>1</v>
      </c>
      <c r="N145" s="146" t="s">
        <v>46</v>
      </c>
      <c r="P145" s="147">
        <f t="shared" si="1"/>
        <v>0</v>
      </c>
      <c r="Q145" s="147">
        <v>0</v>
      </c>
      <c r="R145" s="147">
        <f t="shared" si="2"/>
        <v>0</v>
      </c>
      <c r="S145" s="147">
        <v>0</v>
      </c>
      <c r="T145" s="148">
        <f t="shared" si="3"/>
        <v>0</v>
      </c>
      <c r="AR145" s="149" t="s">
        <v>120</v>
      </c>
      <c r="AT145" s="149" t="s">
        <v>311</v>
      </c>
      <c r="AU145" s="149" t="s">
        <v>88</v>
      </c>
      <c r="AY145" s="17" t="s">
        <v>309</v>
      </c>
      <c r="BE145" s="150">
        <f t="shared" si="4"/>
        <v>0</v>
      </c>
      <c r="BF145" s="150">
        <f t="shared" si="5"/>
        <v>0</v>
      </c>
      <c r="BG145" s="150">
        <f t="shared" si="6"/>
        <v>0</v>
      </c>
      <c r="BH145" s="150">
        <f t="shared" si="7"/>
        <v>0</v>
      </c>
      <c r="BI145" s="150">
        <f t="shared" si="8"/>
        <v>0</v>
      </c>
      <c r="BJ145" s="17" t="s">
        <v>88</v>
      </c>
      <c r="BK145" s="150">
        <f t="shared" si="9"/>
        <v>0</v>
      </c>
      <c r="BL145" s="17" t="s">
        <v>120</v>
      </c>
      <c r="BM145" s="149" t="s">
        <v>398</v>
      </c>
    </row>
    <row r="146" spans="2:65" s="1" customFormat="1" ht="16.5" customHeight="1" x14ac:dyDescent="0.2">
      <c r="B146" s="137"/>
      <c r="C146" s="138" t="s">
        <v>399</v>
      </c>
      <c r="D146" s="138" t="s">
        <v>311</v>
      </c>
      <c r="E146" s="139" t="s">
        <v>8137</v>
      </c>
      <c r="F146" s="140" t="s">
        <v>8138</v>
      </c>
      <c r="G146" s="141" t="s">
        <v>2702</v>
      </c>
      <c r="H146" s="142">
        <v>80</v>
      </c>
      <c r="I146" s="143"/>
      <c r="J146" s="144">
        <f t="shared" si="0"/>
        <v>0</v>
      </c>
      <c r="K146" s="140" t="s">
        <v>7325</v>
      </c>
      <c r="L146" s="33"/>
      <c r="M146" s="145" t="s">
        <v>1</v>
      </c>
      <c r="N146" s="146" t="s">
        <v>46</v>
      </c>
      <c r="P146" s="147">
        <f t="shared" si="1"/>
        <v>0</v>
      </c>
      <c r="Q146" s="147">
        <v>0</v>
      </c>
      <c r="R146" s="147">
        <f t="shared" si="2"/>
        <v>0</v>
      </c>
      <c r="S146" s="147">
        <v>0</v>
      </c>
      <c r="T146" s="148">
        <f t="shared" si="3"/>
        <v>0</v>
      </c>
      <c r="AR146" s="149" t="s">
        <v>120</v>
      </c>
      <c r="AT146" s="149" t="s">
        <v>311</v>
      </c>
      <c r="AU146" s="149" t="s">
        <v>88</v>
      </c>
      <c r="AY146" s="17" t="s">
        <v>309</v>
      </c>
      <c r="BE146" s="150">
        <f t="shared" si="4"/>
        <v>0</v>
      </c>
      <c r="BF146" s="150">
        <f t="shared" si="5"/>
        <v>0</v>
      </c>
      <c r="BG146" s="150">
        <f t="shared" si="6"/>
        <v>0</v>
      </c>
      <c r="BH146" s="150">
        <f t="shared" si="7"/>
        <v>0</v>
      </c>
      <c r="BI146" s="150">
        <f t="shared" si="8"/>
        <v>0</v>
      </c>
      <c r="BJ146" s="17" t="s">
        <v>88</v>
      </c>
      <c r="BK146" s="150">
        <f t="shared" si="9"/>
        <v>0</v>
      </c>
      <c r="BL146" s="17" t="s">
        <v>120</v>
      </c>
      <c r="BM146" s="149" t="s">
        <v>402</v>
      </c>
    </row>
    <row r="147" spans="2:65" s="1" customFormat="1" ht="16.5" customHeight="1" x14ac:dyDescent="0.2">
      <c r="B147" s="137"/>
      <c r="C147" s="138" t="s">
        <v>355</v>
      </c>
      <c r="D147" s="138" t="s">
        <v>311</v>
      </c>
      <c r="E147" s="139" t="s">
        <v>6798</v>
      </c>
      <c r="F147" s="140" t="s">
        <v>8139</v>
      </c>
      <c r="G147" s="141" t="s">
        <v>2702</v>
      </c>
      <c r="H147" s="142">
        <v>40</v>
      </c>
      <c r="I147" s="143"/>
      <c r="J147" s="144">
        <f t="shared" si="0"/>
        <v>0</v>
      </c>
      <c r="K147" s="140" t="s">
        <v>366</v>
      </c>
      <c r="L147" s="33"/>
      <c r="M147" s="145" t="s">
        <v>1</v>
      </c>
      <c r="N147" s="146" t="s">
        <v>46</v>
      </c>
      <c r="P147" s="147">
        <f t="shared" si="1"/>
        <v>0</v>
      </c>
      <c r="Q147" s="147">
        <v>0</v>
      </c>
      <c r="R147" s="147">
        <f t="shared" si="2"/>
        <v>0</v>
      </c>
      <c r="S147" s="147">
        <v>0</v>
      </c>
      <c r="T147" s="148">
        <f t="shared" si="3"/>
        <v>0</v>
      </c>
      <c r="AR147" s="149" t="s">
        <v>120</v>
      </c>
      <c r="AT147" s="149" t="s">
        <v>311</v>
      </c>
      <c r="AU147" s="149" t="s">
        <v>88</v>
      </c>
      <c r="AY147" s="17" t="s">
        <v>309</v>
      </c>
      <c r="BE147" s="150">
        <f t="shared" si="4"/>
        <v>0</v>
      </c>
      <c r="BF147" s="150">
        <f t="shared" si="5"/>
        <v>0</v>
      </c>
      <c r="BG147" s="150">
        <f t="shared" si="6"/>
        <v>0</v>
      </c>
      <c r="BH147" s="150">
        <f t="shared" si="7"/>
        <v>0</v>
      </c>
      <c r="BI147" s="150">
        <f t="shared" si="8"/>
        <v>0</v>
      </c>
      <c r="BJ147" s="17" t="s">
        <v>88</v>
      </c>
      <c r="BK147" s="150">
        <f t="shared" si="9"/>
        <v>0</v>
      </c>
      <c r="BL147" s="17" t="s">
        <v>120</v>
      </c>
      <c r="BM147" s="149" t="s">
        <v>406</v>
      </c>
    </row>
    <row r="148" spans="2:65" s="1" customFormat="1" ht="16.5" customHeight="1" x14ac:dyDescent="0.2">
      <c r="B148" s="137"/>
      <c r="C148" s="138" t="s">
        <v>7</v>
      </c>
      <c r="D148" s="138" t="s">
        <v>311</v>
      </c>
      <c r="E148" s="139" t="s">
        <v>8140</v>
      </c>
      <c r="F148" s="140" t="s">
        <v>8141</v>
      </c>
      <c r="G148" s="141" t="s">
        <v>2702</v>
      </c>
      <c r="H148" s="142">
        <v>40</v>
      </c>
      <c r="I148" s="143"/>
      <c r="J148" s="144">
        <f t="shared" si="0"/>
        <v>0</v>
      </c>
      <c r="K148" s="140" t="s">
        <v>7325</v>
      </c>
      <c r="L148" s="33"/>
      <c r="M148" s="145" t="s">
        <v>1</v>
      </c>
      <c r="N148" s="146" t="s">
        <v>46</v>
      </c>
      <c r="P148" s="147">
        <f t="shared" si="1"/>
        <v>0</v>
      </c>
      <c r="Q148" s="147">
        <v>0</v>
      </c>
      <c r="R148" s="147">
        <f t="shared" si="2"/>
        <v>0</v>
      </c>
      <c r="S148" s="147">
        <v>0</v>
      </c>
      <c r="T148" s="148">
        <f t="shared" si="3"/>
        <v>0</v>
      </c>
      <c r="AR148" s="149" t="s">
        <v>120</v>
      </c>
      <c r="AT148" s="149" t="s">
        <v>311</v>
      </c>
      <c r="AU148" s="149" t="s">
        <v>88</v>
      </c>
      <c r="AY148" s="17" t="s">
        <v>309</v>
      </c>
      <c r="BE148" s="150">
        <f t="shared" si="4"/>
        <v>0</v>
      </c>
      <c r="BF148" s="150">
        <f t="shared" si="5"/>
        <v>0</v>
      </c>
      <c r="BG148" s="150">
        <f t="shared" si="6"/>
        <v>0</v>
      </c>
      <c r="BH148" s="150">
        <f t="shared" si="7"/>
        <v>0</v>
      </c>
      <c r="BI148" s="150">
        <f t="shared" si="8"/>
        <v>0</v>
      </c>
      <c r="BJ148" s="17" t="s">
        <v>88</v>
      </c>
      <c r="BK148" s="150">
        <f t="shared" si="9"/>
        <v>0</v>
      </c>
      <c r="BL148" s="17" t="s">
        <v>120</v>
      </c>
      <c r="BM148" s="149" t="s">
        <v>410</v>
      </c>
    </row>
    <row r="149" spans="2:65" s="1" customFormat="1" ht="16.5" customHeight="1" x14ac:dyDescent="0.2">
      <c r="B149" s="137"/>
      <c r="C149" s="138" t="s">
        <v>361</v>
      </c>
      <c r="D149" s="138" t="s">
        <v>311</v>
      </c>
      <c r="E149" s="139" t="s">
        <v>6820</v>
      </c>
      <c r="F149" s="140" t="s">
        <v>6821</v>
      </c>
      <c r="G149" s="141" t="s">
        <v>434</v>
      </c>
      <c r="H149" s="142">
        <v>560</v>
      </c>
      <c r="I149" s="143"/>
      <c r="J149" s="144">
        <f t="shared" si="0"/>
        <v>0</v>
      </c>
      <c r="K149" s="140" t="s">
        <v>366</v>
      </c>
      <c r="L149" s="33"/>
      <c r="M149" s="145" t="s">
        <v>1</v>
      </c>
      <c r="N149" s="146" t="s">
        <v>46</v>
      </c>
      <c r="P149" s="147">
        <f t="shared" si="1"/>
        <v>0</v>
      </c>
      <c r="Q149" s="147">
        <v>0</v>
      </c>
      <c r="R149" s="147">
        <f t="shared" si="2"/>
        <v>0</v>
      </c>
      <c r="S149" s="147">
        <v>0</v>
      </c>
      <c r="T149" s="148">
        <f t="shared" si="3"/>
        <v>0</v>
      </c>
      <c r="AR149" s="149" t="s">
        <v>120</v>
      </c>
      <c r="AT149" s="149" t="s">
        <v>311</v>
      </c>
      <c r="AU149" s="149" t="s">
        <v>88</v>
      </c>
      <c r="AY149" s="17" t="s">
        <v>309</v>
      </c>
      <c r="BE149" s="150">
        <f t="shared" si="4"/>
        <v>0</v>
      </c>
      <c r="BF149" s="150">
        <f t="shared" si="5"/>
        <v>0</v>
      </c>
      <c r="BG149" s="150">
        <f t="shared" si="6"/>
        <v>0</v>
      </c>
      <c r="BH149" s="150">
        <f t="shared" si="7"/>
        <v>0</v>
      </c>
      <c r="BI149" s="150">
        <f t="shared" si="8"/>
        <v>0</v>
      </c>
      <c r="BJ149" s="17" t="s">
        <v>88</v>
      </c>
      <c r="BK149" s="150">
        <f t="shared" si="9"/>
        <v>0</v>
      </c>
      <c r="BL149" s="17" t="s">
        <v>120</v>
      </c>
      <c r="BM149" s="149" t="s">
        <v>414</v>
      </c>
    </row>
    <row r="150" spans="2:65" s="1" customFormat="1" ht="16.5" customHeight="1" x14ac:dyDescent="0.2">
      <c r="B150" s="137"/>
      <c r="C150" s="138" t="s">
        <v>416</v>
      </c>
      <c r="D150" s="138" t="s">
        <v>311</v>
      </c>
      <c r="E150" s="139" t="s">
        <v>8142</v>
      </c>
      <c r="F150" s="140" t="s">
        <v>8143</v>
      </c>
      <c r="G150" s="141" t="s">
        <v>434</v>
      </c>
      <c r="H150" s="142">
        <v>240</v>
      </c>
      <c r="I150" s="143"/>
      <c r="J150" s="144">
        <f t="shared" si="0"/>
        <v>0</v>
      </c>
      <c r="K150" s="140" t="s">
        <v>7325</v>
      </c>
      <c r="L150" s="33"/>
      <c r="M150" s="145" t="s">
        <v>1</v>
      </c>
      <c r="N150" s="146" t="s">
        <v>46</v>
      </c>
      <c r="P150" s="147">
        <f t="shared" si="1"/>
        <v>0</v>
      </c>
      <c r="Q150" s="147">
        <v>0</v>
      </c>
      <c r="R150" s="147">
        <f t="shared" si="2"/>
        <v>0</v>
      </c>
      <c r="S150" s="147">
        <v>0</v>
      </c>
      <c r="T150" s="148">
        <f t="shared" si="3"/>
        <v>0</v>
      </c>
      <c r="AR150" s="149" t="s">
        <v>120</v>
      </c>
      <c r="AT150" s="149" t="s">
        <v>311</v>
      </c>
      <c r="AU150" s="149" t="s">
        <v>88</v>
      </c>
      <c r="AY150" s="17" t="s">
        <v>309</v>
      </c>
      <c r="BE150" s="150">
        <f t="shared" si="4"/>
        <v>0</v>
      </c>
      <c r="BF150" s="150">
        <f t="shared" si="5"/>
        <v>0</v>
      </c>
      <c r="BG150" s="150">
        <f t="shared" si="6"/>
        <v>0</v>
      </c>
      <c r="BH150" s="150">
        <f t="shared" si="7"/>
        <v>0</v>
      </c>
      <c r="BI150" s="150">
        <f t="shared" si="8"/>
        <v>0</v>
      </c>
      <c r="BJ150" s="17" t="s">
        <v>88</v>
      </c>
      <c r="BK150" s="150">
        <f t="shared" si="9"/>
        <v>0</v>
      </c>
      <c r="BL150" s="17" t="s">
        <v>120</v>
      </c>
      <c r="BM150" s="149" t="s">
        <v>420</v>
      </c>
    </row>
    <row r="151" spans="2:65" s="1" customFormat="1" ht="16.5" customHeight="1" x14ac:dyDescent="0.2">
      <c r="B151" s="137"/>
      <c r="C151" s="138" t="s">
        <v>367</v>
      </c>
      <c r="D151" s="138" t="s">
        <v>311</v>
      </c>
      <c r="E151" s="139" t="s">
        <v>8144</v>
      </c>
      <c r="F151" s="140" t="s">
        <v>8145</v>
      </c>
      <c r="G151" s="141" t="s">
        <v>434</v>
      </c>
      <c r="H151" s="142">
        <v>224</v>
      </c>
      <c r="I151" s="143"/>
      <c r="J151" s="144">
        <f t="shared" si="0"/>
        <v>0</v>
      </c>
      <c r="K151" s="140" t="s">
        <v>7325</v>
      </c>
      <c r="L151" s="33"/>
      <c r="M151" s="145" t="s">
        <v>1</v>
      </c>
      <c r="N151" s="146" t="s">
        <v>46</v>
      </c>
      <c r="P151" s="147">
        <f t="shared" si="1"/>
        <v>0</v>
      </c>
      <c r="Q151" s="147">
        <v>0</v>
      </c>
      <c r="R151" s="147">
        <f t="shared" si="2"/>
        <v>0</v>
      </c>
      <c r="S151" s="147">
        <v>0</v>
      </c>
      <c r="T151" s="148">
        <f t="shared" si="3"/>
        <v>0</v>
      </c>
      <c r="AR151" s="149" t="s">
        <v>120</v>
      </c>
      <c r="AT151" s="149" t="s">
        <v>311</v>
      </c>
      <c r="AU151" s="149" t="s">
        <v>88</v>
      </c>
      <c r="AY151" s="17" t="s">
        <v>309</v>
      </c>
      <c r="BE151" s="150">
        <f t="shared" si="4"/>
        <v>0</v>
      </c>
      <c r="BF151" s="150">
        <f t="shared" si="5"/>
        <v>0</v>
      </c>
      <c r="BG151" s="150">
        <f t="shared" si="6"/>
        <v>0</v>
      </c>
      <c r="BH151" s="150">
        <f t="shared" si="7"/>
        <v>0</v>
      </c>
      <c r="BI151" s="150">
        <f t="shared" si="8"/>
        <v>0</v>
      </c>
      <c r="BJ151" s="17" t="s">
        <v>88</v>
      </c>
      <c r="BK151" s="150">
        <f t="shared" si="9"/>
        <v>0</v>
      </c>
      <c r="BL151" s="17" t="s">
        <v>120</v>
      </c>
      <c r="BM151" s="149" t="s">
        <v>424</v>
      </c>
    </row>
    <row r="152" spans="2:65" s="1" customFormat="1" ht="16.5" customHeight="1" x14ac:dyDescent="0.2">
      <c r="B152" s="137"/>
      <c r="C152" s="138" t="s">
        <v>426</v>
      </c>
      <c r="D152" s="138" t="s">
        <v>311</v>
      </c>
      <c r="E152" s="139" t="s">
        <v>8146</v>
      </c>
      <c r="F152" s="140" t="s">
        <v>8147</v>
      </c>
      <c r="G152" s="141" t="s">
        <v>434</v>
      </c>
      <c r="H152" s="142">
        <v>56</v>
      </c>
      <c r="I152" s="143"/>
      <c r="J152" s="144">
        <f t="shared" si="0"/>
        <v>0</v>
      </c>
      <c r="K152" s="140" t="s">
        <v>7325</v>
      </c>
      <c r="L152" s="33"/>
      <c r="M152" s="145" t="s">
        <v>1</v>
      </c>
      <c r="N152" s="146" t="s">
        <v>46</v>
      </c>
      <c r="P152" s="147">
        <f t="shared" si="1"/>
        <v>0</v>
      </c>
      <c r="Q152" s="147">
        <v>0</v>
      </c>
      <c r="R152" s="147">
        <f t="shared" si="2"/>
        <v>0</v>
      </c>
      <c r="S152" s="147">
        <v>0</v>
      </c>
      <c r="T152" s="148">
        <f t="shared" si="3"/>
        <v>0</v>
      </c>
      <c r="AR152" s="149" t="s">
        <v>120</v>
      </c>
      <c r="AT152" s="149" t="s">
        <v>311</v>
      </c>
      <c r="AU152" s="149" t="s">
        <v>88</v>
      </c>
      <c r="AY152" s="17" t="s">
        <v>309</v>
      </c>
      <c r="BE152" s="150">
        <f t="shared" si="4"/>
        <v>0</v>
      </c>
      <c r="BF152" s="150">
        <f t="shared" si="5"/>
        <v>0</v>
      </c>
      <c r="BG152" s="150">
        <f t="shared" si="6"/>
        <v>0</v>
      </c>
      <c r="BH152" s="150">
        <f t="shared" si="7"/>
        <v>0</v>
      </c>
      <c r="BI152" s="150">
        <f t="shared" si="8"/>
        <v>0</v>
      </c>
      <c r="BJ152" s="17" t="s">
        <v>88</v>
      </c>
      <c r="BK152" s="150">
        <f t="shared" si="9"/>
        <v>0</v>
      </c>
      <c r="BL152" s="17" t="s">
        <v>120</v>
      </c>
      <c r="BM152" s="149" t="s">
        <v>429</v>
      </c>
    </row>
    <row r="153" spans="2:65" s="1" customFormat="1" ht="16.5" customHeight="1" x14ac:dyDescent="0.2">
      <c r="B153" s="137"/>
      <c r="C153" s="138" t="s">
        <v>371</v>
      </c>
      <c r="D153" s="138" t="s">
        <v>311</v>
      </c>
      <c r="E153" s="139" t="s">
        <v>8148</v>
      </c>
      <c r="F153" s="140" t="s">
        <v>8149</v>
      </c>
      <c r="G153" s="141" t="s">
        <v>434</v>
      </c>
      <c r="H153" s="142">
        <v>40</v>
      </c>
      <c r="I153" s="143"/>
      <c r="J153" s="144">
        <f t="shared" si="0"/>
        <v>0</v>
      </c>
      <c r="K153" s="140" t="s">
        <v>7325</v>
      </c>
      <c r="L153" s="33"/>
      <c r="M153" s="145" t="s">
        <v>1</v>
      </c>
      <c r="N153" s="146" t="s">
        <v>46</v>
      </c>
      <c r="P153" s="147">
        <f t="shared" si="1"/>
        <v>0</v>
      </c>
      <c r="Q153" s="147">
        <v>0</v>
      </c>
      <c r="R153" s="147">
        <f t="shared" si="2"/>
        <v>0</v>
      </c>
      <c r="S153" s="147">
        <v>0</v>
      </c>
      <c r="T153" s="148">
        <f t="shared" si="3"/>
        <v>0</v>
      </c>
      <c r="AR153" s="149" t="s">
        <v>120</v>
      </c>
      <c r="AT153" s="149" t="s">
        <v>311</v>
      </c>
      <c r="AU153" s="149" t="s">
        <v>88</v>
      </c>
      <c r="AY153" s="17" t="s">
        <v>309</v>
      </c>
      <c r="BE153" s="150">
        <f t="shared" si="4"/>
        <v>0</v>
      </c>
      <c r="BF153" s="150">
        <f t="shared" si="5"/>
        <v>0</v>
      </c>
      <c r="BG153" s="150">
        <f t="shared" si="6"/>
        <v>0</v>
      </c>
      <c r="BH153" s="150">
        <f t="shared" si="7"/>
        <v>0</v>
      </c>
      <c r="BI153" s="150">
        <f t="shared" si="8"/>
        <v>0</v>
      </c>
      <c r="BJ153" s="17" t="s">
        <v>88</v>
      </c>
      <c r="BK153" s="150">
        <f t="shared" si="9"/>
        <v>0</v>
      </c>
      <c r="BL153" s="17" t="s">
        <v>120</v>
      </c>
      <c r="BM153" s="149" t="s">
        <v>435</v>
      </c>
    </row>
    <row r="154" spans="2:65" s="1" customFormat="1" ht="16.5" customHeight="1" x14ac:dyDescent="0.2">
      <c r="B154" s="137"/>
      <c r="C154" s="138" t="s">
        <v>437</v>
      </c>
      <c r="D154" s="138" t="s">
        <v>311</v>
      </c>
      <c r="E154" s="139" t="s">
        <v>8150</v>
      </c>
      <c r="F154" s="140" t="s">
        <v>8151</v>
      </c>
      <c r="G154" s="141" t="s">
        <v>2702</v>
      </c>
      <c r="H154" s="142">
        <v>800</v>
      </c>
      <c r="I154" s="143"/>
      <c r="J154" s="144">
        <f t="shared" si="0"/>
        <v>0</v>
      </c>
      <c r="K154" s="140" t="s">
        <v>7325</v>
      </c>
      <c r="L154" s="33"/>
      <c r="M154" s="145" t="s">
        <v>1</v>
      </c>
      <c r="N154" s="146" t="s">
        <v>46</v>
      </c>
      <c r="P154" s="147">
        <f t="shared" si="1"/>
        <v>0</v>
      </c>
      <c r="Q154" s="147">
        <v>0</v>
      </c>
      <c r="R154" s="147">
        <f t="shared" si="2"/>
        <v>0</v>
      </c>
      <c r="S154" s="147">
        <v>0</v>
      </c>
      <c r="T154" s="148">
        <f t="shared" si="3"/>
        <v>0</v>
      </c>
      <c r="AR154" s="149" t="s">
        <v>120</v>
      </c>
      <c r="AT154" s="149" t="s">
        <v>311</v>
      </c>
      <c r="AU154" s="149" t="s">
        <v>88</v>
      </c>
      <c r="AY154" s="17" t="s">
        <v>309</v>
      </c>
      <c r="BE154" s="150">
        <f t="shared" si="4"/>
        <v>0</v>
      </c>
      <c r="BF154" s="150">
        <f t="shared" si="5"/>
        <v>0</v>
      </c>
      <c r="BG154" s="150">
        <f t="shared" si="6"/>
        <v>0</v>
      </c>
      <c r="BH154" s="150">
        <f t="shared" si="7"/>
        <v>0</v>
      </c>
      <c r="BI154" s="150">
        <f t="shared" si="8"/>
        <v>0</v>
      </c>
      <c r="BJ154" s="17" t="s">
        <v>88</v>
      </c>
      <c r="BK154" s="150">
        <f t="shared" si="9"/>
        <v>0</v>
      </c>
      <c r="BL154" s="17" t="s">
        <v>120</v>
      </c>
      <c r="BM154" s="149" t="s">
        <v>440</v>
      </c>
    </row>
    <row r="155" spans="2:65" s="1" customFormat="1" ht="16.5" customHeight="1" x14ac:dyDescent="0.2">
      <c r="B155" s="137"/>
      <c r="C155" s="138" t="s">
        <v>376</v>
      </c>
      <c r="D155" s="138" t="s">
        <v>311</v>
      </c>
      <c r="E155" s="139" t="s">
        <v>8152</v>
      </c>
      <c r="F155" s="140" t="s">
        <v>8153</v>
      </c>
      <c r="G155" s="141" t="s">
        <v>2702</v>
      </c>
      <c r="H155" s="142">
        <v>2800</v>
      </c>
      <c r="I155" s="143"/>
      <c r="J155" s="144">
        <f t="shared" si="0"/>
        <v>0</v>
      </c>
      <c r="K155" s="140" t="s">
        <v>7325</v>
      </c>
      <c r="L155" s="33"/>
      <c r="M155" s="145" t="s">
        <v>1</v>
      </c>
      <c r="N155" s="146" t="s">
        <v>46</v>
      </c>
      <c r="P155" s="147">
        <f t="shared" si="1"/>
        <v>0</v>
      </c>
      <c r="Q155" s="147">
        <v>0</v>
      </c>
      <c r="R155" s="147">
        <f t="shared" si="2"/>
        <v>0</v>
      </c>
      <c r="S155" s="147">
        <v>0</v>
      </c>
      <c r="T155" s="148">
        <f t="shared" si="3"/>
        <v>0</v>
      </c>
      <c r="AR155" s="149" t="s">
        <v>120</v>
      </c>
      <c r="AT155" s="149" t="s">
        <v>311</v>
      </c>
      <c r="AU155" s="149" t="s">
        <v>88</v>
      </c>
      <c r="AY155" s="17" t="s">
        <v>309</v>
      </c>
      <c r="BE155" s="150">
        <f t="shared" si="4"/>
        <v>0</v>
      </c>
      <c r="BF155" s="150">
        <f t="shared" si="5"/>
        <v>0</v>
      </c>
      <c r="BG155" s="150">
        <f t="shared" si="6"/>
        <v>0</v>
      </c>
      <c r="BH155" s="150">
        <f t="shared" si="7"/>
        <v>0</v>
      </c>
      <c r="BI155" s="150">
        <f t="shared" si="8"/>
        <v>0</v>
      </c>
      <c r="BJ155" s="17" t="s">
        <v>88</v>
      </c>
      <c r="BK155" s="150">
        <f t="shared" si="9"/>
        <v>0</v>
      </c>
      <c r="BL155" s="17" t="s">
        <v>120</v>
      </c>
      <c r="BM155" s="149" t="s">
        <v>443</v>
      </c>
    </row>
    <row r="156" spans="2:65" s="1" customFormat="1" ht="16.5" customHeight="1" x14ac:dyDescent="0.2">
      <c r="B156" s="137"/>
      <c r="C156" s="138" t="s">
        <v>444</v>
      </c>
      <c r="D156" s="138" t="s">
        <v>311</v>
      </c>
      <c r="E156" s="139" t="s">
        <v>6834</v>
      </c>
      <c r="F156" s="140" t="s">
        <v>6799</v>
      </c>
      <c r="G156" s="141" t="s">
        <v>434</v>
      </c>
      <c r="H156" s="142">
        <v>284</v>
      </c>
      <c r="I156" s="143"/>
      <c r="J156" s="144">
        <f t="shared" si="0"/>
        <v>0</v>
      </c>
      <c r="K156" s="140" t="s">
        <v>366</v>
      </c>
      <c r="L156" s="33"/>
      <c r="M156" s="145" t="s">
        <v>1</v>
      </c>
      <c r="N156" s="146" t="s">
        <v>46</v>
      </c>
      <c r="P156" s="147">
        <f t="shared" si="1"/>
        <v>0</v>
      </c>
      <c r="Q156" s="147">
        <v>0</v>
      </c>
      <c r="R156" s="147">
        <f t="shared" si="2"/>
        <v>0</v>
      </c>
      <c r="S156" s="147">
        <v>0</v>
      </c>
      <c r="T156" s="148">
        <f t="shared" si="3"/>
        <v>0</v>
      </c>
      <c r="AR156" s="149" t="s">
        <v>120</v>
      </c>
      <c r="AT156" s="149" t="s">
        <v>311</v>
      </c>
      <c r="AU156" s="149" t="s">
        <v>88</v>
      </c>
      <c r="AY156" s="17" t="s">
        <v>309</v>
      </c>
      <c r="BE156" s="150">
        <f t="shared" si="4"/>
        <v>0</v>
      </c>
      <c r="BF156" s="150">
        <f t="shared" si="5"/>
        <v>0</v>
      </c>
      <c r="BG156" s="150">
        <f t="shared" si="6"/>
        <v>0</v>
      </c>
      <c r="BH156" s="150">
        <f t="shared" si="7"/>
        <v>0</v>
      </c>
      <c r="BI156" s="150">
        <f t="shared" si="8"/>
        <v>0</v>
      </c>
      <c r="BJ156" s="17" t="s">
        <v>88</v>
      </c>
      <c r="BK156" s="150">
        <f t="shared" si="9"/>
        <v>0</v>
      </c>
      <c r="BL156" s="17" t="s">
        <v>120</v>
      </c>
      <c r="BM156" s="149" t="s">
        <v>447</v>
      </c>
    </row>
    <row r="157" spans="2:65" s="1" customFormat="1" ht="16.5" customHeight="1" x14ac:dyDescent="0.2">
      <c r="B157" s="137"/>
      <c r="C157" s="138" t="s">
        <v>381</v>
      </c>
      <c r="D157" s="138" t="s">
        <v>311</v>
      </c>
      <c r="E157" s="139" t="s">
        <v>8154</v>
      </c>
      <c r="F157" s="140" t="s">
        <v>8155</v>
      </c>
      <c r="G157" s="141" t="s">
        <v>434</v>
      </c>
      <c r="H157" s="142">
        <v>280</v>
      </c>
      <c r="I157" s="143"/>
      <c r="J157" s="144">
        <f t="shared" si="0"/>
        <v>0</v>
      </c>
      <c r="K157" s="140" t="s">
        <v>7325</v>
      </c>
      <c r="L157" s="33"/>
      <c r="M157" s="145" t="s">
        <v>1</v>
      </c>
      <c r="N157" s="146" t="s">
        <v>46</v>
      </c>
      <c r="P157" s="147">
        <f t="shared" si="1"/>
        <v>0</v>
      </c>
      <c r="Q157" s="147">
        <v>0</v>
      </c>
      <c r="R157" s="147">
        <f t="shared" si="2"/>
        <v>0</v>
      </c>
      <c r="S157" s="147">
        <v>0</v>
      </c>
      <c r="T157" s="148">
        <f t="shared" si="3"/>
        <v>0</v>
      </c>
      <c r="AR157" s="149" t="s">
        <v>120</v>
      </c>
      <c r="AT157" s="149" t="s">
        <v>311</v>
      </c>
      <c r="AU157" s="149" t="s">
        <v>88</v>
      </c>
      <c r="AY157" s="17" t="s">
        <v>309</v>
      </c>
      <c r="BE157" s="150">
        <f t="shared" si="4"/>
        <v>0</v>
      </c>
      <c r="BF157" s="150">
        <f t="shared" si="5"/>
        <v>0</v>
      </c>
      <c r="BG157" s="150">
        <f t="shared" si="6"/>
        <v>0</v>
      </c>
      <c r="BH157" s="150">
        <f t="shared" si="7"/>
        <v>0</v>
      </c>
      <c r="BI157" s="150">
        <f t="shared" si="8"/>
        <v>0</v>
      </c>
      <c r="BJ157" s="17" t="s">
        <v>88</v>
      </c>
      <c r="BK157" s="150">
        <f t="shared" si="9"/>
        <v>0</v>
      </c>
      <c r="BL157" s="17" t="s">
        <v>120</v>
      </c>
      <c r="BM157" s="149" t="s">
        <v>452</v>
      </c>
    </row>
    <row r="158" spans="2:65" s="1" customFormat="1" ht="16.5" customHeight="1" x14ac:dyDescent="0.2">
      <c r="B158" s="137"/>
      <c r="C158" s="138" t="s">
        <v>458</v>
      </c>
      <c r="D158" s="138" t="s">
        <v>311</v>
      </c>
      <c r="E158" s="139" t="s">
        <v>8156</v>
      </c>
      <c r="F158" s="140" t="s">
        <v>8157</v>
      </c>
      <c r="G158" s="141" t="s">
        <v>434</v>
      </c>
      <c r="H158" s="142">
        <v>4</v>
      </c>
      <c r="I158" s="143"/>
      <c r="J158" s="144">
        <f t="shared" si="0"/>
        <v>0</v>
      </c>
      <c r="K158" s="140" t="s">
        <v>7325</v>
      </c>
      <c r="L158" s="33"/>
      <c r="M158" s="145" t="s">
        <v>1</v>
      </c>
      <c r="N158" s="146" t="s">
        <v>46</v>
      </c>
      <c r="P158" s="147">
        <f t="shared" si="1"/>
        <v>0</v>
      </c>
      <c r="Q158" s="147">
        <v>0</v>
      </c>
      <c r="R158" s="147">
        <f t="shared" si="2"/>
        <v>0</v>
      </c>
      <c r="S158" s="147">
        <v>0</v>
      </c>
      <c r="T158" s="148">
        <f t="shared" si="3"/>
        <v>0</v>
      </c>
      <c r="AR158" s="149" t="s">
        <v>120</v>
      </c>
      <c r="AT158" s="149" t="s">
        <v>311</v>
      </c>
      <c r="AU158" s="149" t="s">
        <v>88</v>
      </c>
      <c r="AY158" s="17" t="s">
        <v>309</v>
      </c>
      <c r="BE158" s="150">
        <f t="shared" si="4"/>
        <v>0</v>
      </c>
      <c r="BF158" s="150">
        <f t="shared" si="5"/>
        <v>0</v>
      </c>
      <c r="BG158" s="150">
        <f t="shared" si="6"/>
        <v>0</v>
      </c>
      <c r="BH158" s="150">
        <f t="shared" si="7"/>
        <v>0</v>
      </c>
      <c r="BI158" s="150">
        <f t="shared" si="8"/>
        <v>0</v>
      </c>
      <c r="BJ158" s="17" t="s">
        <v>88</v>
      </c>
      <c r="BK158" s="150">
        <f t="shared" si="9"/>
        <v>0</v>
      </c>
      <c r="BL158" s="17" t="s">
        <v>120</v>
      </c>
      <c r="BM158" s="149" t="s">
        <v>461</v>
      </c>
    </row>
    <row r="159" spans="2:65" s="1" customFormat="1" ht="16.5" customHeight="1" x14ac:dyDescent="0.2">
      <c r="B159" s="137"/>
      <c r="C159" s="138" t="s">
        <v>385</v>
      </c>
      <c r="D159" s="138" t="s">
        <v>311</v>
      </c>
      <c r="E159" s="139" t="s">
        <v>7396</v>
      </c>
      <c r="F159" s="140" t="s">
        <v>6706</v>
      </c>
      <c r="G159" s="141" t="s">
        <v>434</v>
      </c>
      <c r="H159" s="142">
        <v>1168</v>
      </c>
      <c r="I159" s="143"/>
      <c r="J159" s="144">
        <f t="shared" si="0"/>
        <v>0</v>
      </c>
      <c r="K159" s="140" t="s">
        <v>366</v>
      </c>
      <c r="L159" s="33"/>
      <c r="M159" s="145" t="s">
        <v>1</v>
      </c>
      <c r="N159" s="146" t="s">
        <v>46</v>
      </c>
      <c r="P159" s="147">
        <f t="shared" si="1"/>
        <v>0</v>
      </c>
      <c r="Q159" s="147">
        <v>0</v>
      </c>
      <c r="R159" s="147">
        <f t="shared" si="2"/>
        <v>0</v>
      </c>
      <c r="S159" s="147">
        <v>0</v>
      </c>
      <c r="T159" s="148">
        <f t="shared" si="3"/>
        <v>0</v>
      </c>
      <c r="AR159" s="149" t="s">
        <v>120</v>
      </c>
      <c r="AT159" s="149" t="s">
        <v>311</v>
      </c>
      <c r="AU159" s="149" t="s">
        <v>88</v>
      </c>
      <c r="AY159" s="17" t="s">
        <v>309</v>
      </c>
      <c r="BE159" s="150">
        <f t="shared" si="4"/>
        <v>0</v>
      </c>
      <c r="BF159" s="150">
        <f t="shared" si="5"/>
        <v>0</v>
      </c>
      <c r="BG159" s="150">
        <f t="shared" si="6"/>
        <v>0</v>
      </c>
      <c r="BH159" s="150">
        <f t="shared" si="7"/>
        <v>0</v>
      </c>
      <c r="BI159" s="150">
        <f t="shared" si="8"/>
        <v>0</v>
      </c>
      <c r="BJ159" s="17" t="s">
        <v>88</v>
      </c>
      <c r="BK159" s="150">
        <f t="shared" si="9"/>
        <v>0</v>
      </c>
      <c r="BL159" s="17" t="s">
        <v>120</v>
      </c>
      <c r="BM159" s="149" t="s">
        <v>468</v>
      </c>
    </row>
    <row r="160" spans="2:65" s="1" customFormat="1" ht="16.5" customHeight="1" x14ac:dyDescent="0.2">
      <c r="B160" s="137"/>
      <c r="C160" s="138" t="s">
        <v>471</v>
      </c>
      <c r="D160" s="138" t="s">
        <v>311</v>
      </c>
      <c r="E160" s="139" t="s">
        <v>8158</v>
      </c>
      <c r="F160" s="140" t="s">
        <v>8159</v>
      </c>
      <c r="G160" s="141" t="s">
        <v>434</v>
      </c>
      <c r="H160" s="142">
        <v>320</v>
      </c>
      <c r="I160" s="143"/>
      <c r="J160" s="144">
        <f t="shared" ref="J160:J179" si="10">ROUND(I160*H160,2)</f>
        <v>0</v>
      </c>
      <c r="K160" s="140" t="s">
        <v>7325</v>
      </c>
      <c r="L160" s="33"/>
      <c r="M160" s="145" t="s">
        <v>1</v>
      </c>
      <c r="N160" s="146" t="s">
        <v>46</v>
      </c>
      <c r="P160" s="147">
        <f t="shared" ref="P160:P179" si="11">O160*H160</f>
        <v>0</v>
      </c>
      <c r="Q160" s="147">
        <v>0</v>
      </c>
      <c r="R160" s="147">
        <f t="shared" ref="R160:R179" si="12">Q160*H160</f>
        <v>0</v>
      </c>
      <c r="S160" s="147">
        <v>0</v>
      </c>
      <c r="T160" s="148">
        <f t="shared" ref="T160:T179" si="13">S160*H160</f>
        <v>0</v>
      </c>
      <c r="AR160" s="149" t="s">
        <v>120</v>
      </c>
      <c r="AT160" s="149" t="s">
        <v>311</v>
      </c>
      <c r="AU160" s="149" t="s">
        <v>88</v>
      </c>
      <c r="AY160" s="17" t="s">
        <v>309</v>
      </c>
      <c r="BE160" s="150">
        <f t="shared" ref="BE160:BE179" si="14">IF(N160="základní",J160,0)</f>
        <v>0</v>
      </c>
      <c r="BF160" s="150">
        <f t="shared" ref="BF160:BF179" si="15">IF(N160="snížená",J160,0)</f>
        <v>0</v>
      </c>
      <c r="BG160" s="150">
        <f t="shared" ref="BG160:BG179" si="16">IF(N160="zákl. přenesená",J160,0)</f>
        <v>0</v>
      </c>
      <c r="BH160" s="150">
        <f t="shared" ref="BH160:BH179" si="17">IF(N160="sníž. přenesená",J160,0)</f>
        <v>0</v>
      </c>
      <c r="BI160" s="150">
        <f t="shared" ref="BI160:BI179" si="18">IF(N160="nulová",J160,0)</f>
        <v>0</v>
      </c>
      <c r="BJ160" s="17" t="s">
        <v>88</v>
      </c>
      <c r="BK160" s="150">
        <f t="shared" ref="BK160:BK179" si="19">ROUND(I160*H160,2)</f>
        <v>0</v>
      </c>
      <c r="BL160" s="17" t="s">
        <v>120</v>
      </c>
      <c r="BM160" s="149" t="s">
        <v>474</v>
      </c>
    </row>
    <row r="161" spans="2:65" s="1" customFormat="1" ht="16.5" customHeight="1" x14ac:dyDescent="0.2">
      <c r="B161" s="137"/>
      <c r="C161" s="138" t="s">
        <v>392</v>
      </c>
      <c r="D161" s="138" t="s">
        <v>311</v>
      </c>
      <c r="E161" s="139" t="s">
        <v>8160</v>
      </c>
      <c r="F161" s="140" t="s">
        <v>8161</v>
      </c>
      <c r="G161" s="141" t="s">
        <v>434</v>
      </c>
      <c r="H161" s="142">
        <v>320</v>
      </c>
      <c r="I161" s="143"/>
      <c r="J161" s="144">
        <f t="shared" si="10"/>
        <v>0</v>
      </c>
      <c r="K161" s="140" t="s">
        <v>7325</v>
      </c>
      <c r="L161" s="33"/>
      <c r="M161" s="145" t="s">
        <v>1</v>
      </c>
      <c r="N161" s="146" t="s">
        <v>46</v>
      </c>
      <c r="P161" s="147">
        <f t="shared" si="11"/>
        <v>0</v>
      </c>
      <c r="Q161" s="147">
        <v>0</v>
      </c>
      <c r="R161" s="147">
        <f t="shared" si="12"/>
        <v>0</v>
      </c>
      <c r="S161" s="147">
        <v>0</v>
      </c>
      <c r="T161" s="148">
        <f t="shared" si="13"/>
        <v>0</v>
      </c>
      <c r="AR161" s="149" t="s">
        <v>120</v>
      </c>
      <c r="AT161" s="149" t="s">
        <v>311</v>
      </c>
      <c r="AU161" s="149" t="s">
        <v>88</v>
      </c>
      <c r="AY161" s="17" t="s">
        <v>309</v>
      </c>
      <c r="BE161" s="150">
        <f t="shared" si="14"/>
        <v>0</v>
      </c>
      <c r="BF161" s="150">
        <f t="shared" si="15"/>
        <v>0</v>
      </c>
      <c r="BG161" s="150">
        <f t="shared" si="16"/>
        <v>0</v>
      </c>
      <c r="BH161" s="150">
        <f t="shared" si="17"/>
        <v>0</v>
      </c>
      <c r="BI161" s="150">
        <f t="shared" si="18"/>
        <v>0</v>
      </c>
      <c r="BJ161" s="17" t="s">
        <v>88</v>
      </c>
      <c r="BK161" s="150">
        <f t="shared" si="19"/>
        <v>0</v>
      </c>
      <c r="BL161" s="17" t="s">
        <v>120</v>
      </c>
      <c r="BM161" s="149" t="s">
        <v>478</v>
      </c>
    </row>
    <row r="162" spans="2:65" s="1" customFormat="1" ht="16.5" customHeight="1" x14ac:dyDescent="0.2">
      <c r="B162" s="137"/>
      <c r="C162" s="138" t="s">
        <v>480</v>
      </c>
      <c r="D162" s="138" t="s">
        <v>311</v>
      </c>
      <c r="E162" s="139" t="s">
        <v>8162</v>
      </c>
      <c r="F162" s="140" t="s">
        <v>8163</v>
      </c>
      <c r="G162" s="141" t="s">
        <v>434</v>
      </c>
      <c r="H162" s="142">
        <v>528</v>
      </c>
      <c r="I162" s="143"/>
      <c r="J162" s="144">
        <f t="shared" si="10"/>
        <v>0</v>
      </c>
      <c r="K162" s="140" t="s">
        <v>7325</v>
      </c>
      <c r="L162" s="33"/>
      <c r="M162" s="145" t="s">
        <v>1</v>
      </c>
      <c r="N162" s="146" t="s">
        <v>46</v>
      </c>
      <c r="P162" s="147">
        <f t="shared" si="11"/>
        <v>0</v>
      </c>
      <c r="Q162" s="147">
        <v>0</v>
      </c>
      <c r="R162" s="147">
        <f t="shared" si="12"/>
        <v>0</v>
      </c>
      <c r="S162" s="147">
        <v>0</v>
      </c>
      <c r="T162" s="148">
        <f t="shared" si="13"/>
        <v>0</v>
      </c>
      <c r="AR162" s="149" t="s">
        <v>120</v>
      </c>
      <c r="AT162" s="149" t="s">
        <v>311</v>
      </c>
      <c r="AU162" s="149" t="s">
        <v>88</v>
      </c>
      <c r="AY162" s="17" t="s">
        <v>309</v>
      </c>
      <c r="BE162" s="150">
        <f t="shared" si="14"/>
        <v>0</v>
      </c>
      <c r="BF162" s="150">
        <f t="shared" si="15"/>
        <v>0</v>
      </c>
      <c r="BG162" s="150">
        <f t="shared" si="16"/>
        <v>0</v>
      </c>
      <c r="BH162" s="150">
        <f t="shared" si="17"/>
        <v>0</v>
      </c>
      <c r="BI162" s="150">
        <f t="shared" si="18"/>
        <v>0</v>
      </c>
      <c r="BJ162" s="17" t="s">
        <v>88</v>
      </c>
      <c r="BK162" s="150">
        <f t="shared" si="19"/>
        <v>0</v>
      </c>
      <c r="BL162" s="17" t="s">
        <v>120</v>
      </c>
      <c r="BM162" s="149" t="s">
        <v>483</v>
      </c>
    </row>
    <row r="163" spans="2:65" s="1" customFormat="1" ht="16.5" customHeight="1" x14ac:dyDescent="0.2">
      <c r="B163" s="137"/>
      <c r="C163" s="138" t="s">
        <v>398</v>
      </c>
      <c r="D163" s="138" t="s">
        <v>311</v>
      </c>
      <c r="E163" s="139" t="s">
        <v>8164</v>
      </c>
      <c r="F163" s="140" t="s">
        <v>8165</v>
      </c>
      <c r="G163" s="141" t="s">
        <v>2702</v>
      </c>
      <c r="H163" s="142">
        <v>1200</v>
      </c>
      <c r="I163" s="143"/>
      <c r="J163" s="144">
        <f t="shared" si="10"/>
        <v>0</v>
      </c>
      <c r="K163" s="140" t="s">
        <v>7325</v>
      </c>
      <c r="L163" s="33"/>
      <c r="M163" s="145" t="s">
        <v>1</v>
      </c>
      <c r="N163" s="146" t="s">
        <v>46</v>
      </c>
      <c r="P163" s="147">
        <f t="shared" si="11"/>
        <v>0</v>
      </c>
      <c r="Q163" s="147">
        <v>0</v>
      </c>
      <c r="R163" s="147">
        <f t="shared" si="12"/>
        <v>0</v>
      </c>
      <c r="S163" s="147">
        <v>0</v>
      </c>
      <c r="T163" s="148">
        <f t="shared" si="13"/>
        <v>0</v>
      </c>
      <c r="AR163" s="149" t="s">
        <v>120</v>
      </c>
      <c r="AT163" s="149" t="s">
        <v>311</v>
      </c>
      <c r="AU163" s="149" t="s">
        <v>88</v>
      </c>
      <c r="AY163" s="17" t="s">
        <v>309</v>
      </c>
      <c r="BE163" s="150">
        <f t="shared" si="14"/>
        <v>0</v>
      </c>
      <c r="BF163" s="150">
        <f t="shared" si="15"/>
        <v>0</v>
      </c>
      <c r="BG163" s="150">
        <f t="shared" si="16"/>
        <v>0</v>
      </c>
      <c r="BH163" s="150">
        <f t="shared" si="17"/>
        <v>0</v>
      </c>
      <c r="BI163" s="150">
        <f t="shared" si="18"/>
        <v>0</v>
      </c>
      <c r="BJ163" s="17" t="s">
        <v>88</v>
      </c>
      <c r="BK163" s="150">
        <f t="shared" si="19"/>
        <v>0</v>
      </c>
      <c r="BL163" s="17" t="s">
        <v>120</v>
      </c>
      <c r="BM163" s="149" t="s">
        <v>488</v>
      </c>
    </row>
    <row r="164" spans="2:65" s="1" customFormat="1" ht="16.5" customHeight="1" x14ac:dyDescent="0.2">
      <c r="B164" s="137"/>
      <c r="C164" s="138" t="s">
        <v>491</v>
      </c>
      <c r="D164" s="138" t="s">
        <v>311</v>
      </c>
      <c r="E164" s="139" t="s">
        <v>8166</v>
      </c>
      <c r="F164" s="140" t="s">
        <v>8167</v>
      </c>
      <c r="G164" s="141" t="s">
        <v>2702</v>
      </c>
      <c r="H164" s="142">
        <v>4800</v>
      </c>
      <c r="I164" s="143"/>
      <c r="J164" s="144">
        <f t="shared" si="10"/>
        <v>0</v>
      </c>
      <c r="K164" s="140" t="s">
        <v>7325</v>
      </c>
      <c r="L164" s="33"/>
      <c r="M164" s="145" t="s">
        <v>1</v>
      </c>
      <c r="N164" s="146" t="s">
        <v>46</v>
      </c>
      <c r="P164" s="147">
        <f t="shared" si="11"/>
        <v>0</v>
      </c>
      <c r="Q164" s="147">
        <v>0</v>
      </c>
      <c r="R164" s="147">
        <f t="shared" si="12"/>
        <v>0</v>
      </c>
      <c r="S164" s="147">
        <v>0</v>
      </c>
      <c r="T164" s="148">
        <f t="shared" si="13"/>
        <v>0</v>
      </c>
      <c r="AR164" s="149" t="s">
        <v>120</v>
      </c>
      <c r="AT164" s="149" t="s">
        <v>311</v>
      </c>
      <c r="AU164" s="149" t="s">
        <v>88</v>
      </c>
      <c r="AY164" s="17" t="s">
        <v>309</v>
      </c>
      <c r="BE164" s="150">
        <f t="shared" si="14"/>
        <v>0</v>
      </c>
      <c r="BF164" s="150">
        <f t="shared" si="15"/>
        <v>0</v>
      </c>
      <c r="BG164" s="150">
        <f t="shared" si="16"/>
        <v>0</v>
      </c>
      <c r="BH164" s="150">
        <f t="shared" si="17"/>
        <v>0</v>
      </c>
      <c r="BI164" s="150">
        <f t="shared" si="18"/>
        <v>0</v>
      </c>
      <c r="BJ164" s="17" t="s">
        <v>88</v>
      </c>
      <c r="BK164" s="150">
        <f t="shared" si="19"/>
        <v>0</v>
      </c>
      <c r="BL164" s="17" t="s">
        <v>120</v>
      </c>
      <c r="BM164" s="149" t="s">
        <v>494</v>
      </c>
    </row>
    <row r="165" spans="2:65" s="1" customFormat="1" ht="16.5" customHeight="1" x14ac:dyDescent="0.2">
      <c r="B165" s="137"/>
      <c r="C165" s="138" t="s">
        <v>402</v>
      </c>
      <c r="D165" s="138" t="s">
        <v>311</v>
      </c>
      <c r="E165" s="139" t="s">
        <v>8168</v>
      </c>
      <c r="F165" s="140" t="s">
        <v>8169</v>
      </c>
      <c r="G165" s="141" t="s">
        <v>2702</v>
      </c>
      <c r="H165" s="142">
        <v>30</v>
      </c>
      <c r="I165" s="143"/>
      <c r="J165" s="144">
        <f t="shared" si="10"/>
        <v>0</v>
      </c>
      <c r="K165" s="140" t="s">
        <v>7325</v>
      </c>
      <c r="L165" s="33"/>
      <c r="M165" s="145" t="s">
        <v>1</v>
      </c>
      <c r="N165" s="146" t="s">
        <v>46</v>
      </c>
      <c r="P165" s="147">
        <f t="shared" si="11"/>
        <v>0</v>
      </c>
      <c r="Q165" s="147">
        <v>0</v>
      </c>
      <c r="R165" s="147">
        <f t="shared" si="12"/>
        <v>0</v>
      </c>
      <c r="S165" s="147">
        <v>0</v>
      </c>
      <c r="T165" s="148">
        <f t="shared" si="13"/>
        <v>0</v>
      </c>
      <c r="AR165" s="149" t="s">
        <v>120</v>
      </c>
      <c r="AT165" s="149" t="s">
        <v>311</v>
      </c>
      <c r="AU165" s="149" t="s">
        <v>88</v>
      </c>
      <c r="AY165" s="17" t="s">
        <v>309</v>
      </c>
      <c r="BE165" s="150">
        <f t="shared" si="14"/>
        <v>0</v>
      </c>
      <c r="BF165" s="150">
        <f t="shared" si="15"/>
        <v>0</v>
      </c>
      <c r="BG165" s="150">
        <f t="shared" si="16"/>
        <v>0</v>
      </c>
      <c r="BH165" s="150">
        <f t="shared" si="17"/>
        <v>0</v>
      </c>
      <c r="BI165" s="150">
        <f t="shared" si="18"/>
        <v>0</v>
      </c>
      <c r="BJ165" s="17" t="s">
        <v>88</v>
      </c>
      <c r="BK165" s="150">
        <f t="shared" si="19"/>
        <v>0</v>
      </c>
      <c r="BL165" s="17" t="s">
        <v>120</v>
      </c>
      <c r="BM165" s="149" t="s">
        <v>501</v>
      </c>
    </row>
    <row r="166" spans="2:65" s="1" customFormat="1" ht="16.5" customHeight="1" x14ac:dyDescent="0.2">
      <c r="B166" s="137"/>
      <c r="C166" s="138" t="s">
        <v>503</v>
      </c>
      <c r="D166" s="138" t="s">
        <v>311</v>
      </c>
      <c r="E166" s="139" t="s">
        <v>8170</v>
      </c>
      <c r="F166" s="140" t="s">
        <v>8171</v>
      </c>
      <c r="G166" s="141" t="s">
        <v>2702</v>
      </c>
      <c r="H166" s="142">
        <v>4500</v>
      </c>
      <c r="I166" s="143"/>
      <c r="J166" s="144">
        <f t="shared" si="10"/>
        <v>0</v>
      </c>
      <c r="K166" s="140" t="s">
        <v>7325</v>
      </c>
      <c r="L166" s="33"/>
      <c r="M166" s="145" t="s">
        <v>1</v>
      </c>
      <c r="N166" s="146" t="s">
        <v>46</v>
      </c>
      <c r="P166" s="147">
        <f t="shared" si="11"/>
        <v>0</v>
      </c>
      <c r="Q166" s="147">
        <v>0</v>
      </c>
      <c r="R166" s="147">
        <f t="shared" si="12"/>
        <v>0</v>
      </c>
      <c r="S166" s="147">
        <v>0</v>
      </c>
      <c r="T166" s="148">
        <f t="shared" si="13"/>
        <v>0</v>
      </c>
      <c r="AR166" s="149" t="s">
        <v>120</v>
      </c>
      <c r="AT166" s="149" t="s">
        <v>311</v>
      </c>
      <c r="AU166" s="149" t="s">
        <v>88</v>
      </c>
      <c r="AY166" s="17" t="s">
        <v>309</v>
      </c>
      <c r="BE166" s="150">
        <f t="shared" si="14"/>
        <v>0</v>
      </c>
      <c r="BF166" s="150">
        <f t="shared" si="15"/>
        <v>0</v>
      </c>
      <c r="BG166" s="150">
        <f t="shared" si="16"/>
        <v>0</v>
      </c>
      <c r="BH166" s="150">
        <f t="shared" si="17"/>
        <v>0</v>
      </c>
      <c r="BI166" s="150">
        <f t="shared" si="18"/>
        <v>0</v>
      </c>
      <c r="BJ166" s="17" t="s">
        <v>88</v>
      </c>
      <c r="BK166" s="150">
        <f t="shared" si="19"/>
        <v>0</v>
      </c>
      <c r="BL166" s="17" t="s">
        <v>120</v>
      </c>
      <c r="BM166" s="149" t="s">
        <v>506</v>
      </c>
    </row>
    <row r="167" spans="2:65" s="1" customFormat="1" ht="16.5" customHeight="1" x14ac:dyDescent="0.2">
      <c r="B167" s="137"/>
      <c r="C167" s="138" t="s">
        <v>406</v>
      </c>
      <c r="D167" s="138" t="s">
        <v>311</v>
      </c>
      <c r="E167" s="139" t="s">
        <v>8172</v>
      </c>
      <c r="F167" s="140" t="s">
        <v>8173</v>
      </c>
      <c r="G167" s="141" t="s">
        <v>2702</v>
      </c>
      <c r="H167" s="142">
        <v>8800</v>
      </c>
      <c r="I167" s="143"/>
      <c r="J167" s="144">
        <f t="shared" si="10"/>
        <v>0</v>
      </c>
      <c r="K167" s="140" t="s">
        <v>7325</v>
      </c>
      <c r="L167" s="33"/>
      <c r="M167" s="145" t="s">
        <v>1</v>
      </c>
      <c r="N167" s="146" t="s">
        <v>46</v>
      </c>
      <c r="P167" s="147">
        <f t="shared" si="11"/>
        <v>0</v>
      </c>
      <c r="Q167" s="147">
        <v>0</v>
      </c>
      <c r="R167" s="147">
        <f t="shared" si="12"/>
        <v>0</v>
      </c>
      <c r="S167" s="147">
        <v>0</v>
      </c>
      <c r="T167" s="148">
        <f t="shared" si="13"/>
        <v>0</v>
      </c>
      <c r="AR167" s="149" t="s">
        <v>120</v>
      </c>
      <c r="AT167" s="149" t="s">
        <v>311</v>
      </c>
      <c r="AU167" s="149" t="s">
        <v>88</v>
      </c>
      <c r="AY167" s="17" t="s">
        <v>309</v>
      </c>
      <c r="BE167" s="150">
        <f t="shared" si="14"/>
        <v>0</v>
      </c>
      <c r="BF167" s="150">
        <f t="shared" si="15"/>
        <v>0</v>
      </c>
      <c r="BG167" s="150">
        <f t="shared" si="16"/>
        <v>0</v>
      </c>
      <c r="BH167" s="150">
        <f t="shared" si="17"/>
        <v>0</v>
      </c>
      <c r="BI167" s="150">
        <f t="shared" si="18"/>
        <v>0</v>
      </c>
      <c r="BJ167" s="17" t="s">
        <v>88</v>
      </c>
      <c r="BK167" s="150">
        <f t="shared" si="19"/>
        <v>0</v>
      </c>
      <c r="BL167" s="17" t="s">
        <v>120</v>
      </c>
      <c r="BM167" s="149" t="s">
        <v>513</v>
      </c>
    </row>
    <row r="168" spans="2:65" s="1" customFormat="1" ht="16.5" customHeight="1" x14ac:dyDescent="0.2">
      <c r="B168" s="137"/>
      <c r="C168" s="138" t="s">
        <v>516</v>
      </c>
      <c r="D168" s="138" t="s">
        <v>311</v>
      </c>
      <c r="E168" s="139" t="s">
        <v>8174</v>
      </c>
      <c r="F168" s="140" t="s">
        <v>8175</v>
      </c>
      <c r="G168" s="141" t="s">
        <v>434</v>
      </c>
      <c r="H168" s="142">
        <v>5610</v>
      </c>
      <c r="I168" s="143"/>
      <c r="J168" s="144">
        <f t="shared" si="10"/>
        <v>0</v>
      </c>
      <c r="K168" s="140" t="s">
        <v>7325</v>
      </c>
      <c r="L168" s="33"/>
      <c r="M168" s="145" t="s">
        <v>1</v>
      </c>
      <c r="N168" s="146" t="s">
        <v>46</v>
      </c>
      <c r="P168" s="147">
        <f t="shared" si="11"/>
        <v>0</v>
      </c>
      <c r="Q168" s="147">
        <v>0</v>
      </c>
      <c r="R168" s="147">
        <f t="shared" si="12"/>
        <v>0</v>
      </c>
      <c r="S168" s="147">
        <v>0</v>
      </c>
      <c r="T168" s="148">
        <f t="shared" si="13"/>
        <v>0</v>
      </c>
      <c r="AR168" s="149" t="s">
        <v>120</v>
      </c>
      <c r="AT168" s="149" t="s">
        <v>311</v>
      </c>
      <c r="AU168" s="149" t="s">
        <v>88</v>
      </c>
      <c r="AY168" s="17" t="s">
        <v>309</v>
      </c>
      <c r="BE168" s="150">
        <f t="shared" si="14"/>
        <v>0</v>
      </c>
      <c r="BF168" s="150">
        <f t="shared" si="15"/>
        <v>0</v>
      </c>
      <c r="BG168" s="150">
        <f t="shared" si="16"/>
        <v>0</v>
      </c>
      <c r="BH168" s="150">
        <f t="shared" si="17"/>
        <v>0</v>
      </c>
      <c r="BI168" s="150">
        <f t="shared" si="18"/>
        <v>0</v>
      </c>
      <c r="BJ168" s="17" t="s">
        <v>88</v>
      </c>
      <c r="BK168" s="150">
        <f t="shared" si="19"/>
        <v>0</v>
      </c>
      <c r="BL168" s="17" t="s">
        <v>120</v>
      </c>
      <c r="BM168" s="149" t="s">
        <v>519</v>
      </c>
    </row>
    <row r="169" spans="2:65" s="1" customFormat="1" ht="16.5" customHeight="1" x14ac:dyDescent="0.2">
      <c r="B169" s="137"/>
      <c r="C169" s="138" t="s">
        <v>410</v>
      </c>
      <c r="D169" s="138" t="s">
        <v>311</v>
      </c>
      <c r="E169" s="139" t="s">
        <v>8176</v>
      </c>
      <c r="F169" s="140" t="s">
        <v>8177</v>
      </c>
      <c r="G169" s="141" t="s">
        <v>2702</v>
      </c>
      <c r="H169" s="142">
        <v>800</v>
      </c>
      <c r="I169" s="143"/>
      <c r="J169" s="144">
        <f t="shared" si="10"/>
        <v>0</v>
      </c>
      <c r="K169" s="140" t="s">
        <v>7325</v>
      </c>
      <c r="L169" s="33"/>
      <c r="M169" s="145" t="s">
        <v>1</v>
      </c>
      <c r="N169" s="146" t="s">
        <v>46</v>
      </c>
      <c r="P169" s="147">
        <f t="shared" si="11"/>
        <v>0</v>
      </c>
      <c r="Q169" s="147">
        <v>0</v>
      </c>
      <c r="R169" s="147">
        <f t="shared" si="12"/>
        <v>0</v>
      </c>
      <c r="S169" s="147">
        <v>0</v>
      </c>
      <c r="T169" s="148">
        <f t="shared" si="13"/>
        <v>0</v>
      </c>
      <c r="AR169" s="149" t="s">
        <v>120</v>
      </c>
      <c r="AT169" s="149" t="s">
        <v>311</v>
      </c>
      <c r="AU169" s="149" t="s">
        <v>88</v>
      </c>
      <c r="AY169" s="17" t="s">
        <v>309</v>
      </c>
      <c r="BE169" s="150">
        <f t="shared" si="14"/>
        <v>0</v>
      </c>
      <c r="BF169" s="150">
        <f t="shared" si="15"/>
        <v>0</v>
      </c>
      <c r="BG169" s="150">
        <f t="shared" si="16"/>
        <v>0</v>
      </c>
      <c r="BH169" s="150">
        <f t="shared" si="17"/>
        <v>0</v>
      </c>
      <c r="BI169" s="150">
        <f t="shared" si="18"/>
        <v>0</v>
      </c>
      <c r="BJ169" s="17" t="s">
        <v>88</v>
      </c>
      <c r="BK169" s="150">
        <f t="shared" si="19"/>
        <v>0</v>
      </c>
      <c r="BL169" s="17" t="s">
        <v>120</v>
      </c>
      <c r="BM169" s="149" t="s">
        <v>521</v>
      </c>
    </row>
    <row r="170" spans="2:65" s="1" customFormat="1" ht="16.5" customHeight="1" x14ac:dyDescent="0.2">
      <c r="B170" s="137"/>
      <c r="C170" s="138" t="s">
        <v>523</v>
      </c>
      <c r="D170" s="138" t="s">
        <v>311</v>
      </c>
      <c r="E170" s="139" t="s">
        <v>8178</v>
      </c>
      <c r="F170" s="140" t="s">
        <v>8179</v>
      </c>
      <c r="G170" s="141" t="s">
        <v>2702</v>
      </c>
      <c r="H170" s="142">
        <v>120</v>
      </c>
      <c r="I170" s="143"/>
      <c r="J170" s="144">
        <f t="shared" si="10"/>
        <v>0</v>
      </c>
      <c r="K170" s="140" t="s">
        <v>7325</v>
      </c>
      <c r="L170" s="33"/>
      <c r="M170" s="145" t="s">
        <v>1</v>
      </c>
      <c r="N170" s="146" t="s">
        <v>46</v>
      </c>
      <c r="P170" s="147">
        <f t="shared" si="11"/>
        <v>0</v>
      </c>
      <c r="Q170" s="147">
        <v>0</v>
      </c>
      <c r="R170" s="147">
        <f t="shared" si="12"/>
        <v>0</v>
      </c>
      <c r="S170" s="147">
        <v>0</v>
      </c>
      <c r="T170" s="148">
        <f t="shared" si="13"/>
        <v>0</v>
      </c>
      <c r="AR170" s="149" t="s">
        <v>120</v>
      </c>
      <c r="AT170" s="149" t="s">
        <v>311</v>
      </c>
      <c r="AU170" s="149" t="s">
        <v>88</v>
      </c>
      <c r="AY170" s="17" t="s">
        <v>309</v>
      </c>
      <c r="BE170" s="150">
        <f t="shared" si="14"/>
        <v>0</v>
      </c>
      <c r="BF170" s="150">
        <f t="shared" si="15"/>
        <v>0</v>
      </c>
      <c r="BG170" s="150">
        <f t="shared" si="16"/>
        <v>0</v>
      </c>
      <c r="BH170" s="150">
        <f t="shared" si="17"/>
        <v>0</v>
      </c>
      <c r="BI170" s="150">
        <f t="shared" si="18"/>
        <v>0</v>
      </c>
      <c r="BJ170" s="17" t="s">
        <v>88</v>
      </c>
      <c r="BK170" s="150">
        <f t="shared" si="19"/>
        <v>0</v>
      </c>
      <c r="BL170" s="17" t="s">
        <v>120</v>
      </c>
      <c r="BM170" s="149" t="s">
        <v>524</v>
      </c>
    </row>
    <row r="171" spans="2:65" s="1" customFormat="1" ht="16.5" customHeight="1" x14ac:dyDescent="0.2">
      <c r="B171" s="137"/>
      <c r="C171" s="138" t="s">
        <v>414</v>
      </c>
      <c r="D171" s="138" t="s">
        <v>311</v>
      </c>
      <c r="E171" s="139" t="s">
        <v>8180</v>
      </c>
      <c r="F171" s="140" t="s">
        <v>8181</v>
      </c>
      <c r="G171" s="141" t="s">
        <v>434</v>
      </c>
      <c r="H171" s="142">
        <v>920</v>
      </c>
      <c r="I171" s="143"/>
      <c r="J171" s="144">
        <f t="shared" si="10"/>
        <v>0</v>
      </c>
      <c r="K171" s="140" t="s">
        <v>7325</v>
      </c>
      <c r="L171" s="33"/>
      <c r="M171" s="145" t="s">
        <v>1</v>
      </c>
      <c r="N171" s="146" t="s">
        <v>46</v>
      </c>
      <c r="P171" s="147">
        <f t="shared" si="11"/>
        <v>0</v>
      </c>
      <c r="Q171" s="147">
        <v>0</v>
      </c>
      <c r="R171" s="147">
        <f t="shared" si="12"/>
        <v>0</v>
      </c>
      <c r="S171" s="147">
        <v>0</v>
      </c>
      <c r="T171" s="148">
        <f t="shared" si="13"/>
        <v>0</v>
      </c>
      <c r="AR171" s="149" t="s">
        <v>120</v>
      </c>
      <c r="AT171" s="149" t="s">
        <v>311</v>
      </c>
      <c r="AU171" s="149" t="s">
        <v>88</v>
      </c>
      <c r="AY171" s="17" t="s">
        <v>309</v>
      </c>
      <c r="BE171" s="150">
        <f t="shared" si="14"/>
        <v>0</v>
      </c>
      <c r="BF171" s="150">
        <f t="shared" si="15"/>
        <v>0</v>
      </c>
      <c r="BG171" s="150">
        <f t="shared" si="16"/>
        <v>0</v>
      </c>
      <c r="BH171" s="150">
        <f t="shared" si="17"/>
        <v>0</v>
      </c>
      <c r="BI171" s="150">
        <f t="shared" si="18"/>
        <v>0</v>
      </c>
      <c r="BJ171" s="17" t="s">
        <v>88</v>
      </c>
      <c r="BK171" s="150">
        <f t="shared" si="19"/>
        <v>0</v>
      </c>
      <c r="BL171" s="17" t="s">
        <v>120</v>
      </c>
      <c r="BM171" s="149" t="s">
        <v>527</v>
      </c>
    </row>
    <row r="172" spans="2:65" s="1" customFormat="1" ht="16.5" customHeight="1" x14ac:dyDescent="0.2">
      <c r="B172" s="137"/>
      <c r="C172" s="138" t="s">
        <v>529</v>
      </c>
      <c r="D172" s="138" t="s">
        <v>311</v>
      </c>
      <c r="E172" s="139" t="s">
        <v>8182</v>
      </c>
      <c r="F172" s="140" t="s">
        <v>8183</v>
      </c>
      <c r="G172" s="141" t="s">
        <v>2702</v>
      </c>
      <c r="H172" s="142">
        <v>240</v>
      </c>
      <c r="I172" s="143"/>
      <c r="J172" s="144">
        <f t="shared" si="10"/>
        <v>0</v>
      </c>
      <c r="K172" s="140" t="s">
        <v>7325</v>
      </c>
      <c r="L172" s="33"/>
      <c r="M172" s="145" t="s">
        <v>1</v>
      </c>
      <c r="N172" s="146" t="s">
        <v>46</v>
      </c>
      <c r="P172" s="147">
        <f t="shared" si="11"/>
        <v>0</v>
      </c>
      <c r="Q172" s="147">
        <v>0</v>
      </c>
      <c r="R172" s="147">
        <f t="shared" si="12"/>
        <v>0</v>
      </c>
      <c r="S172" s="147">
        <v>0</v>
      </c>
      <c r="T172" s="148">
        <f t="shared" si="13"/>
        <v>0</v>
      </c>
      <c r="AR172" s="149" t="s">
        <v>120</v>
      </c>
      <c r="AT172" s="149" t="s">
        <v>311</v>
      </c>
      <c r="AU172" s="149" t="s">
        <v>88</v>
      </c>
      <c r="AY172" s="17" t="s">
        <v>309</v>
      </c>
      <c r="BE172" s="150">
        <f t="shared" si="14"/>
        <v>0</v>
      </c>
      <c r="BF172" s="150">
        <f t="shared" si="15"/>
        <v>0</v>
      </c>
      <c r="BG172" s="150">
        <f t="shared" si="16"/>
        <v>0</v>
      </c>
      <c r="BH172" s="150">
        <f t="shared" si="17"/>
        <v>0</v>
      </c>
      <c r="BI172" s="150">
        <f t="shared" si="18"/>
        <v>0</v>
      </c>
      <c r="BJ172" s="17" t="s">
        <v>88</v>
      </c>
      <c r="BK172" s="150">
        <f t="shared" si="19"/>
        <v>0</v>
      </c>
      <c r="BL172" s="17" t="s">
        <v>120</v>
      </c>
      <c r="BM172" s="149" t="s">
        <v>532</v>
      </c>
    </row>
    <row r="173" spans="2:65" s="1" customFormat="1" ht="16.5" customHeight="1" x14ac:dyDescent="0.2">
      <c r="B173" s="137"/>
      <c r="C173" s="138" t="s">
        <v>420</v>
      </c>
      <c r="D173" s="138" t="s">
        <v>311</v>
      </c>
      <c r="E173" s="139" t="s">
        <v>8184</v>
      </c>
      <c r="F173" s="140" t="s">
        <v>8185</v>
      </c>
      <c r="G173" s="141" t="s">
        <v>2702</v>
      </c>
      <c r="H173" s="142">
        <v>32</v>
      </c>
      <c r="I173" s="143"/>
      <c r="J173" s="144">
        <f t="shared" si="10"/>
        <v>0</v>
      </c>
      <c r="K173" s="140" t="s">
        <v>7325</v>
      </c>
      <c r="L173" s="33"/>
      <c r="M173" s="145" t="s">
        <v>1</v>
      </c>
      <c r="N173" s="146" t="s">
        <v>46</v>
      </c>
      <c r="P173" s="147">
        <f t="shared" si="11"/>
        <v>0</v>
      </c>
      <c r="Q173" s="147">
        <v>0</v>
      </c>
      <c r="R173" s="147">
        <f t="shared" si="12"/>
        <v>0</v>
      </c>
      <c r="S173" s="147">
        <v>0</v>
      </c>
      <c r="T173" s="148">
        <f t="shared" si="13"/>
        <v>0</v>
      </c>
      <c r="AR173" s="149" t="s">
        <v>120</v>
      </c>
      <c r="AT173" s="149" t="s">
        <v>311</v>
      </c>
      <c r="AU173" s="149" t="s">
        <v>88</v>
      </c>
      <c r="AY173" s="17" t="s">
        <v>309</v>
      </c>
      <c r="BE173" s="150">
        <f t="shared" si="14"/>
        <v>0</v>
      </c>
      <c r="BF173" s="150">
        <f t="shared" si="15"/>
        <v>0</v>
      </c>
      <c r="BG173" s="150">
        <f t="shared" si="16"/>
        <v>0</v>
      </c>
      <c r="BH173" s="150">
        <f t="shared" si="17"/>
        <v>0</v>
      </c>
      <c r="BI173" s="150">
        <f t="shared" si="18"/>
        <v>0</v>
      </c>
      <c r="BJ173" s="17" t="s">
        <v>88</v>
      </c>
      <c r="BK173" s="150">
        <f t="shared" si="19"/>
        <v>0</v>
      </c>
      <c r="BL173" s="17" t="s">
        <v>120</v>
      </c>
      <c r="BM173" s="149" t="s">
        <v>538</v>
      </c>
    </row>
    <row r="174" spans="2:65" s="1" customFormat="1" ht="16.5" customHeight="1" x14ac:dyDescent="0.2">
      <c r="B174" s="137"/>
      <c r="C174" s="138" t="s">
        <v>540</v>
      </c>
      <c r="D174" s="138" t="s">
        <v>311</v>
      </c>
      <c r="E174" s="139" t="s">
        <v>8186</v>
      </c>
      <c r="F174" s="140" t="s">
        <v>8187</v>
      </c>
      <c r="G174" s="141" t="s">
        <v>2702</v>
      </c>
      <c r="H174" s="142">
        <v>220</v>
      </c>
      <c r="I174" s="143"/>
      <c r="J174" s="144">
        <f t="shared" si="10"/>
        <v>0</v>
      </c>
      <c r="K174" s="140" t="s">
        <v>7325</v>
      </c>
      <c r="L174" s="33"/>
      <c r="M174" s="145" t="s">
        <v>1</v>
      </c>
      <c r="N174" s="146" t="s">
        <v>46</v>
      </c>
      <c r="P174" s="147">
        <f t="shared" si="11"/>
        <v>0</v>
      </c>
      <c r="Q174" s="147">
        <v>0</v>
      </c>
      <c r="R174" s="147">
        <f t="shared" si="12"/>
        <v>0</v>
      </c>
      <c r="S174" s="147">
        <v>0</v>
      </c>
      <c r="T174" s="148">
        <f t="shared" si="13"/>
        <v>0</v>
      </c>
      <c r="AR174" s="149" t="s">
        <v>120</v>
      </c>
      <c r="AT174" s="149" t="s">
        <v>311</v>
      </c>
      <c r="AU174" s="149" t="s">
        <v>88</v>
      </c>
      <c r="AY174" s="17" t="s">
        <v>309</v>
      </c>
      <c r="BE174" s="150">
        <f t="shared" si="14"/>
        <v>0</v>
      </c>
      <c r="BF174" s="150">
        <f t="shared" si="15"/>
        <v>0</v>
      </c>
      <c r="BG174" s="150">
        <f t="shared" si="16"/>
        <v>0</v>
      </c>
      <c r="BH174" s="150">
        <f t="shared" si="17"/>
        <v>0</v>
      </c>
      <c r="BI174" s="150">
        <f t="shared" si="18"/>
        <v>0</v>
      </c>
      <c r="BJ174" s="17" t="s">
        <v>88</v>
      </c>
      <c r="BK174" s="150">
        <f t="shared" si="19"/>
        <v>0</v>
      </c>
      <c r="BL174" s="17" t="s">
        <v>120</v>
      </c>
      <c r="BM174" s="149" t="s">
        <v>543</v>
      </c>
    </row>
    <row r="175" spans="2:65" s="1" customFormat="1" ht="16.5" customHeight="1" x14ac:dyDescent="0.2">
      <c r="B175" s="137"/>
      <c r="C175" s="138" t="s">
        <v>424</v>
      </c>
      <c r="D175" s="138" t="s">
        <v>311</v>
      </c>
      <c r="E175" s="139" t="s">
        <v>8188</v>
      </c>
      <c r="F175" s="140" t="s">
        <v>8189</v>
      </c>
      <c r="G175" s="141" t="s">
        <v>2702</v>
      </c>
      <c r="H175" s="142">
        <v>45</v>
      </c>
      <c r="I175" s="143"/>
      <c r="J175" s="144">
        <f t="shared" si="10"/>
        <v>0</v>
      </c>
      <c r="K175" s="140" t="s">
        <v>7325</v>
      </c>
      <c r="L175" s="33"/>
      <c r="M175" s="145" t="s">
        <v>1</v>
      </c>
      <c r="N175" s="146" t="s">
        <v>46</v>
      </c>
      <c r="P175" s="147">
        <f t="shared" si="11"/>
        <v>0</v>
      </c>
      <c r="Q175" s="147">
        <v>0</v>
      </c>
      <c r="R175" s="147">
        <f t="shared" si="12"/>
        <v>0</v>
      </c>
      <c r="S175" s="147">
        <v>0</v>
      </c>
      <c r="T175" s="148">
        <f t="shared" si="13"/>
        <v>0</v>
      </c>
      <c r="AR175" s="149" t="s">
        <v>120</v>
      </c>
      <c r="AT175" s="149" t="s">
        <v>311</v>
      </c>
      <c r="AU175" s="149" t="s">
        <v>88</v>
      </c>
      <c r="AY175" s="17" t="s">
        <v>309</v>
      </c>
      <c r="BE175" s="150">
        <f t="shared" si="14"/>
        <v>0</v>
      </c>
      <c r="BF175" s="150">
        <f t="shared" si="15"/>
        <v>0</v>
      </c>
      <c r="BG175" s="150">
        <f t="shared" si="16"/>
        <v>0</v>
      </c>
      <c r="BH175" s="150">
        <f t="shared" si="17"/>
        <v>0</v>
      </c>
      <c r="BI175" s="150">
        <f t="shared" si="18"/>
        <v>0</v>
      </c>
      <c r="BJ175" s="17" t="s">
        <v>88</v>
      </c>
      <c r="BK175" s="150">
        <f t="shared" si="19"/>
        <v>0</v>
      </c>
      <c r="BL175" s="17" t="s">
        <v>120</v>
      </c>
      <c r="BM175" s="149" t="s">
        <v>546</v>
      </c>
    </row>
    <row r="176" spans="2:65" s="1" customFormat="1" ht="16.5" customHeight="1" x14ac:dyDescent="0.2">
      <c r="B176" s="137"/>
      <c r="C176" s="138" t="s">
        <v>547</v>
      </c>
      <c r="D176" s="138" t="s">
        <v>311</v>
      </c>
      <c r="E176" s="139" t="s">
        <v>8190</v>
      </c>
      <c r="F176" s="140" t="s">
        <v>8191</v>
      </c>
      <c r="G176" s="141" t="s">
        <v>2702</v>
      </c>
      <c r="H176" s="142">
        <v>12</v>
      </c>
      <c r="I176" s="143"/>
      <c r="J176" s="144">
        <f t="shared" si="10"/>
        <v>0</v>
      </c>
      <c r="K176" s="140" t="s">
        <v>7325</v>
      </c>
      <c r="L176" s="33"/>
      <c r="M176" s="145" t="s">
        <v>1</v>
      </c>
      <c r="N176" s="146" t="s">
        <v>46</v>
      </c>
      <c r="P176" s="147">
        <f t="shared" si="11"/>
        <v>0</v>
      </c>
      <c r="Q176" s="147">
        <v>0</v>
      </c>
      <c r="R176" s="147">
        <f t="shared" si="12"/>
        <v>0</v>
      </c>
      <c r="S176" s="147">
        <v>0</v>
      </c>
      <c r="T176" s="148">
        <f t="shared" si="13"/>
        <v>0</v>
      </c>
      <c r="AR176" s="149" t="s">
        <v>120</v>
      </c>
      <c r="AT176" s="149" t="s">
        <v>311</v>
      </c>
      <c r="AU176" s="149" t="s">
        <v>88</v>
      </c>
      <c r="AY176" s="17" t="s">
        <v>309</v>
      </c>
      <c r="BE176" s="150">
        <f t="shared" si="14"/>
        <v>0</v>
      </c>
      <c r="BF176" s="150">
        <f t="shared" si="15"/>
        <v>0</v>
      </c>
      <c r="BG176" s="150">
        <f t="shared" si="16"/>
        <v>0</v>
      </c>
      <c r="BH176" s="150">
        <f t="shared" si="17"/>
        <v>0</v>
      </c>
      <c r="BI176" s="150">
        <f t="shared" si="18"/>
        <v>0</v>
      </c>
      <c r="BJ176" s="17" t="s">
        <v>88</v>
      </c>
      <c r="BK176" s="150">
        <f t="shared" si="19"/>
        <v>0</v>
      </c>
      <c r="BL176" s="17" t="s">
        <v>120</v>
      </c>
      <c r="BM176" s="149" t="s">
        <v>550</v>
      </c>
    </row>
    <row r="177" spans="2:65" s="1" customFormat="1" ht="16.5" customHeight="1" x14ac:dyDescent="0.2">
      <c r="B177" s="137"/>
      <c r="C177" s="138" t="s">
        <v>429</v>
      </c>
      <c r="D177" s="138" t="s">
        <v>311</v>
      </c>
      <c r="E177" s="139" t="s">
        <v>8192</v>
      </c>
      <c r="F177" s="140" t="s">
        <v>8193</v>
      </c>
      <c r="G177" s="141" t="s">
        <v>2702</v>
      </c>
      <c r="H177" s="142">
        <v>22</v>
      </c>
      <c r="I177" s="143"/>
      <c r="J177" s="144">
        <f t="shared" si="10"/>
        <v>0</v>
      </c>
      <c r="K177" s="140" t="s">
        <v>7325</v>
      </c>
      <c r="L177" s="33"/>
      <c r="M177" s="145" t="s">
        <v>1</v>
      </c>
      <c r="N177" s="146" t="s">
        <v>46</v>
      </c>
      <c r="P177" s="147">
        <f t="shared" si="11"/>
        <v>0</v>
      </c>
      <c r="Q177" s="147">
        <v>0</v>
      </c>
      <c r="R177" s="147">
        <f t="shared" si="12"/>
        <v>0</v>
      </c>
      <c r="S177" s="147">
        <v>0</v>
      </c>
      <c r="T177" s="148">
        <f t="shared" si="13"/>
        <v>0</v>
      </c>
      <c r="AR177" s="149" t="s">
        <v>120</v>
      </c>
      <c r="AT177" s="149" t="s">
        <v>311</v>
      </c>
      <c r="AU177" s="149" t="s">
        <v>88</v>
      </c>
      <c r="AY177" s="17" t="s">
        <v>309</v>
      </c>
      <c r="BE177" s="150">
        <f t="shared" si="14"/>
        <v>0</v>
      </c>
      <c r="BF177" s="150">
        <f t="shared" si="15"/>
        <v>0</v>
      </c>
      <c r="BG177" s="150">
        <f t="shared" si="16"/>
        <v>0</v>
      </c>
      <c r="BH177" s="150">
        <f t="shared" si="17"/>
        <v>0</v>
      </c>
      <c r="BI177" s="150">
        <f t="shared" si="18"/>
        <v>0</v>
      </c>
      <c r="BJ177" s="17" t="s">
        <v>88</v>
      </c>
      <c r="BK177" s="150">
        <f t="shared" si="19"/>
        <v>0</v>
      </c>
      <c r="BL177" s="17" t="s">
        <v>120</v>
      </c>
      <c r="BM177" s="149" t="s">
        <v>553</v>
      </c>
    </row>
    <row r="178" spans="2:65" s="1" customFormat="1" ht="16.5" customHeight="1" x14ac:dyDescent="0.2">
      <c r="B178" s="137"/>
      <c r="C178" s="138" t="s">
        <v>554</v>
      </c>
      <c r="D178" s="138" t="s">
        <v>311</v>
      </c>
      <c r="E178" s="139" t="s">
        <v>8194</v>
      </c>
      <c r="F178" s="140" t="s">
        <v>8195</v>
      </c>
      <c r="G178" s="141" t="s">
        <v>2702</v>
      </c>
      <c r="H178" s="142">
        <v>28</v>
      </c>
      <c r="I178" s="143"/>
      <c r="J178" s="144">
        <f t="shared" si="10"/>
        <v>0</v>
      </c>
      <c r="K178" s="140" t="s">
        <v>7325</v>
      </c>
      <c r="L178" s="33"/>
      <c r="M178" s="145" t="s">
        <v>1</v>
      </c>
      <c r="N178" s="146" t="s">
        <v>46</v>
      </c>
      <c r="P178" s="147">
        <f t="shared" si="11"/>
        <v>0</v>
      </c>
      <c r="Q178" s="147">
        <v>0</v>
      </c>
      <c r="R178" s="147">
        <f t="shared" si="12"/>
        <v>0</v>
      </c>
      <c r="S178" s="147">
        <v>0</v>
      </c>
      <c r="T178" s="148">
        <f t="shared" si="13"/>
        <v>0</v>
      </c>
      <c r="AR178" s="149" t="s">
        <v>120</v>
      </c>
      <c r="AT178" s="149" t="s">
        <v>311</v>
      </c>
      <c r="AU178" s="149" t="s">
        <v>88</v>
      </c>
      <c r="AY178" s="17" t="s">
        <v>309</v>
      </c>
      <c r="BE178" s="150">
        <f t="shared" si="14"/>
        <v>0</v>
      </c>
      <c r="BF178" s="150">
        <f t="shared" si="15"/>
        <v>0</v>
      </c>
      <c r="BG178" s="150">
        <f t="shared" si="16"/>
        <v>0</v>
      </c>
      <c r="BH178" s="150">
        <f t="shared" si="17"/>
        <v>0</v>
      </c>
      <c r="BI178" s="150">
        <f t="shared" si="18"/>
        <v>0</v>
      </c>
      <c r="BJ178" s="17" t="s">
        <v>88</v>
      </c>
      <c r="BK178" s="150">
        <f t="shared" si="19"/>
        <v>0</v>
      </c>
      <c r="BL178" s="17" t="s">
        <v>120</v>
      </c>
      <c r="BM178" s="149" t="s">
        <v>557</v>
      </c>
    </row>
    <row r="179" spans="2:65" s="1" customFormat="1" ht="16.5" customHeight="1" x14ac:dyDescent="0.2">
      <c r="B179" s="137"/>
      <c r="C179" s="138" t="s">
        <v>435</v>
      </c>
      <c r="D179" s="138" t="s">
        <v>311</v>
      </c>
      <c r="E179" s="139" t="s">
        <v>8196</v>
      </c>
      <c r="F179" s="140" t="s">
        <v>8197</v>
      </c>
      <c r="G179" s="141" t="s">
        <v>360</v>
      </c>
      <c r="H179" s="142">
        <v>2.2000000000000002</v>
      </c>
      <c r="I179" s="143"/>
      <c r="J179" s="144">
        <f t="shared" si="10"/>
        <v>0</v>
      </c>
      <c r="K179" s="140" t="s">
        <v>7325</v>
      </c>
      <c r="L179" s="33"/>
      <c r="M179" s="145" t="s">
        <v>1</v>
      </c>
      <c r="N179" s="146" t="s">
        <v>46</v>
      </c>
      <c r="P179" s="147">
        <f t="shared" si="11"/>
        <v>0</v>
      </c>
      <c r="Q179" s="147">
        <v>0</v>
      </c>
      <c r="R179" s="147">
        <f t="shared" si="12"/>
        <v>0</v>
      </c>
      <c r="S179" s="147">
        <v>0</v>
      </c>
      <c r="T179" s="148">
        <f t="shared" si="13"/>
        <v>0</v>
      </c>
      <c r="AR179" s="149" t="s">
        <v>120</v>
      </c>
      <c r="AT179" s="149" t="s">
        <v>311</v>
      </c>
      <c r="AU179" s="149" t="s">
        <v>88</v>
      </c>
      <c r="AY179" s="17" t="s">
        <v>309</v>
      </c>
      <c r="BE179" s="150">
        <f t="shared" si="14"/>
        <v>0</v>
      </c>
      <c r="BF179" s="150">
        <f t="shared" si="15"/>
        <v>0</v>
      </c>
      <c r="BG179" s="150">
        <f t="shared" si="16"/>
        <v>0</v>
      </c>
      <c r="BH179" s="150">
        <f t="shared" si="17"/>
        <v>0</v>
      </c>
      <c r="BI179" s="150">
        <f t="shared" si="18"/>
        <v>0</v>
      </c>
      <c r="BJ179" s="17" t="s">
        <v>88</v>
      </c>
      <c r="BK179" s="150">
        <f t="shared" si="19"/>
        <v>0</v>
      </c>
      <c r="BL179" s="17" t="s">
        <v>120</v>
      </c>
      <c r="BM179" s="149" t="s">
        <v>560</v>
      </c>
    </row>
    <row r="180" spans="2:65" s="11" customFormat="1" ht="25.9" customHeight="1" x14ac:dyDescent="0.2">
      <c r="B180" s="125"/>
      <c r="D180" s="126" t="s">
        <v>80</v>
      </c>
      <c r="E180" s="127" t="s">
        <v>6203</v>
      </c>
      <c r="F180" s="127" t="s">
        <v>4298</v>
      </c>
      <c r="I180" s="128"/>
      <c r="J180" s="129">
        <f>BK180</f>
        <v>0</v>
      </c>
      <c r="L180" s="125"/>
      <c r="M180" s="130"/>
      <c r="P180" s="131">
        <f>P181</f>
        <v>0</v>
      </c>
      <c r="R180" s="131">
        <f>R181</f>
        <v>0</v>
      </c>
      <c r="T180" s="132">
        <f>T181</f>
        <v>0</v>
      </c>
      <c r="AR180" s="126" t="s">
        <v>88</v>
      </c>
      <c r="AT180" s="133" t="s">
        <v>80</v>
      </c>
      <c r="AU180" s="133" t="s">
        <v>81</v>
      </c>
      <c r="AY180" s="126" t="s">
        <v>309</v>
      </c>
      <c r="BK180" s="134">
        <f>BK181</f>
        <v>0</v>
      </c>
    </row>
    <row r="181" spans="2:65" s="1" customFormat="1" ht="16.5" customHeight="1" x14ac:dyDescent="0.2">
      <c r="B181" s="137"/>
      <c r="C181" s="138" t="s">
        <v>561</v>
      </c>
      <c r="D181" s="138" t="s">
        <v>311</v>
      </c>
      <c r="E181" s="139" t="s">
        <v>8198</v>
      </c>
      <c r="F181" s="140" t="s">
        <v>7454</v>
      </c>
      <c r="G181" s="141" t="s">
        <v>617</v>
      </c>
      <c r="H181" s="142">
        <v>40</v>
      </c>
      <c r="I181" s="143"/>
      <c r="J181" s="144">
        <f>ROUND(I181*H181,2)</f>
        <v>0</v>
      </c>
      <c r="K181" s="140" t="s">
        <v>7325</v>
      </c>
      <c r="L181" s="33"/>
      <c r="M181" s="171" t="s">
        <v>1</v>
      </c>
      <c r="N181" s="172" t="s">
        <v>46</v>
      </c>
      <c r="O181" s="173"/>
      <c r="P181" s="174">
        <f>O181*H181</f>
        <v>0</v>
      </c>
      <c r="Q181" s="174">
        <v>0</v>
      </c>
      <c r="R181" s="174">
        <f>Q181*H181</f>
        <v>0</v>
      </c>
      <c r="S181" s="174">
        <v>0</v>
      </c>
      <c r="T181" s="175">
        <f>S181*H181</f>
        <v>0</v>
      </c>
      <c r="AR181" s="149" t="s">
        <v>120</v>
      </c>
      <c r="AT181" s="149" t="s">
        <v>311</v>
      </c>
      <c r="AU181" s="149" t="s">
        <v>88</v>
      </c>
      <c r="AY181" s="17" t="s">
        <v>309</v>
      </c>
      <c r="BE181" s="150">
        <f>IF(N181="základní",J181,0)</f>
        <v>0</v>
      </c>
      <c r="BF181" s="150">
        <f>IF(N181="snížená",J181,0)</f>
        <v>0</v>
      </c>
      <c r="BG181" s="150">
        <f>IF(N181="zákl. přenesená",J181,0)</f>
        <v>0</v>
      </c>
      <c r="BH181" s="150">
        <f>IF(N181="sníž. přenesená",J181,0)</f>
        <v>0</v>
      </c>
      <c r="BI181" s="150">
        <f>IF(N181="nulová",J181,0)</f>
        <v>0</v>
      </c>
      <c r="BJ181" s="17" t="s">
        <v>88</v>
      </c>
      <c r="BK181" s="150">
        <f>ROUND(I181*H181,2)</f>
        <v>0</v>
      </c>
      <c r="BL181" s="17" t="s">
        <v>120</v>
      </c>
      <c r="BM181" s="149" t="s">
        <v>564</v>
      </c>
    </row>
    <row r="182" spans="2:65" s="1" customFormat="1" ht="6.95" customHeight="1" x14ac:dyDescent="0.2">
      <c r="B182" s="45"/>
      <c r="C182" s="46"/>
      <c r="D182" s="46"/>
      <c r="E182" s="46"/>
      <c r="F182" s="46"/>
      <c r="G182" s="46"/>
      <c r="H182" s="46"/>
      <c r="I182" s="46"/>
      <c r="J182" s="46"/>
      <c r="K182" s="46"/>
      <c r="L182" s="33"/>
    </row>
  </sheetData>
  <autoFilter ref="C125:K181" xr:uid="{00000000-0009-0000-0000-000015000000}"/>
  <mergeCells count="15">
    <mergeCell ref="E112:H112"/>
    <mergeCell ref="E116:H116"/>
    <mergeCell ref="E114:H114"/>
    <mergeCell ref="E118:H118"/>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B2:BM294"/>
  <sheetViews>
    <sheetView showGridLines="0" workbookViewId="0"/>
  </sheetViews>
  <sheetFormatPr defaultRowHeight="11.2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233" t="s">
        <v>5</v>
      </c>
      <c r="M2" s="234"/>
      <c r="N2" s="234"/>
      <c r="O2" s="234"/>
      <c r="P2" s="234"/>
      <c r="Q2" s="234"/>
      <c r="R2" s="234"/>
      <c r="S2" s="234"/>
      <c r="T2" s="234"/>
      <c r="U2" s="234"/>
      <c r="V2" s="234"/>
      <c r="AT2" s="17" t="s">
        <v>171</v>
      </c>
    </row>
    <row r="3" spans="2:46" ht="6.95" customHeight="1" x14ac:dyDescent="0.2">
      <c r="B3" s="18"/>
      <c r="C3" s="19"/>
      <c r="D3" s="19"/>
      <c r="E3" s="19"/>
      <c r="F3" s="19"/>
      <c r="G3" s="19"/>
      <c r="H3" s="19"/>
      <c r="I3" s="19"/>
      <c r="J3" s="19"/>
      <c r="K3" s="19"/>
      <c r="L3" s="20"/>
      <c r="AT3" s="17" t="s">
        <v>90</v>
      </c>
    </row>
    <row r="4" spans="2:46" ht="24.95" customHeight="1" x14ac:dyDescent="0.2">
      <c r="B4" s="20"/>
      <c r="D4" s="21" t="s">
        <v>275</v>
      </c>
      <c r="L4" s="20"/>
      <c r="M4" s="94" t="s">
        <v>10</v>
      </c>
      <c r="AT4" s="17" t="s">
        <v>3</v>
      </c>
    </row>
    <row r="5" spans="2:46" ht="6.95" customHeight="1" x14ac:dyDescent="0.2">
      <c r="B5" s="20"/>
      <c r="L5" s="20"/>
    </row>
    <row r="6" spans="2:46" ht="12" customHeight="1" x14ac:dyDescent="0.2">
      <c r="B6" s="20"/>
      <c r="D6" s="27" t="s">
        <v>16</v>
      </c>
      <c r="L6" s="20"/>
    </row>
    <row r="7" spans="2:46" ht="16.5" customHeight="1" x14ac:dyDescent="0.2">
      <c r="B7" s="20"/>
      <c r="E7" s="254" t="str">
        <f>'Rekapitulace stavby'!K6</f>
        <v>OBLASTNÍ NEMOCNICE JIČÍN PAVILON PSYCHIATRIE</v>
      </c>
      <c r="F7" s="255"/>
      <c r="G7" s="255"/>
      <c r="H7" s="255"/>
      <c r="L7" s="20"/>
    </row>
    <row r="8" spans="2:46" ht="12.75" x14ac:dyDescent="0.2">
      <c r="B8" s="20"/>
      <c r="D8" s="27" t="s">
        <v>276</v>
      </c>
      <c r="L8" s="20"/>
    </row>
    <row r="9" spans="2:46" ht="16.5" customHeight="1" x14ac:dyDescent="0.2">
      <c r="B9" s="20"/>
      <c r="E9" s="254" t="s">
        <v>277</v>
      </c>
      <c r="F9" s="234"/>
      <c r="G9" s="234"/>
      <c r="H9" s="234"/>
      <c r="L9" s="20"/>
    </row>
    <row r="10" spans="2:46" ht="12" customHeight="1" x14ac:dyDescent="0.2">
      <c r="B10" s="20"/>
      <c r="D10" s="27" t="s">
        <v>278</v>
      </c>
      <c r="L10" s="20"/>
    </row>
    <row r="11" spans="2:46" s="1" customFormat="1" ht="16.5" customHeight="1" x14ac:dyDescent="0.2">
      <c r="B11" s="33"/>
      <c r="E11" s="238" t="s">
        <v>4347</v>
      </c>
      <c r="F11" s="253"/>
      <c r="G11" s="253"/>
      <c r="H11" s="253"/>
      <c r="L11" s="33"/>
    </row>
    <row r="12" spans="2:46" s="1" customFormat="1" ht="12" customHeight="1" x14ac:dyDescent="0.2">
      <c r="B12" s="33"/>
      <c r="D12" s="27" t="s">
        <v>592</v>
      </c>
      <c r="L12" s="33"/>
    </row>
    <row r="13" spans="2:46" s="1" customFormat="1" ht="16.5" customHeight="1" x14ac:dyDescent="0.2">
      <c r="B13" s="33"/>
      <c r="E13" s="220" t="s">
        <v>8199</v>
      </c>
      <c r="F13" s="253"/>
      <c r="G13" s="253"/>
      <c r="H13" s="253"/>
      <c r="L13" s="33"/>
    </row>
    <row r="14" spans="2:46" s="1" customFormat="1" x14ac:dyDescent="0.2">
      <c r="B14" s="33"/>
      <c r="L14" s="33"/>
    </row>
    <row r="15" spans="2:46" s="1" customFormat="1" ht="12" customHeight="1" x14ac:dyDescent="0.2">
      <c r="B15" s="33"/>
      <c r="D15" s="27" t="s">
        <v>18</v>
      </c>
      <c r="F15" s="25" t="s">
        <v>1</v>
      </c>
      <c r="I15" s="27" t="s">
        <v>20</v>
      </c>
      <c r="J15" s="25" t="s">
        <v>1</v>
      </c>
      <c r="L15" s="33"/>
    </row>
    <row r="16" spans="2:46" s="1" customFormat="1" ht="12" customHeight="1" x14ac:dyDescent="0.2">
      <c r="B16" s="33"/>
      <c r="D16" s="27" t="s">
        <v>22</v>
      </c>
      <c r="F16" s="25" t="s">
        <v>23</v>
      </c>
      <c r="I16" s="27" t="s">
        <v>24</v>
      </c>
      <c r="J16" s="53">
        <f>'Rekapitulace stavby'!AN8</f>
        <v>45961</v>
      </c>
      <c r="L16" s="33"/>
    </row>
    <row r="17" spans="2:12" s="1" customFormat="1" ht="10.9" customHeight="1" x14ac:dyDescent="0.2">
      <c r="B17" s="33"/>
      <c r="L17" s="33"/>
    </row>
    <row r="18" spans="2:12" s="1" customFormat="1" ht="12" customHeight="1" x14ac:dyDescent="0.2">
      <c r="B18" s="33"/>
      <c r="D18" s="27" t="s">
        <v>29</v>
      </c>
      <c r="I18" s="27" t="s">
        <v>30</v>
      </c>
      <c r="J18" s="25" t="str">
        <f>IF('Rekapitulace stavby'!AN10="","",'Rekapitulace stavby'!AN10)</f>
        <v/>
      </c>
      <c r="L18" s="33"/>
    </row>
    <row r="19" spans="2:12" s="1" customFormat="1" ht="18" customHeight="1" x14ac:dyDescent="0.2">
      <c r="B19" s="33"/>
      <c r="E19" s="25" t="str">
        <f>IF('Rekapitulace stavby'!E11="","",'Rekapitulace stavby'!E11)</f>
        <v>KRÁLOVÉHRADECKÝ KRAJ</v>
      </c>
      <c r="I19" s="27" t="s">
        <v>32</v>
      </c>
      <c r="J19" s="25" t="str">
        <f>IF('Rekapitulace stavby'!AN11="","",'Rekapitulace stavby'!AN11)</f>
        <v/>
      </c>
      <c r="L19" s="33"/>
    </row>
    <row r="20" spans="2:12" s="1" customFormat="1" ht="6.95" customHeight="1" x14ac:dyDescent="0.2">
      <c r="B20" s="33"/>
      <c r="L20" s="33"/>
    </row>
    <row r="21" spans="2:12" s="1" customFormat="1" ht="12" customHeight="1" x14ac:dyDescent="0.2">
      <c r="B21" s="33"/>
      <c r="D21" s="27" t="s">
        <v>33</v>
      </c>
      <c r="I21" s="27" t="s">
        <v>30</v>
      </c>
      <c r="J21" s="28" t="str">
        <f>'Rekapitulace stavby'!AN13</f>
        <v>Vyplň údaj</v>
      </c>
      <c r="L21" s="33"/>
    </row>
    <row r="22" spans="2:12" s="1" customFormat="1" ht="18" customHeight="1" x14ac:dyDescent="0.2">
      <c r="B22" s="33"/>
      <c r="E22" s="256" t="str">
        <f>'Rekapitulace stavby'!E14</f>
        <v>Vyplň údaj</v>
      </c>
      <c r="F22" s="242"/>
      <c r="G22" s="242"/>
      <c r="H22" s="242"/>
      <c r="I22" s="27" t="s">
        <v>32</v>
      </c>
      <c r="J22" s="28" t="str">
        <f>'Rekapitulace stavby'!AN14</f>
        <v>Vyplň údaj</v>
      </c>
      <c r="L22" s="33"/>
    </row>
    <row r="23" spans="2:12" s="1" customFormat="1" ht="6.95" customHeight="1" x14ac:dyDescent="0.2">
      <c r="B23" s="33"/>
      <c r="L23" s="33"/>
    </row>
    <row r="24" spans="2:12" s="1" customFormat="1" ht="12" customHeight="1" x14ac:dyDescent="0.2">
      <c r="B24" s="33"/>
      <c r="D24" s="27" t="s">
        <v>35</v>
      </c>
      <c r="I24" s="27" t="s">
        <v>30</v>
      </c>
      <c r="J24" s="25" t="str">
        <f>IF('Rekapitulace stavby'!AN16="","",'Rekapitulace stavby'!AN16)</f>
        <v/>
      </c>
      <c r="L24" s="33"/>
    </row>
    <row r="25" spans="2:12" s="1" customFormat="1" ht="18" customHeight="1" x14ac:dyDescent="0.2">
      <c r="B25" s="33"/>
      <c r="E25" s="25" t="str">
        <f>IF('Rekapitulace stavby'!E17="","",'Rekapitulace stavby'!E17)</f>
        <v>KANIA a.s.</v>
      </c>
      <c r="I25" s="27" t="s">
        <v>32</v>
      </c>
      <c r="J25" s="25" t="str">
        <f>IF('Rekapitulace stavby'!AN17="","",'Rekapitulace stavby'!AN17)</f>
        <v/>
      </c>
      <c r="L25" s="33"/>
    </row>
    <row r="26" spans="2:12" s="1" customFormat="1" ht="6.95" customHeight="1" x14ac:dyDescent="0.2">
      <c r="B26" s="33"/>
      <c r="L26" s="33"/>
    </row>
    <row r="27" spans="2:12" s="1" customFormat="1" ht="12" customHeight="1" x14ac:dyDescent="0.2">
      <c r="B27" s="33"/>
      <c r="D27" s="27" t="s">
        <v>38</v>
      </c>
      <c r="I27" s="27" t="s">
        <v>30</v>
      </c>
      <c r="J27" s="25" t="str">
        <f>IF('Rekapitulace stavby'!AN19="","",'Rekapitulace stavby'!AN19)</f>
        <v/>
      </c>
      <c r="L27" s="33"/>
    </row>
    <row r="28" spans="2:12" s="1" customFormat="1" ht="18" customHeight="1" x14ac:dyDescent="0.2">
      <c r="B28" s="33"/>
      <c r="E28" s="25" t="str">
        <f>IF('Rekapitulace stavby'!E20="","",'Rekapitulace stavby'!E20)</f>
        <v xml:space="preserve"> </v>
      </c>
      <c r="I28" s="27" t="s">
        <v>32</v>
      </c>
      <c r="J28" s="25" t="str">
        <f>IF('Rekapitulace stavby'!AN20="","",'Rekapitulace stavby'!AN20)</f>
        <v/>
      </c>
      <c r="L28" s="33"/>
    </row>
    <row r="29" spans="2:12" s="1" customFormat="1" ht="6.95" customHeight="1" x14ac:dyDescent="0.2">
      <c r="B29" s="33"/>
      <c r="L29" s="33"/>
    </row>
    <row r="30" spans="2:12" s="1" customFormat="1" ht="12" customHeight="1" x14ac:dyDescent="0.2">
      <c r="B30" s="33"/>
      <c r="D30" s="27" t="s">
        <v>39</v>
      </c>
      <c r="L30" s="33"/>
    </row>
    <row r="31" spans="2:12" s="7" customFormat="1" ht="47.25" customHeight="1" x14ac:dyDescent="0.2">
      <c r="B31" s="95"/>
      <c r="E31" s="246" t="s">
        <v>7314</v>
      </c>
      <c r="F31" s="246"/>
      <c r="G31" s="246"/>
      <c r="H31" s="246"/>
      <c r="L31" s="95"/>
    </row>
    <row r="32" spans="2:12" s="1" customFormat="1" ht="6.95" customHeight="1" x14ac:dyDescent="0.2">
      <c r="B32" s="33"/>
      <c r="L32" s="33"/>
    </row>
    <row r="33" spans="2:12" s="1" customFormat="1" ht="6.95" customHeight="1" x14ac:dyDescent="0.2">
      <c r="B33" s="33"/>
      <c r="D33" s="54"/>
      <c r="E33" s="54"/>
      <c r="F33" s="54"/>
      <c r="G33" s="54"/>
      <c r="H33" s="54"/>
      <c r="I33" s="54"/>
      <c r="J33" s="54"/>
      <c r="K33" s="54"/>
      <c r="L33" s="33"/>
    </row>
    <row r="34" spans="2:12" s="1" customFormat="1" ht="25.35" customHeight="1" x14ac:dyDescent="0.2">
      <c r="B34" s="33"/>
      <c r="D34" s="96" t="s">
        <v>41</v>
      </c>
      <c r="J34" s="67">
        <f>ROUND(J135, 2)</f>
        <v>0</v>
      </c>
      <c r="L34" s="33"/>
    </row>
    <row r="35" spans="2:12" s="1" customFormat="1" ht="6.95" customHeight="1" x14ac:dyDescent="0.2">
      <c r="B35" s="33"/>
      <c r="D35" s="54"/>
      <c r="E35" s="54"/>
      <c r="F35" s="54"/>
      <c r="G35" s="54"/>
      <c r="H35" s="54"/>
      <c r="I35" s="54"/>
      <c r="J35" s="54"/>
      <c r="K35" s="54"/>
      <c r="L35" s="33"/>
    </row>
    <row r="36" spans="2:12" s="1" customFormat="1" ht="14.45" customHeight="1" x14ac:dyDescent="0.2">
      <c r="B36" s="33"/>
      <c r="F36" s="36" t="s">
        <v>43</v>
      </c>
      <c r="I36" s="36" t="s">
        <v>42</v>
      </c>
      <c r="J36" s="36" t="s">
        <v>44</v>
      </c>
      <c r="L36" s="33"/>
    </row>
    <row r="37" spans="2:12" s="1" customFormat="1" ht="14.45" customHeight="1" x14ac:dyDescent="0.2">
      <c r="B37" s="33"/>
      <c r="D37" s="56" t="s">
        <v>45</v>
      </c>
      <c r="E37" s="27" t="s">
        <v>46</v>
      </c>
      <c r="F37" s="87">
        <f>ROUND((SUM(BE135:BE293)),  2)</f>
        <v>0</v>
      </c>
      <c r="I37" s="97">
        <v>0.21</v>
      </c>
      <c r="J37" s="87">
        <f>ROUND(((SUM(BE135:BE293))*I37),  2)</f>
        <v>0</v>
      </c>
      <c r="L37" s="33"/>
    </row>
    <row r="38" spans="2:12" s="1" customFormat="1" ht="14.45" customHeight="1" x14ac:dyDescent="0.2">
      <c r="B38" s="33"/>
      <c r="E38" s="27" t="s">
        <v>47</v>
      </c>
      <c r="F38" s="87">
        <f>ROUND((SUM(BF135:BF293)),  2)</f>
        <v>0</v>
      </c>
      <c r="I38" s="97">
        <v>0.12</v>
      </c>
      <c r="J38" s="87">
        <f>ROUND(((SUM(BF135:BF293))*I38),  2)</f>
        <v>0</v>
      </c>
      <c r="L38" s="33"/>
    </row>
    <row r="39" spans="2:12" s="1" customFormat="1" ht="14.45" hidden="1" customHeight="1" x14ac:dyDescent="0.2">
      <c r="B39" s="33"/>
      <c r="E39" s="27" t="s">
        <v>48</v>
      </c>
      <c r="F39" s="87">
        <f>ROUND((SUM(BG135:BG293)),  2)</f>
        <v>0</v>
      </c>
      <c r="I39" s="97">
        <v>0.21</v>
      </c>
      <c r="J39" s="87">
        <f>0</f>
        <v>0</v>
      </c>
      <c r="L39" s="33"/>
    </row>
    <row r="40" spans="2:12" s="1" customFormat="1" ht="14.45" hidden="1" customHeight="1" x14ac:dyDescent="0.2">
      <c r="B40" s="33"/>
      <c r="E40" s="27" t="s">
        <v>49</v>
      </c>
      <c r="F40" s="87">
        <f>ROUND((SUM(BH135:BH293)),  2)</f>
        <v>0</v>
      </c>
      <c r="I40" s="97">
        <v>0.12</v>
      </c>
      <c r="J40" s="87">
        <f>0</f>
        <v>0</v>
      </c>
      <c r="L40" s="33"/>
    </row>
    <row r="41" spans="2:12" s="1" customFormat="1" ht="14.45" hidden="1" customHeight="1" x14ac:dyDescent="0.2">
      <c r="B41" s="33"/>
      <c r="E41" s="27" t="s">
        <v>50</v>
      </c>
      <c r="F41" s="87">
        <f>ROUND((SUM(BI135:BI293)),  2)</f>
        <v>0</v>
      </c>
      <c r="I41" s="97">
        <v>0</v>
      </c>
      <c r="J41" s="87">
        <f>0</f>
        <v>0</v>
      </c>
      <c r="L41" s="33"/>
    </row>
    <row r="42" spans="2:12" s="1" customFormat="1" ht="6.95" customHeight="1" x14ac:dyDescent="0.2">
      <c r="B42" s="33"/>
      <c r="L42" s="33"/>
    </row>
    <row r="43" spans="2:12" s="1" customFormat="1" ht="25.35" customHeight="1" x14ac:dyDescent="0.2">
      <c r="B43" s="33"/>
      <c r="C43" s="98"/>
      <c r="D43" s="99" t="s">
        <v>51</v>
      </c>
      <c r="E43" s="58"/>
      <c r="F43" s="58"/>
      <c r="G43" s="100" t="s">
        <v>52</v>
      </c>
      <c r="H43" s="101" t="s">
        <v>53</v>
      </c>
      <c r="I43" s="58"/>
      <c r="J43" s="102">
        <f>SUM(J34:J41)</f>
        <v>0</v>
      </c>
      <c r="K43" s="103"/>
      <c r="L43" s="33"/>
    </row>
    <row r="44" spans="2:12" s="1" customFormat="1" ht="14.45" customHeight="1" x14ac:dyDescent="0.2">
      <c r="B44" s="33"/>
      <c r="L44" s="33"/>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33"/>
      <c r="D50" s="42" t="s">
        <v>54</v>
      </c>
      <c r="E50" s="43"/>
      <c r="F50" s="43"/>
      <c r="G50" s="42" t="s">
        <v>55</v>
      </c>
      <c r="H50" s="43"/>
      <c r="I50" s="43"/>
      <c r="J50" s="43"/>
      <c r="K50" s="43"/>
      <c r="L50" s="33"/>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2.75" x14ac:dyDescent="0.2">
      <c r="B61" s="33"/>
      <c r="D61" s="44" t="s">
        <v>56</v>
      </c>
      <c r="E61" s="35"/>
      <c r="F61" s="104" t="s">
        <v>57</v>
      </c>
      <c r="G61" s="44" t="s">
        <v>56</v>
      </c>
      <c r="H61" s="35"/>
      <c r="I61" s="35"/>
      <c r="J61" s="105" t="s">
        <v>57</v>
      </c>
      <c r="K61" s="35"/>
      <c r="L61" s="33"/>
    </row>
    <row r="62" spans="2:12" x14ac:dyDescent="0.2">
      <c r="B62" s="20"/>
      <c r="L62" s="20"/>
    </row>
    <row r="63" spans="2:12" x14ac:dyDescent="0.2">
      <c r="B63" s="20"/>
      <c r="L63" s="20"/>
    </row>
    <row r="64" spans="2:12" x14ac:dyDescent="0.2">
      <c r="B64" s="20"/>
      <c r="L64" s="20"/>
    </row>
    <row r="65" spans="2:12" s="1" customFormat="1" ht="12.75" x14ac:dyDescent="0.2">
      <c r="B65" s="33"/>
      <c r="D65" s="42" t="s">
        <v>58</v>
      </c>
      <c r="E65" s="43"/>
      <c r="F65" s="43"/>
      <c r="G65" s="42" t="s">
        <v>59</v>
      </c>
      <c r="H65" s="43"/>
      <c r="I65" s="43"/>
      <c r="J65" s="43"/>
      <c r="K65" s="43"/>
      <c r="L65" s="33"/>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2.75" x14ac:dyDescent="0.2">
      <c r="B76" s="33"/>
      <c r="D76" s="44" t="s">
        <v>56</v>
      </c>
      <c r="E76" s="35"/>
      <c r="F76" s="104" t="s">
        <v>57</v>
      </c>
      <c r="G76" s="44" t="s">
        <v>56</v>
      </c>
      <c r="H76" s="35"/>
      <c r="I76" s="35"/>
      <c r="J76" s="105" t="s">
        <v>57</v>
      </c>
      <c r="K76" s="35"/>
      <c r="L76" s="33"/>
    </row>
    <row r="77" spans="2:12" s="1" customFormat="1" ht="14.45" customHeight="1" x14ac:dyDescent="0.2">
      <c r="B77" s="45"/>
      <c r="C77" s="46"/>
      <c r="D77" s="46"/>
      <c r="E77" s="46"/>
      <c r="F77" s="46"/>
      <c r="G77" s="46"/>
      <c r="H77" s="46"/>
      <c r="I77" s="46"/>
      <c r="J77" s="46"/>
      <c r="K77" s="46"/>
      <c r="L77" s="33"/>
    </row>
    <row r="81" spans="2:12" s="1" customFormat="1" ht="6.95" customHeight="1" x14ac:dyDescent="0.2">
      <c r="B81" s="47"/>
      <c r="C81" s="48"/>
      <c r="D81" s="48"/>
      <c r="E81" s="48"/>
      <c r="F81" s="48"/>
      <c r="G81" s="48"/>
      <c r="H81" s="48"/>
      <c r="I81" s="48"/>
      <c r="J81" s="48"/>
      <c r="K81" s="48"/>
      <c r="L81" s="33"/>
    </row>
    <row r="82" spans="2:12" s="1" customFormat="1" ht="24.95" customHeight="1" x14ac:dyDescent="0.2">
      <c r="B82" s="33"/>
      <c r="C82" s="21" t="s">
        <v>280</v>
      </c>
      <c r="L82" s="33"/>
    </row>
    <row r="83" spans="2:12" s="1" customFormat="1" ht="6.95" customHeight="1" x14ac:dyDescent="0.2">
      <c r="B83" s="33"/>
      <c r="L83" s="33"/>
    </row>
    <row r="84" spans="2:12" s="1" customFormat="1" ht="12" customHeight="1" x14ac:dyDescent="0.2">
      <c r="B84" s="33"/>
      <c r="C84" s="27" t="s">
        <v>16</v>
      </c>
      <c r="L84" s="33"/>
    </row>
    <row r="85" spans="2:12" s="1" customFormat="1" ht="16.5" customHeight="1" x14ac:dyDescent="0.2">
      <c r="B85" s="33"/>
      <c r="E85" s="254" t="str">
        <f>E7</f>
        <v>OBLASTNÍ NEMOCNICE JIČÍN PAVILON PSYCHIATRIE</v>
      </c>
      <c r="F85" s="255"/>
      <c r="G85" s="255"/>
      <c r="H85" s="255"/>
      <c r="L85" s="33"/>
    </row>
    <row r="86" spans="2:12" ht="12" customHeight="1" x14ac:dyDescent="0.2">
      <c r="B86" s="20"/>
      <c r="C86" s="27" t="s">
        <v>276</v>
      </c>
      <c r="L86" s="20"/>
    </row>
    <row r="87" spans="2:12" ht="16.5" customHeight="1" x14ac:dyDescent="0.2">
      <c r="B87" s="20"/>
      <c r="E87" s="254" t="s">
        <v>277</v>
      </c>
      <c r="F87" s="234"/>
      <c r="G87" s="234"/>
      <c r="H87" s="234"/>
      <c r="L87" s="20"/>
    </row>
    <row r="88" spans="2:12" ht="12" customHeight="1" x14ac:dyDescent="0.2">
      <c r="B88" s="20"/>
      <c r="C88" s="27" t="s">
        <v>278</v>
      </c>
      <c r="L88" s="20"/>
    </row>
    <row r="89" spans="2:12" s="1" customFormat="1" ht="16.5" customHeight="1" x14ac:dyDescent="0.2">
      <c r="B89" s="33"/>
      <c r="E89" s="238" t="s">
        <v>4347</v>
      </c>
      <c r="F89" s="253"/>
      <c r="G89" s="253"/>
      <c r="H89" s="253"/>
      <c r="L89" s="33"/>
    </row>
    <row r="90" spans="2:12" s="1" customFormat="1" ht="12" customHeight="1" x14ac:dyDescent="0.2">
      <c r="B90" s="33"/>
      <c r="C90" s="27" t="s">
        <v>592</v>
      </c>
      <c r="L90" s="33"/>
    </row>
    <row r="91" spans="2:12" s="1" customFormat="1" ht="16.5" customHeight="1" x14ac:dyDescent="0.2">
      <c r="B91" s="33"/>
      <c r="E91" s="220" t="str">
        <f>E13</f>
        <v>D.1.4.7 - Měření a regulace</v>
      </c>
      <c r="F91" s="253"/>
      <c r="G91" s="253"/>
      <c r="H91" s="253"/>
      <c r="L91" s="33"/>
    </row>
    <row r="92" spans="2:12" s="1" customFormat="1" ht="6.95" customHeight="1" x14ac:dyDescent="0.2">
      <c r="B92" s="33"/>
      <c r="L92" s="33"/>
    </row>
    <row r="93" spans="2:12" s="1" customFormat="1" ht="12" customHeight="1" x14ac:dyDescent="0.2">
      <c r="B93" s="33"/>
      <c r="C93" s="27" t="s">
        <v>22</v>
      </c>
      <c r="F93" s="25" t="str">
        <f>F16</f>
        <v xml:space="preserve"> </v>
      </c>
      <c r="I93" s="27" t="s">
        <v>24</v>
      </c>
      <c r="J93" s="53">
        <f>IF(J16="","",J16)</f>
        <v>45961</v>
      </c>
      <c r="L93" s="33"/>
    </row>
    <row r="94" spans="2:12" s="1" customFormat="1" ht="6.95" customHeight="1" x14ac:dyDescent="0.2">
      <c r="B94" s="33"/>
      <c r="L94" s="33"/>
    </row>
    <row r="95" spans="2:12" s="1" customFormat="1" ht="15.2" customHeight="1" x14ac:dyDescent="0.2">
      <c r="B95" s="33"/>
      <c r="C95" s="27" t="s">
        <v>29</v>
      </c>
      <c r="F95" s="25" t="str">
        <f>E19</f>
        <v>KRÁLOVÉHRADECKÝ KRAJ</v>
      </c>
      <c r="I95" s="27" t="s">
        <v>35</v>
      </c>
      <c r="J95" s="31" t="str">
        <f>E25</f>
        <v>KANIA a.s.</v>
      </c>
      <c r="L95" s="33"/>
    </row>
    <row r="96" spans="2:12" s="1" customFormat="1" ht="15.2" customHeight="1" x14ac:dyDescent="0.2">
      <c r="B96" s="33"/>
      <c r="C96" s="27" t="s">
        <v>33</v>
      </c>
      <c r="F96" s="25" t="str">
        <f>IF(E22="","",E22)</f>
        <v>Vyplň údaj</v>
      </c>
      <c r="I96" s="27" t="s">
        <v>38</v>
      </c>
      <c r="J96" s="31" t="str">
        <f>E28</f>
        <v xml:space="preserve"> </v>
      </c>
      <c r="L96" s="33"/>
    </row>
    <row r="97" spans="2:47" s="1" customFormat="1" ht="10.35" customHeight="1" x14ac:dyDescent="0.2">
      <c r="B97" s="33"/>
      <c r="L97" s="33"/>
    </row>
    <row r="98" spans="2:47" s="1" customFormat="1" ht="29.25" customHeight="1" x14ac:dyDescent="0.2">
      <c r="B98" s="33"/>
      <c r="C98" s="106" t="s">
        <v>281</v>
      </c>
      <c r="D98" s="98"/>
      <c r="E98" s="98"/>
      <c r="F98" s="98"/>
      <c r="G98" s="98"/>
      <c r="H98" s="98"/>
      <c r="I98" s="98"/>
      <c r="J98" s="107" t="s">
        <v>282</v>
      </c>
      <c r="K98" s="98"/>
      <c r="L98" s="33"/>
    </row>
    <row r="99" spans="2:47" s="1" customFormat="1" ht="10.35" customHeight="1" x14ac:dyDescent="0.2">
      <c r="B99" s="33"/>
      <c r="L99" s="33"/>
    </row>
    <row r="100" spans="2:47" s="1" customFormat="1" ht="22.9" customHeight="1" x14ac:dyDescent="0.2">
      <c r="B100" s="33"/>
      <c r="C100" s="108" t="s">
        <v>283</v>
      </c>
      <c r="J100" s="67">
        <f>J135</f>
        <v>0</v>
      </c>
      <c r="L100" s="33"/>
      <c r="AU100" s="17" t="s">
        <v>284</v>
      </c>
    </row>
    <row r="101" spans="2:47" s="8" customFormat="1" ht="24.95" customHeight="1" x14ac:dyDescent="0.2">
      <c r="B101" s="109"/>
      <c r="D101" s="110" t="s">
        <v>8200</v>
      </c>
      <c r="E101" s="111"/>
      <c r="F101" s="111"/>
      <c r="G101" s="111"/>
      <c r="H101" s="111"/>
      <c r="I101" s="111"/>
      <c r="J101" s="112">
        <f>J136</f>
        <v>0</v>
      </c>
      <c r="L101" s="109"/>
    </row>
    <row r="102" spans="2:47" s="8" customFormat="1" ht="24.95" customHeight="1" x14ac:dyDescent="0.2">
      <c r="B102" s="109"/>
      <c r="D102" s="110" t="s">
        <v>8201</v>
      </c>
      <c r="E102" s="111"/>
      <c r="F102" s="111"/>
      <c r="G102" s="111"/>
      <c r="H102" s="111"/>
      <c r="I102" s="111"/>
      <c r="J102" s="112">
        <f>J152</f>
        <v>0</v>
      </c>
      <c r="L102" s="109"/>
    </row>
    <row r="103" spans="2:47" s="8" customFormat="1" ht="24.95" customHeight="1" x14ac:dyDescent="0.2">
      <c r="B103" s="109"/>
      <c r="D103" s="110" t="s">
        <v>8202</v>
      </c>
      <c r="E103" s="111"/>
      <c r="F103" s="111"/>
      <c r="G103" s="111"/>
      <c r="H103" s="111"/>
      <c r="I103" s="111"/>
      <c r="J103" s="112">
        <f>J185</f>
        <v>0</v>
      </c>
      <c r="L103" s="109"/>
    </row>
    <row r="104" spans="2:47" s="8" customFormat="1" ht="24.95" customHeight="1" x14ac:dyDescent="0.2">
      <c r="B104" s="109"/>
      <c r="D104" s="110" t="s">
        <v>8203</v>
      </c>
      <c r="E104" s="111"/>
      <c r="F104" s="111"/>
      <c r="G104" s="111"/>
      <c r="H104" s="111"/>
      <c r="I104" s="111"/>
      <c r="J104" s="112">
        <f>J189</f>
        <v>0</v>
      </c>
      <c r="L104" s="109"/>
    </row>
    <row r="105" spans="2:47" s="8" customFormat="1" ht="24.95" customHeight="1" x14ac:dyDescent="0.2">
      <c r="B105" s="109"/>
      <c r="D105" s="110" t="s">
        <v>8204</v>
      </c>
      <c r="E105" s="111"/>
      <c r="F105" s="111"/>
      <c r="G105" s="111"/>
      <c r="H105" s="111"/>
      <c r="I105" s="111"/>
      <c r="J105" s="112">
        <f>J204</f>
        <v>0</v>
      </c>
      <c r="L105" s="109"/>
    </row>
    <row r="106" spans="2:47" s="8" customFormat="1" ht="24.95" customHeight="1" x14ac:dyDescent="0.2">
      <c r="B106" s="109"/>
      <c r="D106" s="110" t="s">
        <v>8205</v>
      </c>
      <c r="E106" s="111"/>
      <c r="F106" s="111"/>
      <c r="G106" s="111"/>
      <c r="H106" s="111"/>
      <c r="I106" s="111"/>
      <c r="J106" s="112">
        <f>J234</f>
        <v>0</v>
      </c>
      <c r="L106" s="109"/>
    </row>
    <row r="107" spans="2:47" s="8" customFormat="1" ht="24.95" customHeight="1" x14ac:dyDescent="0.2">
      <c r="B107" s="109"/>
      <c r="D107" s="110" t="s">
        <v>8206</v>
      </c>
      <c r="E107" s="111"/>
      <c r="F107" s="111"/>
      <c r="G107" s="111"/>
      <c r="H107" s="111"/>
      <c r="I107" s="111"/>
      <c r="J107" s="112">
        <f>J277</f>
        <v>0</v>
      </c>
      <c r="L107" s="109"/>
    </row>
    <row r="108" spans="2:47" s="8" customFormat="1" ht="24.95" customHeight="1" x14ac:dyDescent="0.2">
      <c r="B108" s="109"/>
      <c r="D108" s="110" t="s">
        <v>8207</v>
      </c>
      <c r="E108" s="111"/>
      <c r="F108" s="111"/>
      <c r="G108" s="111"/>
      <c r="H108" s="111"/>
      <c r="I108" s="111"/>
      <c r="J108" s="112">
        <f>J279</f>
        <v>0</v>
      </c>
      <c r="L108" s="109"/>
    </row>
    <row r="109" spans="2:47" s="8" customFormat="1" ht="24.95" customHeight="1" x14ac:dyDescent="0.2">
      <c r="B109" s="109"/>
      <c r="D109" s="110" t="s">
        <v>8208</v>
      </c>
      <c r="E109" s="111"/>
      <c r="F109" s="111"/>
      <c r="G109" s="111"/>
      <c r="H109" s="111"/>
      <c r="I109" s="111"/>
      <c r="J109" s="112">
        <f>J281</f>
        <v>0</v>
      </c>
      <c r="L109" s="109"/>
    </row>
    <row r="110" spans="2:47" s="8" customFormat="1" ht="24.95" customHeight="1" x14ac:dyDescent="0.2">
      <c r="B110" s="109"/>
      <c r="D110" s="110" t="s">
        <v>8209</v>
      </c>
      <c r="E110" s="111"/>
      <c r="F110" s="111"/>
      <c r="G110" s="111"/>
      <c r="H110" s="111"/>
      <c r="I110" s="111"/>
      <c r="J110" s="112">
        <f>J284</f>
        <v>0</v>
      </c>
      <c r="L110" s="109"/>
    </row>
    <row r="111" spans="2:47" s="8" customFormat="1" ht="24.95" customHeight="1" x14ac:dyDescent="0.2">
      <c r="B111" s="109"/>
      <c r="D111" s="110" t="s">
        <v>8210</v>
      </c>
      <c r="E111" s="111"/>
      <c r="F111" s="111"/>
      <c r="G111" s="111"/>
      <c r="H111" s="111"/>
      <c r="I111" s="111"/>
      <c r="J111" s="112">
        <f>J293</f>
        <v>0</v>
      </c>
      <c r="L111" s="109"/>
    </row>
    <row r="112" spans="2:47" s="1" customFormat="1" ht="21.75" customHeight="1" x14ac:dyDescent="0.2">
      <c r="B112" s="33"/>
      <c r="L112" s="33"/>
    </row>
    <row r="113" spans="2:12" s="1" customFormat="1" ht="6.95" customHeight="1" x14ac:dyDescent="0.2">
      <c r="B113" s="45"/>
      <c r="C113" s="46"/>
      <c r="D113" s="46"/>
      <c r="E113" s="46"/>
      <c r="F113" s="46"/>
      <c r="G113" s="46"/>
      <c r="H113" s="46"/>
      <c r="I113" s="46"/>
      <c r="J113" s="46"/>
      <c r="K113" s="46"/>
      <c r="L113" s="33"/>
    </row>
    <row r="117" spans="2:12" s="1" customFormat="1" ht="6.95" customHeight="1" x14ac:dyDescent="0.2">
      <c r="B117" s="47"/>
      <c r="C117" s="48"/>
      <c r="D117" s="48"/>
      <c r="E117" s="48"/>
      <c r="F117" s="48"/>
      <c r="G117" s="48"/>
      <c r="H117" s="48"/>
      <c r="I117" s="48"/>
      <c r="J117" s="48"/>
      <c r="K117" s="48"/>
      <c r="L117" s="33"/>
    </row>
    <row r="118" spans="2:12" s="1" customFormat="1" ht="24.95" customHeight="1" x14ac:dyDescent="0.2">
      <c r="B118" s="33"/>
      <c r="C118" s="21" t="s">
        <v>294</v>
      </c>
      <c r="L118" s="33"/>
    </row>
    <row r="119" spans="2:12" s="1" customFormat="1" ht="6.95" customHeight="1" x14ac:dyDescent="0.2">
      <c r="B119" s="33"/>
      <c r="L119" s="33"/>
    </row>
    <row r="120" spans="2:12" s="1" customFormat="1" ht="12" customHeight="1" x14ac:dyDescent="0.2">
      <c r="B120" s="33"/>
      <c r="C120" s="27" t="s">
        <v>16</v>
      </c>
      <c r="L120" s="33"/>
    </row>
    <row r="121" spans="2:12" s="1" customFormat="1" ht="16.5" customHeight="1" x14ac:dyDescent="0.2">
      <c r="B121" s="33"/>
      <c r="E121" s="254" t="str">
        <f>E7</f>
        <v>OBLASTNÍ NEMOCNICE JIČÍN PAVILON PSYCHIATRIE</v>
      </c>
      <c r="F121" s="255"/>
      <c r="G121" s="255"/>
      <c r="H121" s="255"/>
      <c r="L121" s="33"/>
    </row>
    <row r="122" spans="2:12" ht="12" customHeight="1" x14ac:dyDescent="0.2">
      <c r="B122" s="20"/>
      <c r="C122" s="27" t="s">
        <v>276</v>
      </c>
      <c r="L122" s="20"/>
    </row>
    <row r="123" spans="2:12" ht="16.5" customHeight="1" x14ac:dyDescent="0.2">
      <c r="B123" s="20"/>
      <c r="E123" s="254" t="s">
        <v>277</v>
      </c>
      <c r="F123" s="234"/>
      <c r="G123" s="234"/>
      <c r="H123" s="234"/>
      <c r="L123" s="20"/>
    </row>
    <row r="124" spans="2:12" ht="12" customHeight="1" x14ac:dyDescent="0.2">
      <c r="B124" s="20"/>
      <c r="C124" s="27" t="s">
        <v>278</v>
      </c>
      <c r="L124" s="20"/>
    </row>
    <row r="125" spans="2:12" s="1" customFormat="1" ht="16.5" customHeight="1" x14ac:dyDescent="0.2">
      <c r="B125" s="33"/>
      <c r="E125" s="238" t="s">
        <v>4347</v>
      </c>
      <c r="F125" s="253"/>
      <c r="G125" s="253"/>
      <c r="H125" s="253"/>
      <c r="L125" s="33"/>
    </row>
    <row r="126" spans="2:12" s="1" customFormat="1" ht="12" customHeight="1" x14ac:dyDescent="0.2">
      <c r="B126" s="33"/>
      <c r="C126" s="27" t="s">
        <v>592</v>
      </c>
      <c r="L126" s="33"/>
    </row>
    <row r="127" spans="2:12" s="1" customFormat="1" ht="16.5" customHeight="1" x14ac:dyDescent="0.2">
      <c r="B127" s="33"/>
      <c r="E127" s="220" t="str">
        <f>E13</f>
        <v>D.1.4.7 - Měření a regulace</v>
      </c>
      <c r="F127" s="253"/>
      <c r="G127" s="253"/>
      <c r="H127" s="253"/>
      <c r="L127" s="33"/>
    </row>
    <row r="128" spans="2:12" s="1" customFormat="1" ht="6.95" customHeight="1" x14ac:dyDescent="0.2">
      <c r="B128" s="33"/>
      <c r="L128" s="33"/>
    </row>
    <row r="129" spans="2:65" s="1" customFormat="1" ht="12" customHeight="1" x14ac:dyDescent="0.2">
      <c r="B129" s="33"/>
      <c r="C129" s="27" t="s">
        <v>22</v>
      </c>
      <c r="F129" s="25" t="str">
        <f>F16</f>
        <v xml:space="preserve"> </v>
      </c>
      <c r="I129" s="27" t="s">
        <v>24</v>
      </c>
      <c r="J129" s="53">
        <f>IF(J16="","",J16)</f>
        <v>45961</v>
      </c>
      <c r="L129" s="33"/>
    </row>
    <row r="130" spans="2:65" s="1" customFormat="1" ht="6.95" customHeight="1" x14ac:dyDescent="0.2">
      <c r="B130" s="33"/>
      <c r="L130" s="33"/>
    </row>
    <row r="131" spans="2:65" s="1" customFormat="1" ht="15.2" customHeight="1" x14ac:dyDescent="0.2">
      <c r="B131" s="33"/>
      <c r="C131" s="27" t="s">
        <v>29</v>
      </c>
      <c r="F131" s="25" t="str">
        <f>E19</f>
        <v>KRÁLOVÉHRADECKÝ KRAJ</v>
      </c>
      <c r="I131" s="27" t="s">
        <v>35</v>
      </c>
      <c r="J131" s="31" t="str">
        <f>E25</f>
        <v>KANIA a.s.</v>
      </c>
      <c r="L131" s="33"/>
    </row>
    <row r="132" spans="2:65" s="1" customFormat="1" ht="15.2" customHeight="1" x14ac:dyDescent="0.2">
      <c r="B132" s="33"/>
      <c r="C132" s="27" t="s">
        <v>33</v>
      </c>
      <c r="F132" s="25" t="str">
        <f>IF(E22="","",E22)</f>
        <v>Vyplň údaj</v>
      </c>
      <c r="I132" s="27" t="s">
        <v>38</v>
      </c>
      <c r="J132" s="31" t="str">
        <f>E28</f>
        <v xml:space="preserve"> </v>
      </c>
      <c r="L132" s="33"/>
    </row>
    <row r="133" spans="2:65" s="1" customFormat="1" ht="10.35" customHeight="1" x14ac:dyDescent="0.2">
      <c r="B133" s="33"/>
      <c r="L133" s="33"/>
    </row>
    <row r="134" spans="2:65" s="10" customFormat="1" ht="29.25" customHeight="1" x14ac:dyDescent="0.2">
      <c r="B134" s="117"/>
      <c r="C134" s="118" t="s">
        <v>295</v>
      </c>
      <c r="D134" s="119" t="s">
        <v>66</v>
      </c>
      <c r="E134" s="119" t="s">
        <v>62</v>
      </c>
      <c r="F134" s="119" t="s">
        <v>63</v>
      </c>
      <c r="G134" s="119" t="s">
        <v>296</v>
      </c>
      <c r="H134" s="119" t="s">
        <v>297</v>
      </c>
      <c r="I134" s="119" t="s">
        <v>298</v>
      </c>
      <c r="J134" s="119" t="s">
        <v>282</v>
      </c>
      <c r="K134" s="120" t="s">
        <v>299</v>
      </c>
      <c r="L134" s="117"/>
      <c r="M134" s="60" t="s">
        <v>1</v>
      </c>
      <c r="N134" s="61" t="s">
        <v>45</v>
      </c>
      <c r="O134" s="61" t="s">
        <v>300</v>
      </c>
      <c r="P134" s="61" t="s">
        <v>301</v>
      </c>
      <c r="Q134" s="61" t="s">
        <v>302</v>
      </c>
      <c r="R134" s="61" t="s">
        <v>303</v>
      </c>
      <c r="S134" s="61" t="s">
        <v>304</v>
      </c>
      <c r="T134" s="62" t="s">
        <v>305</v>
      </c>
    </row>
    <row r="135" spans="2:65" s="1" customFormat="1" ht="22.9" customHeight="1" x14ac:dyDescent="0.25">
      <c r="B135" s="33"/>
      <c r="C135" s="65" t="s">
        <v>306</v>
      </c>
      <c r="J135" s="121">
        <f>BK135</f>
        <v>0</v>
      </c>
      <c r="L135" s="33"/>
      <c r="M135" s="63"/>
      <c r="N135" s="54"/>
      <c r="O135" s="54"/>
      <c r="P135" s="122">
        <f>P136+P152+P185+P189+P204+P234+P277+P279+P281+P284+P293</f>
        <v>0</v>
      </c>
      <c r="Q135" s="54"/>
      <c r="R135" s="122">
        <f>R136+R152+R185+R189+R204+R234+R277+R279+R281+R284+R293</f>
        <v>0</v>
      </c>
      <c r="S135" s="54"/>
      <c r="T135" s="123">
        <f>T136+T152+T185+T189+T204+T234+T277+T279+T281+T284+T293</f>
        <v>0</v>
      </c>
      <c r="AT135" s="17" t="s">
        <v>80</v>
      </c>
      <c r="AU135" s="17" t="s">
        <v>284</v>
      </c>
      <c r="BK135" s="124">
        <f>BK136+BK152+BK185+BK189+BK204+BK234+BK277+BK279+BK281+BK284+BK293</f>
        <v>0</v>
      </c>
    </row>
    <row r="136" spans="2:65" s="11" customFormat="1" ht="25.9" customHeight="1" x14ac:dyDescent="0.2">
      <c r="B136" s="125"/>
      <c r="D136" s="126" t="s">
        <v>80</v>
      </c>
      <c r="E136" s="127" t="s">
        <v>8211</v>
      </c>
      <c r="F136" s="127" t="s">
        <v>8212</v>
      </c>
      <c r="I136" s="128"/>
      <c r="J136" s="129">
        <f>BK136</f>
        <v>0</v>
      </c>
      <c r="L136" s="125"/>
      <c r="M136" s="130"/>
      <c r="P136" s="131">
        <f>SUM(P137:P151)</f>
        <v>0</v>
      </c>
      <c r="R136" s="131">
        <f>SUM(R137:R151)</f>
        <v>0</v>
      </c>
      <c r="T136" s="132">
        <f>SUM(T137:T151)</f>
        <v>0</v>
      </c>
      <c r="AR136" s="126" t="s">
        <v>88</v>
      </c>
      <c r="AT136" s="133" t="s">
        <v>80</v>
      </c>
      <c r="AU136" s="133" t="s">
        <v>81</v>
      </c>
      <c r="AY136" s="126" t="s">
        <v>309</v>
      </c>
      <c r="BK136" s="134">
        <f>SUM(BK137:BK151)</f>
        <v>0</v>
      </c>
    </row>
    <row r="137" spans="2:65" s="1" customFormat="1" ht="24.2" customHeight="1" x14ac:dyDescent="0.2">
      <c r="B137" s="137"/>
      <c r="C137" s="138" t="s">
        <v>88</v>
      </c>
      <c r="D137" s="138" t="s">
        <v>311</v>
      </c>
      <c r="E137" s="139" t="s">
        <v>8213</v>
      </c>
      <c r="F137" s="140" t="s">
        <v>8214</v>
      </c>
      <c r="G137" s="141" t="s">
        <v>2702</v>
      </c>
      <c r="H137" s="142">
        <v>3</v>
      </c>
      <c r="I137" s="143"/>
      <c r="J137" s="144">
        <f t="shared" ref="J137:J151" si="0">ROUND(I137*H137,2)</f>
        <v>0</v>
      </c>
      <c r="K137" s="140" t="s">
        <v>366</v>
      </c>
      <c r="L137" s="33"/>
      <c r="M137" s="145" t="s">
        <v>1</v>
      </c>
      <c r="N137" s="146" t="s">
        <v>46</v>
      </c>
      <c r="P137" s="147">
        <f t="shared" ref="P137:P151" si="1">O137*H137</f>
        <v>0</v>
      </c>
      <c r="Q137" s="147">
        <v>0</v>
      </c>
      <c r="R137" s="147">
        <f t="shared" ref="R137:R151" si="2">Q137*H137</f>
        <v>0</v>
      </c>
      <c r="S137" s="147">
        <v>0</v>
      </c>
      <c r="T137" s="148">
        <f t="shared" ref="T137:T151" si="3">S137*H137</f>
        <v>0</v>
      </c>
      <c r="AR137" s="149" t="s">
        <v>120</v>
      </c>
      <c r="AT137" s="149" t="s">
        <v>311</v>
      </c>
      <c r="AU137" s="149" t="s">
        <v>88</v>
      </c>
      <c r="AY137" s="17" t="s">
        <v>309</v>
      </c>
      <c r="BE137" s="150">
        <f t="shared" ref="BE137:BE151" si="4">IF(N137="základní",J137,0)</f>
        <v>0</v>
      </c>
      <c r="BF137" s="150">
        <f t="shared" ref="BF137:BF151" si="5">IF(N137="snížená",J137,0)</f>
        <v>0</v>
      </c>
      <c r="BG137" s="150">
        <f t="shared" ref="BG137:BG151" si="6">IF(N137="zákl. přenesená",J137,0)</f>
        <v>0</v>
      </c>
      <c r="BH137" s="150">
        <f t="shared" ref="BH137:BH151" si="7">IF(N137="sníž. přenesená",J137,0)</f>
        <v>0</v>
      </c>
      <c r="BI137" s="150">
        <f t="shared" ref="BI137:BI151" si="8">IF(N137="nulová",J137,0)</f>
        <v>0</v>
      </c>
      <c r="BJ137" s="17" t="s">
        <v>88</v>
      </c>
      <c r="BK137" s="150">
        <f t="shared" ref="BK137:BK151" si="9">ROUND(I137*H137,2)</f>
        <v>0</v>
      </c>
      <c r="BL137" s="17" t="s">
        <v>120</v>
      </c>
      <c r="BM137" s="149" t="s">
        <v>90</v>
      </c>
    </row>
    <row r="138" spans="2:65" s="1" customFormat="1" ht="24.2" customHeight="1" x14ac:dyDescent="0.2">
      <c r="B138" s="137"/>
      <c r="C138" s="138" t="s">
        <v>90</v>
      </c>
      <c r="D138" s="138" t="s">
        <v>311</v>
      </c>
      <c r="E138" s="139" t="s">
        <v>8215</v>
      </c>
      <c r="F138" s="140" t="s">
        <v>8216</v>
      </c>
      <c r="G138" s="141" t="s">
        <v>2702</v>
      </c>
      <c r="H138" s="142">
        <v>2</v>
      </c>
      <c r="I138" s="143"/>
      <c r="J138" s="144">
        <f t="shared" si="0"/>
        <v>0</v>
      </c>
      <c r="K138" s="140" t="s">
        <v>366</v>
      </c>
      <c r="L138" s="33"/>
      <c r="M138" s="145" t="s">
        <v>1</v>
      </c>
      <c r="N138" s="146" t="s">
        <v>46</v>
      </c>
      <c r="P138" s="147">
        <f t="shared" si="1"/>
        <v>0</v>
      </c>
      <c r="Q138" s="147">
        <v>0</v>
      </c>
      <c r="R138" s="147">
        <f t="shared" si="2"/>
        <v>0</v>
      </c>
      <c r="S138" s="147">
        <v>0</v>
      </c>
      <c r="T138" s="148">
        <f t="shared" si="3"/>
        <v>0</v>
      </c>
      <c r="AR138" s="149" t="s">
        <v>120</v>
      </c>
      <c r="AT138" s="149" t="s">
        <v>311</v>
      </c>
      <c r="AU138" s="149" t="s">
        <v>88</v>
      </c>
      <c r="AY138" s="17" t="s">
        <v>309</v>
      </c>
      <c r="BE138" s="150">
        <f t="shared" si="4"/>
        <v>0</v>
      </c>
      <c r="BF138" s="150">
        <f t="shared" si="5"/>
        <v>0</v>
      </c>
      <c r="BG138" s="150">
        <f t="shared" si="6"/>
        <v>0</v>
      </c>
      <c r="BH138" s="150">
        <f t="shared" si="7"/>
        <v>0</v>
      </c>
      <c r="BI138" s="150">
        <f t="shared" si="8"/>
        <v>0</v>
      </c>
      <c r="BJ138" s="17" t="s">
        <v>88</v>
      </c>
      <c r="BK138" s="150">
        <f t="shared" si="9"/>
        <v>0</v>
      </c>
      <c r="BL138" s="17" t="s">
        <v>120</v>
      </c>
      <c r="BM138" s="149" t="s">
        <v>120</v>
      </c>
    </row>
    <row r="139" spans="2:65" s="1" customFormat="1" ht="24.2" customHeight="1" x14ac:dyDescent="0.2">
      <c r="B139" s="137"/>
      <c r="C139" s="138" t="s">
        <v>101</v>
      </c>
      <c r="D139" s="138" t="s">
        <v>311</v>
      </c>
      <c r="E139" s="139" t="s">
        <v>8217</v>
      </c>
      <c r="F139" s="140" t="s">
        <v>8218</v>
      </c>
      <c r="G139" s="141" t="s">
        <v>2702</v>
      </c>
      <c r="H139" s="142">
        <v>2</v>
      </c>
      <c r="I139" s="143"/>
      <c r="J139" s="144">
        <f t="shared" si="0"/>
        <v>0</v>
      </c>
      <c r="K139" s="140" t="s">
        <v>366</v>
      </c>
      <c r="L139" s="33"/>
      <c r="M139" s="145" t="s">
        <v>1</v>
      </c>
      <c r="N139" s="146" t="s">
        <v>46</v>
      </c>
      <c r="P139" s="147">
        <f t="shared" si="1"/>
        <v>0</v>
      </c>
      <c r="Q139" s="147">
        <v>0</v>
      </c>
      <c r="R139" s="147">
        <f t="shared" si="2"/>
        <v>0</v>
      </c>
      <c r="S139" s="147">
        <v>0</v>
      </c>
      <c r="T139" s="148">
        <f t="shared" si="3"/>
        <v>0</v>
      </c>
      <c r="AR139" s="149" t="s">
        <v>120</v>
      </c>
      <c r="AT139" s="149" t="s">
        <v>311</v>
      </c>
      <c r="AU139" s="149" t="s">
        <v>88</v>
      </c>
      <c r="AY139" s="17" t="s">
        <v>309</v>
      </c>
      <c r="BE139" s="150">
        <f t="shared" si="4"/>
        <v>0</v>
      </c>
      <c r="BF139" s="150">
        <f t="shared" si="5"/>
        <v>0</v>
      </c>
      <c r="BG139" s="150">
        <f t="shared" si="6"/>
        <v>0</v>
      </c>
      <c r="BH139" s="150">
        <f t="shared" si="7"/>
        <v>0</v>
      </c>
      <c r="BI139" s="150">
        <f t="shared" si="8"/>
        <v>0</v>
      </c>
      <c r="BJ139" s="17" t="s">
        <v>88</v>
      </c>
      <c r="BK139" s="150">
        <f t="shared" si="9"/>
        <v>0</v>
      </c>
      <c r="BL139" s="17" t="s">
        <v>120</v>
      </c>
      <c r="BM139" s="149" t="s">
        <v>325</v>
      </c>
    </row>
    <row r="140" spans="2:65" s="1" customFormat="1" ht="24.2" customHeight="1" x14ac:dyDescent="0.2">
      <c r="B140" s="137"/>
      <c r="C140" s="138" t="s">
        <v>120</v>
      </c>
      <c r="D140" s="138" t="s">
        <v>311</v>
      </c>
      <c r="E140" s="139" t="s">
        <v>8219</v>
      </c>
      <c r="F140" s="140" t="s">
        <v>8220</v>
      </c>
      <c r="G140" s="141" t="s">
        <v>2702</v>
      </c>
      <c r="H140" s="142">
        <v>1</v>
      </c>
      <c r="I140" s="143"/>
      <c r="J140" s="144">
        <f t="shared" si="0"/>
        <v>0</v>
      </c>
      <c r="K140" s="140" t="s">
        <v>366</v>
      </c>
      <c r="L140" s="33"/>
      <c r="M140" s="145" t="s">
        <v>1</v>
      </c>
      <c r="N140" s="146" t="s">
        <v>46</v>
      </c>
      <c r="P140" s="147">
        <f t="shared" si="1"/>
        <v>0</v>
      </c>
      <c r="Q140" s="147">
        <v>0</v>
      </c>
      <c r="R140" s="147">
        <f t="shared" si="2"/>
        <v>0</v>
      </c>
      <c r="S140" s="147">
        <v>0</v>
      </c>
      <c r="T140" s="148">
        <f t="shared" si="3"/>
        <v>0</v>
      </c>
      <c r="AR140" s="149" t="s">
        <v>120</v>
      </c>
      <c r="AT140" s="149" t="s">
        <v>311</v>
      </c>
      <c r="AU140" s="149" t="s">
        <v>88</v>
      </c>
      <c r="AY140" s="17" t="s">
        <v>309</v>
      </c>
      <c r="BE140" s="150">
        <f t="shared" si="4"/>
        <v>0</v>
      </c>
      <c r="BF140" s="150">
        <f t="shared" si="5"/>
        <v>0</v>
      </c>
      <c r="BG140" s="150">
        <f t="shared" si="6"/>
        <v>0</v>
      </c>
      <c r="BH140" s="150">
        <f t="shared" si="7"/>
        <v>0</v>
      </c>
      <c r="BI140" s="150">
        <f t="shared" si="8"/>
        <v>0</v>
      </c>
      <c r="BJ140" s="17" t="s">
        <v>88</v>
      </c>
      <c r="BK140" s="150">
        <f t="shared" si="9"/>
        <v>0</v>
      </c>
      <c r="BL140" s="17" t="s">
        <v>120</v>
      </c>
      <c r="BM140" s="149" t="s">
        <v>329</v>
      </c>
    </row>
    <row r="141" spans="2:65" s="1" customFormat="1" ht="16.5" customHeight="1" x14ac:dyDescent="0.2">
      <c r="B141" s="137"/>
      <c r="C141" s="138" t="s">
        <v>331</v>
      </c>
      <c r="D141" s="138" t="s">
        <v>311</v>
      </c>
      <c r="E141" s="139" t="s">
        <v>8221</v>
      </c>
      <c r="F141" s="140" t="s">
        <v>8222</v>
      </c>
      <c r="G141" s="141" t="s">
        <v>2702</v>
      </c>
      <c r="H141" s="142">
        <v>23</v>
      </c>
      <c r="I141" s="143"/>
      <c r="J141" s="144">
        <f t="shared" si="0"/>
        <v>0</v>
      </c>
      <c r="K141" s="140" t="s">
        <v>366</v>
      </c>
      <c r="L141" s="33"/>
      <c r="M141" s="145" t="s">
        <v>1</v>
      </c>
      <c r="N141" s="146" t="s">
        <v>46</v>
      </c>
      <c r="P141" s="147">
        <f t="shared" si="1"/>
        <v>0</v>
      </c>
      <c r="Q141" s="147">
        <v>0</v>
      </c>
      <c r="R141" s="147">
        <f t="shared" si="2"/>
        <v>0</v>
      </c>
      <c r="S141" s="147">
        <v>0</v>
      </c>
      <c r="T141" s="148">
        <f t="shared" si="3"/>
        <v>0</v>
      </c>
      <c r="AR141" s="149" t="s">
        <v>120</v>
      </c>
      <c r="AT141" s="149" t="s">
        <v>311</v>
      </c>
      <c r="AU141" s="149" t="s">
        <v>88</v>
      </c>
      <c r="AY141" s="17" t="s">
        <v>309</v>
      </c>
      <c r="BE141" s="150">
        <f t="shared" si="4"/>
        <v>0</v>
      </c>
      <c r="BF141" s="150">
        <f t="shared" si="5"/>
        <v>0</v>
      </c>
      <c r="BG141" s="150">
        <f t="shared" si="6"/>
        <v>0</v>
      </c>
      <c r="BH141" s="150">
        <f t="shared" si="7"/>
        <v>0</v>
      </c>
      <c r="BI141" s="150">
        <f t="shared" si="8"/>
        <v>0</v>
      </c>
      <c r="BJ141" s="17" t="s">
        <v>88</v>
      </c>
      <c r="BK141" s="150">
        <f t="shared" si="9"/>
        <v>0</v>
      </c>
      <c r="BL141" s="17" t="s">
        <v>120</v>
      </c>
      <c r="BM141" s="149" t="s">
        <v>334</v>
      </c>
    </row>
    <row r="142" spans="2:65" s="1" customFormat="1" ht="16.5" customHeight="1" x14ac:dyDescent="0.2">
      <c r="B142" s="137"/>
      <c r="C142" s="138" t="s">
        <v>325</v>
      </c>
      <c r="D142" s="138" t="s">
        <v>311</v>
      </c>
      <c r="E142" s="139" t="s">
        <v>8223</v>
      </c>
      <c r="F142" s="140" t="s">
        <v>8224</v>
      </c>
      <c r="G142" s="141" t="s">
        <v>2702</v>
      </c>
      <c r="H142" s="142">
        <v>28</v>
      </c>
      <c r="I142" s="143"/>
      <c r="J142" s="144">
        <f t="shared" si="0"/>
        <v>0</v>
      </c>
      <c r="K142" s="140" t="s">
        <v>366</v>
      </c>
      <c r="L142" s="33"/>
      <c r="M142" s="145" t="s">
        <v>1</v>
      </c>
      <c r="N142" s="146" t="s">
        <v>46</v>
      </c>
      <c r="P142" s="147">
        <f t="shared" si="1"/>
        <v>0</v>
      </c>
      <c r="Q142" s="147">
        <v>0</v>
      </c>
      <c r="R142" s="147">
        <f t="shared" si="2"/>
        <v>0</v>
      </c>
      <c r="S142" s="147">
        <v>0</v>
      </c>
      <c r="T142" s="148">
        <f t="shared" si="3"/>
        <v>0</v>
      </c>
      <c r="AR142" s="149" t="s">
        <v>120</v>
      </c>
      <c r="AT142" s="149" t="s">
        <v>311</v>
      </c>
      <c r="AU142" s="149" t="s">
        <v>88</v>
      </c>
      <c r="AY142" s="17" t="s">
        <v>309</v>
      </c>
      <c r="BE142" s="150">
        <f t="shared" si="4"/>
        <v>0</v>
      </c>
      <c r="BF142" s="150">
        <f t="shared" si="5"/>
        <v>0</v>
      </c>
      <c r="BG142" s="150">
        <f t="shared" si="6"/>
        <v>0</v>
      </c>
      <c r="BH142" s="150">
        <f t="shared" si="7"/>
        <v>0</v>
      </c>
      <c r="BI142" s="150">
        <f t="shared" si="8"/>
        <v>0</v>
      </c>
      <c r="BJ142" s="17" t="s">
        <v>88</v>
      </c>
      <c r="BK142" s="150">
        <f t="shared" si="9"/>
        <v>0</v>
      </c>
      <c r="BL142" s="17" t="s">
        <v>120</v>
      </c>
      <c r="BM142" s="149" t="s">
        <v>8</v>
      </c>
    </row>
    <row r="143" spans="2:65" s="1" customFormat="1" ht="16.5" customHeight="1" x14ac:dyDescent="0.2">
      <c r="B143" s="137"/>
      <c r="C143" s="138" t="s">
        <v>339</v>
      </c>
      <c r="D143" s="138" t="s">
        <v>311</v>
      </c>
      <c r="E143" s="139" t="s">
        <v>8225</v>
      </c>
      <c r="F143" s="140" t="s">
        <v>8226</v>
      </c>
      <c r="G143" s="141" t="s">
        <v>2702</v>
      </c>
      <c r="H143" s="142">
        <v>15</v>
      </c>
      <c r="I143" s="143"/>
      <c r="J143" s="144">
        <f t="shared" si="0"/>
        <v>0</v>
      </c>
      <c r="K143" s="140" t="s">
        <v>366</v>
      </c>
      <c r="L143" s="33"/>
      <c r="M143" s="145" t="s">
        <v>1</v>
      </c>
      <c r="N143" s="146" t="s">
        <v>46</v>
      </c>
      <c r="P143" s="147">
        <f t="shared" si="1"/>
        <v>0</v>
      </c>
      <c r="Q143" s="147">
        <v>0</v>
      </c>
      <c r="R143" s="147">
        <f t="shared" si="2"/>
        <v>0</v>
      </c>
      <c r="S143" s="147">
        <v>0</v>
      </c>
      <c r="T143" s="148">
        <f t="shared" si="3"/>
        <v>0</v>
      </c>
      <c r="AR143" s="149" t="s">
        <v>120</v>
      </c>
      <c r="AT143" s="149" t="s">
        <v>311</v>
      </c>
      <c r="AU143" s="149" t="s">
        <v>88</v>
      </c>
      <c r="AY143" s="17" t="s">
        <v>309</v>
      </c>
      <c r="BE143" s="150">
        <f t="shared" si="4"/>
        <v>0</v>
      </c>
      <c r="BF143" s="150">
        <f t="shared" si="5"/>
        <v>0</v>
      </c>
      <c r="BG143" s="150">
        <f t="shared" si="6"/>
        <v>0</v>
      </c>
      <c r="BH143" s="150">
        <f t="shared" si="7"/>
        <v>0</v>
      </c>
      <c r="BI143" s="150">
        <f t="shared" si="8"/>
        <v>0</v>
      </c>
      <c r="BJ143" s="17" t="s">
        <v>88</v>
      </c>
      <c r="BK143" s="150">
        <f t="shared" si="9"/>
        <v>0</v>
      </c>
      <c r="BL143" s="17" t="s">
        <v>120</v>
      </c>
      <c r="BM143" s="149" t="s">
        <v>342</v>
      </c>
    </row>
    <row r="144" spans="2:65" s="1" customFormat="1" ht="16.5" customHeight="1" x14ac:dyDescent="0.2">
      <c r="B144" s="137"/>
      <c r="C144" s="138" t="s">
        <v>329</v>
      </c>
      <c r="D144" s="138" t="s">
        <v>311</v>
      </c>
      <c r="E144" s="139" t="s">
        <v>8227</v>
      </c>
      <c r="F144" s="140" t="s">
        <v>8228</v>
      </c>
      <c r="G144" s="141" t="s">
        <v>2702</v>
      </c>
      <c r="H144" s="142">
        <v>21</v>
      </c>
      <c r="I144" s="143"/>
      <c r="J144" s="144">
        <f t="shared" si="0"/>
        <v>0</v>
      </c>
      <c r="K144" s="140" t="s">
        <v>366</v>
      </c>
      <c r="L144" s="33"/>
      <c r="M144" s="145" t="s">
        <v>1</v>
      </c>
      <c r="N144" s="146" t="s">
        <v>46</v>
      </c>
      <c r="P144" s="147">
        <f t="shared" si="1"/>
        <v>0</v>
      </c>
      <c r="Q144" s="147">
        <v>0</v>
      </c>
      <c r="R144" s="147">
        <f t="shared" si="2"/>
        <v>0</v>
      </c>
      <c r="S144" s="147">
        <v>0</v>
      </c>
      <c r="T144" s="148">
        <f t="shared" si="3"/>
        <v>0</v>
      </c>
      <c r="AR144" s="149" t="s">
        <v>120</v>
      </c>
      <c r="AT144" s="149" t="s">
        <v>311</v>
      </c>
      <c r="AU144" s="149" t="s">
        <v>88</v>
      </c>
      <c r="AY144" s="17" t="s">
        <v>309</v>
      </c>
      <c r="BE144" s="150">
        <f t="shared" si="4"/>
        <v>0</v>
      </c>
      <c r="BF144" s="150">
        <f t="shared" si="5"/>
        <v>0</v>
      </c>
      <c r="BG144" s="150">
        <f t="shared" si="6"/>
        <v>0</v>
      </c>
      <c r="BH144" s="150">
        <f t="shared" si="7"/>
        <v>0</v>
      </c>
      <c r="BI144" s="150">
        <f t="shared" si="8"/>
        <v>0</v>
      </c>
      <c r="BJ144" s="17" t="s">
        <v>88</v>
      </c>
      <c r="BK144" s="150">
        <f t="shared" si="9"/>
        <v>0</v>
      </c>
      <c r="BL144" s="17" t="s">
        <v>120</v>
      </c>
      <c r="BM144" s="149" t="s">
        <v>346</v>
      </c>
    </row>
    <row r="145" spans="2:65" s="1" customFormat="1" ht="16.5" customHeight="1" x14ac:dyDescent="0.2">
      <c r="B145" s="137"/>
      <c r="C145" s="138" t="s">
        <v>348</v>
      </c>
      <c r="D145" s="138" t="s">
        <v>311</v>
      </c>
      <c r="E145" s="139" t="s">
        <v>8229</v>
      </c>
      <c r="F145" s="140" t="s">
        <v>8230</v>
      </c>
      <c r="G145" s="141" t="s">
        <v>2702</v>
      </c>
      <c r="H145" s="142">
        <v>12</v>
      </c>
      <c r="I145" s="143"/>
      <c r="J145" s="144">
        <f t="shared" si="0"/>
        <v>0</v>
      </c>
      <c r="K145" s="140" t="s">
        <v>366</v>
      </c>
      <c r="L145" s="33"/>
      <c r="M145" s="145" t="s">
        <v>1</v>
      </c>
      <c r="N145" s="146" t="s">
        <v>46</v>
      </c>
      <c r="P145" s="147">
        <f t="shared" si="1"/>
        <v>0</v>
      </c>
      <c r="Q145" s="147">
        <v>0</v>
      </c>
      <c r="R145" s="147">
        <f t="shared" si="2"/>
        <v>0</v>
      </c>
      <c r="S145" s="147">
        <v>0</v>
      </c>
      <c r="T145" s="148">
        <f t="shared" si="3"/>
        <v>0</v>
      </c>
      <c r="AR145" s="149" t="s">
        <v>120</v>
      </c>
      <c r="AT145" s="149" t="s">
        <v>311</v>
      </c>
      <c r="AU145" s="149" t="s">
        <v>88</v>
      </c>
      <c r="AY145" s="17" t="s">
        <v>309</v>
      </c>
      <c r="BE145" s="150">
        <f t="shared" si="4"/>
        <v>0</v>
      </c>
      <c r="BF145" s="150">
        <f t="shared" si="5"/>
        <v>0</v>
      </c>
      <c r="BG145" s="150">
        <f t="shared" si="6"/>
        <v>0</v>
      </c>
      <c r="BH145" s="150">
        <f t="shared" si="7"/>
        <v>0</v>
      </c>
      <c r="BI145" s="150">
        <f t="shared" si="8"/>
        <v>0</v>
      </c>
      <c r="BJ145" s="17" t="s">
        <v>88</v>
      </c>
      <c r="BK145" s="150">
        <f t="shared" si="9"/>
        <v>0</v>
      </c>
      <c r="BL145" s="17" t="s">
        <v>120</v>
      </c>
      <c r="BM145" s="149" t="s">
        <v>351</v>
      </c>
    </row>
    <row r="146" spans="2:65" s="1" customFormat="1" ht="16.5" customHeight="1" x14ac:dyDescent="0.2">
      <c r="B146" s="137"/>
      <c r="C146" s="138" t="s">
        <v>334</v>
      </c>
      <c r="D146" s="138" t="s">
        <v>311</v>
      </c>
      <c r="E146" s="139" t="s">
        <v>8231</v>
      </c>
      <c r="F146" s="140" t="s">
        <v>8232</v>
      </c>
      <c r="G146" s="141" t="s">
        <v>2702</v>
      </c>
      <c r="H146" s="142">
        <v>7</v>
      </c>
      <c r="I146" s="143"/>
      <c r="J146" s="144">
        <f t="shared" si="0"/>
        <v>0</v>
      </c>
      <c r="K146" s="140" t="s">
        <v>366</v>
      </c>
      <c r="L146" s="33"/>
      <c r="M146" s="145" t="s">
        <v>1</v>
      </c>
      <c r="N146" s="146" t="s">
        <v>46</v>
      </c>
      <c r="P146" s="147">
        <f t="shared" si="1"/>
        <v>0</v>
      </c>
      <c r="Q146" s="147">
        <v>0</v>
      </c>
      <c r="R146" s="147">
        <f t="shared" si="2"/>
        <v>0</v>
      </c>
      <c r="S146" s="147">
        <v>0</v>
      </c>
      <c r="T146" s="148">
        <f t="shared" si="3"/>
        <v>0</v>
      </c>
      <c r="AR146" s="149" t="s">
        <v>120</v>
      </c>
      <c r="AT146" s="149" t="s">
        <v>311</v>
      </c>
      <c r="AU146" s="149" t="s">
        <v>88</v>
      </c>
      <c r="AY146" s="17" t="s">
        <v>309</v>
      </c>
      <c r="BE146" s="150">
        <f t="shared" si="4"/>
        <v>0</v>
      </c>
      <c r="BF146" s="150">
        <f t="shared" si="5"/>
        <v>0</v>
      </c>
      <c r="BG146" s="150">
        <f t="shared" si="6"/>
        <v>0</v>
      </c>
      <c r="BH146" s="150">
        <f t="shared" si="7"/>
        <v>0</v>
      </c>
      <c r="BI146" s="150">
        <f t="shared" si="8"/>
        <v>0</v>
      </c>
      <c r="BJ146" s="17" t="s">
        <v>88</v>
      </c>
      <c r="BK146" s="150">
        <f t="shared" si="9"/>
        <v>0</v>
      </c>
      <c r="BL146" s="17" t="s">
        <v>120</v>
      </c>
      <c r="BM146" s="149" t="s">
        <v>355</v>
      </c>
    </row>
    <row r="147" spans="2:65" s="1" customFormat="1" ht="16.5" customHeight="1" x14ac:dyDescent="0.2">
      <c r="B147" s="137"/>
      <c r="C147" s="138" t="s">
        <v>357</v>
      </c>
      <c r="D147" s="138" t="s">
        <v>311</v>
      </c>
      <c r="E147" s="139" t="s">
        <v>8233</v>
      </c>
      <c r="F147" s="140" t="s">
        <v>8234</v>
      </c>
      <c r="G147" s="141" t="s">
        <v>2702</v>
      </c>
      <c r="H147" s="142">
        <v>7</v>
      </c>
      <c r="I147" s="143"/>
      <c r="J147" s="144">
        <f t="shared" si="0"/>
        <v>0</v>
      </c>
      <c r="K147" s="140" t="s">
        <v>366</v>
      </c>
      <c r="L147" s="33"/>
      <c r="M147" s="145" t="s">
        <v>1</v>
      </c>
      <c r="N147" s="146" t="s">
        <v>46</v>
      </c>
      <c r="P147" s="147">
        <f t="shared" si="1"/>
        <v>0</v>
      </c>
      <c r="Q147" s="147">
        <v>0</v>
      </c>
      <c r="R147" s="147">
        <f t="shared" si="2"/>
        <v>0</v>
      </c>
      <c r="S147" s="147">
        <v>0</v>
      </c>
      <c r="T147" s="148">
        <f t="shared" si="3"/>
        <v>0</v>
      </c>
      <c r="AR147" s="149" t="s">
        <v>120</v>
      </c>
      <c r="AT147" s="149" t="s">
        <v>311</v>
      </c>
      <c r="AU147" s="149" t="s">
        <v>88</v>
      </c>
      <c r="AY147" s="17" t="s">
        <v>309</v>
      </c>
      <c r="BE147" s="150">
        <f t="shared" si="4"/>
        <v>0</v>
      </c>
      <c r="BF147" s="150">
        <f t="shared" si="5"/>
        <v>0</v>
      </c>
      <c r="BG147" s="150">
        <f t="shared" si="6"/>
        <v>0</v>
      </c>
      <c r="BH147" s="150">
        <f t="shared" si="7"/>
        <v>0</v>
      </c>
      <c r="BI147" s="150">
        <f t="shared" si="8"/>
        <v>0</v>
      </c>
      <c r="BJ147" s="17" t="s">
        <v>88</v>
      </c>
      <c r="BK147" s="150">
        <f t="shared" si="9"/>
        <v>0</v>
      </c>
      <c r="BL147" s="17" t="s">
        <v>120</v>
      </c>
      <c r="BM147" s="149" t="s">
        <v>361</v>
      </c>
    </row>
    <row r="148" spans="2:65" s="1" customFormat="1" ht="16.5" customHeight="1" x14ac:dyDescent="0.2">
      <c r="B148" s="137"/>
      <c r="C148" s="138" t="s">
        <v>8</v>
      </c>
      <c r="D148" s="138" t="s">
        <v>311</v>
      </c>
      <c r="E148" s="139" t="s">
        <v>8235</v>
      </c>
      <c r="F148" s="140" t="s">
        <v>8236</v>
      </c>
      <c r="G148" s="141" t="s">
        <v>2702</v>
      </c>
      <c r="H148" s="142">
        <v>7</v>
      </c>
      <c r="I148" s="143"/>
      <c r="J148" s="144">
        <f t="shared" si="0"/>
        <v>0</v>
      </c>
      <c r="K148" s="140" t="s">
        <v>366</v>
      </c>
      <c r="L148" s="33"/>
      <c r="M148" s="145" t="s">
        <v>1</v>
      </c>
      <c r="N148" s="146" t="s">
        <v>46</v>
      </c>
      <c r="P148" s="147">
        <f t="shared" si="1"/>
        <v>0</v>
      </c>
      <c r="Q148" s="147">
        <v>0</v>
      </c>
      <c r="R148" s="147">
        <f t="shared" si="2"/>
        <v>0</v>
      </c>
      <c r="S148" s="147">
        <v>0</v>
      </c>
      <c r="T148" s="148">
        <f t="shared" si="3"/>
        <v>0</v>
      </c>
      <c r="AR148" s="149" t="s">
        <v>120</v>
      </c>
      <c r="AT148" s="149" t="s">
        <v>311</v>
      </c>
      <c r="AU148" s="149" t="s">
        <v>88</v>
      </c>
      <c r="AY148" s="17" t="s">
        <v>309</v>
      </c>
      <c r="BE148" s="150">
        <f t="shared" si="4"/>
        <v>0</v>
      </c>
      <c r="BF148" s="150">
        <f t="shared" si="5"/>
        <v>0</v>
      </c>
      <c r="BG148" s="150">
        <f t="shared" si="6"/>
        <v>0</v>
      </c>
      <c r="BH148" s="150">
        <f t="shared" si="7"/>
        <v>0</v>
      </c>
      <c r="BI148" s="150">
        <f t="shared" si="8"/>
        <v>0</v>
      </c>
      <c r="BJ148" s="17" t="s">
        <v>88</v>
      </c>
      <c r="BK148" s="150">
        <f t="shared" si="9"/>
        <v>0</v>
      </c>
      <c r="BL148" s="17" t="s">
        <v>120</v>
      </c>
      <c r="BM148" s="149" t="s">
        <v>367</v>
      </c>
    </row>
    <row r="149" spans="2:65" s="1" customFormat="1" ht="16.5" customHeight="1" x14ac:dyDescent="0.2">
      <c r="B149" s="137"/>
      <c r="C149" s="138" t="s">
        <v>368</v>
      </c>
      <c r="D149" s="138" t="s">
        <v>311</v>
      </c>
      <c r="E149" s="139" t="s">
        <v>8237</v>
      </c>
      <c r="F149" s="140" t="s">
        <v>8238</v>
      </c>
      <c r="G149" s="141" t="s">
        <v>2702</v>
      </c>
      <c r="H149" s="142">
        <v>7</v>
      </c>
      <c r="I149" s="143"/>
      <c r="J149" s="144">
        <f t="shared" si="0"/>
        <v>0</v>
      </c>
      <c r="K149" s="140" t="s">
        <v>366</v>
      </c>
      <c r="L149" s="33"/>
      <c r="M149" s="145" t="s">
        <v>1</v>
      </c>
      <c r="N149" s="146" t="s">
        <v>46</v>
      </c>
      <c r="P149" s="147">
        <f t="shared" si="1"/>
        <v>0</v>
      </c>
      <c r="Q149" s="147">
        <v>0</v>
      </c>
      <c r="R149" s="147">
        <f t="shared" si="2"/>
        <v>0</v>
      </c>
      <c r="S149" s="147">
        <v>0</v>
      </c>
      <c r="T149" s="148">
        <f t="shared" si="3"/>
        <v>0</v>
      </c>
      <c r="AR149" s="149" t="s">
        <v>120</v>
      </c>
      <c r="AT149" s="149" t="s">
        <v>311</v>
      </c>
      <c r="AU149" s="149" t="s">
        <v>88</v>
      </c>
      <c r="AY149" s="17" t="s">
        <v>309</v>
      </c>
      <c r="BE149" s="150">
        <f t="shared" si="4"/>
        <v>0</v>
      </c>
      <c r="BF149" s="150">
        <f t="shared" si="5"/>
        <v>0</v>
      </c>
      <c r="BG149" s="150">
        <f t="shared" si="6"/>
        <v>0</v>
      </c>
      <c r="BH149" s="150">
        <f t="shared" si="7"/>
        <v>0</v>
      </c>
      <c r="BI149" s="150">
        <f t="shared" si="8"/>
        <v>0</v>
      </c>
      <c r="BJ149" s="17" t="s">
        <v>88</v>
      </c>
      <c r="BK149" s="150">
        <f t="shared" si="9"/>
        <v>0</v>
      </c>
      <c r="BL149" s="17" t="s">
        <v>120</v>
      </c>
      <c r="BM149" s="149" t="s">
        <v>371</v>
      </c>
    </row>
    <row r="150" spans="2:65" s="1" customFormat="1" ht="16.5" customHeight="1" x14ac:dyDescent="0.2">
      <c r="B150" s="137"/>
      <c r="C150" s="138" t="s">
        <v>342</v>
      </c>
      <c r="D150" s="138" t="s">
        <v>311</v>
      </c>
      <c r="E150" s="139" t="s">
        <v>8239</v>
      </c>
      <c r="F150" s="140" t="s">
        <v>8240</v>
      </c>
      <c r="G150" s="141" t="s">
        <v>2702</v>
      </c>
      <c r="H150" s="142">
        <v>7</v>
      </c>
      <c r="I150" s="143"/>
      <c r="J150" s="144">
        <f t="shared" si="0"/>
        <v>0</v>
      </c>
      <c r="K150" s="140" t="s">
        <v>366</v>
      </c>
      <c r="L150" s="33"/>
      <c r="M150" s="145" t="s">
        <v>1</v>
      </c>
      <c r="N150" s="146" t="s">
        <v>46</v>
      </c>
      <c r="P150" s="147">
        <f t="shared" si="1"/>
        <v>0</v>
      </c>
      <c r="Q150" s="147">
        <v>0</v>
      </c>
      <c r="R150" s="147">
        <f t="shared" si="2"/>
        <v>0</v>
      </c>
      <c r="S150" s="147">
        <v>0</v>
      </c>
      <c r="T150" s="148">
        <f t="shared" si="3"/>
        <v>0</v>
      </c>
      <c r="AR150" s="149" t="s">
        <v>120</v>
      </c>
      <c r="AT150" s="149" t="s">
        <v>311</v>
      </c>
      <c r="AU150" s="149" t="s">
        <v>88</v>
      </c>
      <c r="AY150" s="17" t="s">
        <v>309</v>
      </c>
      <c r="BE150" s="150">
        <f t="shared" si="4"/>
        <v>0</v>
      </c>
      <c r="BF150" s="150">
        <f t="shared" si="5"/>
        <v>0</v>
      </c>
      <c r="BG150" s="150">
        <f t="shared" si="6"/>
        <v>0</v>
      </c>
      <c r="BH150" s="150">
        <f t="shared" si="7"/>
        <v>0</v>
      </c>
      <c r="BI150" s="150">
        <f t="shared" si="8"/>
        <v>0</v>
      </c>
      <c r="BJ150" s="17" t="s">
        <v>88</v>
      </c>
      <c r="BK150" s="150">
        <f t="shared" si="9"/>
        <v>0</v>
      </c>
      <c r="BL150" s="17" t="s">
        <v>120</v>
      </c>
      <c r="BM150" s="149" t="s">
        <v>376</v>
      </c>
    </row>
    <row r="151" spans="2:65" s="1" customFormat="1" ht="16.5" customHeight="1" x14ac:dyDescent="0.2">
      <c r="B151" s="137"/>
      <c r="C151" s="138" t="s">
        <v>378</v>
      </c>
      <c r="D151" s="138" t="s">
        <v>311</v>
      </c>
      <c r="E151" s="139" t="s">
        <v>8241</v>
      </c>
      <c r="F151" s="140" t="s">
        <v>8242</v>
      </c>
      <c r="G151" s="141" t="s">
        <v>2702</v>
      </c>
      <c r="H151" s="142">
        <v>7</v>
      </c>
      <c r="I151" s="143"/>
      <c r="J151" s="144">
        <f t="shared" si="0"/>
        <v>0</v>
      </c>
      <c r="K151" s="140" t="s">
        <v>366</v>
      </c>
      <c r="L151" s="33"/>
      <c r="M151" s="145" t="s">
        <v>1</v>
      </c>
      <c r="N151" s="146" t="s">
        <v>46</v>
      </c>
      <c r="P151" s="147">
        <f t="shared" si="1"/>
        <v>0</v>
      </c>
      <c r="Q151" s="147">
        <v>0</v>
      </c>
      <c r="R151" s="147">
        <f t="shared" si="2"/>
        <v>0</v>
      </c>
      <c r="S151" s="147">
        <v>0</v>
      </c>
      <c r="T151" s="148">
        <f t="shared" si="3"/>
        <v>0</v>
      </c>
      <c r="AR151" s="149" t="s">
        <v>120</v>
      </c>
      <c r="AT151" s="149" t="s">
        <v>311</v>
      </c>
      <c r="AU151" s="149" t="s">
        <v>88</v>
      </c>
      <c r="AY151" s="17" t="s">
        <v>309</v>
      </c>
      <c r="BE151" s="150">
        <f t="shared" si="4"/>
        <v>0</v>
      </c>
      <c r="BF151" s="150">
        <f t="shared" si="5"/>
        <v>0</v>
      </c>
      <c r="BG151" s="150">
        <f t="shared" si="6"/>
        <v>0</v>
      </c>
      <c r="BH151" s="150">
        <f t="shared" si="7"/>
        <v>0</v>
      </c>
      <c r="BI151" s="150">
        <f t="shared" si="8"/>
        <v>0</v>
      </c>
      <c r="BJ151" s="17" t="s">
        <v>88</v>
      </c>
      <c r="BK151" s="150">
        <f t="shared" si="9"/>
        <v>0</v>
      </c>
      <c r="BL151" s="17" t="s">
        <v>120</v>
      </c>
      <c r="BM151" s="149" t="s">
        <v>381</v>
      </c>
    </row>
    <row r="152" spans="2:65" s="11" customFormat="1" ht="25.9" customHeight="1" x14ac:dyDescent="0.2">
      <c r="B152" s="125"/>
      <c r="D152" s="126" t="s">
        <v>80</v>
      </c>
      <c r="E152" s="127" t="s">
        <v>8243</v>
      </c>
      <c r="F152" s="127" t="s">
        <v>8244</v>
      </c>
      <c r="I152" s="128"/>
      <c r="J152" s="129">
        <f>BK152</f>
        <v>0</v>
      </c>
      <c r="L152" s="125"/>
      <c r="M152" s="130"/>
      <c r="P152" s="131">
        <f>SUM(P153:P184)</f>
        <v>0</v>
      </c>
      <c r="R152" s="131">
        <f>SUM(R153:R184)</f>
        <v>0</v>
      </c>
      <c r="T152" s="132">
        <f>SUM(T153:T184)</f>
        <v>0</v>
      </c>
      <c r="AR152" s="126" t="s">
        <v>88</v>
      </c>
      <c r="AT152" s="133" t="s">
        <v>80</v>
      </c>
      <c r="AU152" s="133" t="s">
        <v>81</v>
      </c>
      <c r="AY152" s="126" t="s">
        <v>309</v>
      </c>
      <c r="BK152" s="134">
        <f>SUM(BK153:BK184)</f>
        <v>0</v>
      </c>
    </row>
    <row r="153" spans="2:65" s="1" customFormat="1" ht="16.5" customHeight="1" x14ac:dyDescent="0.2">
      <c r="B153" s="137"/>
      <c r="C153" s="138" t="s">
        <v>346</v>
      </c>
      <c r="D153" s="138" t="s">
        <v>311</v>
      </c>
      <c r="E153" s="139" t="s">
        <v>8245</v>
      </c>
      <c r="F153" s="140" t="s">
        <v>8246</v>
      </c>
      <c r="G153" s="141" t="s">
        <v>2702</v>
      </c>
      <c r="H153" s="142">
        <v>49</v>
      </c>
      <c r="I153" s="143"/>
      <c r="J153" s="144">
        <f t="shared" ref="J153:J166" si="10">ROUND(I153*H153,2)</f>
        <v>0</v>
      </c>
      <c r="K153" s="140" t="s">
        <v>366</v>
      </c>
      <c r="L153" s="33"/>
      <c r="M153" s="145" t="s">
        <v>1</v>
      </c>
      <c r="N153" s="146" t="s">
        <v>46</v>
      </c>
      <c r="P153" s="147">
        <f t="shared" ref="P153:P166" si="11">O153*H153</f>
        <v>0</v>
      </c>
      <c r="Q153" s="147">
        <v>0</v>
      </c>
      <c r="R153" s="147">
        <f t="shared" ref="R153:R166" si="12">Q153*H153</f>
        <v>0</v>
      </c>
      <c r="S153" s="147">
        <v>0</v>
      </c>
      <c r="T153" s="148">
        <f t="shared" ref="T153:T166" si="13">S153*H153</f>
        <v>0</v>
      </c>
      <c r="AR153" s="149" t="s">
        <v>120</v>
      </c>
      <c r="AT153" s="149" t="s">
        <v>311</v>
      </c>
      <c r="AU153" s="149" t="s">
        <v>88</v>
      </c>
      <c r="AY153" s="17" t="s">
        <v>309</v>
      </c>
      <c r="BE153" s="150">
        <f t="shared" ref="BE153:BE166" si="14">IF(N153="základní",J153,0)</f>
        <v>0</v>
      </c>
      <c r="BF153" s="150">
        <f t="shared" ref="BF153:BF166" si="15">IF(N153="snížená",J153,0)</f>
        <v>0</v>
      </c>
      <c r="BG153" s="150">
        <f t="shared" ref="BG153:BG166" si="16">IF(N153="zákl. přenesená",J153,0)</f>
        <v>0</v>
      </c>
      <c r="BH153" s="150">
        <f t="shared" ref="BH153:BH166" si="17">IF(N153="sníž. přenesená",J153,0)</f>
        <v>0</v>
      </c>
      <c r="BI153" s="150">
        <f t="shared" ref="BI153:BI166" si="18">IF(N153="nulová",J153,0)</f>
        <v>0</v>
      </c>
      <c r="BJ153" s="17" t="s">
        <v>88</v>
      </c>
      <c r="BK153" s="150">
        <f t="shared" ref="BK153:BK166" si="19">ROUND(I153*H153,2)</f>
        <v>0</v>
      </c>
      <c r="BL153" s="17" t="s">
        <v>120</v>
      </c>
      <c r="BM153" s="149" t="s">
        <v>385</v>
      </c>
    </row>
    <row r="154" spans="2:65" s="1" customFormat="1" ht="16.5" customHeight="1" x14ac:dyDescent="0.2">
      <c r="B154" s="137"/>
      <c r="C154" s="138" t="s">
        <v>388</v>
      </c>
      <c r="D154" s="138" t="s">
        <v>311</v>
      </c>
      <c r="E154" s="139" t="s">
        <v>8247</v>
      </c>
      <c r="F154" s="140" t="s">
        <v>8248</v>
      </c>
      <c r="G154" s="141" t="s">
        <v>2702</v>
      </c>
      <c r="H154" s="142">
        <v>7</v>
      </c>
      <c r="I154" s="143"/>
      <c r="J154" s="144">
        <f t="shared" si="10"/>
        <v>0</v>
      </c>
      <c r="K154" s="140" t="s">
        <v>366</v>
      </c>
      <c r="L154" s="33"/>
      <c r="M154" s="145" t="s">
        <v>1</v>
      </c>
      <c r="N154" s="146" t="s">
        <v>46</v>
      </c>
      <c r="P154" s="147">
        <f t="shared" si="11"/>
        <v>0</v>
      </c>
      <c r="Q154" s="147">
        <v>0</v>
      </c>
      <c r="R154" s="147">
        <f t="shared" si="12"/>
        <v>0</v>
      </c>
      <c r="S154" s="147">
        <v>0</v>
      </c>
      <c r="T154" s="148">
        <f t="shared" si="13"/>
        <v>0</v>
      </c>
      <c r="AR154" s="149" t="s">
        <v>120</v>
      </c>
      <c r="AT154" s="149" t="s">
        <v>311</v>
      </c>
      <c r="AU154" s="149" t="s">
        <v>88</v>
      </c>
      <c r="AY154" s="17" t="s">
        <v>309</v>
      </c>
      <c r="BE154" s="150">
        <f t="shared" si="14"/>
        <v>0</v>
      </c>
      <c r="BF154" s="150">
        <f t="shared" si="15"/>
        <v>0</v>
      </c>
      <c r="BG154" s="150">
        <f t="shared" si="16"/>
        <v>0</v>
      </c>
      <c r="BH154" s="150">
        <f t="shared" si="17"/>
        <v>0</v>
      </c>
      <c r="BI154" s="150">
        <f t="shared" si="18"/>
        <v>0</v>
      </c>
      <c r="BJ154" s="17" t="s">
        <v>88</v>
      </c>
      <c r="BK154" s="150">
        <f t="shared" si="19"/>
        <v>0</v>
      </c>
      <c r="BL154" s="17" t="s">
        <v>120</v>
      </c>
      <c r="BM154" s="149" t="s">
        <v>392</v>
      </c>
    </row>
    <row r="155" spans="2:65" s="1" customFormat="1" ht="16.5" customHeight="1" x14ac:dyDescent="0.2">
      <c r="B155" s="137"/>
      <c r="C155" s="138" t="s">
        <v>351</v>
      </c>
      <c r="D155" s="138" t="s">
        <v>311</v>
      </c>
      <c r="E155" s="139" t="s">
        <v>8249</v>
      </c>
      <c r="F155" s="140" t="s">
        <v>8250</v>
      </c>
      <c r="G155" s="141" t="s">
        <v>2702</v>
      </c>
      <c r="H155" s="142">
        <v>10</v>
      </c>
      <c r="I155" s="143"/>
      <c r="J155" s="144">
        <f t="shared" si="10"/>
        <v>0</v>
      </c>
      <c r="K155" s="140" t="s">
        <v>366</v>
      </c>
      <c r="L155" s="33"/>
      <c r="M155" s="145" t="s">
        <v>1</v>
      </c>
      <c r="N155" s="146" t="s">
        <v>46</v>
      </c>
      <c r="P155" s="147">
        <f t="shared" si="11"/>
        <v>0</v>
      </c>
      <c r="Q155" s="147">
        <v>0</v>
      </c>
      <c r="R155" s="147">
        <f t="shared" si="12"/>
        <v>0</v>
      </c>
      <c r="S155" s="147">
        <v>0</v>
      </c>
      <c r="T155" s="148">
        <f t="shared" si="13"/>
        <v>0</v>
      </c>
      <c r="AR155" s="149" t="s">
        <v>120</v>
      </c>
      <c r="AT155" s="149" t="s">
        <v>311</v>
      </c>
      <c r="AU155" s="149" t="s">
        <v>88</v>
      </c>
      <c r="AY155" s="17" t="s">
        <v>309</v>
      </c>
      <c r="BE155" s="150">
        <f t="shared" si="14"/>
        <v>0</v>
      </c>
      <c r="BF155" s="150">
        <f t="shared" si="15"/>
        <v>0</v>
      </c>
      <c r="BG155" s="150">
        <f t="shared" si="16"/>
        <v>0</v>
      </c>
      <c r="BH155" s="150">
        <f t="shared" si="17"/>
        <v>0</v>
      </c>
      <c r="BI155" s="150">
        <f t="shared" si="18"/>
        <v>0</v>
      </c>
      <c r="BJ155" s="17" t="s">
        <v>88</v>
      </c>
      <c r="BK155" s="150">
        <f t="shared" si="19"/>
        <v>0</v>
      </c>
      <c r="BL155" s="17" t="s">
        <v>120</v>
      </c>
      <c r="BM155" s="149" t="s">
        <v>398</v>
      </c>
    </row>
    <row r="156" spans="2:65" s="1" customFormat="1" ht="16.5" customHeight="1" x14ac:dyDescent="0.2">
      <c r="B156" s="137"/>
      <c r="C156" s="138" t="s">
        <v>399</v>
      </c>
      <c r="D156" s="138" t="s">
        <v>311</v>
      </c>
      <c r="E156" s="139" t="s">
        <v>8251</v>
      </c>
      <c r="F156" s="140" t="s">
        <v>8252</v>
      </c>
      <c r="G156" s="141" t="s">
        <v>2702</v>
      </c>
      <c r="H156" s="142">
        <v>40</v>
      </c>
      <c r="I156" s="143"/>
      <c r="J156" s="144">
        <f t="shared" si="10"/>
        <v>0</v>
      </c>
      <c r="K156" s="140" t="s">
        <v>366</v>
      </c>
      <c r="L156" s="33"/>
      <c r="M156" s="145" t="s">
        <v>1</v>
      </c>
      <c r="N156" s="146" t="s">
        <v>46</v>
      </c>
      <c r="P156" s="147">
        <f t="shared" si="11"/>
        <v>0</v>
      </c>
      <c r="Q156" s="147">
        <v>0</v>
      </c>
      <c r="R156" s="147">
        <f t="shared" si="12"/>
        <v>0</v>
      </c>
      <c r="S156" s="147">
        <v>0</v>
      </c>
      <c r="T156" s="148">
        <f t="shared" si="13"/>
        <v>0</v>
      </c>
      <c r="AR156" s="149" t="s">
        <v>120</v>
      </c>
      <c r="AT156" s="149" t="s">
        <v>311</v>
      </c>
      <c r="AU156" s="149" t="s">
        <v>88</v>
      </c>
      <c r="AY156" s="17" t="s">
        <v>309</v>
      </c>
      <c r="BE156" s="150">
        <f t="shared" si="14"/>
        <v>0</v>
      </c>
      <c r="BF156" s="150">
        <f t="shared" si="15"/>
        <v>0</v>
      </c>
      <c r="BG156" s="150">
        <f t="shared" si="16"/>
        <v>0</v>
      </c>
      <c r="BH156" s="150">
        <f t="shared" si="17"/>
        <v>0</v>
      </c>
      <c r="BI156" s="150">
        <f t="shared" si="18"/>
        <v>0</v>
      </c>
      <c r="BJ156" s="17" t="s">
        <v>88</v>
      </c>
      <c r="BK156" s="150">
        <f t="shared" si="19"/>
        <v>0</v>
      </c>
      <c r="BL156" s="17" t="s">
        <v>120</v>
      </c>
      <c r="BM156" s="149" t="s">
        <v>402</v>
      </c>
    </row>
    <row r="157" spans="2:65" s="1" customFormat="1" ht="16.5" customHeight="1" x14ac:dyDescent="0.2">
      <c r="B157" s="137"/>
      <c r="C157" s="138" t="s">
        <v>355</v>
      </c>
      <c r="D157" s="138" t="s">
        <v>311</v>
      </c>
      <c r="E157" s="139" t="s">
        <v>8253</v>
      </c>
      <c r="F157" s="140" t="s">
        <v>8254</v>
      </c>
      <c r="G157" s="141" t="s">
        <v>2702</v>
      </c>
      <c r="H157" s="142">
        <v>20</v>
      </c>
      <c r="I157" s="143"/>
      <c r="J157" s="144">
        <f t="shared" si="10"/>
        <v>0</v>
      </c>
      <c r="K157" s="140" t="s">
        <v>366</v>
      </c>
      <c r="L157" s="33"/>
      <c r="M157" s="145" t="s">
        <v>1</v>
      </c>
      <c r="N157" s="146" t="s">
        <v>46</v>
      </c>
      <c r="P157" s="147">
        <f t="shared" si="11"/>
        <v>0</v>
      </c>
      <c r="Q157" s="147">
        <v>0</v>
      </c>
      <c r="R157" s="147">
        <f t="shared" si="12"/>
        <v>0</v>
      </c>
      <c r="S157" s="147">
        <v>0</v>
      </c>
      <c r="T157" s="148">
        <f t="shared" si="13"/>
        <v>0</v>
      </c>
      <c r="AR157" s="149" t="s">
        <v>120</v>
      </c>
      <c r="AT157" s="149" t="s">
        <v>311</v>
      </c>
      <c r="AU157" s="149" t="s">
        <v>88</v>
      </c>
      <c r="AY157" s="17" t="s">
        <v>309</v>
      </c>
      <c r="BE157" s="150">
        <f t="shared" si="14"/>
        <v>0</v>
      </c>
      <c r="BF157" s="150">
        <f t="shared" si="15"/>
        <v>0</v>
      </c>
      <c r="BG157" s="150">
        <f t="shared" si="16"/>
        <v>0</v>
      </c>
      <c r="BH157" s="150">
        <f t="shared" si="17"/>
        <v>0</v>
      </c>
      <c r="BI157" s="150">
        <f t="shared" si="18"/>
        <v>0</v>
      </c>
      <c r="BJ157" s="17" t="s">
        <v>88</v>
      </c>
      <c r="BK157" s="150">
        <f t="shared" si="19"/>
        <v>0</v>
      </c>
      <c r="BL157" s="17" t="s">
        <v>120</v>
      </c>
      <c r="BM157" s="149" t="s">
        <v>406</v>
      </c>
    </row>
    <row r="158" spans="2:65" s="1" customFormat="1" ht="16.5" customHeight="1" x14ac:dyDescent="0.2">
      <c r="B158" s="137"/>
      <c r="C158" s="138" t="s">
        <v>7</v>
      </c>
      <c r="D158" s="138" t="s">
        <v>311</v>
      </c>
      <c r="E158" s="139" t="s">
        <v>8255</v>
      </c>
      <c r="F158" s="140" t="s">
        <v>8256</v>
      </c>
      <c r="G158" s="141" t="s">
        <v>2702</v>
      </c>
      <c r="H158" s="142">
        <v>20</v>
      </c>
      <c r="I158" s="143"/>
      <c r="J158" s="144">
        <f t="shared" si="10"/>
        <v>0</v>
      </c>
      <c r="K158" s="140" t="s">
        <v>366</v>
      </c>
      <c r="L158" s="33"/>
      <c r="M158" s="145" t="s">
        <v>1</v>
      </c>
      <c r="N158" s="146" t="s">
        <v>46</v>
      </c>
      <c r="P158" s="147">
        <f t="shared" si="11"/>
        <v>0</v>
      </c>
      <c r="Q158" s="147">
        <v>0</v>
      </c>
      <c r="R158" s="147">
        <f t="shared" si="12"/>
        <v>0</v>
      </c>
      <c r="S158" s="147">
        <v>0</v>
      </c>
      <c r="T158" s="148">
        <f t="shared" si="13"/>
        <v>0</v>
      </c>
      <c r="AR158" s="149" t="s">
        <v>120</v>
      </c>
      <c r="AT158" s="149" t="s">
        <v>311</v>
      </c>
      <c r="AU158" s="149" t="s">
        <v>88</v>
      </c>
      <c r="AY158" s="17" t="s">
        <v>309</v>
      </c>
      <c r="BE158" s="150">
        <f t="shared" si="14"/>
        <v>0</v>
      </c>
      <c r="BF158" s="150">
        <f t="shared" si="15"/>
        <v>0</v>
      </c>
      <c r="BG158" s="150">
        <f t="shared" si="16"/>
        <v>0</v>
      </c>
      <c r="BH158" s="150">
        <f t="shared" si="17"/>
        <v>0</v>
      </c>
      <c r="BI158" s="150">
        <f t="shared" si="18"/>
        <v>0</v>
      </c>
      <c r="BJ158" s="17" t="s">
        <v>88</v>
      </c>
      <c r="BK158" s="150">
        <f t="shared" si="19"/>
        <v>0</v>
      </c>
      <c r="BL158" s="17" t="s">
        <v>120</v>
      </c>
      <c r="BM158" s="149" t="s">
        <v>410</v>
      </c>
    </row>
    <row r="159" spans="2:65" s="1" customFormat="1" ht="16.5" customHeight="1" x14ac:dyDescent="0.2">
      <c r="B159" s="137"/>
      <c r="C159" s="138" t="s">
        <v>361</v>
      </c>
      <c r="D159" s="138" t="s">
        <v>311</v>
      </c>
      <c r="E159" s="139" t="s">
        <v>8257</v>
      </c>
      <c r="F159" s="140" t="s">
        <v>8258</v>
      </c>
      <c r="G159" s="141" t="s">
        <v>2702</v>
      </c>
      <c r="H159" s="142">
        <v>40</v>
      </c>
      <c r="I159" s="143"/>
      <c r="J159" s="144">
        <f t="shared" si="10"/>
        <v>0</v>
      </c>
      <c r="K159" s="140" t="s">
        <v>366</v>
      </c>
      <c r="L159" s="33"/>
      <c r="M159" s="145" t="s">
        <v>1</v>
      </c>
      <c r="N159" s="146" t="s">
        <v>46</v>
      </c>
      <c r="P159" s="147">
        <f t="shared" si="11"/>
        <v>0</v>
      </c>
      <c r="Q159" s="147">
        <v>0</v>
      </c>
      <c r="R159" s="147">
        <f t="shared" si="12"/>
        <v>0</v>
      </c>
      <c r="S159" s="147">
        <v>0</v>
      </c>
      <c r="T159" s="148">
        <f t="shared" si="13"/>
        <v>0</v>
      </c>
      <c r="AR159" s="149" t="s">
        <v>120</v>
      </c>
      <c r="AT159" s="149" t="s">
        <v>311</v>
      </c>
      <c r="AU159" s="149" t="s">
        <v>88</v>
      </c>
      <c r="AY159" s="17" t="s">
        <v>309</v>
      </c>
      <c r="BE159" s="150">
        <f t="shared" si="14"/>
        <v>0</v>
      </c>
      <c r="BF159" s="150">
        <f t="shared" si="15"/>
        <v>0</v>
      </c>
      <c r="BG159" s="150">
        <f t="shared" si="16"/>
        <v>0</v>
      </c>
      <c r="BH159" s="150">
        <f t="shared" si="17"/>
        <v>0</v>
      </c>
      <c r="BI159" s="150">
        <f t="shared" si="18"/>
        <v>0</v>
      </c>
      <c r="BJ159" s="17" t="s">
        <v>88</v>
      </c>
      <c r="BK159" s="150">
        <f t="shared" si="19"/>
        <v>0</v>
      </c>
      <c r="BL159" s="17" t="s">
        <v>120</v>
      </c>
      <c r="BM159" s="149" t="s">
        <v>414</v>
      </c>
    </row>
    <row r="160" spans="2:65" s="1" customFormat="1" ht="16.5" customHeight="1" x14ac:dyDescent="0.2">
      <c r="B160" s="137"/>
      <c r="C160" s="138" t="s">
        <v>416</v>
      </c>
      <c r="D160" s="138" t="s">
        <v>311</v>
      </c>
      <c r="E160" s="139" t="s">
        <v>8259</v>
      </c>
      <c r="F160" s="140" t="s">
        <v>8260</v>
      </c>
      <c r="G160" s="141" t="s">
        <v>2702</v>
      </c>
      <c r="H160" s="142">
        <v>60</v>
      </c>
      <c r="I160" s="143"/>
      <c r="J160" s="144">
        <f t="shared" si="10"/>
        <v>0</v>
      </c>
      <c r="K160" s="140" t="s">
        <v>366</v>
      </c>
      <c r="L160" s="33"/>
      <c r="M160" s="145" t="s">
        <v>1</v>
      </c>
      <c r="N160" s="146" t="s">
        <v>46</v>
      </c>
      <c r="P160" s="147">
        <f t="shared" si="11"/>
        <v>0</v>
      </c>
      <c r="Q160" s="147">
        <v>0</v>
      </c>
      <c r="R160" s="147">
        <f t="shared" si="12"/>
        <v>0</v>
      </c>
      <c r="S160" s="147">
        <v>0</v>
      </c>
      <c r="T160" s="148">
        <f t="shared" si="13"/>
        <v>0</v>
      </c>
      <c r="AR160" s="149" t="s">
        <v>120</v>
      </c>
      <c r="AT160" s="149" t="s">
        <v>311</v>
      </c>
      <c r="AU160" s="149" t="s">
        <v>88</v>
      </c>
      <c r="AY160" s="17" t="s">
        <v>309</v>
      </c>
      <c r="BE160" s="150">
        <f t="shared" si="14"/>
        <v>0</v>
      </c>
      <c r="BF160" s="150">
        <f t="shared" si="15"/>
        <v>0</v>
      </c>
      <c r="BG160" s="150">
        <f t="shared" si="16"/>
        <v>0</v>
      </c>
      <c r="BH160" s="150">
        <f t="shared" si="17"/>
        <v>0</v>
      </c>
      <c r="BI160" s="150">
        <f t="shared" si="18"/>
        <v>0</v>
      </c>
      <c r="BJ160" s="17" t="s">
        <v>88</v>
      </c>
      <c r="BK160" s="150">
        <f t="shared" si="19"/>
        <v>0</v>
      </c>
      <c r="BL160" s="17" t="s">
        <v>120</v>
      </c>
      <c r="BM160" s="149" t="s">
        <v>420</v>
      </c>
    </row>
    <row r="161" spans="2:65" s="1" customFormat="1" ht="16.5" customHeight="1" x14ac:dyDescent="0.2">
      <c r="B161" s="137"/>
      <c r="C161" s="138" t="s">
        <v>367</v>
      </c>
      <c r="D161" s="138" t="s">
        <v>311</v>
      </c>
      <c r="E161" s="139" t="s">
        <v>8261</v>
      </c>
      <c r="F161" s="140" t="s">
        <v>8262</v>
      </c>
      <c r="G161" s="141" t="s">
        <v>2702</v>
      </c>
      <c r="H161" s="142">
        <v>2</v>
      </c>
      <c r="I161" s="143"/>
      <c r="J161" s="144">
        <f t="shared" si="10"/>
        <v>0</v>
      </c>
      <c r="K161" s="140" t="s">
        <v>366</v>
      </c>
      <c r="L161" s="33"/>
      <c r="M161" s="145" t="s">
        <v>1</v>
      </c>
      <c r="N161" s="146" t="s">
        <v>46</v>
      </c>
      <c r="P161" s="147">
        <f t="shared" si="11"/>
        <v>0</v>
      </c>
      <c r="Q161" s="147">
        <v>0</v>
      </c>
      <c r="R161" s="147">
        <f t="shared" si="12"/>
        <v>0</v>
      </c>
      <c r="S161" s="147">
        <v>0</v>
      </c>
      <c r="T161" s="148">
        <f t="shared" si="13"/>
        <v>0</v>
      </c>
      <c r="AR161" s="149" t="s">
        <v>120</v>
      </c>
      <c r="AT161" s="149" t="s">
        <v>311</v>
      </c>
      <c r="AU161" s="149" t="s">
        <v>88</v>
      </c>
      <c r="AY161" s="17" t="s">
        <v>309</v>
      </c>
      <c r="BE161" s="150">
        <f t="shared" si="14"/>
        <v>0</v>
      </c>
      <c r="BF161" s="150">
        <f t="shared" si="15"/>
        <v>0</v>
      </c>
      <c r="BG161" s="150">
        <f t="shared" si="16"/>
        <v>0</v>
      </c>
      <c r="BH161" s="150">
        <f t="shared" si="17"/>
        <v>0</v>
      </c>
      <c r="BI161" s="150">
        <f t="shared" si="18"/>
        <v>0</v>
      </c>
      <c r="BJ161" s="17" t="s">
        <v>88</v>
      </c>
      <c r="BK161" s="150">
        <f t="shared" si="19"/>
        <v>0</v>
      </c>
      <c r="BL161" s="17" t="s">
        <v>120</v>
      </c>
      <c r="BM161" s="149" t="s">
        <v>424</v>
      </c>
    </row>
    <row r="162" spans="2:65" s="1" customFormat="1" ht="16.5" customHeight="1" x14ac:dyDescent="0.2">
      <c r="B162" s="137"/>
      <c r="C162" s="138" t="s">
        <v>426</v>
      </c>
      <c r="D162" s="138" t="s">
        <v>311</v>
      </c>
      <c r="E162" s="139" t="s">
        <v>8263</v>
      </c>
      <c r="F162" s="140" t="s">
        <v>8264</v>
      </c>
      <c r="G162" s="141" t="s">
        <v>2702</v>
      </c>
      <c r="H162" s="142">
        <v>2</v>
      </c>
      <c r="I162" s="143"/>
      <c r="J162" s="144">
        <f t="shared" si="10"/>
        <v>0</v>
      </c>
      <c r="K162" s="140" t="s">
        <v>366</v>
      </c>
      <c r="L162" s="33"/>
      <c r="M162" s="145" t="s">
        <v>1</v>
      </c>
      <c r="N162" s="146" t="s">
        <v>46</v>
      </c>
      <c r="P162" s="147">
        <f t="shared" si="11"/>
        <v>0</v>
      </c>
      <c r="Q162" s="147">
        <v>0</v>
      </c>
      <c r="R162" s="147">
        <f t="shared" si="12"/>
        <v>0</v>
      </c>
      <c r="S162" s="147">
        <v>0</v>
      </c>
      <c r="T162" s="148">
        <f t="shared" si="13"/>
        <v>0</v>
      </c>
      <c r="AR162" s="149" t="s">
        <v>120</v>
      </c>
      <c r="AT162" s="149" t="s">
        <v>311</v>
      </c>
      <c r="AU162" s="149" t="s">
        <v>88</v>
      </c>
      <c r="AY162" s="17" t="s">
        <v>309</v>
      </c>
      <c r="BE162" s="150">
        <f t="shared" si="14"/>
        <v>0</v>
      </c>
      <c r="BF162" s="150">
        <f t="shared" si="15"/>
        <v>0</v>
      </c>
      <c r="BG162" s="150">
        <f t="shared" si="16"/>
        <v>0</v>
      </c>
      <c r="BH162" s="150">
        <f t="shared" si="17"/>
        <v>0</v>
      </c>
      <c r="BI162" s="150">
        <f t="shared" si="18"/>
        <v>0</v>
      </c>
      <c r="BJ162" s="17" t="s">
        <v>88</v>
      </c>
      <c r="BK162" s="150">
        <f t="shared" si="19"/>
        <v>0</v>
      </c>
      <c r="BL162" s="17" t="s">
        <v>120</v>
      </c>
      <c r="BM162" s="149" t="s">
        <v>429</v>
      </c>
    </row>
    <row r="163" spans="2:65" s="1" customFormat="1" ht="16.5" customHeight="1" x14ac:dyDescent="0.2">
      <c r="B163" s="137"/>
      <c r="C163" s="138" t="s">
        <v>371</v>
      </c>
      <c r="D163" s="138" t="s">
        <v>311</v>
      </c>
      <c r="E163" s="139" t="s">
        <v>8265</v>
      </c>
      <c r="F163" s="140" t="s">
        <v>8266</v>
      </c>
      <c r="G163" s="141" t="s">
        <v>2702</v>
      </c>
      <c r="H163" s="142">
        <v>12</v>
      </c>
      <c r="I163" s="143"/>
      <c r="J163" s="144">
        <f t="shared" si="10"/>
        <v>0</v>
      </c>
      <c r="K163" s="140" t="s">
        <v>366</v>
      </c>
      <c r="L163" s="33"/>
      <c r="M163" s="145" t="s">
        <v>1</v>
      </c>
      <c r="N163" s="146" t="s">
        <v>46</v>
      </c>
      <c r="P163" s="147">
        <f t="shared" si="11"/>
        <v>0</v>
      </c>
      <c r="Q163" s="147">
        <v>0</v>
      </c>
      <c r="R163" s="147">
        <f t="shared" si="12"/>
        <v>0</v>
      </c>
      <c r="S163" s="147">
        <v>0</v>
      </c>
      <c r="T163" s="148">
        <f t="shared" si="13"/>
        <v>0</v>
      </c>
      <c r="AR163" s="149" t="s">
        <v>120</v>
      </c>
      <c r="AT163" s="149" t="s">
        <v>311</v>
      </c>
      <c r="AU163" s="149" t="s">
        <v>88</v>
      </c>
      <c r="AY163" s="17" t="s">
        <v>309</v>
      </c>
      <c r="BE163" s="150">
        <f t="shared" si="14"/>
        <v>0</v>
      </c>
      <c r="BF163" s="150">
        <f t="shared" si="15"/>
        <v>0</v>
      </c>
      <c r="BG163" s="150">
        <f t="shared" si="16"/>
        <v>0</v>
      </c>
      <c r="BH163" s="150">
        <f t="shared" si="17"/>
        <v>0</v>
      </c>
      <c r="BI163" s="150">
        <f t="shared" si="18"/>
        <v>0</v>
      </c>
      <c r="BJ163" s="17" t="s">
        <v>88</v>
      </c>
      <c r="BK163" s="150">
        <f t="shared" si="19"/>
        <v>0</v>
      </c>
      <c r="BL163" s="17" t="s">
        <v>120</v>
      </c>
      <c r="BM163" s="149" t="s">
        <v>435</v>
      </c>
    </row>
    <row r="164" spans="2:65" s="1" customFormat="1" ht="16.5" customHeight="1" x14ac:dyDescent="0.2">
      <c r="B164" s="137"/>
      <c r="C164" s="138" t="s">
        <v>437</v>
      </c>
      <c r="D164" s="138" t="s">
        <v>311</v>
      </c>
      <c r="E164" s="139" t="s">
        <v>8267</v>
      </c>
      <c r="F164" s="140" t="s">
        <v>8268</v>
      </c>
      <c r="G164" s="141" t="s">
        <v>2702</v>
      </c>
      <c r="H164" s="142">
        <v>2</v>
      </c>
      <c r="I164" s="143"/>
      <c r="J164" s="144">
        <f t="shared" si="10"/>
        <v>0</v>
      </c>
      <c r="K164" s="140" t="s">
        <v>366</v>
      </c>
      <c r="L164" s="33"/>
      <c r="M164" s="145" t="s">
        <v>1</v>
      </c>
      <c r="N164" s="146" t="s">
        <v>46</v>
      </c>
      <c r="P164" s="147">
        <f t="shared" si="11"/>
        <v>0</v>
      </c>
      <c r="Q164" s="147">
        <v>0</v>
      </c>
      <c r="R164" s="147">
        <f t="shared" si="12"/>
        <v>0</v>
      </c>
      <c r="S164" s="147">
        <v>0</v>
      </c>
      <c r="T164" s="148">
        <f t="shared" si="13"/>
        <v>0</v>
      </c>
      <c r="AR164" s="149" t="s">
        <v>120</v>
      </c>
      <c r="AT164" s="149" t="s">
        <v>311</v>
      </c>
      <c r="AU164" s="149" t="s">
        <v>88</v>
      </c>
      <c r="AY164" s="17" t="s">
        <v>309</v>
      </c>
      <c r="BE164" s="150">
        <f t="shared" si="14"/>
        <v>0</v>
      </c>
      <c r="BF164" s="150">
        <f t="shared" si="15"/>
        <v>0</v>
      </c>
      <c r="BG164" s="150">
        <f t="shared" si="16"/>
        <v>0</v>
      </c>
      <c r="BH164" s="150">
        <f t="shared" si="17"/>
        <v>0</v>
      </c>
      <c r="BI164" s="150">
        <f t="shared" si="18"/>
        <v>0</v>
      </c>
      <c r="BJ164" s="17" t="s">
        <v>88</v>
      </c>
      <c r="BK164" s="150">
        <f t="shared" si="19"/>
        <v>0</v>
      </c>
      <c r="BL164" s="17" t="s">
        <v>120</v>
      </c>
      <c r="BM164" s="149" t="s">
        <v>440</v>
      </c>
    </row>
    <row r="165" spans="2:65" s="1" customFormat="1" ht="16.5" customHeight="1" x14ac:dyDescent="0.2">
      <c r="B165" s="137"/>
      <c r="C165" s="138" t="s">
        <v>376</v>
      </c>
      <c r="D165" s="138" t="s">
        <v>311</v>
      </c>
      <c r="E165" s="139" t="s">
        <v>8269</v>
      </c>
      <c r="F165" s="140" t="s">
        <v>8270</v>
      </c>
      <c r="G165" s="141" t="s">
        <v>2702</v>
      </c>
      <c r="H165" s="142">
        <v>83</v>
      </c>
      <c r="I165" s="143"/>
      <c r="J165" s="144">
        <f t="shared" si="10"/>
        <v>0</v>
      </c>
      <c r="K165" s="140" t="s">
        <v>366</v>
      </c>
      <c r="L165" s="33"/>
      <c r="M165" s="145" t="s">
        <v>1</v>
      </c>
      <c r="N165" s="146" t="s">
        <v>46</v>
      </c>
      <c r="P165" s="147">
        <f t="shared" si="11"/>
        <v>0</v>
      </c>
      <c r="Q165" s="147">
        <v>0</v>
      </c>
      <c r="R165" s="147">
        <f t="shared" si="12"/>
        <v>0</v>
      </c>
      <c r="S165" s="147">
        <v>0</v>
      </c>
      <c r="T165" s="148">
        <f t="shared" si="13"/>
        <v>0</v>
      </c>
      <c r="AR165" s="149" t="s">
        <v>120</v>
      </c>
      <c r="AT165" s="149" t="s">
        <v>311</v>
      </c>
      <c r="AU165" s="149" t="s">
        <v>88</v>
      </c>
      <c r="AY165" s="17" t="s">
        <v>309</v>
      </c>
      <c r="BE165" s="150">
        <f t="shared" si="14"/>
        <v>0</v>
      </c>
      <c r="BF165" s="150">
        <f t="shared" si="15"/>
        <v>0</v>
      </c>
      <c r="BG165" s="150">
        <f t="shared" si="16"/>
        <v>0</v>
      </c>
      <c r="BH165" s="150">
        <f t="shared" si="17"/>
        <v>0</v>
      </c>
      <c r="BI165" s="150">
        <f t="shared" si="18"/>
        <v>0</v>
      </c>
      <c r="BJ165" s="17" t="s">
        <v>88</v>
      </c>
      <c r="BK165" s="150">
        <f t="shared" si="19"/>
        <v>0</v>
      </c>
      <c r="BL165" s="17" t="s">
        <v>120</v>
      </c>
      <c r="BM165" s="149" t="s">
        <v>443</v>
      </c>
    </row>
    <row r="166" spans="2:65" s="1" customFormat="1" ht="16.5" customHeight="1" x14ac:dyDescent="0.2">
      <c r="B166" s="137"/>
      <c r="C166" s="138" t="s">
        <v>444</v>
      </c>
      <c r="D166" s="138" t="s">
        <v>311</v>
      </c>
      <c r="E166" s="139" t="s">
        <v>8271</v>
      </c>
      <c r="F166" s="140" t="s">
        <v>8272</v>
      </c>
      <c r="G166" s="141" t="s">
        <v>2702</v>
      </c>
      <c r="H166" s="142">
        <v>74</v>
      </c>
      <c r="I166" s="143"/>
      <c r="J166" s="144">
        <f t="shared" si="10"/>
        <v>0</v>
      </c>
      <c r="K166" s="140" t="s">
        <v>366</v>
      </c>
      <c r="L166" s="33"/>
      <c r="M166" s="145" t="s">
        <v>1</v>
      </c>
      <c r="N166" s="146" t="s">
        <v>46</v>
      </c>
      <c r="P166" s="147">
        <f t="shared" si="11"/>
        <v>0</v>
      </c>
      <c r="Q166" s="147">
        <v>0</v>
      </c>
      <c r="R166" s="147">
        <f t="shared" si="12"/>
        <v>0</v>
      </c>
      <c r="S166" s="147">
        <v>0</v>
      </c>
      <c r="T166" s="148">
        <f t="shared" si="13"/>
        <v>0</v>
      </c>
      <c r="AR166" s="149" t="s">
        <v>120</v>
      </c>
      <c r="AT166" s="149" t="s">
        <v>311</v>
      </c>
      <c r="AU166" s="149" t="s">
        <v>88</v>
      </c>
      <c r="AY166" s="17" t="s">
        <v>309</v>
      </c>
      <c r="BE166" s="150">
        <f t="shared" si="14"/>
        <v>0</v>
      </c>
      <c r="BF166" s="150">
        <f t="shared" si="15"/>
        <v>0</v>
      </c>
      <c r="BG166" s="150">
        <f t="shared" si="16"/>
        <v>0</v>
      </c>
      <c r="BH166" s="150">
        <f t="shared" si="17"/>
        <v>0</v>
      </c>
      <c r="BI166" s="150">
        <f t="shared" si="18"/>
        <v>0</v>
      </c>
      <c r="BJ166" s="17" t="s">
        <v>88</v>
      </c>
      <c r="BK166" s="150">
        <f t="shared" si="19"/>
        <v>0</v>
      </c>
      <c r="BL166" s="17" t="s">
        <v>120</v>
      </c>
      <c r="BM166" s="149" t="s">
        <v>447</v>
      </c>
    </row>
    <row r="167" spans="2:65" s="1" customFormat="1" ht="39" x14ac:dyDescent="0.2">
      <c r="B167" s="33"/>
      <c r="D167" s="155" t="s">
        <v>318</v>
      </c>
      <c r="F167" s="156" t="s">
        <v>8273</v>
      </c>
      <c r="I167" s="153"/>
      <c r="L167" s="33"/>
      <c r="M167" s="154"/>
      <c r="T167" s="57"/>
      <c r="AT167" s="17" t="s">
        <v>318</v>
      </c>
      <c r="AU167" s="17" t="s">
        <v>88</v>
      </c>
    </row>
    <row r="168" spans="2:65" s="1" customFormat="1" ht="37.9" customHeight="1" x14ac:dyDescent="0.2">
      <c r="B168" s="137"/>
      <c r="C168" s="138" t="s">
        <v>381</v>
      </c>
      <c r="D168" s="138" t="s">
        <v>311</v>
      </c>
      <c r="E168" s="139" t="s">
        <v>8274</v>
      </c>
      <c r="F168" s="140" t="s">
        <v>8275</v>
      </c>
      <c r="G168" s="141" t="s">
        <v>2702</v>
      </c>
      <c r="H168" s="142">
        <v>15</v>
      </c>
      <c r="I168" s="143"/>
      <c r="J168" s="144">
        <f t="shared" ref="J168:J174" si="20">ROUND(I168*H168,2)</f>
        <v>0</v>
      </c>
      <c r="K168" s="140" t="s">
        <v>366</v>
      </c>
      <c r="L168" s="33"/>
      <c r="M168" s="145" t="s">
        <v>1</v>
      </c>
      <c r="N168" s="146" t="s">
        <v>46</v>
      </c>
      <c r="P168" s="147">
        <f t="shared" ref="P168:P174" si="21">O168*H168</f>
        <v>0</v>
      </c>
      <c r="Q168" s="147">
        <v>0</v>
      </c>
      <c r="R168" s="147">
        <f t="shared" ref="R168:R174" si="22">Q168*H168</f>
        <v>0</v>
      </c>
      <c r="S168" s="147">
        <v>0</v>
      </c>
      <c r="T168" s="148">
        <f t="shared" ref="T168:T174" si="23">S168*H168</f>
        <v>0</v>
      </c>
      <c r="AR168" s="149" t="s">
        <v>120</v>
      </c>
      <c r="AT168" s="149" t="s">
        <v>311</v>
      </c>
      <c r="AU168" s="149" t="s">
        <v>88</v>
      </c>
      <c r="AY168" s="17" t="s">
        <v>309</v>
      </c>
      <c r="BE168" s="150">
        <f t="shared" ref="BE168:BE174" si="24">IF(N168="základní",J168,0)</f>
        <v>0</v>
      </c>
      <c r="BF168" s="150">
        <f t="shared" ref="BF168:BF174" si="25">IF(N168="snížená",J168,0)</f>
        <v>0</v>
      </c>
      <c r="BG168" s="150">
        <f t="shared" ref="BG168:BG174" si="26">IF(N168="zákl. přenesená",J168,0)</f>
        <v>0</v>
      </c>
      <c r="BH168" s="150">
        <f t="shared" ref="BH168:BH174" si="27">IF(N168="sníž. přenesená",J168,0)</f>
        <v>0</v>
      </c>
      <c r="BI168" s="150">
        <f t="shared" ref="BI168:BI174" si="28">IF(N168="nulová",J168,0)</f>
        <v>0</v>
      </c>
      <c r="BJ168" s="17" t="s">
        <v>88</v>
      </c>
      <c r="BK168" s="150">
        <f t="shared" ref="BK168:BK174" si="29">ROUND(I168*H168,2)</f>
        <v>0</v>
      </c>
      <c r="BL168" s="17" t="s">
        <v>120</v>
      </c>
      <c r="BM168" s="149" t="s">
        <v>452</v>
      </c>
    </row>
    <row r="169" spans="2:65" s="1" customFormat="1" ht="21.75" customHeight="1" x14ac:dyDescent="0.2">
      <c r="B169" s="137"/>
      <c r="C169" s="138" t="s">
        <v>458</v>
      </c>
      <c r="D169" s="138" t="s">
        <v>311</v>
      </c>
      <c r="E169" s="139" t="s">
        <v>8276</v>
      </c>
      <c r="F169" s="140" t="s">
        <v>8277</v>
      </c>
      <c r="G169" s="141" t="s">
        <v>2702</v>
      </c>
      <c r="H169" s="142">
        <v>74</v>
      </c>
      <c r="I169" s="143"/>
      <c r="J169" s="144">
        <f t="shared" si="20"/>
        <v>0</v>
      </c>
      <c r="K169" s="140" t="s">
        <v>366</v>
      </c>
      <c r="L169" s="33"/>
      <c r="M169" s="145" t="s">
        <v>1</v>
      </c>
      <c r="N169" s="146" t="s">
        <v>46</v>
      </c>
      <c r="P169" s="147">
        <f t="shared" si="21"/>
        <v>0</v>
      </c>
      <c r="Q169" s="147">
        <v>0</v>
      </c>
      <c r="R169" s="147">
        <f t="shared" si="22"/>
        <v>0</v>
      </c>
      <c r="S169" s="147">
        <v>0</v>
      </c>
      <c r="T169" s="148">
        <f t="shared" si="23"/>
        <v>0</v>
      </c>
      <c r="AR169" s="149" t="s">
        <v>120</v>
      </c>
      <c r="AT169" s="149" t="s">
        <v>311</v>
      </c>
      <c r="AU169" s="149" t="s">
        <v>88</v>
      </c>
      <c r="AY169" s="17" t="s">
        <v>309</v>
      </c>
      <c r="BE169" s="150">
        <f t="shared" si="24"/>
        <v>0</v>
      </c>
      <c r="BF169" s="150">
        <f t="shared" si="25"/>
        <v>0</v>
      </c>
      <c r="BG169" s="150">
        <f t="shared" si="26"/>
        <v>0</v>
      </c>
      <c r="BH169" s="150">
        <f t="shared" si="27"/>
        <v>0</v>
      </c>
      <c r="BI169" s="150">
        <f t="shared" si="28"/>
        <v>0</v>
      </c>
      <c r="BJ169" s="17" t="s">
        <v>88</v>
      </c>
      <c r="BK169" s="150">
        <f t="shared" si="29"/>
        <v>0</v>
      </c>
      <c r="BL169" s="17" t="s">
        <v>120</v>
      </c>
      <c r="BM169" s="149" t="s">
        <v>461</v>
      </c>
    </row>
    <row r="170" spans="2:65" s="1" customFormat="1" ht="16.5" customHeight="1" x14ac:dyDescent="0.2">
      <c r="B170" s="137"/>
      <c r="C170" s="138" t="s">
        <v>385</v>
      </c>
      <c r="D170" s="138" t="s">
        <v>311</v>
      </c>
      <c r="E170" s="139" t="s">
        <v>8278</v>
      </c>
      <c r="F170" s="140" t="s">
        <v>8279</v>
      </c>
      <c r="G170" s="141" t="s">
        <v>2702</v>
      </c>
      <c r="H170" s="142">
        <v>74</v>
      </c>
      <c r="I170" s="143"/>
      <c r="J170" s="144">
        <f t="shared" si="20"/>
        <v>0</v>
      </c>
      <c r="K170" s="140" t="s">
        <v>366</v>
      </c>
      <c r="L170" s="33"/>
      <c r="M170" s="145" t="s">
        <v>1</v>
      </c>
      <c r="N170" s="146" t="s">
        <v>46</v>
      </c>
      <c r="P170" s="147">
        <f t="shared" si="21"/>
        <v>0</v>
      </c>
      <c r="Q170" s="147">
        <v>0</v>
      </c>
      <c r="R170" s="147">
        <f t="shared" si="22"/>
        <v>0</v>
      </c>
      <c r="S170" s="147">
        <v>0</v>
      </c>
      <c r="T170" s="148">
        <f t="shared" si="23"/>
        <v>0</v>
      </c>
      <c r="AR170" s="149" t="s">
        <v>120</v>
      </c>
      <c r="AT170" s="149" t="s">
        <v>311</v>
      </c>
      <c r="AU170" s="149" t="s">
        <v>88</v>
      </c>
      <c r="AY170" s="17" t="s">
        <v>309</v>
      </c>
      <c r="BE170" s="150">
        <f t="shared" si="24"/>
        <v>0</v>
      </c>
      <c r="BF170" s="150">
        <f t="shared" si="25"/>
        <v>0</v>
      </c>
      <c r="BG170" s="150">
        <f t="shared" si="26"/>
        <v>0</v>
      </c>
      <c r="BH170" s="150">
        <f t="shared" si="27"/>
        <v>0</v>
      </c>
      <c r="BI170" s="150">
        <f t="shared" si="28"/>
        <v>0</v>
      </c>
      <c r="BJ170" s="17" t="s">
        <v>88</v>
      </c>
      <c r="BK170" s="150">
        <f t="shared" si="29"/>
        <v>0</v>
      </c>
      <c r="BL170" s="17" t="s">
        <v>120</v>
      </c>
      <c r="BM170" s="149" t="s">
        <v>468</v>
      </c>
    </row>
    <row r="171" spans="2:65" s="1" customFormat="1" ht="16.5" customHeight="1" x14ac:dyDescent="0.2">
      <c r="B171" s="137"/>
      <c r="C171" s="138" t="s">
        <v>471</v>
      </c>
      <c r="D171" s="138" t="s">
        <v>311</v>
      </c>
      <c r="E171" s="139" t="s">
        <v>8280</v>
      </c>
      <c r="F171" s="140" t="s">
        <v>8281</v>
      </c>
      <c r="G171" s="141" t="s">
        <v>2702</v>
      </c>
      <c r="H171" s="142">
        <v>74</v>
      </c>
      <c r="I171" s="143"/>
      <c r="J171" s="144">
        <f t="shared" si="20"/>
        <v>0</v>
      </c>
      <c r="K171" s="140" t="s">
        <v>366</v>
      </c>
      <c r="L171" s="33"/>
      <c r="M171" s="145" t="s">
        <v>1</v>
      </c>
      <c r="N171" s="146" t="s">
        <v>46</v>
      </c>
      <c r="P171" s="147">
        <f t="shared" si="21"/>
        <v>0</v>
      </c>
      <c r="Q171" s="147">
        <v>0</v>
      </c>
      <c r="R171" s="147">
        <f t="shared" si="22"/>
        <v>0</v>
      </c>
      <c r="S171" s="147">
        <v>0</v>
      </c>
      <c r="T171" s="148">
        <f t="shared" si="23"/>
        <v>0</v>
      </c>
      <c r="AR171" s="149" t="s">
        <v>120</v>
      </c>
      <c r="AT171" s="149" t="s">
        <v>311</v>
      </c>
      <c r="AU171" s="149" t="s">
        <v>88</v>
      </c>
      <c r="AY171" s="17" t="s">
        <v>309</v>
      </c>
      <c r="BE171" s="150">
        <f t="shared" si="24"/>
        <v>0</v>
      </c>
      <c r="BF171" s="150">
        <f t="shared" si="25"/>
        <v>0</v>
      </c>
      <c r="BG171" s="150">
        <f t="shared" si="26"/>
        <v>0</v>
      </c>
      <c r="BH171" s="150">
        <f t="shared" si="27"/>
        <v>0</v>
      </c>
      <c r="BI171" s="150">
        <f t="shared" si="28"/>
        <v>0</v>
      </c>
      <c r="BJ171" s="17" t="s">
        <v>88</v>
      </c>
      <c r="BK171" s="150">
        <f t="shared" si="29"/>
        <v>0</v>
      </c>
      <c r="BL171" s="17" t="s">
        <v>120</v>
      </c>
      <c r="BM171" s="149" t="s">
        <v>474</v>
      </c>
    </row>
    <row r="172" spans="2:65" s="1" customFormat="1" ht="24.2" customHeight="1" x14ac:dyDescent="0.2">
      <c r="B172" s="137"/>
      <c r="C172" s="138" t="s">
        <v>392</v>
      </c>
      <c r="D172" s="138" t="s">
        <v>311</v>
      </c>
      <c r="E172" s="139" t="s">
        <v>8282</v>
      </c>
      <c r="F172" s="140" t="s">
        <v>8283</v>
      </c>
      <c r="G172" s="141" t="s">
        <v>2702</v>
      </c>
      <c r="H172" s="142">
        <v>4</v>
      </c>
      <c r="I172" s="143"/>
      <c r="J172" s="144">
        <f t="shared" si="20"/>
        <v>0</v>
      </c>
      <c r="K172" s="140" t="s">
        <v>366</v>
      </c>
      <c r="L172" s="33"/>
      <c r="M172" s="145" t="s">
        <v>1</v>
      </c>
      <c r="N172" s="146" t="s">
        <v>46</v>
      </c>
      <c r="P172" s="147">
        <f t="shared" si="21"/>
        <v>0</v>
      </c>
      <c r="Q172" s="147">
        <v>0</v>
      </c>
      <c r="R172" s="147">
        <f t="shared" si="22"/>
        <v>0</v>
      </c>
      <c r="S172" s="147">
        <v>0</v>
      </c>
      <c r="T172" s="148">
        <f t="shared" si="23"/>
        <v>0</v>
      </c>
      <c r="AR172" s="149" t="s">
        <v>120</v>
      </c>
      <c r="AT172" s="149" t="s">
        <v>311</v>
      </c>
      <c r="AU172" s="149" t="s">
        <v>88</v>
      </c>
      <c r="AY172" s="17" t="s">
        <v>309</v>
      </c>
      <c r="BE172" s="150">
        <f t="shared" si="24"/>
        <v>0</v>
      </c>
      <c r="BF172" s="150">
        <f t="shared" si="25"/>
        <v>0</v>
      </c>
      <c r="BG172" s="150">
        <f t="shared" si="26"/>
        <v>0</v>
      </c>
      <c r="BH172" s="150">
        <f t="shared" si="27"/>
        <v>0</v>
      </c>
      <c r="BI172" s="150">
        <f t="shared" si="28"/>
        <v>0</v>
      </c>
      <c r="BJ172" s="17" t="s">
        <v>88</v>
      </c>
      <c r="BK172" s="150">
        <f t="shared" si="29"/>
        <v>0</v>
      </c>
      <c r="BL172" s="17" t="s">
        <v>120</v>
      </c>
      <c r="BM172" s="149" t="s">
        <v>478</v>
      </c>
    </row>
    <row r="173" spans="2:65" s="1" customFormat="1" ht="24.2" customHeight="1" x14ac:dyDescent="0.2">
      <c r="B173" s="137"/>
      <c r="C173" s="138" t="s">
        <v>480</v>
      </c>
      <c r="D173" s="138" t="s">
        <v>311</v>
      </c>
      <c r="E173" s="139" t="s">
        <v>8284</v>
      </c>
      <c r="F173" s="140" t="s">
        <v>8285</v>
      </c>
      <c r="G173" s="141" t="s">
        <v>2702</v>
      </c>
      <c r="H173" s="142">
        <v>9</v>
      </c>
      <c r="I173" s="143"/>
      <c r="J173" s="144">
        <f t="shared" si="20"/>
        <v>0</v>
      </c>
      <c r="K173" s="140" t="s">
        <v>366</v>
      </c>
      <c r="L173" s="33"/>
      <c r="M173" s="145" t="s">
        <v>1</v>
      </c>
      <c r="N173" s="146" t="s">
        <v>46</v>
      </c>
      <c r="P173" s="147">
        <f t="shared" si="21"/>
        <v>0</v>
      </c>
      <c r="Q173" s="147">
        <v>0</v>
      </c>
      <c r="R173" s="147">
        <f t="shared" si="22"/>
        <v>0</v>
      </c>
      <c r="S173" s="147">
        <v>0</v>
      </c>
      <c r="T173" s="148">
        <f t="shared" si="23"/>
        <v>0</v>
      </c>
      <c r="AR173" s="149" t="s">
        <v>120</v>
      </c>
      <c r="AT173" s="149" t="s">
        <v>311</v>
      </c>
      <c r="AU173" s="149" t="s">
        <v>88</v>
      </c>
      <c r="AY173" s="17" t="s">
        <v>309</v>
      </c>
      <c r="BE173" s="150">
        <f t="shared" si="24"/>
        <v>0</v>
      </c>
      <c r="BF173" s="150">
        <f t="shared" si="25"/>
        <v>0</v>
      </c>
      <c r="BG173" s="150">
        <f t="shared" si="26"/>
        <v>0</v>
      </c>
      <c r="BH173" s="150">
        <f t="shared" si="27"/>
        <v>0</v>
      </c>
      <c r="BI173" s="150">
        <f t="shared" si="28"/>
        <v>0</v>
      </c>
      <c r="BJ173" s="17" t="s">
        <v>88</v>
      </c>
      <c r="BK173" s="150">
        <f t="shared" si="29"/>
        <v>0</v>
      </c>
      <c r="BL173" s="17" t="s">
        <v>120</v>
      </c>
      <c r="BM173" s="149" t="s">
        <v>483</v>
      </c>
    </row>
    <row r="174" spans="2:65" s="1" customFormat="1" ht="16.5" customHeight="1" x14ac:dyDescent="0.2">
      <c r="B174" s="137"/>
      <c r="C174" s="138" t="s">
        <v>398</v>
      </c>
      <c r="D174" s="138" t="s">
        <v>311</v>
      </c>
      <c r="E174" s="139" t="s">
        <v>8286</v>
      </c>
      <c r="F174" s="140" t="s">
        <v>8287</v>
      </c>
      <c r="G174" s="141" t="s">
        <v>2702</v>
      </c>
      <c r="H174" s="142">
        <v>74</v>
      </c>
      <c r="I174" s="143"/>
      <c r="J174" s="144">
        <f t="shared" si="20"/>
        <v>0</v>
      </c>
      <c r="K174" s="140" t="s">
        <v>366</v>
      </c>
      <c r="L174" s="33"/>
      <c r="M174" s="145" t="s">
        <v>1</v>
      </c>
      <c r="N174" s="146" t="s">
        <v>46</v>
      </c>
      <c r="P174" s="147">
        <f t="shared" si="21"/>
        <v>0</v>
      </c>
      <c r="Q174" s="147">
        <v>0</v>
      </c>
      <c r="R174" s="147">
        <f t="shared" si="22"/>
        <v>0</v>
      </c>
      <c r="S174" s="147">
        <v>0</v>
      </c>
      <c r="T174" s="148">
        <f t="shared" si="23"/>
        <v>0</v>
      </c>
      <c r="AR174" s="149" t="s">
        <v>120</v>
      </c>
      <c r="AT174" s="149" t="s">
        <v>311</v>
      </c>
      <c r="AU174" s="149" t="s">
        <v>88</v>
      </c>
      <c r="AY174" s="17" t="s">
        <v>309</v>
      </c>
      <c r="BE174" s="150">
        <f t="shared" si="24"/>
        <v>0</v>
      </c>
      <c r="BF174" s="150">
        <f t="shared" si="25"/>
        <v>0</v>
      </c>
      <c r="BG174" s="150">
        <f t="shared" si="26"/>
        <v>0</v>
      </c>
      <c r="BH174" s="150">
        <f t="shared" si="27"/>
        <v>0</v>
      </c>
      <c r="BI174" s="150">
        <f t="shared" si="28"/>
        <v>0</v>
      </c>
      <c r="BJ174" s="17" t="s">
        <v>88</v>
      </c>
      <c r="BK174" s="150">
        <f t="shared" si="29"/>
        <v>0</v>
      </c>
      <c r="BL174" s="17" t="s">
        <v>120</v>
      </c>
      <c r="BM174" s="149" t="s">
        <v>488</v>
      </c>
    </row>
    <row r="175" spans="2:65" s="1" customFormat="1" ht="58.5" x14ac:dyDescent="0.2">
      <c r="B175" s="33"/>
      <c r="D175" s="155" t="s">
        <v>318</v>
      </c>
      <c r="F175" s="156" t="s">
        <v>8288</v>
      </c>
      <c r="I175" s="153"/>
      <c r="L175" s="33"/>
      <c r="M175" s="154"/>
      <c r="T175" s="57"/>
      <c r="AT175" s="17" t="s">
        <v>318</v>
      </c>
      <c r="AU175" s="17" t="s">
        <v>88</v>
      </c>
    </row>
    <row r="176" spans="2:65" s="1" customFormat="1" ht="24.2" customHeight="1" x14ac:dyDescent="0.2">
      <c r="B176" s="137"/>
      <c r="C176" s="138" t="s">
        <v>491</v>
      </c>
      <c r="D176" s="138" t="s">
        <v>311</v>
      </c>
      <c r="E176" s="139" t="s">
        <v>8289</v>
      </c>
      <c r="F176" s="140" t="s">
        <v>8290</v>
      </c>
      <c r="G176" s="141" t="s">
        <v>365</v>
      </c>
      <c r="H176" s="142">
        <v>4</v>
      </c>
      <c r="I176" s="143"/>
      <c r="J176" s="144">
        <f t="shared" ref="J176:J184" si="30">ROUND(I176*H176,2)</f>
        <v>0</v>
      </c>
      <c r="K176" s="140" t="s">
        <v>366</v>
      </c>
      <c r="L176" s="33"/>
      <c r="M176" s="145" t="s">
        <v>1</v>
      </c>
      <c r="N176" s="146" t="s">
        <v>46</v>
      </c>
      <c r="P176" s="147">
        <f t="shared" ref="P176:P184" si="31">O176*H176</f>
        <v>0</v>
      </c>
      <c r="Q176" s="147">
        <v>0</v>
      </c>
      <c r="R176" s="147">
        <f t="shared" ref="R176:R184" si="32">Q176*H176</f>
        <v>0</v>
      </c>
      <c r="S176" s="147">
        <v>0</v>
      </c>
      <c r="T176" s="148">
        <f t="shared" ref="T176:T184" si="33">S176*H176</f>
        <v>0</v>
      </c>
      <c r="AR176" s="149" t="s">
        <v>120</v>
      </c>
      <c r="AT176" s="149" t="s">
        <v>311</v>
      </c>
      <c r="AU176" s="149" t="s">
        <v>88</v>
      </c>
      <c r="AY176" s="17" t="s">
        <v>309</v>
      </c>
      <c r="BE176" s="150">
        <f t="shared" ref="BE176:BE184" si="34">IF(N176="základní",J176,0)</f>
        <v>0</v>
      </c>
      <c r="BF176" s="150">
        <f t="shared" ref="BF176:BF184" si="35">IF(N176="snížená",J176,0)</f>
        <v>0</v>
      </c>
      <c r="BG176" s="150">
        <f t="shared" ref="BG176:BG184" si="36">IF(N176="zákl. přenesená",J176,0)</f>
        <v>0</v>
      </c>
      <c r="BH176" s="150">
        <f t="shared" ref="BH176:BH184" si="37">IF(N176="sníž. přenesená",J176,0)</f>
        <v>0</v>
      </c>
      <c r="BI176" s="150">
        <f t="shared" ref="BI176:BI184" si="38">IF(N176="nulová",J176,0)</f>
        <v>0</v>
      </c>
      <c r="BJ176" s="17" t="s">
        <v>88</v>
      </c>
      <c r="BK176" s="150">
        <f t="shared" ref="BK176:BK184" si="39">ROUND(I176*H176,2)</f>
        <v>0</v>
      </c>
      <c r="BL176" s="17" t="s">
        <v>120</v>
      </c>
      <c r="BM176" s="149" t="s">
        <v>494</v>
      </c>
    </row>
    <row r="177" spans="2:65" s="1" customFormat="1" ht="16.5" customHeight="1" x14ac:dyDescent="0.2">
      <c r="B177" s="137"/>
      <c r="C177" s="138" t="s">
        <v>402</v>
      </c>
      <c r="D177" s="138" t="s">
        <v>311</v>
      </c>
      <c r="E177" s="139" t="s">
        <v>8291</v>
      </c>
      <c r="F177" s="140" t="s">
        <v>8292</v>
      </c>
      <c r="G177" s="141" t="s">
        <v>2702</v>
      </c>
      <c r="H177" s="142">
        <v>18</v>
      </c>
      <c r="I177" s="143"/>
      <c r="J177" s="144">
        <f t="shared" si="30"/>
        <v>0</v>
      </c>
      <c r="K177" s="140" t="s">
        <v>366</v>
      </c>
      <c r="L177" s="33"/>
      <c r="M177" s="145" t="s">
        <v>1</v>
      </c>
      <c r="N177" s="146" t="s">
        <v>46</v>
      </c>
      <c r="P177" s="147">
        <f t="shared" si="31"/>
        <v>0</v>
      </c>
      <c r="Q177" s="147">
        <v>0</v>
      </c>
      <c r="R177" s="147">
        <f t="shared" si="32"/>
        <v>0</v>
      </c>
      <c r="S177" s="147">
        <v>0</v>
      </c>
      <c r="T177" s="148">
        <f t="shared" si="33"/>
        <v>0</v>
      </c>
      <c r="AR177" s="149" t="s">
        <v>120</v>
      </c>
      <c r="AT177" s="149" t="s">
        <v>311</v>
      </c>
      <c r="AU177" s="149" t="s">
        <v>88</v>
      </c>
      <c r="AY177" s="17" t="s">
        <v>309</v>
      </c>
      <c r="BE177" s="150">
        <f t="shared" si="34"/>
        <v>0</v>
      </c>
      <c r="BF177" s="150">
        <f t="shared" si="35"/>
        <v>0</v>
      </c>
      <c r="BG177" s="150">
        <f t="shared" si="36"/>
        <v>0</v>
      </c>
      <c r="BH177" s="150">
        <f t="shared" si="37"/>
        <v>0</v>
      </c>
      <c r="BI177" s="150">
        <f t="shared" si="38"/>
        <v>0</v>
      </c>
      <c r="BJ177" s="17" t="s">
        <v>88</v>
      </c>
      <c r="BK177" s="150">
        <f t="shared" si="39"/>
        <v>0</v>
      </c>
      <c r="BL177" s="17" t="s">
        <v>120</v>
      </c>
      <c r="BM177" s="149" t="s">
        <v>501</v>
      </c>
    </row>
    <row r="178" spans="2:65" s="1" customFormat="1" ht="16.5" customHeight="1" x14ac:dyDescent="0.2">
      <c r="B178" s="137"/>
      <c r="C178" s="138" t="s">
        <v>503</v>
      </c>
      <c r="D178" s="138" t="s">
        <v>311</v>
      </c>
      <c r="E178" s="139" t="s">
        <v>8293</v>
      </c>
      <c r="F178" s="140" t="s">
        <v>8294</v>
      </c>
      <c r="G178" s="141" t="s">
        <v>2702</v>
      </c>
      <c r="H178" s="142">
        <v>4</v>
      </c>
      <c r="I178" s="143"/>
      <c r="J178" s="144">
        <f t="shared" si="30"/>
        <v>0</v>
      </c>
      <c r="K178" s="140" t="s">
        <v>366</v>
      </c>
      <c r="L178" s="33"/>
      <c r="M178" s="145" t="s">
        <v>1</v>
      </c>
      <c r="N178" s="146" t="s">
        <v>46</v>
      </c>
      <c r="P178" s="147">
        <f t="shared" si="31"/>
        <v>0</v>
      </c>
      <c r="Q178" s="147">
        <v>0</v>
      </c>
      <c r="R178" s="147">
        <f t="shared" si="32"/>
        <v>0</v>
      </c>
      <c r="S178" s="147">
        <v>0</v>
      </c>
      <c r="T178" s="148">
        <f t="shared" si="33"/>
        <v>0</v>
      </c>
      <c r="AR178" s="149" t="s">
        <v>120</v>
      </c>
      <c r="AT178" s="149" t="s">
        <v>311</v>
      </c>
      <c r="AU178" s="149" t="s">
        <v>88</v>
      </c>
      <c r="AY178" s="17" t="s">
        <v>309</v>
      </c>
      <c r="BE178" s="150">
        <f t="shared" si="34"/>
        <v>0</v>
      </c>
      <c r="BF178" s="150">
        <f t="shared" si="35"/>
        <v>0</v>
      </c>
      <c r="BG178" s="150">
        <f t="shared" si="36"/>
        <v>0</v>
      </c>
      <c r="BH178" s="150">
        <f t="shared" si="37"/>
        <v>0</v>
      </c>
      <c r="BI178" s="150">
        <f t="shared" si="38"/>
        <v>0</v>
      </c>
      <c r="BJ178" s="17" t="s">
        <v>88</v>
      </c>
      <c r="BK178" s="150">
        <f t="shared" si="39"/>
        <v>0</v>
      </c>
      <c r="BL178" s="17" t="s">
        <v>120</v>
      </c>
      <c r="BM178" s="149" t="s">
        <v>506</v>
      </c>
    </row>
    <row r="179" spans="2:65" s="1" customFormat="1" ht="16.5" customHeight="1" x14ac:dyDescent="0.2">
      <c r="B179" s="137"/>
      <c r="C179" s="138" t="s">
        <v>406</v>
      </c>
      <c r="D179" s="138" t="s">
        <v>311</v>
      </c>
      <c r="E179" s="139" t="s">
        <v>8295</v>
      </c>
      <c r="F179" s="140" t="s">
        <v>8296</v>
      </c>
      <c r="G179" s="141" t="s">
        <v>2702</v>
      </c>
      <c r="H179" s="142">
        <v>94</v>
      </c>
      <c r="I179" s="143"/>
      <c r="J179" s="144">
        <f t="shared" si="30"/>
        <v>0</v>
      </c>
      <c r="K179" s="140" t="s">
        <v>366</v>
      </c>
      <c r="L179" s="33"/>
      <c r="M179" s="145" t="s">
        <v>1</v>
      </c>
      <c r="N179" s="146" t="s">
        <v>46</v>
      </c>
      <c r="P179" s="147">
        <f t="shared" si="31"/>
        <v>0</v>
      </c>
      <c r="Q179" s="147">
        <v>0</v>
      </c>
      <c r="R179" s="147">
        <f t="shared" si="32"/>
        <v>0</v>
      </c>
      <c r="S179" s="147">
        <v>0</v>
      </c>
      <c r="T179" s="148">
        <f t="shared" si="33"/>
        <v>0</v>
      </c>
      <c r="AR179" s="149" t="s">
        <v>120</v>
      </c>
      <c r="AT179" s="149" t="s">
        <v>311</v>
      </c>
      <c r="AU179" s="149" t="s">
        <v>88</v>
      </c>
      <c r="AY179" s="17" t="s">
        <v>309</v>
      </c>
      <c r="BE179" s="150">
        <f t="shared" si="34"/>
        <v>0</v>
      </c>
      <c r="BF179" s="150">
        <f t="shared" si="35"/>
        <v>0</v>
      </c>
      <c r="BG179" s="150">
        <f t="shared" si="36"/>
        <v>0</v>
      </c>
      <c r="BH179" s="150">
        <f t="shared" si="37"/>
        <v>0</v>
      </c>
      <c r="BI179" s="150">
        <f t="shared" si="38"/>
        <v>0</v>
      </c>
      <c r="BJ179" s="17" t="s">
        <v>88</v>
      </c>
      <c r="BK179" s="150">
        <f t="shared" si="39"/>
        <v>0</v>
      </c>
      <c r="BL179" s="17" t="s">
        <v>120</v>
      </c>
      <c r="BM179" s="149" t="s">
        <v>513</v>
      </c>
    </row>
    <row r="180" spans="2:65" s="1" customFormat="1" ht="16.5" customHeight="1" x14ac:dyDescent="0.2">
      <c r="B180" s="137"/>
      <c r="C180" s="138" t="s">
        <v>516</v>
      </c>
      <c r="D180" s="138" t="s">
        <v>311</v>
      </c>
      <c r="E180" s="139" t="s">
        <v>8297</v>
      </c>
      <c r="F180" s="140" t="s">
        <v>8298</v>
      </c>
      <c r="G180" s="141" t="s">
        <v>2702</v>
      </c>
      <c r="H180" s="142">
        <v>4</v>
      </c>
      <c r="I180" s="143"/>
      <c r="J180" s="144">
        <f t="shared" si="30"/>
        <v>0</v>
      </c>
      <c r="K180" s="140" t="s">
        <v>366</v>
      </c>
      <c r="L180" s="33"/>
      <c r="M180" s="145" t="s">
        <v>1</v>
      </c>
      <c r="N180" s="146" t="s">
        <v>46</v>
      </c>
      <c r="P180" s="147">
        <f t="shared" si="31"/>
        <v>0</v>
      </c>
      <c r="Q180" s="147">
        <v>0</v>
      </c>
      <c r="R180" s="147">
        <f t="shared" si="32"/>
        <v>0</v>
      </c>
      <c r="S180" s="147">
        <v>0</v>
      </c>
      <c r="T180" s="148">
        <f t="shared" si="33"/>
        <v>0</v>
      </c>
      <c r="AR180" s="149" t="s">
        <v>120</v>
      </c>
      <c r="AT180" s="149" t="s">
        <v>311</v>
      </c>
      <c r="AU180" s="149" t="s">
        <v>88</v>
      </c>
      <c r="AY180" s="17" t="s">
        <v>309</v>
      </c>
      <c r="BE180" s="150">
        <f t="shared" si="34"/>
        <v>0</v>
      </c>
      <c r="BF180" s="150">
        <f t="shared" si="35"/>
        <v>0</v>
      </c>
      <c r="BG180" s="150">
        <f t="shared" si="36"/>
        <v>0</v>
      </c>
      <c r="BH180" s="150">
        <f t="shared" si="37"/>
        <v>0</v>
      </c>
      <c r="BI180" s="150">
        <f t="shared" si="38"/>
        <v>0</v>
      </c>
      <c r="BJ180" s="17" t="s">
        <v>88</v>
      </c>
      <c r="BK180" s="150">
        <f t="shared" si="39"/>
        <v>0</v>
      </c>
      <c r="BL180" s="17" t="s">
        <v>120</v>
      </c>
      <c r="BM180" s="149" t="s">
        <v>519</v>
      </c>
    </row>
    <row r="181" spans="2:65" s="1" customFormat="1" ht="16.5" customHeight="1" x14ac:dyDescent="0.2">
      <c r="B181" s="137"/>
      <c r="C181" s="138" t="s">
        <v>410</v>
      </c>
      <c r="D181" s="138" t="s">
        <v>311</v>
      </c>
      <c r="E181" s="139" t="s">
        <v>8299</v>
      </c>
      <c r="F181" s="140" t="s">
        <v>8300</v>
      </c>
      <c r="G181" s="141" t="s">
        <v>2702</v>
      </c>
      <c r="H181" s="142">
        <v>20</v>
      </c>
      <c r="I181" s="143"/>
      <c r="J181" s="144">
        <f t="shared" si="30"/>
        <v>0</v>
      </c>
      <c r="K181" s="140" t="s">
        <v>366</v>
      </c>
      <c r="L181" s="33"/>
      <c r="M181" s="145" t="s">
        <v>1</v>
      </c>
      <c r="N181" s="146" t="s">
        <v>46</v>
      </c>
      <c r="P181" s="147">
        <f t="shared" si="31"/>
        <v>0</v>
      </c>
      <c r="Q181" s="147">
        <v>0</v>
      </c>
      <c r="R181" s="147">
        <f t="shared" si="32"/>
        <v>0</v>
      </c>
      <c r="S181" s="147">
        <v>0</v>
      </c>
      <c r="T181" s="148">
        <f t="shared" si="33"/>
        <v>0</v>
      </c>
      <c r="AR181" s="149" t="s">
        <v>120</v>
      </c>
      <c r="AT181" s="149" t="s">
        <v>311</v>
      </c>
      <c r="AU181" s="149" t="s">
        <v>88</v>
      </c>
      <c r="AY181" s="17" t="s">
        <v>309</v>
      </c>
      <c r="BE181" s="150">
        <f t="shared" si="34"/>
        <v>0</v>
      </c>
      <c r="BF181" s="150">
        <f t="shared" si="35"/>
        <v>0</v>
      </c>
      <c r="BG181" s="150">
        <f t="shared" si="36"/>
        <v>0</v>
      </c>
      <c r="BH181" s="150">
        <f t="shared" si="37"/>
        <v>0</v>
      </c>
      <c r="BI181" s="150">
        <f t="shared" si="38"/>
        <v>0</v>
      </c>
      <c r="BJ181" s="17" t="s">
        <v>88</v>
      </c>
      <c r="BK181" s="150">
        <f t="shared" si="39"/>
        <v>0</v>
      </c>
      <c r="BL181" s="17" t="s">
        <v>120</v>
      </c>
      <c r="BM181" s="149" t="s">
        <v>521</v>
      </c>
    </row>
    <row r="182" spans="2:65" s="1" customFormat="1" ht="16.5" customHeight="1" x14ac:dyDescent="0.2">
      <c r="B182" s="137"/>
      <c r="C182" s="138" t="s">
        <v>523</v>
      </c>
      <c r="D182" s="138" t="s">
        <v>311</v>
      </c>
      <c r="E182" s="139" t="s">
        <v>8301</v>
      </c>
      <c r="F182" s="140" t="s">
        <v>8302</v>
      </c>
      <c r="G182" s="141" t="s">
        <v>2702</v>
      </c>
      <c r="H182" s="142">
        <v>65</v>
      </c>
      <c r="I182" s="143"/>
      <c r="J182" s="144">
        <f t="shared" si="30"/>
        <v>0</v>
      </c>
      <c r="K182" s="140" t="s">
        <v>366</v>
      </c>
      <c r="L182" s="33"/>
      <c r="M182" s="145" t="s">
        <v>1</v>
      </c>
      <c r="N182" s="146" t="s">
        <v>46</v>
      </c>
      <c r="P182" s="147">
        <f t="shared" si="31"/>
        <v>0</v>
      </c>
      <c r="Q182" s="147">
        <v>0</v>
      </c>
      <c r="R182" s="147">
        <f t="shared" si="32"/>
        <v>0</v>
      </c>
      <c r="S182" s="147">
        <v>0</v>
      </c>
      <c r="T182" s="148">
        <f t="shared" si="33"/>
        <v>0</v>
      </c>
      <c r="AR182" s="149" t="s">
        <v>120</v>
      </c>
      <c r="AT182" s="149" t="s">
        <v>311</v>
      </c>
      <c r="AU182" s="149" t="s">
        <v>88</v>
      </c>
      <c r="AY182" s="17" t="s">
        <v>309</v>
      </c>
      <c r="BE182" s="150">
        <f t="shared" si="34"/>
        <v>0</v>
      </c>
      <c r="BF182" s="150">
        <f t="shared" si="35"/>
        <v>0</v>
      </c>
      <c r="BG182" s="150">
        <f t="shared" si="36"/>
        <v>0</v>
      </c>
      <c r="BH182" s="150">
        <f t="shared" si="37"/>
        <v>0</v>
      </c>
      <c r="BI182" s="150">
        <f t="shared" si="38"/>
        <v>0</v>
      </c>
      <c r="BJ182" s="17" t="s">
        <v>88</v>
      </c>
      <c r="BK182" s="150">
        <f t="shared" si="39"/>
        <v>0</v>
      </c>
      <c r="BL182" s="17" t="s">
        <v>120</v>
      </c>
      <c r="BM182" s="149" t="s">
        <v>524</v>
      </c>
    </row>
    <row r="183" spans="2:65" s="1" customFormat="1" ht="16.5" customHeight="1" x14ac:dyDescent="0.2">
      <c r="B183" s="137"/>
      <c r="C183" s="138" t="s">
        <v>414</v>
      </c>
      <c r="D183" s="138" t="s">
        <v>311</v>
      </c>
      <c r="E183" s="139" t="s">
        <v>8303</v>
      </c>
      <c r="F183" s="140" t="s">
        <v>8304</v>
      </c>
      <c r="G183" s="141" t="s">
        <v>2702</v>
      </c>
      <c r="H183" s="142">
        <v>94</v>
      </c>
      <c r="I183" s="143"/>
      <c r="J183" s="144">
        <f t="shared" si="30"/>
        <v>0</v>
      </c>
      <c r="K183" s="140" t="s">
        <v>366</v>
      </c>
      <c r="L183" s="33"/>
      <c r="M183" s="145" t="s">
        <v>1</v>
      </c>
      <c r="N183" s="146" t="s">
        <v>46</v>
      </c>
      <c r="P183" s="147">
        <f t="shared" si="31"/>
        <v>0</v>
      </c>
      <c r="Q183" s="147">
        <v>0</v>
      </c>
      <c r="R183" s="147">
        <f t="shared" si="32"/>
        <v>0</v>
      </c>
      <c r="S183" s="147">
        <v>0</v>
      </c>
      <c r="T183" s="148">
        <f t="shared" si="33"/>
        <v>0</v>
      </c>
      <c r="AR183" s="149" t="s">
        <v>120</v>
      </c>
      <c r="AT183" s="149" t="s">
        <v>311</v>
      </c>
      <c r="AU183" s="149" t="s">
        <v>88</v>
      </c>
      <c r="AY183" s="17" t="s">
        <v>309</v>
      </c>
      <c r="BE183" s="150">
        <f t="shared" si="34"/>
        <v>0</v>
      </c>
      <c r="BF183" s="150">
        <f t="shared" si="35"/>
        <v>0</v>
      </c>
      <c r="BG183" s="150">
        <f t="shared" si="36"/>
        <v>0</v>
      </c>
      <c r="BH183" s="150">
        <f t="shared" si="37"/>
        <v>0</v>
      </c>
      <c r="BI183" s="150">
        <f t="shared" si="38"/>
        <v>0</v>
      </c>
      <c r="BJ183" s="17" t="s">
        <v>88</v>
      </c>
      <c r="BK183" s="150">
        <f t="shared" si="39"/>
        <v>0</v>
      </c>
      <c r="BL183" s="17" t="s">
        <v>120</v>
      </c>
      <c r="BM183" s="149" t="s">
        <v>527</v>
      </c>
    </row>
    <row r="184" spans="2:65" s="1" customFormat="1" ht="16.5" customHeight="1" x14ac:dyDescent="0.2">
      <c r="B184" s="137"/>
      <c r="C184" s="138" t="s">
        <v>529</v>
      </c>
      <c r="D184" s="138" t="s">
        <v>311</v>
      </c>
      <c r="E184" s="139" t="s">
        <v>8305</v>
      </c>
      <c r="F184" s="140" t="s">
        <v>8306</v>
      </c>
      <c r="G184" s="141" t="s">
        <v>2702</v>
      </c>
      <c r="H184" s="142">
        <v>7</v>
      </c>
      <c r="I184" s="143"/>
      <c r="J184" s="144">
        <f t="shared" si="30"/>
        <v>0</v>
      </c>
      <c r="K184" s="140" t="s">
        <v>366</v>
      </c>
      <c r="L184" s="33"/>
      <c r="M184" s="145" t="s">
        <v>1</v>
      </c>
      <c r="N184" s="146" t="s">
        <v>46</v>
      </c>
      <c r="P184" s="147">
        <f t="shared" si="31"/>
        <v>0</v>
      </c>
      <c r="Q184" s="147">
        <v>0</v>
      </c>
      <c r="R184" s="147">
        <f t="shared" si="32"/>
        <v>0</v>
      </c>
      <c r="S184" s="147">
        <v>0</v>
      </c>
      <c r="T184" s="148">
        <f t="shared" si="33"/>
        <v>0</v>
      </c>
      <c r="AR184" s="149" t="s">
        <v>120</v>
      </c>
      <c r="AT184" s="149" t="s">
        <v>311</v>
      </c>
      <c r="AU184" s="149" t="s">
        <v>88</v>
      </c>
      <c r="AY184" s="17" t="s">
        <v>309</v>
      </c>
      <c r="BE184" s="150">
        <f t="shared" si="34"/>
        <v>0</v>
      </c>
      <c r="BF184" s="150">
        <f t="shared" si="35"/>
        <v>0</v>
      </c>
      <c r="BG184" s="150">
        <f t="shared" si="36"/>
        <v>0</v>
      </c>
      <c r="BH184" s="150">
        <f t="shared" si="37"/>
        <v>0</v>
      </c>
      <c r="BI184" s="150">
        <f t="shared" si="38"/>
        <v>0</v>
      </c>
      <c r="BJ184" s="17" t="s">
        <v>88</v>
      </c>
      <c r="BK184" s="150">
        <f t="shared" si="39"/>
        <v>0</v>
      </c>
      <c r="BL184" s="17" t="s">
        <v>120</v>
      </c>
      <c r="BM184" s="149" t="s">
        <v>532</v>
      </c>
    </row>
    <row r="185" spans="2:65" s="11" customFormat="1" ht="25.9" customHeight="1" x14ac:dyDescent="0.2">
      <c r="B185" s="125"/>
      <c r="D185" s="126" t="s">
        <v>80</v>
      </c>
      <c r="E185" s="127" t="s">
        <v>8307</v>
      </c>
      <c r="F185" s="127" t="s">
        <v>8308</v>
      </c>
      <c r="I185" s="128"/>
      <c r="J185" s="129">
        <f>BK185</f>
        <v>0</v>
      </c>
      <c r="L185" s="125"/>
      <c r="M185" s="130"/>
      <c r="P185" s="131">
        <f>SUM(P186:P188)</f>
        <v>0</v>
      </c>
      <c r="R185" s="131">
        <f>SUM(R186:R188)</f>
        <v>0</v>
      </c>
      <c r="T185" s="132">
        <f>SUM(T186:T188)</f>
        <v>0</v>
      </c>
      <c r="AR185" s="126" t="s">
        <v>88</v>
      </c>
      <c r="AT185" s="133" t="s">
        <v>80</v>
      </c>
      <c r="AU185" s="133" t="s">
        <v>81</v>
      </c>
      <c r="AY185" s="126" t="s">
        <v>309</v>
      </c>
      <c r="BK185" s="134">
        <f>SUM(BK186:BK188)</f>
        <v>0</v>
      </c>
    </row>
    <row r="186" spans="2:65" s="1" customFormat="1" ht="16.5" customHeight="1" x14ac:dyDescent="0.2">
      <c r="B186" s="137"/>
      <c r="C186" s="138" t="s">
        <v>420</v>
      </c>
      <c r="D186" s="138" t="s">
        <v>311</v>
      </c>
      <c r="E186" s="139" t="s">
        <v>8309</v>
      </c>
      <c r="F186" s="140" t="s">
        <v>8310</v>
      </c>
      <c r="G186" s="141" t="s">
        <v>2702</v>
      </c>
      <c r="H186" s="142">
        <v>74</v>
      </c>
      <c r="I186" s="143"/>
      <c r="J186" s="144">
        <f>ROUND(I186*H186,2)</f>
        <v>0</v>
      </c>
      <c r="K186" s="140" t="s">
        <v>366</v>
      </c>
      <c r="L186" s="33"/>
      <c r="M186" s="145" t="s">
        <v>1</v>
      </c>
      <c r="N186" s="146" t="s">
        <v>46</v>
      </c>
      <c r="P186" s="147">
        <f>O186*H186</f>
        <v>0</v>
      </c>
      <c r="Q186" s="147">
        <v>0</v>
      </c>
      <c r="R186" s="147">
        <f>Q186*H186</f>
        <v>0</v>
      </c>
      <c r="S186" s="147">
        <v>0</v>
      </c>
      <c r="T186" s="148">
        <f>S186*H186</f>
        <v>0</v>
      </c>
      <c r="AR186" s="149" t="s">
        <v>120</v>
      </c>
      <c r="AT186" s="149" t="s">
        <v>311</v>
      </c>
      <c r="AU186" s="149" t="s">
        <v>88</v>
      </c>
      <c r="AY186" s="17" t="s">
        <v>309</v>
      </c>
      <c r="BE186" s="150">
        <f>IF(N186="základní",J186,0)</f>
        <v>0</v>
      </c>
      <c r="BF186" s="150">
        <f>IF(N186="snížená",J186,0)</f>
        <v>0</v>
      </c>
      <c r="BG186" s="150">
        <f>IF(N186="zákl. přenesená",J186,0)</f>
        <v>0</v>
      </c>
      <c r="BH186" s="150">
        <f>IF(N186="sníž. přenesená",J186,0)</f>
        <v>0</v>
      </c>
      <c r="BI186" s="150">
        <f>IF(N186="nulová",J186,0)</f>
        <v>0</v>
      </c>
      <c r="BJ186" s="17" t="s">
        <v>88</v>
      </c>
      <c r="BK186" s="150">
        <f>ROUND(I186*H186,2)</f>
        <v>0</v>
      </c>
      <c r="BL186" s="17" t="s">
        <v>120</v>
      </c>
      <c r="BM186" s="149" t="s">
        <v>538</v>
      </c>
    </row>
    <row r="187" spans="2:65" s="1" customFormat="1" ht="16.5" customHeight="1" x14ac:dyDescent="0.2">
      <c r="B187" s="137"/>
      <c r="C187" s="138" t="s">
        <v>540</v>
      </c>
      <c r="D187" s="138" t="s">
        <v>311</v>
      </c>
      <c r="E187" s="139" t="s">
        <v>8311</v>
      </c>
      <c r="F187" s="140" t="s">
        <v>8312</v>
      </c>
      <c r="G187" s="141" t="s">
        <v>2702</v>
      </c>
      <c r="H187" s="142">
        <v>140</v>
      </c>
      <c r="I187" s="143"/>
      <c r="J187" s="144">
        <f>ROUND(I187*H187,2)</f>
        <v>0</v>
      </c>
      <c r="K187" s="140" t="s">
        <v>366</v>
      </c>
      <c r="L187" s="33"/>
      <c r="M187" s="145" t="s">
        <v>1</v>
      </c>
      <c r="N187" s="146" t="s">
        <v>46</v>
      </c>
      <c r="P187" s="147">
        <f>O187*H187</f>
        <v>0</v>
      </c>
      <c r="Q187" s="147">
        <v>0</v>
      </c>
      <c r="R187" s="147">
        <f>Q187*H187</f>
        <v>0</v>
      </c>
      <c r="S187" s="147">
        <v>0</v>
      </c>
      <c r="T187" s="148">
        <f>S187*H187</f>
        <v>0</v>
      </c>
      <c r="AR187" s="149" t="s">
        <v>120</v>
      </c>
      <c r="AT187" s="149" t="s">
        <v>311</v>
      </c>
      <c r="AU187" s="149" t="s">
        <v>88</v>
      </c>
      <c r="AY187" s="17" t="s">
        <v>309</v>
      </c>
      <c r="BE187" s="150">
        <f>IF(N187="základní",J187,0)</f>
        <v>0</v>
      </c>
      <c r="BF187" s="150">
        <f>IF(N187="snížená",J187,0)</f>
        <v>0</v>
      </c>
      <c r="BG187" s="150">
        <f>IF(N187="zákl. přenesená",J187,0)</f>
        <v>0</v>
      </c>
      <c r="BH187" s="150">
        <f>IF(N187="sníž. přenesená",J187,0)</f>
        <v>0</v>
      </c>
      <c r="BI187" s="150">
        <f>IF(N187="nulová",J187,0)</f>
        <v>0</v>
      </c>
      <c r="BJ187" s="17" t="s">
        <v>88</v>
      </c>
      <c r="BK187" s="150">
        <f>ROUND(I187*H187,2)</f>
        <v>0</v>
      </c>
      <c r="BL187" s="17" t="s">
        <v>120</v>
      </c>
      <c r="BM187" s="149" t="s">
        <v>543</v>
      </c>
    </row>
    <row r="188" spans="2:65" s="1" customFormat="1" ht="16.5" customHeight="1" x14ac:dyDescent="0.2">
      <c r="B188" s="137"/>
      <c r="C188" s="138" t="s">
        <v>424</v>
      </c>
      <c r="D188" s="138" t="s">
        <v>311</v>
      </c>
      <c r="E188" s="139" t="s">
        <v>8313</v>
      </c>
      <c r="F188" s="140" t="s">
        <v>8314</v>
      </c>
      <c r="G188" s="141" t="s">
        <v>2702</v>
      </c>
      <c r="H188" s="142">
        <v>15</v>
      </c>
      <c r="I188" s="143"/>
      <c r="J188" s="144">
        <f>ROUND(I188*H188,2)</f>
        <v>0</v>
      </c>
      <c r="K188" s="140" t="s">
        <v>366</v>
      </c>
      <c r="L188" s="33"/>
      <c r="M188" s="145" t="s">
        <v>1</v>
      </c>
      <c r="N188" s="146" t="s">
        <v>46</v>
      </c>
      <c r="P188" s="147">
        <f>O188*H188</f>
        <v>0</v>
      </c>
      <c r="Q188" s="147">
        <v>0</v>
      </c>
      <c r="R188" s="147">
        <f>Q188*H188</f>
        <v>0</v>
      </c>
      <c r="S188" s="147">
        <v>0</v>
      </c>
      <c r="T188" s="148">
        <f>S188*H188</f>
        <v>0</v>
      </c>
      <c r="AR188" s="149" t="s">
        <v>120</v>
      </c>
      <c r="AT188" s="149" t="s">
        <v>311</v>
      </c>
      <c r="AU188" s="149" t="s">
        <v>88</v>
      </c>
      <c r="AY188" s="17" t="s">
        <v>309</v>
      </c>
      <c r="BE188" s="150">
        <f>IF(N188="základní",J188,0)</f>
        <v>0</v>
      </c>
      <c r="BF188" s="150">
        <f>IF(N188="snížená",J188,0)</f>
        <v>0</v>
      </c>
      <c r="BG188" s="150">
        <f>IF(N188="zákl. přenesená",J188,0)</f>
        <v>0</v>
      </c>
      <c r="BH188" s="150">
        <f>IF(N188="sníž. přenesená",J188,0)</f>
        <v>0</v>
      </c>
      <c r="BI188" s="150">
        <f>IF(N188="nulová",J188,0)</f>
        <v>0</v>
      </c>
      <c r="BJ188" s="17" t="s">
        <v>88</v>
      </c>
      <c r="BK188" s="150">
        <f>ROUND(I188*H188,2)</f>
        <v>0</v>
      </c>
      <c r="BL188" s="17" t="s">
        <v>120</v>
      </c>
      <c r="BM188" s="149" t="s">
        <v>546</v>
      </c>
    </row>
    <row r="189" spans="2:65" s="11" customFormat="1" ht="25.9" customHeight="1" x14ac:dyDescent="0.2">
      <c r="B189" s="125"/>
      <c r="D189" s="126" t="s">
        <v>80</v>
      </c>
      <c r="E189" s="127" t="s">
        <v>8315</v>
      </c>
      <c r="F189" s="127" t="s">
        <v>8316</v>
      </c>
      <c r="I189" s="128"/>
      <c r="J189" s="129">
        <f>BK189</f>
        <v>0</v>
      </c>
      <c r="L189" s="125"/>
      <c r="M189" s="130"/>
      <c r="P189" s="131">
        <f>SUM(P190:P203)</f>
        <v>0</v>
      </c>
      <c r="R189" s="131">
        <f>SUM(R190:R203)</f>
        <v>0</v>
      </c>
      <c r="T189" s="132">
        <f>SUM(T190:T203)</f>
        <v>0</v>
      </c>
      <c r="AR189" s="126" t="s">
        <v>88</v>
      </c>
      <c r="AT189" s="133" t="s">
        <v>80</v>
      </c>
      <c r="AU189" s="133" t="s">
        <v>81</v>
      </c>
      <c r="AY189" s="126" t="s">
        <v>309</v>
      </c>
      <c r="BK189" s="134">
        <f>SUM(BK190:BK203)</f>
        <v>0</v>
      </c>
    </row>
    <row r="190" spans="2:65" s="1" customFormat="1" ht="16.5" customHeight="1" x14ac:dyDescent="0.2">
      <c r="B190" s="137"/>
      <c r="C190" s="138" t="s">
        <v>547</v>
      </c>
      <c r="D190" s="138" t="s">
        <v>311</v>
      </c>
      <c r="E190" s="139" t="s">
        <v>8317</v>
      </c>
      <c r="F190" s="140" t="s">
        <v>8318</v>
      </c>
      <c r="G190" s="141" t="s">
        <v>2702</v>
      </c>
      <c r="H190" s="142">
        <v>1</v>
      </c>
      <c r="I190" s="143"/>
      <c r="J190" s="144">
        <f>ROUND(I190*H190,2)</f>
        <v>0</v>
      </c>
      <c r="K190" s="140" t="s">
        <v>366</v>
      </c>
      <c r="L190" s="33"/>
      <c r="M190" s="145" t="s">
        <v>1</v>
      </c>
      <c r="N190" s="146" t="s">
        <v>46</v>
      </c>
      <c r="P190" s="147">
        <f>O190*H190</f>
        <v>0</v>
      </c>
      <c r="Q190" s="147">
        <v>0</v>
      </c>
      <c r="R190" s="147">
        <f>Q190*H190</f>
        <v>0</v>
      </c>
      <c r="S190" s="147">
        <v>0</v>
      </c>
      <c r="T190" s="148">
        <f>S190*H190</f>
        <v>0</v>
      </c>
      <c r="AR190" s="149" t="s">
        <v>120</v>
      </c>
      <c r="AT190" s="149" t="s">
        <v>311</v>
      </c>
      <c r="AU190" s="149" t="s">
        <v>88</v>
      </c>
      <c r="AY190" s="17" t="s">
        <v>309</v>
      </c>
      <c r="BE190" s="150">
        <f>IF(N190="základní",J190,0)</f>
        <v>0</v>
      </c>
      <c r="BF190" s="150">
        <f>IF(N190="snížená",J190,0)</f>
        <v>0</v>
      </c>
      <c r="BG190" s="150">
        <f>IF(N190="zákl. přenesená",J190,0)</f>
        <v>0</v>
      </c>
      <c r="BH190" s="150">
        <f>IF(N190="sníž. přenesená",J190,0)</f>
        <v>0</v>
      </c>
      <c r="BI190" s="150">
        <f>IF(N190="nulová",J190,0)</f>
        <v>0</v>
      </c>
      <c r="BJ190" s="17" t="s">
        <v>88</v>
      </c>
      <c r="BK190" s="150">
        <f>ROUND(I190*H190,2)</f>
        <v>0</v>
      </c>
      <c r="BL190" s="17" t="s">
        <v>120</v>
      </c>
      <c r="BM190" s="149" t="s">
        <v>550</v>
      </c>
    </row>
    <row r="191" spans="2:65" s="1" customFormat="1" ht="78" x14ac:dyDescent="0.2">
      <c r="B191" s="33"/>
      <c r="D191" s="155" t="s">
        <v>318</v>
      </c>
      <c r="F191" s="156" t="s">
        <v>8319</v>
      </c>
      <c r="I191" s="153"/>
      <c r="L191" s="33"/>
      <c r="M191" s="154"/>
      <c r="T191" s="57"/>
      <c r="AT191" s="17" t="s">
        <v>318</v>
      </c>
      <c r="AU191" s="17" t="s">
        <v>88</v>
      </c>
    </row>
    <row r="192" spans="2:65" s="1" customFormat="1" ht="16.5" customHeight="1" x14ac:dyDescent="0.2">
      <c r="B192" s="137"/>
      <c r="C192" s="138" t="s">
        <v>429</v>
      </c>
      <c r="D192" s="138" t="s">
        <v>311</v>
      </c>
      <c r="E192" s="139" t="s">
        <v>8320</v>
      </c>
      <c r="F192" s="140" t="s">
        <v>8318</v>
      </c>
      <c r="G192" s="141" t="s">
        <v>2702</v>
      </c>
      <c r="H192" s="142">
        <v>1</v>
      </c>
      <c r="I192" s="143"/>
      <c r="J192" s="144">
        <f>ROUND(I192*H192,2)</f>
        <v>0</v>
      </c>
      <c r="K192" s="140" t="s">
        <v>366</v>
      </c>
      <c r="L192" s="33"/>
      <c r="M192" s="145" t="s">
        <v>1</v>
      </c>
      <c r="N192" s="146" t="s">
        <v>46</v>
      </c>
      <c r="P192" s="147">
        <f>O192*H192</f>
        <v>0</v>
      </c>
      <c r="Q192" s="147">
        <v>0</v>
      </c>
      <c r="R192" s="147">
        <f>Q192*H192</f>
        <v>0</v>
      </c>
      <c r="S192" s="147">
        <v>0</v>
      </c>
      <c r="T192" s="148">
        <f>S192*H192</f>
        <v>0</v>
      </c>
      <c r="AR192" s="149" t="s">
        <v>120</v>
      </c>
      <c r="AT192" s="149" t="s">
        <v>311</v>
      </c>
      <c r="AU192" s="149" t="s">
        <v>88</v>
      </c>
      <c r="AY192" s="17" t="s">
        <v>309</v>
      </c>
      <c r="BE192" s="150">
        <f>IF(N192="základní",J192,0)</f>
        <v>0</v>
      </c>
      <c r="BF192" s="150">
        <f>IF(N192="snížená",J192,0)</f>
        <v>0</v>
      </c>
      <c r="BG192" s="150">
        <f>IF(N192="zákl. přenesená",J192,0)</f>
        <v>0</v>
      </c>
      <c r="BH192" s="150">
        <f>IF(N192="sníž. přenesená",J192,0)</f>
        <v>0</v>
      </c>
      <c r="BI192" s="150">
        <f>IF(N192="nulová",J192,0)</f>
        <v>0</v>
      </c>
      <c r="BJ192" s="17" t="s">
        <v>88</v>
      </c>
      <c r="BK192" s="150">
        <f>ROUND(I192*H192,2)</f>
        <v>0</v>
      </c>
      <c r="BL192" s="17" t="s">
        <v>120</v>
      </c>
      <c r="BM192" s="149" t="s">
        <v>553</v>
      </c>
    </row>
    <row r="193" spans="2:65" s="1" customFormat="1" ht="78" x14ac:dyDescent="0.2">
      <c r="B193" s="33"/>
      <c r="D193" s="155" t="s">
        <v>318</v>
      </c>
      <c r="F193" s="156" t="s">
        <v>8319</v>
      </c>
      <c r="I193" s="153"/>
      <c r="L193" s="33"/>
      <c r="M193" s="154"/>
      <c r="T193" s="57"/>
      <c r="AT193" s="17" t="s">
        <v>318</v>
      </c>
      <c r="AU193" s="17" t="s">
        <v>88</v>
      </c>
    </row>
    <row r="194" spans="2:65" s="1" customFormat="1" ht="16.5" customHeight="1" x14ac:dyDescent="0.2">
      <c r="B194" s="137"/>
      <c r="C194" s="138" t="s">
        <v>554</v>
      </c>
      <c r="D194" s="138" t="s">
        <v>311</v>
      </c>
      <c r="E194" s="139" t="s">
        <v>8321</v>
      </c>
      <c r="F194" s="140" t="s">
        <v>8318</v>
      </c>
      <c r="G194" s="141" t="s">
        <v>2702</v>
      </c>
      <c r="H194" s="142">
        <v>1</v>
      </c>
      <c r="I194" s="143"/>
      <c r="J194" s="144">
        <f>ROUND(I194*H194,2)</f>
        <v>0</v>
      </c>
      <c r="K194" s="140" t="s">
        <v>366</v>
      </c>
      <c r="L194" s="33"/>
      <c r="M194" s="145" t="s">
        <v>1</v>
      </c>
      <c r="N194" s="146" t="s">
        <v>46</v>
      </c>
      <c r="P194" s="147">
        <f>O194*H194</f>
        <v>0</v>
      </c>
      <c r="Q194" s="147">
        <v>0</v>
      </c>
      <c r="R194" s="147">
        <f>Q194*H194</f>
        <v>0</v>
      </c>
      <c r="S194" s="147">
        <v>0</v>
      </c>
      <c r="T194" s="148">
        <f>S194*H194</f>
        <v>0</v>
      </c>
      <c r="AR194" s="149" t="s">
        <v>120</v>
      </c>
      <c r="AT194" s="149" t="s">
        <v>311</v>
      </c>
      <c r="AU194" s="149" t="s">
        <v>88</v>
      </c>
      <c r="AY194" s="17" t="s">
        <v>309</v>
      </c>
      <c r="BE194" s="150">
        <f>IF(N194="základní",J194,0)</f>
        <v>0</v>
      </c>
      <c r="BF194" s="150">
        <f>IF(N194="snížená",J194,0)</f>
        <v>0</v>
      </c>
      <c r="BG194" s="150">
        <f>IF(N194="zákl. přenesená",J194,0)</f>
        <v>0</v>
      </c>
      <c r="BH194" s="150">
        <f>IF(N194="sníž. přenesená",J194,0)</f>
        <v>0</v>
      </c>
      <c r="BI194" s="150">
        <f>IF(N194="nulová",J194,0)</f>
        <v>0</v>
      </c>
      <c r="BJ194" s="17" t="s">
        <v>88</v>
      </c>
      <c r="BK194" s="150">
        <f>ROUND(I194*H194,2)</f>
        <v>0</v>
      </c>
      <c r="BL194" s="17" t="s">
        <v>120</v>
      </c>
      <c r="BM194" s="149" t="s">
        <v>557</v>
      </c>
    </row>
    <row r="195" spans="2:65" s="1" customFormat="1" ht="78" x14ac:dyDescent="0.2">
      <c r="B195" s="33"/>
      <c r="D195" s="155" t="s">
        <v>318</v>
      </c>
      <c r="F195" s="156" t="s">
        <v>8319</v>
      </c>
      <c r="I195" s="153"/>
      <c r="L195" s="33"/>
      <c r="M195" s="154"/>
      <c r="T195" s="57"/>
      <c r="AT195" s="17" t="s">
        <v>318</v>
      </c>
      <c r="AU195" s="17" t="s">
        <v>88</v>
      </c>
    </row>
    <row r="196" spans="2:65" s="1" customFormat="1" ht="16.5" customHeight="1" x14ac:dyDescent="0.2">
      <c r="B196" s="137"/>
      <c r="C196" s="138" t="s">
        <v>435</v>
      </c>
      <c r="D196" s="138" t="s">
        <v>311</v>
      </c>
      <c r="E196" s="139" t="s">
        <v>8322</v>
      </c>
      <c r="F196" s="140" t="s">
        <v>8318</v>
      </c>
      <c r="G196" s="141" t="s">
        <v>2702</v>
      </c>
      <c r="H196" s="142">
        <v>1</v>
      </c>
      <c r="I196" s="143"/>
      <c r="J196" s="144">
        <f>ROUND(I196*H196,2)</f>
        <v>0</v>
      </c>
      <c r="K196" s="140" t="s">
        <v>366</v>
      </c>
      <c r="L196" s="33"/>
      <c r="M196" s="145" t="s">
        <v>1</v>
      </c>
      <c r="N196" s="146" t="s">
        <v>46</v>
      </c>
      <c r="P196" s="147">
        <f>O196*H196</f>
        <v>0</v>
      </c>
      <c r="Q196" s="147">
        <v>0</v>
      </c>
      <c r="R196" s="147">
        <f>Q196*H196</f>
        <v>0</v>
      </c>
      <c r="S196" s="147">
        <v>0</v>
      </c>
      <c r="T196" s="148">
        <f>S196*H196</f>
        <v>0</v>
      </c>
      <c r="AR196" s="149" t="s">
        <v>120</v>
      </c>
      <c r="AT196" s="149" t="s">
        <v>311</v>
      </c>
      <c r="AU196" s="149" t="s">
        <v>88</v>
      </c>
      <c r="AY196" s="17" t="s">
        <v>309</v>
      </c>
      <c r="BE196" s="150">
        <f>IF(N196="základní",J196,0)</f>
        <v>0</v>
      </c>
      <c r="BF196" s="150">
        <f>IF(N196="snížená",J196,0)</f>
        <v>0</v>
      </c>
      <c r="BG196" s="150">
        <f>IF(N196="zákl. přenesená",J196,0)</f>
        <v>0</v>
      </c>
      <c r="BH196" s="150">
        <f>IF(N196="sníž. přenesená",J196,0)</f>
        <v>0</v>
      </c>
      <c r="BI196" s="150">
        <f>IF(N196="nulová",J196,0)</f>
        <v>0</v>
      </c>
      <c r="BJ196" s="17" t="s">
        <v>88</v>
      </c>
      <c r="BK196" s="150">
        <f>ROUND(I196*H196,2)</f>
        <v>0</v>
      </c>
      <c r="BL196" s="17" t="s">
        <v>120</v>
      </c>
      <c r="BM196" s="149" t="s">
        <v>560</v>
      </c>
    </row>
    <row r="197" spans="2:65" s="1" customFormat="1" ht="78" x14ac:dyDescent="0.2">
      <c r="B197" s="33"/>
      <c r="D197" s="155" t="s">
        <v>318</v>
      </c>
      <c r="F197" s="156" t="s">
        <v>8323</v>
      </c>
      <c r="I197" s="153"/>
      <c r="L197" s="33"/>
      <c r="M197" s="154"/>
      <c r="T197" s="57"/>
      <c r="AT197" s="17" t="s">
        <v>318</v>
      </c>
      <c r="AU197" s="17" t="s">
        <v>88</v>
      </c>
    </row>
    <row r="198" spans="2:65" s="1" customFormat="1" ht="16.5" customHeight="1" x14ac:dyDescent="0.2">
      <c r="B198" s="137"/>
      <c r="C198" s="138" t="s">
        <v>561</v>
      </c>
      <c r="D198" s="138" t="s">
        <v>311</v>
      </c>
      <c r="E198" s="139" t="s">
        <v>8324</v>
      </c>
      <c r="F198" s="140" t="s">
        <v>8318</v>
      </c>
      <c r="G198" s="141" t="s">
        <v>2702</v>
      </c>
      <c r="H198" s="142">
        <v>1</v>
      </c>
      <c r="I198" s="143"/>
      <c r="J198" s="144">
        <f>ROUND(I198*H198,2)</f>
        <v>0</v>
      </c>
      <c r="K198" s="140" t="s">
        <v>366</v>
      </c>
      <c r="L198" s="33"/>
      <c r="M198" s="145" t="s">
        <v>1</v>
      </c>
      <c r="N198" s="146" t="s">
        <v>46</v>
      </c>
      <c r="P198" s="147">
        <f>O198*H198</f>
        <v>0</v>
      </c>
      <c r="Q198" s="147">
        <v>0</v>
      </c>
      <c r="R198" s="147">
        <f>Q198*H198</f>
        <v>0</v>
      </c>
      <c r="S198" s="147">
        <v>0</v>
      </c>
      <c r="T198" s="148">
        <f>S198*H198</f>
        <v>0</v>
      </c>
      <c r="AR198" s="149" t="s">
        <v>120</v>
      </c>
      <c r="AT198" s="149" t="s">
        <v>311</v>
      </c>
      <c r="AU198" s="149" t="s">
        <v>88</v>
      </c>
      <c r="AY198" s="17" t="s">
        <v>309</v>
      </c>
      <c r="BE198" s="150">
        <f>IF(N198="základní",J198,0)</f>
        <v>0</v>
      </c>
      <c r="BF198" s="150">
        <f>IF(N198="snížená",J198,0)</f>
        <v>0</v>
      </c>
      <c r="BG198" s="150">
        <f>IF(N198="zákl. přenesená",J198,0)</f>
        <v>0</v>
      </c>
      <c r="BH198" s="150">
        <f>IF(N198="sníž. přenesená",J198,0)</f>
        <v>0</v>
      </c>
      <c r="BI198" s="150">
        <f>IF(N198="nulová",J198,0)</f>
        <v>0</v>
      </c>
      <c r="BJ198" s="17" t="s">
        <v>88</v>
      </c>
      <c r="BK198" s="150">
        <f>ROUND(I198*H198,2)</f>
        <v>0</v>
      </c>
      <c r="BL198" s="17" t="s">
        <v>120</v>
      </c>
      <c r="BM198" s="149" t="s">
        <v>564</v>
      </c>
    </row>
    <row r="199" spans="2:65" s="1" customFormat="1" ht="78" x14ac:dyDescent="0.2">
      <c r="B199" s="33"/>
      <c r="D199" s="155" t="s">
        <v>318</v>
      </c>
      <c r="F199" s="156" t="s">
        <v>8319</v>
      </c>
      <c r="I199" s="153"/>
      <c r="L199" s="33"/>
      <c r="M199" s="154"/>
      <c r="T199" s="57"/>
      <c r="AT199" s="17" t="s">
        <v>318</v>
      </c>
      <c r="AU199" s="17" t="s">
        <v>88</v>
      </c>
    </row>
    <row r="200" spans="2:65" s="1" customFormat="1" ht="16.5" customHeight="1" x14ac:dyDescent="0.2">
      <c r="B200" s="137"/>
      <c r="C200" s="138" t="s">
        <v>440</v>
      </c>
      <c r="D200" s="138" t="s">
        <v>311</v>
      </c>
      <c r="E200" s="139" t="s">
        <v>8325</v>
      </c>
      <c r="F200" s="140" t="s">
        <v>8318</v>
      </c>
      <c r="G200" s="141" t="s">
        <v>2702</v>
      </c>
      <c r="H200" s="142">
        <v>1</v>
      </c>
      <c r="I200" s="143"/>
      <c r="J200" s="144">
        <f>ROUND(I200*H200,2)</f>
        <v>0</v>
      </c>
      <c r="K200" s="140" t="s">
        <v>366</v>
      </c>
      <c r="L200" s="33"/>
      <c r="M200" s="145" t="s">
        <v>1</v>
      </c>
      <c r="N200" s="146" t="s">
        <v>46</v>
      </c>
      <c r="P200" s="147">
        <f>O200*H200</f>
        <v>0</v>
      </c>
      <c r="Q200" s="147">
        <v>0</v>
      </c>
      <c r="R200" s="147">
        <f>Q200*H200</f>
        <v>0</v>
      </c>
      <c r="S200" s="147">
        <v>0</v>
      </c>
      <c r="T200" s="148">
        <f>S200*H200</f>
        <v>0</v>
      </c>
      <c r="AR200" s="149" t="s">
        <v>120</v>
      </c>
      <c r="AT200" s="149" t="s">
        <v>311</v>
      </c>
      <c r="AU200" s="149" t="s">
        <v>88</v>
      </c>
      <c r="AY200" s="17" t="s">
        <v>309</v>
      </c>
      <c r="BE200" s="150">
        <f>IF(N200="základní",J200,0)</f>
        <v>0</v>
      </c>
      <c r="BF200" s="150">
        <f>IF(N200="snížená",J200,0)</f>
        <v>0</v>
      </c>
      <c r="BG200" s="150">
        <f>IF(N200="zákl. přenesená",J200,0)</f>
        <v>0</v>
      </c>
      <c r="BH200" s="150">
        <f>IF(N200="sníž. přenesená",J200,0)</f>
        <v>0</v>
      </c>
      <c r="BI200" s="150">
        <f>IF(N200="nulová",J200,0)</f>
        <v>0</v>
      </c>
      <c r="BJ200" s="17" t="s">
        <v>88</v>
      </c>
      <c r="BK200" s="150">
        <f>ROUND(I200*H200,2)</f>
        <v>0</v>
      </c>
      <c r="BL200" s="17" t="s">
        <v>120</v>
      </c>
      <c r="BM200" s="149" t="s">
        <v>567</v>
      </c>
    </row>
    <row r="201" spans="2:65" s="1" customFormat="1" ht="78" x14ac:dyDescent="0.2">
      <c r="B201" s="33"/>
      <c r="D201" s="155" t="s">
        <v>318</v>
      </c>
      <c r="F201" s="156" t="s">
        <v>8326</v>
      </c>
      <c r="I201" s="153"/>
      <c r="L201" s="33"/>
      <c r="M201" s="154"/>
      <c r="T201" s="57"/>
      <c r="AT201" s="17" t="s">
        <v>318</v>
      </c>
      <c r="AU201" s="17" t="s">
        <v>88</v>
      </c>
    </row>
    <row r="202" spans="2:65" s="1" customFormat="1" ht="16.5" customHeight="1" x14ac:dyDescent="0.2">
      <c r="B202" s="137"/>
      <c r="C202" s="138" t="s">
        <v>568</v>
      </c>
      <c r="D202" s="138" t="s">
        <v>311</v>
      </c>
      <c r="E202" s="139" t="s">
        <v>8327</v>
      </c>
      <c r="F202" s="140" t="s">
        <v>8318</v>
      </c>
      <c r="G202" s="141" t="s">
        <v>2702</v>
      </c>
      <c r="H202" s="142">
        <v>1</v>
      </c>
      <c r="I202" s="143"/>
      <c r="J202" s="144">
        <f>ROUND(I202*H202,2)</f>
        <v>0</v>
      </c>
      <c r="K202" s="140" t="s">
        <v>366</v>
      </c>
      <c r="L202" s="33"/>
      <c r="M202" s="145" t="s">
        <v>1</v>
      </c>
      <c r="N202" s="146" t="s">
        <v>46</v>
      </c>
      <c r="P202" s="147">
        <f>O202*H202</f>
        <v>0</v>
      </c>
      <c r="Q202" s="147">
        <v>0</v>
      </c>
      <c r="R202" s="147">
        <f>Q202*H202</f>
        <v>0</v>
      </c>
      <c r="S202" s="147">
        <v>0</v>
      </c>
      <c r="T202" s="148">
        <f>S202*H202</f>
        <v>0</v>
      </c>
      <c r="AR202" s="149" t="s">
        <v>120</v>
      </c>
      <c r="AT202" s="149" t="s">
        <v>311</v>
      </c>
      <c r="AU202" s="149" t="s">
        <v>88</v>
      </c>
      <c r="AY202" s="17" t="s">
        <v>309</v>
      </c>
      <c r="BE202" s="150">
        <f>IF(N202="základní",J202,0)</f>
        <v>0</v>
      </c>
      <c r="BF202" s="150">
        <f>IF(N202="snížená",J202,0)</f>
        <v>0</v>
      </c>
      <c r="BG202" s="150">
        <f>IF(N202="zákl. přenesená",J202,0)</f>
        <v>0</v>
      </c>
      <c r="BH202" s="150">
        <f>IF(N202="sníž. přenesená",J202,0)</f>
        <v>0</v>
      </c>
      <c r="BI202" s="150">
        <f>IF(N202="nulová",J202,0)</f>
        <v>0</v>
      </c>
      <c r="BJ202" s="17" t="s">
        <v>88</v>
      </c>
      <c r="BK202" s="150">
        <f>ROUND(I202*H202,2)</f>
        <v>0</v>
      </c>
      <c r="BL202" s="17" t="s">
        <v>120</v>
      </c>
      <c r="BM202" s="149" t="s">
        <v>571</v>
      </c>
    </row>
    <row r="203" spans="2:65" s="1" customFormat="1" ht="78" x14ac:dyDescent="0.2">
      <c r="B203" s="33"/>
      <c r="D203" s="155" t="s">
        <v>318</v>
      </c>
      <c r="F203" s="156" t="s">
        <v>8328</v>
      </c>
      <c r="I203" s="153"/>
      <c r="L203" s="33"/>
      <c r="M203" s="154"/>
      <c r="T203" s="57"/>
      <c r="AT203" s="17" t="s">
        <v>318</v>
      </c>
      <c r="AU203" s="17" t="s">
        <v>88</v>
      </c>
    </row>
    <row r="204" spans="2:65" s="11" customFormat="1" ht="25.9" customHeight="1" x14ac:dyDescent="0.2">
      <c r="B204" s="125"/>
      <c r="D204" s="126" t="s">
        <v>80</v>
      </c>
      <c r="E204" s="127" t="s">
        <v>8329</v>
      </c>
      <c r="F204" s="127" t="s">
        <v>8330</v>
      </c>
      <c r="I204" s="128"/>
      <c r="J204" s="129">
        <f>BK204</f>
        <v>0</v>
      </c>
      <c r="L204" s="125"/>
      <c r="M204" s="130"/>
      <c r="P204" s="131">
        <f>SUM(P205:P233)</f>
        <v>0</v>
      </c>
      <c r="R204" s="131">
        <f>SUM(R205:R233)</f>
        <v>0</v>
      </c>
      <c r="T204" s="132">
        <f>SUM(T205:T233)</f>
        <v>0</v>
      </c>
      <c r="AR204" s="126" t="s">
        <v>88</v>
      </c>
      <c r="AT204" s="133" t="s">
        <v>80</v>
      </c>
      <c r="AU204" s="133" t="s">
        <v>81</v>
      </c>
      <c r="AY204" s="126" t="s">
        <v>309</v>
      </c>
      <c r="BK204" s="134">
        <f>SUM(BK205:BK233)</f>
        <v>0</v>
      </c>
    </row>
    <row r="205" spans="2:65" s="1" customFormat="1" ht="16.5" customHeight="1" x14ac:dyDescent="0.2">
      <c r="B205" s="137"/>
      <c r="C205" s="138" t="s">
        <v>443</v>
      </c>
      <c r="D205" s="138" t="s">
        <v>311</v>
      </c>
      <c r="E205" s="139" t="s">
        <v>8331</v>
      </c>
      <c r="F205" s="140" t="s">
        <v>8332</v>
      </c>
      <c r="G205" s="141" t="s">
        <v>434</v>
      </c>
      <c r="H205" s="142">
        <v>3409</v>
      </c>
      <c r="I205" s="143"/>
      <c r="J205" s="144">
        <f t="shared" ref="J205:J233" si="40">ROUND(I205*H205,2)</f>
        <v>0</v>
      </c>
      <c r="K205" s="140" t="s">
        <v>366</v>
      </c>
      <c r="L205" s="33"/>
      <c r="M205" s="145" t="s">
        <v>1</v>
      </c>
      <c r="N205" s="146" t="s">
        <v>46</v>
      </c>
      <c r="P205" s="147">
        <f t="shared" ref="P205:P233" si="41">O205*H205</f>
        <v>0</v>
      </c>
      <c r="Q205" s="147">
        <v>0</v>
      </c>
      <c r="R205" s="147">
        <f t="shared" ref="R205:R233" si="42">Q205*H205</f>
        <v>0</v>
      </c>
      <c r="S205" s="147">
        <v>0</v>
      </c>
      <c r="T205" s="148">
        <f t="shared" ref="T205:T233" si="43">S205*H205</f>
        <v>0</v>
      </c>
      <c r="AR205" s="149" t="s">
        <v>120</v>
      </c>
      <c r="AT205" s="149" t="s">
        <v>311</v>
      </c>
      <c r="AU205" s="149" t="s">
        <v>88</v>
      </c>
      <c r="AY205" s="17" t="s">
        <v>309</v>
      </c>
      <c r="BE205" s="150">
        <f t="shared" ref="BE205:BE233" si="44">IF(N205="základní",J205,0)</f>
        <v>0</v>
      </c>
      <c r="BF205" s="150">
        <f t="shared" ref="BF205:BF233" si="45">IF(N205="snížená",J205,0)</f>
        <v>0</v>
      </c>
      <c r="BG205" s="150">
        <f t="shared" ref="BG205:BG233" si="46">IF(N205="zákl. přenesená",J205,0)</f>
        <v>0</v>
      </c>
      <c r="BH205" s="150">
        <f t="shared" ref="BH205:BH233" si="47">IF(N205="sníž. přenesená",J205,0)</f>
        <v>0</v>
      </c>
      <c r="BI205" s="150">
        <f t="shared" ref="BI205:BI233" si="48">IF(N205="nulová",J205,0)</f>
        <v>0</v>
      </c>
      <c r="BJ205" s="17" t="s">
        <v>88</v>
      </c>
      <c r="BK205" s="150">
        <f t="shared" ref="BK205:BK233" si="49">ROUND(I205*H205,2)</f>
        <v>0</v>
      </c>
      <c r="BL205" s="17" t="s">
        <v>120</v>
      </c>
      <c r="BM205" s="149" t="s">
        <v>574</v>
      </c>
    </row>
    <row r="206" spans="2:65" s="1" customFormat="1" ht="16.5" customHeight="1" x14ac:dyDescent="0.2">
      <c r="B206" s="137"/>
      <c r="C206" s="138" t="s">
        <v>578</v>
      </c>
      <c r="D206" s="138" t="s">
        <v>311</v>
      </c>
      <c r="E206" s="139" t="s">
        <v>8333</v>
      </c>
      <c r="F206" s="140" t="s">
        <v>8334</v>
      </c>
      <c r="G206" s="141" t="s">
        <v>434</v>
      </c>
      <c r="H206" s="142">
        <v>741</v>
      </c>
      <c r="I206" s="143"/>
      <c r="J206" s="144">
        <f t="shared" si="40"/>
        <v>0</v>
      </c>
      <c r="K206" s="140" t="s">
        <v>366</v>
      </c>
      <c r="L206" s="33"/>
      <c r="M206" s="145" t="s">
        <v>1</v>
      </c>
      <c r="N206" s="146" t="s">
        <v>46</v>
      </c>
      <c r="P206" s="147">
        <f t="shared" si="41"/>
        <v>0</v>
      </c>
      <c r="Q206" s="147">
        <v>0</v>
      </c>
      <c r="R206" s="147">
        <f t="shared" si="42"/>
        <v>0</v>
      </c>
      <c r="S206" s="147">
        <v>0</v>
      </c>
      <c r="T206" s="148">
        <f t="shared" si="43"/>
        <v>0</v>
      </c>
      <c r="AR206" s="149" t="s">
        <v>120</v>
      </c>
      <c r="AT206" s="149" t="s">
        <v>311</v>
      </c>
      <c r="AU206" s="149" t="s">
        <v>88</v>
      </c>
      <c r="AY206" s="17" t="s">
        <v>309</v>
      </c>
      <c r="BE206" s="150">
        <f t="shared" si="44"/>
        <v>0</v>
      </c>
      <c r="BF206" s="150">
        <f t="shared" si="45"/>
        <v>0</v>
      </c>
      <c r="BG206" s="150">
        <f t="shared" si="46"/>
        <v>0</v>
      </c>
      <c r="BH206" s="150">
        <f t="shared" si="47"/>
        <v>0</v>
      </c>
      <c r="BI206" s="150">
        <f t="shared" si="48"/>
        <v>0</v>
      </c>
      <c r="BJ206" s="17" t="s">
        <v>88</v>
      </c>
      <c r="BK206" s="150">
        <f t="shared" si="49"/>
        <v>0</v>
      </c>
      <c r="BL206" s="17" t="s">
        <v>120</v>
      </c>
      <c r="BM206" s="149" t="s">
        <v>581</v>
      </c>
    </row>
    <row r="207" spans="2:65" s="1" customFormat="1" ht="16.5" customHeight="1" x14ac:dyDescent="0.2">
      <c r="B207" s="137"/>
      <c r="C207" s="138" t="s">
        <v>447</v>
      </c>
      <c r="D207" s="138" t="s">
        <v>311</v>
      </c>
      <c r="E207" s="139" t="s">
        <v>8335</v>
      </c>
      <c r="F207" s="140" t="s">
        <v>8336</v>
      </c>
      <c r="G207" s="141" t="s">
        <v>434</v>
      </c>
      <c r="H207" s="142">
        <v>45</v>
      </c>
      <c r="I207" s="143"/>
      <c r="J207" s="144">
        <f t="shared" si="40"/>
        <v>0</v>
      </c>
      <c r="K207" s="140" t="s">
        <v>366</v>
      </c>
      <c r="L207" s="33"/>
      <c r="M207" s="145" t="s">
        <v>1</v>
      </c>
      <c r="N207" s="146" t="s">
        <v>46</v>
      </c>
      <c r="P207" s="147">
        <f t="shared" si="41"/>
        <v>0</v>
      </c>
      <c r="Q207" s="147">
        <v>0</v>
      </c>
      <c r="R207" s="147">
        <f t="shared" si="42"/>
        <v>0</v>
      </c>
      <c r="S207" s="147">
        <v>0</v>
      </c>
      <c r="T207" s="148">
        <f t="shared" si="43"/>
        <v>0</v>
      </c>
      <c r="AR207" s="149" t="s">
        <v>120</v>
      </c>
      <c r="AT207" s="149" t="s">
        <v>311</v>
      </c>
      <c r="AU207" s="149" t="s">
        <v>88</v>
      </c>
      <c r="AY207" s="17" t="s">
        <v>309</v>
      </c>
      <c r="BE207" s="150">
        <f t="shared" si="44"/>
        <v>0</v>
      </c>
      <c r="BF207" s="150">
        <f t="shared" si="45"/>
        <v>0</v>
      </c>
      <c r="BG207" s="150">
        <f t="shared" si="46"/>
        <v>0</v>
      </c>
      <c r="BH207" s="150">
        <f t="shared" si="47"/>
        <v>0</v>
      </c>
      <c r="BI207" s="150">
        <f t="shared" si="48"/>
        <v>0</v>
      </c>
      <c r="BJ207" s="17" t="s">
        <v>88</v>
      </c>
      <c r="BK207" s="150">
        <f t="shared" si="49"/>
        <v>0</v>
      </c>
      <c r="BL207" s="17" t="s">
        <v>120</v>
      </c>
      <c r="BM207" s="149" t="s">
        <v>585</v>
      </c>
    </row>
    <row r="208" spans="2:65" s="1" customFormat="1" ht="16.5" customHeight="1" x14ac:dyDescent="0.2">
      <c r="B208" s="137"/>
      <c r="C208" s="138" t="s">
        <v>587</v>
      </c>
      <c r="D208" s="138" t="s">
        <v>311</v>
      </c>
      <c r="E208" s="139" t="s">
        <v>8337</v>
      </c>
      <c r="F208" s="140" t="s">
        <v>8338</v>
      </c>
      <c r="G208" s="141" t="s">
        <v>434</v>
      </c>
      <c r="H208" s="142">
        <v>4190</v>
      </c>
      <c r="I208" s="143"/>
      <c r="J208" s="144">
        <f t="shared" si="40"/>
        <v>0</v>
      </c>
      <c r="K208" s="140" t="s">
        <v>366</v>
      </c>
      <c r="L208" s="33"/>
      <c r="M208" s="145" t="s">
        <v>1</v>
      </c>
      <c r="N208" s="146" t="s">
        <v>46</v>
      </c>
      <c r="P208" s="147">
        <f t="shared" si="41"/>
        <v>0</v>
      </c>
      <c r="Q208" s="147">
        <v>0</v>
      </c>
      <c r="R208" s="147">
        <f t="shared" si="42"/>
        <v>0</v>
      </c>
      <c r="S208" s="147">
        <v>0</v>
      </c>
      <c r="T208" s="148">
        <f t="shared" si="43"/>
        <v>0</v>
      </c>
      <c r="AR208" s="149" t="s">
        <v>120</v>
      </c>
      <c r="AT208" s="149" t="s">
        <v>311</v>
      </c>
      <c r="AU208" s="149" t="s">
        <v>88</v>
      </c>
      <c r="AY208" s="17" t="s">
        <v>309</v>
      </c>
      <c r="BE208" s="150">
        <f t="shared" si="44"/>
        <v>0</v>
      </c>
      <c r="BF208" s="150">
        <f t="shared" si="45"/>
        <v>0</v>
      </c>
      <c r="BG208" s="150">
        <f t="shared" si="46"/>
        <v>0</v>
      </c>
      <c r="BH208" s="150">
        <f t="shared" si="47"/>
        <v>0</v>
      </c>
      <c r="BI208" s="150">
        <f t="shared" si="48"/>
        <v>0</v>
      </c>
      <c r="BJ208" s="17" t="s">
        <v>88</v>
      </c>
      <c r="BK208" s="150">
        <f t="shared" si="49"/>
        <v>0</v>
      </c>
      <c r="BL208" s="17" t="s">
        <v>120</v>
      </c>
      <c r="BM208" s="149" t="s">
        <v>590</v>
      </c>
    </row>
    <row r="209" spans="2:65" s="1" customFormat="1" ht="16.5" customHeight="1" x14ac:dyDescent="0.2">
      <c r="B209" s="137"/>
      <c r="C209" s="138" t="s">
        <v>452</v>
      </c>
      <c r="D209" s="138" t="s">
        <v>311</v>
      </c>
      <c r="E209" s="139" t="s">
        <v>8339</v>
      </c>
      <c r="F209" s="140" t="s">
        <v>8340</v>
      </c>
      <c r="G209" s="141" t="s">
        <v>434</v>
      </c>
      <c r="H209" s="142">
        <v>1140</v>
      </c>
      <c r="I209" s="143"/>
      <c r="J209" s="144">
        <f t="shared" si="40"/>
        <v>0</v>
      </c>
      <c r="K209" s="140" t="s">
        <v>366</v>
      </c>
      <c r="L209" s="33"/>
      <c r="M209" s="145" t="s">
        <v>1</v>
      </c>
      <c r="N209" s="146" t="s">
        <v>46</v>
      </c>
      <c r="P209" s="147">
        <f t="shared" si="41"/>
        <v>0</v>
      </c>
      <c r="Q209" s="147">
        <v>0</v>
      </c>
      <c r="R209" s="147">
        <f t="shared" si="42"/>
        <v>0</v>
      </c>
      <c r="S209" s="147">
        <v>0</v>
      </c>
      <c r="T209" s="148">
        <f t="shared" si="43"/>
        <v>0</v>
      </c>
      <c r="AR209" s="149" t="s">
        <v>120</v>
      </c>
      <c r="AT209" s="149" t="s">
        <v>311</v>
      </c>
      <c r="AU209" s="149" t="s">
        <v>88</v>
      </c>
      <c r="AY209" s="17" t="s">
        <v>309</v>
      </c>
      <c r="BE209" s="150">
        <f t="shared" si="44"/>
        <v>0</v>
      </c>
      <c r="BF209" s="150">
        <f t="shared" si="45"/>
        <v>0</v>
      </c>
      <c r="BG209" s="150">
        <f t="shared" si="46"/>
        <v>0</v>
      </c>
      <c r="BH209" s="150">
        <f t="shared" si="47"/>
        <v>0</v>
      </c>
      <c r="BI209" s="150">
        <f t="shared" si="48"/>
        <v>0</v>
      </c>
      <c r="BJ209" s="17" t="s">
        <v>88</v>
      </c>
      <c r="BK209" s="150">
        <f t="shared" si="49"/>
        <v>0</v>
      </c>
      <c r="BL209" s="17" t="s">
        <v>120</v>
      </c>
      <c r="BM209" s="149" t="s">
        <v>1281</v>
      </c>
    </row>
    <row r="210" spans="2:65" s="1" customFormat="1" ht="16.5" customHeight="1" x14ac:dyDescent="0.2">
      <c r="B210" s="137"/>
      <c r="C210" s="138" t="s">
        <v>896</v>
      </c>
      <c r="D210" s="138" t="s">
        <v>311</v>
      </c>
      <c r="E210" s="139" t="s">
        <v>8341</v>
      </c>
      <c r="F210" s="140" t="s">
        <v>8342</v>
      </c>
      <c r="G210" s="141" t="s">
        <v>434</v>
      </c>
      <c r="H210" s="142">
        <v>9696</v>
      </c>
      <c r="I210" s="143"/>
      <c r="J210" s="144">
        <f t="shared" si="40"/>
        <v>0</v>
      </c>
      <c r="K210" s="140" t="s">
        <v>366</v>
      </c>
      <c r="L210" s="33"/>
      <c r="M210" s="145" t="s">
        <v>1</v>
      </c>
      <c r="N210" s="146" t="s">
        <v>46</v>
      </c>
      <c r="P210" s="147">
        <f t="shared" si="41"/>
        <v>0</v>
      </c>
      <c r="Q210" s="147">
        <v>0</v>
      </c>
      <c r="R210" s="147">
        <f t="shared" si="42"/>
        <v>0</v>
      </c>
      <c r="S210" s="147">
        <v>0</v>
      </c>
      <c r="T210" s="148">
        <f t="shared" si="43"/>
        <v>0</v>
      </c>
      <c r="AR210" s="149" t="s">
        <v>120</v>
      </c>
      <c r="AT210" s="149" t="s">
        <v>311</v>
      </c>
      <c r="AU210" s="149" t="s">
        <v>88</v>
      </c>
      <c r="AY210" s="17" t="s">
        <v>309</v>
      </c>
      <c r="BE210" s="150">
        <f t="shared" si="44"/>
        <v>0</v>
      </c>
      <c r="BF210" s="150">
        <f t="shared" si="45"/>
        <v>0</v>
      </c>
      <c r="BG210" s="150">
        <f t="shared" si="46"/>
        <v>0</v>
      </c>
      <c r="BH210" s="150">
        <f t="shared" si="47"/>
        <v>0</v>
      </c>
      <c r="BI210" s="150">
        <f t="shared" si="48"/>
        <v>0</v>
      </c>
      <c r="BJ210" s="17" t="s">
        <v>88</v>
      </c>
      <c r="BK210" s="150">
        <f t="shared" si="49"/>
        <v>0</v>
      </c>
      <c r="BL210" s="17" t="s">
        <v>120</v>
      </c>
      <c r="BM210" s="149" t="s">
        <v>1287</v>
      </c>
    </row>
    <row r="211" spans="2:65" s="1" customFormat="1" ht="16.5" customHeight="1" x14ac:dyDescent="0.2">
      <c r="B211" s="137"/>
      <c r="C211" s="138" t="s">
        <v>461</v>
      </c>
      <c r="D211" s="138" t="s">
        <v>311</v>
      </c>
      <c r="E211" s="139" t="s">
        <v>8343</v>
      </c>
      <c r="F211" s="140" t="s">
        <v>8344</v>
      </c>
      <c r="G211" s="141" t="s">
        <v>434</v>
      </c>
      <c r="H211" s="142">
        <v>2362</v>
      </c>
      <c r="I211" s="143"/>
      <c r="J211" s="144">
        <f t="shared" si="40"/>
        <v>0</v>
      </c>
      <c r="K211" s="140" t="s">
        <v>366</v>
      </c>
      <c r="L211" s="33"/>
      <c r="M211" s="145" t="s">
        <v>1</v>
      </c>
      <c r="N211" s="146" t="s">
        <v>46</v>
      </c>
      <c r="P211" s="147">
        <f t="shared" si="41"/>
        <v>0</v>
      </c>
      <c r="Q211" s="147">
        <v>0</v>
      </c>
      <c r="R211" s="147">
        <f t="shared" si="42"/>
        <v>0</v>
      </c>
      <c r="S211" s="147">
        <v>0</v>
      </c>
      <c r="T211" s="148">
        <f t="shared" si="43"/>
        <v>0</v>
      </c>
      <c r="AR211" s="149" t="s">
        <v>120</v>
      </c>
      <c r="AT211" s="149" t="s">
        <v>311</v>
      </c>
      <c r="AU211" s="149" t="s">
        <v>88</v>
      </c>
      <c r="AY211" s="17" t="s">
        <v>309</v>
      </c>
      <c r="BE211" s="150">
        <f t="shared" si="44"/>
        <v>0</v>
      </c>
      <c r="BF211" s="150">
        <f t="shared" si="45"/>
        <v>0</v>
      </c>
      <c r="BG211" s="150">
        <f t="shared" si="46"/>
        <v>0</v>
      </c>
      <c r="BH211" s="150">
        <f t="shared" si="47"/>
        <v>0</v>
      </c>
      <c r="BI211" s="150">
        <f t="shared" si="48"/>
        <v>0</v>
      </c>
      <c r="BJ211" s="17" t="s">
        <v>88</v>
      </c>
      <c r="BK211" s="150">
        <f t="shared" si="49"/>
        <v>0</v>
      </c>
      <c r="BL211" s="17" t="s">
        <v>120</v>
      </c>
      <c r="BM211" s="149" t="s">
        <v>1298</v>
      </c>
    </row>
    <row r="212" spans="2:65" s="1" customFormat="1" ht="16.5" customHeight="1" x14ac:dyDescent="0.2">
      <c r="B212" s="137"/>
      <c r="C212" s="138" t="s">
        <v>909</v>
      </c>
      <c r="D212" s="138" t="s">
        <v>311</v>
      </c>
      <c r="E212" s="139" t="s">
        <v>8345</v>
      </c>
      <c r="F212" s="140" t="s">
        <v>8346</v>
      </c>
      <c r="G212" s="141" t="s">
        <v>434</v>
      </c>
      <c r="H212" s="142">
        <v>1545</v>
      </c>
      <c r="I212" s="143"/>
      <c r="J212" s="144">
        <f t="shared" si="40"/>
        <v>0</v>
      </c>
      <c r="K212" s="140" t="s">
        <v>366</v>
      </c>
      <c r="L212" s="33"/>
      <c r="M212" s="145" t="s">
        <v>1</v>
      </c>
      <c r="N212" s="146" t="s">
        <v>46</v>
      </c>
      <c r="P212" s="147">
        <f t="shared" si="41"/>
        <v>0</v>
      </c>
      <c r="Q212" s="147">
        <v>0</v>
      </c>
      <c r="R212" s="147">
        <f t="shared" si="42"/>
        <v>0</v>
      </c>
      <c r="S212" s="147">
        <v>0</v>
      </c>
      <c r="T212" s="148">
        <f t="shared" si="43"/>
        <v>0</v>
      </c>
      <c r="AR212" s="149" t="s">
        <v>120</v>
      </c>
      <c r="AT212" s="149" t="s">
        <v>311</v>
      </c>
      <c r="AU212" s="149" t="s">
        <v>88</v>
      </c>
      <c r="AY212" s="17" t="s">
        <v>309</v>
      </c>
      <c r="BE212" s="150">
        <f t="shared" si="44"/>
        <v>0</v>
      </c>
      <c r="BF212" s="150">
        <f t="shared" si="45"/>
        <v>0</v>
      </c>
      <c r="BG212" s="150">
        <f t="shared" si="46"/>
        <v>0</v>
      </c>
      <c r="BH212" s="150">
        <f t="shared" si="47"/>
        <v>0</v>
      </c>
      <c r="BI212" s="150">
        <f t="shared" si="48"/>
        <v>0</v>
      </c>
      <c r="BJ212" s="17" t="s">
        <v>88</v>
      </c>
      <c r="BK212" s="150">
        <f t="shared" si="49"/>
        <v>0</v>
      </c>
      <c r="BL212" s="17" t="s">
        <v>120</v>
      </c>
      <c r="BM212" s="149" t="s">
        <v>1314</v>
      </c>
    </row>
    <row r="213" spans="2:65" s="1" customFormat="1" ht="16.5" customHeight="1" x14ac:dyDescent="0.2">
      <c r="B213" s="137"/>
      <c r="C213" s="138" t="s">
        <v>468</v>
      </c>
      <c r="D213" s="138" t="s">
        <v>311</v>
      </c>
      <c r="E213" s="139" t="s">
        <v>8347</v>
      </c>
      <c r="F213" s="140" t="s">
        <v>8348</v>
      </c>
      <c r="G213" s="141" t="s">
        <v>434</v>
      </c>
      <c r="H213" s="142">
        <v>1210</v>
      </c>
      <c r="I213" s="143"/>
      <c r="J213" s="144">
        <f t="shared" si="40"/>
        <v>0</v>
      </c>
      <c r="K213" s="140" t="s">
        <v>366</v>
      </c>
      <c r="L213" s="33"/>
      <c r="M213" s="145" t="s">
        <v>1</v>
      </c>
      <c r="N213" s="146" t="s">
        <v>46</v>
      </c>
      <c r="P213" s="147">
        <f t="shared" si="41"/>
        <v>0</v>
      </c>
      <c r="Q213" s="147">
        <v>0</v>
      </c>
      <c r="R213" s="147">
        <f t="shared" si="42"/>
        <v>0</v>
      </c>
      <c r="S213" s="147">
        <v>0</v>
      </c>
      <c r="T213" s="148">
        <f t="shared" si="43"/>
        <v>0</v>
      </c>
      <c r="AR213" s="149" t="s">
        <v>120</v>
      </c>
      <c r="AT213" s="149" t="s">
        <v>311</v>
      </c>
      <c r="AU213" s="149" t="s">
        <v>88</v>
      </c>
      <c r="AY213" s="17" t="s">
        <v>309</v>
      </c>
      <c r="BE213" s="150">
        <f t="shared" si="44"/>
        <v>0</v>
      </c>
      <c r="BF213" s="150">
        <f t="shared" si="45"/>
        <v>0</v>
      </c>
      <c r="BG213" s="150">
        <f t="shared" si="46"/>
        <v>0</v>
      </c>
      <c r="BH213" s="150">
        <f t="shared" si="47"/>
        <v>0</v>
      </c>
      <c r="BI213" s="150">
        <f t="shared" si="48"/>
        <v>0</v>
      </c>
      <c r="BJ213" s="17" t="s">
        <v>88</v>
      </c>
      <c r="BK213" s="150">
        <f t="shared" si="49"/>
        <v>0</v>
      </c>
      <c r="BL213" s="17" t="s">
        <v>120</v>
      </c>
      <c r="BM213" s="149" t="s">
        <v>1323</v>
      </c>
    </row>
    <row r="214" spans="2:65" s="1" customFormat="1" ht="16.5" customHeight="1" x14ac:dyDescent="0.2">
      <c r="B214" s="137"/>
      <c r="C214" s="138" t="s">
        <v>936</v>
      </c>
      <c r="D214" s="138" t="s">
        <v>311</v>
      </c>
      <c r="E214" s="139" t="s">
        <v>8349</v>
      </c>
      <c r="F214" s="140" t="s">
        <v>8350</v>
      </c>
      <c r="G214" s="141" t="s">
        <v>434</v>
      </c>
      <c r="H214" s="142">
        <v>24192</v>
      </c>
      <c r="I214" s="143"/>
      <c r="J214" s="144">
        <f t="shared" si="40"/>
        <v>0</v>
      </c>
      <c r="K214" s="140" t="s">
        <v>366</v>
      </c>
      <c r="L214" s="33"/>
      <c r="M214" s="145" t="s">
        <v>1</v>
      </c>
      <c r="N214" s="146" t="s">
        <v>46</v>
      </c>
      <c r="P214" s="147">
        <f t="shared" si="41"/>
        <v>0</v>
      </c>
      <c r="Q214" s="147">
        <v>0</v>
      </c>
      <c r="R214" s="147">
        <f t="shared" si="42"/>
        <v>0</v>
      </c>
      <c r="S214" s="147">
        <v>0</v>
      </c>
      <c r="T214" s="148">
        <f t="shared" si="43"/>
        <v>0</v>
      </c>
      <c r="AR214" s="149" t="s">
        <v>120</v>
      </c>
      <c r="AT214" s="149" t="s">
        <v>311</v>
      </c>
      <c r="AU214" s="149" t="s">
        <v>88</v>
      </c>
      <c r="AY214" s="17" t="s">
        <v>309</v>
      </c>
      <c r="BE214" s="150">
        <f t="shared" si="44"/>
        <v>0</v>
      </c>
      <c r="BF214" s="150">
        <f t="shared" si="45"/>
        <v>0</v>
      </c>
      <c r="BG214" s="150">
        <f t="shared" si="46"/>
        <v>0</v>
      </c>
      <c r="BH214" s="150">
        <f t="shared" si="47"/>
        <v>0</v>
      </c>
      <c r="BI214" s="150">
        <f t="shared" si="48"/>
        <v>0</v>
      </c>
      <c r="BJ214" s="17" t="s">
        <v>88</v>
      </c>
      <c r="BK214" s="150">
        <f t="shared" si="49"/>
        <v>0</v>
      </c>
      <c r="BL214" s="17" t="s">
        <v>120</v>
      </c>
      <c r="BM214" s="149" t="s">
        <v>1334</v>
      </c>
    </row>
    <row r="215" spans="2:65" s="1" customFormat="1" ht="16.5" customHeight="1" x14ac:dyDescent="0.2">
      <c r="B215" s="137"/>
      <c r="C215" s="138" t="s">
        <v>474</v>
      </c>
      <c r="D215" s="138" t="s">
        <v>311</v>
      </c>
      <c r="E215" s="139" t="s">
        <v>8351</v>
      </c>
      <c r="F215" s="140" t="s">
        <v>8352</v>
      </c>
      <c r="G215" s="141" t="s">
        <v>434</v>
      </c>
      <c r="H215" s="142">
        <v>10670</v>
      </c>
      <c r="I215" s="143"/>
      <c r="J215" s="144">
        <f t="shared" si="40"/>
        <v>0</v>
      </c>
      <c r="K215" s="140" t="s">
        <v>366</v>
      </c>
      <c r="L215" s="33"/>
      <c r="M215" s="145" t="s">
        <v>1</v>
      </c>
      <c r="N215" s="146" t="s">
        <v>46</v>
      </c>
      <c r="P215" s="147">
        <f t="shared" si="41"/>
        <v>0</v>
      </c>
      <c r="Q215" s="147">
        <v>0</v>
      </c>
      <c r="R215" s="147">
        <f t="shared" si="42"/>
        <v>0</v>
      </c>
      <c r="S215" s="147">
        <v>0</v>
      </c>
      <c r="T215" s="148">
        <f t="shared" si="43"/>
        <v>0</v>
      </c>
      <c r="AR215" s="149" t="s">
        <v>120</v>
      </c>
      <c r="AT215" s="149" t="s">
        <v>311</v>
      </c>
      <c r="AU215" s="149" t="s">
        <v>88</v>
      </c>
      <c r="AY215" s="17" t="s">
        <v>309</v>
      </c>
      <c r="BE215" s="150">
        <f t="shared" si="44"/>
        <v>0</v>
      </c>
      <c r="BF215" s="150">
        <f t="shared" si="45"/>
        <v>0</v>
      </c>
      <c r="BG215" s="150">
        <f t="shared" si="46"/>
        <v>0</v>
      </c>
      <c r="BH215" s="150">
        <f t="shared" si="47"/>
        <v>0</v>
      </c>
      <c r="BI215" s="150">
        <f t="shared" si="48"/>
        <v>0</v>
      </c>
      <c r="BJ215" s="17" t="s">
        <v>88</v>
      </c>
      <c r="BK215" s="150">
        <f t="shared" si="49"/>
        <v>0</v>
      </c>
      <c r="BL215" s="17" t="s">
        <v>120</v>
      </c>
      <c r="BM215" s="149" t="s">
        <v>1345</v>
      </c>
    </row>
    <row r="216" spans="2:65" s="1" customFormat="1" ht="16.5" customHeight="1" x14ac:dyDescent="0.2">
      <c r="B216" s="137"/>
      <c r="C216" s="138" t="s">
        <v>961</v>
      </c>
      <c r="D216" s="138" t="s">
        <v>311</v>
      </c>
      <c r="E216" s="139" t="s">
        <v>8353</v>
      </c>
      <c r="F216" s="140" t="s">
        <v>8354</v>
      </c>
      <c r="G216" s="141" t="s">
        <v>434</v>
      </c>
      <c r="H216" s="142">
        <v>8563</v>
      </c>
      <c r="I216" s="143"/>
      <c r="J216" s="144">
        <f t="shared" si="40"/>
        <v>0</v>
      </c>
      <c r="K216" s="140" t="s">
        <v>366</v>
      </c>
      <c r="L216" s="33"/>
      <c r="M216" s="145" t="s">
        <v>1</v>
      </c>
      <c r="N216" s="146" t="s">
        <v>46</v>
      </c>
      <c r="P216" s="147">
        <f t="shared" si="41"/>
        <v>0</v>
      </c>
      <c r="Q216" s="147">
        <v>0</v>
      </c>
      <c r="R216" s="147">
        <f t="shared" si="42"/>
        <v>0</v>
      </c>
      <c r="S216" s="147">
        <v>0</v>
      </c>
      <c r="T216" s="148">
        <f t="shared" si="43"/>
        <v>0</v>
      </c>
      <c r="AR216" s="149" t="s">
        <v>120</v>
      </c>
      <c r="AT216" s="149" t="s">
        <v>311</v>
      </c>
      <c r="AU216" s="149" t="s">
        <v>88</v>
      </c>
      <c r="AY216" s="17" t="s">
        <v>309</v>
      </c>
      <c r="BE216" s="150">
        <f t="shared" si="44"/>
        <v>0</v>
      </c>
      <c r="BF216" s="150">
        <f t="shared" si="45"/>
        <v>0</v>
      </c>
      <c r="BG216" s="150">
        <f t="shared" si="46"/>
        <v>0</v>
      </c>
      <c r="BH216" s="150">
        <f t="shared" si="47"/>
        <v>0</v>
      </c>
      <c r="BI216" s="150">
        <f t="shared" si="48"/>
        <v>0</v>
      </c>
      <c r="BJ216" s="17" t="s">
        <v>88</v>
      </c>
      <c r="BK216" s="150">
        <f t="shared" si="49"/>
        <v>0</v>
      </c>
      <c r="BL216" s="17" t="s">
        <v>120</v>
      </c>
      <c r="BM216" s="149" t="s">
        <v>1350</v>
      </c>
    </row>
    <row r="217" spans="2:65" s="1" customFormat="1" ht="16.5" customHeight="1" x14ac:dyDescent="0.2">
      <c r="B217" s="137"/>
      <c r="C217" s="138" t="s">
        <v>478</v>
      </c>
      <c r="D217" s="138" t="s">
        <v>311</v>
      </c>
      <c r="E217" s="139" t="s">
        <v>8355</v>
      </c>
      <c r="F217" s="140" t="s">
        <v>8356</v>
      </c>
      <c r="G217" s="141" t="s">
        <v>434</v>
      </c>
      <c r="H217" s="142">
        <v>2016</v>
      </c>
      <c r="I217" s="143"/>
      <c r="J217" s="144">
        <f t="shared" si="40"/>
        <v>0</v>
      </c>
      <c r="K217" s="140" t="s">
        <v>366</v>
      </c>
      <c r="L217" s="33"/>
      <c r="M217" s="145" t="s">
        <v>1</v>
      </c>
      <c r="N217" s="146" t="s">
        <v>46</v>
      </c>
      <c r="P217" s="147">
        <f t="shared" si="41"/>
        <v>0</v>
      </c>
      <c r="Q217" s="147">
        <v>0</v>
      </c>
      <c r="R217" s="147">
        <f t="shared" si="42"/>
        <v>0</v>
      </c>
      <c r="S217" s="147">
        <v>0</v>
      </c>
      <c r="T217" s="148">
        <f t="shared" si="43"/>
        <v>0</v>
      </c>
      <c r="AR217" s="149" t="s">
        <v>120</v>
      </c>
      <c r="AT217" s="149" t="s">
        <v>311</v>
      </c>
      <c r="AU217" s="149" t="s">
        <v>88</v>
      </c>
      <c r="AY217" s="17" t="s">
        <v>309</v>
      </c>
      <c r="BE217" s="150">
        <f t="shared" si="44"/>
        <v>0</v>
      </c>
      <c r="BF217" s="150">
        <f t="shared" si="45"/>
        <v>0</v>
      </c>
      <c r="BG217" s="150">
        <f t="shared" si="46"/>
        <v>0</v>
      </c>
      <c r="BH217" s="150">
        <f t="shared" si="47"/>
        <v>0</v>
      </c>
      <c r="BI217" s="150">
        <f t="shared" si="48"/>
        <v>0</v>
      </c>
      <c r="BJ217" s="17" t="s">
        <v>88</v>
      </c>
      <c r="BK217" s="150">
        <f t="shared" si="49"/>
        <v>0</v>
      </c>
      <c r="BL217" s="17" t="s">
        <v>120</v>
      </c>
      <c r="BM217" s="149" t="s">
        <v>1359</v>
      </c>
    </row>
    <row r="218" spans="2:65" s="1" customFormat="1" ht="16.5" customHeight="1" x14ac:dyDescent="0.2">
      <c r="B218" s="137"/>
      <c r="C218" s="138" t="s">
        <v>988</v>
      </c>
      <c r="D218" s="138" t="s">
        <v>311</v>
      </c>
      <c r="E218" s="139" t="s">
        <v>8357</v>
      </c>
      <c r="F218" s="140" t="s">
        <v>8358</v>
      </c>
      <c r="G218" s="141" t="s">
        <v>434</v>
      </c>
      <c r="H218" s="142">
        <v>10440</v>
      </c>
      <c r="I218" s="143"/>
      <c r="J218" s="144">
        <f t="shared" si="40"/>
        <v>0</v>
      </c>
      <c r="K218" s="140" t="s">
        <v>366</v>
      </c>
      <c r="L218" s="33"/>
      <c r="M218" s="145" t="s">
        <v>1</v>
      </c>
      <c r="N218" s="146" t="s">
        <v>46</v>
      </c>
      <c r="P218" s="147">
        <f t="shared" si="41"/>
        <v>0</v>
      </c>
      <c r="Q218" s="147">
        <v>0</v>
      </c>
      <c r="R218" s="147">
        <f t="shared" si="42"/>
        <v>0</v>
      </c>
      <c r="S218" s="147">
        <v>0</v>
      </c>
      <c r="T218" s="148">
        <f t="shared" si="43"/>
        <v>0</v>
      </c>
      <c r="AR218" s="149" t="s">
        <v>120</v>
      </c>
      <c r="AT218" s="149" t="s">
        <v>311</v>
      </c>
      <c r="AU218" s="149" t="s">
        <v>88</v>
      </c>
      <c r="AY218" s="17" t="s">
        <v>309</v>
      </c>
      <c r="BE218" s="150">
        <f t="shared" si="44"/>
        <v>0</v>
      </c>
      <c r="BF218" s="150">
        <f t="shared" si="45"/>
        <v>0</v>
      </c>
      <c r="BG218" s="150">
        <f t="shared" si="46"/>
        <v>0</v>
      </c>
      <c r="BH218" s="150">
        <f t="shared" si="47"/>
        <v>0</v>
      </c>
      <c r="BI218" s="150">
        <f t="shared" si="48"/>
        <v>0</v>
      </c>
      <c r="BJ218" s="17" t="s">
        <v>88</v>
      </c>
      <c r="BK218" s="150">
        <f t="shared" si="49"/>
        <v>0</v>
      </c>
      <c r="BL218" s="17" t="s">
        <v>120</v>
      </c>
      <c r="BM218" s="149" t="s">
        <v>1370</v>
      </c>
    </row>
    <row r="219" spans="2:65" s="1" customFormat="1" ht="16.5" customHeight="1" x14ac:dyDescent="0.2">
      <c r="B219" s="137"/>
      <c r="C219" s="138" t="s">
        <v>483</v>
      </c>
      <c r="D219" s="138" t="s">
        <v>311</v>
      </c>
      <c r="E219" s="139" t="s">
        <v>8359</v>
      </c>
      <c r="F219" s="140" t="s">
        <v>8360</v>
      </c>
      <c r="G219" s="141" t="s">
        <v>2702</v>
      </c>
      <c r="H219" s="142">
        <v>1020</v>
      </c>
      <c r="I219" s="143"/>
      <c r="J219" s="144">
        <f t="shared" si="40"/>
        <v>0</v>
      </c>
      <c r="K219" s="140" t="s">
        <v>366</v>
      </c>
      <c r="L219" s="33"/>
      <c r="M219" s="145" t="s">
        <v>1</v>
      </c>
      <c r="N219" s="146" t="s">
        <v>46</v>
      </c>
      <c r="P219" s="147">
        <f t="shared" si="41"/>
        <v>0</v>
      </c>
      <c r="Q219" s="147">
        <v>0</v>
      </c>
      <c r="R219" s="147">
        <f t="shared" si="42"/>
        <v>0</v>
      </c>
      <c r="S219" s="147">
        <v>0</v>
      </c>
      <c r="T219" s="148">
        <f t="shared" si="43"/>
        <v>0</v>
      </c>
      <c r="AR219" s="149" t="s">
        <v>120</v>
      </c>
      <c r="AT219" s="149" t="s">
        <v>311</v>
      </c>
      <c r="AU219" s="149" t="s">
        <v>88</v>
      </c>
      <c r="AY219" s="17" t="s">
        <v>309</v>
      </c>
      <c r="BE219" s="150">
        <f t="shared" si="44"/>
        <v>0</v>
      </c>
      <c r="BF219" s="150">
        <f t="shared" si="45"/>
        <v>0</v>
      </c>
      <c r="BG219" s="150">
        <f t="shared" si="46"/>
        <v>0</v>
      </c>
      <c r="BH219" s="150">
        <f t="shared" si="47"/>
        <v>0</v>
      </c>
      <c r="BI219" s="150">
        <f t="shared" si="48"/>
        <v>0</v>
      </c>
      <c r="BJ219" s="17" t="s">
        <v>88</v>
      </c>
      <c r="BK219" s="150">
        <f t="shared" si="49"/>
        <v>0</v>
      </c>
      <c r="BL219" s="17" t="s">
        <v>120</v>
      </c>
      <c r="BM219" s="149" t="s">
        <v>1376</v>
      </c>
    </row>
    <row r="220" spans="2:65" s="1" customFormat="1" ht="16.5" customHeight="1" x14ac:dyDescent="0.2">
      <c r="B220" s="137"/>
      <c r="C220" s="138" t="s">
        <v>999</v>
      </c>
      <c r="D220" s="138" t="s">
        <v>311</v>
      </c>
      <c r="E220" s="139" t="s">
        <v>8361</v>
      </c>
      <c r="F220" s="140" t="s">
        <v>8362</v>
      </c>
      <c r="G220" s="141" t="s">
        <v>434</v>
      </c>
      <c r="H220" s="142">
        <v>855</v>
      </c>
      <c r="I220" s="143"/>
      <c r="J220" s="144">
        <f t="shared" si="40"/>
        <v>0</v>
      </c>
      <c r="K220" s="140" t="s">
        <v>366</v>
      </c>
      <c r="L220" s="33"/>
      <c r="M220" s="145" t="s">
        <v>1</v>
      </c>
      <c r="N220" s="146" t="s">
        <v>46</v>
      </c>
      <c r="P220" s="147">
        <f t="shared" si="41"/>
        <v>0</v>
      </c>
      <c r="Q220" s="147">
        <v>0</v>
      </c>
      <c r="R220" s="147">
        <f t="shared" si="42"/>
        <v>0</v>
      </c>
      <c r="S220" s="147">
        <v>0</v>
      </c>
      <c r="T220" s="148">
        <f t="shared" si="43"/>
        <v>0</v>
      </c>
      <c r="AR220" s="149" t="s">
        <v>120</v>
      </c>
      <c r="AT220" s="149" t="s">
        <v>311</v>
      </c>
      <c r="AU220" s="149" t="s">
        <v>88</v>
      </c>
      <c r="AY220" s="17" t="s">
        <v>309</v>
      </c>
      <c r="BE220" s="150">
        <f t="shared" si="44"/>
        <v>0</v>
      </c>
      <c r="BF220" s="150">
        <f t="shared" si="45"/>
        <v>0</v>
      </c>
      <c r="BG220" s="150">
        <f t="shared" si="46"/>
        <v>0</v>
      </c>
      <c r="BH220" s="150">
        <f t="shared" si="47"/>
        <v>0</v>
      </c>
      <c r="BI220" s="150">
        <f t="shared" si="48"/>
        <v>0</v>
      </c>
      <c r="BJ220" s="17" t="s">
        <v>88</v>
      </c>
      <c r="BK220" s="150">
        <f t="shared" si="49"/>
        <v>0</v>
      </c>
      <c r="BL220" s="17" t="s">
        <v>120</v>
      </c>
      <c r="BM220" s="149" t="s">
        <v>1381</v>
      </c>
    </row>
    <row r="221" spans="2:65" s="1" customFormat="1" ht="16.5" customHeight="1" x14ac:dyDescent="0.2">
      <c r="B221" s="137"/>
      <c r="C221" s="138" t="s">
        <v>488</v>
      </c>
      <c r="D221" s="138" t="s">
        <v>311</v>
      </c>
      <c r="E221" s="139" t="s">
        <v>8363</v>
      </c>
      <c r="F221" s="140" t="s">
        <v>8364</v>
      </c>
      <c r="G221" s="141" t="s">
        <v>434</v>
      </c>
      <c r="H221" s="142">
        <v>628</v>
      </c>
      <c r="I221" s="143"/>
      <c r="J221" s="144">
        <f t="shared" si="40"/>
        <v>0</v>
      </c>
      <c r="K221" s="140" t="s">
        <v>366</v>
      </c>
      <c r="L221" s="33"/>
      <c r="M221" s="145" t="s">
        <v>1</v>
      </c>
      <c r="N221" s="146" t="s">
        <v>46</v>
      </c>
      <c r="P221" s="147">
        <f t="shared" si="41"/>
        <v>0</v>
      </c>
      <c r="Q221" s="147">
        <v>0</v>
      </c>
      <c r="R221" s="147">
        <f t="shared" si="42"/>
        <v>0</v>
      </c>
      <c r="S221" s="147">
        <v>0</v>
      </c>
      <c r="T221" s="148">
        <f t="shared" si="43"/>
        <v>0</v>
      </c>
      <c r="AR221" s="149" t="s">
        <v>120</v>
      </c>
      <c r="AT221" s="149" t="s">
        <v>311</v>
      </c>
      <c r="AU221" s="149" t="s">
        <v>88</v>
      </c>
      <c r="AY221" s="17" t="s">
        <v>309</v>
      </c>
      <c r="BE221" s="150">
        <f t="shared" si="44"/>
        <v>0</v>
      </c>
      <c r="BF221" s="150">
        <f t="shared" si="45"/>
        <v>0</v>
      </c>
      <c r="BG221" s="150">
        <f t="shared" si="46"/>
        <v>0</v>
      </c>
      <c r="BH221" s="150">
        <f t="shared" si="47"/>
        <v>0</v>
      </c>
      <c r="BI221" s="150">
        <f t="shared" si="48"/>
        <v>0</v>
      </c>
      <c r="BJ221" s="17" t="s">
        <v>88</v>
      </c>
      <c r="BK221" s="150">
        <f t="shared" si="49"/>
        <v>0</v>
      </c>
      <c r="BL221" s="17" t="s">
        <v>120</v>
      </c>
      <c r="BM221" s="149" t="s">
        <v>1385</v>
      </c>
    </row>
    <row r="222" spans="2:65" s="1" customFormat="1" ht="16.5" customHeight="1" x14ac:dyDescent="0.2">
      <c r="B222" s="137"/>
      <c r="C222" s="138" t="s">
        <v>1011</v>
      </c>
      <c r="D222" s="138" t="s">
        <v>311</v>
      </c>
      <c r="E222" s="139" t="s">
        <v>8365</v>
      </c>
      <c r="F222" s="140" t="s">
        <v>8366</v>
      </c>
      <c r="G222" s="141" t="s">
        <v>434</v>
      </c>
      <c r="H222" s="142">
        <v>855</v>
      </c>
      <c r="I222" s="143"/>
      <c r="J222" s="144">
        <f t="shared" si="40"/>
        <v>0</v>
      </c>
      <c r="K222" s="140" t="s">
        <v>366</v>
      </c>
      <c r="L222" s="33"/>
      <c r="M222" s="145" t="s">
        <v>1</v>
      </c>
      <c r="N222" s="146" t="s">
        <v>46</v>
      </c>
      <c r="P222" s="147">
        <f t="shared" si="41"/>
        <v>0</v>
      </c>
      <c r="Q222" s="147">
        <v>0</v>
      </c>
      <c r="R222" s="147">
        <f t="shared" si="42"/>
        <v>0</v>
      </c>
      <c r="S222" s="147">
        <v>0</v>
      </c>
      <c r="T222" s="148">
        <f t="shared" si="43"/>
        <v>0</v>
      </c>
      <c r="AR222" s="149" t="s">
        <v>120</v>
      </c>
      <c r="AT222" s="149" t="s">
        <v>311</v>
      </c>
      <c r="AU222" s="149" t="s">
        <v>88</v>
      </c>
      <c r="AY222" s="17" t="s">
        <v>309</v>
      </c>
      <c r="BE222" s="150">
        <f t="shared" si="44"/>
        <v>0</v>
      </c>
      <c r="BF222" s="150">
        <f t="shared" si="45"/>
        <v>0</v>
      </c>
      <c r="BG222" s="150">
        <f t="shared" si="46"/>
        <v>0</v>
      </c>
      <c r="BH222" s="150">
        <f t="shared" si="47"/>
        <v>0</v>
      </c>
      <c r="BI222" s="150">
        <f t="shared" si="48"/>
        <v>0</v>
      </c>
      <c r="BJ222" s="17" t="s">
        <v>88</v>
      </c>
      <c r="BK222" s="150">
        <f t="shared" si="49"/>
        <v>0</v>
      </c>
      <c r="BL222" s="17" t="s">
        <v>120</v>
      </c>
      <c r="BM222" s="149" t="s">
        <v>1394</v>
      </c>
    </row>
    <row r="223" spans="2:65" s="1" customFormat="1" ht="16.5" customHeight="1" x14ac:dyDescent="0.2">
      <c r="B223" s="137"/>
      <c r="C223" s="138" t="s">
        <v>494</v>
      </c>
      <c r="D223" s="138" t="s">
        <v>311</v>
      </c>
      <c r="E223" s="139" t="s">
        <v>8367</v>
      </c>
      <c r="F223" s="140" t="s">
        <v>8368</v>
      </c>
      <c r="G223" s="141" t="s">
        <v>434</v>
      </c>
      <c r="H223" s="142">
        <v>628</v>
      </c>
      <c r="I223" s="143"/>
      <c r="J223" s="144">
        <f t="shared" si="40"/>
        <v>0</v>
      </c>
      <c r="K223" s="140" t="s">
        <v>366</v>
      </c>
      <c r="L223" s="33"/>
      <c r="M223" s="145" t="s">
        <v>1</v>
      </c>
      <c r="N223" s="146" t="s">
        <v>46</v>
      </c>
      <c r="P223" s="147">
        <f t="shared" si="41"/>
        <v>0</v>
      </c>
      <c r="Q223" s="147">
        <v>0</v>
      </c>
      <c r="R223" s="147">
        <f t="shared" si="42"/>
        <v>0</v>
      </c>
      <c r="S223" s="147">
        <v>0</v>
      </c>
      <c r="T223" s="148">
        <f t="shared" si="43"/>
        <v>0</v>
      </c>
      <c r="AR223" s="149" t="s">
        <v>120</v>
      </c>
      <c r="AT223" s="149" t="s">
        <v>311</v>
      </c>
      <c r="AU223" s="149" t="s">
        <v>88</v>
      </c>
      <c r="AY223" s="17" t="s">
        <v>309</v>
      </c>
      <c r="BE223" s="150">
        <f t="shared" si="44"/>
        <v>0</v>
      </c>
      <c r="BF223" s="150">
        <f t="shared" si="45"/>
        <v>0</v>
      </c>
      <c r="BG223" s="150">
        <f t="shared" si="46"/>
        <v>0</v>
      </c>
      <c r="BH223" s="150">
        <f t="shared" si="47"/>
        <v>0</v>
      </c>
      <c r="BI223" s="150">
        <f t="shared" si="48"/>
        <v>0</v>
      </c>
      <c r="BJ223" s="17" t="s">
        <v>88</v>
      </c>
      <c r="BK223" s="150">
        <f t="shared" si="49"/>
        <v>0</v>
      </c>
      <c r="BL223" s="17" t="s">
        <v>120</v>
      </c>
      <c r="BM223" s="149" t="s">
        <v>1398</v>
      </c>
    </row>
    <row r="224" spans="2:65" s="1" customFormat="1" ht="16.5" customHeight="1" x14ac:dyDescent="0.2">
      <c r="B224" s="137"/>
      <c r="C224" s="138" t="s">
        <v>1020</v>
      </c>
      <c r="D224" s="138" t="s">
        <v>311</v>
      </c>
      <c r="E224" s="139" t="s">
        <v>8369</v>
      </c>
      <c r="F224" s="140" t="s">
        <v>8370</v>
      </c>
      <c r="G224" s="141" t="s">
        <v>434</v>
      </c>
      <c r="H224" s="142">
        <v>855</v>
      </c>
      <c r="I224" s="143"/>
      <c r="J224" s="144">
        <f t="shared" si="40"/>
        <v>0</v>
      </c>
      <c r="K224" s="140" t="s">
        <v>366</v>
      </c>
      <c r="L224" s="33"/>
      <c r="M224" s="145" t="s">
        <v>1</v>
      </c>
      <c r="N224" s="146" t="s">
        <v>46</v>
      </c>
      <c r="P224" s="147">
        <f t="shared" si="41"/>
        <v>0</v>
      </c>
      <c r="Q224" s="147">
        <v>0</v>
      </c>
      <c r="R224" s="147">
        <f t="shared" si="42"/>
        <v>0</v>
      </c>
      <c r="S224" s="147">
        <v>0</v>
      </c>
      <c r="T224" s="148">
        <f t="shared" si="43"/>
        <v>0</v>
      </c>
      <c r="AR224" s="149" t="s">
        <v>120</v>
      </c>
      <c r="AT224" s="149" t="s">
        <v>311</v>
      </c>
      <c r="AU224" s="149" t="s">
        <v>88</v>
      </c>
      <c r="AY224" s="17" t="s">
        <v>309</v>
      </c>
      <c r="BE224" s="150">
        <f t="shared" si="44"/>
        <v>0</v>
      </c>
      <c r="BF224" s="150">
        <f t="shared" si="45"/>
        <v>0</v>
      </c>
      <c r="BG224" s="150">
        <f t="shared" si="46"/>
        <v>0</v>
      </c>
      <c r="BH224" s="150">
        <f t="shared" si="47"/>
        <v>0</v>
      </c>
      <c r="BI224" s="150">
        <f t="shared" si="48"/>
        <v>0</v>
      </c>
      <c r="BJ224" s="17" t="s">
        <v>88</v>
      </c>
      <c r="BK224" s="150">
        <f t="shared" si="49"/>
        <v>0</v>
      </c>
      <c r="BL224" s="17" t="s">
        <v>120</v>
      </c>
      <c r="BM224" s="149" t="s">
        <v>1409</v>
      </c>
    </row>
    <row r="225" spans="2:65" s="1" customFormat="1" ht="16.5" customHeight="1" x14ac:dyDescent="0.2">
      <c r="B225" s="137"/>
      <c r="C225" s="138" t="s">
        <v>501</v>
      </c>
      <c r="D225" s="138" t="s">
        <v>311</v>
      </c>
      <c r="E225" s="139" t="s">
        <v>8371</v>
      </c>
      <c r="F225" s="140" t="s">
        <v>8372</v>
      </c>
      <c r="G225" s="141" t="s">
        <v>434</v>
      </c>
      <c r="H225" s="142">
        <v>628</v>
      </c>
      <c r="I225" s="143"/>
      <c r="J225" s="144">
        <f t="shared" si="40"/>
        <v>0</v>
      </c>
      <c r="K225" s="140" t="s">
        <v>366</v>
      </c>
      <c r="L225" s="33"/>
      <c r="M225" s="145" t="s">
        <v>1</v>
      </c>
      <c r="N225" s="146" t="s">
        <v>46</v>
      </c>
      <c r="P225" s="147">
        <f t="shared" si="41"/>
        <v>0</v>
      </c>
      <c r="Q225" s="147">
        <v>0</v>
      </c>
      <c r="R225" s="147">
        <f t="shared" si="42"/>
        <v>0</v>
      </c>
      <c r="S225" s="147">
        <v>0</v>
      </c>
      <c r="T225" s="148">
        <f t="shared" si="43"/>
        <v>0</v>
      </c>
      <c r="AR225" s="149" t="s">
        <v>120</v>
      </c>
      <c r="AT225" s="149" t="s">
        <v>311</v>
      </c>
      <c r="AU225" s="149" t="s">
        <v>88</v>
      </c>
      <c r="AY225" s="17" t="s">
        <v>309</v>
      </c>
      <c r="BE225" s="150">
        <f t="shared" si="44"/>
        <v>0</v>
      </c>
      <c r="BF225" s="150">
        <f t="shared" si="45"/>
        <v>0</v>
      </c>
      <c r="BG225" s="150">
        <f t="shared" si="46"/>
        <v>0</v>
      </c>
      <c r="BH225" s="150">
        <f t="shared" si="47"/>
        <v>0</v>
      </c>
      <c r="BI225" s="150">
        <f t="shared" si="48"/>
        <v>0</v>
      </c>
      <c r="BJ225" s="17" t="s">
        <v>88</v>
      </c>
      <c r="BK225" s="150">
        <f t="shared" si="49"/>
        <v>0</v>
      </c>
      <c r="BL225" s="17" t="s">
        <v>120</v>
      </c>
      <c r="BM225" s="149" t="s">
        <v>1419</v>
      </c>
    </row>
    <row r="226" spans="2:65" s="1" customFormat="1" ht="16.5" customHeight="1" x14ac:dyDescent="0.2">
      <c r="B226" s="137"/>
      <c r="C226" s="138" t="s">
        <v>1031</v>
      </c>
      <c r="D226" s="138" t="s">
        <v>311</v>
      </c>
      <c r="E226" s="139" t="s">
        <v>8373</v>
      </c>
      <c r="F226" s="140" t="s">
        <v>8374</v>
      </c>
      <c r="G226" s="141" t="s">
        <v>434</v>
      </c>
      <c r="H226" s="142">
        <v>30</v>
      </c>
      <c r="I226" s="143"/>
      <c r="J226" s="144">
        <f t="shared" si="40"/>
        <v>0</v>
      </c>
      <c r="K226" s="140" t="s">
        <v>366</v>
      </c>
      <c r="L226" s="33"/>
      <c r="M226" s="145" t="s">
        <v>1</v>
      </c>
      <c r="N226" s="146" t="s">
        <v>46</v>
      </c>
      <c r="P226" s="147">
        <f t="shared" si="41"/>
        <v>0</v>
      </c>
      <c r="Q226" s="147">
        <v>0</v>
      </c>
      <c r="R226" s="147">
        <f t="shared" si="42"/>
        <v>0</v>
      </c>
      <c r="S226" s="147">
        <v>0</v>
      </c>
      <c r="T226" s="148">
        <f t="shared" si="43"/>
        <v>0</v>
      </c>
      <c r="AR226" s="149" t="s">
        <v>120</v>
      </c>
      <c r="AT226" s="149" t="s">
        <v>311</v>
      </c>
      <c r="AU226" s="149" t="s">
        <v>88</v>
      </c>
      <c r="AY226" s="17" t="s">
        <v>309</v>
      </c>
      <c r="BE226" s="150">
        <f t="shared" si="44"/>
        <v>0</v>
      </c>
      <c r="BF226" s="150">
        <f t="shared" si="45"/>
        <v>0</v>
      </c>
      <c r="BG226" s="150">
        <f t="shared" si="46"/>
        <v>0</v>
      </c>
      <c r="BH226" s="150">
        <f t="shared" si="47"/>
        <v>0</v>
      </c>
      <c r="BI226" s="150">
        <f t="shared" si="48"/>
        <v>0</v>
      </c>
      <c r="BJ226" s="17" t="s">
        <v>88</v>
      </c>
      <c r="BK226" s="150">
        <f t="shared" si="49"/>
        <v>0</v>
      </c>
      <c r="BL226" s="17" t="s">
        <v>120</v>
      </c>
      <c r="BM226" s="149" t="s">
        <v>1430</v>
      </c>
    </row>
    <row r="227" spans="2:65" s="1" customFormat="1" ht="16.5" customHeight="1" x14ac:dyDescent="0.2">
      <c r="B227" s="137"/>
      <c r="C227" s="138" t="s">
        <v>506</v>
      </c>
      <c r="D227" s="138" t="s">
        <v>311</v>
      </c>
      <c r="E227" s="139" t="s">
        <v>8375</v>
      </c>
      <c r="F227" s="140" t="s">
        <v>8376</v>
      </c>
      <c r="G227" s="141" t="s">
        <v>434</v>
      </c>
      <c r="H227" s="142">
        <v>102</v>
      </c>
      <c r="I227" s="143"/>
      <c r="J227" s="144">
        <f t="shared" si="40"/>
        <v>0</v>
      </c>
      <c r="K227" s="140" t="s">
        <v>366</v>
      </c>
      <c r="L227" s="33"/>
      <c r="M227" s="145" t="s">
        <v>1</v>
      </c>
      <c r="N227" s="146" t="s">
        <v>46</v>
      </c>
      <c r="P227" s="147">
        <f t="shared" si="41"/>
        <v>0</v>
      </c>
      <c r="Q227" s="147">
        <v>0</v>
      </c>
      <c r="R227" s="147">
        <f t="shared" si="42"/>
        <v>0</v>
      </c>
      <c r="S227" s="147">
        <v>0</v>
      </c>
      <c r="T227" s="148">
        <f t="shared" si="43"/>
        <v>0</v>
      </c>
      <c r="AR227" s="149" t="s">
        <v>120</v>
      </c>
      <c r="AT227" s="149" t="s">
        <v>311</v>
      </c>
      <c r="AU227" s="149" t="s">
        <v>88</v>
      </c>
      <c r="AY227" s="17" t="s">
        <v>309</v>
      </c>
      <c r="BE227" s="150">
        <f t="shared" si="44"/>
        <v>0</v>
      </c>
      <c r="BF227" s="150">
        <f t="shared" si="45"/>
        <v>0</v>
      </c>
      <c r="BG227" s="150">
        <f t="shared" si="46"/>
        <v>0</v>
      </c>
      <c r="BH227" s="150">
        <f t="shared" si="47"/>
        <v>0</v>
      </c>
      <c r="BI227" s="150">
        <f t="shared" si="48"/>
        <v>0</v>
      </c>
      <c r="BJ227" s="17" t="s">
        <v>88</v>
      </c>
      <c r="BK227" s="150">
        <f t="shared" si="49"/>
        <v>0</v>
      </c>
      <c r="BL227" s="17" t="s">
        <v>120</v>
      </c>
      <c r="BM227" s="149" t="s">
        <v>1440</v>
      </c>
    </row>
    <row r="228" spans="2:65" s="1" customFormat="1" ht="16.5" customHeight="1" x14ac:dyDescent="0.2">
      <c r="B228" s="137"/>
      <c r="C228" s="138" t="s">
        <v>1047</v>
      </c>
      <c r="D228" s="138" t="s">
        <v>311</v>
      </c>
      <c r="E228" s="139" t="s">
        <v>8377</v>
      </c>
      <c r="F228" s="140" t="s">
        <v>8378</v>
      </c>
      <c r="G228" s="141" t="s">
        <v>2702</v>
      </c>
      <c r="H228" s="142">
        <v>2</v>
      </c>
      <c r="I228" s="143"/>
      <c r="J228" s="144">
        <f t="shared" si="40"/>
        <v>0</v>
      </c>
      <c r="K228" s="140" t="s">
        <v>366</v>
      </c>
      <c r="L228" s="33"/>
      <c r="M228" s="145" t="s">
        <v>1</v>
      </c>
      <c r="N228" s="146" t="s">
        <v>46</v>
      </c>
      <c r="P228" s="147">
        <f t="shared" si="41"/>
        <v>0</v>
      </c>
      <c r="Q228" s="147">
        <v>0</v>
      </c>
      <c r="R228" s="147">
        <f t="shared" si="42"/>
        <v>0</v>
      </c>
      <c r="S228" s="147">
        <v>0</v>
      </c>
      <c r="T228" s="148">
        <f t="shared" si="43"/>
        <v>0</v>
      </c>
      <c r="AR228" s="149" t="s">
        <v>120</v>
      </c>
      <c r="AT228" s="149" t="s">
        <v>311</v>
      </c>
      <c r="AU228" s="149" t="s">
        <v>88</v>
      </c>
      <c r="AY228" s="17" t="s">
        <v>309</v>
      </c>
      <c r="BE228" s="150">
        <f t="shared" si="44"/>
        <v>0</v>
      </c>
      <c r="BF228" s="150">
        <f t="shared" si="45"/>
        <v>0</v>
      </c>
      <c r="BG228" s="150">
        <f t="shared" si="46"/>
        <v>0</v>
      </c>
      <c r="BH228" s="150">
        <f t="shared" si="47"/>
        <v>0</v>
      </c>
      <c r="BI228" s="150">
        <f t="shared" si="48"/>
        <v>0</v>
      </c>
      <c r="BJ228" s="17" t="s">
        <v>88</v>
      </c>
      <c r="BK228" s="150">
        <f t="shared" si="49"/>
        <v>0</v>
      </c>
      <c r="BL228" s="17" t="s">
        <v>120</v>
      </c>
      <c r="BM228" s="149" t="s">
        <v>1450</v>
      </c>
    </row>
    <row r="229" spans="2:65" s="1" customFormat="1" ht="16.5" customHeight="1" x14ac:dyDescent="0.2">
      <c r="B229" s="137"/>
      <c r="C229" s="138" t="s">
        <v>513</v>
      </c>
      <c r="D229" s="138" t="s">
        <v>311</v>
      </c>
      <c r="E229" s="139" t="s">
        <v>8379</v>
      </c>
      <c r="F229" s="140" t="s">
        <v>8380</v>
      </c>
      <c r="G229" s="141" t="s">
        <v>2702</v>
      </c>
      <c r="H229" s="142">
        <v>250</v>
      </c>
      <c r="I229" s="143"/>
      <c r="J229" s="144">
        <f t="shared" si="40"/>
        <v>0</v>
      </c>
      <c r="K229" s="140" t="s">
        <v>366</v>
      </c>
      <c r="L229" s="33"/>
      <c r="M229" s="145" t="s">
        <v>1</v>
      </c>
      <c r="N229" s="146" t="s">
        <v>46</v>
      </c>
      <c r="P229" s="147">
        <f t="shared" si="41"/>
        <v>0</v>
      </c>
      <c r="Q229" s="147">
        <v>0</v>
      </c>
      <c r="R229" s="147">
        <f t="shared" si="42"/>
        <v>0</v>
      </c>
      <c r="S229" s="147">
        <v>0</v>
      </c>
      <c r="T229" s="148">
        <f t="shared" si="43"/>
        <v>0</v>
      </c>
      <c r="AR229" s="149" t="s">
        <v>120</v>
      </c>
      <c r="AT229" s="149" t="s">
        <v>311</v>
      </c>
      <c r="AU229" s="149" t="s">
        <v>88</v>
      </c>
      <c r="AY229" s="17" t="s">
        <v>309</v>
      </c>
      <c r="BE229" s="150">
        <f t="shared" si="44"/>
        <v>0</v>
      </c>
      <c r="BF229" s="150">
        <f t="shared" si="45"/>
        <v>0</v>
      </c>
      <c r="BG229" s="150">
        <f t="shared" si="46"/>
        <v>0</v>
      </c>
      <c r="BH229" s="150">
        <f t="shared" si="47"/>
        <v>0</v>
      </c>
      <c r="BI229" s="150">
        <f t="shared" si="48"/>
        <v>0</v>
      </c>
      <c r="BJ229" s="17" t="s">
        <v>88</v>
      </c>
      <c r="BK229" s="150">
        <f t="shared" si="49"/>
        <v>0</v>
      </c>
      <c r="BL229" s="17" t="s">
        <v>120</v>
      </c>
      <c r="BM229" s="149" t="s">
        <v>1465</v>
      </c>
    </row>
    <row r="230" spans="2:65" s="1" customFormat="1" ht="16.5" customHeight="1" x14ac:dyDescent="0.2">
      <c r="B230" s="137"/>
      <c r="C230" s="138" t="s">
        <v>1058</v>
      </c>
      <c r="D230" s="138" t="s">
        <v>311</v>
      </c>
      <c r="E230" s="139" t="s">
        <v>8381</v>
      </c>
      <c r="F230" s="140" t="s">
        <v>8382</v>
      </c>
      <c r="G230" s="141" t="s">
        <v>2702</v>
      </c>
      <c r="H230" s="142">
        <v>14</v>
      </c>
      <c r="I230" s="143"/>
      <c r="J230" s="144">
        <f t="shared" si="40"/>
        <v>0</v>
      </c>
      <c r="K230" s="140" t="s">
        <v>366</v>
      </c>
      <c r="L230" s="33"/>
      <c r="M230" s="145" t="s">
        <v>1</v>
      </c>
      <c r="N230" s="146" t="s">
        <v>46</v>
      </c>
      <c r="P230" s="147">
        <f t="shared" si="41"/>
        <v>0</v>
      </c>
      <c r="Q230" s="147">
        <v>0</v>
      </c>
      <c r="R230" s="147">
        <f t="shared" si="42"/>
        <v>0</v>
      </c>
      <c r="S230" s="147">
        <v>0</v>
      </c>
      <c r="T230" s="148">
        <f t="shared" si="43"/>
        <v>0</v>
      </c>
      <c r="AR230" s="149" t="s">
        <v>120</v>
      </c>
      <c r="AT230" s="149" t="s">
        <v>311</v>
      </c>
      <c r="AU230" s="149" t="s">
        <v>88</v>
      </c>
      <c r="AY230" s="17" t="s">
        <v>309</v>
      </c>
      <c r="BE230" s="150">
        <f t="shared" si="44"/>
        <v>0</v>
      </c>
      <c r="BF230" s="150">
        <f t="shared" si="45"/>
        <v>0</v>
      </c>
      <c r="BG230" s="150">
        <f t="shared" si="46"/>
        <v>0</v>
      </c>
      <c r="BH230" s="150">
        <f t="shared" si="47"/>
        <v>0</v>
      </c>
      <c r="BI230" s="150">
        <f t="shared" si="48"/>
        <v>0</v>
      </c>
      <c r="BJ230" s="17" t="s">
        <v>88</v>
      </c>
      <c r="BK230" s="150">
        <f t="shared" si="49"/>
        <v>0</v>
      </c>
      <c r="BL230" s="17" t="s">
        <v>120</v>
      </c>
      <c r="BM230" s="149" t="s">
        <v>1477</v>
      </c>
    </row>
    <row r="231" spans="2:65" s="1" customFormat="1" ht="16.5" customHeight="1" x14ac:dyDescent="0.2">
      <c r="B231" s="137"/>
      <c r="C231" s="138" t="s">
        <v>519</v>
      </c>
      <c r="D231" s="138" t="s">
        <v>311</v>
      </c>
      <c r="E231" s="139" t="s">
        <v>8383</v>
      </c>
      <c r="F231" s="140" t="s">
        <v>8384</v>
      </c>
      <c r="G231" s="141" t="s">
        <v>2702</v>
      </c>
      <c r="H231" s="142">
        <v>82</v>
      </c>
      <c r="I231" s="143"/>
      <c r="J231" s="144">
        <f t="shared" si="40"/>
        <v>0</v>
      </c>
      <c r="K231" s="140" t="s">
        <v>366</v>
      </c>
      <c r="L231" s="33"/>
      <c r="M231" s="145" t="s">
        <v>1</v>
      </c>
      <c r="N231" s="146" t="s">
        <v>46</v>
      </c>
      <c r="P231" s="147">
        <f t="shared" si="41"/>
        <v>0</v>
      </c>
      <c r="Q231" s="147">
        <v>0</v>
      </c>
      <c r="R231" s="147">
        <f t="shared" si="42"/>
        <v>0</v>
      </c>
      <c r="S231" s="147">
        <v>0</v>
      </c>
      <c r="T231" s="148">
        <f t="shared" si="43"/>
        <v>0</v>
      </c>
      <c r="AR231" s="149" t="s">
        <v>120</v>
      </c>
      <c r="AT231" s="149" t="s">
        <v>311</v>
      </c>
      <c r="AU231" s="149" t="s">
        <v>88</v>
      </c>
      <c r="AY231" s="17" t="s">
        <v>309</v>
      </c>
      <c r="BE231" s="150">
        <f t="shared" si="44"/>
        <v>0</v>
      </c>
      <c r="BF231" s="150">
        <f t="shared" si="45"/>
        <v>0</v>
      </c>
      <c r="BG231" s="150">
        <f t="shared" si="46"/>
        <v>0</v>
      </c>
      <c r="BH231" s="150">
        <f t="shared" si="47"/>
        <v>0</v>
      </c>
      <c r="BI231" s="150">
        <f t="shared" si="48"/>
        <v>0</v>
      </c>
      <c r="BJ231" s="17" t="s">
        <v>88</v>
      </c>
      <c r="BK231" s="150">
        <f t="shared" si="49"/>
        <v>0</v>
      </c>
      <c r="BL231" s="17" t="s">
        <v>120</v>
      </c>
      <c r="BM231" s="149" t="s">
        <v>1489</v>
      </c>
    </row>
    <row r="232" spans="2:65" s="1" customFormat="1" ht="16.5" customHeight="1" x14ac:dyDescent="0.2">
      <c r="B232" s="137"/>
      <c r="C232" s="138" t="s">
        <v>1067</v>
      </c>
      <c r="D232" s="138" t="s">
        <v>311</v>
      </c>
      <c r="E232" s="139" t="s">
        <v>8385</v>
      </c>
      <c r="F232" s="140" t="s">
        <v>8386</v>
      </c>
      <c r="G232" s="141" t="s">
        <v>512</v>
      </c>
      <c r="H232" s="142">
        <v>1</v>
      </c>
      <c r="I232" s="143"/>
      <c r="J232" s="144">
        <f t="shared" si="40"/>
        <v>0</v>
      </c>
      <c r="K232" s="140" t="s">
        <v>366</v>
      </c>
      <c r="L232" s="33"/>
      <c r="M232" s="145" t="s">
        <v>1</v>
      </c>
      <c r="N232" s="146" t="s">
        <v>46</v>
      </c>
      <c r="P232" s="147">
        <f t="shared" si="41"/>
        <v>0</v>
      </c>
      <c r="Q232" s="147">
        <v>0</v>
      </c>
      <c r="R232" s="147">
        <f t="shared" si="42"/>
        <v>0</v>
      </c>
      <c r="S232" s="147">
        <v>0</v>
      </c>
      <c r="T232" s="148">
        <f t="shared" si="43"/>
        <v>0</v>
      </c>
      <c r="AR232" s="149" t="s">
        <v>120</v>
      </c>
      <c r="AT232" s="149" t="s">
        <v>311</v>
      </c>
      <c r="AU232" s="149" t="s">
        <v>88</v>
      </c>
      <c r="AY232" s="17" t="s">
        <v>309</v>
      </c>
      <c r="BE232" s="150">
        <f t="shared" si="44"/>
        <v>0</v>
      </c>
      <c r="BF232" s="150">
        <f t="shared" si="45"/>
        <v>0</v>
      </c>
      <c r="BG232" s="150">
        <f t="shared" si="46"/>
        <v>0</v>
      </c>
      <c r="BH232" s="150">
        <f t="shared" si="47"/>
        <v>0</v>
      </c>
      <c r="BI232" s="150">
        <f t="shared" si="48"/>
        <v>0</v>
      </c>
      <c r="BJ232" s="17" t="s">
        <v>88</v>
      </c>
      <c r="BK232" s="150">
        <f t="shared" si="49"/>
        <v>0</v>
      </c>
      <c r="BL232" s="17" t="s">
        <v>120</v>
      </c>
      <c r="BM232" s="149" t="s">
        <v>1500</v>
      </c>
    </row>
    <row r="233" spans="2:65" s="1" customFormat="1" ht="16.5" customHeight="1" x14ac:dyDescent="0.2">
      <c r="B233" s="137"/>
      <c r="C233" s="138" t="s">
        <v>521</v>
      </c>
      <c r="D233" s="138" t="s">
        <v>311</v>
      </c>
      <c r="E233" s="139" t="s">
        <v>8387</v>
      </c>
      <c r="F233" s="140" t="s">
        <v>8388</v>
      </c>
      <c r="G233" s="141" t="s">
        <v>512</v>
      </c>
      <c r="H233" s="142">
        <v>1</v>
      </c>
      <c r="I233" s="143"/>
      <c r="J233" s="144">
        <f t="shared" si="40"/>
        <v>0</v>
      </c>
      <c r="K233" s="140" t="s">
        <v>366</v>
      </c>
      <c r="L233" s="33"/>
      <c r="M233" s="145" t="s">
        <v>1</v>
      </c>
      <c r="N233" s="146" t="s">
        <v>46</v>
      </c>
      <c r="P233" s="147">
        <f t="shared" si="41"/>
        <v>0</v>
      </c>
      <c r="Q233" s="147">
        <v>0</v>
      </c>
      <c r="R233" s="147">
        <f t="shared" si="42"/>
        <v>0</v>
      </c>
      <c r="S233" s="147">
        <v>0</v>
      </c>
      <c r="T233" s="148">
        <f t="shared" si="43"/>
        <v>0</v>
      </c>
      <c r="AR233" s="149" t="s">
        <v>120</v>
      </c>
      <c r="AT233" s="149" t="s">
        <v>311</v>
      </c>
      <c r="AU233" s="149" t="s">
        <v>88</v>
      </c>
      <c r="AY233" s="17" t="s">
        <v>309</v>
      </c>
      <c r="BE233" s="150">
        <f t="shared" si="44"/>
        <v>0</v>
      </c>
      <c r="BF233" s="150">
        <f t="shared" si="45"/>
        <v>0</v>
      </c>
      <c r="BG233" s="150">
        <f t="shared" si="46"/>
        <v>0</v>
      </c>
      <c r="BH233" s="150">
        <f t="shared" si="47"/>
        <v>0</v>
      </c>
      <c r="BI233" s="150">
        <f t="shared" si="48"/>
        <v>0</v>
      </c>
      <c r="BJ233" s="17" t="s">
        <v>88</v>
      </c>
      <c r="BK233" s="150">
        <f t="shared" si="49"/>
        <v>0</v>
      </c>
      <c r="BL233" s="17" t="s">
        <v>120</v>
      </c>
      <c r="BM233" s="149" t="s">
        <v>1512</v>
      </c>
    </row>
    <row r="234" spans="2:65" s="11" customFormat="1" ht="25.9" customHeight="1" x14ac:dyDescent="0.2">
      <c r="B234" s="125"/>
      <c r="D234" s="126" t="s">
        <v>80</v>
      </c>
      <c r="E234" s="127" t="s">
        <v>8389</v>
      </c>
      <c r="F234" s="127" t="s">
        <v>8390</v>
      </c>
      <c r="I234" s="128"/>
      <c r="J234" s="129">
        <f>BK234</f>
        <v>0</v>
      </c>
      <c r="L234" s="125"/>
      <c r="M234" s="130"/>
      <c r="P234" s="131">
        <f>SUM(P235:P276)</f>
        <v>0</v>
      </c>
      <c r="R234" s="131">
        <f>SUM(R235:R276)</f>
        <v>0</v>
      </c>
      <c r="T234" s="132">
        <f>SUM(T235:T276)</f>
        <v>0</v>
      </c>
      <c r="AR234" s="126" t="s">
        <v>88</v>
      </c>
      <c r="AT234" s="133" t="s">
        <v>80</v>
      </c>
      <c r="AU234" s="133" t="s">
        <v>81</v>
      </c>
      <c r="AY234" s="126" t="s">
        <v>309</v>
      </c>
      <c r="BK234" s="134">
        <f>SUM(BK235:BK276)</f>
        <v>0</v>
      </c>
    </row>
    <row r="235" spans="2:65" s="1" customFormat="1" ht="16.5" customHeight="1" x14ac:dyDescent="0.2">
      <c r="B235" s="137"/>
      <c r="C235" s="138" t="s">
        <v>1078</v>
      </c>
      <c r="D235" s="138" t="s">
        <v>311</v>
      </c>
      <c r="E235" s="139" t="s">
        <v>8391</v>
      </c>
      <c r="F235" s="140" t="s">
        <v>8392</v>
      </c>
      <c r="G235" s="141" t="s">
        <v>2702</v>
      </c>
      <c r="H235" s="142">
        <v>56</v>
      </c>
      <c r="I235" s="143"/>
      <c r="J235" s="144">
        <f t="shared" ref="J235:J276" si="50">ROUND(I235*H235,2)</f>
        <v>0</v>
      </c>
      <c r="K235" s="140" t="s">
        <v>366</v>
      </c>
      <c r="L235" s="33"/>
      <c r="M235" s="145" t="s">
        <v>1</v>
      </c>
      <c r="N235" s="146" t="s">
        <v>46</v>
      </c>
      <c r="P235" s="147">
        <f t="shared" ref="P235:P276" si="51">O235*H235</f>
        <v>0</v>
      </c>
      <c r="Q235" s="147">
        <v>0</v>
      </c>
      <c r="R235" s="147">
        <f t="shared" ref="R235:R276" si="52">Q235*H235</f>
        <v>0</v>
      </c>
      <c r="S235" s="147">
        <v>0</v>
      </c>
      <c r="T235" s="148">
        <f t="shared" ref="T235:T276" si="53">S235*H235</f>
        <v>0</v>
      </c>
      <c r="AR235" s="149" t="s">
        <v>120</v>
      </c>
      <c r="AT235" s="149" t="s">
        <v>311</v>
      </c>
      <c r="AU235" s="149" t="s">
        <v>88</v>
      </c>
      <c r="AY235" s="17" t="s">
        <v>309</v>
      </c>
      <c r="BE235" s="150">
        <f t="shared" ref="BE235:BE276" si="54">IF(N235="základní",J235,0)</f>
        <v>0</v>
      </c>
      <c r="BF235" s="150">
        <f t="shared" ref="BF235:BF276" si="55">IF(N235="snížená",J235,0)</f>
        <v>0</v>
      </c>
      <c r="BG235" s="150">
        <f t="shared" ref="BG235:BG276" si="56">IF(N235="zákl. přenesená",J235,0)</f>
        <v>0</v>
      </c>
      <c r="BH235" s="150">
        <f t="shared" ref="BH235:BH276" si="57">IF(N235="sníž. přenesená",J235,0)</f>
        <v>0</v>
      </c>
      <c r="BI235" s="150">
        <f t="shared" ref="BI235:BI276" si="58">IF(N235="nulová",J235,0)</f>
        <v>0</v>
      </c>
      <c r="BJ235" s="17" t="s">
        <v>88</v>
      </c>
      <c r="BK235" s="150">
        <f t="shared" ref="BK235:BK276" si="59">ROUND(I235*H235,2)</f>
        <v>0</v>
      </c>
      <c r="BL235" s="17" t="s">
        <v>120</v>
      </c>
      <c r="BM235" s="149" t="s">
        <v>1526</v>
      </c>
    </row>
    <row r="236" spans="2:65" s="1" customFormat="1" ht="16.5" customHeight="1" x14ac:dyDescent="0.2">
      <c r="B236" s="137"/>
      <c r="C236" s="138" t="s">
        <v>524</v>
      </c>
      <c r="D236" s="138" t="s">
        <v>311</v>
      </c>
      <c r="E236" s="139" t="s">
        <v>8393</v>
      </c>
      <c r="F236" s="140" t="s">
        <v>8394</v>
      </c>
      <c r="G236" s="141" t="s">
        <v>2702</v>
      </c>
      <c r="H236" s="142">
        <v>10</v>
      </c>
      <c r="I236" s="143"/>
      <c r="J236" s="144">
        <f t="shared" si="50"/>
        <v>0</v>
      </c>
      <c r="K236" s="140" t="s">
        <v>366</v>
      </c>
      <c r="L236" s="33"/>
      <c r="M236" s="145" t="s">
        <v>1</v>
      </c>
      <c r="N236" s="146" t="s">
        <v>46</v>
      </c>
      <c r="P236" s="147">
        <f t="shared" si="51"/>
        <v>0</v>
      </c>
      <c r="Q236" s="147">
        <v>0</v>
      </c>
      <c r="R236" s="147">
        <f t="shared" si="52"/>
        <v>0</v>
      </c>
      <c r="S236" s="147">
        <v>0</v>
      </c>
      <c r="T236" s="148">
        <f t="shared" si="53"/>
        <v>0</v>
      </c>
      <c r="AR236" s="149" t="s">
        <v>120</v>
      </c>
      <c r="AT236" s="149" t="s">
        <v>311</v>
      </c>
      <c r="AU236" s="149" t="s">
        <v>88</v>
      </c>
      <c r="AY236" s="17" t="s">
        <v>309</v>
      </c>
      <c r="BE236" s="150">
        <f t="shared" si="54"/>
        <v>0</v>
      </c>
      <c r="BF236" s="150">
        <f t="shared" si="55"/>
        <v>0</v>
      </c>
      <c r="BG236" s="150">
        <f t="shared" si="56"/>
        <v>0</v>
      </c>
      <c r="BH236" s="150">
        <f t="shared" si="57"/>
        <v>0</v>
      </c>
      <c r="BI236" s="150">
        <f t="shared" si="58"/>
        <v>0</v>
      </c>
      <c r="BJ236" s="17" t="s">
        <v>88</v>
      </c>
      <c r="BK236" s="150">
        <f t="shared" si="59"/>
        <v>0</v>
      </c>
      <c r="BL236" s="17" t="s">
        <v>120</v>
      </c>
      <c r="BM236" s="149" t="s">
        <v>1537</v>
      </c>
    </row>
    <row r="237" spans="2:65" s="1" customFormat="1" ht="16.5" customHeight="1" x14ac:dyDescent="0.2">
      <c r="B237" s="137"/>
      <c r="C237" s="138" t="s">
        <v>1089</v>
      </c>
      <c r="D237" s="138" t="s">
        <v>311</v>
      </c>
      <c r="E237" s="139" t="s">
        <v>8395</v>
      </c>
      <c r="F237" s="140" t="s">
        <v>8396</v>
      </c>
      <c r="G237" s="141" t="s">
        <v>2702</v>
      </c>
      <c r="H237" s="142">
        <v>60</v>
      </c>
      <c r="I237" s="143"/>
      <c r="J237" s="144">
        <f t="shared" si="50"/>
        <v>0</v>
      </c>
      <c r="K237" s="140" t="s">
        <v>366</v>
      </c>
      <c r="L237" s="33"/>
      <c r="M237" s="145" t="s">
        <v>1</v>
      </c>
      <c r="N237" s="146" t="s">
        <v>46</v>
      </c>
      <c r="P237" s="147">
        <f t="shared" si="51"/>
        <v>0</v>
      </c>
      <c r="Q237" s="147">
        <v>0</v>
      </c>
      <c r="R237" s="147">
        <f t="shared" si="52"/>
        <v>0</v>
      </c>
      <c r="S237" s="147">
        <v>0</v>
      </c>
      <c r="T237" s="148">
        <f t="shared" si="53"/>
        <v>0</v>
      </c>
      <c r="AR237" s="149" t="s">
        <v>120</v>
      </c>
      <c r="AT237" s="149" t="s">
        <v>311</v>
      </c>
      <c r="AU237" s="149" t="s">
        <v>88</v>
      </c>
      <c r="AY237" s="17" t="s">
        <v>309</v>
      </c>
      <c r="BE237" s="150">
        <f t="shared" si="54"/>
        <v>0</v>
      </c>
      <c r="BF237" s="150">
        <f t="shared" si="55"/>
        <v>0</v>
      </c>
      <c r="BG237" s="150">
        <f t="shared" si="56"/>
        <v>0</v>
      </c>
      <c r="BH237" s="150">
        <f t="shared" si="57"/>
        <v>0</v>
      </c>
      <c r="BI237" s="150">
        <f t="shared" si="58"/>
        <v>0</v>
      </c>
      <c r="BJ237" s="17" t="s">
        <v>88</v>
      </c>
      <c r="BK237" s="150">
        <f t="shared" si="59"/>
        <v>0</v>
      </c>
      <c r="BL237" s="17" t="s">
        <v>120</v>
      </c>
      <c r="BM237" s="149" t="s">
        <v>1551</v>
      </c>
    </row>
    <row r="238" spans="2:65" s="1" customFormat="1" ht="16.5" customHeight="1" x14ac:dyDescent="0.2">
      <c r="B238" s="137"/>
      <c r="C238" s="138" t="s">
        <v>527</v>
      </c>
      <c r="D238" s="138" t="s">
        <v>311</v>
      </c>
      <c r="E238" s="139" t="s">
        <v>8397</v>
      </c>
      <c r="F238" s="140" t="s">
        <v>8398</v>
      </c>
      <c r="G238" s="141" t="s">
        <v>2702</v>
      </c>
      <c r="H238" s="142">
        <v>2</v>
      </c>
      <c r="I238" s="143"/>
      <c r="J238" s="144">
        <f t="shared" si="50"/>
        <v>0</v>
      </c>
      <c r="K238" s="140" t="s">
        <v>366</v>
      </c>
      <c r="L238" s="33"/>
      <c r="M238" s="145" t="s">
        <v>1</v>
      </c>
      <c r="N238" s="146" t="s">
        <v>46</v>
      </c>
      <c r="P238" s="147">
        <f t="shared" si="51"/>
        <v>0</v>
      </c>
      <c r="Q238" s="147">
        <v>0</v>
      </c>
      <c r="R238" s="147">
        <f t="shared" si="52"/>
        <v>0</v>
      </c>
      <c r="S238" s="147">
        <v>0</v>
      </c>
      <c r="T238" s="148">
        <f t="shared" si="53"/>
        <v>0</v>
      </c>
      <c r="AR238" s="149" t="s">
        <v>120</v>
      </c>
      <c r="AT238" s="149" t="s">
        <v>311</v>
      </c>
      <c r="AU238" s="149" t="s">
        <v>88</v>
      </c>
      <c r="AY238" s="17" t="s">
        <v>309</v>
      </c>
      <c r="BE238" s="150">
        <f t="shared" si="54"/>
        <v>0</v>
      </c>
      <c r="BF238" s="150">
        <f t="shared" si="55"/>
        <v>0</v>
      </c>
      <c r="BG238" s="150">
        <f t="shared" si="56"/>
        <v>0</v>
      </c>
      <c r="BH238" s="150">
        <f t="shared" si="57"/>
        <v>0</v>
      </c>
      <c r="BI238" s="150">
        <f t="shared" si="58"/>
        <v>0</v>
      </c>
      <c r="BJ238" s="17" t="s">
        <v>88</v>
      </c>
      <c r="BK238" s="150">
        <f t="shared" si="59"/>
        <v>0</v>
      </c>
      <c r="BL238" s="17" t="s">
        <v>120</v>
      </c>
      <c r="BM238" s="149" t="s">
        <v>1562</v>
      </c>
    </row>
    <row r="239" spans="2:65" s="1" customFormat="1" ht="16.5" customHeight="1" x14ac:dyDescent="0.2">
      <c r="B239" s="137"/>
      <c r="C239" s="138" t="s">
        <v>1101</v>
      </c>
      <c r="D239" s="138" t="s">
        <v>311</v>
      </c>
      <c r="E239" s="139" t="s">
        <v>8399</v>
      </c>
      <c r="F239" s="140" t="s">
        <v>8400</v>
      </c>
      <c r="G239" s="141" t="s">
        <v>2702</v>
      </c>
      <c r="H239" s="142">
        <v>2</v>
      </c>
      <c r="I239" s="143"/>
      <c r="J239" s="144">
        <f t="shared" si="50"/>
        <v>0</v>
      </c>
      <c r="K239" s="140" t="s">
        <v>366</v>
      </c>
      <c r="L239" s="33"/>
      <c r="M239" s="145" t="s">
        <v>1</v>
      </c>
      <c r="N239" s="146" t="s">
        <v>46</v>
      </c>
      <c r="P239" s="147">
        <f t="shared" si="51"/>
        <v>0</v>
      </c>
      <c r="Q239" s="147">
        <v>0</v>
      </c>
      <c r="R239" s="147">
        <f t="shared" si="52"/>
        <v>0</v>
      </c>
      <c r="S239" s="147">
        <v>0</v>
      </c>
      <c r="T239" s="148">
        <f t="shared" si="53"/>
        <v>0</v>
      </c>
      <c r="AR239" s="149" t="s">
        <v>120</v>
      </c>
      <c r="AT239" s="149" t="s">
        <v>311</v>
      </c>
      <c r="AU239" s="149" t="s">
        <v>88</v>
      </c>
      <c r="AY239" s="17" t="s">
        <v>309</v>
      </c>
      <c r="BE239" s="150">
        <f t="shared" si="54"/>
        <v>0</v>
      </c>
      <c r="BF239" s="150">
        <f t="shared" si="55"/>
        <v>0</v>
      </c>
      <c r="BG239" s="150">
        <f t="shared" si="56"/>
        <v>0</v>
      </c>
      <c r="BH239" s="150">
        <f t="shared" si="57"/>
        <v>0</v>
      </c>
      <c r="BI239" s="150">
        <f t="shared" si="58"/>
        <v>0</v>
      </c>
      <c r="BJ239" s="17" t="s">
        <v>88</v>
      </c>
      <c r="BK239" s="150">
        <f t="shared" si="59"/>
        <v>0</v>
      </c>
      <c r="BL239" s="17" t="s">
        <v>120</v>
      </c>
      <c r="BM239" s="149" t="s">
        <v>1574</v>
      </c>
    </row>
    <row r="240" spans="2:65" s="1" customFormat="1" ht="16.5" customHeight="1" x14ac:dyDescent="0.2">
      <c r="B240" s="137"/>
      <c r="C240" s="138" t="s">
        <v>532</v>
      </c>
      <c r="D240" s="138" t="s">
        <v>311</v>
      </c>
      <c r="E240" s="139" t="s">
        <v>8401</v>
      </c>
      <c r="F240" s="140" t="s">
        <v>8402</v>
      </c>
      <c r="G240" s="141" t="s">
        <v>2702</v>
      </c>
      <c r="H240" s="142">
        <v>74</v>
      </c>
      <c r="I240" s="143"/>
      <c r="J240" s="144">
        <f t="shared" si="50"/>
        <v>0</v>
      </c>
      <c r="K240" s="140" t="s">
        <v>366</v>
      </c>
      <c r="L240" s="33"/>
      <c r="M240" s="145" t="s">
        <v>1</v>
      </c>
      <c r="N240" s="146" t="s">
        <v>46</v>
      </c>
      <c r="P240" s="147">
        <f t="shared" si="51"/>
        <v>0</v>
      </c>
      <c r="Q240" s="147">
        <v>0</v>
      </c>
      <c r="R240" s="147">
        <f t="shared" si="52"/>
        <v>0</v>
      </c>
      <c r="S240" s="147">
        <v>0</v>
      </c>
      <c r="T240" s="148">
        <f t="shared" si="53"/>
        <v>0</v>
      </c>
      <c r="AR240" s="149" t="s">
        <v>120</v>
      </c>
      <c r="AT240" s="149" t="s">
        <v>311</v>
      </c>
      <c r="AU240" s="149" t="s">
        <v>88</v>
      </c>
      <c r="AY240" s="17" t="s">
        <v>309</v>
      </c>
      <c r="BE240" s="150">
        <f t="shared" si="54"/>
        <v>0</v>
      </c>
      <c r="BF240" s="150">
        <f t="shared" si="55"/>
        <v>0</v>
      </c>
      <c r="BG240" s="150">
        <f t="shared" si="56"/>
        <v>0</v>
      </c>
      <c r="BH240" s="150">
        <f t="shared" si="57"/>
        <v>0</v>
      </c>
      <c r="BI240" s="150">
        <f t="shared" si="58"/>
        <v>0</v>
      </c>
      <c r="BJ240" s="17" t="s">
        <v>88</v>
      </c>
      <c r="BK240" s="150">
        <f t="shared" si="59"/>
        <v>0</v>
      </c>
      <c r="BL240" s="17" t="s">
        <v>120</v>
      </c>
      <c r="BM240" s="149" t="s">
        <v>1583</v>
      </c>
    </row>
    <row r="241" spans="2:65" s="1" customFormat="1" ht="16.5" customHeight="1" x14ac:dyDescent="0.2">
      <c r="B241" s="137"/>
      <c r="C241" s="138" t="s">
        <v>1112</v>
      </c>
      <c r="D241" s="138" t="s">
        <v>311</v>
      </c>
      <c r="E241" s="139" t="s">
        <v>8403</v>
      </c>
      <c r="F241" s="140" t="s">
        <v>8404</v>
      </c>
      <c r="G241" s="141" t="s">
        <v>2702</v>
      </c>
      <c r="H241" s="142">
        <v>4</v>
      </c>
      <c r="I241" s="143"/>
      <c r="J241" s="144">
        <f t="shared" si="50"/>
        <v>0</v>
      </c>
      <c r="K241" s="140" t="s">
        <v>366</v>
      </c>
      <c r="L241" s="33"/>
      <c r="M241" s="145" t="s">
        <v>1</v>
      </c>
      <c r="N241" s="146" t="s">
        <v>46</v>
      </c>
      <c r="P241" s="147">
        <f t="shared" si="51"/>
        <v>0</v>
      </c>
      <c r="Q241" s="147">
        <v>0</v>
      </c>
      <c r="R241" s="147">
        <f t="shared" si="52"/>
        <v>0</v>
      </c>
      <c r="S241" s="147">
        <v>0</v>
      </c>
      <c r="T241" s="148">
        <f t="shared" si="53"/>
        <v>0</v>
      </c>
      <c r="AR241" s="149" t="s">
        <v>120</v>
      </c>
      <c r="AT241" s="149" t="s">
        <v>311</v>
      </c>
      <c r="AU241" s="149" t="s">
        <v>88</v>
      </c>
      <c r="AY241" s="17" t="s">
        <v>309</v>
      </c>
      <c r="BE241" s="150">
        <f t="shared" si="54"/>
        <v>0</v>
      </c>
      <c r="BF241" s="150">
        <f t="shared" si="55"/>
        <v>0</v>
      </c>
      <c r="BG241" s="150">
        <f t="shared" si="56"/>
        <v>0</v>
      </c>
      <c r="BH241" s="150">
        <f t="shared" si="57"/>
        <v>0</v>
      </c>
      <c r="BI241" s="150">
        <f t="shared" si="58"/>
        <v>0</v>
      </c>
      <c r="BJ241" s="17" t="s">
        <v>88</v>
      </c>
      <c r="BK241" s="150">
        <f t="shared" si="59"/>
        <v>0</v>
      </c>
      <c r="BL241" s="17" t="s">
        <v>120</v>
      </c>
      <c r="BM241" s="149" t="s">
        <v>1589</v>
      </c>
    </row>
    <row r="242" spans="2:65" s="1" customFormat="1" ht="16.5" customHeight="1" x14ac:dyDescent="0.2">
      <c r="B242" s="137"/>
      <c r="C242" s="138" t="s">
        <v>538</v>
      </c>
      <c r="D242" s="138" t="s">
        <v>311</v>
      </c>
      <c r="E242" s="139" t="s">
        <v>8405</v>
      </c>
      <c r="F242" s="140" t="s">
        <v>8406</v>
      </c>
      <c r="G242" s="141" t="s">
        <v>2702</v>
      </c>
      <c r="H242" s="142">
        <v>12</v>
      </c>
      <c r="I242" s="143"/>
      <c r="J242" s="144">
        <f t="shared" si="50"/>
        <v>0</v>
      </c>
      <c r="K242" s="140" t="s">
        <v>366</v>
      </c>
      <c r="L242" s="33"/>
      <c r="M242" s="145" t="s">
        <v>1</v>
      </c>
      <c r="N242" s="146" t="s">
        <v>46</v>
      </c>
      <c r="P242" s="147">
        <f t="shared" si="51"/>
        <v>0</v>
      </c>
      <c r="Q242" s="147">
        <v>0</v>
      </c>
      <c r="R242" s="147">
        <f t="shared" si="52"/>
        <v>0</v>
      </c>
      <c r="S242" s="147">
        <v>0</v>
      </c>
      <c r="T242" s="148">
        <f t="shared" si="53"/>
        <v>0</v>
      </c>
      <c r="AR242" s="149" t="s">
        <v>120</v>
      </c>
      <c r="AT242" s="149" t="s">
        <v>311</v>
      </c>
      <c r="AU242" s="149" t="s">
        <v>88</v>
      </c>
      <c r="AY242" s="17" t="s">
        <v>309</v>
      </c>
      <c r="BE242" s="150">
        <f t="shared" si="54"/>
        <v>0</v>
      </c>
      <c r="BF242" s="150">
        <f t="shared" si="55"/>
        <v>0</v>
      </c>
      <c r="BG242" s="150">
        <f t="shared" si="56"/>
        <v>0</v>
      </c>
      <c r="BH242" s="150">
        <f t="shared" si="57"/>
        <v>0</v>
      </c>
      <c r="BI242" s="150">
        <f t="shared" si="58"/>
        <v>0</v>
      </c>
      <c r="BJ242" s="17" t="s">
        <v>88</v>
      </c>
      <c r="BK242" s="150">
        <f t="shared" si="59"/>
        <v>0</v>
      </c>
      <c r="BL242" s="17" t="s">
        <v>120</v>
      </c>
      <c r="BM242" s="149" t="s">
        <v>1603</v>
      </c>
    </row>
    <row r="243" spans="2:65" s="1" customFormat="1" ht="16.5" customHeight="1" x14ac:dyDescent="0.2">
      <c r="B243" s="137"/>
      <c r="C243" s="138" t="s">
        <v>1121</v>
      </c>
      <c r="D243" s="138" t="s">
        <v>311</v>
      </c>
      <c r="E243" s="139" t="s">
        <v>8407</v>
      </c>
      <c r="F243" s="140" t="s">
        <v>8408</v>
      </c>
      <c r="G243" s="141" t="s">
        <v>2702</v>
      </c>
      <c r="H243" s="142">
        <v>83</v>
      </c>
      <c r="I243" s="143"/>
      <c r="J243" s="144">
        <f t="shared" si="50"/>
        <v>0</v>
      </c>
      <c r="K243" s="140" t="s">
        <v>366</v>
      </c>
      <c r="L243" s="33"/>
      <c r="M243" s="145" t="s">
        <v>1</v>
      </c>
      <c r="N243" s="146" t="s">
        <v>46</v>
      </c>
      <c r="P243" s="147">
        <f t="shared" si="51"/>
        <v>0</v>
      </c>
      <c r="Q243" s="147">
        <v>0</v>
      </c>
      <c r="R243" s="147">
        <f t="shared" si="52"/>
        <v>0</v>
      </c>
      <c r="S243" s="147">
        <v>0</v>
      </c>
      <c r="T243" s="148">
        <f t="shared" si="53"/>
        <v>0</v>
      </c>
      <c r="AR243" s="149" t="s">
        <v>120</v>
      </c>
      <c r="AT243" s="149" t="s">
        <v>311</v>
      </c>
      <c r="AU243" s="149" t="s">
        <v>88</v>
      </c>
      <c r="AY243" s="17" t="s">
        <v>309</v>
      </c>
      <c r="BE243" s="150">
        <f t="shared" si="54"/>
        <v>0</v>
      </c>
      <c r="BF243" s="150">
        <f t="shared" si="55"/>
        <v>0</v>
      </c>
      <c r="BG243" s="150">
        <f t="shared" si="56"/>
        <v>0</v>
      </c>
      <c r="BH243" s="150">
        <f t="shared" si="57"/>
        <v>0</v>
      </c>
      <c r="BI243" s="150">
        <f t="shared" si="58"/>
        <v>0</v>
      </c>
      <c r="BJ243" s="17" t="s">
        <v>88</v>
      </c>
      <c r="BK243" s="150">
        <f t="shared" si="59"/>
        <v>0</v>
      </c>
      <c r="BL243" s="17" t="s">
        <v>120</v>
      </c>
      <c r="BM243" s="149" t="s">
        <v>2286</v>
      </c>
    </row>
    <row r="244" spans="2:65" s="1" customFormat="1" ht="16.5" customHeight="1" x14ac:dyDescent="0.2">
      <c r="B244" s="137"/>
      <c r="C244" s="138" t="s">
        <v>543</v>
      </c>
      <c r="D244" s="138" t="s">
        <v>311</v>
      </c>
      <c r="E244" s="139" t="s">
        <v>8409</v>
      </c>
      <c r="F244" s="140" t="s">
        <v>8410</v>
      </c>
      <c r="G244" s="141" t="s">
        <v>2702</v>
      </c>
      <c r="H244" s="142">
        <v>2</v>
      </c>
      <c r="I244" s="143"/>
      <c r="J244" s="144">
        <f t="shared" si="50"/>
        <v>0</v>
      </c>
      <c r="K244" s="140" t="s">
        <v>366</v>
      </c>
      <c r="L244" s="33"/>
      <c r="M244" s="145" t="s">
        <v>1</v>
      </c>
      <c r="N244" s="146" t="s">
        <v>46</v>
      </c>
      <c r="P244" s="147">
        <f t="shared" si="51"/>
        <v>0</v>
      </c>
      <c r="Q244" s="147">
        <v>0</v>
      </c>
      <c r="R244" s="147">
        <f t="shared" si="52"/>
        <v>0</v>
      </c>
      <c r="S244" s="147">
        <v>0</v>
      </c>
      <c r="T244" s="148">
        <f t="shared" si="53"/>
        <v>0</v>
      </c>
      <c r="AR244" s="149" t="s">
        <v>120</v>
      </c>
      <c r="AT244" s="149" t="s">
        <v>311</v>
      </c>
      <c r="AU244" s="149" t="s">
        <v>88</v>
      </c>
      <c r="AY244" s="17" t="s">
        <v>309</v>
      </c>
      <c r="BE244" s="150">
        <f t="shared" si="54"/>
        <v>0</v>
      </c>
      <c r="BF244" s="150">
        <f t="shared" si="55"/>
        <v>0</v>
      </c>
      <c r="BG244" s="150">
        <f t="shared" si="56"/>
        <v>0</v>
      </c>
      <c r="BH244" s="150">
        <f t="shared" si="57"/>
        <v>0</v>
      </c>
      <c r="BI244" s="150">
        <f t="shared" si="58"/>
        <v>0</v>
      </c>
      <c r="BJ244" s="17" t="s">
        <v>88</v>
      </c>
      <c r="BK244" s="150">
        <f t="shared" si="59"/>
        <v>0</v>
      </c>
      <c r="BL244" s="17" t="s">
        <v>120</v>
      </c>
      <c r="BM244" s="149" t="s">
        <v>2296</v>
      </c>
    </row>
    <row r="245" spans="2:65" s="1" customFormat="1" ht="16.5" customHeight="1" x14ac:dyDescent="0.2">
      <c r="B245" s="137"/>
      <c r="C245" s="138" t="s">
        <v>497</v>
      </c>
      <c r="D245" s="138" t="s">
        <v>311</v>
      </c>
      <c r="E245" s="139" t="s">
        <v>8411</v>
      </c>
      <c r="F245" s="140" t="s">
        <v>8412</v>
      </c>
      <c r="G245" s="141" t="s">
        <v>2702</v>
      </c>
      <c r="H245" s="142">
        <v>15</v>
      </c>
      <c r="I245" s="143"/>
      <c r="J245" s="144">
        <f t="shared" si="50"/>
        <v>0</v>
      </c>
      <c r="K245" s="140" t="s">
        <v>366</v>
      </c>
      <c r="L245" s="33"/>
      <c r="M245" s="145" t="s">
        <v>1</v>
      </c>
      <c r="N245" s="146" t="s">
        <v>46</v>
      </c>
      <c r="P245" s="147">
        <f t="shared" si="51"/>
        <v>0</v>
      </c>
      <c r="Q245" s="147">
        <v>0</v>
      </c>
      <c r="R245" s="147">
        <f t="shared" si="52"/>
        <v>0</v>
      </c>
      <c r="S245" s="147">
        <v>0</v>
      </c>
      <c r="T245" s="148">
        <f t="shared" si="53"/>
        <v>0</v>
      </c>
      <c r="AR245" s="149" t="s">
        <v>120</v>
      </c>
      <c r="AT245" s="149" t="s">
        <v>311</v>
      </c>
      <c r="AU245" s="149" t="s">
        <v>88</v>
      </c>
      <c r="AY245" s="17" t="s">
        <v>309</v>
      </c>
      <c r="BE245" s="150">
        <f t="shared" si="54"/>
        <v>0</v>
      </c>
      <c r="BF245" s="150">
        <f t="shared" si="55"/>
        <v>0</v>
      </c>
      <c r="BG245" s="150">
        <f t="shared" si="56"/>
        <v>0</v>
      </c>
      <c r="BH245" s="150">
        <f t="shared" si="57"/>
        <v>0</v>
      </c>
      <c r="BI245" s="150">
        <f t="shared" si="58"/>
        <v>0</v>
      </c>
      <c r="BJ245" s="17" t="s">
        <v>88</v>
      </c>
      <c r="BK245" s="150">
        <f t="shared" si="59"/>
        <v>0</v>
      </c>
      <c r="BL245" s="17" t="s">
        <v>120</v>
      </c>
      <c r="BM245" s="149" t="s">
        <v>2303</v>
      </c>
    </row>
    <row r="246" spans="2:65" s="1" customFormat="1" ht="16.5" customHeight="1" x14ac:dyDescent="0.2">
      <c r="B246" s="137"/>
      <c r="C246" s="138" t="s">
        <v>546</v>
      </c>
      <c r="D246" s="138" t="s">
        <v>311</v>
      </c>
      <c r="E246" s="139" t="s">
        <v>8413</v>
      </c>
      <c r="F246" s="140" t="s">
        <v>8414</v>
      </c>
      <c r="G246" s="141" t="s">
        <v>2702</v>
      </c>
      <c r="H246" s="142">
        <v>7</v>
      </c>
      <c r="I246" s="143"/>
      <c r="J246" s="144">
        <f t="shared" si="50"/>
        <v>0</v>
      </c>
      <c r="K246" s="140" t="s">
        <v>366</v>
      </c>
      <c r="L246" s="33"/>
      <c r="M246" s="145" t="s">
        <v>1</v>
      </c>
      <c r="N246" s="146" t="s">
        <v>46</v>
      </c>
      <c r="P246" s="147">
        <f t="shared" si="51"/>
        <v>0</v>
      </c>
      <c r="Q246" s="147">
        <v>0</v>
      </c>
      <c r="R246" s="147">
        <f t="shared" si="52"/>
        <v>0</v>
      </c>
      <c r="S246" s="147">
        <v>0</v>
      </c>
      <c r="T246" s="148">
        <f t="shared" si="53"/>
        <v>0</v>
      </c>
      <c r="AR246" s="149" t="s">
        <v>120</v>
      </c>
      <c r="AT246" s="149" t="s">
        <v>311</v>
      </c>
      <c r="AU246" s="149" t="s">
        <v>88</v>
      </c>
      <c r="AY246" s="17" t="s">
        <v>309</v>
      </c>
      <c r="BE246" s="150">
        <f t="shared" si="54"/>
        <v>0</v>
      </c>
      <c r="BF246" s="150">
        <f t="shared" si="55"/>
        <v>0</v>
      </c>
      <c r="BG246" s="150">
        <f t="shared" si="56"/>
        <v>0</v>
      </c>
      <c r="BH246" s="150">
        <f t="shared" si="57"/>
        <v>0</v>
      </c>
      <c r="BI246" s="150">
        <f t="shared" si="58"/>
        <v>0</v>
      </c>
      <c r="BJ246" s="17" t="s">
        <v>88</v>
      </c>
      <c r="BK246" s="150">
        <f t="shared" si="59"/>
        <v>0</v>
      </c>
      <c r="BL246" s="17" t="s">
        <v>120</v>
      </c>
      <c r="BM246" s="149" t="s">
        <v>2313</v>
      </c>
    </row>
    <row r="247" spans="2:65" s="1" customFormat="1" ht="16.5" customHeight="1" x14ac:dyDescent="0.2">
      <c r="B247" s="137"/>
      <c r="C247" s="138" t="s">
        <v>1142</v>
      </c>
      <c r="D247" s="138" t="s">
        <v>311</v>
      </c>
      <c r="E247" s="139" t="s">
        <v>8415</v>
      </c>
      <c r="F247" s="140" t="s">
        <v>8416</v>
      </c>
      <c r="G247" s="141" t="s">
        <v>434</v>
      </c>
      <c r="H247" s="142">
        <v>3409</v>
      </c>
      <c r="I247" s="143"/>
      <c r="J247" s="144">
        <f t="shared" si="50"/>
        <v>0</v>
      </c>
      <c r="K247" s="140" t="s">
        <v>366</v>
      </c>
      <c r="L247" s="33"/>
      <c r="M247" s="145" t="s">
        <v>1</v>
      </c>
      <c r="N247" s="146" t="s">
        <v>46</v>
      </c>
      <c r="P247" s="147">
        <f t="shared" si="51"/>
        <v>0</v>
      </c>
      <c r="Q247" s="147">
        <v>0</v>
      </c>
      <c r="R247" s="147">
        <f t="shared" si="52"/>
        <v>0</v>
      </c>
      <c r="S247" s="147">
        <v>0</v>
      </c>
      <c r="T247" s="148">
        <f t="shared" si="53"/>
        <v>0</v>
      </c>
      <c r="AR247" s="149" t="s">
        <v>120</v>
      </c>
      <c r="AT247" s="149" t="s">
        <v>311</v>
      </c>
      <c r="AU247" s="149" t="s">
        <v>88</v>
      </c>
      <c r="AY247" s="17" t="s">
        <v>309</v>
      </c>
      <c r="BE247" s="150">
        <f t="shared" si="54"/>
        <v>0</v>
      </c>
      <c r="BF247" s="150">
        <f t="shared" si="55"/>
        <v>0</v>
      </c>
      <c r="BG247" s="150">
        <f t="shared" si="56"/>
        <v>0</v>
      </c>
      <c r="BH247" s="150">
        <f t="shared" si="57"/>
        <v>0</v>
      </c>
      <c r="BI247" s="150">
        <f t="shared" si="58"/>
        <v>0</v>
      </c>
      <c r="BJ247" s="17" t="s">
        <v>88</v>
      </c>
      <c r="BK247" s="150">
        <f t="shared" si="59"/>
        <v>0</v>
      </c>
      <c r="BL247" s="17" t="s">
        <v>120</v>
      </c>
      <c r="BM247" s="149" t="s">
        <v>2323</v>
      </c>
    </row>
    <row r="248" spans="2:65" s="1" customFormat="1" ht="16.5" customHeight="1" x14ac:dyDescent="0.2">
      <c r="B248" s="137"/>
      <c r="C248" s="138" t="s">
        <v>550</v>
      </c>
      <c r="D248" s="138" t="s">
        <v>311</v>
      </c>
      <c r="E248" s="139" t="s">
        <v>8417</v>
      </c>
      <c r="F248" s="140" t="s">
        <v>8418</v>
      </c>
      <c r="G248" s="141" t="s">
        <v>434</v>
      </c>
      <c r="H248" s="142">
        <v>741</v>
      </c>
      <c r="I248" s="143"/>
      <c r="J248" s="144">
        <f t="shared" si="50"/>
        <v>0</v>
      </c>
      <c r="K248" s="140" t="s">
        <v>366</v>
      </c>
      <c r="L248" s="33"/>
      <c r="M248" s="145" t="s">
        <v>1</v>
      </c>
      <c r="N248" s="146" t="s">
        <v>46</v>
      </c>
      <c r="P248" s="147">
        <f t="shared" si="51"/>
        <v>0</v>
      </c>
      <c r="Q248" s="147">
        <v>0</v>
      </c>
      <c r="R248" s="147">
        <f t="shared" si="52"/>
        <v>0</v>
      </c>
      <c r="S248" s="147">
        <v>0</v>
      </c>
      <c r="T248" s="148">
        <f t="shared" si="53"/>
        <v>0</v>
      </c>
      <c r="AR248" s="149" t="s">
        <v>120</v>
      </c>
      <c r="AT248" s="149" t="s">
        <v>311</v>
      </c>
      <c r="AU248" s="149" t="s">
        <v>88</v>
      </c>
      <c r="AY248" s="17" t="s">
        <v>309</v>
      </c>
      <c r="BE248" s="150">
        <f t="shared" si="54"/>
        <v>0</v>
      </c>
      <c r="BF248" s="150">
        <f t="shared" si="55"/>
        <v>0</v>
      </c>
      <c r="BG248" s="150">
        <f t="shared" si="56"/>
        <v>0</v>
      </c>
      <c r="BH248" s="150">
        <f t="shared" si="57"/>
        <v>0</v>
      </c>
      <c r="BI248" s="150">
        <f t="shared" si="58"/>
        <v>0</v>
      </c>
      <c r="BJ248" s="17" t="s">
        <v>88</v>
      </c>
      <c r="BK248" s="150">
        <f t="shared" si="59"/>
        <v>0</v>
      </c>
      <c r="BL248" s="17" t="s">
        <v>120</v>
      </c>
      <c r="BM248" s="149" t="s">
        <v>2333</v>
      </c>
    </row>
    <row r="249" spans="2:65" s="1" customFormat="1" ht="24.2" customHeight="1" x14ac:dyDescent="0.2">
      <c r="B249" s="137"/>
      <c r="C249" s="138" t="s">
        <v>1152</v>
      </c>
      <c r="D249" s="138" t="s">
        <v>311</v>
      </c>
      <c r="E249" s="139" t="s">
        <v>8419</v>
      </c>
      <c r="F249" s="140" t="s">
        <v>8420</v>
      </c>
      <c r="G249" s="141" t="s">
        <v>434</v>
      </c>
      <c r="H249" s="142">
        <v>45</v>
      </c>
      <c r="I249" s="143"/>
      <c r="J249" s="144">
        <f t="shared" si="50"/>
        <v>0</v>
      </c>
      <c r="K249" s="140" t="s">
        <v>366</v>
      </c>
      <c r="L249" s="33"/>
      <c r="M249" s="145" t="s">
        <v>1</v>
      </c>
      <c r="N249" s="146" t="s">
        <v>46</v>
      </c>
      <c r="P249" s="147">
        <f t="shared" si="51"/>
        <v>0</v>
      </c>
      <c r="Q249" s="147">
        <v>0</v>
      </c>
      <c r="R249" s="147">
        <f t="shared" si="52"/>
        <v>0</v>
      </c>
      <c r="S249" s="147">
        <v>0</v>
      </c>
      <c r="T249" s="148">
        <f t="shared" si="53"/>
        <v>0</v>
      </c>
      <c r="AR249" s="149" t="s">
        <v>120</v>
      </c>
      <c r="AT249" s="149" t="s">
        <v>311</v>
      </c>
      <c r="AU249" s="149" t="s">
        <v>88</v>
      </c>
      <c r="AY249" s="17" t="s">
        <v>309</v>
      </c>
      <c r="BE249" s="150">
        <f t="shared" si="54"/>
        <v>0</v>
      </c>
      <c r="BF249" s="150">
        <f t="shared" si="55"/>
        <v>0</v>
      </c>
      <c r="BG249" s="150">
        <f t="shared" si="56"/>
        <v>0</v>
      </c>
      <c r="BH249" s="150">
        <f t="shared" si="57"/>
        <v>0</v>
      </c>
      <c r="BI249" s="150">
        <f t="shared" si="58"/>
        <v>0</v>
      </c>
      <c r="BJ249" s="17" t="s">
        <v>88</v>
      </c>
      <c r="BK249" s="150">
        <f t="shared" si="59"/>
        <v>0</v>
      </c>
      <c r="BL249" s="17" t="s">
        <v>120</v>
      </c>
      <c r="BM249" s="149" t="s">
        <v>2342</v>
      </c>
    </row>
    <row r="250" spans="2:65" s="1" customFormat="1" ht="16.5" customHeight="1" x14ac:dyDescent="0.2">
      <c r="B250" s="137"/>
      <c r="C250" s="138" t="s">
        <v>553</v>
      </c>
      <c r="D250" s="138" t="s">
        <v>311</v>
      </c>
      <c r="E250" s="139" t="s">
        <v>8421</v>
      </c>
      <c r="F250" s="140" t="s">
        <v>8422</v>
      </c>
      <c r="G250" s="141" t="s">
        <v>434</v>
      </c>
      <c r="H250" s="142">
        <v>4190</v>
      </c>
      <c r="I250" s="143"/>
      <c r="J250" s="144">
        <f t="shared" si="50"/>
        <v>0</v>
      </c>
      <c r="K250" s="140" t="s">
        <v>366</v>
      </c>
      <c r="L250" s="33"/>
      <c r="M250" s="145" t="s">
        <v>1</v>
      </c>
      <c r="N250" s="146" t="s">
        <v>46</v>
      </c>
      <c r="P250" s="147">
        <f t="shared" si="51"/>
        <v>0</v>
      </c>
      <c r="Q250" s="147">
        <v>0</v>
      </c>
      <c r="R250" s="147">
        <f t="shared" si="52"/>
        <v>0</v>
      </c>
      <c r="S250" s="147">
        <v>0</v>
      </c>
      <c r="T250" s="148">
        <f t="shared" si="53"/>
        <v>0</v>
      </c>
      <c r="AR250" s="149" t="s">
        <v>120</v>
      </c>
      <c r="AT250" s="149" t="s">
        <v>311</v>
      </c>
      <c r="AU250" s="149" t="s">
        <v>88</v>
      </c>
      <c r="AY250" s="17" t="s">
        <v>309</v>
      </c>
      <c r="BE250" s="150">
        <f t="shared" si="54"/>
        <v>0</v>
      </c>
      <c r="BF250" s="150">
        <f t="shared" si="55"/>
        <v>0</v>
      </c>
      <c r="BG250" s="150">
        <f t="shared" si="56"/>
        <v>0</v>
      </c>
      <c r="BH250" s="150">
        <f t="shared" si="57"/>
        <v>0</v>
      </c>
      <c r="BI250" s="150">
        <f t="shared" si="58"/>
        <v>0</v>
      </c>
      <c r="BJ250" s="17" t="s">
        <v>88</v>
      </c>
      <c r="BK250" s="150">
        <f t="shared" si="59"/>
        <v>0</v>
      </c>
      <c r="BL250" s="17" t="s">
        <v>120</v>
      </c>
      <c r="BM250" s="149" t="s">
        <v>2353</v>
      </c>
    </row>
    <row r="251" spans="2:65" s="1" customFormat="1" ht="16.5" customHeight="1" x14ac:dyDescent="0.2">
      <c r="B251" s="137"/>
      <c r="C251" s="138" t="s">
        <v>1161</v>
      </c>
      <c r="D251" s="138" t="s">
        <v>311</v>
      </c>
      <c r="E251" s="139" t="s">
        <v>8423</v>
      </c>
      <c r="F251" s="140" t="s">
        <v>8424</v>
      </c>
      <c r="G251" s="141" t="s">
        <v>434</v>
      </c>
      <c r="H251" s="142">
        <v>1140</v>
      </c>
      <c r="I251" s="143"/>
      <c r="J251" s="144">
        <f t="shared" si="50"/>
        <v>0</v>
      </c>
      <c r="K251" s="140" t="s">
        <v>366</v>
      </c>
      <c r="L251" s="33"/>
      <c r="M251" s="145" t="s">
        <v>1</v>
      </c>
      <c r="N251" s="146" t="s">
        <v>46</v>
      </c>
      <c r="P251" s="147">
        <f t="shared" si="51"/>
        <v>0</v>
      </c>
      <c r="Q251" s="147">
        <v>0</v>
      </c>
      <c r="R251" s="147">
        <f t="shared" si="52"/>
        <v>0</v>
      </c>
      <c r="S251" s="147">
        <v>0</v>
      </c>
      <c r="T251" s="148">
        <f t="shared" si="53"/>
        <v>0</v>
      </c>
      <c r="AR251" s="149" t="s">
        <v>120</v>
      </c>
      <c r="AT251" s="149" t="s">
        <v>311</v>
      </c>
      <c r="AU251" s="149" t="s">
        <v>88</v>
      </c>
      <c r="AY251" s="17" t="s">
        <v>309</v>
      </c>
      <c r="BE251" s="150">
        <f t="shared" si="54"/>
        <v>0</v>
      </c>
      <c r="BF251" s="150">
        <f t="shared" si="55"/>
        <v>0</v>
      </c>
      <c r="BG251" s="150">
        <f t="shared" si="56"/>
        <v>0</v>
      </c>
      <c r="BH251" s="150">
        <f t="shared" si="57"/>
        <v>0</v>
      </c>
      <c r="BI251" s="150">
        <f t="shared" si="58"/>
        <v>0</v>
      </c>
      <c r="BJ251" s="17" t="s">
        <v>88</v>
      </c>
      <c r="BK251" s="150">
        <f t="shared" si="59"/>
        <v>0</v>
      </c>
      <c r="BL251" s="17" t="s">
        <v>120</v>
      </c>
      <c r="BM251" s="149" t="s">
        <v>2364</v>
      </c>
    </row>
    <row r="252" spans="2:65" s="1" customFormat="1" ht="16.5" customHeight="1" x14ac:dyDescent="0.2">
      <c r="B252" s="137"/>
      <c r="C252" s="138" t="s">
        <v>557</v>
      </c>
      <c r="D252" s="138" t="s">
        <v>311</v>
      </c>
      <c r="E252" s="139" t="s">
        <v>8425</v>
      </c>
      <c r="F252" s="140" t="s">
        <v>8426</v>
      </c>
      <c r="G252" s="141" t="s">
        <v>434</v>
      </c>
      <c r="H252" s="142">
        <v>9696</v>
      </c>
      <c r="I252" s="143"/>
      <c r="J252" s="144">
        <f t="shared" si="50"/>
        <v>0</v>
      </c>
      <c r="K252" s="140" t="s">
        <v>366</v>
      </c>
      <c r="L252" s="33"/>
      <c r="M252" s="145" t="s">
        <v>1</v>
      </c>
      <c r="N252" s="146" t="s">
        <v>46</v>
      </c>
      <c r="P252" s="147">
        <f t="shared" si="51"/>
        <v>0</v>
      </c>
      <c r="Q252" s="147">
        <v>0</v>
      </c>
      <c r="R252" s="147">
        <f t="shared" si="52"/>
        <v>0</v>
      </c>
      <c r="S252" s="147">
        <v>0</v>
      </c>
      <c r="T252" s="148">
        <f t="shared" si="53"/>
        <v>0</v>
      </c>
      <c r="AR252" s="149" t="s">
        <v>120</v>
      </c>
      <c r="AT252" s="149" t="s">
        <v>311</v>
      </c>
      <c r="AU252" s="149" t="s">
        <v>88</v>
      </c>
      <c r="AY252" s="17" t="s">
        <v>309</v>
      </c>
      <c r="BE252" s="150">
        <f t="shared" si="54"/>
        <v>0</v>
      </c>
      <c r="BF252" s="150">
        <f t="shared" si="55"/>
        <v>0</v>
      </c>
      <c r="BG252" s="150">
        <f t="shared" si="56"/>
        <v>0</v>
      </c>
      <c r="BH252" s="150">
        <f t="shared" si="57"/>
        <v>0</v>
      </c>
      <c r="BI252" s="150">
        <f t="shared" si="58"/>
        <v>0</v>
      </c>
      <c r="BJ252" s="17" t="s">
        <v>88</v>
      </c>
      <c r="BK252" s="150">
        <f t="shared" si="59"/>
        <v>0</v>
      </c>
      <c r="BL252" s="17" t="s">
        <v>120</v>
      </c>
      <c r="BM252" s="149" t="s">
        <v>2375</v>
      </c>
    </row>
    <row r="253" spans="2:65" s="1" customFormat="1" ht="16.5" customHeight="1" x14ac:dyDescent="0.2">
      <c r="B253" s="137"/>
      <c r="C253" s="138" t="s">
        <v>1170</v>
      </c>
      <c r="D253" s="138" t="s">
        <v>311</v>
      </c>
      <c r="E253" s="139" t="s">
        <v>8427</v>
      </c>
      <c r="F253" s="140" t="s">
        <v>8428</v>
      </c>
      <c r="G253" s="141" t="s">
        <v>434</v>
      </c>
      <c r="H253" s="142">
        <v>2362</v>
      </c>
      <c r="I253" s="143"/>
      <c r="J253" s="144">
        <f t="shared" si="50"/>
        <v>0</v>
      </c>
      <c r="K253" s="140" t="s">
        <v>366</v>
      </c>
      <c r="L253" s="33"/>
      <c r="M253" s="145" t="s">
        <v>1</v>
      </c>
      <c r="N253" s="146" t="s">
        <v>46</v>
      </c>
      <c r="P253" s="147">
        <f t="shared" si="51"/>
        <v>0</v>
      </c>
      <c r="Q253" s="147">
        <v>0</v>
      </c>
      <c r="R253" s="147">
        <f t="shared" si="52"/>
        <v>0</v>
      </c>
      <c r="S253" s="147">
        <v>0</v>
      </c>
      <c r="T253" s="148">
        <f t="shared" si="53"/>
        <v>0</v>
      </c>
      <c r="AR253" s="149" t="s">
        <v>120</v>
      </c>
      <c r="AT253" s="149" t="s">
        <v>311</v>
      </c>
      <c r="AU253" s="149" t="s">
        <v>88</v>
      </c>
      <c r="AY253" s="17" t="s">
        <v>309</v>
      </c>
      <c r="BE253" s="150">
        <f t="shared" si="54"/>
        <v>0</v>
      </c>
      <c r="BF253" s="150">
        <f t="shared" si="55"/>
        <v>0</v>
      </c>
      <c r="BG253" s="150">
        <f t="shared" si="56"/>
        <v>0</v>
      </c>
      <c r="BH253" s="150">
        <f t="shared" si="57"/>
        <v>0</v>
      </c>
      <c r="BI253" s="150">
        <f t="shared" si="58"/>
        <v>0</v>
      </c>
      <c r="BJ253" s="17" t="s">
        <v>88</v>
      </c>
      <c r="BK253" s="150">
        <f t="shared" si="59"/>
        <v>0</v>
      </c>
      <c r="BL253" s="17" t="s">
        <v>120</v>
      </c>
      <c r="BM253" s="149" t="s">
        <v>2386</v>
      </c>
    </row>
    <row r="254" spans="2:65" s="1" customFormat="1" ht="16.5" customHeight="1" x14ac:dyDescent="0.2">
      <c r="B254" s="137"/>
      <c r="C254" s="138" t="s">
        <v>560</v>
      </c>
      <c r="D254" s="138" t="s">
        <v>311</v>
      </c>
      <c r="E254" s="139" t="s">
        <v>8429</v>
      </c>
      <c r="F254" s="140" t="s">
        <v>8430</v>
      </c>
      <c r="G254" s="141" t="s">
        <v>434</v>
      </c>
      <c r="H254" s="142">
        <v>1545</v>
      </c>
      <c r="I254" s="143"/>
      <c r="J254" s="144">
        <f t="shared" si="50"/>
        <v>0</v>
      </c>
      <c r="K254" s="140" t="s">
        <v>366</v>
      </c>
      <c r="L254" s="33"/>
      <c r="M254" s="145" t="s">
        <v>1</v>
      </c>
      <c r="N254" s="146" t="s">
        <v>46</v>
      </c>
      <c r="P254" s="147">
        <f t="shared" si="51"/>
        <v>0</v>
      </c>
      <c r="Q254" s="147">
        <v>0</v>
      </c>
      <c r="R254" s="147">
        <f t="shared" si="52"/>
        <v>0</v>
      </c>
      <c r="S254" s="147">
        <v>0</v>
      </c>
      <c r="T254" s="148">
        <f t="shared" si="53"/>
        <v>0</v>
      </c>
      <c r="AR254" s="149" t="s">
        <v>120</v>
      </c>
      <c r="AT254" s="149" t="s">
        <v>311</v>
      </c>
      <c r="AU254" s="149" t="s">
        <v>88</v>
      </c>
      <c r="AY254" s="17" t="s">
        <v>309</v>
      </c>
      <c r="BE254" s="150">
        <f t="shared" si="54"/>
        <v>0</v>
      </c>
      <c r="BF254" s="150">
        <f t="shared" si="55"/>
        <v>0</v>
      </c>
      <c r="BG254" s="150">
        <f t="shared" si="56"/>
        <v>0</v>
      </c>
      <c r="BH254" s="150">
        <f t="shared" si="57"/>
        <v>0</v>
      </c>
      <c r="BI254" s="150">
        <f t="shared" si="58"/>
        <v>0</v>
      </c>
      <c r="BJ254" s="17" t="s">
        <v>88</v>
      </c>
      <c r="BK254" s="150">
        <f t="shared" si="59"/>
        <v>0</v>
      </c>
      <c r="BL254" s="17" t="s">
        <v>120</v>
      </c>
      <c r="BM254" s="149" t="s">
        <v>2396</v>
      </c>
    </row>
    <row r="255" spans="2:65" s="1" customFormat="1" ht="16.5" customHeight="1" x14ac:dyDescent="0.2">
      <c r="B255" s="137"/>
      <c r="C255" s="138" t="s">
        <v>1182</v>
      </c>
      <c r="D255" s="138" t="s">
        <v>311</v>
      </c>
      <c r="E255" s="139" t="s">
        <v>8431</v>
      </c>
      <c r="F255" s="140" t="s">
        <v>8432</v>
      </c>
      <c r="G255" s="141" t="s">
        <v>434</v>
      </c>
      <c r="H255" s="142">
        <v>1210</v>
      </c>
      <c r="I255" s="143"/>
      <c r="J255" s="144">
        <f t="shared" si="50"/>
        <v>0</v>
      </c>
      <c r="K255" s="140" t="s">
        <v>366</v>
      </c>
      <c r="L255" s="33"/>
      <c r="M255" s="145" t="s">
        <v>1</v>
      </c>
      <c r="N255" s="146" t="s">
        <v>46</v>
      </c>
      <c r="P255" s="147">
        <f t="shared" si="51"/>
        <v>0</v>
      </c>
      <c r="Q255" s="147">
        <v>0</v>
      </c>
      <c r="R255" s="147">
        <f t="shared" si="52"/>
        <v>0</v>
      </c>
      <c r="S255" s="147">
        <v>0</v>
      </c>
      <c r="T255" s="148">
        <f t="shared" si="53"/>
        <v>0</v>
      </c>
      <c r="AR255" s="149" t="s">
        <v>120</v>
      </c>
      <c r="AT255" s="149" t="s">
        <v>311</v>
      </c>
      <c r="AU255" s="149" t="s">
        <v>88</v>
      </c>
      <c r="AY255" s="17" t="s">
        <v>309</v>
      </c>
      <c r="BE255" s="150">
        <f t="shared" si="54"/>
        <v>0</v>
      </c>
      <c r="BF255" s="150">
        <f t="shared" si="55"/>
        <v>0</v>
      </c>
      <c r="BG255" s="150">
        <f t="shared" si="56"/>
        <v>0</v>
      </c>
      <c r="BH255" s="150">
        <f t="shared" si="57"/>
        <v>0</v>
      </c>
      <c r="BI255" s="150">
        <f t="shared" si="58"/>
        <v>0</v>
      </c>
      <c r="BJ255" s="17" t="s">
        <v>88</v>
      </c>
      <c r="BK255" s="150">
        <f t="shared" si="59"/>
        <v>0</v>
      </c>
      <c r="BL255" s="17" t="s">
        <v>120</v>
      </c>
      <c r="BM255" s="149" t="s">
        <v>2409</v>
      </c>
    </row>
    <row r="256" spans="2:65" s="1" customFormat="1" ht="16.5" customHeight="1" x14ac:dyDescent="0.2">
      <c r="B256" s="137"/>
      <c r="C256" s="138" t="s">
        <v>564</v>
      </c>
      <c r="D256" s="138" t="s">
        <v>311</v>
      </c>
      <c r="E256" s="139" t="s">
        <v>8433</v>
      </c>
      <c r="F256" s="140" t="s">
        <v>8434</v>
      </c>
      <c r="G256" s="141" t="s">
        <v>434</v>
      </c>
      <c r="H256" s="142">
        <v>24192</v>
      </c>
      <c r="I256" s="143"/>
      <c r="J256" s="144">
        <f t="shared" si="50"/>
        <v>0</v>
      </c>
      <c r="K256" s="140" t="s">
        <v>366</v>
      </c>
      <c r="L256" s="33"/>
      <c r="M256" s="145" t="s">
        <v>1</v>
      </c>
      <c r="N256" s="146" t="s">
        <v>46</v>
      </c>
      <c r="P256" s="147">
        <f t="shared" si="51"/>
        <v>0</v>
      </c>
      <c r="Q256" s="147">
        <v>0</v>
      </c>
      <c r="R256" s="147">
        <f t="shared" si="52"/>
        <v>0</v>
      </c>
      <c r="S256" s="147">
        <v>0</v>
      </c>
      <c r="T256" s="148">
        <f t="shared" si="53"/>
        <v>0</v>
      </c>
      <c r="AR256" s="149" t="s">
        <v>120</v>
      </c>
      <c r="AT256" s="149" t="s">
        <v>311</v>
      </c>
      <c r="AU256" s="149" t="s">
        <v>88</v>
      </c>
      <c r="AY256" s="17" t="s">
        <v>309</v>
      </c>
      <c r="BE256" s="150">
        <f t="shared" si="54"/>
        <v>0</v>
      </c>
      <c r="BF256" s="150">
        <f t="shared" si="55"/>
        <v>0</v>
      </c>
      <c r="BG256" s="150">
        <f t="shared" si="56"/>
        <v>0</v>
      </c>
      <c r="BH256" s="150">
        <f t="shared" si="57"/>
        <v>0</v>
      </c>
      <c r="BI256" s="150">
        <f t="shared" si="58"/>
        <v>0</v>
      </c>
      <c r="BJ256" s="17" t="s">
        <v>88</v>
      </c>
      <c r="BK256" s="150">
        <f t="shared" si="59"/>
        <v>0</v>
      </c>
      <c r="BL256" s="17" t="s">
        <v>120</v>
      </c>
      <c r="BM256" s="149" t="s">
        <v>2421</v>
      </c>
    </row>
    <row r="257" spans="2:65" s="1" customFormat="1" ht="16.5" customHeight="1" x14ac:dyDescent="0.2">
      <c r="B257" s="137"/>
      <c r="C257" s="138" t="s">
        <v>1196</v>
      </c>
      <c r="D257" s="138" t="s">
        <v>311</v>
      </c>
      <c r="E257" s="139" t="s">
        <v>8435</v>
      </c>
      <c r="F257" s="140" t="s">
        <v>8436</v>
      </c>
      <c r="G257" s="141" t="s">
        <v>434</v>
      </c>
      <c r="H257" s="142">
        <v>10670</v>
      </c>
      <c r="I257" s="143"/>
      <c r="J257" s="144">
        <f t="shared" si="50"/>
        <v>0</v>
      </c>
      <c r="K257" s="140" t="s">
        <v>366</v>
      </c>
      <c r="L257" s="33"/>
      <c r="M257" s="145" t="s">
        <v>1</v>
      </c>
      <c r="N257" s="146" t="s">
        <v>46</v>
      </c>
      <c r="P257" s="147">
        <f t="shared" si="51"/>
        <v>0</v>
      </c>
      <c r="Q257" s="147">
        <v>0</v>
      </c>
      <c r="R257" s="147">
        <f t="shared" si="52"/>
        <v>0</v>
      </c>
      <c r="S257" s="147">
        <v>0</v>
      </c>
      <c r="T257" s="148">
        <f t="shared" si="53"/>
        <v>0</v>
      </c>
      <c r="AR257" s="149" t="s">
        <v>120</v>
      </c>
      <c r="AT257" s="149" t="s">
        <v>311</v>
      </c>
      <c r="AU257" s="149" t="s">
        <v>88</v>
      </c>
      <c r="AY257" s="17" t="s">
        <v>309</v>
      </c>
      <c r="BE257" s="150">
        <f t="shared" si="54"/>
        <v>0</v>
      </c>
      <c r="BF257" s="150">
        <f t="shared" si="55"/>
        <v>0</v>
      </c>
      <c r="BG257" s="150">
        <f t="shared" si="56"/>
        <v>0</v>
      </c>
      <c r="BH257" s="150">
        <f t="shared" si="57"/>
        <v>0</v>
      </c>
      <c r="BI257" s="150">
        <f t="shared" si="58"/>
        <v>0</v>
      </c>
      <c r="BJ257" s="17" t="s">
        <v>88</v>
      </c>
      <c r="BK257" s="150">
        <f t="shared" si="59"/>
        <v>0</v>
      </c>
      <c r="BL257" s="17" t="s">
        <v>120</v>
      </c>
      <c r="BM257" s="149" t="s">
        <v>2431</v>
      </c>
    </row>
    <row r="258" spans="2:65" s="1" customFormat="1" ht="16.5" customHeight="1" x14ac:dyDescent="0.2">
      <c r="B258" s="137"/>
      <c r="C258" s="138" t="s">
        <v>567</v>
      </c>
      <c r="D258" s="138" t="s">
        <v>311</v>
      </c>
      <c r="E258" s="139" t="s">
        <v>8437</v>
      </c>
      <c r="F258" s="140" t="s">
        <v>8438</v>
      </c>
      <c r="G258" s="141" t="s">
        <v>434</v>
      </c>
      <c r="H258" s="142">
        <v>8563</v>
      </c>
      <c r="I258" s="143"/>
      <c r="J258" s="144">
        <f t="shared" si="50"/>
        <v>0</v>
      </c>
      <c r="K258" s="140" t="s">
        <v>366</v>
      </c>
      <c r="L258" s="33"/>
      <c r="M258" s="145" t="s">
        <v>1</v>
      </c>
      <c r="N258" s="146" t="s">
        <v>46</v>
      </c>
      <c r="P258" s="147">
        <f t="shared" si="51"/>
        <v>0</v>
      </c>
      <c r="Q258" s="147">
        <v>0</v>
      </c>
      <c r="R258" s="147">
        <f t="shared" si="52"/>
        <v>0</v>
      </c>
      <c r="S258" s="147">
        <v>0</v>
      </c>
      <c r="T258" s="148">
        <f t="shared" si="53"/>
        <v>0</v>
      </c>
      <c r="AR258" s="149" t="s">
        <v>120</v>
      </c>
      <c r="AT258" s="149" t="s">
        <v>311</v>
      </c>
      <c r="AU258" s="149" t="s">
        <v>88</v>
      </c>
      <c r="AY258" s="17" t="s">
        <v>309</v>
      </c>
      <c r="BE258" s="150">
        <f t="shared" si="54"/>
        <v>0</v>
      </c>
      <c r="BF258" s="150">
        <f t="shared" si="55"/>
        <v>0</v>
      </c>
      <c r="BG258" s="150">
        <f t="shared" si="56"/>
        <v>0</v>
      </c>
      <c r="BH258" s="150">
        <f t="shared" si="57"/>
        <v>0</v>
      </c>
      <c r="BI258" s="150">
        <f t="shared" si="58"/>
        <v>0</v>
      </c>
      <c r="BJ258" s="17" t="s">
        <v>88</v>
      </c>
      <c r="BK258" s="150">
        <f t="shared" si="59"/>
        <v>0</v>
      </c>
      <c r="BL258" s="17" t="s">
        <v>120</v>
      </c>
      <c r="BM258" s="149" t="s">
        <v>2444</v>
      </c>
    </row>
    <row r="259" spans="2:65" s="1" customFormat="1" ht="16.5" customHeight="1" x14ac:dyDescent="0.2">
      <c r="B259" s="137"/>
      <c r="C259" s="138" t="s">
        <v>1219</v>
      </c>
      <c r="D259" s="138" t="s">
        <v>311</v>
      </c>
      <c r="E259" s="139" t="s">
        <v>8439</v>
      </c>
      <c r="F259" s="140" t="s">
        <v>8440</v>
      </c>
      <c r="G259" s="141" t="s">
        <v>434</v>
      </c>
      <c r="H259" s="142">
        <v>2016</v>
      </c>
      <c r="I259" s="143"/>
      <c r="J259" s="144">
        <f t="shared" si="50"/>
        <v>0</v>
      </c>
      <c r="K259" s="140" t="s">
        <v>366</v>
      </c>
      <c r="L259" s="33"/>
      <c r="M259" s="145" t="s">
        <v>1</v>
      </c>
      <c r="N259" s="146" t="s">
        <v>46</v>
      </c>
      <c r="P259" s="147">
        <f t="shared" si="51"/>
        <v>0</v>
      </c>
      <c r="Q259" s="147">
        <v>0</v>
      </c>
      <c r="R259" s="147">
        <f t="shared" si="52"/>
        <v>0</v>
      </c>
      <c r="S259" s="147">
        <v>0</v>
      </c>
      <c r="T259" s="148">
        <f t="shared" si="53"/>
        <v>0</v>
      </c>
      <c r="AR259" s="149" t="s">
        <v>120</v>
      </c>
      <c r="AT259" s="149" t="s">
        <v>311</v>
      </c>
      <c r="AU259" s="149" t="s">
        <v>88</v>
      </c>
      <c r="AY259" s="17" t="s">
        <v>309</v>
      </c>
      <c r="BE259" s="150">
        <f t="shared" si="54"/>
        <v>0</v>
      </c>
      <c r="BF259" s="150">
        <f t="shared" si="55"/>
        <v>0</v>
      </c>
      <c r="BG259" s="150">
        <f t="shared" si="56"/>
        <v>0</v>
      </c>
      <c r="BH259" s="150">
        <f t="shared" si="57"/>
        <v>0</v>
      </c>
      <c r="BI259" s="150">
        <f t="shared" si="58"/>
        <v>0</v>
      </c>
      <c r="BJ259" s="17" t="s">
        <v>88</v>
      </c>
      <c r="BK259" s="150">
        <f t="shared" si="59"/>
        <v>0</v>
      </c>
      <c r="BL259" s="17" t="s">
        <v>120</v>
      </c>
      <c r="BM259" s="149" t="s">
        <v>2456</v>
      </c>
    </row>
    <row r="260" spans="2:65" s="1" customFormat="1" ht="16.5" customHeight="1" x14ac:dyDescent="0.2">
      <c r="B260" s="137"/>
      <c r="C260" s="138" t="s">
        <v>571</v>
      </c>
      <c r="D260" s="138" t="s">
        <v>311</v>
      </c>
      <c r="E260" s="139" t="s">
        <v>8441</v>
      </c>
      <c r="F260" s="140" t="s">
        <v>8358</v>
      </c>
      <c r="G260" s="141" t="s">
        <v>434</v>
      </c>
      <c r="H260" s="142">
        <v>10440</v>
      </c>
      <c r="I260" s="143"/>
      <c r="J260" s="144">
        <f t="shared" si="50"/>
        <v>0</v>
      </c>
      <c r="K260" s="140" t="s">
        <v>366</v>
      </c>
      <c r="L260" s="33"/>
      <c r="M260" s="145" t="s">
        <v>1</v>
      </c>
      <c r="N260" s="146" t="s">
        <v>46</v>
      </c>
      <c r="P260" s="147">
        <f t="shared" si="51"/>
        <v>0</v>
      </c>
      <c r="Q260" s="147">
        <v>0</v>
      </c>
      <c r="R260" s="147">
        <f t="shared" si="52"/>
        <v>0</v>
      </c>
      <c r="S260" s="147">
        <v>0</v>
      </c>
      <c r="T260" s="148">
        <f t="shared" si="53"/>
        <v>0</v>
      </c>
      <c r="AR260" s="149" t="s">
        <v>120</v>
      </c>
      <c r="AT260" s="149" t="s">
        <v>311</v>
      </c>
      <c r="AU260" s="149" t="s">
        <v>88</v>
      </c>
      <c r="AY260" s="17" t="s">
        <v>309</v>
      </c>
      <c r="BE260" s="150">
        <f t="shared" si="54"/>
        <v>0</v>
      </c>
      <c r="BF260" s="150">
        <f t="shared" si="55"/>
        <v>0</v>
      </c>
      <c r="BG260" s="150">
        <f t="shared" si="56"/>
        <v>0</v>
      </c>
      <c r="BH260" s="150">
        <f t="shared" si="57"/>
        <v>0</v>
      </c>
      <c r="BI260" s="150">
        <f t="shared" si="58"/>
        <v>0</v>
      </c>
      <c r="BJ260" s="17" t="s">
        <v>88</v>
      </c>
      <c r="BK260" s="150">
        <f t="shared" si="59"/>
        <v>0</v>
      </c>
      <c r="BL260" s="17" t="s">
        <v>120</v>
      </c>
      <c r="BM260" s="149" t="s">
        <v>2472</v>
      </c>
    </row>
    <row r="261" spans="2:65" s="1" customFormat="1" ht="16.5" customHeight="1" x14ac:dyDescent="0.2">
      <c r="B261" s="137"/>
      <c r="C261" s="138" t="s">
        <v>1231</v>
      </c>
      <c r="D261" s="138" t="s">
        <v>311</v>
      </c>
      <c r="E261" s="139" t="s">
        <v>8442</v>
      </c>
      <c r="F261" s="140" t="s">
        <v>8443</v>
      </c>
      <c r="G261" s="141" t="s">
        <v>2702</v>
      </c>
      <c r="H261" s="142">
        <v>1020</v>
      </c>
      <c r="I261" s="143"/>
      <c r="J261" s="144">
        <f t="shared" si="50"/>
        <v>0</v>
      </c>
      <c r="K261" s="140" t="s">
        <v>366</v>
      </c>
      <c r="L261" s="33"/>
      <c r="M261" s="145" t="s">
        <v>1</v>
      </c>
      <c r="N261" s="146" t="s">
        <v>46</v>
      </c>
      <c r="P261" s="147">
        <f t="shared" si="51"/>
        <v>0</v>
      </c>
      <c r="Q261" s="147">
        <v>0</v>
      </c>
      <c r="R261" s="147">
        <f t="shared" si="52"/>
        <v>0</v>
      </c>
      <c r="S261" s="147">
        <v>0</v>
      </c>
      <c r="T261" s="148">
        <f t="shared" si="53"/>
        <v>0</v>
      </c>
      <c r="AR261" s="149" t="s">
        <v>120</v>
      </c>
      <c r="AT261" s="149" t="s">
        <v>311</v>
      </c>
      <c r="AU261" s="149" t="s">
        <v>88</v>
      </c>
      <c r="AY261" s="17" t="s">
        <v>309</v>
      </c>
      <c r="BE261" s="150">
        <f t="shared" si="54"/>
        <v>0</v>
      </c>
      <c r="BF261" s="150">
        <f t="shared" si="55"/>
        <v>0</v>
      </c>
      <c r="BG261" s="150">
        <f t="shared" si="56"/>
        <v>0</v>
      </c>
      <c r="BH261" s="150">
        <f t="shared" si="57"/>
        <v>0</v>
      </c>
      <c r="BI261" s="150">
        <f t="shared" si="58"/>
        <v>0</v>
      </c>
      <c r="BJ261" s="17" t="s">
        <v>88</v>
      </c>
      <c r="BK261" s="150">
        <f t="shared" si="59"/>
        <v>0</v>
      </c>
      <c r="BL261" s="17" t="s">
        <v>120</v>
      </c>
      <c r="BM261" s="149" t="s">
        <v>2483</v>
      </c>
    </row>
    <row r="262" spans="2:65" s="1" customFormat="1" ht="16.5" customHeight="1" x14ac:dyDescent="0.2">
      <c r="B262" s="137"/>
      <c r="C262" s="138" t="s">
        <v>574</v>
      </c>
      <c r="D262" s="138" t="s">
        <v>311</v>
      </c>
      <c r="E262" s="139" t="s">
        <v>8444</v>
      </c>
      <c r="F262" s="140" t="s">
        <v>8445</v>
      </c>
      <c r="G262" s="141" t="s">
        <v>434</v>
      </c>
      <c r="H262" s="142">
        <v>855</v>
      </c>
      <c r="I262" s="143"/>
      <c r="J262" s="144">
        <f t="shared" si="50"/>
        <v>0</v>
      </c>
      <c r="K262" s="140" t="s">
        <v>366</v>
      </c>
      <c r="L262" s="33"/>
      <c r="M262" s="145" t="s">
        <v>1</v>
      </c>
      <c r="N262" s="146" t="s">
        <v>46</v>
      </c>
      <c r="P262" s="147">
        <f t="shared" si="51"/>
        <v>0</v>
      </c>
      <c r="Q262" s="147">
        <v>0</v>
      </c>
      <c r="R262" s="147">
        <f t="shared" si="52"/>
        <v>0</v>
      </c>
      <c r="S262" s="147">
        <v>0</v>
      </c>
      <c r="T262" s="148">
        <f t="shared" si="53"/>
        <v>0</v>
      </c>
      <c r="AR262" s="149" t="s">
        <v>120</v>
      </c>
      <c r="AT262" s="149" t="s">
        <v>311</v>
      </c>
      <c r="AU262" s="149" t="s">
        <v>88</v>
      </c>
      <c r="AY262" s="17" t="s">
        <v>309</v>
      </c>
      <c r="BE262" s="150">
        <f t="shared" si="54"/>
        <v>0</v>
      </c>
      <c r="BF262" s="150">
        <f t="shared" si="55"/>
        <v>0</v>
      </c>
      <c r="BG262" s="150">
        <f t="shared" si="56"/>
        <v>0</v>
      </c>
      <c r="BH262" s="150">
        <f t="shared" si="57"/>
        <v>0</v>
      </c>
      <c r="BI262" s="150">
        <f t="shared" si="58"/>
        <v>0</v>
      </c>
      <c r="BJ262" s="17" t="s">
        <v>88</v>
      </c>
      <c r="BK262" s="150">
        <f t="shared" si="59"/>
        <v>0</v>
      </c>
      <c r="BL262" s="17" t="s">
        <v>120</v>
      </c>
      <c r="BM262" s="149" t="s">
        <v>2498</v>
      </c>
    </row>
    <row r="263" spans="2:65" s="1" customFormat="1" ht="16.5" customHeight="1" x14ac:dyDescent="0.2">
      <c r="B263" s="137"/>
      <c r="C263" s="138" t="s">
        <v>1242</v>
      </c>
      <c r="D263" s="138" t="s">
        <v>311</v>
      </c>
      <c r="E263" s="139" t="s">
        <v>8446</v>
      </c>
      <c r="F263" s="140" t="s">
        <v>8447</v>
      </c>
      <c r="G263" s="141" t="s">
        <v>434</v>
      </c>
      <c r="H263" s="142">
        <v>628</v>
      </c>
      <c r="I263" s="143"/>
      <c r="J263" s="144">
        <f t="shared" si="50"/>
        <v>0</v>
      </c>
      <c r="K263" s="140" t="s">
        <v>366</v>
      </c>
      <c r="L263" s="33"/>
      <c r="M263" s="145" t="s">
        <v>1</v>
      </c>
      <c r="N263" s="146" t="s">
        <v>46</v>
      </c>
      <c r="P263" s="147">
        <f t="shared" si="51"/>
        <v>0</v>
      </c>
      <c r="Q263" s="147">
        <v>0</v>
      </c>
      <c r="R263" s="147">
        <f t="shared" si="52"/>
        <v>0</v>
      </c>
      <c r="S263" s="147">
        <v>0</v>
      </c>
      <c r="T263" s="148">
        <f t="shared" si="53"/>
        <v>0</v>
      </c>
      <c r="AR263" s="149" t="s">
        <v>120</v>
      </c>
      <c r="AT263" s="149" t="s">
        <v>311</v>
      </c>
      <c r="AU263" s="149" t="s">
        <v>88</v>
      </c>
      <c r="AY263" s="17" t="s">
        <v>309</v>
      </c>
      <c r="BE263" s="150">
        <f t="shared" si="54"/>
        <v>0</v>
      </c>
      <c r="BF263" s="150">
        <f t="shared" si="55"/>
        <v>0</v>
      </c>
      <c r="BG263" s="150">
        <f t="shared" si="56"/>
        <v>0</v>
      </c>
      <c r="BH263" s="150">
        <f t="shared" si="57"/>
        <v>0</v>
      </c>
      <c r="BI263" s="150">
        <f t="shared" si="58"/>
        <v>0</v>
      </c>
      <c r="BJ263" s="17" t="s">
        <v>88</v>
      </c>
      <c r="BK263" s="150">
        <f t="shared" si="59"/>
        <v>0</v>
      </c>
      <c r="BL263" s="17" t="s">
        <v>120</v>
      </c>
      <c r="BM263" s="149" t="s">
        <v>2507</v>
      </c>
    </row>
    <row r="264" spans="2:65" s="1" customFormat="1" ht="16.5" customHeight="1" x14ac:dyDescent="0.2">
      <c r="B264" s="137"/>
      <c r="C264" s="138" t="s">
        <v>581</v>
      </c>
      <c r="D264" s="138" t="s">
        <v>311</v>
      </c>
      <c r="E264" s="139" t="s">
        <v>8448</v>
      </c>
      <c r="F264" s="140" t="s">
        <v>8449</v>
      </c>
      <c r="G264" s="141" t="s">
        <v>643</v>
      </c>
      <c r="H264" s="142">
        <v>16</v>
      </c>
      <c r="I264" s="143"/>
      <c r="J264" s="144">
        <f t="shared" si="50"/>
        <v>0</v>
      </c>
      <c r="K264" s="140" t="s">
        <v>366</v>
      </c>
      <c r="L264" s="33"/>
      <c r="M264" s="145" t="s">
        <v>1</v>
      </c>
      <c r="N264" s="146" t="s">
        <v>46</v>
      </c>
      <c r="P264" s="147">
        <f t="shared" si="51"/>
        <v>0</v>
      </c>
      <c r="Q264" s="147">
        <v>0</v>
      </c>
      <c r="R264" s="147">
        <f t="shared" si="52"/>
        <v>0</v>
      </c>
      <c r="S264" s="147">
        <v>0</v>
      </c>
      <c r="T264" s="148">
        <f t="shared" si="53"/>
        <v>0</v>
      </c>
      <c r="AR264" s="149" t="s">
        <v>120</v>
      </c>
      <c r="AT264" s="149" t="s">
        <v>311</v>
      </c>
      <c r="AU264" s="149" t="s">
        <v>88</v>
      </c>
      <c r="AY264" s="17" t="s">
        <v>309</v>
      </c>
      <c r="BE264" s="150">
        <f t="shared" si="54"/>
        <v>0</v>
      </c>
      <c r="BF264" s="150">
        <f t="shared" si="55"/>
        <v>0</v>
      </c>
      <c r="BG264" s="150">
        <f t="shared" si="56"/>
        <v>0</v>
      </c>
      <c r="BH264" s="150">
        <f t="shared" si="57"/>
        <v>0</v>
      </c>
      <c r="BI264" s="150">
        <f t="shared" si="58"/>
        <v>0</v>
      </c>
      <c r="BJ264" s="17" t="s">
        <v>88</v>
      </c>
      <c r="BK264" s="150">
        <f t="shared" si="59"/>
        <v>0</v>
      </c>
      <c r="BL264" s="17" t="s">
        <v>120</v>
      </c>
      <c r="BM264" s="149" t="s">
        <v>2517</v>
      </c>
    </row>
    <row r="265" spans="2:65" s="1" customFormat="1" ht="16.5" customHeight="1" x14ac:dyDescent="0.2">
      <c r="B265" s="137"/>
      <c r="C265" s="138" t="s">
        <v>1251</v>
      </c>
      <c r="D265" s="138" t="s">
        <v>311</v>
      </c>
      <c r="E265" s="139" t="s">
        <v>8450</v>
      </c>
      <c r="F265" s="140" t="s">
        <v>8451</v>
      </c>
      <c r="G265" s="141" t="s">
        <v>2702</v>
      </c>
      <c r="H265" s="142">
        <v>250</v>
      </c>
      <c r="I265" s="143"/>
      <c r="J265" s="144">
        <f t="shared" si="50"/>
        <v>0</v>
      </c>
      <c r="K265" s="140" t="s">
        <v>366</v>
      </c>
      <c r="L265" s="33"/>
      <c r="M265" s="145" t="s">
        <v>1</v>
      </c>
      <c r="N265" s="146" t="s">
        <v>46</v>
      </c>
      <c r="P265" s="147">
        <f t="shared" si="51"/>
        <v>0</v>
      </c>
      <c r="Q265" s="147">
        <v>0</v>
      </c>
      <c r="R265" s="147">
        <f t="shared" si="52"/>
        <v>0</v>
      </c>
      <c r="S265" s="147">
        <v>0</v>
      </c>
      <c r="T265" s="148">
        <f t="shared" si="53"/>
        <v>0</v>
      </c>
      <c r="AR265" s="149" t="s">
        <v>120</v>
      </c>
      <c r="AT265" s="149" t="s">
        <v>311</v>
      </c>
      <c r="AU265" s="149" t="s">
        <v>88</v>
      </c>
      <c r="AY265" s="17" t="s">
        <v>309</v>
      </c>
      <c r="BE265" s="150">
        <f t="shared" si="54"/>
        <v>0</v>
      </c>
      <c r="BF265" s="150">
        <f t="shared" si="55"/>
        <v>0</v>
      </c>
      <c r="BG265" s="150">
        <f t="shared" si="56"/>
        <v>0</v>
      </c>
      <c r="BH265" s="150">
        <f t="shared" si="57"/>
        <v>0</v>
      </c>
      <c r="BI265" s="150">
        <f t="shared" si="58"/>
        <v>0</v>
      </c>
      <c r="BJ265" s="17" t="s">
        <v>88</v>
      </c>
      <c r="BK265" s="150">
        <f t="shared" si="59"/>
        <v>0</v>
      </c>
      <c r="BL265" s="17" t="s">
        <v>120</v>
      </c>
      <c r="BM265" s="149" t="s">
        <v>2527</v>
      </c>
    </row>
    <row r="266" spans="2:65" s="1" customFormat="1" ht="16.5" customHeight="1" x14ac:dyDescent="0.2">
      <c r="B266" s="137"/>
      <c r="C266" s="138" t="s">
        <v>585</v>
      </c>
      <c r="D266" s="138" t="s">
        <v>311</v>
      </c>
      <c r="E266" s="139" t="s">
        <v>8452</v>
      </c>
      <c r="F266" s="140" t="s">
        <v>8453</v>
      </c>
      <c r="G266" s="141" t="s">
        <v>6434</v>
      </c>
      <c r="H266" s="142">
        <v>12.02</v>
      </c>
      <c r="I266" s="143"/>
      <c r="J266" s="144">
        <f t="shared" si="50"/>
        <v>0</v>
      </c>
      <c r="K266" s="140" t="s">
        <v>366</v>
      </c>
      <c r="L266" s="33"/>
      <c r="M266" s="145" t="s">
        <v>1</v>
      </c>
      <c r="N266" s="146" t="s">
        <v>46</v>
      </c>
      <c r="P266" s="147">
        <f t="shared" si="51"/>
        <v>0</v>
      </c>
      <c r="Q266" s="147">
        <v>0</v>
      </c>
      <c r="R266" s="147">
        <f t="shared" si="52"/>
        <v>0</v>
      </c>
      <c r="S266" s="147">
        <v>0</v>
      </c>
      <c r="T266" s="148">
        <f t="shared" si="53"/>
        <v>0</v>
      </c>
      <c r="AR266" s="149" t="s">
        <v>120</v>
      </c>
      <c r="AT266" s="149" t="s">
        <v>311</v>
      </c>
      <c r="AU266" s="149" t="s">
        <v>88</v>
      </c>
      <c r="AY266" s="17" t="s">
        <v>309</v>
      </c>
      <c r="BE266" s="150">
        <f t="shared" si="54"/>
        <v>0</v>
      </c>
      <c r="BF266" s="150">
        <f t="shared" si="55"/>
        <v>0</v>
      </c>
      <c r="BG266" s="150">
        <f t="shared" si="56"/>
        <v>0</v>
      </c>
      <c r="BH266" s="150">
        <f t="shared" si="57"/>
        <v>0</v>
      </c>
      <c r="BI266" s="150">
        <f t="shared" si="58"/>
        <v>0</v>
      </c>
      <c r="BJ266" s="17" t="s">
        <v>88</v>
      </c>
      <c r="BK266" s="150">
        <f t="shared" si="59"/>
        <v>0</v>
      </c>
      <c r="BL266" s="17" t="s">
        <v>120</v>
      </c>
      <c r="BM266" s="149" t="s">
        <v>2539</v>
      </c>
    </row>
    <row r="267" spans="2:65" s="1" customFormat="1" ht="16.5" customHeight="1" x14ac:dyDescent="0.2">
      <c r="B267" s="137"/>
      <c r="C267" s="138" t="s">
        <v>1262</v>
      </c>
      <c r="D267" s="138" t="s">
        <v>311</v>
      </c>
      <c r="E267" s="139" t="s">
        <v>8454</v>
      </c>
      <c r="F267" s="140" t="s">
        <v>8455</v>
      </c>
      <c r="G267" s="141" t="s">
        <v>2702</v>
      </c>
      <c r="H267" s="142">
        <v>210</v>
      </c>
      <c r="I267" s="143"/>
      <c r="J267" s="144">
        <f t="shared" si="50"/>
        <v>0</v>
      </c>
      <c r="K267" s="140" t="s">
        <v>366</v>
      </c>
      <c r="L267" s="33"/>
      <c r="M267" s="145" t="s">
        <v>1</v>
      </c>
      <c r="N267" s="146" t="s">
        <v>46</v>
      </c>
      <c r="P267" s="147">
        <f t="shared" si="51"/>
        <v>0</v>
      </c>
      <c r="Q267" s="147">
        <v>0</v>
      </c>
      <c r="R267" s="147">
        <f t="shared" si="52"/>
        <v>0</v>
      </c>
      <c r="S267" s="147">
        <v>0</v>
      </c>
      <c r="T267" s="148">
        <f t="shared" si="53"/>
        <v>0</v>
      </c>
      <c r="AR267" s="149" t="s">
        <v>120</v>
      </c>
      <c r="AT267" s="149" t="s">
        <v>311</v>
      </c>
      <c r="AU267" s="149" t="s">
        <v>88</v>
      </c>
      <c r="AY267" s="17" t="s">
        <v>309</v>
      </c>
      <c r="BE267" s="150">
        <f t="shared" si="54"/>
        <v>0</v>
      </c>
      <c r="BF267" s="150">
        <f t="shared" si="55"/>
        <v>0</v>
      </c>
      <c r="BG267" s="150">
        <f t="shared" si="56"/>
        <v>0</v>
      </c>
      <c r="BH267" s="150">
        <f t="shared" si="57"/>
        <v>0</v>
      </c>
      <c r="BI267" s="150">
        <f t="shared" si="58"/>
        <v>0</v>
      </c>
      <c r="BJ267" s="17" t="s">
        <v>88</v>
      </c>
      <c r="BK267" s="150">
        <f t="shared" si="59"/>
        <v>0</v>
      </c>
      <c r="BL267" s="17" t="s">
        <v>120</v>
      </c>
      <c r="BM267" s="149" t="s">
        <v>2549</v>
      </c>
    </row>
    <row r="268" spans="2:65" s="1" customFormat="1" ht="16.5" customHeight="1" x14ac:dyDescent="0.2">
      <c r="B268" s="137"/>
      <c r="C268" s="138" t="s">
        <v>590</v>
      </c>
      <c r="D268" s="138" t="s">
        <v>311</v>
      </c>
      <c r="E268" s="139" t="s">
        <v>8456</v>
      </c>
      <c r="F268" s="140" t="s">
        <v>8457</v>
      </c>
      <c r="G268" s="141" t="s">
        <v>2702</v>
      </c>
      <c r="H268" s="142">
        <v>350</v>
      </c>
      <c r="I268" s="143"/>
      <c r="J268" s="144">
        <f t="shared" si="50"/>
        <v>0</v>
      </c>
      <c r="K268" s="140" t="s">
        <v>366</v>
      </c>
      <c r="L268" s="33"/>
      <c r="M268" s="145" t="s">
        <v>1</v>
      </c>
      <c r="N268" s="146" t="s">
        <v>46</v>
      </c>
      <c r="P268" s="147">
        <f t="shared" si="51"/>
        <v>0</v>
      </c>
      <c r="Q268" s="147">
        <v>0</v>
      </c>
      <c r="R268" s="147">
        <f t="shared" si="52"/>
        <v>0</v>
      </c>
      <c r="S268" s="147">
        <v>0</v>
      </c>
      <c r="T268" s="148">
        <f t="shared" si="53"/>
        <v>0</v>
      </c>
      <c r="AR268" s="149" t="s">
        <v>120</v>
      </c>
      <c r="AT268" s="149" t="s">
        <v>311</v>
      </c>
      <c r="AU268" s="149" t="s">
        <v>88</v>
      </c>
      <c r="AY268" s="17" t="s">
        <v>309</v>
      </c>
      <c r="BE268" s="150">
        <f t="shared" si="54"/>
        <v>0</v>
      </c>
      <c r="BF268" s="150">
        <f t="shared" si="55"/>
        <v>0</v>
      </c>
      <c r="BG268" s="150">
        <f t="shared" si="56"/>
        <v>0</v>
      </c>
      <c r="BH268" s="150">
        <f t="shared" si="57"/>
        <v>0</v>
      </c>
      <c r="BI268" s="150">
        <f t="shared" si="58"/>
        <v>0</v>
      </c>
      <c r="BJ268" s="17" t="s">
        <v>88</v>
      </c>
      <c r="BK268" s="150">
        <f t="shared" si="59"/>
        <v>0</v>
      </c>
      <c r="BL268" s="17" t="s">
        <v>120</v>
      </c>
      <c r="BM268" s="149" t="s">
        <v>2557</v>
      </c>
    </row>
    <row r="269" spans="2:65" s="1" customFormat="1" ht="16.5" customHeight="1" x14ac:dyDescent="0.2">
      <c r="B269" s="137"/>
      <c r="C269" s="138" t="s">
        <v>1276</v>
      </c>
      <c r="D269" s="138" t="s">
        <v>311</v>
      </c>
      <c r="E269" s="139" t="s">
        <v>8458</v>
      </c>
      <c r="F269" s="140" t="s">
        <v>8459</v>
      </c>
      <c r="G269" s="141" t="s">
        <v>2702</v>
      </c>
      <c r="H269" s="142">
        <v>20790</v>
      </c>
      <c r="I269" s="143"/>
      <c r="J269" s="144">
        <f t="shared" si="50"/>
        <v>0</v>
      </c>
      <c r="K269" s="140" t="s">
        <v>366</v>
      </c>
      <c r="L269" s="33"/>
      <c r="M269" s="145" t="s">
        <v>1</v>
      </c>
      <c r="N269" s="146" t="s">
        <v>46</v>
      </c>
      <c r="P269" s="147">
        <f t="shared" si="51"/>
        <v>0</v>
      </c>
      <c r="Q269" s="147">
        <v>0</v>
      </c>
      <c r="R269" s="147">
        <f t="shared" si="52"/>
        <v>0</v>
      </c>
      <c r="S269" s="147">
        <v>0</v>
      </c>
      <c r="T269" s="148">
        <f t="shared" si="53"/>
        <v>0</v>
      </c>
      <c r="AR269" s="149" t="s">
        <v>120</v>
      </c>
      <c r="AT269" s="149" t="s">
        <v>311</v>
      </c>
      <c r="AU269" s="149" t="s">
        <v>88</v>
      </c>
      <c r="AY269" s="17" t="s">
        <v>309</v>
      </c>
      <c r="BE269" s="150">
        <f t="shared" si="54"/>
        <v>0</v>
      </c>
      <c r="BF269" s="150">
        <f t="shared" si="55"/>
        <v>0</v>
      </c>
      <c r="BG269" s="150">
        <f t="shared" si="56"/>
        <v>0</v>
      </c>
      <c r="BH269" s="150">
        <f t="shared" si="57"/>
        <v>0</v>
      </c>
      <c r="BI269" s="150">
        <f t="shared" si="58"/>
        <v>0</v>
      </c>
      <c r="BJ269" s="17" t="s">
        <v>88</v>
      </c>
      <c r="BK269" s="150">
        <f t="shared" si="59"/>
        <v>0</v>
      </c>
      <c r="BL269" s="17" t="s">
        <v>120</v>
      </c>
      <c r="BM269" s="149" t="s">
        <v>2565</v>
      </c>
    </row>
    <row r="270" spans="2:65" s="1" customFormat="1" ht="16.5" customHeight="1" x14ac:dyDescent="0.2">
      <c r="B270" s="137"/>
      <c r="C270" s="138" t="s">
        <v>1281</v>
      </c>
      <c r="D270" s="138" t="s">
        <v>311</v>
      </c>
      <c r="E270" s="139" t="s">
        <v>8460</v>
      </c>
      <c r="F270" s="140" t="s">
        <v>8461</v>
      </c>
      <c r="G270" s="141" t="s">
        <v>2702</v>
      </c>
      <c r="H270" s="142">
        <v>14</v>
      </c>
      <c r="I270" s="143"/>
      <c r="J270" s="144">
        <f t="shared" si="50"/>
        <v>0</v>
      </c>
      <c r="K270" s="140" t="s">
        <v>366</v>
      </c>
      <c r="L270" s="33"/>
      <c r="M270" s="145" t="s">
        <v>1</v>
      </c>
      <c r="N270" s="146" t="s">
        <v>46</v>
      </c>
      <c r="P270" s="147">
        <f t="shared" si="51"/>
        <v>0</v>
      </c>
      <c r="Q270" s="147">
        <v>0</v>
      </c>
      <c r="R270" s="147">
        <f t="shared" si="52"/>
        <v>0</v>
      </c>
      <c r="S270" s="147">
        <v>0</v>
      </c>
      <c r="T270" s="148">
        <f t="shared" si="53"/>
        <v>0</v>
      </c>
      <c r="AR270" s="149" t="s">
        <v>120</v>
      </c>
      <c r="AT270" s="149" t="s">
        <v>311</v>
      </c>
      <c r="AU270" s="149" t="s">
        <v>88</v>
      </c>
      <c r="AY270" s="17" t="s">
        <v>309</v>
      </c>
      <c r="BE270" s="150">
        <f t="shared" si="54"/>
        <v>0</v>
      </c>
      <c r="BF270" s="150">
        <f t="shared" si="55"/>
        <v>0</v>
      </c>
      <c r="BG270" s="150">
        <f t="shared" si="56"/>
        <v>0</v>
      </c>
      <c r="BH270" s="150">
        <f t="shared" si="57"/>
        <v>0</v>
      </c>
      <c r="BI270" s="150">
        <f t="shared" si="58"/>
        <v>0</v>
      </c>
      <c r="BJ270" s="17" t="s">
        <v>88</v>
      </c>
      <c r="BK270" s="150">
        <f t="shared" si="59"/>
        <v>0</v>
      </c>
      <c r="BL270" s="17" t="s">
        <v>120</v>
      </c>
      <c r="BM270" s="149" t="s">
        <v>2573</v>
      </c>
    </row>
    <row r="271" spans="2:65" s="1" customFormat="1" ht="16.5" customHeight="1" x14ac:dyDescent="0.2">
      <c r="B271" s="137"/>
      <c r="C271" s="138" t="s">
        <v>1284</v>
      </c>
      <c r="D271" s="138" t="s">
        <v>311</v>
      </c>
      <c r="E271" s="139" t="s">
        <v>8462</v>
      </c>
      <c r="F271" s="140" t="s">
        <v>8463</v>
      </c>
      <c r="G271" s="141" t="s">
        <v>314</v>
      </c>
      <c r="H271" s="142">
        <v>89</v>
      </c>
      <c r="I271" s="143"/>
      <c r="J271" s="144">
        <f t="shared" si="50"/>
        <v>0</v>
      </c>
      <c r="K271" s="140" t="s">
        <v>366</v>
      </c>
      <c r="L271" s="33"/>
      <c r="M271" s="145" t="s">
        <v>1</v>
      </c>
      <c r="N271" s="146" t="s">
        <v>46</v>
      </c>
      <c r="P271" s="147">
        <f t="shared" si="51"/>
        <v>0</v>
      </c>
      <c r="Q271" s="147">
        <v>0</v>
      </c>
      <c r="R271" s="147">
        <f t="shared" si="52"/>
        <v>0</v>
      </c>
      <c r="S271" s="147">
        <v>0</v>
      </c>
      <c r="T271" s="148">
        <f t="shared" si="53"/>
        <v>0</v>
      </c>
      <c r="AR271" s="149" t="s">
        <v>120</v>
      </c>
      <c r="AT271" s="149" t="s">
        <v>311</v>
      </c>
      <c r="AU271" s="149" t="s">
        <v>88</v>
      </c>
      <c r="AY271" s="17" t="s">
        <v>309</v>
      </c>
      <c r="BE271" s="150">
        <f t="shared" si="54"/>
        <v>0</v>
      </c>
      <c r="BF271" s="150">
        <f t="shared" si="55"/>
        <v>0</v>
      </c>
      <c r="BG271" s="150">
        <f t="shared" si="56"/>
        <v>0</v>
      </c>
      <c r="BH271" s="150">
        <f t="shared" si="57"/>
        <v>0</v>
      </c>
      <c r="BI271" s="150">
        <f t="shared" si="58"/>
        <v>0</v>
      </c>
      <c r="BJ271" s="17" t="s">
        <v>88</v>
      </c>
      <c r="BK271" s="150">
        <f t="shared" si="59"/>
        <v>0</v>
      </c>
      <c r="BL271" s="17" t="s">
        <v>120</v>
      </c>
      <c r="BM271" s="149" t="s">
        <v>2581</v>
      </c>
    </row>
    <row r="272" spans="2:65" s="1" customFormat="1" ht="16.5" customHeight="1" x14ac:dyDescent="0.2">
      <c r="B272" s="137"/>
      <c r="C272" s="138" t="s">
        <v>1287</v>
      </c>
      <c r="D272" s="138" t="s">
        <v>311</v>
      </c>
      <c r="E272" s="139" t="s">
        <v>8464</v>
      </c>
      <c r="F272" s="140" t="s">
        <v>8465</v>
      </c>
      <c r="G272" s="141" t="s">
        <v>314</v>
      </c>
      <c r="H272" s="142">
        <v>7</v>
      </c>
      <c r="I272" s="143"/>
      <c r="J272" s="144">
        <f t="shared" si="50"/>
        <v>0</v>
      </c>
      <c r="K272" s="140" t="s">
        <v>366</v>
      </c>
      <c r="L272" s="33"/>
      <c r="M272" s="145" t="s">
        <v>1</v>
      </c>
      <c r="N272" s="146" t="s">
        <v>46</v>
      </c>
      <c r="P272" s="147">
        <f t="shared" si="51"/>
        <v>0</v>
      </c>
      <c r="Q272" s="147">
        <v>0</v>
      </c>
      <c r="R272" s="147">
        <f t="shared" si="52"/>
        <v>0</v>
      </c>
      <c r="S272" s="147">
        <v>0</v>
      </c>
      <c r="T272" s="148">
        <f t="shared" si="53"/>
        <v>0</v>
      </c>
      <c r="AR272" s="149" t="s">
        <v>120</v>
      </c>
      <c r="AT272" s="149" t="s">
        <v>311</v>
      </c>
      <c r="AU272" s="149" t="s">
        <v>88</v>
      </c>
      <c r="AY272" s="17" t="s">
        <v>309</v>
      </c>
      <c r="BE272" s="150">
        <f t="shared" si="54"/>
        <v>0</v>
      </c>
      <c r="BF272" s="150">
        <f t="shared" si="55"/>
        <v>0</v>
      </c>
      <c r="BG272" s="150">
        <f t="shared" si="56"/>
        <v>0</v>
      </c>
      <c r="BH272" s="150">
        <f t="shared" si="57"/>
        <v>0</v>
      </c>
      <c r="BI272" s="150">
        <f t="shared" si="58"/>
        <v>0</v>
      </c>
      <c r="BJ272" s="17" t="s">
        <v>88</v>
      </c>
      <c r="BK272" s="150">
        <f t="shared" si="59"/>
        <v>0</v>
      </c>
      <c r="BL272" s="17" t="s">
        <v>120</v>
      </c>
      <c r="BM272" s="149" t="s">
        <v>2589</v>
      </c>
    </row>
    <row r="273" spans="2:65" s="1" customFormat="1" ht="16.5" customHeight="1" x14ac:dyDescent="0.2">
      <c r="B273" s="137"/>
      <c r="C273" s="138" t="s">
        <v>1292</v>
      </c>
      <c r="D273" s="138" t="s">
        <v>311</v>
      </c>
      <c r="E273" s="139" t="s">
        <v>8466</v>
      </c>
      <c r="F273" s="140" t="s">
        <v>8467</v>
      </c>
      <c r="G273" s="141" t="s">
        <v>365</v>
      </c>
      <c r="H273" s="142">
        <v>1</v>
      </c>
      <c r="I273" s="143"/>
      <c r="J273" s="144">
        <f t="shared" si="50"/>
        <v>0</v>
      </c>
      <c r="K273" s="140" t="s">
        <v>366</v>
      </c>
      <c r="L273" s="33"/>
      <c r="M273" s="145" t="s">
        <v>1</v>
      </c>
      <c r="N273" s="146" t="s">
        <v>46</v>
      </c>
      <c r="P273" s="147">
        <f t="shared" si="51"/>
        <v>0</v>
      </c>
      <c r="Q273" s="147">
        <v>0</v>
      </c>
      <c r="R273" s="147">
        <f t="shared" si="52"/>
        <v>0</v>
      </c>
      <c r="S273" s="147">
        <v>0</v>
      </c>
      <c r="T273" s="148">
        <f t="shared" si="53"/>
        <v>0</v>
      </c>
      <c r="AR273" s="149" t="s">
        <v>120</v>
      </c>
      <c r="AT273" s="149" t="s">
        <v>311</v>
      </c>
      <c r="AU273" s="149" t="s">
        <v>88</v>
      </c>
      <c r="AY273" s="17" t="s">
        <v>309</v>
      </c>
      <c r="BE273" s="150">
        <f t="shared" si="54"/>
        <v>0</v>
      </c>
      <c r="BF273" s="150">
        <f t="shared" si="55"/>
        <v>0</v>
      </c>
      <c r="BG273" s="150">
        <f t="shared" si="56"/>
        <v>0</v>
      </c>
      <c r="BH273" s="150">
        <f t="shared" si="57"/>
        <v>0</v>
      </c>
      <c r="BI273" s="150">
        <f t="shared" si="58"/>
        <v>0</v>
      </c>
      <c r="BJ273" s="17" t="s">
        <v>88</v>
      </c>
      <c r="BK273" s="150">
        <f t="shared" si="59"/>
        <v>0</v>
      </c>
      <c r="BL273" s="17" t="s">
        <v>120</v>
      </c>
      <c r="BM273" s="149" t="s">
        <v>2597</v>
      </c>
    </row>
    <row r="274" spans="2:65" s="1" customFormat="1" ht="16.5" customHeight="1" x14ac:dyDescent="0.2">
      <c r="B274" s="137"/>
      <c r="C274" s="138" t="s">
        <v>1298</v>
      </c>
      <c r="D274" s="138" t="s">
        <v>311</v>
      </c>
      <c r="E274" s="139" t="s">
        <v>8468</v>
      </c>
      <c r="F274" s="140" t="s">
        <v>8469</v>
      </c>
      <c r="G274" s="141" t="s">
        <v>4424</v>
      </c>
      <c r="H274" s="142">
        <v>4</v>
      </c>
      <c r="I274" s="143"/>
      <c r="J274" s="144">
        <f t="shared" si="50"/>
        <v>0</v>
      </c>
      <c r="K274" s="140" t="s">
        <v>366</v>
      </c>
      <c r="L274" s="33"/>
      <c r="M274" s="145" t="s">
        <v>1</v>
      </c>
      <c r="N274" s="146" t="s">
        <v>46</v>
      </c>
      <c r="P274" s="147">
        <f t="shared" si="51"/>
        <v>0</v>
      </c>
      <c r="Q274" s="147">
        <v>0</v>
      </c>
      <c r="R274" s="147">
        <f t="shared" si="52"/>
        <v>0</v>
      </c>
      <c r="S274" s="147">
        <v>0</v>
      </c>
      <c r="T274" s="148">
        <f t="shared" si="53"/>
        <v>0</v>
      </c>
      <c r="AR274" s="149" t="s">
        <v>120</v>
      </c>
      <c r="AT274" s="149" t="s">
        <v>311</v>
      </c>
      <c r="AU274" s="149" t="s">
        <v>88</v>
      </c>
      <c r="AY274" s="17" t="s">
        <v>309</v>
      </c>
      <c r="BE274" s="150">
        <f t="shared" si="54"/>
        <v>0</v>
      </c>
      <c r="BF274" s="150">
        <f t="shared" si="55"/>
        <v>0</v>
      </c>
      <c r="BG274" s="150">
        <f t="shared" si="56"/>
        <v>0</v>
      </c>
      <c r="BH274" s="150">
        <f t="shared" si="57"/>
        <v>0</v>
      </c>
      <c r="BI274" s="150">
        <f t="shared" si="58"/>
        <v>0</v>
      </c>
      <c r="BJ274" s="17" t="s">
        <v>88</v>
      </c>
      <c r="BK274" s="150">
        <f t="shared" si="59"/>
        <v>0</v>
      </c>
      <c r="BL274" s="17" t="s">
        <v>120</v>
      </c>
      <c r="BM274" s="149" t="s">
        <v>2605</v>
      </c>
    </row>
    <row r="275" spans="2:65" s="1" customFormat="1" ht="16.5" customHeight="1" x14ac:dyDescent="0.2">
      <c r="B275" s="137"/>
      <c r="C275" s="138" t="s">
        <v>1305</v>
      </c>
      <c r="D275" s="138" t="s">
        <v>311</v>
      </c>
      <c r="E275" s="139" t="s">
        <v>8470</v>
      </c>
      <c r="F275" s="140" t="s">
        <v>8471</v>
      </c>
      <c r="G275" s="141" t="s">
        <v>4424</v>
      </c>
      <c r="H275" s="142">
        <v>4</v>
      </c>
      <c r="I275" s="143"/>
      <c r="J275" s="144">
        <f t="shared" si="50"/>
        <v>0</v>
      </c>
      <c r="K275" s="140" t="s">
        <v>366</v>
      </c>
      <c r="L275" s="33"/>
      <c r="M275" s="145" t="s">
        <v>1</v>
      </c>
      <c r="N275" s="146" t="s">
        <v>46</v>
      </c>
      <c r="P275" s="147">
        <f t="shared" si="51"/>
        <v>0</v>
      </c>
      <c r="Q275" s="147">
        <v>0</v>
      </c>
      <c r="R275" s="147">
        <f t="shared" si="52"/>
        <v>0</v>
      </c>
      <c r="S275" s="147">
        <v>0</v>
      </c>
      <c r="T275" s="148">
        <f t="shared" si="53"/>
        <v>0</v>
      </c>
      <c r="AR275" s="149" t="s">
        <v>120</v>
      </c>
      <c r="AT275" s="149" t="s">
        <v>311</v>
      </c>
      <c r="AU275" s="149" t="s">
        <v>88</v>
      </c>
      <c r="AY275" s="17" t="s">
        <v>309</v>
      </c>
      <c r="BE275" s="150">
        <f t="shared" si="54"/>
        <v>0</v>
      </c>
      <c r="BF275" s="150">
        <f t="shared" si="55"/>
        <v>0</v>
      </c>
      <c r="BG275" s="150">
        <f t="shared" si="56"/>
        <v>0</v>
      </c>
      <c r="BH275" s="150">
        <f t="shared" si="57"/>
        <v>0</v>
      </c>
      <c r="BI275" s="150">
        <f t="shared" si="58"/>
        <v>0</v>
      </c>
      <c r="BJ275" s="17" t="s">
        <v>88</v>
      </c>
      <c r="BK275" s="150">
        <f t="shared" si="59"/>
        <v>0</v>
      </c>
      <c r="BL275" s="17" t="s">
        <v>120</v>
      </c>
      <c r="BM275" s="149" t="s">
        <v>2613</v>
      </c>
    </row>
    <row r="276" spans="2:65" s="1" customFormat="1" ht="16.5" customHeight="1" x14ac:dyDescent="0.2">
      <c r="B276" s="137"/>
      <c r="C276" s="138" t="s">
        <v>1314</v>
      </c>
      <c r="D276" s="138" t="s">
        <v>311</v>
      </c>
      <c r="E276" s="139" t="s">
        <v>8472</v>
      </c>
      <c r="F276" s="140" t="s">
        <v>8473</v>
      </c>
      <c r="G276" s="141" t="s">
        <v>4424</v>
      </c>
      <c r="H276" s="142">
        <v>4</v>
      </c>
      <c r="I276" s="143"/>
      <c r="J276" s="144">
        <f t="shared" si="50"/>
        <v>0</v>
      </c>
      <c r="K276" s="140" t="s">
        <v>366</v>
      </c>
      <c r="L276" s="33"/>
      <c r="M276" s="145" t="s">
        <v>1</v>
      </c>
      <c r="N276" s="146" t="s">
        <v>46</v>
      </c>
      <c r="P276" s="147">
        <f t="shared" si="51"/>
        <v>0</v>
      </c>
      <c r="Q276" s="147">
        <v>0</v>
      </c>
      <c r="R276" s="147">
        <f t="shared" si="52"/>
        <v>0</v>
      </c>
      <c r="S276" s="147">
        <v>0</v>
      </c>
      <c r="T276" s="148">
        <f t="shared" si="53"/>
        <v>0</v>
      </c>
      <c r="AR276" s="149" t="s">
        <v>120</v>
      </c>
      <c r="AT276" s="149" t="s">
        <v>311</v>
      </c>
      <c r="AU276" s="149" t="s">
        <v>88</v>
      </c>
      <c r="AY276" s="17" t="s">
        <v>309</v>
      </c>
      <c r="BE276" s="150">
        <f t="shared" si="54"/>
        <v>0</v>
      </c>
      <c r="BF276" s="150">
        <f t="shared" si="55"/>
        <v>0</v>
      </c>
      <c r="BG276" s="150">
        <f t="shared" si="56"/>
        <v>0</v>
      </c>
      <c r="BH276" s="150">
        <f t="shared" si="57"/>
        <v>0</v>
      </c>
      <c r="BI276" s="150">
        <f t="shared" si="58"/>
        <v>0</v>
      </c>
      <c r="BJ276" s="17" t="s">
        <v>88</v>
      </c>
      <c r="BK276" s="150">
        <f t="shared" si="59"/>
        <v>0</v>
      </c>
      <c r="BL276" s="17" t="s">
        <v>120</v>
      </c>
      <c r="BM276" s="149" t="s">
        <v>2621</v>
      </c>
    </row>
    <row r="277" spans="2:65" s="11" customFormat="1" ht="25.9" customHeight="1" x14ac:dyDescent="0.2">
      <c r="B277" s="125"/>
      <c r="D277" s="126" t="s">
        <v>80</v>
      </c>
      <c r="E277" s="127" t="s">
        <v>8474</v>
      </c>
      <c r="F277" s="127" t="s">
        <v>8475</v>
      </c>
      <c r="I277" s="128"/>
      <c r="J277" s="129">
        <f>BK277</f>
        <v>0</v>
      </c>
      <c r="L277" s="125"/>
      <c r="M277" s="130"/>
      <c r="P277" s="131">
        <f>P278</f>
        <v>0</v>
      </c>
      <c r="R277" s="131">
        <f>R278</f>
        <v>0</v>
      </c>
      <c r="T277" s="132">
        <f>T278</f>
        <v>0</v>
      </c>
      <c r="AR277" s="126" t="s">
        <v>88</v>
      </c>
      <c r="AT277" s="133" t="s">
        <v>80</v>
      </c>
      <c r="AU277" s="133" t="s">
        <v>81</v>
      </c>
      <c r="AY277" s="126" t="s">
        <v>309</v>
      </c>
      <c r="BK277" s="134">
        <f>BK278</f>
        <v>0</v>
      </c>
    </row>
    <row r="278" spans="2:65" s="1" customFormat="1" ht="16.5" customHeight="1" x14ac:dyDescent="0.2">
      <c r="B278" s="137"/>
      <c r="C278" s="138" t="s">
        <v>1318</v>
      </c>
      <c r="D278" s="138" t="s">
        <v>311</v>
      </c>
      <c r="E278" s="139" t="s">
        <v>8476</v>
      </c>
      <c r="F278" s="140" t="s">
        <v>8477</v>
      </c>
      <c r="G278" s="141" t="s">
        <v>8478</v>
      </c>
      <c r="H278" s="142">
        <v>1024</v>
      </c>
      <c r="I278" s="143"/>
      <c r="J278" s="144">
        <f>ROUND(I278*H278,2)</f>
        <v>0</v>
      </c>
      <c r="K278" s="140" t="s">
        <v>366</v>
      </c>
      <c r="L278" s="33"/>
      <c r="M278" s="145" t="s">
        <v>1</v>
      </c>
      <c r="N278" s="146" t="s">
        <v>46</v>
      </c>
      <c r="P278" s="147">
        <f>O278*H278</f>
        <v>0</v>
      </c>
      <c r="Q278" s="147">
        <v>0</v>
      </c>
      <c r="R278" s="147">
        <f>Q278*H278</f>
        <v>0</v>
      </c>
      <c r="S278" s="147">
        <v>0</v>
      </c>
      <c r="T278" s="148">
        <f>S278*H278</f>
        <v>0</v>
      </c>
      <c r="AR278" s="149" t="s">
        <v>120</v>
      </c>
      <c r="AT278" s="149" t="s">
        <v>311</v>
      </c>
      <c r="AU278" s="149" t="s">
        <v>88</v>
      </c>
      <c r="AY278" s="17" t="s">
        <v>309</v>
      </c>
      <c r="BE278" s="150">
        <f>IF(N278="základní",J278,0)</f>
        <v>0</v>
      </c>
      <c r="BF278" s="150">
        <f>IF(N278="snížená",J278,0)</f>
        <v>0</v>
      </c>
      <c r="BG278" s="150">
        <f>IF(N278="zákl. přenesená",J278,0)</f>
        <v>0</v>
      </c>
      <c r="BH278" s="150">
        <f>IF(N278="sníž. přenesená",J278,0)</f>
        <v>0</v>
      </c>
      <c r="BI278" s="150">
        <f>IF(N278="nulová",J278,0)</f>
        <v>0</v>
      </c>
      <c r="BJ278" s="17" t="s">
        <v>88</v>
      </c>
      <c r="BK278" s="150">
        <f>ROUND(I278*H278,2)</f>
        <v>0</v>
      </c>
      <c r="BL278" s="17" t="s">
        <v>120</v>
      </c>
      <c r="BM278" s="149" t="s">
        <v>2629</v>
      </c>
    </row>
    <row r="279" spans="2:65" s="11" customFormat="1" ht="25.9" customHeight="1" x14ac:dyDescent="0.2">
      <c r="B279" s="125"/>
      <c r="D279" s="126" t="s">
        <v>80</v>
      </c>
      <c r="E279" s="127" t="s">
        <v>8479</v>
      </c>
      <c r="F279" s="127" t="s">
        <v>8480</v>
      </c>
      <c r="I279" s="128"/>
      <c r="J279" s="129">
        <f>BK279</f>
        <v>0</v>
      </c>
      <c r="L279" s="125"/>
      <c r="M279" s="130"/>
      <c r="P279" s="131">
        <f>P280</f>
        <v>0</v>
      </c>
      <c r="R279" s="131">
        <f>R280</f>
        <v>0</v>
      </c>
      <c r="T279" s="132">
        <f>T280</f>
        <v>0</v>
      </c>
      <c r="AR279" s="126" t="s">
        <v>88</v>
      </c>
      <c r="AT279" s="133" t="s">
        <v>80</v>
      </c>
      <c r="AU279" s="133" t="s">
        <v>81</v>
      </c>
      <c r="AY279" s="126" t="s">
        <v>309</v>
      </c>
      <c r="BK279" s="134">
        <f>BK280</f>
        <v>0</v>
      </c>
    </row>
    <row r="280" spans="2:65" s="1" customFormat="1" ht="16.5" customHeight="1" x14ac:dyDescent="0.2">
      <c r="B280" s="137"/>
      <c r="C280" s="138" t="s">
        <v>1334</v>
      </c>
      <c r="D280" s="138" t="s">
        <v>311</v>
      </c>
      <c r="E280" s="139" t="s">
        <v>8481</v>
      </c>
      <c r="F280" s="140" t="s">
        <v>8482</v>
      </c>
      <c r="G280" s="141" t="s">
        <v>8478</v>
      </c>
      <c r="H280" s="142">
        <v>1024</v>
      </c>
      <c r="I280" s="143"/>
      <c r="J280" s="144">
        <f>ROUND(I280*H280,2)</f>
        <v>0</v>
      </c>
      <c r="K280" s="140" t="s">
        <v>366</v>
      </c>
      <c r="L280" s="33"/>
      <c r="M280" s="145" t="s">
        <v>1</v>
      </c>
      <c r="N280" s="146" t="s">
        <v>46</v>
      </c>
      <c r="P280" s="147">
        <f>O280*H280</f>
        <v>0</v>
      </c>
      <c r="Q280" s="147">
        <v>0</v>
      </c>
      <c r="R280" s="147">
        <f>Q280*H280</f>
        <v>0</v>
      </c>
      <c r="S280" s="147">
        <v>0</v>
      </c>
      <c r="T280" s="148">
        <f>S280*H280</f>
        <v>0</v>
      </c>
      <c r="AR280" s="149" t="s">
        <v>120</v>
      </c>
      <c r="AT280" s="149" t="s">
        <v>311</v>
      </c>
      <c r="AU280" s="149" t="s">
        <v>88</v>
      </c>
      <c r="AY280" s="17" t="s">
        <v>309</v>
      </c>
      <c r="BE280" s="150">
        <f>IF(N280="základní",J280,0)</f>
        <v>0</v>
      </c>
      <c r="BF280" s="150">
        <f>IF(N280="snížená",J280,0)</f>
        <v>0</v>
      </c>
      <c r="BG280" s="150">
        <f>IF(N280="zákl. přenesená",J280,0)</f>
        <v>0</v>
      </c>
      <c r="BH280" s="150">
        <f>IF(N280="sníž. přenesená",J280,0)</f>
        <v>0</v>
      </c>
      <c r="BI280" s="150">
        <f>IF(N280="nulová",J280,0)</f>
        <v>0</v>
      </c>
      <c r="BJ280" s="17" t="s">
        <v>88</v>
      </c>
      <c r="BK280" s="150">
        <f>ROUND(I280*H280,2)</f>
        <v>0</v>
      </c>
      <c r="BL280" s="17" t="s">
        <v>120</v>
      </c>
      <c r="BM280" s="149" t="s">
        <v>2637</v>
      </c>
    </row>
    <row r="281" spans="2:65" s="11" customFormat="1" ht="25.9" customHeight="1" x14ac:dyDescent="0.2">
      <c r="B281" s="125"/>
      <c r="D281" s="126" t="s">
        <v>80</v>
      </c>
      <c r="E281" s="127" t="s">
        <v>8483</v>
      </c>
      <c r="F281" s="127" t="s">
        <v>8484</v>
      </c>
      <c r="I281" s="128"/>
      <c r="J281" s="129">
        <f>BK281</f>
        <v>0</v>
      </c>
      <c r="L281" s="125"/>
      <c r="M281" s="130"/>
      <c r="P281" s="131">
        <f>SUM(P282:P283)</f>
        <v>0</v>
      </c>
      <c r="R281" s="131">
        <f>SUM(R282:R283)</f>
        <v>0</v>
      </c>
      <c r="T281" s="132">
        <f>SUM(T282:T283)</f>
        <v>0</v>
      </c>
      <c r="AR281" s="126" t="s">
        <v>88</v>
      </c>
      <c r="AT281" s="133" t="s">
        <v>80</v>
      </c>
      <c r="AU281" s="133" t="s">
        <v>81</v>
      </c>
      <c r="AY281" s="126" t="s">
        <v>309</v>
      </c>
      <c r="BK281" s="134">
        <f>SUM(BK282:BK283)</f>
        <v>0</v>
      </c>
    </row>
    <row r="282" spans="2:65" s="1" customFormat="1" ht="16.5" customHeight="1" x14ac:dyDescent="0.2">
      <c r="B282" s="137"/>
      <c r="C282" s="138" t="s">
        <v>1345</v>
      </c>
      <c r="D282" s="138" t="s">
        <v>311</v>
      </c>
      <c r="E282" s="139" t="s">
        <v>8485</v>
      </c>
      <c r="F282" s="140" t="s">
        <v>8486</v>
      </c>
      <c r="G282" s="141" t="s">
        <v>617</v>
      </c>
      <c r="H282" s="142">
        <v>112</v>
      </c>
      <c r="I282" s="143"/>
      <c r="J282" s="144">
        <f>ROUND(I282*H282,2)</f>
        <v>0</v>
      </c>
      <c r="K282" s="140" t="s">
        <v>366</v>
      </c>
      <c r="L282" s="33"/>
      <c r="M282" s="145" t="s">
        <v>1</v>
      </c>
      <c r="N282" s="146" t="s">
        <v>46</v>
      </c>
      <c r="P282" s="147">
        <f>O282*H282</f>
        <v>0</v>
      </c>
      <c r="Q282" s="147">
        <v>0</v>
      </c>
      <c r="R282" s="147">
        <f>Q282*H282</f>
        <v>0</v>
      </c>
      <c r="S282" s="147">
        <v>0</v>
      </c>
      <c r="T282" s="148">
        <f>S282*H282</f>
        <v>0</v>
      </c>
      <c r="AR282" s="149" t="s">
        <v>120</v>
      </c>
      <c r="AT282" s="149" t="s">
        <v>311</v>
      </c>
      <c r="AU282" s="149" t="s">
        <v>88</v>
      </c>
      <c r="AY282" s="17" t="s">
        <v>309</v>
      </c>
      <c r="BE282" s="150">
        <f>IF(N282="základní",J282,0)</f>
        <v>0</v>
      </c>
      <c r="BF282" s="150">
        <f>IF(N282="snížená",J282,0)</f>
        <v>0</v>
      </c>
      <c r="BG282" s="150">
        <f>IF(N282="zákl. přenesená",J282,0)</f>
        <v>0</v>
      </c>
      <c r="BH282" s="150">
        <f>IF(N282="sníž. přenesená",J282,0)</f>
        <v>0</v>
      </c>
      <c r="BI282" s="150">
        <f>IF(N282="nulová",J282,0)</f>
        <v>0</v>
      </c>
      <c r="BJ282" s="17" t="s">
        <v>88</v>
      </c>
      <c r="BK282" s="150">
        <f>ROUND(I282*H282,2)</f>
        <v>0</v>
      </c>
      <c r="BL282" s="17" t="s">
        <v>120</v>
      </c>
      <c r="BM282" s="149" t="s">
        <v>2645</v>
      </c>
    </row>
    <row r="283" spans="2:65" s="1" customFormat="1" ht="16.5" customHeight="1" x14ac:dyDescent="0.2">
      <c r="B283" s="137"/>
      <c r="C283" s="138" t="s">
        <v>1350</v>
      </c>
      <c r="D283" s="138" t="s">
        <v>311</v>
      </c>
      <c r="E283" s="139" t="s">
        <v>8487</v>
      </c>
      <c r="F283" s="140" t="s">
        <v>8488</v>
      </c>
      <c r="G283" s="141" t="s">
        <v>617</v>
      </c>
      <c r="H283" s="142">
        <v>48</v>
      </c>
      <c r="I283" s="143"/>
      <c r="J283" s="144">
        <f>ROUND(I283*H283,2)</f>
        <v>0</v>
      </c>
      <c r="K283" s="140" t="s">
        <v>366</v>
      </c>
      <c r="L283" s="33"/>
      <c r="M283" s="145" t="s">
        <v>1</v>
      </c>
      <c r="N283" s="146" t="s">
        <v>46</v>
      </c>
      <c r="P283" s="147">
        <f>O283*H283</f>
        <v>0</v>
      </c>
      <c r="Q283" s="147">
        <v>0</v>
      </c>
      <c r="R283" s="147">
        <f>Q283*H283</f>
        <v>0</v>
      </c>
      <c r="S283" s="147">
        <v>0</v>
      </c>
      <c r="T283" s="148">
        <f>S283*H283</f>
        <v>0</v>
      </c>
      <c r="AR283" s="149" t="s">
        <v>120</v>
      </c>
      <c r="AT283" s="149" t="s">
        <v>311</v>
      </c>
      <c r="AU283" s="149" t="s">
        <v>88</v>
      </c>
      <c r="AY283" s="17" t="s">
        <v>309</v>
      </c>
      <c r="BE283" s="150">
        <f>IF(N283="základní",J283,0)</f>
        <v>0</v>
      </c>
      <c r="BF283" s="150">
        <f>IF(N283="snížená",J283,0)</f>
        <v>0</v>
      </c>
      <c r="BG283" s="150">
        <f>IF(N283="zákl. přenesená",J283,0)</f>
        <v>0</v>
      </c>
      <c r="BH283" s="150">
        <f>IF(N283="sníž. přenesená",J283,0)</f>
        <v>0</v>
      </c>
      <c r="BI283" s="150">
        <f>IF(N283="nulová",J283,0)</f>
        <v>0</v>
      </c>
      <c r="BJ283" s="17" t="s">
        <v>88</v>
      </c>
      <c r="BK283" s="150">
        <f>ROUND(I283*H283,2)</f>
        <v>0</v>
      </c>
      <c r="BL283" s="17" t="s">
        <v>120</v>
      </c>
      <c r="BM283" s="149" t="s">
        <v>2653</v>
      </c>
    </row>
    <row r="284" spans="2:65" s="11" customFormat="1" ht="25.9" customHeight="1" x14ac:dyDescent="0.2">
      <c r="B284" s="125"/>
      <c r="D284" s="126" t="s">
        <v>80</v>
      </c>
      <c r="E284" s="127" t="s">
        <v>8489</v>
      </c>
      <c r="F284" s="127" t="s">
        <v>8490</v>
      </c>
      <c r="I284" s="128"/>
      <c r="J284" s="129">
        <f>BK284</f>
        <v>0</v>
      </c>
      <c r="L284" s="125"/>
      <c r="M284" s="130"/>
      <c r="P284" s="131">
        <f>SUM(P285:P292)</f>
        <v>0</v>
      </c>
      <c r="R284" s="131">
        <f>SUM(R285:R292)</f>
        <v>0</v>
      </c>
      <c r="T284" s="132">
        <f>SUM(T285:T292)</f>
        <v>0</v>
      </c>
      <c r="AR284" s="126" t="s">
        <v>88</v>
      </c>
      <c r="AT284" s="133" t="s">
        <v>80</v>
      </c>
      <c r="AU284" s="133" t="s">
        <v>81</v>
      </c>
      <c r="AY284" s="126" t="s">
        <v>309</v>
      </c>
      <c r="BK284" s="134">
        <f>SUM(BK285:BK292)</f>
        <v>0</v>
      </c>
    </row>
    <row r="285" spans="2:65" s="1" customFormat="1" ht="16.5" customHeight="1" x14ac:dyDescent="0.2">
      <c r="B285" s="137"/>
      <c r="C285" s="138" t="s">
        <v>1365</v>
      </c>
      <c r="D285" s="138" t="s">
        <v>311</v>
      </c>
      <c r="E285" s="139" t="s">
        <v>8491</v>
      </c>
      <c r="F285" s="140" t="s">
        <v>8492</v>
      </c>
      <c r="G285" s="141" t="s">
        <v>8478</v>
      </c>
      <c r="H285" s="142">
        <v>380</v>
      </c>
      <c r="I285" s="143"/>
      <c r="J285" s="144">
        <f t="shared" ref="J285:J292" si="60">ROUND(I285*H285,2)</f>
        <v>0</v>
      </c>
      <c r="K285" s="140" t="s">
        <v>366</v>
      </c>
      <c r="L285" s="33"/>
      <c r="M285" s="145" t="s">
        <v>1</v>
      </c>
      <c r="N285" s="146" t="s">
        <v>46</v>
      </c>
      <c r="P285" s="147">
        <f t="shared" ref="P285:P292" si="61">O285*H285</f>
        <v>0</v>
      </c>
      <c r="Q285" s="147">
        <v>0</v>
      </c>
      <c r="R285" s="147">
        <f t="shared" ref="R285:R292" si="62">Q285*H285</f>
        <v>0</v>
      </c>
      <c r="S285" s="147">
        <v>0</v>
      </c>
      <c r="T285" s="148">
        <f t="shared" ref="T285:T292" si="63">S285*H285</f>
        <v>0</v>
      </c>
      <c r="AR285" s="149" t="s">
        <v>120</v>
      </c>
      <c r="AT285" s="149" t="s">
        <v>311</v>
      </c>
      <c r="AU285" s="149" t="s">
        <v>88</v>
      </c>
      <c r="AY285" s="17" t="s">
        <v>309</v>
      </c>
      <c r="BE285" s="150">
        <f t="shared" ref="BE285:BE292" si="64">IF(N285="základní",J285,0)</f>
        <v>0</v>
      </c>
      <c r="BF285" s="150">
        <f t="shared" ref="BF285:BF292" si="65">IF(N285="snížená",J285,0)</f>
        <v>0</v>
      </c>
      <c r="BG285" s="150">
        <f t="shared" ref="BG285:BG292" si="66">IF(N285="zákl. přenesená",J285,0)</f>
        <v>0</v>
      </c>
      <c r="BH285" s="150">
        <f t="shared" ref="BH285:BH292" si="67">IF(N285="sníž. přenesená",J285,0)</f>
        <v>0</v>
      </c>
      <c r="BI285" s="150">
        <f t="shared" ref="BI285:BI292" si="68">IF(N285="nulová",J285,0)</f>
        <v>0</v>
      </c>
      <c r="BJ285" s="17" t="s">
        <v>88</v>
      </c>
      <c r="BK285" s="150">
        <f t="shared" ref="BK285:BK292" si="69">ROUND(I285*H285,2)</f>
        <v>0</v>
      </c>
      <c r="BL285" s="17" t="s">
        <v>120</v>
      </c>
      <c r="BM285" s="149" t="s">
        <v>2661</v>
      </c>
    </row>
    <row r="286" spans="2:65" s="1" customFormat="1" ht="16.5" customHeight="1" x14ac:dyDescent="0.2">
      <c r="B286" s="137"/>
      <c r="C286" s="138" t="s">
        <v>1370</v>
      </c>
      <c r="D286" s="138" t="s">
        <v>311</v>
      </c>
      <c r="E286" s="139" t="s">
        <v>8493</v>
      </c>
      <c r="F286" s="140" t="s">
        <v>8494</v>
      </c>
      <c r="G286" s="141" t="s">
        <v>617</v>
      </c>
      <c r="H286" s="142">
        <v>128</v>
      </c>
      <c r="I286" s="143"/>
      <c r="J286" s="144">
        <f t="shared" si="60"/>
        <v>0</v>
      </c>
      <c r="K286" s="140" t="s">
        <v>366</v>
      </c>
      <c r="L286" s="33"/>
      <c r="M286" s="145" t="s">
        <v>1</v>
      </c>
      <c r="N286" s="146" t="s">
        <v>46</v>
      </c>
      <c r="P286" s="147">
        <f t="shared" si="61"/>
        <v>0</v>
      </c>
      <c r="Q286" s="147">
        <v>0</v>
      </c>
      <c r="R286" s="147">
        <f t="shared" si="62"/>
        <v>0</v>
      </c>
      <c r="S286" s="147">
        <v>0</v>
      </c>
      <c r="T286" s="148">
        <f t="shared" si="63"/>
        <v>0</v>
      </c>
      <c r="AR286" s="149" t="s">
        <v>120</v>
      </c>
      <c r="AT286" s="149" t="s">
        <v>311</v>
      </c>
      <c r="AU286" s="149" t="s">
        <v>88</v>
      </c>
      <c r="AY286" s="17" t="s">
        <v>309</v>
      </c>
      <c r="BE286" s="150">
        <f t="shared" si="64"/>
        <v>0</v>
      </c>
      <c r="BF286" s="150">
        <f t="shared" si="65"/>
        <v>0</v>
      </c>
      <c r="BG286" s="150">
        <f t="shared" si="66"/>
        <v>0</v>
      </c>
      <c r="BH286" s="150">
        <f t="shared" si="67"/>
        <v>0</v>
      </c>
      <c r="BI286" s="150">
        <f t="shared" si="68"/>
        <v>0</v>
      </c>
      <c r="BJ286" s="17" t="s">
        <v>88</v>
      </c>
      <c r="BK286" s="150">
        <f t="shared" si="69"/>
        <v>0</v>
      </c>
      <c r="BL286" s="17" t="s">
        <v>120</v>
      </c>
      <c r="BM286" s="149" t="s">
        <v>2669</v>
      </c>
    </row>
    <row r="287" spans="2:65" s="1" customFormat="1" ht="16.5" customHeight="1" x14ac:dyDescent="0.2">
      <c r="B287" s="137"/>
      <c r="C287" s="138" t="s">
        <v>1372</v>
      </c>
      <c r="D287" s="138" t="s">
        <v>311</v>
      </c>
      <c r="E287" s="139" t="s">
        <v>8495</v>
      </c>
      <c r="F287" s="140" t="s">
        <v>8496</v>
      </c>
      <c r="G287" s="141" t="s">
        <v>2702</v>
      </c>
      <c r="H287" s="142">
        <v>1</v>
      </c>
      <c r="I287" s="143"/>
      <c r="J287" s="144">
        <f t="shared" si="60"/>
        <v>0</v>
      </c>
      <c r="K287" s="140" t="s">
        <v>366</v>
      </c>
      <c r="L287" s="33"/>
      <c r="M287" s="145" t="s">
        <v>1</v>
      </c>
      <c r="N287" s="146" t="s">
        <v>46</v>
      </c>
      <c r="P287" s="147">
        <f t="shared" si="61"/>
        <v>0</v>
      </c>
      <c r="Q287" s="147">
        <v>0</v>
      </c>
      <c r="R287" s="147">
        <f t="shared" si="62"/>
        <v>0</v>
      </c>
      <c r="S287" s="147">
        <v>0</v>
      </c>
      <c r="T287" s="148">
        <f t="shared" si="63"/>
        <v>0</v>
      </c>
      <c r="AR287" s="149" t="s">
        <v>120</v>
      </c>
      <c r="AT287" s="149" t="s">
        <v>311</v>
      </c>
      <c r="AU287" s="149" t="s">
        <v>88</v>
      </c>
      <c r="AY287" s="17" t="s">
        <v>309</v>
      </c>
      <c r="BE287" s="150">
        <f t="shared" si="64"/>
        <v>0</v>
      </c>
      <c r="BF287" s="150">
        <f t="shared" si="65"/>
        <v>0</v>
      </c>
      <c r="BG287" s="150">
        <f t="shared" si="66"/>
        <v>0</v>
      </c>
      <c r="BH287" s="150">
        <f t="shared" si="67"/>
        <v>0</v>
      </c>
      <c r="BI287" s="150">
        <f t="shared" si="68"/>
        <v>0</v>
      </c>
      <c r="BJ287" s="17" t="s">
        <v>88</v>
      </c>
      <c r="BK287" s="150">
        <f t="shared" si="69"/>
        <v>0</v>
      </c>
      <c r="BL287" s="17" t="s">
        <v>120</v>
      </c>
      <c r="BM287" s="149" t="s">
        <v>2677</v>
      </c>
    </row>
    <row r="288" spans="2:65" s="1" customFormat="1" ht="16.5" customHeight="1" x14ac:dyDescent="0.2">
      <c r="B288" s="137"/>
      <c r="C288" s="138" t="s">
        <v>1376</v>
      </c>
      <c r="D288" s="138" t="s">
        <v>311</v>
      </c>
      <c r="E288" s="139" t="s">
        <v>8497</v>
      </c>
      <c r="F288" s="140" t="s">
        <v>8498</v>
      </c>
      <c r="G288" s="141" t="s">
        <v>617</v>
      </c>
      <c r="H288" s="142">
        <v>24</v>
      </c>
      <c r="I288" s="143"/>
      <c r="J288" s="144">
        <f t="shared" si="60"/>
        <v>0</v>
      </c>
      <c r="K288" s="140" t="s">
        <v>366</v>
      </c>
      <c r="L288" s="33"/>
      <c r="M288" s="145" t="s">
        <v>1</v>
      </c>
      <c r="N288" s="146" t="s">
        <v>46</v>
      </c>
      <c r="P288" s="147">
        <f t="shared" si="61"/>
        <v>0</v>
      </c>
      <c r="Q288" s="147">
        <v>0</v>
      </c>
      <c r="R288" s="147">
        <f t="shared" si="62"/>
        <v>0</v>
      </c>
      <c r="S288" s="147">
        <v>0</v>
      </c>
      <c r="T288" s="148">
        <f t="shared" si="63"/>
        <v>0</v>
      </c>
      <c r="AR288" s="149" t="s">
        <v>120</v>
      </c>
      <c r="AT288" s="149" t="s">
        <v>311</v>
      </c>
      <c r="AU288" s="149" t="s">
        <v>88</v>
      </c>
      <c r="AY288" s="17" t="s">
        <v>309</v>
      </c>
      <c r="BE288" s="150">
        <f t="shared" si="64"/>
        <v>0</v>
      </c>
      <c r="BF288" s="150">
        <f t="shared" si="65"/>
        <v>0</v>
      </c>
      <c r="BG288" s="150">
        <f t="shared" si="66"/>
        <v>0</v>
      </c>
      <c r="BH288" s="150">
        <f t="shared" si="67"/>
        <v>0</v>
      </c>
      <c r="BI288" s="150">
        <f t="shared" si="68"/>
        <v>0</v>
      </c>
      <c r="BJ288" s="17" t="s">
        <v>88</v>
      </c>
      <c r="BK288" s="150">
        <f t="shared" si="69"/>
        <v>0</v>
      </c>
      <c r="BL288" s="17" t="s">
        <v>120</v>
      </c>
      <c r="BM288" s="149" t="s">
        <v>2685</v>
      </c>
    </row>
    <row r="289" spans="2:65" s="1" customFormat="1" ht="16.5" customHeight="1" x14ac:dyDescent="0.2">
      <c r="B289" s="137"/>
      <c r="C289" s="138" t="s">
        <v>1378</v>
      </c>
      <c r="D289" s="138" t="s">
        <v>311</v>
      </c>
      <c r="E289" s="139" t="s">
        <v>8499</v>
      </c>
      <c r="F289" s="140" t="s">
        <v>8500</v>
      </c>
      <c r="G289" s="141" t="s">
        <v>617</v>
      </c>
      <c r="H289" s="142">
        <v>16</v>
      </c>
      <c r="I289" s="143"/>
      <c r="J289" s="144">
        <f t="shared" si="60"/>
        <v>0</v>
      </c>
      <c r="K289" s="140" t="s">
        <v>366</v>
      </c>
      <c r="L289" s="33"/>
      <c r="M289" s="145" t="s">
        <v>1</v>
      </c>
      <c r="N289" s="146" t="s">
        <v>46</v>
      </c>
      <c r="P289" s="147">
        <f t="shared" si="61"/>
        <v>0</v>
      </c>
      <c r="Q289" s="147">
        <v>0</v>
      </c>
      <c r="R289" s="147">
        <f t="shared" si="62"/>
        <v>0</v>
      </c>
      <c r="S289" s="147">
        <v>0</v>
      </c>
      <c r="T289" s="148">
        <f t="shared" si="63"/>
        <v>0</v>
      </c>
      <c r="AR289" s="149" t="s">
        <v>120</v>
      </c>
      <c r="AT289" s="149" t="s">
        <v>311</v>
      </c>
      <c r="AU289" s="149" t="s">
        <v>88</v>
      </c>
      <c r="AY289" s="17" t="s">
        <v>309</v>
      </c>
      <c r="BE289" s="150">
        <f t="shared" si="64"/>
        <v>0</v>
      </c>
      <c r="BF289" s="150">
        <f t="shared" si="65"/>
        <v>0</v>
      </c>
      <c r="BG289" s="150">
        <f t="shared" si="66"/>
        <v>0</v>
      </c>
      <c r="BH289" s="150">
        <f t="shared" si="67"/>
        <v>0</v>
      </c>
      <c r="BI289" s="150">
        <f t="shared" si="68"/>
        <v>0</v>
      </c>
      <c r="BJ289" s="17" t="s">
        <v>88</v>
      </c>
      <c r="BK289" s="150">
        <f t="shared" si="69"/>
        <v>0</v>
      </c>
      <c r="BL289" s="17" t="s">
        <v>120</v>
      </c>
      <c r="BM289" s="149" t="s">
        <v>2699</v>
      </c>
    </row>
    <row r="290" spans="2:65" s="1" customFormat="1" ht="16.5" customHeight="1" x14ac:dyDescent="0.2">
      <c r="B290" s="137"/>
      <c r="C290" s="138" t="s">
        <v>1381</v>
      </c>
      <c r="D290" s="138" t="s">
        <v>311</v>
      </c>
      <c r="E290" s="139" t="s">
        <v>8501</v>
      </c>
      <c r="F290" s="140" t="s">
        <v>8502</v>
      </c>
      <c r="G290" s="141" t="s">
        <v>617</v>
      </c>
      <c r="H290" s="142">
        <v>136</v>
      </c>
      <c r="I290" s="143"/>
      <c r="J290" s="144">
        <f t="shared" si="60"/>
        <v>0</v>
      </c>
      <c r="K290" s="140" t="s">
        <v>366</v>
      </c>
      <c r="L290" s="33"/>
      <c r="M290" s="145" t="s">
        <v>1</v>
      </c>
      <c r="N290" s="146" t="s">
        <v>46</v>
      </c>
      <c r="P290" s="147">
        <f t="shared" si="61"/>
        <v>0</v>
      </c>
      <c r="Q290" s="147">
        <v>0</v>
      </c>
      <c r="R290" s="147">
        <f t="shared" si="62"/>
        <v>0</v>
      </c>
      <c r="S290" s="147">
        <v>0</v>
      </c>
      <c r="T290" s="148">
        <f t="shared" si="63"/>
        <v>0</v>
      </c>
      <c r="AR290" s="149" t="s">
        <v>120</v>
      </c>
      <c r="AT290" s="149" t="s">
        <v>311</v>
      </c>
      <c r="AU290" s="149" t="s">
        <v>88</v>
      </c>
      <c r="AY290" s="17" t="s">
        <v>309</v>
      </c>
      <c r="BE290" s="150">
        <f t="shared" si="64"/>
        <v>0</v>
      </c>
      <c r="BF290" s="150">
        <f t="shared" si="65"/>
        <v>0</v>
      </c>
      <c r="BG290" s="150">
        <f t="shared" si="66"/>
        <v>0</v>
      </c>
      <c r="BH290" s="150">
        <f t="shared" si="67"/>
        <v>0</v>
      </c>
      <c r="BI290" s="150">
        <f t="shared" si="68"/>
        <v>0</v>
      </c>
      <c r="BJ290" s="17" t="s">
        <v>88</v>
      </c>
      <c r="BK290" s="150">
        <f t="shared" si="69"/>
        <v>0</v>
      </c>
      <c r="BL290" s="17" t="s">
        <v>120</v>
      </c>
      <c r="BM290" s="149" t="s">
        <v>2710</v>
      </c>
    </row>
    <row r="291" spans="2:65" s="1" customFormat="1" ht="16.5" customHeight="1" x14ac:dyDescent="0.2">
      <c r="B291" s="137"/>
      <c r="C291" s="138" t="s">
        <v>1383</v>
      </c>
      <c r="D291" s="138" t="s">
        <v>311</v>
      </c>
      <c r="E291" s="139" t="s">
        <v>8503</v>
      </c>
      <c r="F291" s="140" t="s">
        <v>8504</v>
      </c>
      <c r="G291" s="141" t="s">
        <v>2702</v>
      </c>
      <c r="H291" s="142">
        <v>20</v>
      </c>
      <c r="I291" s="143"/>
      <c r="J291" s="144">
        <f t="shared" si="60"/>
        <v>0</v>
      </c>
      <c r="K291" s="140" t="s">
        <v>366</v>
      </c>
      <c r="L291" s="33"/>
      <c r="M291" s="145" t="s">
        <v>1</v>
      </c>
      <c r="N291" s="146" t="s">
        <v>46</v>
      </c>
      <c r="P291" s="147">
        <f t="shared" si="61"/>
        <v>0</v>
      </c>
      <c r="Q291" s="147">
        <v>0</v>
      </c>
      <c r="R291" s="147">
        <f t="shared" si="62"/>
        <v>0</v>
      </c>
      <c r="S291" s="147">
        <v>0</v>
      </c>
      <c r="T291" s="148">
        <f t="shared" si="63"/>
        <v>0</v>
      </c>
      <c r="AR291" s="149" t="s">
        <v>120</v>
      </c>
      <c r="AT291" s="149" t="s">
        <v>311</v>
      </c>
      <c r="AU291" s="149" t="s">
        <v>88</v>
      </c>
      <c r="AY291" s="17" t="s">
        <v>309</v>
      </c>
      <c r="BE291" s="150">
        <f t="shared" si="64"/>
        <v>0</v>
      </c>
      <c r="BF291" s="150">
        <f t="shared" si="65"/>
        <v>0</v>
      </c>
      <c r="BG291" s="150">
        <f t="shared" si="66"/>
        <v>0</v>
      </c>
      <c r="BH291" s="150">
        <f t="shared" si="67"/>
        <v>0</v>
      </c>
      <c r="BI291" s="150">
        <f t="shared" si="68"/>
        <v>0</v>
      </c>
      <c r="BJ291" s="17" t="s">
        <v>88</v>
      </c>
      <c r="BK291" s="150">
        <f t="shared" si="69"/>
        <v>0</v>
      </c>
      <c r="BL291" s="17" t="s">
        <v>120</v>
      </c>
      <c r="BM291" s="149" t="s">
        <v>2718</v>
      </c>
    </row>
    <row r="292" spans="2:65" s="1" customFormat="1" ht="16.5" customHeight="1" x14ac:dyDescent="0.2">
      <c r="B292" s="137"/>
      <c r="C292" s="138" t="s">
        <v>1385</v>
      </c>
      <c r="D292" s="138" t="s">
        <v>311</v>
      </c>
      <c r="E292" s="139" t="s">
        <v>8505</v>
      </c>
      <c r="F292" s="140" t="s">
        <v>8506</v>
      </c>
      <c r="G292" s="141" t="s">
        <v>314</v>
      </c>
      <c r="H292" s="142">
        <v>7</v>
      </c>
      <c r="I292" s="143"/>
      <c r="J292" s="144">
        <f t="shared" si="60"/>
        <v>0</v>
      </c>
      <c r="K292" s="140" t="s">
        <v>366</v>
      </c>
      <c r="L292" s="33"/>
      <c r="M292" s="145" t="s">
        <v>1</v>
      </c>
      <c r="N292" s="146" t="s">
        <v>46</v>
      </c>
      <c r="P292" s="147">
        <f t="shared" si="61"/>
        <v>0</v>
      </c>
      <c r="Q292" s="147">
        <v>0</v>
      </c>
      <c r="R292" s="147">
        <f t="shared" si="62"/>
        <v>0</v>
      </c>
      <c r="S292" s="147">
        <v>0</v>
      </c>
      <c r="T292" s="148">
        <f t="shared" si="63"/>
        <v>0</v>
      </c>
      <c r="AR292" s="149" t="s">
        <v>120</v>
      </c>
      <c r="AT292" s="149" t="s">
        <v>311</v>
      </c>
      <c r="AU292" s="149" t="s">
        <v>88</v>
      </c>
      <c r="AY292" s="17" t="s">
        <v>309</v>
      </c>
      <c r="BE292" s="150">
        <f t="shared" si="64"/>
        <v>0</v>
      </c>
      <c r="BF292" s="150">
        <f t="shared" si="65"/>
        <v>0</v>
      </c>
      <c r="BG292" s="150">
        <f t="shared" si="66"/>
        <v>0</v>
      </c>
      <c r="BH292" s="150">
        <f t="shared" si="67"/>
        <v>0</v>
      </c>
      <c r="BI292" s="150">
        <f t="shared" si="68"/>
        <v>0</v>
      </c>
      <c r="BJ292" s="17" t="s">
        <v>88</v>
      </c>
      <c r="BK292" s="150">
        <f t="shared" si="69"/>
        <v>0</v>
      </c>
      <c r="BL292" s="17" t="s">
        <v>120</v>
      </c>
      <c r="BM292" s="149" t="s">
        <v>2726</v>
      </c>
    </row>
    <row r="293" spans="2:65" s="11" customFormat="1" ht="25.9" customHeight="1" x14ac:dyDescent="0.2">
      <c r="B293" s="125"/>
      <c r="D293" s="126" t="s">
        <v>80</v>
      </c>
      <c r="E293" s="127" t="s">
        <v>8507</v>
      </c>
      <c r="F293" s="127" t="s">
        <v>8508</v>
      </c>
      <c r="I293" s="128"/>
      <c r="J293" s="129">
        <f>BK293</f>
        <v>0</v>
      </c>
      <c r="L293" s="125"/>
      <c r="M293" s="202"/>
      <c r="N293" s="203"/>
      <c r="O293" s="203"/>
      <c r="P293" s="204">
        <v>0</v>
      </c>
      <c r="Q293" s="203"/>
      <c r="R293" s="204">
        <v>0</v>
      </c>
      <c r="S293" s="203"/>
      <c r="T293" s="205">
        <v>0</v>
      </c>
      <c r="AR293" s="126" t="s">
        <v>88</v>
      </c>
      <c r="AT293" s="133" t="s">
        <v>80</v>
      </c>
      <c r="AU293" s="133" t="s">
        <v>81</v>
      </c>
      <c r="AY293" s="126" t="s">
        <v>309</v>
      </c>
      <c r="BK293" s="134">
        <v>0</v>
      </c>
    </row>
    <row r="294" spans="2:65" s="1" customFormat="1" ht="6.95" customHeight="1" x14ac:dyDescent="0.2">
      <c r="B294" s="45"/>
      <c r="C294" s="46"/>
      <c r="D294" s="46"/>
      <c r="E294" s="46"/>
      <c r="F294" s="46"/>
      <c r="G294" s="46"/>
      <c r="H294" s="46"/>
      <c r="I294" s="46"/>
      <c r="J294" s="46"/>
      <c r="K294" s="46"/>
      <c r="L294" s="33"/>
    </row>
  </sheetData>
  <autoFilter ref="C134:K293" xr:uid="{00000000-0009-0000-0000-000016000000}"/>
  <mergeCells count="15">
    <mergeCell ref="E121:H121"/>
    <mergeCell ref="E125:H125"/>
    <mergeCell ref="E123:H123"/>
    <mergeCell ref="E127:H127"/>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B2:BM155"/>
  <sheetViews>
    <sheetView showGridLines="0" workbookViewId="0"/>
  </sheetViews>
  <sheetFormatPr defaultRowHeight="11.2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233" t="s">
        <v>5</v>
      </c>
      <c r="M2" s="234"/>
      <c r="N2" s="234"/>
      <c r="O2" s="234"/>
      <c r="P2" s="234"/>
      <c r="Q2" s="234"/>
      <c r="R2" s="234"/>
      <c r="S2" s="234"/>
      <c r="T2" s="234"/>
      <c r="U2" s="234"/>
      <c r="V2" s="234"/>
      <c r="AT2" s="17" t="s">
        <v>177</v>
      </c>
    </row>
    <row r="3" spans="2:46" ht="6.95" customHeight="1" x14ac:dyDescent="0.2">
      <c r="B3" s="18"/>
      <c r="C3" s="19"/>
      <c r="D3" s="19"/>
      <c r="E3" s="19"/>
      <c r="F3" s="19"/>
      <c r="G3" s="19"/>
      <c r="H3" s="19"/>
      <c r="I3" s="19"/>
      <c r="J3" s="19"/>
      <c r="K3" s="19"/>
      <c r="L3" s="20"/>
      <c r="AT3" s="17" t="s">
        <v>90</v>
      </c>
    </row>
    <row r="4" spans="2:46" ht="24.95" customHeight="1" x14ac:dyDescent="0.2">
      <c r="B4" s="20"/>
      <c r="D4" s="21" t="s">
        <v>275</v>
      </c>
      <c r="L4" s="20"/>
      <c r="M4" s="94" t="s">
        <v>10</v>
      </c>
      <c r="AT4" s="17" t="s">
        <v>3</v>
      </c>
    </row>
    <row r="5" spans="2:46" ht="6.95" customHeight="1" x14ac:dyDescent="0.2">
      <c r="B5" s="20"/>
      <c r="L5" s="20"/>
    </row>
    <row r="6" spans="2:46" ht="12" customHeight="1" x14ac:dyDescent="0.2">
      <c r="B6" s="20"/>
      <c r="D6" s="27" t="s">
        <v>16</v>
      </c>
      <c r="L6" s="20"/>
    </row>
    <row r="7" spans="2:46" ht="16.5" customHeight="1" x14ac:dyDescent="0.2">
      <c r="B7" s="20"/>
      <c r="E7" s="254" t="str">
        <f>'Rekapitulace stavby'!K6</f>
        <v>OBLASTNÍ NEMOCNICE JIČÍN PAVILON PSYCHIATRIE</v>
      </c>
      <c r="F7" s="255"/>
      <c r="G7" s="255"/>
      <c r="H7" s="255"/>
      <c r="L7" s="20"/>
    </row>
    <row r="8" spans="2:46" ht="12.75" x14ac:dyDescent="0.2">
      <c r="B8" s="20"/>
      <c r="D8" s="27" t="s">
        <v>276</v>
      </c>
      <c r="L8" s="20"/>
    </row>
    <row r="9" spans="2:46" ht="16.5" customHeight="1" x14ac:dyDescent="0.2">
      <c r="B9" s="20"/>
      <c r="E9" s="254" t="s">
        <v>277</v>
      </c>
      <c r="F9" s="234"/>
      <c r="G9" s="234"/>
      <c r="H9" s="234"/>
      <c r="L9" s="20"/>
    </row>
    <row r="10" spans="2:46" ht="12" customHeight="1" x14ac:dyDescent="0.2">
      <c r="B10" s="20"/>
      <c r="D10" s="27" t="s">
        <v>278</v>
      </c>
      <c r="L10" s="20"/>
    </row>
    <row r="11" spans="2:46" s="1" customFormat="1" ht="16.5" customHeight="1" x14ac:dyDescent="0.2">
      <c r="B11" s="33"/>
      <c r="E11" s="238" t="s">
        <v>4347</v>
      </c>
      <c r="F11" s="253"/>
      <c r="G11" s="253"/>
      <c r="H11" s="253"/>
      <c r="L11" s="33"/>
    </row>
    <row r="12" spans="2:46" s="1" customFormat="1" ht="12" customHeight="1" x14ac:dyDescent="0.2">
      <c r="B12" s="33"/>
      <c r="D12" s="27" t="s">
        <v>5055</v>
      </c>
      <c r="L12" s="33"/>
    </row>
    <row r="13" spans="2:46" s="1" customFormat="1" ht="16.5" customHeight="1" x14ac:dyDescent="0.2">
      <c r="B13" s="33"/>
      <c r="E13" s="220" t="s">
        <v>8509</v>
      </c>
      <c r="F13" s="253"/>
      <c r="G13" s="253"/>
      <c r="H13" s="253"/>
      <c r="L13" s="33"/>
    </row>
    <row r="14" spans="2:46" s="1" customFormat="1" x14ac:dyDescent="0.2">
      <c r="B14" s="33"/>
      <c r="L14" s="33"/>
    </row>
    <row r="15" spans="2:46" s="1" customFormat="1" ht="12" customHeight="1" x14ac:dyDescent="0.2">
      <c r="B15" s="33"/>
      <c r="D15" s="27" t="s">
        <v>18</v>
      </c>
      <c r="F15" s="25" t="s">
        <v>1</v>
      </c>
      <c r="I15" s="27" t="s">
        <v>20</v>
      </c>
      <c r="J15" s="25" t="s">
        <v>1</v>
      </c>
      <c r="L15" s="33"/>
    </row>
    <row r="16" spans="2:46" s="1" customFormat="1" ht="12" customHeight="1" x14ac:dyDescent="0.2">
      <c r="B16" s="33"/>
      <c r="D16" s="27" t="s">
        <v>22</v>
      </c>
      <c r="F16" s="25" t="s">
        <v>23</v>
      </c>
      <c r="I16" s="27" t="s">
        <v>24</v>
      </c>
      <c r="J16" s="53">
        <f>'Rekapitulace stavby'!AN8</f>
        <v>45961</v>
      </c>
      <c r="L16" s="33"/>
    </row>
    <row r="17" spans="2:12" s="1" customFormat="1" ht="10.9" customHeight="1" x14ac:dyDescent="0.2">
      <c r="B17" s="33"/>
      <c r="L17" s="33"/>
    </row>
    <row r="18" spans="2:12" s="1" customFormat="1" ht="12" customHeight="1" x14ac:dyDescent="0.2">
      <c r="B18" s="33"/>
      <c r="D18" s="27" t="s">
        <v>29</v>
      </c>
      <c r="I18" s="27" t="s">
        <v>30</v>
      </c>
      <c r="J18" s="25" t="str">
        <f>IF('Rekapitulace stavby'!AN10="","",'Rekapitulace stavby'!AN10)</f>
        <v/>
      </c>
      <c r="L18" s="33"/>
    </row>
    <row r="19" spans="2:12" s="1" customFormat="1" ht="18" customHeight="1" x14ac:dyDescent="0.2">
      <c r="B19" s="33"/>
      <c r="E19" s="25" t="str">
        <f>IF('Rekapitulace stavby'!E11="","",'Rekapitulace stavby'!E11)</f>
        <v>KRÁLOVÉHRADECKÝ KRAJ</v>
      </c>
      <c r="I19" s="27" t="s">
        <v>32</v>
      </c>
      <c r="J19" s="25" t="str">
        <f>IF('Rekapitulace stavby'!AN11="","",'Rekapitulace stavby'!AN11)</f>
        <v/>
      </c>
      <c r="L19" s="33"/>
    </row>
    <row r="20" spans="2:12" s="1" customFormat="1" ht="6.95" customHeight="1" x14ac:dyDescent="0.2">
      <c r="B20" s="33"/>
      <c r="L20" s="33"/>
    </row>
    <row r="21" spans="2:12" s="1" customFormat="1" ht="12" customHeight="1" x14ac:dyDescent="0.2">
      <c r="B21" s="33"/>
      <c r="D21" s="27" t="s">
        <v>33</v>
      </c>
      <c r="I21" s="27" t="s">
        <v>30</v>
      </c>
      <c r="J21" s="28" t="str">
        <f>'Rekapitulace stavby'!AN13</f>
        <v>Vyplň údaj</v>
      </c>
      <c r="L21" s="33"/>
    </row>
    <row r="22" spans="2:12" s="1" customFormat="1" ht="18" customHeight="1" x14ac:dyDescent="0.2">
      <c r="B22" s="33"/>
      <c r="E22" s="256" t="str">
        <f>'Rekapitulace stavby'!E14</f>
        <v>Vyplň údaj</v>
      </c>
      <c r="F22" s="242"/>
      <c r="G22" s="242"/>
      <c r="H22" s="242"/>
      <c r="I22" s="27" t="s">
        <v>32</v>
      </c>
      <c r="J22" s="28" t="str">
        <f>'Rekapitulace stavby'!AN14</f>
        <v>Vyplň údaj</v>
      </c>
      <c r="L22" s="33"/>
    </row>
    <row r="23" spans="2:12" s="1" customFormat="1" ht="6.95" customHeight="1" x14ac:dyDescent="0.2">
      <c r="B23" s="33"/>
      <c r="L23" s="33"/>
    </row>
    <row r="24" spans="2:12" s="1" customFormat="1" ht="12" customHeight="1" x14ac:dyDescent="0.2">
      <c r="B24" s="33"/>
      <c r="D24" s="27" t="s">
        <v>35</v>
      </c>
      <c r="I24" s="27" t="s">
        <v>30</v>
      </c>
      <c r="J24" s="25" t="str">
        <f>IF('Rekapitulace stavby'!AN16="","",'Rekapitulace stavby'!AN16)</f>
        <v/>
      </c>
      <c r="L24" s="33"/>
    </row>
    <row r="25" spans="2:12" s="1" customFormat="1" ht="18" customHeight="1" x14ac:dyDescent="0.2">
      <c r="B25" s="33"/>
      <c r="E25" s="25" t="str">
        <f>IF('Rekapitulace stavby'!E17="","",'Rekapitulace stavby'!E17)</f>
        <v>KANIA a.s.</v>
      </c>
      <c r="I25" s="27" t="s">
        <v>32</v>
      </c>
      <c r="J25" s="25" t="str">
        <f>IF('Rekapitulace stavby'!AN17="","",'Rekapitulace stavby'!AN17)</f>
        <v/>
      </c>
      <c r="L25" s="33"/>
    </row>
    <row r="26" spans="2:12" s="1" customFormat="1" ht="6.95" customHeight="1" x14ac:dyDescent="0.2">
      <c r="B26" s="33"/>
      <c r="L26" s="33"/>
    </row>
    <row r="27" spans="2:12" s="1" customFormat="1" ht="12" customHeight="1" x14ac:dyDescent="0.2">
      <c r="B27" s="33"/>
      <c r="D27" s="27" t="s">
        <v>38</v>
      </c>
      <c r="I27" s="27" t="s">
        <v>30</v>
      </c>
      <c r="J27" s="25" t="str">
        <f>IF('Rekapitulace stavby'!AN19="","",'Rekapitulace stavby'!AN19)</f>
        <v/>
      </c>
      <c r="L27" s="33"/>
    </row>
    <row r="28" spans="2:12" s="1" customFormat="1" ht="18" customHeight="1" x14ac:dyDescent="0.2">
      <c r="B28" s="33"/>
      <c r="E28" s="25" t="str">
        <f>IF('Rekapitulace stavby'!E20="","",'Rekapitulace stavby'!E20)</f>
        <v xml:space="preserve"> </v>
      </c>
      <c r="I28" s="27" t="s">
        <v>32</v>
      </c>
      <c r="J28" s="25" t="str">
        <f>IF('Rekapitulace stavby'!AN20="","",'Rekapitulace stavby'!AN20)</f>
        <v/>
      </c>
      <c r="L28" s="33"/>
    </row>
    <row r="29" spans="2:12" s="1" customFormat="1" ht="6.95" customHeight="1" x14ac:dyDescent="0.2">
      <c r="B29" s="33"/>
      <c r="L29" s="33"/>
    </row>
    <row r="30" spans="2:12" s="1" customFormat="1" ht="12" customHeight="1" x14ac:dyDescent="0.2">
      <c r="B30" s="33"/>
      <c r="D30" s="27" t="s">
        <v>39</v>
      </c>
      <c r="L30" s="33"/>
    </row>
    <row r="31" spans="2:12" s="7" customFormat="1" ht="35.25" customHeight="1" x14ac:dyDescent="0.2">
      <c r="B31" s="95"/>
      <c r="E31" s="246" t="s">
        <v>8510</v>
      </c>
      <c r="F31" s="246"/>
      <c r="G31" s="246"/>
      <c r="H31" s="246"/>
      <c r="L31" s="95"/>
    </row>
    <row r="32" spans="2:12" s="1" customFormat="1" ht="6.95" customHeight="1" x14ac:dyDescent="0.2">
      <c r="B32" s="33"/>
      <c r="L32" s="33"/>
    </row>
    <row r="33" spans="2:12" s="1" customFormat="1" ht="6.95" customHeight="1" x14ac:dyDescent="0.2">
      <c r="B33" s="33"/>
      <c r="D33" s="54"/>
      <c r="E33" s="54"/>
      <c r="F33" s="54"/>
      <c r="G33" s="54"/>
      <c r="H33" s="54"/>
      <c r="I33" s="54"/>
      <c r="J33" s="54"/>
      <c r="K33" s="54"/>
      <c r="L33" s="33"/>
    </row>
    <row r="34" spans="2:12" s="1" customFormat="1" ht="25.35" customHeight="1" x14ac:dyDescent="0.2">
      <c r="B34" s="33"/>
      <c r="D34" s="96" t="s">
        <v>41</v>
      </c>
      <c r="J34" s="67">
        <f>ROUND(J125, 2)</f>
        <v>0</v>
      </c>
      <c r="L34" s="33"/>
    </row>
    <row r="35" spans="2:12" s="1" customFormat="1" ht="6.95" customHeight="1" x14ac:dyDescent="0.2">
      <c r="B35" s="33"/>
      <c r="D35" s="54"/>
      <c r="E35" s="54"/>
      <c r="F35" s="54"/>
      <c r="G35" s="54"/>
      <c r="H35" s="54"/>
      <c r="I35" s="54"/>
      <c r="J35" s="54"/>
      <c r="K35" s="54"/>
      <c r="L35" s="33"/>
    </row>
    <row r="36" spans="2:12" s="1" customFormat="1" ht="14.45" customHeight="1" x14ac:dyDescent="0.2">
      <c r="B36" s="33"/>
      <c r="F36" s="36" t="s">
        <v>43</v>
      </c>
      <c r="I36" s="36" t="s">
        <v>42</v>
      </c>
      <c r="J36" s="36" t="s">
        <v>44</v>
      </c>
      <c r="L36" s="33"/>
    </row>
    <row r="37" spans="2:12" s="1" customFormat="1" ht="14.45" customHeight="1" x14ac:dyDescent="0.2">
      <c r="B37" s="33"/>
      <c r="D37" s="56" t="s">
        <v>45</v>
      </c>
      <c r="E37" s="27" t="s">
        <v>46</v>
      </c>
      <c r="F37" s="87">
        <f>ROUND((SUM(BE125:BE154)),  2)</f>
        <v>0</v>
      </c>
      <c r="I37" s="97">
        <v>0.21</v>
      </c>
      <c r="J37" s="87">
        <f>ROUND(((SUM(BE125:BE154))*I37),  2)</f>
        <v>0</v>
      </c>
      <c r="L37" s="33"/>
    </row>
    <row r="38" spans="2:12" s="1" customFormat="1" ht="14.45" customHeight="1" x14ac:dyDescent="0.2">
      <c r="B38" s="33"/>
      <c r="E38" s="27" t="s">
        <v>47</v>
      </c>
      <c r="F38" s="87">
        <f>ROUND((SUM(BF125:BF154)),  2)</f>
        <v>0</v>
      </c>
      <c r="I38" s="97">
        <v>0.12</v>
      </c>
      <c r="J38" s="87">
        <f>ROUND(((SUM(BF125:BF154))*I38),  2)</f>
        <v>0</v>
      </c>
      <c r="L38" s="33"/>
    </row>
    <row r="39" spans="2:12" s="1" customFormat="1" ht="14.45" hidden="1" customHeight="1" x14ac:dyDescent="0.2">
      <c r="B39" s="33"/>
      <c r="E39" s="27" t="s">
        <v>48</v>
      </c>
      <c r="F39" s="87">
        <f>ROUND((SUM(BG125:BG154)),  2)</f>
        <v>0</v>
      </c>
      <c r="I39" s="97">
        <v>0.21</v>
      </c>
      <c r="J39" s="87">
        <f>0</f>
        <v>0</v>
      </c>
      <c r="L39" s="33"/>
    </row>
    <row r="40" spans="2:12" s="1" customFormat="1" ht="14.45" hidden="1" customHeight="1" x14ac:dyDescent="0.2">
      <c r="B40" s="33"/>
      <c r="E40" s="27" t="s">
        <v>49</v>
      </c>
      <c r="F40" s="87">
        <f>ROUND((SUM(BH125:BH154)),  2)</f>
        <v>0</v>
      </c>
      <c r="I40" s="97">
        <v>0.12</v>
      </c>
      <c r="J40" s="87">
        <f>0</f>
        <v>0</v>
      </c>
      <c r="L40" s="33"/>
    </row>
    <row r="41" spans="2:12" s="1" customFormat="1" ht="14.45" hidden="1" customHeight="1" x14ac:dyDescent="0.2">
      <c r="B41" s="33"/>
      <c r="E41" s="27" t="s">
        <v>50</v>
      </c>
      <c r="F41" s="87">
        <f>ROUND((SUM(BI125:BI154)),  2)</f>
        <v>0</v>
      </c>
      <c r="I41" s="97">
        <v>0</v>
      </c>
      <c r="J41" s="87">
        <f>0</f>
        <v>0</v>
      </c>
      <c r="L41" s="33"/>
    </row>
    <row r="42" spans="2:12" s="1" customFormat="1" ht="6.95" customHeight="1" x14ac:dyDescent="0.2">
      <c r="B42" s="33"/>
      <c r="L42" s="33"/>
    </row>
    <row r="43" spans="2:12" s="1" customFormat="1" ht="25.35" customHeight="1" x14ac:dyDescent="0.2">
      <c r="B43" s="33"/>
      <c r="C43" s="98"/>
      <c r="D43" s="99" t="s">
        <v>51</v>
      </c>
      <c r="E43" s="58"/>
      <c r="F43" s="58"/>
      <c r="G43" s="100" t="s">
        <v>52</v>
      </c>
      <c r="H43" s="101" t="s">
        <v>53</v>
      </c>
      <c r="I43" s="58"/>
      <c r="J43" s="102">
        <f>SUM(J34:J41)</f>
        <v>0</v>
      </c>
      <c r="K43" s="103"/>
      <c r="L43" s="33"/>
    </row>
    <row r="44" spans="2:12" s="1" customFormat="1" ht="14.45" customHeight="1" x14ac:dyDescent="0.2">
      <c r="B44" s="33"/>
      <c r="L44" s="33"/>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33"/>
      <c r="D50" s="42" t="s">
        <v>54</v>
      </c>
      <c r="E50" s="43"/>
      <c r="F50" s="43"/>
      <c r="G50" s="42" t="s">
        <v>55</v>
      </c>
      <c r="H50" s="43"/>
      <c r="I50" s="43"/>
      <c r="J50" s="43"/>
      <c r="K50" s="43"/>
      <c r="L50" s="33"/>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2.75" x14ac:dyDescent="0.2">
      <c r="B61" s="33"/>
      <c r="D61" s="44" t="s">
        <v>56</v>
      </c>
      <c r="E61" s="35"/>
      <c r="F61" s="104" t="s">
        <v>57</v>
      </c>
      <c r="G61" s="44" t="s">
        <v>56</v>
      </c>
      <c r="H61" s="35"/>
      <c r="I61" s="35"/>
      <c r="J61" s="105" t="s">
        <v>57</v>
      </c>
      <c r="K61" s="35"/>
      <c r="L61" s="33"/>
    </row>
    <row r="62" spans="2:12" x14ac:dyDescent="0.2">
      <c r="B62" s="20"/>
      <c r="L62" s="20"/>
    </row>
    <row r="63" spans="2:12" x14ac:dyDescent="0.2">
      <c r="B63" s="20"/>
      <c r="L63" s="20"/>
    </row>
    <row r="64" spans="2:12" x14ac:dyDescent="0.2">
      <c r="B64" s="20"/>
      <c r="L64" s="20"/>
    </row>
    <row r="65" spans="2:12" s="1" customFormat="1" ht="12.75" x14ac:dyDescent="0.2">
      <c r="B65" s="33"/>
      <c r="D65" s="42" t="s">
        <v>58</v>
      </c>
      <c r="E65" s="43"/>
      <c r="F65" s="43"/>
      <c r="G65" s="42" t="s">
        <v>59</v>
      </c>
      <c r="H65" s="43"/>
      <c r="I65" s="43"/>
      <c r="J65" s="43"/>
      <c r="K65" s="43"/>
      <c r="L65" s="33"/>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2.75" x14ac:dyDescent="0.2">
      <c r="B76" s="33"/>
      <c r="D76" s="44" t="s">
        <v>56</v>
      </c>
      <c r="E76" s="35"/>
      <c r="F76" s="104" t="s">
        <v>57</v>
      </c>
      <c r="G76" s="44" t="s">
        <v>56</v>
      </c>
      <c r="H76" s="35"/>
      <c r="I76" s="35"/>
      <c r="J76" s="105" t="s">
        <v>57</v>
      </c>
      <c r="K76" s="35"/>
      <c r="L76" s="33"/>
    </row>
    <row r="77" spans="2:12" s="1" customFormat="1" ht="14.45" customHeight="1" x14ac:dyDescent="0.2">
      <c r="B77" s="45"/>
      <c r="C77" s="46"/>
      <c r="D77" s="46"/>
      <c r="E77" s="46"/>
      <c r="F77" s="46"/>
      <c r="G77" s="46"/>
      <c r="H77" s="46"/>
      <c r="I77" s="46"/>
      <c r="J77" s="46"/>
      <c r="K77" s="46"/>
      <c r="L77" s="33"/>
    </row>
    <row r="81" spans="2:12" s="1" customFormat="1" ht="6.95" customHeight="1" x14ac:dyDescent="0.2">
      <c r="B81" s="47"/>
      <c r="C81" s="48"/>
      <c r="D81" s="48"/>
      <c r="E81" s="48"/>
      <c r="F81" s="48"/>
      <c r="G81" s="48"/>
      <c r="H81" s="48"/>
      <c r="I81" s="48"/>
      <c r="J81" s="48"/>
      <c r="K81" s="48"/>
      <c r="L81" s="33"/>
    </row>
    <row r="82" spans="2:12" s="1" customFormat="1" ht="24.95" customHeight="1" x14ac:dyDescent="0.2">
      <c r="B82" s="33"/>
      <c r="C82" s="21" t="s">
        <v>280</v>
      </c>
      <c r="L82" s="33"/>
    </row>
    <row r="83" spans="2:12" s="1" customFormat="1" ht="6.95" customHeight="1" x14ac:dyDescent="0.2">
      <c r="B83" s="33"/>
      <c r="L83" s="33"/>
    </row>
    <row r="84" spans="2:12" s="1" customFormat="1" ht="12" customHeight="1" x14ac:dyDescent="0.2">
      <c r="B84" s="33"/>
      <c r="C84" s="27" t="s">
        <v>16</v>
      </c>
      <c r="L84" s="33"/>
    </row>
    <row r="85" spans="2:12" s="1" customFormat="1" ht="16.5" customHeight="1" x14ac:dyDescent="0.2">
      <c r="B85" s="33"/>
      <c r="E85" s="254" t="str">
        <f>E7</f>
        <v>OBLASTNÍ NEMOCNICE JIČÍN PAVILON PSYCHIATRIE</v>
      </c>
      <c r="F85" s="255"/>
      <c r="G85" s="255"/>
      <c r="H85" s="255"/>
      <c r="L85" s="33"/>
    </row>
    <row r="86" spans="2:12" ht="12" customHeight="1" x14ac:dyDescent="0.2">
      <c r="B86" s="20"/>
      <c r="C86" s="27" t="s">
        <v>276</v>
      </c>
      <c r="L86" s="20"/>
    </row>
    <row r="87" spans="2:12" ht="16.5" customHeight="1" x14ac:dyDescent="0.2">
      <c r="B87" s="20"/>
      <c r="E87" s="254" t="s">
        <v>277</v>
      </c>
      <c r="F87" s="234"/>
      <c r="G87" s="234"/>
      <c r="H87" s="234"/>
      <c r="L87" s="20"/>
    </row>
    <row r="88" spans="2:12" ht="12" customHeight="1" x14ac:dyDescent="0.2">
      <c r="B88" s="20"/>
      <c r="C88" s="27" t="s">
        <v>278</v>
      </c>
      <c r="L88" s="20"/>
    </row>
    <row r="89" spans="2:12" s="1" customFormat="1" ht="16.5" customHeight="1" x14ac:dyDescent="0.2">
      <c r="B89" s="33"/>
      <c r="E89" s="238" t="s">
        <v>4347</v>
      </c>
      <c r="F89" s="253"/>
      <c r="G89" s="253"/>
      <c r="H89" s="253"/>
      <c r="L89" s="33"/>
    </row>
    <row r="90" spans="2:12" s="1" customFormat="1" ht="12" customHeight="1" x14ac:dyDescent="0.2">
      <c r="B90" s="33"/>
      <c r="C90" s="27" t="s">
        <v>5055</v>
      </c>
      <c r="L90" s="33"/>
    </row>
    <row r="91" spans="2:12" s="1" customFormat="1" ht="16.5" customHeight="1" x14ac:dyDescent="0.2">
      <c r="B91" s="33"/>
      <c r="E91" s="220" t="str">
        <f>E13</f>
        <v>D.1.4.8.1 - rozvody</v>
      </c>
      <c r="F91" s="253"/>
      <c r="G91" s="253"/>
      <c r="H91" s="253"/>
      <c r="L91" s="33"/>
    </row>
    <row r="92" spans="2:12" s="1" customFormat="1" ht="6.95" customHeight="1" x14ac:dyDescent="0.2">
      <c r="B92" s="33"/>
      <c r="L92" s="33"/>
    </row>
    <row r="93" spans="2:12" s="1" customFormat="1" ht="12" customHeight="1" x14ac:dyDescent="0.2">
      <c r="B93" s="33"/>
      <c r="C93" s="27" t="s">
        <v>22</v>
      </c>
      <c r="F93" s="25" t="str">
        <f>F16</f>
        <v xml:space="preserve"> </v>
      </c>
      <c r="I93" s="27" t="s">
        <v>24</v>
      </c>
      <c r="J93" s="53">
        <f>IF(J16="","",J16)</f>
        <v>45961</v>
      </c>
      <c r="L93" s="33"/>
    </row>
    <row r="94" spans="2:12" s="1" customFormat="1" ht="6.95" customHeight="1" x14ac:dyDescent="0.2">
      <c r="B94" s="33"/>
      <c r="L94" s="33"/>
    </row>
    <row r="95" spans="2:12" s="1" customFormat="1" ht="15.2" customHeight="1" x14ac:dyDescent="0.2">
      <c r="B95" s="33"/>
      <c r="C95" s="27" t="s">
        <v>29</v>
      </c>
      <c r="F95" s="25" t="str">
        <f>E19</f>
        <v>KRÁLOVÉHRADECKÝ KRAJ</v>
      </c>
      <c r="I95" s="27" t="s">
        <v>35</v>
      </c>
      <c r="J95" s="31" t="str">
        <f>E25</f>
        <v>KANIA a.s.</v>
      </c>
      <c r="L95" s="33"/>
    </row>
    <row r="96" spans="2:12" s="1" customFormat="1" ht="15.2" customHeight="1" x14ac:dyDescent="0.2">
      <c r="B96" s="33"/>
      <c r="C96" s="27" t="s">
        <v>33</v>
      </c>
      <c r="F96" s="25" t="str">
        <f>IF(E22="","",E22)</f>
        <v>Vyplň údaj</v>
      </c>
      <c r="I96" s="27" t="s">
        <v>38</v>
      </c>
      <c r="J96" s="31" t="str">
        <f>E28</f>
        <v xml:space="preserve"> </v>
      </c>
      <c r="L96" s="33"/>
    </row>
    <row r="97" spans="2:47" s="1" customFormat="1" ht="10.35" customHeight="1" x14ac:dyDescent="0.2">
      <c r="B97" s="33"/>
      <c r="L97" s="33"/>
    </row>
    <row r="98" spans="2:47" s="1" customFormat="1" ht="29.25" customHeight="1" x14ac:dyDescent="0.2">
      <c r="B98" s="33"/>
      <c r="C98" s="106" t="s">
        <v>281</v>
      </c>
      <c r="D98" s="98"/>
      <c r="E98" s="98"/>
      <c r="F98" s="98"/>
      <c r="G98" s="98"/>
      <c r="H98" s="98"/>
      <c r="I98" s="98"/>
      <c r="J98" s="107" t="s">
        <v>282</v>
      </c>
      <c r="K98" s="98"/>
      <c r="L98" s="33"/>
    </row>
    <row r="99" spans="2:47" s="1" customFormat="1" ht="10.35" customHeight="1" x14ac:dyDescent="0.2">
      <c r="B99" s="33"/>
      <c r="L99" s="33"/>
    </row>
    <row r="100" spans="2:47" s="1" customFormat="1" ht="22.9" customHeight="1" x14ac:dyDescent="0.2">
      <c r="B100" s="33"/>
      <c r="C100" s="108" t="s">
        <v>283</v>
      </c>
      <c r="J100" s="67">
        <f>J125</f>
        <v>0</v>
      </c>
      <c r="L100" s="33"/>
      <c r="AU100" s="17" t="s">
        <v>284</v>
      </c>
    </row>
    <row r="101" spans="2:47" s="8" customFormat="1" ht="24.95" customHeight="1" x14ac:dyDescent="0.2">
      <c r="B101" s="109"/>
      <c r="D101" s="110" t="s">
        <v>8511</v>
      </c>
      <c r="E101" s="111"/>
      <c r="F101" s="111"/>
      <c r="G101" s="111"/>
      <c r="H101" s="111"/>
      <c r="I101" s="111"/>
      <c r="J101" s="112">
        <f>J126</f>
        <v>0</v>
      </c>
      <c r="L101" s="109"/>
    </row>
    <row r="102" spans="2:47" s="1" customFormat="1" ht="21.75" customHeight="1" x14ac:dyDescent="0.2">
      <c r="B102" s="33"/>
      <c r="L102" s="33"/>
    </row>
    <row r="103" spans="2:47" s="1" customFormat="1" ht="6.95" customHeight="1" x14ac:dyDescent="0.2">
      <c r="B103" s="45"/>
      <c r="C103" s="46"/>
      <c r="D103" s="46"/>
      <c r="E103" s="46"/>
      <c r="F103" s="46"/>
      <c r="G103" s="46"/>
      <c r="H103" s="46"/>
      <c r="I103" s="46"/>
      <c r="J103" s="46"/>
      <c r="K103" s="46"/>
      <c r="L103" s="33"/>
    </row>
    <row r="107" spans="2:47" s="1" customFormat="1" ht="6.95" customHeight="1" x14ac:dyDescent="0.2">
      <c r="B107" s="47"/>
      <c r="C107" s="48"/>
      <c r="D107" s="48"/>
      <c r="E107" s="48"/>
      <c r="F107" s="48"/>
      <c r="G107" s="48"/>
      <c r="H107" s="48"/>
      <c r="I107" s="48"/>
      <c r="J107" s="48"/>
      <c r="K107" s="48"/>
      <c r="L107" s="33"/>
    </row>
    <row r="108" spans="2:47" s="1" customFormat="1" ht="24.95" customHeight="1" x14ac:dyDescent="0.2">
      <c r="B108" s="33"/>
      <c r="C108" s="21" t="s">
        <v>294</v>
      </c>
      <c r="L108" s="33"/>
    </row>
    <row r="109" spans="2:47" s="1" customFormat="1" ht="6.95" customHeight="1" x14ac:dyDescent="0.2">
      <c r="B109" s="33"/>
      <c r="L109" s="33"/>
    </row>
    <row r="110" spans="2:47" s="1" customFormat="1" ht="12" customHeight="1" x14ac:dyDescent="0.2">
      <c r="B110" s="33"/>
      <c r="C110" s="27" t="s">
        <v>16</v>
      </c>
      <c r="L110" s="33"/>
    </row>
    <row r="111" spans="2:47" s="1" customFormat="1" ht="16.5" customHeight="1" x14ac:dyDescent="0.2">
      <c r="B111" s="33"/>
      <c r="E111" s="254" t="str">
        <f>E7</f>
        <v>OBLASTNÍ NEMOCNICE JIČÍN PAVILON PSYCHIATRIE</v>
      </c>
      <c r="F111" s="255"/>
      <c r="G111" s="255"/>
      <c r="H111" s="255"/>
      <c r="L111" s="33"/>
    </row>
    <row r="112" spans="2:47" ht="12" customHeight="1" x14ac:dyDescent="0.2">
      <c r="B112" s="20"/>
      <c r="C112" s="27" t="s">
        <v>276</v>
      </c>
      <c r="L112" s="20"/>
    </row>
    <row r="113" spans="2:65" ht="16.5" customHeight="1" x14ac:dyDescent="0.2">
      <c r="B113" s="20"/>
      <c r="E113" s="254" t="s">
        <v>277</v>
      </c>
      <c r="F113" s="234"/>
      <c r="G113" s="234"/>
      <c r="H113" s="234"/>
      <c r="L113" s="20"/>
    </row>
    <row r="114" spans="2:65" ht="12" customHeight="1" x14ac:dyDescent="0.2">
      <c r="B114" s="20"/>
      <c r="C114" s="27" t="s">
        <v>278</v>
      </c>
      <c r="L114" s="20"/>
    </row>
    <row r="115" spans="2:65" s="1" customFormat="1" ht="16.5" customHeight="1" x14ac:dyDescent="0.2">
      <c r="B115" s="33"/>
      <c r="E115" s="238" t="s">
        <v>4347</v>
      </c>
      <c r="F115" s="253"/>
      <c r="G115" s="253"/>
      <c r="H115" s="253"/>
      <c r="L115" s="33"/>
    </row>
    <row r="116" spans="2:65" s="1" customFormat="1" ht="12" customHeight="1" x14ac:dyDescent="0.2">
      <c r="B116" s="33"/>
      <c r="C116" s="27" t="s">
        <v>5055</v>
      </c>
      <c r="L116" s="33"/>
    </row>
    <row r="117" spans="2:65" s="1" customFormat="1" ht="16.5" customHeight="1" x14ac:dyDescent="0.2">
      <c r="B117" s="33"/>
      <c r="E117" s="220" t="str">
        <f>E13</f>
        <v>D.1.4.8.1 - rozvody</v>
      </c>
      <c r="F117" s="253"/>
      <c r="G117" s="253"/>
      <c r="H117" s="253"/>
      <c r="L117" s="33"/>
    </row>
    <row r="118" spans="2:65" s="1" customFormat="1" ht="6.95" customHeight="1" x14ac:dyDescent="0.2">
      <c r="B118" s="33"/>
      <c r="L118" s="33"/>
    </row>
    <row r="119" spans="2:65" s="1" customFormat="1" ht="12" customHeight="1" x14ac:dyDescent="0.2">
      <c r="B119" s="33"/>
      <c r="C119" s="27" t="s">
        <v>22</v>
      </c>
      <c r="F119" s="25" t="str">
        <f>F16</f>
        <v xml:space="preserve"> </v>
      </c>
      <c r="I119" s="27" t="s">
        <v>24</v>
      </c>
      <c r="J119" s="53">
        <f>IF(J16="","",J16)</f>
        <v>45961</v>
      </c>
      <c r="L119" s="33"/>
    </row>
    <row r="120" spans="2:65" s="1" customFormat="1" ht="6.95" customHeight="1" x14ac:dyDescent="0.2">
      <c r="B120" s="33"/>
      <c r="L120" s="33"/>
    </row>
    <row r="121" spans="2:65" s="1" customFormat="1" ht="15.2" customHeight="1" x14ac:dyDescent="0.2">
      <c r="B121" s="33"/>
      <c r="C121" s="27" t="s">
        <v>29</v>
      </c>
      <c r="F121" s="25" t="str">
        <f>E19</f>
        <v>KRÁLOVÉHRADECKÝ KRAJ</v>
      </c>
      <c r="I121" s="27" t="s">
        <v>35</v>
      </c>
      <c r="J121" s="31" t="str">
        <f>E25</f>
        <v>KANIA a.s.</v>
      </c>
      <c r="L121" s="33"/>
    </row>
    <row r="122" spans="2:65" s="1" customFormat="1" ht="15.2" customHeight="1" x14ac:dyDescent="0.2">
      <c r="B122" s="33"/>
      <c r="C122" s="27" t="s">
        <v>33</v>
      </c>
      <c r="F122" s="25" t="str">
        <f>IF(E22="","",E22)</f>
        <v>Vyplň údaj</v>
      </c>
      <c r="I122" s="27" t="s">
        <v>38</v>
      </c>
      <c r="J122" s="31" t="str">
        <f>E28</f>
        <v xml:space="preserve"> </v>
      </c>
      <c r="L122" s="33"/>
    </row>
    <row r="123" spans="2:65" s="1" customFormat="1" ht="10.35" customHeight="1" x14ac:dyDescent="0.2">
      <c r="B123" s="33"/>
      <c r="L123" s="33"/>
    </row>
    <row r="124" spans="2:65" s="10" customFormat="1" ht="29.25" customHeight="1" x14ac:dyDescent="0.2">
      <c r="B124" s="117"/>
      <c r="C124" s="118" t="s">
        <v>295</v>
      </c>
      <c r="D124" s="119" t="s">
        <v>66</v>
      </c>
      <c r="E124" s="119" t="s">
        <v>62</v>
      </c>
      <c r="F124" s="119" t="s">
        <v>63</v>
      </c>
      <c r="G124" s="119" t="s">
        <v>296</v>
      </c>
      <c r="H124" s="119" t="s">
        <v>297</v>
      </c>
      <c r="I124" s="119" t="s">
        <v>298</v>
      </c>
      <c r="J124" s="119" t="s">
        <v>282</v>
      </c>
      <c r="K124" s="120" t="s">
        <v>299</v>
      </c>
      <c r="L124" s="117"/>
      <c r="M124" s="60" t="s">
        <v>1</v>
      </c>
      <c r="N124" s="61" t="s">
        <v>45</v>
      </c>
      <c r="O124" s="61" t="s">
        <v>300</v>
      </c>
      <c r="P124" s="61" t="s">
        <v>301</v>
      </c>
      <c r="Q124" s="61" t="s">
        <v>302</v>
      </c>
      <c r="R124" s="61" t="s">
        <v>303</v>
      </c>
      <c r="S124" s="61" t="s">
        <v>304</v>
      </c>
      <c r="T124" s="62" t="s">
        <v>305</v>
      </c>
    </row>
    <row r="125" spans="2:65" s="1" customFormat="1" ht="22.9" customHeight="1" x14ac:dyDescent="0.25">
      <c r="B125" s="33"/>
      <c r="C125" s="65" t="s">
        <v>306</v>
      </c>
      <c r="J125" s="121">
        <f>BK125</f>
        <v>0</v>
      </c>
      <c r="L125" s="33"/>
      <c r="M125" s="63"/>
      <c r="N125" s="54"/>
      <c r="O125" s="54"/>
      <c r="P125" s="122">
        <f>P126</f>
        <v>0</v>
      </c>
      <c r="Q125" s="54"/>
      <c r="R125" s="122">
        <f>R126</f>
        <v>0</v>
      </c>
      <c r="S125" s="54"/>
      <c r="T125" s="123">
        <f>T126</f>
        <v>0</v>
      </c>
      <c r="AT125" s="17" t="s">
        <v>80</v>
      </c>
      <c r="AU125" s="17" t="s">
        <v>284</v>
      </c>
      <c r="BK125" s="124">
        <f>BK126</f>
        <v>0</v>
      </c>
    </row>
    <row r="126" spans="2:65" s="11" customFormat="1" ht="25.9" customHeight="1" x14ac:dyDescent="0.2">
      <c r="B126" s="125"/>
      <c r="D126" s="126" t="s">
        <v>80</v>
      </c>
      <c r="E126" s="127" t="s">
        <v>534</v>
      </c>
      <c r="F126" s="127" t="s">
        <v>8512</v>
      </c>
      <c r="I126" s="128"/>
      <c r="J126" s="129">
        <f>BK126</f>
        <v>0</v>
      </c>
      <c r="L126" s="125"/>
      <c r="M126" s="130"/>
      <c r="P126" s="131">
        <f>SUM(P127:P154)</f>
        <v>0</v>
      </c>
      <c r="R126" s="131">
        <f>SUM(R127:R154)</f>
        <v>0</v>
      </c>
      <c r="T126" s="132">
        <f>SUM(T127:T154)</f>
        <v>0</v>
      </c>
      <c r="AR126" s="126" t="s">
        <v>88</v>
      </c>
      <c r="AT126" s="133" t="s">
        <v>80</v>
      </c>
      <c r="AU126" s="133" t="s">
        <v>81</v>
      </c>
      <c r="AY126" s="126" t="s">
        <v>309</v>
      </c>
      <c r="BK126" s="134">
        <f>SUM(BK127:BK154)</f>
        <v>0</v>
      </c>
    </row>
    <row r="127" spans="2:65" s="1" customFormat="1" ht="16.5" customHeight="1" x14ac:dyDescent="0.2">
      <c r="B127" s="137"/>
      <c r="C127" s="138" t="s">
        <v>88</v>
      </c>
      <c r="D127" s="138" t="s">
        <v>311</v>
      </c>
      <c r="E127" s="139" t="s">
        <v>8513</v>
      </c>
      <c r="F127" s="140" t="s">
        <v>8514</v>
      </c>
      <c r="G127" s="141" t="s">
        <v>434</v>
      </c>
      <c r="H127" s="142">
        <v>12</v>
      </c>
      <c r="I127" s="143"/>
      <c r="J127" s="144">
        <f t="shared" ref="J127:J152" si="0">ROUND(I127*H127,2)</f>
        <v>0</v>
      </c>
      <c r="K127" s="140" t="s">
        <v>366</v>
      </c>
      <c r="L127" s="33"/>
      <c r="M127" s="145" t="s">
        <v>1</v>
      </c>
      <c r="N127" s="146" t="s">
        <v>46</v>
      </c>
      <c r="P127" s="147">
        <f t="shared" ref="P127:P152" si="1">O127*H127</f>
        <v>0</v>
      </c>
      <c r="Q127" s="147">
        <v>0</v>
      </c>
      <c r="R127" s="147">
        <f t="shared" ref="R127:R152" si="2">Q127*H127</f>
        <v>0</v>
      </c>
      <c r="S127" s="147">
        <v>0</v>
      </c>
      <c r="T127" s="148">
        <f t="shared" ref="T127:T152" si="3">S127*H127</f>
        <v>0</v>
      </c>
      <c r="AR127" s="149" t="s">
        <v>120</v>
      </c>
      <c r="AT127" s="149" t="s">
        <v>311</v>
      </c>
      <c r="AU127" s="149" t="s">
        <v>88</v>
      </c>
      <c r="AY127" s="17" t="s">
        <v>309</v>
      </c>
      <c r="BE127" s="150">
        <f t="shared" ref="BE127:BE152" si="4">IF(N127="základní",J127,0)</f>
        <v>0</v>
      </c>
      <c r="BF127" s="150">
        <f t="shared" ref="BF127:BF152" si="5">IF(N127="snížená",J127,0)</f>
        <v>0</v>
      </c>
      <c r="BG127" s="150">
        <f t="shared" ref="BG127:BG152" si="6">IF(N127="zákl. přenesená",J127,0)</f>
        <v>0</v>
      </c>
      <c r="BH127" s="150">
        <f t="shared" ref="BH127:BH152" si="7">IF(N127="sníž. přenesená",J127,0)</f>
        <v>0</v>
      </c>
      <c r="BI127" s="150">
        <f t="shared" ref="BI127:BI152" si="8">IF(N127="nulová",J127,0)</f>
        <v>0</v>
      </c>
      <c r="BJ127" s="17" t="s">
        <v>88</v>
      </c>
      <c r="BK127" s="150">
        <f t="shared" ref="BK127:BK152" si="9">ROUND(I127*H127,2)</f>
        <v>0</v>
      </c>
      <c r="BL127" s="17" t="s">
        <v>120</v>
      </c>
      <c r="BM127" s="149" t="s">
        <v>90</v>
      </c>
    </row>
    <row r="128" spans="2:65" s="1" customFormat="1" ht="16.5" customHeight="1" x14ac:dyDescent="0.2">
      <c r="B128" s="137"/>
      <c r="C128" s="138" t="s">
        <v>90</v>
      </c>
      <c r="D128" s="138" t="s">
        <v>311</v>
      </c>
      <c r="E128" s="139" t="s">
        <v>8515</v>
      </c>
      <c r="F128" s="140" t="s">
        <v>8516</v>
      </c>
      <c r="G128" s="141" t="s">
        <v>434</v>
      </c>
      <c r="H128" s="142">
        <v>78</v>
      </c>
      <c r="I128" s="143"/>
      <c r="J128" s="144">
        <f t="shared" si="0"/>
        <v>0</v>
      </c>
      <c r="K128" s="140" t="s">
        <v>366</v>
      </c>
      <c r="L128" s="33"/>
      <c r="M128" s="145" t="s">
        <v>1</v>
      </c>
      <c r="N128" s="146" t="s">
        <v>46</v>
      </c>
      <c r="P128" s="147">
        <f t="shared" si="1"/>
        <v>0</v>
      </c>
      <c r="Q128" s="147">
        <v>0</v>
      </c>
      <c r="R128" s="147">
        <f t="shared" si="2"/>
        <v>0</v>
      </c>
      <c r="S128" s="147">
        <v>0</v>
      </c>
      <c r="T128" s="148">
        <f t="shared" si="3"/>
        <v>0</v>
      </c>
      <c r="AR128" s="149" t="s">
        <v>120</v>
      </c>
      <c r="AT128" s="149" t="s">
        <v>311</v>
      </c>
      <c r="AU128" s="149" t="s">
        <v>88</v>
      </c>
      <c r="AY128" s="17" t="s">
        <v>309</v>
      </c>
      <c r="BE128" s="150">
        <f t="shared" si="4"/>
        <v>0</v>
      </c>
      <c r="BF128" s="150">
        <f t="shared" si="5"/>
        <v>0</v>
      </c>
      <c r="BG128" s="150">
        <f t="shared" si="6"/>
        <v>0</v>
      </c>
      <c r="BH128" s="150">
        <f t="shared" si="7"/>
        <v>0</v>
      </c>
      <c r="BI128" s="150">
        <f t="shared" si="8"/>
        <v>0</v>
      </c>
      <c r="BJ128" s="17" t="s">
        <v>88</v>
      </c>
      <c r="BK128" s="150">
        <f t="shared" si="9"/>
        <v>0</v>
      </c>
      <c r="BL128" s="17" t="s">
        <v>120</v>
      </c>
      <c r="BM128" s="149" t="s">
        <v>120</v>
      </c>
    </row>
    <row r="129" spans="2:65" s="1" customFormat="1" ht="16.5" customHeight="1" x14ac:dyDescent="0.2">
      <c r="B129" s="137"/>
      <c r="C129" s="138" t="s">
        <v>101</v>
      </c>
      <c r="D129" s="138" t="s">
        <v>311</v>
      </c>
      <c r="E129" s="139" t="s">
        <v>8517</v>
      </c>
      <c r="F129" s="140" t="s">
        <v>8518</v>
      </c>
      <c r="G129" s="141" t="s">
        <v>434</v>
      </c>
      <c r="H129" s="142">
        <v>142</v>
      </c>
      <c r="I129" s="143"/>
      <c r="J129" s="144">
        <f t="shared" si="0"/>
        <v>0</v>
      </c>
      <c r="K129" s="140" t="s">
        <v>366</v>
      </c>
      <c r="L129" s="33"/>
      <c r="M129" s="145" t="s">
        <v>1</v>
      </c>
      <c r="N129" s="146" t="s">
        <v>46</v>
      </c>
      <c r="P129" s="147">
        <f t="shared" si="1"/>
        <v>0</v>
      </c>
      <c r="Q129" s="147">
        <v>0</v>
      </c>
      <c r="R129" s="147">
        <f t="shared" si="2"/>
        <v>0</v>
      </c>
      <c r="S129" s="147">
        <v>0</v>
      </c>
      <c r="T129" s="148">
        <f t="shared" si="3"/>
        <v>0</v>
      </c>
      <c r="AR129" s="149" t="s">
        <v>120</v>
      </c>
      <c r="AT129" s="149" t="s">
        <v>311</v>
      </c>
      <c r="AU129" s="149" t="s">
        <v>88</v>
      </c>
      <c r="AY129" s="17" t="s">
        <v>309</v>
      </c>
      <c r="BE129" s="150">
        <f t="shared" si="4"/>
        <v>0</v>
      </c>
      <c r="BF129" s="150">
        <f t="shared" si="5"/>
        <v>0</v>
      </c>
      <c r="BG129" s="150">
        <f t="shared" si="6"/>
        <v>0</v>
      </c>
      <c r="BH129" s="150">
        <f t="shared" si="7"/>
        <v>0</v>
      </c>
      <c r="BI129" s="150">
        <f t="shared" si="8"/>
        <v>0</v>
      </c>
      <c r="BJ129" s="17" t="s">
        <v>88</v>
      </c>
      <c r="BK129" s="150">
        <f t="shared" si="9"/>
        <v>0</v>
      </c>
      <c r="BL129" s="17" t="s">
        <v>120</v>
      </c>
      <c r="BM129" s="149" t="s">
        <v>325</v>
      </c>
    </row>
    <row r="130" spans="2:65" s="1" customFormat="1" ht="16.5" customHeight="1" x14ac:dyDescent="0.2">
      <c r="B130" s="137"/>
      <c r="C130" s="138" t="s">
        <v>120</v>
      </c>
      <c r="D130" s="138" t="s">
        <v>311</v>
      </c>
      <c r="E130" s="139" t="s">
        <v>8519</v>
      </c>
      <c r="F130" s="140" t="s">
        <v>8520</v>
      </c>
      <c r="G130" s="141" t="s">
        <v>434</v>
      </c>
      <c r="H130" s="142">
        <v>95</v>
      </c>
      <c r="I130" s="143"/>
      <c r="J130" s="144">
        <f t="shared" si="0"/>
        <v>0</v>
      </c>
      <c r="K130" s="140" t="s">
        <v>366</v>
      </c>
      <c r="L130" s="33"/>
      <c r="M130" s="145" t="s">
        <v>1</v>
      </c>
      <c r="N130" s="146" t="s">
        <v>46</v>
      </c>
      <c r="P130" s="147">
        <f t="shared" si="1"/>
        <v>0</v>
      </c>
      <c r="Q130" s="147">
        <v>0</v>
      </c>
      <c r="R130" s="147">
        <f t="shared" si="2"/>
        <v>0</v>
      </c>
      <c r="S130" s="147">
        <v>0</v>
      </c>
      <c r="T130" s="148">
        <f t="shared" si="3"/>
        <v>0</v>
      </c>
      <c r="AR130" s="149" t="s">
        <v>120</v>
      </c>
      <c r="AT130" s="149" t="s">
        <v>311</v>
      </c>
      <c r="AU130" s="149" t="s">
        <v>88</v>
      </c>
      <c r="AY130" s="17" t="s">
        <v>309</v>
      </c>
      <c r="BE130" s="150">
        <f t="shared" si="4"/>
        <v>0</v>
      </c>
      <c r="BF130" s="150">
        <f t="shared" si="5"/>
        <v>0</v>
      </c>
      <c r="BG130" s="150">
        <f t="shared" si="6"/>
        <v>0</v>
      </c>
      <c r="BH130" s="150">
        <f t="shared" si="7"/>
        <v>0</v>
      </c>
      <c r="BI130" s="150">
        <f t="shared" si="8"/>
        <v>0</v>
      </c>
      <c r="BJ130" s="17" t="s">
        <v>88</v>
      </c>
      <c r="BK130" s="150">
        <f t="shared" si="9"/>
        <v>0</v>
      </c>
      <c r="BL130" s="17" t="s">
        <v>120</v>
      </c>
      <c r="BM130" s="149" t="s">
        <v>329</v>
      </c>
    </row>
    <row r="131" spans="2:65" s="1" customFormat="1" ht="16.5" customHeight="1" x14ac:dyDescent="0.2">
      <c r="B131" s="137"/>
      <c r="C131" s="138" t="s">
        <v>331</v>
      </c>
      <c r="D131" s="138" t="s">
        <v>311</v>
      </c>
      <c r="E131" s="139" t="s">
        <v>8521</v>
      </c>
      <c r="F131" s="140" t="s">
        <v>8522</v>
      </c>
      <c r="G131" s="141" t="s">
        <v>8523</v>
      </c>
      <c r="H131" s="142">
        <v>1350</v>
      </c>
      <c r="I131" s="143"/>
      <c r="J131" s="144">
        <f t="shared" si="0"/>
        <v>0</v>
      </c>
      <c r="K131" s="140" t="s">
        <v>366</v>
      </c>
      <c r="L131" s="33"/>
      <c r="M131" s="145" t="s">
        <v>1</v>
      </c>
      <c r="N131" s="146" t="s">
        <v>46</v>
      </c>
      <c r="P131" s="147">
        <f t="shared" si="1"/>
        <v>0</v>
      </c>
      <c r="Q131" s="147">
        <v>0</v>
      </c>
      <c r="R131" s="147">
        <f t="shared" si="2"/>
        <v>0</v>
      </c>
      <c r="S131" s="147">
        <v>0</v>
      </c>
      <c r="T131" s="148">
        <f t="shared" si="3"/>
        <v>0</v>
      </c>
      <c r="AR131" s="149" t="s">
        <v>120</v>
      </c>
      <c r="AT131" s="149" t="s">
        <v>311</v>
      </c>
      <c r="AU131" s="149" t="s">
        <v>88</v>
      </c>
      <c r="AY131" s="17" t="s">
        <v>309</v>
      </c>
      <c r="BE131" s="150">
        <f t="shared" si="4"/>
        <v>0</v>
      </c>
      <c r="BF131" s="150">
        <f t="shared" si="5"/>
        <v>0</v>
      </c>
      <c r="BG131" s="150">
        <f t="shared" si="6"/>
        <v>0</v>
      </c>
      <c r="BH131" s="150">
        <f t="shared" si="7"/>
        <v>0</v>
      </c>
      <c r="BI131" s="150">
        <f t="shared" si="8"/>
        <v>0</v>
      </c>
      <c r="BJ131" s="17" t="s">
        <v>88</v>
      </c>
      <c r="BK131" s="150">
        <f t="shared" si="9"/>
        <v>0</v>
      </c>
      <c r="BL131" s="17" t="s">
        <v>120</v>
      </c>
      <c r="BM131" s="149" t="s">
        <v>334</v>
      </c>
    </row>
    <row r="132" spans="2:65" s="1" customFormat="1" ht="16.5" customHeight="1" x14ac:dyDescent="0.2">
      <c r="B132" s="137"/>
      <c r="C132" s="138" t="s">
        <v>325</v>
      </c>
      <c r="D132" s="138" t="s">
        <v>311</v>
      </c>
      <c r="E132" s="139" t="s">
        <v>8524</v>
      </c>
      <c r="F132" s="140" t="s">
        <v>8525</v>
      </c>
      <c r="G132" s="141" t="s">
        <v>2702</v>
      </c>
      <c r="H132" s="142">
        <v>5</v>
      </c>
      <c r="I132" s="143"/>
      <c r="J132" s="144">
        <f t="shared" si="0"/>
        <v>0</v>
      </c>
      <c r="K132" s="140" t="s">
        <v>366</v>
      </c>
      <c r="L132" s="33"/>
      <c r="M132" s="145" t="s">
        <v>1</v>
      </c>
      <c r="N132" s="146" t="s">
        <v>46</v>
      </c>
      <c r="P132" s="147">
        <f t="shared" si="1"/>
        <v>0</v>
      </c>
      <c r="Q132" s="147">
        <v>0</v>
      </c>
      <c r="R132" s="147">
        <f t="shared" si="2"/>
        <v>0</v>
      </c>
      <c r="S132" s="147">
        <v>0</v>
      </c>
      <c r="T132" s="148">
        <f t="shared" si="3"/>
        <v>0</v>
      </c>
      <c r="AR132" s="149" t="s">
        <v>120</v>
      </c>
      <c r="AT132" s="149" t="s">
        <v>311</v>
      </c>
      <c r="AU132" s="149" t="s">
        <v>88</v>
      </c>
      <c r="AY132" s="17" t="s">
        <v>309</v>
      </c>
      <c r="BE132" s="150">
        <f t="shared" si="4"/>
        <v>0</v>
      </c>
      <c r="BF132" s="150">
        <f t="shared" si="5"/>
        <v>0</v>
      </c>
      <c r="BG132" s="150">
        <f t="shared" si="6"/>
        <v>0</v>
      </c>
      <c r="BH132" s="150">
        <f t="shared" si="7"/>
        <v>0</v>
      </c>
      <c r="BI132" s="150">
        <f t="shared" si="8"/>
        <v>0</v>
      </c>
      <c r="BJ132" s="17" t="s">
        <v>88</v>
      </c>
      <c r="BK132" s="150">
        <f t="shared" si="9"/>
        <v>0</v>
      </c>
      <c r="BL132" s="17" t="s">
        <v>120</v>
      </c>
      <c r="BM132" s="149" t="s">
        <v>8</v>
      </c>
    </row>
    <row r="133" spans="2:65" s="1" customFormat="1" ht="16.5" customHeight="1" x14ac:dyDescent="0.2">
      <c r="B133" s="137"/>
      <c r="C133" s="138" t="s">
        <v>339</v>
      </c>
      <c r="D133" s="138" t="s">
        <v>311</v>
      </c>
      <c r="E133" s="139" t="s">
        <v>8526</v>
      </c>
      <c r="F133" s="140" t="s">
        <v>8527</v>
      </c>
      <c r="G133" s="141" t="s">
        <v>2702</v>
      </c>
      <c r="H133" s="142">
        <v>23</v>
      </c>
      <c r="I133" s="143"/>
      <c r="J133" s="144">
        <f t="shared" si="0"/>
        <v>0</v>
      </c>
      <c r="K133" s="140" t="s">
        <v>366</v>
      </c>
      <c r="L133" s="33"/>
      <c r="M133" s="145" t="s">
        <v>1</v>
      </c>
      <c r="N133" s="146" t="s">
        <v>46</v>
      </c>
      <c r="P133" s="147">
        <f t="shared" si="1"/>
        <v>0</v>
      </c>
      <c r="Q133" s="147">
        <v>0</v>
      </c>
      <c r="R133" s="147">
        <f t="shared" si="2"/>
        <v>0</v>
      </c>
      <c r="S133" s="147">
        <v>0</v>
      </c>
      <c r="T133" s="148">
        <f t="shared" si="3"/>
        <v>0</v>
      </c>
      <c r="AR133" s="149" t="s">
        <v>120</v>
      </c>
      <c r="AT133" s="149" t="s">
        <v>311</v>
      </c>
      <c r="AU133" s="149" t="s">
        <v>88</v>
      </c>
      <c r="AY133" s="17" t="s">
        <v>309</v>
      </c>
      <c r="BE133" s="150">
        <f t="shared" si="4"/>
        <v>0</v>
      </c>
      <c r="BF133" s="150">
        <f t="shared" si="5"/>
        <v>0</v>
      </c>
      <c r="BG133" s="150">
        <f t="shared" si="6"/>
        <v>0</v>
      </c>
      <c r="BH133" s="150">
        <f t="shared" si="7"/>
        <v>0</v>
      </c>
      <c r="BI133" s="150">
        <f t="shared" si="8"/>
        <v>0</v>
      </c>
      <c r="BJ133" s="17" t="s">
        <v>88</v>
      </c>
      <c r="BK133" s="150">
        <f t="shared" si="9"/>
        <v>0</v>
      </c>
      <c r="BL133" s="17" t="s">
        <v>120</v>
      </c>
      <c r="BM133" s="149" t="s">
        <v>342</v>
      </c>
    </row>
    <row r="134" spans="2:65" s="1" customFormat="1" ht="16.5" customHeight="1" x14ac:dyDescent="0.2">
      <c r="B134" s="137"/>
      <c r="C134" s="138" t="s">
        <v>329</v>
      </c>
      <c r="D134" s="138" t="s">
        <v>311</v>
      </c>
      <c r="E134" s="139" t="s">
        <v>8528</v>
      </c>
      <c r="F134" s="140" t="s">
        <v>8529</v>
      </c>
      <c r="G134" s="141" t="s">
        <v>2702</v>
      </c>
      <c r="H134" s="142">
        <v>9</v>
      </c>
      <c r="I134" s="143"/>
      <c r="J134" s="144">
        <f t="shared" si="0"/>
        <v>0</v>
      </c>
      <c r="K134" s="140" t="s">
        <v>366</v>
      </c>
      <c r="L134" s="33"/>
      <c r="M134" s="145" t="s">
        <v>1</v>
      </c>
      <c r="N134" s="146" t="s">
        <v>46</v>
      </c>
      <c r="P134" s="147">
        <f t="shared" si="1"/>
        <v>0</v>
      </c>
      <c r="Q134" s="147">
        <v>0</v>
      </c>
      <c r="R134" s="147">
        <f t="shared" si="2"/>
        <v>0</v>
      </c>
      <c r="S134" s="147">
        <v>0</v>
      </c>
      <c r="T134" s="148">
        <f t="shared" si="3"/>
        <v>0</v>
      </c>
      <c r="AR134" s="149" t="s">
        <v>120</v>
      </c>
      <c r="AT134" s="149" t="s">
        <v>311</v>
      </c>
      <c r="AU134" s="149" t="s">
        <v>88</v>
      </c>
      <c r="AY134" s="17" t="s">
        <v>309</v>
      </c>
      <c r="BE134" s="150">
        <f t="shared" si="4"/>
        <v>0</v>
      </c>
      <c r="BF134" s="150">
        <f t="shared" si="5"/>
        <v>0</v>
      </c>
      <c r="BG134" s="150">
        <f t="shared" si="6"/>
        <v>0</v>
      </c>
      <c r="BH134" s="150">
        <f t="shared" si="7"/>
        <v>0</v>
      </c>
      <c r="BI134" s="150">
        <f t="shared" si="8"/>
        <v>0</v>
      </c>
      <c r="BJ134" s="17" t="s">
        <v>88</v>
      </c>
      <c r="BK134" s="150">
        <f t="shared" si="9"/>
        <v>0</v>
      </c>
      <c r="BL134" s="17" t="s">
        <v>120</v>
      </c>
      <c r="BM134" s="149" t="s">
        <v>346</v>
      </c>
    </row>
    <row r="135" spans="2:65" s="1" customFormat="1" ht="16.5" customHeight="1" x14ac:dyDescent="0.2">
      <c r="B135" s="137"/>
      <c r="C135" s="138" t="s">
        <v>348</v>
      </c>
      <c r="D135" s="138" t="s">
        <v>311</v>
      </c>
      <c r="E135" s="139" t="s">
        <v>8530</v>
      </c>
      <c r="F135" s="140" t="s">
        <v>8531</v>
      </c>
      <c r="G135" s="141" t="s">
        <v>2702</v>
      </c>
      <c r="H135" s="142">
        <v>4</v>
      </c>
      <c r="I135" s="143"/>
      <c r="J135" s="144">
        <f t="shared" si="0"/>
        <v>0</v>
      </c>
      <c r="K135" s="140" t="s">
        <v>366</v>
      </c>
      <c r="L135" s="33"/>
      <c r="M135" s="145" t="s">
        <v>1</v>
      </c>
      <c r="N135" s="146" t="s">
        <v>46</v>
      </c>
      <c r="P135" s="147">
        <f t="shared" si="1"/>
        <v>0</v>
      </c>
      <c r="Q135" s="147">
        <v>0</v>
      </c>
      <c r="R135" s="147">
        <f t="shared" si="2"/>
        <v>0</v>
      </c>
      <c r="S135" s="147">
        <v>0</v>
      </c>
      <c r="T135" s="148">
        <f t="shared" si="3"/>
        <v>0</v>
      </c>
      <c r="AR135" s="149" t="s">
        <v>120</v>
      </c>
      <c r="AT135" s="149" t="s">
        <v>311</v>
      </c>
      <c r="AU135" s="149" t="s">
        <v>88</v>
      </c>
      <c r="AY135" s="17" t="s">
        <v>309</v>
      </c>
      <c r="BE135" s="150">
        <f t="shared" si="4"/>
        <v>0</v>
      </c>
      <c r="BF135" s="150">
        <f t="shared" si="5"/>
        <v>0</v>
      </c>
      <c r="BG135" s="150">
        <f t="shared" si="6"/>
        <v>0</v>
      </c>
      <c r="BH135" s="150">
        <f t="shared" si="7"/>
        <v>0</v>
      </c>
      <c r="BI135" s="150">
        <f t="shared" si="8"/>
        <v>0</v>
      </c>
      <c r="BJ135" s="17" t="s">
        <v>88</v>
      </c>
      <c r="BK135" s="150">
        <f t="shared" si="9"/>
        <v>0</v>
      </c>
      <c r="BL135" s="17" t="s">
        <v>120</v>
      </c>
      <c r="BM135" s="149" t="s">
        <v>351</v>
      </c>
    </row>
    <row r="136" spans="2:65" s="1" customFormat="1" ht="16.5" customHeight="1" x14ac:dyDescent="0.2">
      <c r="B136" s="137"/>
      <c r="C136" s="138" t="s">
        <v>334</v>
      </c>
      <c r="D136" s="138" t="s">
        <v>311</v>
      </c>
      <c r="E136" s="139" t="s">
        <v>8532</v>
      </c>
      <c r="F136" s="140" t="s">
        <v>8533</v>
      </c>
      <c r="G136" s="141" t="s">
        <v>2702</v>
      </c>
      <c r="H136" s="142">
        <v>210</v>
      </c>
      <c r="I136" s="143"/>
      <c r="J136" s="144">
        <f t="shared" si="0"/>
        <v>0</v>
      </c>
      <c r="K136" s="140" t="s">
        <v>366</v>
      </c>
      <c r="L136" s="33"/>
      <c r="M136" s="145" t="s">
        <v>1</v>
      </c>
      <c r="N136" s="146" t="s">
        <v>46</v>
      </c>
      <c r="P136" s="147">
        <f t="shared" si="1"/>
        <v>0</v>
      </c>
      <c r="Q136" s="147">
        <v>0</v>
      </c>
      <c r="R136" s="147">
        <f t="shared" si="2"/>
        <v>0</v>
      </c>
      <c r="S136" s="147">
        <v>0</v>
      </c>
      <c r="T136" s="148">
        <f t="shared" si="3"/>
        <v>0</v>
      </c>
      <c r="AR136" s="149" t="s">
        <v>120</v>
      </c>
      <c r="AT136" s="149" t="s">
        <v>311</v>
      </c>
      <c r="AU136" s="149" t="s">
        <v>88</v>
      </c>
      <c r="AY136" s="17" t="s">
        <v>309</v>
      </c>
      <c r="BE136" s="150">
        <f t="shared" si="4"/>
        <v>0</v>
      </c>
      <c r="BF136" s="150">
        <f t="shared" si="5"/>
        <v>0</v>
      </c>
      <c r="BG136" s="150">
        <f t="shared" si="6"/>
        <v>0</v>
      </c>
      <c r="BH136" s="150">
        <f t="shared" si="7"/>
        <v>0</v>
      </c>
      <c r="BI136" s="150">
        <f t="shared" si="8"/>
        <v>0</v>
      </c>
      <c r="BJ136" s="17" t="s">
        <v>88</v>
      </c>
      <c r="BK136" s="150">
        <f t="shared" si="9"/>
        <v>0</v>
      </c>
      <c r="BL136" s="17" t="s">
        <v>120</v>
      </c>
      <c r="BM136" s="149" t="s">
        <v>355</v>
      </c>
    </row>
    <row r="137" spans="2:65" s="1" customFormat="1" ht="16.5" customHeight="1" x14ac:dyDescent="0.2">
      <c r="B137" s="137"/>
      <c r="C137" s="138" t="s">
        <v>357</v>
      </c>
      <c r="D137" s="138" t="s">
        <v>311</v>
      </c>
      <c r="E137" s="139" t="s">
        <v>8534</v>
      </c>
      <c r="F137" s="140" t="s">
        <v>8535</v>
      </c>
      <c r="G137" s="141" t="s">
        <v>2702</v>
      </c>
      <c r="H137" s="142">
        <v>202</v>
      </c>
      <c r="I137" s="143"/>
      <c r="J137" s="144">
        <f t="shared" si="0"/>
        <v>0</v>
      </c>
      <c r="K137" s="140" t="s">
        <v>366</v>
      </c>
      <c r="L137" s="33"/>
      <c r="M137" s="145" t="s">
        <v>1</v>
      </c>
      <c r="N137" s="146" t="s">
        <v>46</v>
      </c>
      <c r="P137" s="147">
        <f t="shared" si="1"/>
        <v>0</v>
      </c>
      <c r="Q137" s="147">
        <v>0</v>
      </c>
      <c r="R137" s="147">
        <f t="shared" si="2"/>
        <v>0</v>
      </c>
      <c r="S137" s="147">
        <v>0</v>
      </c>
      <c r="T137" s="148">
        <f t="shared" si="3"/>
        <v>0</v>
      </c>
      <c r="AR137" s="149" t="s">
        <v>120</v>
      </c>
      <c r="AT137" s="149" t="s">
        <v>311</v>
      </c>
      <c r="AU137" s="149" t="s">
        <v>88</v>
      </c>
      <c r="AY137" s="17" t="s">
        <v>309</v>
      </c>
      <c r="BE137" s="150">
        <f t="shared" si="4"/>
        <v>0</v>
      </c>
      <c r="BF137" s="150">
        <f t="shared" si="5"/>
        <v>0</v>
      </c>
      <c r="BG137" s="150">
        <f t="shared" si="6"/>
        <v>0</v>
      </c>
      <c r="BH137" s="150">
        <f t="shared" si="7"/>
        <v>0</v>
      </c>
      <c r="BI137" s="150">
        <f t="shared" si="8"/>
        <v>0</v>
      </c>
      <c r="BJ137" s="17" t="s">
        <v>88</v>
      </c>
      <c r="BK137" s="150">
        <f t="shared" si="9"/>
        <v>0</v>
      </c>
      <c r="BL137" s="17" t="s">
        <v>120</v>
      </c>
      <c r="BM137" s="149" t="s">
        <v>361</v>
      </c>
    </row>
    <row r="138" spans="2:65" s="1" customFormat="1" ht="16.5" customHeight="1" x14ac:dyDescent="0.2">
      <c r="B138" s="137"/>
      <c r="C138" s="138" t="s">
        <v>8</v>
      </c>
      <c r="D138" s="138" t="s">
        <v>311</v>
      </c>
      <c r="E138" s="139" t="s">
        <v>8536</v>
      </c>
      <c r="F138" s="140" t="s">
        <v>8537</v>
      </c>
      <c r="G138" s="141" t="s">
        <v>434</v>
      </c>
      <c r="H138" s="142">
        <v>327</v>
      </c>
      <c r="I138" s="143"/>
      <c r="J138" s="144">
        <f t="shared" si="0"/>
        <v>0</v>
      </c>
      <c r="K138" s="140" t="s">
        <v>366</v>
      </c>
      <c r="L138" s="33"/>
      <c r="M138" s="145" t="s">
        <v>1</v>
      </c>
      <c r="N138" s="146" t="s">
        <v>46</v>
      </c>
      <c r="P138" s="147">
        <f t="shared" si="1"/>
        <v>0</v>
      </c>
      <c r="Q138" s="147">
        <v>0</v>
      </c>
      <c r="R138" s="147">
        <f t="shared" si="2"/>
        <v>0</v>
      </c>
      <c r="S138" s="147">
        <v>0</v>
      </c>
      <c r="T138" s="148">
        <f t="shared" si="3"/>
        <v>0</v>
      </c>
      <c r="AR138" s="149" t="s">
        <v>120</v>
      </c>
      <c r="AT138" s="149" t="s">
        <v>311</v>
      </c>
      <c r="AU138" s="149" t="s">
        <v>88</v>
      </c>
      <c r="AY138" s="17" t="s">
        <v>309</v>
      </c>
      <c r="BE138" s="150">
        <f t="shared" si="4"/>
        <v>0</v>
      </c>
      <c r="BF138" s="150">
        <f t="shared" si="5"/>
        <v>0</v>
      </c>
      <c r="BG138" s="150">
        <f t="shared" si="6"/>
        <v>0</v>
      </c>
      <c r="BH138" s="150">
        <f t="shared" si="7"/>
        <v>0</v>
      </c>
      <c r="BI138" s="150">
        <f t="shared" si="8"/>
        <v>0</v>
      </c>
      <c r="BJ138" s="17" t="s">
        <v>88</v>
      </c>
      <c r="BK138" s="150">
        <f t="shared" si="9"/>
        <v>0</v>
      </c>
      <c r="BL138" s="17" t="s">
        <v>120</v>
      </c>
      <c r="BM138" s="149" t="s">
        <v>367</v>
      </c>
    </row>
    <row r="139" spans="2:65" s="1" customFormat="1" ht="16.5" customHeight="1" x14ac:dyDescent="0.2">
      <c r="B139" s="137"/>
      <c r="C139" s="138" t="s">
        <v>368</v>
      </c>
      <c r="D139" s="138" t="s">
        <v>311</v>
      </c>
      <c r="E139" s="139" t="s">
        <v>8538</v>
      </c>
      <c r="F139" s="140" t="s">
        <v>8539</v>
      </c>
      <c r="G139" s="141" t="s">
        <v>434</v>
      </c>
      <c r="H139" s="142">
        <v>327</v>
      </c>
      <c r="I139" s="143"/>
      <c r="J139" s="144">
        <f t="shared" si="0"/>
        <v>0</v>
      </c>
      <c r="K139" s="140" t="s">
        <v>366</v>
      </c>
      <c r="L139" s="33"/>
      <c r="M139" s="145" t="s">
        <v>1</v>
      </c>
      <c r="N139" s="146" t="s">
        <v>46</v>
      </c>
      <c r="P139" s="147">
        <f t="shared" si="1"/>
        <v>0</v>
      </c>
      <c r="Q139" s="147">
        <v>0</v>
      </c>
      <c r="R139" s="147">
        <f t="shared" si="2"/>
        <v>0</v>
      </c>
      <c r="S139" s="147">
        <v>0</v>
      </c>
      <c r="T139" s="148">
        <f t="shared" si="3"/>
        <v>0</v>
      </c>
      <c r="AR139" s="149" t="s">
        <v>120</v>
      </c>
      <c r="AT139" s="149" t="s">
        <v>311</v>
      </c>
      <c r="AU139" s="149" t="s">
        <v>88</v>
      </c>
      <c r="AY139" s="17" t="s">
        <v>309</v>
      </c>
      <c r="BE139" s="150">
        <f t="shared" si="4"/>
        <v>0</v>
      </c>
      <c r="BF139" s="150">
        <f t="shared" si="5"/>
        <v>0</v>
      </c>
      <c r="BG139" s="150">
        <f t="shared" si="6"/>
        <v>0</v>
      </c>
      <c r="BH139" s="150">
        <f t="shared" si="7"/>
        <v>0</v>
      </c>
      <c r="BI139" s="150">
        <f t="shared" si="8"/>
        <v>0</v>
      </c>
      <c r="BJ139" s="17" t="s">
        <v>88</v>
      </c>
      <c r="BK139" s="150">
        <f t="shared" si="9"/>
        <v>0</v>
      </c>
      <c r="BL139" s="17" t="s">
        <v>120</v>
      </c>
      <c r="BM139" s="149" t="s">
        <v>371</v>
      </c>
    </row>
    <row r="140" spans="2:65" s="1" customFormat="1" ht="16.5" customHeight="1" x14ac:dyDescent="0.2">
      <c r="B140" s="137"/>
      <c r="C140" s="138" t="s">
        <v>342</v>
      </c>
      <c r="D140" s="138" t="s">
        <v>311</v>
      </c>
      <c r="E140" s="139" t="s">
        <v>8540</v>
      </c>
      <c r="F140" s="140" t="s">
        <v>8541</v>
      </c>
      <c r="G140" s="141" t="s">
        <v>434</v>
      </c>
      <c r="H140" s="142">
        <v>327</v>
      </c>
      <c r="I140" s="143"/>
      <c r="J140" s="144">
        <f t="shared" si="0"/>
        <v>0</v>
      </c>
      <c r="K140" s="140" t="s">
        <v>366</v>
      </c>
      <c r="L140" s="33"/>
      <c r="M140" s="145" t="s">
        <v>1</v>
      </c>
      <c r="N140" s="146" t="s">
        <v>46</v>
      </c>
      <c r="P140" s="147">
        <f t="shared" si="1"/>
        <v>0</v>
      </c>
      <c r="Q140" s="147">
        <v>0</v>
      </c>
      <c r="R140" s="147">
        <f t="shared" si="2"/>
        <v>0</v>
      </c>
      <c r="S140" s="147">
        <v>0</v>
      </c>
      <c r="T140" s="148">
        <f t="shared" si="3"/>
        <v>0</v>
      </c>
      <c r="AR140" s="149" t="s">
        <v>120</v>
      </c>
      <c r="AT140" s="149" t="s">
        <v>311</v>
      </c>
      <c r="AU140" s="149" t="s">
        <v>88</v>
      </c>
      <c r="AY140" s="17" t="s">
        <v>309</v>
      </c>
      <c r="BE140" s="150">
        <f t="shared" si="4"/>
        <v>0</v>
      </c>
      <c r="BF140" s="150">
        <f t="shared" si="5"/>
        <v>0</v>
      </c>
      <c r="BG140" s="150">
        <f t="shared" si="6"/>
        <v>0</v>
      </c>
      <c r="BH140" s="150">
        <f t="shared" si="7"/>
        <v>0</v>
      </c>
      <c r="BI140" s="150">
        <f t="shared" si="8"/>
        <v>0</v>
      </c>
      <c r="BJ140" s="17" t="s">
        <v>88</v>
      </c>
      <c r="BK140" s="150">
        <f t="shared" si="9"/>
        <v>0</v>
      </c>
      <c r="BL140" s="17" t="s">
        <v>120</v>
      </c>
      <c r="BM140" s="149" t="s">
        <v>376</v>
      </c>
    </row>
    <row r="141" spans="2:65" s="1" customFormat="1" ht="16.5" customHeight="1" x14ac:dyDescent="0.2">
      <c r="B141" s="137"/>
      <c r="C141" s="138" t="s">
        <v>378</v>
      </c>
      <c r="D141" s="138" t="s">
        <v>311</v>
      </c>
      <c r="E141" s="139" t="s">
        <v>8542</v>
      </c>
      <c r="F141" s="140" t="s">
        <v>8543</v>
      </c>
      <c r="G141" s="141" t="s">
        <v>2702</v>
      </c>
      <c r="H141" s="142">
        <v>6</v>
      </c>
      <c r="I141" s="143"/>
      <c r="J141" s="144">
        <f t="shared" si="0"/>
        <v>0</v>
      </c>
      <c r="K141" s="140" t="s">
        <v>366</v>
      </c>
      <c r="L141" s="33"/>
      <c r="M141" s="145" t="s">
        <v>1</v>
      </c>
      <c r="N141" s="146" t="s">
        <v>46</v>
      </c>
      <c r="P141" s="147">
        <f t="shared" si="1"/>
        <v>0</v>
      </c>
      <c r="Q141" s="147">
        <v>0</v>
      </c>
      <c r="R141" s="147">
        <f t="shared" si="2"/>
        <v>0</v>
      </c>
      <c r="S141" s="147">
        <v>0</v>
      </c>
      <c r="T141" s="148">
        <f t="shared" si="3"/>
        <v>0</v>
      </c>
      <c r="AR141" s="149" t="s">
        <v>120</v>
      </c>
      <c r="AT141" s="149" t="s">
        <v>311</v>
      </c>
      <c r="AU141" s="149" t="s">
        <v>88</v>
      </c>
      <c r="AY141" s="17" t="s">
        <v>309</v>
      </c>
      <c r="BE141" s="150">
        <f t="shared" si="4"/>
        <v>0</v>
      </c>
      <c r="BF141" s="150">
        <f t="shared" si="5"/>
        <v>0</v>
      </c>
      <c r="BG141" s="150">
        <f t="shared" si="6"/>
        <v>0</v>
      </c>
      <c r="BH141" s="150">
        <f t="shared" si="7"/>
        <v>0</v>
      </c>
      <c r="BI141" s="150">
        <f t="shared" si="8"/>
        <v>0</v>
      </c>
      <c r="BJ141" s="17" t="s">
        <v>88</v>
      </c>
      <c r="BK141" s="150">
        <f t="shared" si="9"/>
        <v>0</v>
      </c>
      <c r="BL141" s="17" t="s">
        <v>120</v>
      </c>
      <c r="BM141" s="149" t="s">
        <v>381</v>
      </c>
    </row>
    <row r="142" spans="2:65" s="1" customFormat="1" ht="16.5" customHeight="1" x14ac:dyDescent="0.2">
      <c r="B142" s="137"/>
      <c r="C142" s="138" t="s">
        <v>346</v>
      </c>
      <c r="D142" s="138" t="s">
        <v>311</v>
      </c>
      <c r="E142" s="139" t="s">
        <v>8544</v>
      </c>
      <c r="F142" s="140" t="s">
        <v>8545</v>
      </c>
      <c r="G142" s="141" t="s">
        <v>2702</v>
      </c>
      <c r="H142" s="142">
        <v>6</v>
      </c>
      <c r="I142" s="143"/>
      <c r="J142" s="144">
        <f t="shared" si="0"/>
        <v>0</v>
      </c>
      <c r="K142" s="140" t="s">
        <v>366</v>
      </c>
      <c r="L142" s="33"/>
      <c r="M142" s="145" t="s">
        <v>1</v>
      </c>
      <c r="N142" s="146" t="s">
        <v>46</v>
      </c>
      <c r="P142" s="147">
        <f t="shared" si="1"/>
        <v>0</v>
      </c>
      <c r="Q142" s="147">
        <v>0</v>
      </c>
      <c r="R142" s="147">
        <f t="shared" si="2"/>
        <v>0</v>
      </c>
      <c r="S142" s="147">
        <v>0</v>
      </c>
      <c r="T142" s="148">
        <f t="shared" si="3"/>
        <v>0</v>
      </c>
      <c r="AR142" s="149" t="s">
        <v>120</v>
      </c>
      <c r="AT142" s="149" t="s">
        <v>311</v>
      </c>
      <c r="AU142" s="149" t="s">
        <v>88</v>
      </c>
      <c r="AY142" s="17" t="s">
        <v>309</v>
      </c>
      <c r="BE142" s="150">
        <f t="shared" si="4"/>
        <v>0</v>
      </c>
      <c r="BF142" s="150">
        <f t="shared" si="5"/>
        <v>0</v>
      </c>
      <c r="BG142" s="150">
        <f t="shared" si="6"/>
        <v>0</v>
      </c>
      <c r="BH142" s="150">
        <f t="shared" si="7"/>
        <v>0</v>
      </c>
      <c r="BI142" s="150">
        <f t="shared" si="8"/>
        <v>0</v>
      </c>
      <c r="BJ142" s="17" t="s">
        <v>88</v>
      </c>
      <c r="BK142" s="150">
        <f t="shared" si="9"/>
        <v>0</v>
      </c>
      <c r="BL142" s="17" t="s">
        <v>120</v>
      </c>
      <c r="BM142" s="149" t="s">
        <v>385</v>
      </c>
    </row>
    <row r="143" spans="2:65" s="1" customFormat="1" ht="16.5" customHeight="1" x14ac:dyDescent="0.2">
      <c r="B143" s="137"/>
      <c r="C143" s="138" t="s">
        <v>388</v>
      </c>
      <c r="D143" s="138" t="s">
        <v>311</v>
      </c>
      <c r="E143" s="139" t="s">
        <v>8546</v>
      </c>
      <c r="F143" s="140" t="s">
        <v>8547</v>
      </c>
      <c r="G143" s="141" t="s">
        <v>2702</v>
      </c>
      <c r="H143" s="142">
        <v>2</v>
      </c>
      <c r="I143" s="143"/>
      <c r="J143" s="144">
        <f t="shared" si="0"/>
        <v>0</v>
      </c>
      <c r="K143" s="140" t="s">
        <v>366</v>
      </c>
      <c r="L143" s="33"/>
      <c r="M143" s="145" t="s">
        <v>1</v>
      </c>
      <c r="N143" s="146" t="s">
        <v>46</v>
      </c>
      <c r="P143" s="147">
        <f t="shared" si="1"/>
        <v>0</v>
      </c>
      <c r="Q143" s="147">
        <v>0</v>
      </c>
      <c r="R143" s="147">
        <f t="shared" si="2"/>
        <v>0</v>
      </c>
      <c r="S143" s="147">
        <v>0</v>
      </c>
      <c r="T143" s="148">
        <f t="shared" si="3"/>
        <v>0</v>
      </c>
      <c r="AR143" s="149" t="s">
        <v>120</v>
      </c>
      <c r="AT143" s="149" t="s">
        <v>311</v>
      </c>
      <c r="AU143" s="149" t="s">
        <v>88</v>
      </c>
      <c r="AY143" s="17" t="s">
        <v>309</v>
      </c>
      <c r="BE143" s="150">
        <f t="shared" si="4"/>
        <v>0</v>
      </c>
      <c r="BF143" s="150">
        <f t="shared" si="5"/>
        <v>0</v>
      </c>
      <c r="BG143" s="150">
        <f t="shared" si="6"/>
        <v>0</v>
      </c>
      <c r="BH143" s="150">
        <f t="shared" si="7"/>
        <v>0</v>
      </c>
      <c r="BI143" s="150">
        <f t="shared" si="8"/>
        <v>0</v>
      </c>
      <c r="BJ143" s="17" t="s">
        <v>88</v>
      </c>
      <c r="BK143" s="150">
        <f t="shared" si="9"/>
        <v>0</v>
      </c>
      <c r="BL143" s="17" t="s">
        <v>120</v>
      </c>
      <c r="BM143" s="149" t="s">
        <v>392</v>
      </c>
    </row>
    <row r="144" spans="2:65" s="1" customFormat="1" ht="16.5" customHeight="1" x14ac:dyDescent="0.2">
      <c r="B144" s="137"/>
      <c r="C144" s="138" t="s">
        <v>351</v>
      </c>
      <c r="D144" s="138" t="s">
        <v>311</v>
      </c>
      <c r="E144" s="139" t="s">
        <v>8548</v>
      </c>
      <c r="F144" s="140" t="s">
        <v>8549</v>
      </c>
      <c r="G144" s="141" t="s">
        <v>2702</v>
      </c>
      <c r="H144" s="142">
        <v>1</v>
      </c>
      <c r="I144" s="143"/>
      <c r="J144" s="144">
        <f t="shared" si="0"/>
        <v>0</v>
      </c>
      <c r="K144" s="140" t="s">
        <v>366</v>
      </c>
      <c r="L144" s="33"/>
      <c r="M144" s="145" t="s">
        <v>1</v>
      </c>
      <c r="N144" s="146" t="s">
        <v>46</v>
      </c>
      <c r="P144" s="147">
        <f t="shared" si="1"/>
        <v>0</v>
      </c>
      <c r="Q144" s="147">
        <v>0</v>
      </c>
      <c r="R144" s="147">
        <f t="shared" si="2"/>
        <v>0</v>
      </c>
      <c r="S144" s="147">
        <v>0</v>
      </c>
      <c r="T144" s="148">
        <f t="shared" si="3"/>
        <v>0</v>
      </c>
      <c r="AR144" s="149" t="s">
        <v>120</v>
      </c>
      <c r="AT144" s="149" t="s">
        <v>311</v>
      </c>
      <c r="AU144" s="149" t="s">
        <v>88</v>
      </c>
      <c r="AY144" s="17" t="s">
        <v>309</v>
      </c>
      <c r="BE144" s="150">
        <f t="shared" si="4"/>
        <v>0</v>
      </c>
      <c r="BF144" s="150">
        <f t="shared" si="5"/>
        <v>0</v>
      </c>
      <c r="BG144" s="150">
        <f t="shared" si="6"/>
        <v>0</v>
      </c>
      <c r="BH144" s="150">
        <f t="shared" si="7"/>
        <v>0</v>
      </c>
      <c r="BI144" s="150">
        <f t="shared" si="8"/>
        <v>0</v>
      </c>
      <c r="BJ144" s="17" t="s">
        <v>88</v>
      </c>
      <c r="BK144" s="150">
        <f t="shared" si="9"/>
        <v>0</v>
      </c>
      <c r="BL144" s="17" t="s">
        <v>120</v>
      </c>
      <c r="BM144" s="149" t="s">
        <v>398</v>
      </c>
    </row>
    <row r="145" spans="2:65" s="1" customFormat="1" ht="16.5" customHeight="1" x14ac:dyDescent="0.2">
      <c r="B145" s="137"/>
      <c r="C145" s="138" t="s">
        <v>399</v>
      </c>
      <c r="D145" s="138" t="s">
        <v>311</v>
      </c>
      <c r="E145" s="139" t="s">
        <v>8550</v>
      </c>
      <c r="F145" s="140" t="s">
        <v>8551</v>
      </c>
      <c r="G145" s="141" t="s">
        <v>2702</v>
      </c>
      <c r="H145" s="142">
        <v>4</v>
      </c>
      <c r="I145" s="143"/>
      <c r="J145" s="144">
        <f t="shared" si="0"/>
        <v>0</v>
      </c>
      <c r="K145" s="140" t="s">
        <v>366</v>
      </c>
      <c r="L145" s="33"/>
      <c r="M145" s="145" t="s">
        <v>1</v>
      </c>
      <c r="N145" s="146" t="s">
        <v>46</v>
      </c>
      <c r="P145" s="147">
        <f t="shared" si="1"/>
        <v>0</v>
      </c>
      <c r="Q145" s="147">
        <v>0</v>
      </c>
      <c r="R145" s="147">
        <f t="shared" si="2"/>
        <v>0</v>
      </c>
      <c r="S145" s="147">
        <v>0</v>
      </c>
      <c r="T145" s="148">
        <f t="shared" si="3"/>
        <v>0</v>
      </c>
      <c r="AR145" s="149" t="s">
        <v>120</v>
      </c>
      <c r="AT145" s="149" t="s">
        <v>311</v>
      </c>
      <c r="AU145" s="149" t="s">
        <v>88</v>
      </c>
      <c r="AY145" s="17" t="s">
        <v>309</v>
      </c>
      <c r="BE145" s="150">
        <f t="shared" si="4"/>
        <v>0</v>
      </c>
      <c r="BF145" s="150">
        <f t="shared" si="5"/>
        <v>0</v>
      </c>
      <c r="BG145" s="150">
        <f t="shared" si="6"/>
        <v>0</v>
      </c>
      <c r="BH145" s="150">
        <f t="shared" si="7"/>
        <v>0</v>
      </c>
      <c r="BI145" s="150">
        <f t="shared" si="8"/>
        <v>0</v>
      </c>
      <c r="BJ145" s="17" t="s">
        <v>88</v>
      </c>
      <c r="BK145" s="150">
        <f t="shared" si="9"/>
        <v>0</v>
      </c>
      <c r="BL145" s="17" t="s">
        <v>120</v>
      </c>
      <c r="BM145" s="149" t="s">
        <v>402</v>
      </c>
    </row>
    <row r="146" spans="2:65" s="1" customFormat="1" ht="16.5" customHeight="1" x14ac:dyDescent="0.2">
      <c r="B146" s="137"/>
      <c r="C146" s="138" t="s">
        <v>355</v>
      </c>
      <c r="D146" s="138" t="s">
        <v>311</v>
      </c>
      <c r="E146" s="139" t="s">
        <v>8552</v>
      </c>
      <c r="F146" s="140" t="s">
        <v>8553</v>
      </c>
      <c r="G146" s="141" t="s">
        <v>2702</v>
      </c>
      <c r="H146" s="142">
        <v>2</v>
      </c>
      <c r="I146" s="143"/>
      <c r="J146" s="144">
        <f t="shared" si="0"/>
        <v>0</v>
      </c>
      <c r="K146" s="140" t="s">
        <v>366</v>
      </c>
      <c r="L146" s="33"/>
      <c r="M146" s="145" t="s">
        <v>1</v>
      </c>
      <c r="N146" s="146" t="s">
        <v>46</v>
      </c>
      <c r="P146" s="147">
        <f t="shared" si="1"/>
        <v>0</v>
      </c>
      <c r="Q146" s="147">
        <v>0</v>
      </c>
      <c r="R146" s="147">
        <f t="shared" si="2"/>
        <v>0</v>
      </c>
      <c r="S146" s="147">
        <v>0</v>
      </c>
      <c r="T146" s="148">
        <f t="shared" si="3"/>
        <v>0</v>
      </c>
      <c r="AR146" s="149" t="s">
        <v>120</v>
      </c>
      <c r="AT146" s="149" t="s">
        <v>311</v>
      </c>
      <c r="AU146" s="149" t="s">
        <v>88</v>
      </c>
      <c r="AY146" s="17" t="s">
        <v>309</v>
      </c>
      <c r="BE146" s="150">
        <f t="shared" si="4"/>
        <v>0</v>
      </c>
      <c r="BF146" s="150">
        <f t="shared" si="5"/>
        <v>0</v>
      </c>
      <c r="BG146" s="150">
        <f t="shared" si="6"/>
        <v>0</v>
      </c>
      <c r="BH146" s="150">
        <f t="shared" si="7"/>
        <v>0</v>
      </c>
      <c r="BI146" s="150">
        <f t="shared" si="8"/>
        <v>0</v>
      </c>
      <c r="BJ146" s="17" t="s">
        <v>88</v>
      </c>
      <c r="BK146" s="150">
        <f t="shared" si="9"/>
        <v>0</v>
      </c>
      <c r="BL146" s="17" t="s">
        <v>120</v>
      </c>
      <c r="BM146" s="149" t="s">
        <v>406</v>
      </c>
    </row>
    <row r="147" spans="2:65" s="1" customFormat="1" ht="16.5" customHeight="1" x14ac:dyDescent="0.2">
      <c r="B147" s="137"/>
      <c r="C147" s="138" t="s">
        <v>7</v>
      </c>
      <c r="D147" s="138" t="s">
        <v>311</v>
      </c>
      <c r="E147" s="139" t="s">
        <v>8554</v>
      </c>
      <c r="F147" s="140" t="s">
        <v>8555</v>
      </c>
      <c r="G147" s="141" t="s">
        <v>2702</v>
      </c>
      <c r="H147" s="142">
        <v>1</v>
      </c>
      <c r="I147" s="143"/>
      <c r="J147" s="144">
        <f t="shared" si="0"/>
        <v>0</v>
      </c>
      <c r="K147" s="140" t="s">
        <v>366</v>
      </c>
      <c r="L147" s="33"/>
      <c r="M147" s="145" t="s">
        <v>1</v>
      </c>
      <c r="N147" s="146" t="s">
        <v>46</v>
      </c>
      <c r="P147" s="147">
        <f t="shared" si="1"/>
        <v>0</v>
      </c>
      <c r="Q147" s="147">
        <v>0</v>
      </c>
      <c r="R147" s="147">
        <f t="shared" si="2"/>
        <v>0</v>
      </c>
      <c r="S147" s="147">
        <v>0</v>
      </c>
      <c r="T147" s="148">
        <f t="shared" si="3"/>
        <v>0</v>
      </c>
      <c r="AR147" s="149" t="s">
        <v>120</v>
      </c>
      <c r="AT147" s="149" t="s">
        <v>311</v>
      </c>
      <c r="AU147" s="149" t="s">
        <v>88</v>
      </c>
      <c r="AY147" s="17" t="s">
        <v>309</v>
      </c>
      <c r="BE147" s="150">
        <f t="shared" si="4"/>
        <v>0</v>
      </c>
      <c r="BF147" s="150">
        <f t="shared" si="5"/>
        <v>0</v>
      </c>
      <c r="BG147" s="150">
        <f t="shared" si="6"/>
        <v>0</v>
      </c>
      <c r="BH147" s="150">
        <f t="shared" si="7"/>
        <v>0</v>
      </c>
      <c r="BI147" s="150">
        <f t="shared" si="8"/>
        <v>0</v>
      </c>
      <c r="BJ147" s="17" t="s">
        <v>88</v>
      </c>
      <c r="BK147" s="150">
        <f t="shared" si="9"/>
        <v>0</v>
      </c>
      <c r="BL147" s="17" t="s">
        <v>120</v>
      </c>
      <c r="BM147" s="149" t="s">
        <v>410</v>
      </c>
    </row>
    <row r="148" spans="2:65" s="1" customFormat="1" ht="16.5" customHeight="1" x14ac:dyDescent="0.2">
      <c r="B148" s="137"/>
      <c r="C148" s="138" t="s">
        <v>361</v>
      </c>
      <c r="D148" s="138" t="s">
        <v>311</v>
      </c>
      <c r="E148" s="139" t="s">
        <v>8556</v>
      </c>
      <c r="F148" s="140" t="s">
        <v>8557</v>
      </c>
      <c r="G148" s="141" t="s">
        <v>2702</v>
      </c>
      <c r="H148" s="142">
        <v>1</v>
      </c>
      <c r="I148" s="143"/>
      <c r="J148" s="144">
        <f t="shared" si="0"/>
        <v>0</v>
      </c>
      <c r="K148" s="140" t="s">
        <v>366</v>
      </c>
      <c r="L148" s="33"/>
      <c r="M148" s="145" t="s">
        <v>1</v>
      </c>
      <c r="N148" s="146" t="s">
        <v>46</v>
      </c>
      <c r="P148" s="147">
        <f t="shared" si="1"/>
        <v>0</v>
      </c>
      <c r="Q148" s="147">
        <v>0</v>
      </c>
      <c r="R148" s="147">
        <f t="shared" si="2"/>
        <v>0</v>
      </c>
      <c r="S148" s="147">
        <v>0</v>
      </c>
      <c r="T148" s="148">
        <f t="shared" si="3"/>
        <v>0</v>
      </c>
      <c r="AR148" s="149" t="s">
        <v>120</v>
      </c>
      <c r="AT148" s="149" t="s">
        <v>311</v>
      </c>
      <c r="AU148" s="149" t="s">
        <v>88</v>
      </c>
      <c r="AY148" s="17" t="s">
        <v>309</v>
      </c>
      <c r="BE148" s="150">
        <f t="shared" si="4"/>
        <v>0</v>
      </c>
      <c r="BF148" s="150">
        <f t="shared" si="5"/>
        <v>0</v>
      </c>
      <c r="BG148" s="150">
        <f t="shared" si="6"/>
        <v>0</v>
      </c>
      <c r="BH148" s="150">
        <f t="shared" si="7"/>
        <v>0</v>
      </c>
      <c r="BI148" s="150">
        <f t="shared" si="8"/>
        <v>0</v>
      </c>
      <c r="BJ148" s="17" t="s">
        <v>88</v>
      </c>
      <c r="BK148" s="150">
        <f t="shared" si="9"/>
        <v>0</v>
      </c>
      <c r="BL148" s="17" t="s">
        <v>120</v>
      </c>
      <c r="BM148" s="149" t="s">
        <v>414</v>
      </c>
    </row>
    <row r="149" spans="2:65" s="1" customFormat="1" ht="16.5" customHeight="1" x14ac:dyDescent="0.2">
      <c r="B149" s="137"/>
      <c r="C149" s="138" t="s">
        <v>416</v>
      </c>
      <c r="D149" s="138" t="s">
        <v>311</v>
      </c>
      <c r="E149" s="139" t="s">
        <v>8558</v>
      </c>
      <c r="F149" s="140" t="s">
        <v>8559</v>
      </c>
      <c r="G149" s="141" t="s">
        <v>2702</v>
      </c>
      <c r="H149" s="142">
        <v>1</v>
      </c>
      <c r="I149" s="143"/>
      <c r="J149" s="144">
        <f t="shared" si="0"/>
        <v>0</v>
      </c>
      <c r="K149" s="140" t="s">
        <v>366</v>
      </c>
      <c r="L149" s="33"/>
      <c r="M149" s="145" t="s">
        <v>1</v>
      </c>
      <c r="N149" s="146" t="s">
        <v>46</v>
      </c>
      <c r="P149" s="147">
        <f t="shared" si="1"/>
        <v>0</v>
      </c>
      <c r="Q149" s="147">
        <v>0</v>
      </c>
      <c r="R149" s="147">
        <f t="shared" si="2"/>
        <v>0</v>
      </c>
      <c r="S149" s="147">
        <v>0</v>
      </c>
      <c r="T149" s="148">
        <f t="shared" si="3"/>
        <v>0</v>
      </c>
      <c r="AR149" s="149" t="s">
        <v>120</v>
      </c>
      <c r="AT149" s="149" t="s">
        <v>311</v>
      </c>
      <c r="AU149" s="149" t="s">
        <v>88</v>
      </c>
      <c r="AY149" s="17" t="s">
        <v>309</v>
      </c>
      <c r="BE149" s="150">
        <f t="shared" si="4"/>
        <v>0</v>
      </c>
      <c r="BF149" s="150">
        <f t="shared" si="5"/>
        <v>0</v>
      </c>
      <c r="BG149" s="150">
        <f t="shared" si="6"/>
        <v>0</v>
      </c>
      <c r="BH149" s="150">
        <f t="shared" si="7"/>
        <v>0</v>
      </c>
      <c r="BI149" s="150">
        <f t="shared" si="8"/>
        <v>0</v>
      </c>
      <c r="BJ149" s="17" t="s">
        <v>88</v>
      </c>
      <c r="BK149" s="150">
        <f t="shared" si="9"/>
        <v>0</v>
      </c>
      <c r="BL149" s="17" t="s">
        <v>120</v>
      </c>
      <c r="BM149" s="149" t="s">
        <v>420</v>
      </c>
    </row>
    <row r="150" spans="2:65" s="1" customFormat="1" ht="16.5" customHeight="1" x14ac:dyDescent="0.2">
      <c r="B150" s="137"/>
      <c r="C150" s="138" t="s">
        <v>367</v>
      </c>
      <c r="D150" s="138" t="s">
        <v>311</v>
      </c>
      <c r="E150" s="139" t="s">
        <v>8560</v>
      </c>
      <c r="F150" s="140" t="s">
        <v>8561</v>
      </c>
      <c r="G150" s="141" t="s">
        <v>314</v>
      </c>
      <c r="H150" s="142">
        <v>4</v>
      </c>
      <c r="I150" s="143"/>
      <c r="J150" s="144">
        <f t="shared" si="0"/>
        <v>0</v>
      </c>
      <c r="K150" s="140" t="s">
        <v>366</v>
      </c>
      <c r="L150" s="33"/>
      <c r="M150" s="145" t="s">
        <v>1</v>
      </c>
      <c r="N150" s="146" t="s">
        <v>46</v>
      </c>
      <c r="P150" s="147">
        <f t="shared" si="1"/>
        <v>0</v>
      </c>
      <c r="Q150" s="147">
        <v>0</v>
      </c>
      <c r="R150" s="147">
        <f t="shared" si="2"/>
        <v>0</v>
      </c>
      <c r="S150" s="147">
        <v>0</v>
      </c>
      <c r="T150" s="148">
        <f t="shared" si="3"/>
        <v>0</v>
      </c>
      <c r="AR150" s="149" t="s">
        <v>120</v>
      </c>
      <c r="AT150" s="149" t="s">
        <v>311</v>
      </c>
      <c r="AU150" s="149" t="s">
        <v>88</v>
      </c>
      <c r="AY150" s="17" t="s">
        <v>309</v>
      </c>
      <c r="BE150" s="150">
        <f t="shared" si="4"/>
        <v>0</v>
      </c>
      <c r="BF150" s="150">
        <f t="shared" si="5"/>
        <v>0</v>
      </c>
      <c r="BG150" s="150">
        <f t="shared" si="6"/>
        <v>0</v>
      </c>
      <c r="BH150" s="150">
        <f t="shared" si="7"/>
        <v>0</v>
      </c>
      <c r="BI150" s="150">
        <f t="shared" si="8"/>
        <v>0</v>
      </c>
      <c r="BJ150" s="17" t="s">
        <v>88</v>
      </c>
      <c r="BK150" s="150">
        <f t="shared" si="9"/>
        <v>0</v>
      </c>
      <c r="BL150" s="17" t="s">
        <v>120</v>
      </c>
      <c r="BM150" s="149" t="s">
        <v>424</v>
      </c>
    </row>
    <row r="151" spans="2:65" s="1" customFormat="1" ht="16.5" customHeight="1" x14ac:dyDescent="0.2">
      <c r="B151" s="137"/>
      <c r="C151" s="138" t="s">
        <v>426</v>
      </c>
      <c r="D151" s="138" t="s">
        <v>311</v>
      </c>
      <c r="E151" s="139" t="s">
        <v>8562</v>
      </c>
      <c r="F151" s="140" t="s">
        <v>8563</v>
      </c>
      <c r="G151" s="141" t="s">
        <v>2702</v>
      </c>
      <c r="H151" s="142">
        <v>1</v>
      </c>
      <c r="I151" s="143"/>
      <c r="J151" s="144">
        <f t="shared" si="0"/>
        <v>0</v>
      </c>
      <c r="K151" s="140" t="s">
        <v>366</v>
      </c>
      <c r="L151" s="33"/>
      <c r="M151" s="145" t="s">
        <v>1</v>
      </c>
      <c r="N151" s="146" t="s">
        <v>46</v>
      </c>
      <c r="P151" s="147">
        <f t="shared" si="1"/>
        <v>0</v>
      </c>
      <c r="Q151" s="147">
        <v>0</v>
      </c>
      <c r="R151" s="147">
        <f t="shared" si="2"/>
        <v>0</v>
      </c>
      <c r="S151" s="147">
        <v>0</v>
      </c>
      <c r="T151" s="148">
        <f t="shared" si="3"/>
        <v>0</v>
      </c>
      <c r="AR151" s="149" t="s">
        <v>120</v>
      </c>
      <c r="AT151" s="149" t="s">
        <v>311</v>
      </c>
      <c r="AU151" s="149" t="s">
        <v>88</v>
      </c>
      <c r="AY151" s="17" t="s">
        <v>309</v>
      </c>
      <c r="BE151" s="150">
        <f t="shared" si="4"/>
        <v>0</v>
      </c>
      <c r="BF151" s="150">
        <f t="shared" si="5"/>
        <v>0</v>
      </c>
      <c r="BG151" s="150">
        <f t="shared" si="6"/>
        <v>0</v>
      </c>
      <c r="BH151" s="150">
        <f t="shared" si="7"/>
        <v>0</v>
      </c>
      <c r="BI151" s="150">
        <f t="shared" si="8"/>
        <v>0</v>
      </c>
      <c r="BJ151" s="17" t="s">
        <v>88</v>
      </c>
      <c r="BK151" s="150">
        <f t="shared" si="9"/>
        <v>0</v>
      </c>
      <c r="BL151" s="17" t="s">
        <v>120</v>
      </c>
      <c r="BM151" s="149" t="s">
        <v>429</v>
      </c>
    </row>
    <row r="152" spans="2:65" s="1" customFormat="1" ht="16.5" customHeight="1" x14ac:dyDescent="0.2">
      <c r="B152" s="137"/>
      <c r="C152" s="138" t="s">
        <v>437</v>
      </c>
      <c r="D152" s="138" t="s">
        <v>311</v>
      </c>
      <c r="E152" s="139" t="s">
        <v>8564</v>
      </c>
      <c r="F152" s="140" t="s">
        <v>8565</v>
      </c>
      <c r="G152" s="141" t="s">
        <v>2702</v>
      </c>
      <c r="H152" s="142">
        <v>1</v>
      </c>
      <c r="I152" s="143"/>
      <c r="J152" s="144">
        <f t="shared" si="0"/>
        <v>0</v>
      </c>
      <c r="K152" s="140" t="s">
        <v>366</v>
      </c>
      <c r="L152" s="33"/>
      <c r="M152" s="145" t="s">
        <v>1</v>
      </c>
      <c r="N152" s="146" t="s">
        <v>46</v>
      </c>
      <c r="P152" s="147">
        <f t="shared" si="1"/>
        <v>0</v>
      </c>
      <c r="Q152" s="147">
        <v>0</v>
      </c>
      <c r="R152" s="147">
        <f t="shared" si="2"/>
        <v>0</v>
      </c>
      <c r="S152" s="147">
        <v>0</v>
      </c>
      <c r="T152" s="148">
        <f t="shared" si="3"/>
        <v>0</v>
      </c>
      <c r="AR152" s="149" t="s">
        <v>120</v>
      </c>
      <c r="AT152" s="149" t="s">
        <v>311</v>
      </c>
      <c r="AU152" s="149" t="s">
        <v>88</v>
      </c>
      <c r="AY152" s="17" t="s">
        <v>309</v>
      </c>
      <c r="BE152" s="150">
        <f t="shared" si="4"/>
        <v>0</v>
      </c>
      <c r="BF152" s="150">
        <f t="shared" si="5"/>
        <v>0</v>
      </c>
      <c r="BG152" s="150">
        <f t="shared" si="6"/>
        <v>0</v>
      </c>
      <c r="BH152" s="150">
        <f t="shared" si="7"/>
        <v>0</v>
      </c>
      <c r="BI152" s="150">
        <f t="shared" si="8"/>
        <v>0</v>
      </c>
      <c r="BJ152" s="17" t="s">
        <v>88</v>
      </c>
      <c r="BK152" s="150">
        <f t="shared" si="9"/>
        <v>0</v>
      </c>
      <c r="BL152" s="17" t="s">
        <v>120</v>
      </c>
      <c r="BM152" s="149" t="s">
        <v>435</v>
      </c>
    </row>
    <row r="153" spans="2:65" s="1" customFormat="1" ht="29.25" x14ac:dyDescent="0.2">
      <c r="B153" s="33"/>
      <c r="D153" s="155" t="s">
        <v>318</v>
      </c>
      <c r="F153" s="156" t="s">
        <v>8566</v>
      </c>
      <c r="I153" s="153"/>
      <c r="L153" s="33"/>
      <c r="M153" s="154"/>
      <c r="T153" s="57"/>
      <c r="AT153" s="17" t="s">
        <v>318</v>
      </c>
      <c r="AU153" s="17" t="s">
        <v>88</v>
      </c>
    </row>
    <row r="154" spans="2:65" s="1" customFormat="1" ht="16.5" customHeight="1" x14ac:dyDescent="0.2">
      <c r="B154" s="137"/>
      <c r="C154" s="138" t="s">
        <v>376</v>
      </c>
      <c r="D154" s="138" t="s">
        <v>311</v>
      </c>
      <c r="E154" s="139" t="s">
        <v>8567</v>
      </c>
      <c r="F154" s="140" t="s">
        <v>8568</v>
      </c>
      <c r="G154" s="141" t="s">
        <v>314</v>
      </c>
      <c r="H154" s="142">
        <v>1</v>
      </c>
      <c r="I154" s="143"/>
      <c r="J154" s="144">
        <f>ROUND(I154*H154,2)</f>
        <v>0</v>
      </c>
      <c r="K154" s="140" t="s">
        <v>366</v>
      </c>
      <c r="L154" s="33"/>
      <c r="M154" s="171" t="s">
        <v>1</v>
      </c>
      <c r="N154" s="172" t="s">
        <v>46</v>
      </c>
      <c r="O154" s="173"/>
      <c r="P154" s="174">
        <f>O154*H154</f>
        <v>0</v>
      </c>
      <c r="Q154" s="174">
        <v>0</v>
      </c>
      <c r="R154" s="174">
        <f>Q154*H154</f>
        <v>0</v>
      </c>
      <c r="S154" s="174">
        <v>0</v>
      </c>
      <c r="T154" s="175">
        <f>S154*H154</f>
        <v>0</v>
      </c>
      <c r="AR154" s="149" t="s">
        <v>120</v>
      </c>
      <c r="AT154" s="149" t="s">
        <v>311</v>
      </c>
      <c r="AU154" s="149" t="s">
        <v>88</v>
      </c>
      <c r="AY154" s="17" t="s">
        <v>309</v>
      </c>
      <c r="BE154" s="150">
        <f>IF(N154="základní",J154,0)</f>
        <v>0</v>
      </c>
      <c r="BF154" s="150">
        <f>IF(N154="snížená",J154,0)</f>
        <v>0</v>
      </c>
      <c r="BG154" s="150">
        <f>IF(N154="zákl. přenesená",J154,0)</f>
        <v>0</v>
      </c>
      <c r="BH154" s="150">
        <f>IF(N154="sníž. přenesená",J154,0)</f>
        <v>0</v>
      </c>
      <c r="BI154" s="150">
        <f>IF(N154="nulová",J154,0)</f>
        <v>0</v>
      </c>
      <c r="BJ154" s="17" t="s">
        <v>88</v>
      </c>
      <c r="BK154" s="150">
        <f>ROUND(I154*H154,2)</f>
        <v>0</v>
      </c>
      <c r="BL154" s="17" t="s">
        <v>120</v>
      </c>
      <c r="BM154" s="149" t="s">
        <v>440</v>
      </c>
    </row>
    <row r="155" spans="2:65" s="1" customFormat="1" ht="6.95" customHeight="1" x14ac:dyDescent="0.2">
      <c r="B155" s="45"/>
      <c r="C155" s="46"/>
      <c r="D155" s="46"/>
      <c r="E155" s="46"/>
      <c r="F155" s="46"/>
      <c r="G155" s="46"/>
      <c r="H155" s="46"/>
      <c r="I155" s="46"/>
      <c r="J155" s="46"/>
      <c r="K155" s="46"/>
      <c r="L155" s="33"/>
    </row>
  </sheetData>
  <autoFilter ref="C124:K154" xr:uid="{00000000-0009-0000-0000-000017000000}"/>
  <mergeCells count="15">
    <mergeCell ref="E111:H111"/>
    <mergeCell ref="E115:H115"/>
    <mergeCell ref="E113:H113"/>
    <mergeCell ref="E117:H117"/>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B2:BM163"/>
  <sheetViews>
    <sheetView showGridLines="0" workbookViewId="0"/>
  </sheetViews>
  <sheetFormatPr defaultRowHeight="11.2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233" t="s">
        <v>5</v>
      </c>
      <c r="M2" s="234"/>
      <c r="N2" s="234"/>
      <c r="O2" s="234"/>
      <c r="P2" s="234"/>
      <c r="Q2" s="234"/>
      <c r="R2" s="234"/>
      <c r="S2" s="234"/>
      <c r="T2" s="234"/>
      <c r="U2" s="234"/>
      <c r="V2" s="234"/>
      <c r="AT2" s="17" t="s">
        <v>180</v>
      </c>
    </row>
    <row r="3" spans="2:46" ht="6.95" customHeight="1" x14ac:dyDescent="0.2">
      <c r="B3" s="18"/>
      <c r="C3" s="19"/>
      <c r="D3" s="19"/>
      <c r="E3" s="19"/>
      <c r="F3" s="19"/>
      <c r="G3" s="19"/>
      <c r="H3" s="19"/>
      <c r="I3" s="19"/>
      <c r="J3" s="19"/>
      <c r="K3" s="19"/>
      <c r="L3" s="20"/>
      <c r="AT3" s="17" t="s">
        <v>90</v>
      </c>
    </row>
    <row r="4" spans="2:46" ht="24.95" customHeight="1" x14ac:dyDescent="0.2">
      <c r="B4" s="20"/>
      <c r="D4" s="21" t="s">
        <v>275</v>
      </c>
      <c r="L4" s="20"/>
      <c r="M4" s="94" t="s">
        <v>10</v>
      </c>
      <c r="AT4" s="17" t="s">
        <v>3</v>
      </c>
    </row>
    <row r="5" spans="2:46" ht="6.95" customHeight="1" x14ac:dyDescent="0.2">
      <c r="B5" s="20"/>
      <c r="L5" s="20"/>
    </row>
    <row r="6" spans="2:46" ht="12" customHeight="1" x14ac:dyDescent="0.2">
      <c r="B6" s="20"/>
      <c r="D6" s="27" t="s">
        <v>16</v>
      </c>
      <c r="L6" s="20"/>
    </row>
    <row r="7" spans="2:46" ht="16.5" customHeight="1" x14ac:dyDescent="0.2">
      <c r="B7" s="20"/>
      <c r="E7" s="254" t="str">
        <f>'Rekapitulace stavby'!K6</f>
        <v>OBLASTNÍ NEMOCNICE JIČÍN PAVILON PSYCHIATRIE</v>
      </c>
      <c r="F7" s="255"/>
      <c r="G7" s="255"/>
      <c r="H7" s="255"/>
      <c r="L7" s="20"/>
    </row>
    <row r="8" spans="2:46" ht="12.75" x14ac:dyDescent="0.2">
      <c r="B8" s="20"/>
      <c r="D8" s="27" t="s">
        <v>276</v>
      </c>
      <c r="L8" s="20"/>
    </row>
    <row r="9" spans="2:46" ht="16.5" customHeight="1" x14ac:dyDescent="0.2">
      <c r="B9" s="20"/>
      <c r="E9" s="254" t="s">
        <v>277</v>
      </c>
      <c r="F9" s="234"/>
      <c r="G9" s="234"/>
      <c r="H9" s="234"/>
      <c r="L9" s="20"/>
    </row>
    <row r="10" spans="2:46" ht="12" customHeight="1" x14ac:dyDescent="0.2">
      <c r="B10" s="20"/>
      <c r="D10" s="27" t="s">
        <v>278</v>
      </c>
      <c r="L10" s="20"/>
    </row>
    <row r="11" spans="2:46" s="1" customFormat="1" ht="16.5" customHeight="1" x14ac:dyDescent="0.2">
      <c r="B11" s="33"/>
      <c r="E11" s="238" t="s">
        <v>4347</v>
      </c>
      <c r="F11" s="253"/>
      <c r="G11" s="253"/>
      <c r="H11" s="253"/>
      <c r="L11" s="33"/>
    </row>
    <row r="12" spans="2:46" s="1" customFormat="1" ht="12" customHeight="1" x14ac:dyDescent="0.2">
      <c r="B12" s="33"/>
      <c r="D12" s="27" t="s">
        <v>5055</v>
      </c>
      <c r="L12" s="33"/>
    </row>
    <row r="13" spans="2:46" s="1" customFormat="1" ht="16.5" customHeight="1" x14ac:dyDescent="0.2">
      <c r="B13" s="33"/>
      <c r="E13" s="220" t="s">
        <v>8569</v>
      </c>
      <c r="F13" s="253"/>
      <c r="G13" s="253"/>
      <c r="H13" s="253"/>
      <c r="L13" s="33"/>
    </row>
    <row r="14" spans="2:46" s="1" customFormat="1" x14ac:dyDescent="0.2">
      <c r="B14" s="33"/>
      <c r="L14" s="33"/>
    </row>
    <row r="15" spans="2:46" s="1" customFormat="1" ht="12" customHeight="1" x14ac:dyDescent="0.2">
      <c r="B15" s="33"/>
      <c r="D15" s="27" t="s">
        <v>18</v>
      </c>
      <c r="F15" s="25" t="s">
        <v>1</v>
      </c>
      <c r="I15" s="27" t="s">
        <v>20</v>
      </c>
      <c r="J15" s="25" t="s">
        <v>1</v>
      </c>
      <c r="L15" s="33"/>
    </row>
    <row r="16" spans="2:46" s="1" customFormat="1" ht="12" customHeight="1" x14ac:dyDescent="0.2">
      <c r="B16" s="33"/>
      <c r="D16" s="27" t="s">
        <v>22</v>
      </c>
      <c r="F16" s="25" t="s">
        <v>23</v>
      </c>
      <c r="I16" s="27" t="s">
        <v>24</v>
      </c>
      <c r="J16" s="53">
        <f>'Rekapitulace stavby'!AN8</f>
        <v>45961</v>
      </c>
      <c r="L16" s="33"/>
    </row>
    <row r="17" spans="2:12" s="1" customFormat="1" ht="10.9" customHeight="1" x14ac:dyDescent="0.2">
      <c r="B17" s="33"/>
      <c r="L17" s="33"/>
    </row>
    <row r="18" spans="2:12" s="1" customFormat="1" ht="12" customHeight="1" x14ac:dyDescent="0.2">
      <c r="B18" s="33"/>
      <c r="D18" s="27" t="s">
        <v>29</v>
      </c>
      <c r="I18" s="27" t="s">
        <v>30</v>
      </c>
      <c r="J18" s="25" t="str">
        <f>IF('Rekapitulace stavby'!AN10="","",'Rekapitulace stavby'!AN10)</f>
        <v/>
      </c>
      <c r="L18" s="33"/>
    </row>
    <row r="19" spans="2:12" s="1" customFormat="1" ht="18" customHeight="1" x14ac:dyDescent="0.2">
      <c r="B19" s="33"/>
      <c r="E19" s="25" t="str">
        <f>IF('Rekapitulace stavby'!E11="","",'Rekapitulace stavby'!E11)</f>
        <v>KRÁLOVÉHRADECKÝ KRAJ</v>
      </c>
      <c r="I19" s="27" t="s">
        <v>32</v>
      </c>
      <c r="J19" s="25" t="str">
        <f>IF('Rekapitulace stavby'!AN11="","",'Rekapitulace stavby'!AN11)</f>
        <v/>
      </c>
      <c r="L19" s="33"/>
    </row>
    <row r="20" spans="2:12" s="1" customFormat="1" ht="6.95" customHeight="1" x14ac:dyDescent="0.2">
      <c r="B20" s="33"/>
      <c r="L20" s="33"/>
    </row>
    <row r="21" spans="2:12" s="1" customFormat="1" ht="12" customHeight="1" x14ac:dyDescent="0.2">
      <c r="B21" s="33"/>
      <c r="D21" s="27" t="s">
        <v>33</v>
      </c>
      <c r="I21" s="27" t="s">
        <v>30</v>
      </c>
      <c r="J21" s="28" t="str">
        <f>'Rekapitulace stavby'!AN13</f>
        <v>Vyplň údaj</v>
      </c>
      <c r="L21" s="33"/>
    </row>
    <row r="22" spans="2:12" s="1" customFormat="1" ht="18" customHeight="1" x14ac:dyDescent="0.2">
      <c r="B22" s="33"/>
      <c r="E22" s="256" t="str">
        <f>'Rekapitulace stavby'!E14</f>
        <v>Vyplň údaj</v>
      </c>
      <c r="F22" s="242"/>
      <c r="G22" s="242"/>
      <c r="H22" s="242"/>
      <c r="I22" s="27" t="s">
        <v>32</v>
      </c>
      <c r="J22" s="28" t="str">
        <f>'Rekapitulace stavby'!AN14</f>
        <v>Vyplň údaj</v>
      </c>
      <c r="L22" s="33"/>
    </row>
    <row r="23" spans="2:12" s="1" customFormat="1" ht="6.95" customHeight="1" x14ac:dyDescent="0.2">
      <c r="B23" s="33"/>
      <c r="L23" s="33"/>
    </row>
    <row r="24" spans="2:12" s="1" customFormat="1" ht="12" customHeight="1" x14ac:dyDescent="0.2">
      <c r="B24" s="33"/>
      <c r="D24" s="27" t="s">
        <v>35</v>
      </c>
      <c r="I24" s="27" t="s">
        <v>30</v>
      </c>
      <c r="J24" s="25" t="str">
        <f>IF('Rekapitulace stavby'!AN16="","",'Rekapitulace stavby'!AN16)</f>
        <v/>
      </c>
      <c r="L24" s="33"/>
    </row>
    <row r="25" spans="2:12" s="1" customFormat="1" ht="18" customHeight="1" x14ac:dyDescent="0.2">
      <c r="B25" s="33"/>
      <c r="E25" s="25" t="str">
        <f>IF('Rekapitulace stavby'!E17="","",'Rekapitulace stavby'!E17)</f>
        <v>KANIA a.s.</v>
      </c>
      <c r="I25" s="27" t="s">
        <v>32</v>
      </c>
      <c r="J25" s="25" t="str">
        <f>IF('Rekapitulace stavby'!AN17="","",'Rekapitulace stavby'!AN17)</f>
        <v/>
      </c>
      <c r="L25" s="33"/>
    </row>
    <row r="26" spans="2:12" s="1" customFormat="1" ht="6.95" customHeight="1" x14ac:dyDescent="0.2">
      <c r="B26" s="33"/>
      <c r="L26" s="33"/>
    </row>
    <row r="27" spans="2:12" s="1" customFormat="1" ht="12" customHeight="1" x14ac:dyDescent="0.2">
      <c r="B27" s="33"/>
      <c r="D27" s="27" t="s">
        <v>38</v>
      </c>
      <c r="I27" s="27" t="s">
        <v>30</v>
      </c>
      <c r="J27" s="25" t="str">
        <f>IF('Rekapitulace stavby'!AN19="","",'Rekapitulace stavby'!AN19)</f>
        <v/>
      </c>
      <c r="L27" s="33"/>
    </row>
    <row r="28" spans="2:12" s="1" customFormat="1" ht="18" customHeight="1" x14ac:dyDescent="0.2">
      <c r="B28" s="33"/>
      <c r="E28" s="25" t="str">
        <f>IF('Rekapitulace stavby'!E20="","",'Rekapitulace stavby'!E20)</f>
        <v xml:space="preserve"> </v>
      </c>
      <c r="I28" s="27" t="s">
        <v>32</v>
      </c>
      <c r="J28" s="25" t="str">
        <f>IF('Rekapitulace stavby'!AN20="","",'Rekapitulace stavby'!AN20)</f>
        <v/>
      </c>
      <c r="L28" s="33"/>
    </row>
    <row r="29" spans="2:12" s="1" customFormat="1" ht="6.95" customHeight="1" x14ac:dyDescent="0.2">
      <c r="B29" s="33"/>
      <c r="L29" s="33"/>
    </row>
    <row r="30" spans="2:12" s="1" customFormat="1" ht="12" customHeight="1" x14ac:dyDescent="0.2">
      <c r="B30" s="33"/>
      <c r="D30" s="27" t="s">
        <v>39</v>
      </c>
      <c r="L30" s="33"/>
    </row>
    <row r="31" spans="2:12" s="7" customFormat="1" ht="35.25" customHeight="1" x14ac:dyDescent="0.2">
      <c r="B31" s="95"/>
      <c r="E31" s="246" t="s">
        <v>8510</v>
      </c>
      <c r="F31" s="246"/>
      <c r="G31" s="246"/>
      <c r="H31" s="246"/>
      <c r="L31" s="95"/>
    </row>
    <row r="32" spans="2:12" s="1" customFormat="1" ht="6.95" customHeight="1" x14ac:dyDescent="0.2">
      <c r="B32" s="33"/>
      <c r="L32" s="33"/>
    </row>
    <row r="33" spans="2:12" s="1" customFormat="1" ht="6.95" customHeight="1" x14ac:dyDescent="0.2">
      <c r="B33" s="33"/>
      <c r="D33" s="54"/>
      <c r="E33" s="54"/>
      <c r="F33" s="54"/>
      <c r="G33" s="54"/>
      <c r="H33" s="54"/>
      <c r="I33" s="54"/>
      <c r="J33" s="54"/>
      <c r="K33" s="54"/>
      <c r="L33" s="33"/>
    </row>
    <row r="34" spans="2:12" s="1" customFormat="1" ht="25.35" customHeight="1" x14ac:dyDescent="0.2">
      <c r="B34" s="33"/>
      <c r="D34" s="96" t="s">
        <v>41</v>
      </c>
      <c r="J34" s="67">
        <f>ROUND(J126, 2)</f>
        <v>0</v>
      </c>
      <c r="L34" s="33"/>
    </row>
    <row r="35" spans="2:12" s="1" customFormat="1" ht="6.95" customHeight="1" x14ac:dyDescent="0.2">
      <c r="B35" s="33"/>
      <c r="D35" s="54"/>
      <c r="E35" s="54"/>
      <c r="F35" s="54"/>
      <c r="G35" s="54"/>
      <c r="H35" s="54"/>
      <c r="I35" s="54"/>
      <c r="J35" s="54"/>
      <c r="K35" s="54"/>
      <c r="L35" s="33"/>
    </row>
    <row r="36" spans="2:12" s="1" customFormat="1" ht="14.45" customHeight="1" x14ac:dyDescent="0.2">
      <c r="B36" s="33"/>
      <c r="F36" s="36" t="s">
        <v>43</v>
      </c>
      <c r="I36" s="36" t="s">
        <v>42</v>
      </c>
      <c r="J36" s="36" t="s">
        <v>44</v>
      </c>
      <c r="L36" s="33"/>
    </row>
    <row r="37" spans="2:12" s="1" customFormat="1" ht="14.45" customHeight="1" x14ac:dyDescent="0.2">
      <c r="B37" s="33"/>
      <c r="D37" s="56" t="s">
        <v>45</v>
      </c>
      <c r="E37" s="27" t="s">
        <v>46</v>
      </c>
      <c r="F37" s="87">
        <f>ROUND((SUM(BE126:BE162)),  2)</f>
        <v>0</v>
      </c>
      <c r="I37" s="97">
        <v>0.21</v>
      </c>
      <c r="J37" s="87">
        <f>ROUND(((SUM(BE126:BE162))*I37),  2)</f>
        <v>0</v>
      </c>
      <c r="L37" s="33"/>
    </row>
    <row r="38" spans="2:12" s="1" customFormat="1" ht="14.45" customHeight="1" x14ac:dyDescent="0.2">
      <c r="B38" s="33"/>
      <c r="E38" s="27" t="s">
        <v>47</v>
      </c>
      <c r="F38" s="87">
        <f>ROUND((SUM(BF126:BF162)),  2)</f>
        <v>0</v>
      </c>
      <c r="I38" s="97">
        <v>0.12</v>
      </c>
      <c r="J38" s="87">
        <f>ROUND(((SUM(BF126:BF162))*I38),  2)</f>
        <v>0</v>
      </c>
      <c r="L38" s="33"/>
    </row>
    <row r="39" spans="2:12" s="1" customFormat="1" ht="14.45" hidden="1" customHeight="1" x14ac:dyDescent="0.2">
      <c r="B39" s="33"/>
      <c r="E39" s="27" t="s">
        <v>48</v>
      </c>
      <c r="F39" s="87">
        <f>ROUND((SUM(BG126:BG162)),  2)</f>
        <v>0</v>
      </c>
      <c r="I39" s="97">
        <v>0.21</v>
      </c>
      <c r="J39" s="87">
        <f>0</f>
        <v>0</v>
      </c>
      <c r="L39" s="33"/>
    </row>
    <row r="40" spans="2:12" s="1" customFormat="1" ht="14.45" hidden="1" customHeight="1" x14ac:dyDescent="0.2">
      <c r="B40" s="33"/>
      <c r="E40" s="27" t="s">
        <v>49</v>
      </c>
      <c r="F40" s="87">
        <f>ROUND((SUM(BH126:BH162)),  2)</f>
        <v>0</v>
      </c>
      <c r="I40" s="97">
        <v>0.12</v>
      </c>
      <c r="J40" s="87">
        <f>0</f>
        <v>0</v>
      </c>
      <c r="L40" s="33"/>
    </row>
    <row r="41" spans="2:12" s="1" customFormat="1" ht="14.45" hidden="1" customHeight="1" x14ac:dyDescent="0.2">
      <c r="B41" s="33"/>
      <c r="E41" s="27" t="s">
        <v>50</v>
      </c>
      <c r="F41" s="87">
        <f>ROUND((SUM(BI126:BI162)),  2)</f>
        <v>0</v>
      </c>
      <c r="I41" s="97">
        <v>0</v>
      </c>
      <c r="J41" s="87">
        <f>0</f>
        <v>0</v>
      </c>
      <c r="L41" s="33"/>
    </row>
    <row r="42" spans="2:12" s="1" customFormat="1" ht="6.95" customHeight="1" x14ac:dyDescent="0.2">
      <c r="B42" s="33"/>
      <c r="L42" s="33"/>
    </row>
    <row r="43" spans="2:12" s="1" customFormat="1" ht="25.35" customHeight="1" x14ac:dyDescent="0.2">
      <c r="B43" s="33"/>
      <c r="C43" s="98"/>
      <c r="D43" s="99" t="s">
        <v>51</v>
      </c>
      <c r="E43" s="58"/>
      <c r="F43" s="58"/>
      <c r="G43" s="100" t="s">
        <v>52</v>
      </c>
      <c r="H43" s="101" t="s">
        <v>53</v>
      </c>
      <c r="I43" s="58"/>
      <c r="J43" s="102">
        <f>SUM(J34:J41)</f>
        <v>0</v>
      </c>
      <c r="K43" s="103"/>
      <c r="L43" s="33"/>
    </row>
    <row r="44" spans="2:12" s="1" customFormat="1" ht="14.45" customHeight="1" x14ac:dyDescent="0.2">
      <c r="B44" s="33"/>
      <c r="L44" s="33"/>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33"/>
      <c r="D50" s="42" t="s">
        <v>54</v>
      </c>
      <c r="E50" s="43"/>
      <c r="F50" s="43"/>
      <c r="G50" s="42" t="s">
        <v>55</v>
      </c>
      <c r="H50" s="43"/>
      <c r="I50" s="43"/>
      <c r="J50" s="43"/>
      <c r="K50" s="43"/>
      <c r="L50" s="33"/>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2.75" x14ac:dyDescent="0.2">
      <c r="B61" s="33"/>
      <c r="D61" s="44" t="s">
        <v>56</v>
      </c>
      <c r="E61" s="35"/>
      <c r="F61" s="104" t="s">
        <v>57</v>
      </c>
      <c r="G61" s="44" t="s">
        <v>56</v>
      </c>
      <c r="H61" s="35"/>
      <c r="I61" s="35"/>
      <c r="J61" s="105" t="s">
        <v>57</v>
      </c>
      <c r="K61" s="35"/>
      <c r="L61" s="33"/>
    </row>
    <row r="62" spans="2:12" x14ac:dyDescent="0.2">
      <c r="B62" s="20"/>
      <c r="L62" s="20"/>
    </row>
    <row r="63" spans="2:12" x14ac:dyDescent="0.2">
      <c r="B63" s="20"/>
      <c r="L63" s="20"/>
    </row>
    <row r="64" spans="2:12" x14ac:dyDescent="0.2">
      <c r="B64" s="20"/>
      <c r="L64" s="20"/>
    </row>
    <row r="65" spans="2:12" s="1" customFormat="1" ht="12.75" x14ac:dyDescent="0.2">
      <c r="B65" s="33"/>
      <c r="D65" s="42" t="s">
        <v>58</v>
      </c>
      <c r="E65" s="43"/>
      <c r="F65" s="43"/>
      <c r="G65" s="42" t="s">
        <v>59</v>
      </c>
      <c r="H65" s="43"/>
      <c r="I65" s="43"/>
      <c r="J65" s="43"/>
      <c r="K65" s="43"/>
      <c r="L65" s="33"/>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2.75" x14ac:dyDescent="0.2">
      <c r="B76" s="33"/>
      <c r="D76" s="44" t="s">
        <v>56</v>
      </c>
      <c r="E76" s="35"/>
      <c r="F76" s="104" t="s">
        <v>57</v>
      </c>
      <c r="G76" s="44" t="s">
        <v>56</v>
      </c>
      <c r="H76" s="35"/>
      <c r="I76" s="35"/>
      <c r="J76" s="105" t="s">
        <v>57</v>
      </c>
      <c r="K76" s="35"/>
      <c r="L76" s="33"/>
    </row>
    <row r="77" spans="2:12" s="1" customFormat="1" ht="14.45" customHeight="1" x14ac:dyDescent="0.2">
      <c r="B77" s="45"/>
      <c r="C77" s="46"/>
      <c r="D77" s="46"/>
      <c r="E77" s="46"/>
      <c r="F77" s="46"/>
      <c r="G77" s="46"/>
      <c r="H77" s="46"/>
      <c r="I77" s="46"/>
      <c r="J77" s="46"/>
      <c r="K77" s="46"/>
      <c r="L77" s="33"/>
    </row>
    <row r="81" spans="2:12" s="1" customFormat="1" ht="6.95" customHeight="1" x14ac:dyDescent="0.2">
      <c r="B81" s="47"/>
      <c r="C81" s="48"/>
      <c r="D81" s="48"/>
      <c r="E81" s="48"/>
      <c r="F81" s="48"/>
      <c r="G81" s="48"/>
      <c r="H81" s="48"/>
      <c r="I81" s="48"/>
      <c r="J81" s="48"/>
      <c r="K81" s="48"/>
      <c r="L81" s="33"/>
    </row>
    <row r="82" spans="2:12" s="1" customFormat="1" ht="24.95" customHeight="1" x14ac:dyDescent="0.2">
      <c r="B82" s="33"/>
      <c r="C82" s="21" t="s">
        <v>280</v>
      </c>
      <c r="L82" s="33"/>
    </row>
    <row r="83" spans="2:12" s="1" customFormat="1" ht="6.95" customHeight="1" x14ac:dyDescent="0.2">
      <c r="B83" s="33"/>
      <c r="L83" s="33"/>
    </row>
    <row r="84" spans="2:12" s="1" customFormat="1" ht="12" customHeight="1" x14ac:dyDescent="0.2">
      <c r="B84" s="33"/>
      <c r="C84" s="27" t="s">
        <v>16</v>
      </c>
      <c r="L84" s="33"/>
    </row>
    <row r="85" spans="2:12" s="1" customFormat="1" ht="16.5" customHeight="1" x14ac:dyDescent="0.2">
      <c r="B85" s="33"/>
      <c r="E85" s="254" t="str">
        <f>E7</f>
        <v>OBLASTNÍ NEMOCNICE JIČÍN PAVILON PSYCHIATRIE</v>
      </c>
      <c r="F85" s="255"/>
      <c r="G85" s="255"/>
      <c r="H85" s="255"/>
      <c r="L85" s="33"/>
    </row>
    <row r="86" spans="2:12" ht="12" customHeight="1" x14ac:dyDescent="0.2">
      <c r="B86" s="20"/>
      <c r="C86" s="27" t="s">
        <v>276</v>
      </c>
      <c r="L86" s="20"/>
    </row>
    <row r="87" spans="2:12" ht="16.5" customHeight="1" x14ac:dyDescent="0.2">
      <c r="B87" s="20"/>
      <c r="E87" s="254" t="s">
        <v>277</v>
      </c>
      <c r="F87" s="234"/>
      <c r="G87" s="234"/>
      <c r="H87" s="234"/>
      <c r="L87" s="20"/>
    </row>
    <row r="88" spans="2:12" ht="12" customHeight="1" x14ac:dyDescent="0.2">
      <c r="B88" s="20"/>
      <c r="C88" s="27" t="s">
        <v>278</v>
      </c>
      <c r="L88" s="20"/>
    </row>
    <row r="89" spans="2:12" s="1" customFormat="1" ht="16.5" customHeight="1" x14ac:dyDescent="0.2">
      <c r="B89" s="33"/>
      <c r="E89" s="238" t="s">
        <v>4347</v>
      </c>
      <c r="F89" s="253"/>
      <c r="G89" s="253"/>
      <c r="H89" s="253"/>
      <c r="L89" s="33"/>
    </row>
    <row r="90" spans="2:12" s="1" customFormat="1" ht="12" customHeight="1" x14ac:dyDescent="0.2">
      <c r="B90" s="33"/>
      <c r="C90" s="27" t="s">
        <v>5055</v>
      </c>
      <c r="L90" s="33"/>
    </row>
    <row r="91" spans="2:12" s="1" customFormat="1" ht="16.5" customHeight="1" x14ac:dyDescent="0.2">
      <c r="B91" s="33"/>
      <c r="E91" s="220" t="str">
        <f>E13</f>
        <v>D.1.4.8.2 - kompres.stanice</v>
      </c>
      <c r="F91" s="253"/>
      <c r="G91" s="253"/>
      <c r="H91" s="253"/>
      <c r="L91" s="33"/>
    </row>
    <row r="92" spans="2:12" s="1" customFormat="1" ht="6.95" customHeight="1" x14ac:dyDescent="0.2">
      <c r="B92" s="33"/>
      <c r="L92" s="33"/>
    </row>
    <row r="93" spans="2:12" s="1" customFormat="1" ht="12" customHeight="1" x14ac:dyDescent="0.2">
      <c r="B93" s="33"/>
      <c r="C93" s="27" t="s">
        <v>22</v>
      </c>
      <c r="F93" s="25" t="str">
        <f>F16</f>
        <v xml:space="preserve"> </v>
      </c>
      <c r="I93" s="27" t="s">
        <v>24</v>
      </c>
      <c r="J93" s="53">
        <f>IF(J16="","",J16)</f>
        <v>45961</v>
      </c>
      <c r="L93" s="33"/>
    </row>
    <row r="94" spans="2:12" s="1" customFormat="1" ht="6.95" customHeight="1" x14ac:dyDescent="0.2">
      <c r="B94" s="33"/>
      <c r="L94" s="33"/>
    </row>
    <row r="95" spans="2:12" s="1" customFormat="1" ht="15.2" customHeight="1" x14ac:dyDescent="0.2">
      <c r="B95" s="33"/>
      <c r="C95" s="27" t="s">
        <v>29</v>
      </c>
      <c r="F95" s="25" t="str">
        <f>E19</f>
        <v>KRÁLOVÉHRADECKÝ KRAJ</v>
      </c>
      <c r="I95" s="27" t="s">
        <v>35</v>
      </c>
      <c r="J95" s="31" t="str">
        <f>E25</f>
        <v>KANIA a.s.</v>
      </c>
      <c r="L95" s="33"/>
    </row>
    <row r="96" spans="2:12" s="1" customFormat="1" ht="15.2" customHeight="1" x14ac:dyDescent="0.2">
      <c r="B96" s="33"/>
      <c r="C96" s="27" t="s">
        <v>33</v>
      </c>
      <c r="F96" s="25" t="str">
        <f>IF(E22="","",E22)</f>
        <v>Vyplň údaj</v>
      </c>
      <c r="I96" s="27" t="s">
        <v>38</v>
      </c>
      <c r="J96" s="31" t="str">
        <f>E28</f>
        <v xml:space="preserve"> </v>
      </c>
      <c r="L96" s="33"/>
    </row>
    <row r="97" spans="2:47" s="1" customFormat="1" ht="10.35" customHeight="1" x14ac:dyDescent="0.2">
      <c r="B97" s="33"/>
      <c r="L97" s="33"/>
    </row>
    <row r="98" spans="2:47" s="1" customFormat="1" ht="29.25" customHeight="1" x14ac:dyDescent="0.2">
      <c r="B98" s="33"/>
      <c r="C98" s="106" t="s">
        <v>281</v>
      </c>
      <c r="D98" s="98"/>
      <c r="E98" s="98"/>
      <c r="F98" s="98"/>
      <c r="G98" s="98"/>
      <c r="H98" s="98"/>
      <c r="I98" s="98"/>
      <c r="J98" s="107" t="s">
        <v>282</v>
      </c>
      <c r="K98" s="98"/>
      <c r="L98" s="33"/>
    </row>
    <row r="99" spans="2:47" s="1" customFormat="1" ht="10.35" customHeight="1" x14ac:dyDescent="0.2">
      <c r="B99" s="33"/>
      <c r="L99" s="33"/>
    </row>
    <row r="100" spans="2:47" s="1" customFormat="1" ht="22.9" customHeight="1" x14ac:dyDescent="0.2">
      <c r="B100" s="33"/>
      <c r="C100" s="108" t="s">
        <v>283</v>
      </c>
      <c r="J100" s="67">
        <f>J126</f>
        <v>0</v>
      </c>
      <c r="L100" s="33"/>
      <c r="AU100" s="17" t="s">
        <v>284</v>
      </c>
    </row>
    <row r="101" spans="2:47" s="8" customFormat="1" ht="24.95" customHeight="1" x14ac:dyDescent="0.2">
      <c r="B101" s="109"/>
      <c r="D101" s="110" t="s">
        <v>8570</v>
      </c>
      <c r="E101" s="111"/>
      <c r="F101" s="111"/>
      <c r="G101" s="111"/>
      <c r="H101" s="111"/>
      <c r="I101" s="111"/>
      <c r="J101" s="112">
        <f>J127</f>
        <v>0</v>
      </c>
      <c r="L101" s="109"/>
    </row>
    <row r="102" spans="2:47" s="8" customFormat="1" ht="24.95" customHeight="1" x14ac:dyDescent="0.2">
      <c r="B102" s="109"/>
      <c r="D102" s="110" t="s">
        <v>8571</v>
      </c>
      <c r="E102" s="111"/>
      <c r="F102" s="111"/>
      <c r="G102" s="111"/>
      <c r="H102" s="111"/>
      <c r="I102" s="111"/>
      <c r="J102" s="112">
        <f>J161</f>
        <v>0</v>
      </c>
      <c r="L102" s="109"/>
    </row>
    <row r="103" spans="2:47" s="1" customFormat="1" ht="21.75" customHeight="1" x14ac:dyDescent="0.2">
      <c r="B103" s="33"/>
      <c r="L103" s="33"/>
    </row>
    <row r="104" spans="2:47" s="1" customFormat="1" ht="6.95" customHeight="1" x14ac:dyDescent="0.2">
      <c r="B104" s="45"/>
      <c r="C104" s="46"/>
      <c r="D104" s="46"/>
      <c r="E104" s="46"/>
      <c r="F104" s="46"/>
      <c r="G104" s="46"/>
      <c r="H104" s="46"/>
      <c r="I104" s="46"/>
      <c r="J104" s="46"/>
      <c r="K104" s="46"/>
      <c r="L104" s="33"/>
    </row>
    <row r="108" spans="2:47" s="1" customFormat="1" ht="6.95" customHeight="1" x14ac:dyDescent="0.2">
      <c r="B108" s="47"/>
      <c r="C108" s="48"/>
      <c r="D108" s="48"/>
      <c r="E108" s="48"/>
      <c r="F108" s="48"/>
      <c r="G108" s="48"/>
      <c r="H108" s="48"/>
      <c r="I108" s="48"/>
      <c r="J108" s="48"/>
      <c r="K108" s="48"/>
      <c r="L108" s="33"/>
    </row>
    <row r="109" spans="2:47" s="1" customFormat="1" ht="24.95" customHeight="1" x14ac:dyDescent="0.2">
      <c r="B109" s="33"/>
      <c r="C109" s="21" t="s">
        <v>294</v>
      </c>
      <c r="L109" s="33"/>
    </row>
    <row r="110" spans="2:47" s="1" customFormat="1" ht="6.95" customHeight="1" x14ac:dyDescent="0.2">
      <c r="B110" s="33"/>
      <c r="L110" s="33"/>
    </row>
    <row r="111" spans="2:47" s="1" customFormat="1" ht="12" customHeight="1" x14ac:dyDescent="0.2">
      <c r="B111" s="33"/>
      <c r="C111" s="27" t="s">
        <v>16</v>
      </c>
      <c r="L111" s="33"/>
    </row>
    <row r="112" spans="2:47" s="1" customFormat="1" ht="16.5" customHeight="1" x14ac:dyDescent="0.2">
      <c r="B112" s="33"/>
      <c r="E112" s="254" t="str">
        <f>E7</f>
        <v>OBLASTNÍ NEMOCNICE JIČÍN PAVILON PSYCHIATRIE</v>
      </c>
      <c r="F112" s="255"/>
      <c r="G112" s="255"/>
      <c r="H112" s="255"/>
      <c r="L112" s="33"/>
    </row>
    <row r="113" spans="2:65" ht="12" customHeight="1" x14ac:dyDescent="0.2">
      <c r="B113" s="20"/>
      <c r="C113" s="27" t="s">
        <v>276</v>
      </c>
      <c r="L113" s="20"/>
    </row>
    <row r="114" spans="2:65" ht="16.5" customHeight="1" x14ac:dyDescent="0.2">
      <c r="B114" s="20"/>
      <c r="E114" s="254" t="s">
        <v>277</v>
      </c>
      <c r="F114" s="234"/>
      <c r="G114" s="234"/>
      <c r="H114" s="234"/>
      <c r="L114" s="20"/>
    </row>
    <row r="115" spans="2:65" ht="12" customHeight="1" x14ac:dyDescent="0.2">
      <c r="B115" s="20"/>
      <c r="C115" s="27" t="s">
        <v>278</v>
      </c>
      <c r="L115" s="20"/>
    </row>
    <row r="116" spans="2:65" s="1" customFormat="1" ht="16.5" customHeight="1" x14ac:dyDescent="0.2">
      <c r="B116" s="33"/>
      <c r="E116" s="238" t="s">
        <v>4347</v>
      </c>
      <c r="F116" s="253"/>
      <c r="G116" s="253"/>
      <c r="H116" s="253"/>
      <c r="L116" s="33"/>
    </row>
    <row r="117" spans="2:65" s="1" customFormat="1" ht="12" customHeight="1" x14ac:dyDescent="0.2">
      <c r="B117" s="33"/>
      <c r="C117" s="27" t="s">
        <v>5055</v>
      </c>
      <c r="L117" s="33"/>
    </row>
    <row r="118" spans="2:65" s="1" customFormat="1" ht="16.5" customHeight="1" x14ac:dyDescent="0.2">
      <c r="B118" s="33"/>
      <c r="E118" s="220" t="str">
        <f>E13</f>
        <v>D.1.4.8.2 - kompres.stanice</v>
      </c>
      <c r="F118" s="253"/>
      <c r="G118" s="253"/>
      <c r="H118" s="253"/>
      <c r="L118" s="33"/>
    </row>
    <row r="119" spans="2:65" s="1" customFormat="1" ht="6.95" customHeight="1" x14ac:dyDescent="0.2">
      <c r="B119" s="33"/>
      <c r="L119" s="33"/>
    </row>
    <row r="120" spans="2:65" s="1" customFormat="1" ht="12" customHeight="1" x14ac:dyDescent="0.2">
      <c r="B120" s="33"/>
      <c r="C120" s="27" t="s">
        <v>22</v>
      </c>
      <c r="F120" s="25" t="str">
        <f>F16</f>
        <v xml:space="preserve"> </v>
      </c>
      <c r="I120" s="27" t="s">
        <v>24</v>
      </c>
      <c r="J120" s="53">
        <f>IF(J16="","",J16)</f>
        <v>45961</v>
      </c>
      <c r="L120" s="33"/>
    </row>
    <row r="121" spans="2:65" s="1" customFormat="1" ht="6.95" customHeight="1" x14ac:dyDescent="0.2">
      <c r="B121" s="33"/>
      <c r="L121" s="33"/>
    </row>
    <row r="122" spans="2:65" s="1" customFormat="1" ht="15.2" customHeight="1" x14ac:dyDescent="0.2">
      <c r="B122" s="33"/>
      <c r="C122" s="27" t="s">
        <v>29</v>
      </c>
      <c r="F122" s="25" t="str">
        <f>E19</f>
        <v>KRÁLOVÉHRADECKÝ KRAJ</v>
      </c>
      <c r="I122" s="27" t="s">
        <v>35</v>
      </c>
      <c r="J122" s="31" t="str">
        <f>E25</f>
        <v>KANIA a.s.</v>
      </c>
      <c r="L122" s="33"/>
    </row>
    <row r="123" spans="2:65" s="1" customFormat="1" ht="15.2" customHeight="1" x14ac:dyDescent="0.2">
      <c r="B123" s="33"/>
      <c r="C123" s="27" t="s">
        <v>33</v>
      </c>
      <c r="F123" s="25" t="str">
        <f>IF(E22="","",E22)</f>
        <v>Vyplň údaj</v>
      </c>
      <c r="I123" s="27" t="s">
        <v>38</v>
      </c>
      <c r="J123" s="31" t="str">
        <f>E28</f>
        <v xml:space="preserve"> </v>
      </c>
      <c r="L123" s="33"/>
    </row>
    <row r="124" spans="2:65" s="1" customFormat="1" ht="10.35" customHeight="1" x14ac:dyDescent="0.2">
      <c r="B124" s="33"/>
      <c r="L124" s="33"/>
    </row>
    <row r="125" spans="2:65" s="10" customFormat="1" ht="29.25" customHeight="1" x14ac:dyDescent="0.2">
      <c r="B125" s="117"/>
      <c r="C125" s="118" t="s">
        <v>295</v>
      </c>
      <c r="D125" s="119" t="s">
        <v>66</v>
      </c>
      <c r="E125" s="119" t="s">
        <v>62</v>
      </c>
      <c r="F125" s="119" t="s">
        <v>63</v>
      </c>
      <c r="G125" s="119" t="s">
        <v>296</v>
      </c>
      <c r="H125" s="119" t="s">
        <v>297</v>
      </c>
      <c r="I125" s="119" t="s">
        <v>298</v>
      </c>
      <c r="J125" s="119" t="s">
        <v>282</v>
      </c>
      <c r="K125" s="120" t="s">
        <v>299</v>
      </c>
      <c r="L125" s="117"/>
      <c r="M125" s="60" t="s">
        <v>1</v>
      </c>
      <c r="N125" s="61" t="s">
        <v>45</v>
      </c>
      <c r="O125" s="61" t="s">
        <v>300</v>
      </c>
      <c r="P125" s="61" t="s">
        <v>301</v>
      </c>
      <c r="Q125" s="61" t="s">
        <v>302</v>
      </c>
      <c r="R125" s="61" t="s">
        <v>303</v>
      </c>
      <c r="S125" s="61" t="s">
        <v>304</v>
      </c>
      <c r="T125" s="62" t="s">
        <v>305</v>
      </c>
    </row>
    <row r="126" spans="2:65" s="1" customFormat="1" ht="22.9" customHeight="1" x14ac:dyDescent="0.25">
      <c r="B126" s="33"/>
      <c r="C126" s="65" t="s">
        <v>306</v>
      </c>
      <c r="J126" s="121">
        <f>BK126</f>
        <v>0</v>
      </c>
      <c r="L126" s="33"/>
      <c r="M126" s="63"/>
      <c r="N126" s="54"/>
      <c r="O126" s="54"/>
      <c r="P126" s="122">
        <f>P127+P161</f>
        <v>0</v>
      </c>
      <c r="Q126" s="54"/>
      <c r="R126" s="122">
        <f>R127+R161</f>
        <v>0</v>
      </c>
      <c r="S126" s="54"/>
      <c r="T126" s="123">
        <f>T127+T161</f>
        <v>0</v>
      </c>
      <c r="AT126" s="17" t="s">
        <v>80</v>
      </c>
      <c r="AU126" s="17" t="s">
        <v>284</v>
      </c>
      <c r="BK126" s="124">
        <f>BK127+BK161</f>
        <v>0</v>
      </c>
    </row>
    <row r="127" spans="2:65" s="11" customFormat="1" ht="25.9" customHeight="1" x14ac:dyDescent="0.2">
      <c r="B127" s="125"/>
      <c r="D127" s="126" t="s">
        <v>80</v>
      </c>
      <c r="E127" s="127" t="s">
        <v>534</v>
      </c>
      <c r="F127" s="127" t="s">
        <v>8572</v>
      </c>
      <c r="I127" s="128"/>
      <c r="J127" s="129">
        <f>BK127</f>
        <v>0</v>
      </c>
      <c r="L127" s="125"/>
      <c r="M127" s="130"/>
      <c r="P127" s="131">
        <f>SUM(P128:P160)</f>
        <v>0</v>
      </c>
      <c r="R127" s="131">
        <f>SUM(R128:R160)</f>
        <v>0</v>
      </c>
      <c r="T127" s="132">
        <f>SUM(T128:T160)</f>
        <v>0</v>
      </c>
      <c r="AR127" s="126" t="s">
        <v>88</v>
      </c>
      <c r="AT127" s="133" t="s">
        <v>80</v>
      </c>
      <c r="AU127" s="133" t="s">
        <v>81</v>
      </c>
      <c r="AY127" s="126" t="s">
        <v>309</v>
      </c>
      <c r="BK127" s="134">
        <f>SUM(BK128:BK160)</f>
        <v>0</v>
      </c>
    </row>
    <row r="128" spans="2:65" s="1" customFormat="1" ht="16.5" customHeight="1" x14ac:dyDescent="0.2">
      <c r="B128" s="137"/>
      <c r="C128" s="138" t="s">
        <v>88</v>
      </c>
      <c r="D128" s="138" t="s">
        <v>311</v>
      </c>
      <c r="E128" s="139" t="s">
        <v>8513</v>
      </c>
      <c r="F128" s="140" t="s">
        <v>8514</v>
      </c>
      <c r="G128" s="141" t="s">
        <v>434</v>
      </c>
      <c r="H128" s="142">
        <v>3</v>
      </c>
      <c r="I128" s="143"/>
      <c r="J128" s="144">
        <f t="shared" ref="J128:J150" si="0">ROUND(I128*H128,2)</f>
        <v>0</v>
      </c>
      <c r="K128" s="140" t="s">
        <v>366</v>
      </c>
      <c r="L128" s="33"/>
      <c r="M128" s="145" t="s">
        <v>1</v>
      </c>
      <c r="N128" s="146" t="s">
        <v>46</v>
      </c>
      <c r="P128" s="147">
        <f t="shared" ref="P128:P150" si="1">O128*H128</f>
        <v>0</v>
      </c>
      <c r="Q128" s="147">
        <v>0</v>
      </c>
      <c r="R128" s="147">
        <f t="shared" ref="R128:R150" si="2">Q128*H128</f>
        <v>0</v>
      </c>
      <c r="S128" s="147">
        <v>0</v>
      </c>
      <c r="T128" s="148">
        <f t="shared" ref="T128:T150" si="3">S128*H128</f>
        <v>0</v>
      </c>
      <c r="AR128" s="149" t="s">
        <v>120</v>
      </c>
      <c r="AT128" s="149" t="s">
        <v>311</v>
      </c>
      <c r="AU128" s="149" t="s">
        <v>88</v>
      </c>
      <c r="AY128" s="17" t="s">
        <v>309</v>
      </c>
      <c r="BE128" s="150">
        <f t="shared" ref="BE128:BE150" si="4">IF(N128="základní",J128,0)</f>
        <v>0</v>
      </c>
      <c r="BF128" s="150">
        <f t="shared" ref="BF128:BF150" si="5">IF(N128="snížená",J128,0)</f>
        <v>0</v>
      </c>
      <c r="BG128" s="150">
        <f t="shared" ref="BG128:BG150" si="6">IF(N128="zákl. přenesená",J128,0)</f>
        <v>0</v>
      </c>
      <c r="BH128" s="150">
        <f t="shared" ref="BH128:BH150" si="7">IF(N128="sníž. přenesená",J128,0)</f>
        <v>0</v>
      </c>
      <c r="BI128" s="150">
        <f t="shared" ref="BI128:BI150" si="8">IF(N128="nulová",J128,0)</f>
        <v>0</v>
      </c>
      <c r="BJ128" s="17" t="s">
        <v>88</v>
      </c>
      <c r="BK128" s="150">
        <f t="shared" ref="BK128:BK150" si="9">ROUND(I128*H128,2)</f>
        <v>0</v>
      </c>
      <c r="BL128" s="17" t="s">
        <v>120</v>
      </c>
      <c r="BM128" s="149" t="s">
        <v>90</v>
      </c>
    </row>
    <row r="129" spans="2:65" s="1" customFormat="1" ht="16.5" customHeight="1" x14ac:dyDescent="0.2">
      <c r="B129" s="137"/>
      <c r="C129" s="138" t="s">
        <v>90</v>
      </c>
      <c r="D129" s="138" t="s">
        <v>311</v>
      </c>
      <c r="E129" s="139" t="s">
        <v>8515</v>
      </c>
      <c r="F129" s="140" t="s">
        <v>8516</v>
      </c>
      <c r="G129" s="141" t="s">
        <v>434</v>
      </c>
      <c r="H129" s="142">
        <v>4</v>
      </c>
      <c r="I129" s="143"/>
      <c r="J129" s="144">
        <f t="shared" si="0"/>
        <v>0</v>
      </c>
      <c r="K129" s="140" t="s">
        <v>366</v>
      </c>
      <c r="L129" s="33"/>
      <c r="M129" s="145" t="s">
        <v>1</v>
      </c>
      <c r="N129" s="146" t="s">
        <v>46</v>
      </c>
      <c r="P129" s="147">
        <f t="shared" si="1"/>
        <v>0</v>
      </c>
      <c r="Q129" s="147">
        <v>0</v>
      </c>
      <c r="R129" s="147">
        <f t="shared" si="2"/>
        <v>0</v>
      </c>
      <c r="S129" s="147">
        <v>0</v>
      </c>
      <c r="T129" s="148">
        <f t="shared" si="3"/>
        <v>0</v>
      </c>
      <c r="AR129" s="149" t="s">
        <v>120</v>
      </c>
      <c r="AT129" s="149" t="s">
        <v>311</v>
      </c>
      <c r="AU129" s="149" t="s">
        <v>88</v>
      </c>
      <c r="AY129" s="17" t="s">
        <v>309</v>
      </c>
      <c r="BE129" s="150">
        <f t="shared" si="4"/>
        <v>0</v>
      </c>
      <c r="BF129" s="150">
        <f t="shared" si="5"/>
        <v>0</v>
      </c>
      <c r="BG129" s="150">
        <f t="shared" si="6"/>
        <v>0</v>
      </c>
      <c r="BH129" s="150">
        <f t="shared" si="7"/>
        <v>0</v>
      </c>
      <c r="BI129" s="150">
        <f t="shared" si="8"/>
        <v>0</v>
      </c>
      <c r="BJ129" s="17" t="s">
        <v>88</v>
      </c>
      <c r="BK129" s="150">
        <f t="shared" si="9"/>
        <v>0</v>
      </c>
      <c r="BL129" s="17" t="s">
        <v>120</v>
      </c>
      <c r="BM129" s="149" t="s">
        <v>120</v>
      </c>
    </row>
    <row r="130" spans="2:65" s="1" customFormat="1" ht="16.5" customHeight="1" x14ac:dyDescent="0.2">
      <c r="B130" s="137"/>
      <c r="C130" s="138" t="s">
        <v>101</v>
      </c>
      <c r="D130" s="138" t="s">
        <v>311</v>
      </c>
      <c r="E130" s="139" t="s">
        <v>8517</v>
      </c>
      <c r="F130" s="140" t="s">
        <v>8518</v>
      </c>
      <c r="G130" s="141" t="s">
        <v>434</v>
      </c>
      <c r="H130" s="142">
        <v>16</v>
      </c>
      <c r="I130" s="143"/>
      <c r="J130" s="144">
        <f t="shared" si="0"/>
        <v>0</v>
      </c>
      <c r="K130" s="140" t="s">
        <v>366</v>
      </c>
      <c r="L130" s="33"/>
      <c r="M130" s="145" t="s">
        <v>1</v>
      </c>
      <c r="N130" s="146" t="s">
        <v>46</v>
      </c>
      <c r="P130" s="147">
        <f t="shared" si="1"/>
        <v>0</v>
      </c>
      <c r="Q130" s="147">
        <v>0</v>
      </c>
      <c r="R130" s="147">
        <f t="shared" si="2"/>
        <v>0</v>
      </c>
      <c r="S130" s="147">
        <v>0</v>
      </c>
      <c r="T130" s="148">
        <f t="shared" si="3"/>
        <v>0</v>
      </c>
      <c r="AR130" s="149" t="s">
        <v>120</v>
      </c>
      <c r="AT130" s="149" t="s">
        <v>311</v>
      </c>
      <c r="AU130" s="149" t="s">
        <v>88</v>
      </c>
      <c r="AY130" s="17" t="s">
        <v>309</v>
      </c>
      <c r="BE130" s="150">
        <f t="shared" si="4"/>
        <v>0</v>
      </c>
      <c r="BF130" s="150">
        <f t="shared" si="5"/>
        <v>0</v>
      </c>
      <c r="BG130" s="150">
        <f t="shared" si="6"/>
        <v>0</v>
      </c>
      <c r="BH130" s="150">
        <f t="shared" si="7"/>
        <v>0</v>
      </c>
      <c r="BI130" s="150">
        <f t="shared" si="8"/>
        <v>0</v>
      </c>
      <c r="BJ130" s="17" t="s">
        <v>88</v>
      </c>
      <c r="BK130" s="150">
        <f t="shared" si="9"/>
        <v>0</v>
      </c>
      <c r="BL130" s="17" t="s">
        <v>120</v>
      </c>
      <c r="BM130" s="149" t="s">
        <v>325</v>
      </c>
    </row>
    <row r="131" spans="2:65" s="1" customFormat="1" ht="16.5" customHeight="1" x14ac:dyDescent="0.2">
      <c r="B131" s="137"/>
      <c r="C131" s="138" t="s">
        <v>120</v>
      </c>
      <c r="D131" s="138" t="s">
        <v>311</v>
      </c>
      <c r="E131" s="139" t="s">
        <v>8519</v>
      </c>
      <c r="F131" s="140" t="s">
        <v>8520</v>
      </c>
      <c r="G131" s="141" t="s">
        <v>434</v>
      </c>
      <c r="H131" s="142">
        <v>22</v>
      </c>
      <c r="I131" s="143"/>
      <c r="J131" s="144">
        <f t="shared" si="0"/>
        <v>0</v>
      </c>
      <c r="K131" s="140" t="s">
        <v>366</v>
      </c>
      <c r="L131" s="33"/>
      <c r="M131" s="145" t="s">
        <v>1</v>
      </c>
      <c r="N131" s="146" t="s">
        <v>46</v>
      </c>
      <c r="P131" s="147">
        <f t="shared" si="1"/>
        <v>0</v>
      </c>
      <c r="Q131" s="147">
        <v>0</v>
      </c>
      <c r="R131" s="147">
        <f t="shared" si="2"/>
        <v>0</v>
      </c>
      <c r="S131" s="147">
        <v>0</v>
      </c>
      <c r="T131" s="148">
        <f t="shared" si="3"/>
        <v>0</v>
      </c>
      <c r="AR131" s="149" t="s">
        <v>120</v>
      </c>
      <c r="AT131" s="149" t="s">
        <v>311</v>
      </c>
      <c r="AU131" s="149" t="s">
        <v>88</v>
      </c>
      <c r="AY131" s="17" t="s">
        <v>309</v>
      </c>
      <c r="BE131" s="150">
        <f t="shared" si="4"/>
        <v>0</v>
      </c>
      <c r="BF131" s="150">
        <f t="shared" si="5"/>
        <v>0</v>
      </c>
      <c r="BG131" s="150">
        <f t="shared" si="6"/>
        <v>0</v>
      </c>
      <c r="BH131" s="150">
        <f t="shared" si="7"/>
        <v>0</v>
      </c>
      <c r="BI131" s="150">
        <f t="shared" si="8"/>
        <v>0</v>
      </c>
      <c r="BJ131" s="17" t="s">
        <v>88</v>
      </c>
      <c r="BK131" s="150">
        <f t="shared" si="9"/>
        <v>0</v>
      </c>
      <c r="BL131" s="17" t="s">
        <v>120</v>
      </c>
      <c r="BM131" s="149" t="s">
        <v>329</v>
      </c>
    </row>
    <row r="132" spans="2:65" s="1" customFormat="1" ht="16.5" customHeight="1" x14ac:dyDescent="0.2">
      <c r="B132" s="137"/>
      <c r="C132" s="138" t="s">
        <v>331</v>
      </c>
      <c r="D132" s="138" t="s">
        <v>311</v>
      </c>
      <c r="E132" s="139" t="s">
        <v>8521</v>
      </c>
      <c r="F132" s="140" t="s">
        <v>8522</v>
      </c>
      <c r="G132" s="141" t="s">
        <v>8523</v>
      </c>
      <c r="H132" s="142">
        <v>500</v>
      </c>
      <c r="I132" s="143"/>
      <c r="J132" s="144">
        <f t="shared" si="0"/>
        <v>0</v>
      </c>
      <c r="K132" s="140" t="s">
        <v>366</v>
      </c>
      <c r="L132" s="33"/>
      <c r="M132" s="145" t="s">
        <v>1</v>
      </c>
      <c r="N132" s="146" t="s">
        <v>46</v>
      </c>
      <c r="P132" s="147">
        <f t="shared" si="1"/>
        <v>0</v>
      </c>
      <c r="Q132" s="147">
        <v>0</v>
      </c>
      <c r="R132" s="147">
        <f t="shared" si="2"/>
        <v>0</v>
      </c>
      <c r="S132" s="147">
        <v>0</v>
      </c>
      <c r="T132" s="148">
        <f t="shared" si="3"/>
        <v>0</v>
      </c>
      <c r="AR132" s="149" t="s">
        <v>120</v>
      </c>
      <c r="AT132" s="149" t="s">
        <v>311</v>
      </c>
      <c r="AU132" s="149" t="s">
        <v>88</v>
      </c>
      <c r="AY132" s="17" t="s">
        <v>309</v>
      </c>
      <c r="BE132" s="150">
        <f t="shared" si="4"/>
        <v>0</v>
      </c>
      <c r="BF132" s="150">
        <f t="shared" si="5"/>
        <v>0</v>
      </c>
      <c r="BG132" s="150">
        <f t="shared" si="6"/>
        <v>0</v>
      </c>
      <c r="BH132" s="150">
        <f t="shared" si="7"/>
        <v>0</v>
      </c>
      <c r="BI132" s="150">
        <f t="shared" si="8"/>
        <v>0</v>
      </c>
      <c r="BJ132" s="17" t="s">
        <v>88</v>
      </c>
      <c r="BK132" s="150">
        <f t="shared" si="9"/>
        <v>0</v>
      </c>
      <c r="BL132" s="17" t="s">
        <v>120</v>
      </c>
      <c r="BM132" s="149" t="s">
        <v>334</v>
      </c>
    </row>
    <row r="133" spans="2:65" s="1" customFormat="1" ht="16.5" customHeight="1" x14ac:dyDescent="0.2">
      <c r="B133" s="137"/>
      <c r="C133" s="138" t="s">
        <v>325</v>
      </c>
      <c r="D133" s="138" t="s">
        <v>311</v>
      </c>
      <c r="E133" s="139" t="s">
        <v>8573</v>
      </c>
      <c r="F133" s="140" t="s">
        <v>8574</v>
      </c>
      <c r="G133" s="141" t="s">
        <v>314</v>
      </c>
      <c r="H133" s="142">
        <v>28</v>
      </c>
      <c r="I133" s="143"/>
      <c r="J133" s="144">
        <f t="shared" si="0"/>
        <v>0</v>
      </c>
      <c r="K133" s="140" t="s">
        <v>366</v>
      </c>
      <c r="L133" s="33"/>
      <c r="M133" s="145" t="s">
        <v>1</v>
      </c>
      <c r="N133" s="146" t="s">
        <v>46</v>
      </c>
      <c r="P133" s="147">
        <f t="shared" si="1"/>
        <v>0</v>
      </c>
      <c r="Q133" s="147">
        <v>0</v>
      </c>
      <c r="R133" s="147">
        <f t="shared" si="2"/>
        <v>0</v>
      </c>
      <c r="S133" s="147">
        <v>0</v>
      </c>
      <c r="T133" s="148">
        <f t="shared" si="3"/>
        <v>0</v>
      </c>
      <c r="AR133" s="149" t="s">
        <v>120</v>
      </c>
      <c r="AT133" s="149" t="s">
        <v>311</v>
      </c>
      <c r="AU133" s="149" t="s">
        <v>88</v>
      </c>
      <c r="AY133" s="17" t="s">
        <v>309</v>
      </c>
      <c r="BE133" s="150">
        <f t="shared" si="4"/>
        <v>0</v>
      </c>
      <c r="BF133" s="150">
        <f t="shared" si="5"/>
        <v>0</v>
      </c>
      <c r="BG133" s="150">
        <f t="shared" si="6"/>
        <v>0</v>
      </c>
      <c r="BH133" s="150">
        <f t="shared" si="7"/>
        <v>0</v>
      </c>
      <c r="BI133" s="150">
        <f t="shared" si="8"/>
        <v>0</v>
      </c>
      <c r="BJ133" s="17" t="s">
        <v>88</v>
      </c>
      <c r="BK133" s="150">
        <f t="shared" si="9"/>
        <v>0</v>
      </c>
      <c r="BL133" s="17" t="s">
        <v>120</v>
      </c>
      <c r="BM133" s="149" t="s">
        <v>8</v>
      </c>
    </row>
    <row r="134" spans="2:65" s="1" customFormat="1" ht="16.5" customHeight="1" x14ac:dyDescent="0.2">
      <c r="B134" s="137"/>
      <c r="C134" s="138" t="s">
        <v>339</v>
      </c>
      <c r="D134" s="138" t="s">
        <v>311</v>
      </c>
      <c r="E134" s="139" t="s">
        <v>8575</v>
      </c>
      <c r="F134" s="140" t="s">
        <v>8535</v>
      </c>
      <c r="G134" s="141" t="s">
        <v>314</v>
      </c>
      <c r="H134" s="142">
        <v>35</v>
      </c>
      <c r="I134" s="143"/>
      <c r="J134" s="144">
        <f t="shared" si="0"/>
        <v>0</v>
      </c>
      <c r="K134" s="140" t="s">
        <v>366</v>
      </c>
      <c r="L134" s="33"/>
      <c r="M134" s="145" t="s">
        <v>1</v>
      </c>
      <c r="N134" s="146" t="s">
        <v>46</v>
      </c>
      <c r="P134" s="147">
        <f t="shared" si="1"/>
        <v>0</v>
      </c>
      <c r="Q134" s="147">
        <v>0</v>
      </c>
      <c r="R134" s="147">
        <f t="shared" si="2"/>
        <v>0</v>
      </c>
      <c r="S134" s="147">
        <v>0</v>
      </c>
      <c r="T134" s="148">
        <f t="shared" si="3"/>
        <v>0</v>
      </c>
      <c r="AR134" s="149" t="s">
        <v>120</v>
      </c>
      <c r="AT134" s="149" t="s">
        <v>311</v>
      </c>
      <c r="AU134" s="149" t="s">
        <v>88</v>
      </c>
      <c r="AY134" s="17" t="s">
        <v>309</v>
      </c>
      <c r="BE134" s="150">
        <f t="shared" si="4"/>
        <v>0</v>
      </c>
      <c r="BF134" s="150">
        <f t="shared" si="5"/>
        <v>0</v>
      </c>
      <c r="BG134" s="150">
        <f t="shared" si="6"/>
        <v>0</v>
      </c>
      <c r="BH134" s="150">
        <f t="shared" si="7"/>
        <v>0</v>
      </c>
      <c r="BI134" s="150">
        <f t="shared" si="8"/>
        <v>0</v>
      </c>
      <c r="BJ134" s="17" t="s">
        <v>88</v>
      </c>
      <c r="BK134" s="150">
        <f t="shared" si="9"/>
        <v>0</v>
      </c>
      <c r="BL134" s="17" t="s">
        <v>120</v>
      </c>
      <c r="BM134" s="149" t="s">
        <v>342</v>
      </c>
    </row>
    <row r="135" spans="2:65" s="1" customFormat="1" ht="16.5" customHeight="1" x14ac:dyDescent="0.2">
      <c r="B135" s="137"/>
      <c r="C135" s="138" t="s">
        <v>329</v>
      </c>
      <c r="D135" s="138" t="s">
        <v>311</v>
      </c>
      <c r="E135" s="139" t="s">
        <v>8576</v>
      </c>
      <c r="F135" s="140" t="s">
        <v>8537</v>
      </c>
      <c r="G135" s="141" t="s">
        <v>434</v>
      </c>
      <c r="H135" s="142">
        <v>45</v>
      </c>
      <c r="I135" s="143"/>
      <c r="J135" s="144">
        <f t="shared" si="0"/>
        <v>0</v>
      </c>
      <c r="K135" s="140" t="s">
        <v>366</v>
      </c>
      <c r="L135" s="33"/>
      <c r="M135" s="145" t="s">
        <v>1</v>
      </c>
      <c r="N135" s="146" t="s">
        <v>46</v>
      </c>
      <c r="P135" s="147">
        <f t="shared" si="1"/>
        <v>0</v>
      </c>
      <c r="Q135" s="147">
        <v>0</v>
      </c>
      <c r="R135" s="147">
        <f t="shared" si="2"/>
        <v>0</v>
      </c>
      <c r="S135" s="147">
        <v>0</v>
      </c>
      <c r="T135" s="148">
        <f t="shared" si="3"/>
        <v>0</v>
      </c>
      <c r="AR135" s="149" t="s">
        <v>120</v>
      </c>
      <c r="AT135" s="149" t="s">
        <v>311</v>
      </c>
      <c r="AU135" s="149" t="s">
        <v>88</v>
      </c>
      <c r="AY135" s="17" t="s">
        <v>309</v>
      </c>
      <c r="BE135" s="150">
        <f t="shared" si="4"/>
        <v>0</v>
      </c>
      <c r="BF135" s="150">
        <f t="shared" si="5"/>
        <v>0</v>
      </c>
      <c r="BG135" s="150">
        <f t="shared" si="6"/>
        <v>0</v>
      </c>
      <c r="BH135" s="150">
        <f t="shared" si="7"/>
        <v>0</v>
      </c>
      <c r="BI135" s="150">
        <f t="shared" si="8"/>
        <v>0</v>
      </c>
      <c r="BJ135" s="17" t="s">
        <v>88</v>
      </c>
      <c r="BK135" s="150">
        <f t="shared" si="9"/>
        <v>0</v>
      </c>
      <c r="BL135" s="17" t="s">
        <v>120</v>
      </c>
      <c r="BM135" s="149" t="s">
        <v>346</v>
      </c>
    </row>
    <row r="136" spans="2:65" s="1" customFormat="1" ht="16.5" customHeight="1" x14ac:dyDescent="0.2">
      <c r="B136" s="137"/>
      <c r="C136" s="138" t="s">
        <v>348</v>
      </c>
      <c r="D136" s="138" t="s">
        <v>311</v>
      </c>
      <c r="E136" s="139" t="s">
        <v>8577</v>
      </c>
      <c r="F136" s="140" t="s">
        <v>8578</v>
      </c>
      <c r="G136" s="141" t="s">
        <v>434</v>
      </c>
      <c r="H136" s="142">
        <v>45</v>
      </c>
      <c r="I136" s="143"/>
      <c r="J136" s="144">
        <f t="shared" si="0"/>
        <v>0</v>
      </c>
      <c r="K136" s="140" t="s">
        <v>366</v>
      </c>
      <c r="L136" s="33"/>
      <c r="M136" s="145" t="s">
        <v>1</v>
      </c>
      <c r="N136" s="146" t="s">
        <v>46</v>
      </c>
      <c r="P136" s="147">
        <f t="shared" si="1"/>
        <v>0</v>
      </c>
      <c r="Q136" s="147">
        <v>0</v>
      </c>
      <c r="R136" s="147">
        <f t="shared" si="2"/>
        <v>0</v>
      </c>
      <c r="S136" s="147">
        <v>0</v>
      </c>
      <c r="T136" s="148">
        <f t="shared" si="3"/>
        <v>0</v>
      </c>
      <c r="AR136" s="149" t="s">
        <v>120</v>
      </c>
      <c r="AT136" s="149" t="s">
        <v>311</v>
      </c>
      <c r="AU136" s="149" t="s">
        <v>88</v>
      </c>
      <c r="AY136" s="17" t="s">
        <v>309</v>
      </c>
      <c r="BE136" s="150">
        <f t="shared" si="4"/>
        <v>0</v>
      </c>
      <c r="BF136" s="150">
        <f t="shared" si="5"/>
        <v>0</v>
      </c>
      <c r="BG136" s="150">
        <f t="shared" si="6"/>
        <v>0</v>
      </c>
      <c r="BH136" s="150">
        <f t="shared" si="7"/>
        <v>0</v>
      </c>
      <c r="BI136" s="150">
        <f t="shared" si="8"/>
        <v>0</v>
      </c>
      <c r="BJ136" s="17" t="s">
        <v>88</v>
      </c>
      <c r="BK136" s="150">
        <f t="shared" si="9"/>
        <v>0</v>
      </c>
      <c r="BL136" s="17" t="s">
        <v>120</v>
      </c>
      <c r="BM136" s="149" t="s">
        <v>351</v>
      </c>
    </row>
    <row r="137" spans="2:65" s="1" customFormat="1" ht="16.5" customHeight="1" x14ac:dyDescent="0.2">
      <c r="B137" s="137"/>
      <c r="C137" s="138" t="s">
        <v>334</v>
      </c>
      <c r="D137" s="138" t="s">
        <v>311</v>
      </c>
      <c r="E137" s="139" t="s">
        <v>8540</v>
      </c>
      <c r="F137" s="140" t="s">
        <v>8541</v>
      </c>
      <c r="G137" s="141" t="s">
        <v>434</v>
      </c>
      <c r="H137" s="142">
        <v>45</v>
      </c>
      <c r="I137" s="143"/>
      <c r="J137" s="144">
        <f t="shared" si="0"/>
        <v>0</v>
      </c>
      <c r="K137" s="140" t="s">
        <v>366</v>
      </c>
      <c r="L137" s="33"/>
      <c r="M137" s="145" t="s">
        <v>1</v>
      </c>
      <c r="N137" s="146" t="s">
        <v>46</v>
      </c>
      <c r="P137" s="147">
        <f t="shared" si="1"/>
        <v>0</v>
      </c>
      <c r="Q137" s="147">
        <v>0</v>
      </c>
      <c r="R137" s="147">
        <f t="shared" si="2"/>
        <v>0</v>
      </c>
      <c r="S137" s="147">
        <v>0</v>
      </c>
      <c r="T137" s="148">
        <f t="shared" si="3"/>
        <v>0</v>
      </c>
      <c r="AR137" s="149" t="s">
        <v>120</v>
      </c>
      <c r="AT137" s="149" t="s">
        <v>311</v>
      </c>
      <c r="AU137" s="149" t="s">
        <v>88</v>
      </c>
      <c r="AY137" s="17" t="s">
        <v>309</v>
      </c>
      <c r="BE137" s="150">
        <f t="shared" si="4"/>
        <v>0</v>
      </c>
      <c r="BF137" s="150">
        <f t="shared" si="5"/>
        <v>0</v>
      </c>
      <c r="BG137" s="150">
        <f t="shared" si="6"/>
        <v>0</v>
      </c>
      <c r="BH137" s="150">
        <f t="shared" si="7"/>
        <v>0</v>
      </c>
      <c r="BI137" s="150">
        <f t="shared" si="8"/>
        <v>0</v>
      </c>
      <c r="BJ137" s="17" t="s">
        <v>88</v>
      </c>
      <c r="BK137" s="150">
        <f t="shared" si="9"/>
        <v>0</v>
      </c>
      <c r="BL137" s="17" t="s">
        <v>120</v>
      </c>
      <c r="BM137" s="149" t="s">
        <v>355</v>
      </c>
    </row>
    <row r="138" spans="2:65" s="1" customFormat="1" ht="16.5" customHeight="1" x14ac:dyDescent="0.2">
      <c r="B138" s="137"/>
      <c r="C138" s="138" t="s">
        <v>357</v>
      </c>
      <c r="D138" s="138" t="s">
        <v>311</v>
      </c>
      <c r="E138" s="139" t="s">
        <v>8579</v>
      </c>
      <c r="F138" s="140" t="s">
        <v>8580</v>
      </c>
      <c r="G138" s="141" t="s">
        <v>314</v>
      </c>
      <c r="H138" s="142">
        <v>1</v>
      </c>
      <c r="I138" s="143"/>
      <c r="J138" s="144">
        <f t="shared" si="0"/>
        <v>0</v>
      </c>
      <c r="K138" s="140" t="s">
        <v>366</v>
      </c>
      <c r="L138" s="33"/>
      <c r="M138" s="145" t="s">
        <v>1</v>
      </c>
      <c r="N138" s="146" t="s">
        <v>46</v>
      </c>
      <c r="P138" s="147">
        <f t="shared" si="1"/>
        <v>0</v>
      </c>
      <c r="Q138" s="147">
        <v>0</v>
      </c>
      <c r="R138" s="147">
        <f t="shared" si="2"/>
        <v>0</v>
      </c>
      <c r="S138" s="147">
        <v>0</v>
      </c>
      <c r="T138" s="148">
        <f t="shared" si="3"/>
        <v>0</v>
      </c>
      <c r="AR138" s="149" t="s">
        <v>120</v>
      </c>
      <c r="AT138" s="149" t="s">
        <v>311</v>
      </c>
      <c r="AU138" s="149" t="s">
        <v>88</v>
      </c>
      <c r="AY138" s="17" t="s">
        <v>309</v>
      </c>
      <c r="BE138" s="150">
        <f t="shared" si="4"/>
        <v>0</v>
      </c>
      <c r="BF138" s="150">
        <f t="shared" si="5"/>
        <v>0</v>
      </c>
      <c r="BG138" s="150">
        <f t="shared" si="6"/>
        <v>0</v>
      </c>
      <c r="BH138" s="150">
        <f t="shared" si="7"/>
        <v>0</v>
      </c>
      <c r="BI138" s="150">
        <f t="shared" si="8"/>
        <v>0</v>
      </c>
      <c r="BJ138" s="17" t="s">
        <v>88</v>
      </c>
      <c r="BK138" s="150">
        <f t="shared" si="9"/>
        <v>0</v>
      </c>
      <c r="BL138" s="17" t="s">
        <v>120</v>
      </c>
      <c r="BM138" s="149" t="s">
        <v>361</v>
      </c>
    </row>
    <row r="139" spans="2:65" s="1" customFormat="1" ht="16.5" customHeight="1" x14ac:dyDescent="0.2">
      <c r="B139" s="137"/>
      <c r="C139" s="138" t="s">
        <v>8</v>
      </c>
      <c r="D139" s="138" t="s">
        <v>311</v>
      </c>
      <c r="E139" s="139" t="s">
        <v>8581</v>
      </c>
      <c r="F139" s="140" t="s">
        <v>8551</v>
      </c>
      <c r="G139" s="141" t="s">
        <v>314</v>
      </c>
      <c r="H139" s="142">
        <v>3</v>
      </c>
      <c r="I139" s="143"/>
      <c r="J139" s="144">
        <f t="shared" si="0"/>
        <v>0</v>
      </c>
      <c r="K139" s="140" t="s">
        <v>366</v>
      </c>
      <c r="L139" s="33"/>
      <c r="M139" s="145" t="s">
        <v>1</v>
      </c>
      <c r="N139" s="146" t="s">
        <v>46</v>
      </c>
      <c r="P139" s="147">
        <f t="shared" si="1"/>
        <v>0</v>
      </c>
      <c r="Q139" s="147">
        <v>0</v>
      </c>
      <c r="R139" s="147">
        <f t="shared" si="2"/>
        <v>0</v>
      </c>
      <c r="S139" s="147">
        <v>0</v>
      </c>
      <c r="T139" s="148">
        <f t="shared" si="3"/>
        <v>0</v>
      </c>
      <c r="AR139" s="149" t="s">
        <v>120</v>
      </c>
      <c r="AT139" s="149" t="s">
        <v>311</v>
      </c>
      <c r="AU139" s="149" t="s">
        <v>88</v>
      </c>
      <c r="AY139" s="17" t="s">
        <v>309</v>
      </c>
      <c r="BE139" s="150">
        <f t="shared" si="4"/>
        <v>0</v>
      </c>
      <c r="BF139" s="150">
        <f t="shared" si="5"/>
        <v>0</v>
      </c>
      <c r="BG139" s="150">
        <f t="shared" si="6"/>
        <v>0</v>
      </c>
      <c r="BH139" s="150">
        <f t="shared" si="7"/>
        <v>0</v>
      </c>
      <c r="BI139" s="150">
        <f t="shared" si="8"/>
        <v>0</v>
      </c>
      <c r="BJ139" s="17" t="s">
        <v>88</v>
      </c>
      <c r="BK139" s="150">
        <f t="shared" si="9"/>
        <v>0</v>
      </c>
      <c r="BL139" s="17" t="s">
        <v>120</v>
      </c>
      <c r="BM139" s="149" t="s">
        <v>367</v>
      </c>
    </row>
    <row r="140" spans="2:65" s="1" customFormat="1" ht="16.5" customHeight="1" x14ac:dyDescent="0.2">
      <c r="B140" s="137"/>
      <c r="C140" s="138" t="s">
        <v>368</v>
      </c>
      <c r="D140" s="138" t="s">
        <v>311</v>
      </c>
      <c r="E140" s="139" t="s">
        <v>8582</v>
      </c>
      <c r="F140" s="140" t="s">
        <v>8583</v>
      </c>
      <c r="G140" s="141" t="s">
        <v>314</v>
      </c>
      <c r="H140" s="142">
        <v>2</v>
      </c>
      <c r="I140" s="143"/>
      <c r="J140" s="144">
        <f t="shared" si="0"/>
        <v>0</v>
      </c>
      <c r="K140" s="140" t="s">
        <v>366</v>
      </c>
      <c r="L140" s="33"/>
      <c r="M140" s="145" t="s">
        <v>1</v>
      </c>
      <c r="N140" s="146" t="s">
        <v>46</v>
      </c>
      <c r="P140" s="147">
        <f t="shared" si="1"/>
        <v>0</v>
      </c>
      <c r="Q140" s="147">
        <v>0</v>
      </c>
      <c r="R140" s="147">
        <f t="shared" si="2"/>
        <v>0</v>
      </c>
      <c r="S140" s="147">
        <v>0</v>
      </c>
      <c r="T140" s="148">
        <f t="shared" si="3"/>
        <v>0</v>
      </c>
      <c r="AR140" s="149" t="s">
        <v>120</v>
      </c>
      <c r="AT140" s="149" t="s">
        <v>311</v>
      </c>
      <c r="AU140" s="149" t="s">
        <v>88</v>
      </c>
      <c r="AY140" s="17" t="s">
        <v>309</v>
      </c>
      <c r="BE140" s="150">
        <f t="shared" si="4"/>
        <v>0</v>
      </c>
      <c r="BF140" s="150">
        <f t="shared" si="5"/>
        <v>0</v>
      </c>
      <c r="BG140" s="150">
        <f t="shared" si="6"/>
        <v>0</v>
      </c>
      <c r="BH140" s="150">
        <f t="shared" si="7"/>
        <v>0</v>
      </c>
      <c r="BI140" s="150">
        <f t="shared" si="8"/>
        <v>0</v>
      </c>
      <c r="BJ140" s="17" t="s">
        <v>88</v>
      </c>
      <c r="BK140" s="150">
        <f t="shared" si="9"/>
        <v>0</v>
      </c>
      <c r="BL140" s="17" t="s">
        <v>120</v>
      </c>
      <c r="BM140" s="149" t="s">
        <v>371</v>
      </c>
    </row>
    <row r="141" spans="2:65" s="1" customFormat="1" ht="16.5" customHeight="1" x14ac:dyDescent="0.2">
      <c r="B141" s="137"/>
      <c r="C141" s="138" t="s">
        <v>342</v>
      </c>
      <c r="D141" s="138" t="s">
        <v>311</v>
      </c>
      <c r="E141" s="139" t="s">
        <v>8584</v>
      </c>
      <c r="F141" s="140" t="s">
        <v>8585</v>
      </c>
      <c r="G141" s="141" t="s">
        <v>314</v>
      </c>
      <c r="H141" s="142">
        <v>1</v>
      </c>
      <c r="I141" s="143"/>
      <c r="J141" s="144">
        <f t="shared" si="0"/>
        <v>0</v>
      </c>
      <c r="K141" s="140" t="s">
        <v>366</v>
      </c>
      <c r="L141" s="33"/>
      <c r="M141" s="145" t="s">
        <v>1</v>
      </c>
      <c r="N141" s="146" t="s">
        <v>46</v>
      </c>
      <c r="P141" s="147">
        <f t="shared" si="1"/>
        <v>0</v>
      </c>
      <c r="Q141" s="147">
        <v>0</v>
      </c>
      <c r="R141" s="147">
        <f t="shared" si="2"/>
        <v>0</v>
      </c>
      <c r="S141" s="147">
        <v>0</v>
      </c>
      <c r="T141" s="148">
        <f t="shared" si="3"/>
        <v>0</v>
      </c>
      <c r="AR141" s="149" t="s">
        <v>120</v>
      </c>
      <c r="AT141" s="149" t="s">
        <v>311</v>
      </c>
      <c r="AU141" s="149" t="s">
        <v>88</v>
      </c>
      <c r="AY141" s="17" t="s">
        <v>309</v>
      </c>
      <c r="BE141" s="150">
        <f t="shared" si="4"/>
        <v>0</v>
      </c>
      <c r="BF141" s="150">
        <f t="shared" si="5"/>
        <v>0</v>
      </c>
      <c r="BG141" s="150">
        <f t="shared" si="6"/>
        <v>0</v>
      </c>
      <c r="BH141" s="150">
        <f t="shared" si="7"/>
        <v>0</v>
      </c>
      <c r="BI141" s="150">
        <f t="shared" si="8"/>
        <v>0</v>
      </c>
      <c r="BJ141" s="17" t="s">
        <v>88</v>
      </c>
      <c r="BK141" s="150">
        <f t="shared" si="9"/>
        <v>0</v>
      </c>
      <c r="BL141" s="17" t="s">
        <v>120</v>
      </c>
      <c r="BM141" s="149" t="s">
        <v>376</v>
      </c>
    </row>
    <row r="142" spans="2:65" s="1" customFormat="1" ht="16.5" customHeight="1" x14ac:dyDescent="0.2">
      <c r="B142" s="137"/>
      <c r="C142" s="138" t="s">
        <v>378</v>
      </c>
      <c r="D142" s="138" t="s">
        <v>311</v>
      </c>
      <c r="E142" s="139" t="s">
        <v>8586</v>
      </c>
      <c r="F142" s="140" t="s">
        <v>8587</v>
      </c>
      <c r="G142" s="141" t="s">
        <v>314</v>
      </c>
      <c r="H142" s="142">
        <v>1</v>
      </c>
      <c r="I142" s="143"/>
      <c r="J142" s="144">
        <f t="shared" si="0"/>
        <v>0</v>
      </c>
      <c r="K142" s="140" t="s">
        <v>366</v>
      </c>
      <c r="L142" s="33"/>
      <c r="M142" s="145" t="s">
        <v>1</v>
      </c>
      <c r="N142" s="146" t="s">
        <v>46</v>
      </c>
      <c r="P142" s="147">
        <f t="shared" si="1"/>
        <v>0</v>
      </c>
      <c r="Q142" s="147">
        <v>0</v>
      </c>
      <c r="R142" s="147">
        <f t="shared" si="2"/>
        <v>0</v>
      </c>
      <c r="S142" s="147">
        <v>0</v>
      </c>
      <c r="T142" s="148">
        <f t="shared" si="3"/>
        <v>0</v>
      </c>
      <c r="AR142" s="149" t="s">
        <v>120</v>
      </c>
      <c r="AT142" s="149" t="s">
        <v>311</v>
      </c>
      <c r="AU142" s="149" t="s">
        <v>88</v>
      </c>
      <c r="AY142" s="17" t="s">
        <v>309</v>
      </c>
      <c r="BE142" s="150">
        <f t="shared" si="4"/>
        <v>0</v>
      </c>
      <c r="BF142" s="150">
        <f t="shared" si="5"/>
        <v>0</v>
      </c>
      <c r="BG142" s="150">
        <f t="shared" si="6"/>
        <v>0</v>
      </c>
      <c r="BH142" s="150">
        <f t="shared" si="7"/>
        <v>0</v>
      </c>
      <c r="BI142" s="150">
        <f t="shared" si="8"/>
        <v>0</v>
      </c>
      <c r="BJ142" s="17" t="s">
        <v>88</v>
      </c>
      <c r="BK142" s="150">
        <f t="shared" si="9"/>
        <v>0</v>
      </c>
      <c r="BL142" s="17" t="s">
        <v>120</v>
      </c>
      <c r="BM142" s="149" t="s">
        <v>381</v>
      </c>
    </row>
    <row r="143" spans="2:65" s="1" customFormat="1" ht="16.5" customHeight="1" x14ac:dyDescent="0.2">
      <c r="B143" s="137"/>
      <c r="C143" s="138" t="s">
        <v>346</v>
      </c>
      <c r="D143" s="138" t="s">
        <v>311</v>
      </c>
      <c r="E143" s="139" t="s">
        <v>8588</v>
      </c>
      <c r="F143" s="140" t="s">
        <v>8589</v>
      </c>
      <c r="G143" s="141" t="s">
        <v>314</v>
      </c>
      <c r="H143" s="142">
        <v>2</v>
      </c>
      <c r="I143" s="143"/>
      <c r="J143" s="144">
        <f t="shared" si="0"/>
        <v>0</v>
      </c>
      <c r="K143" s="140" t="s">
        <v>366</v>
      </c>
      <c r="L143" s="33"/>
      <c r="M143" s="145" t="s">
        <v>1</v>
      </c>
      <c r="N143" s="146" t="s">
        <v>46</v>
      </c>
      <c r="P143" s="147">
        <f t="shared" si="1"/>
        <v>0</v>
      </c>
      <c r="Q143" s="147">
        <v>0</v>
      </c>
      <c r="R143" s="147">
        <f t="shared" si="2"/>
        <v>0</v>
      </c>
      <c r="S143" s="147">
        <v>0</v>
      </c>
      <c r="T143" s="148">
        <f t="shared" si="3"/>
        <v>0</v>
      </c>
      <c r="AR143" s="149" t="s">
        <v>120</v>
      </c>
      <c r="AT143" s="149" t="s">
        <v>311</v>
      </c>
      <c r="AU143" s="149" t="s">
        <v>88</v>
      </c>
      <c r="AY143" s="17" t="s">
        <v>309</v>
      </c>
      <c r="BE143" s="150">
        <f t="shared" si="4"/>
        <v>0</v>
      </c>
      <c r="BF143" s="150">
        <f t="shared" si="5"/>
        <v>0</v>
      </c>
      <c r="BG143" s="150">
        <f t="shared" si="6"/>
        <v>0</v>
      </c>
      <c r="BH143" s="150">
        <f t="shared" si="7"/>
        <v>0</v>
      </c>
      <c r="BI143" s="150">
        <f t="shared" si="8"/>
        <v>0</v>
      </c>
      <c r="BJ143" s="17" t="s">
        <v>88</v>
      </c>
      <c r="BK143" s="150">
        <f t="shared" si="9"/>
        <v>0</v>
      </c>
      <c r="BL143" s="17" t="s">
        <v>120</v>
      </c>
      <c r="BM143" s="149" t="s">
        <v>385</v>
      </c>
    </row>
    <row r="144" spans="2:65" s="1" customFormat="1" ht="16.5" customHeight="1" x14ac:dyDescent="0.2">
      <c r="B144" s="137"/>
      <c r="C144" s="138" t="s">
        <v>388</v>
      </c>
      <c r="D144" s="138" t="s">
        <v>311</v>
      </c>
      <c r="E144" s="139" t="s">
        <v>8590</v>
      </c>
      <c r="F144" s="140" t="s">
        <v>8547</v>
      </c>
      <c r="G144" s="141" t="s">
        <v>314</v>
      </c>
      <c r="H144" s="142">
        <v>4</v>
      </c>
      <c r="I144" s="143"/>
      <c r="J144" s="144">
        <f t="shared" si="0"/>
        <v>0</v>
      </c>
      <c r="K144" s="140" t="s">
        <v>366</v>
      </c>
      <c r="L144" s="33"/>
      <c r="M144" s="145" t="s">
        <v>1</v>
      </c>
      <c r="N144" s="146" t="s">
        <v>46</v>
      </c>
      <c r="P144" s="147">
        <f t="shared" si="1"/>
        <v>0</v>
      </c>
      <c r="Q144" s="147">
        <v>0</v>
      </c>
      <c r="R144" s="147">
        <f t="shared" si="2"/>
        <v>0</v>
      </c>
      <c r="S144" s="147">
        <v>0</v>
      </c>
      <c r="T144" s="148">
        <f t="shared" si="3"/>
        <v>0</v>
      </c>
      <c r="AR144" s="149" t="s">
        <v>120</v>
      </c>
      <c r="AT144" s="149" t="s">
        <v>311</v>
      </c>
      <c r="AU144" s="149" t="s">
        <v>88</v>
      </c>
      <c r="AY144" s="17" t="s">
        <v>309</v>
      </c>
      <c r="BE144" s="150">
        <f t="shared" si="4"/>
        <v>0</v>
      </c>
      <c r="BF144" s="150">
        <f t="shared" si="5"/>
        <v>0</v>
      </c>
      <c r="BG144" s="150">
        <f t="shared" si="6"/>
        <v>0</v>
      </c>
      <c r="BH144" s="150">
        <f t="shared" si="7"/>
        <v>0</v>
      </c>
      <c r="BI144" s="150">
        <f t="shared" si="8"/>
        <v>0</v>
      </c>
      <c r="BJ144" s="17" t="s">
        <v>88</v>
      </c>
      <c r="BK144" s="150">
        <f t="shared" si="9"/>
        <v>0</v>
      </c>
      <c r="BL144" s="17" t="s">
        <v>120</v>
      </c>
      <c r="BM144" s="149" t="s">
        <v>392</v>
      </c>
    </row>
    <row r="145" spans="2:65" s="1" customFormat="1" ht="16.5" customHeight="1" x14ac:dyDescent="0.2">
      <c r="B145" s="137"/>
      <c r="C145" s="138" t="s">
        <v>351</v>
      </c>
      <c r="D145" s="138" t="s">
        <v>311</v>
      </c>
      <c r="E145" s="139" t="s">
        <v>8591</v>
      </c>
      <c r="F145" s="140" t="s">
        <v>8549</v>
      </c>
      <c r="G145" s="141" t="s">
        <v>314</v>
      </c>
      <c r="H145" s="142">
        <v>9</v>
      </c>
      <c r="I145" s="143"/>
      <c r="J145" s="144">
        <f t="shared" si="0"/>
        <v>0</v>
      </c>
      <c r="K145" s="140" t="s">
        <v>366</v>
      </c>
      <c r="L145" s="33"/>
      <c r="M145" s="145" t="s">
        <v>1</v>
      </c>
      <c r="N145" s="146" t="s">
        <v>46</v>
      </c>
      <c r="P145" s="147">
        <f t="shared" si="1"/>
        <v>0</v>
      </c>
      <c r="Q145" s="147">
        <v>0</v>
      </c>
      <c r="R145" s="147">
        <f t="shared" si="2"/>
        <v>0</v>
      </c>
      <c r="S145" s="147">
        <v>0</v>
      </c>
      <c r="T145" s="148">
        <f t="shared" si="3"/>
        <v>0</v>
      </c>
      <c r="AR145" s="149" t="s">
        <v>120</v>
      </c>
      <c r="AT145" s="149" t="s">
        <v>311</v>
      </c>
      <c r="AU145" s="149" t="s">
        <v>88</v>
      </c>
      <c r="AY145" s="17" t="s">
        <v>309</v>
      </c>
      <c r="BE145" s="150">
        <f t="shared" si="4"/>
        <v>0</v>
      </c>
      <c r="BF145" s="150">
        <f t="shared" si="5"/>
        <v>0</v>
      </c>
      <c r="BG145" s="150">
        <f t="shared" si="6"/>
        <v>0</v>
      </c>
      <c r="BH145" s="150">
        <f t="shared" si="7"/>
        <v>0</v>
      </c>
      <c r="BI145" s="150">
        <f t="shared" si="8"/>
        <v>0</v>
      </c>
      <c r="BJ145" s="17" t="s">
        <v>88</v>
      </c>
      <c r="BK145" s="150">
        <f t="shared" si="9"/>
        <v>0</v>
      </c>
      <c r="BL145" s="17" t="s">
        <v>120</v>
      </c>
      <c r="BM145" s="149" t="s">
        <v>398</v>
      </c>
    </row>
    <row r="146" spans="2:65" s="1" customFormat="1" ht="16.5" customHeight="1" x14ac:dyDescent="0.2">
      <c r="B146" s="137"/>
      <c r="C146" s="138" t="s">
        <v>399</v>
      </c>
      <c r="D146" s="138" t="s">
        <v>311</v>
      </c>
      <c r="E146" s="139" t="s">
        <v>8592</v>
      </c>
      <c r="F146" s="140" t="s">
        <v>8593</v>
      </c>
      <c r="G146" s="141" t="s">
        <v>314</v>
      </c>
      <c r="H146" s="142">
        <v>1</v>
      </c>
      <c r="I146" s="143"/>
      <c r="J146" s="144">
        <f t="shared" si="0"/>
        <v>0</v>
      </c>
      <c r="K146" s="140" t="s">
        <v>366</v>
      </c>
      <c r="L146" s="33"/>
      <c r="M146" s="145" t="s">
        <v>1</v>
      </c>
      <c r="N146" s="146" t="s">
        <v>46</v>
      </c>
      <c r="P146" s="147">
        <f t="shared" si="1"/>
        <v>0</v>
      </c>
      <c r="Q146" s="147">
        <v>0</v>
      </c>
      <c r="R146" s="147">
        <f t="shared" si="2"/>
        <v>0</v>
      </c>
      <c r="S146" s="147">
        <v>0</v>
      </c>
      <c r="T146" s="148">
        <f t="shared" si="3"/>
        <v>0</v>
      </c>
      <c r="AR146" s="149" t="s">
        <v>120</v>
      </c>
      <c r="AT146" s="149" t="s">
        <v>311</v>
      </c>
      <c r="AU146" s="149" t="s">
        <v>88</v>
      </c>
      <c r="AY146" s="17" t="s">
        <v>309</v>
      </c>
      <c r="BE146" s="150">
        <f t="shared" si="4"/>
        <v>0</v>
      </c>
      <c r="BF146" s="150">
        <f t="shared" si="5"/>
        <v>0</v>
      </c>
      <c r="BG146" s="150">
        <f t="shared" si="6"/>
        <v>0</v>
      </c>
      <c r="BH146" s="150">
        <f t="shared" si="7"/>
        <v>0</v>
      </c>
      <c r="BI146" s="150">
        <f t="shared" si="8"/>
        <v>0</v>
      </c>
      <c r="BJ146" s="17" t="s">
        <v>88</v>
      </c>
      <c r="BK146" s="150">
        <f t="shared" si="9"/>
        <v>0</v>
      </c>
      <c r="BL146" s="17" t="s">
        <v>120</v>
      </c>
      <c r="BM146" s="149" t="s">
        <v>402</v>
      </c>
    </row>
    <row r="147" spans="2:65" s="1" customFormat="1" ht="16.5" customHeight="1" x14ac:dyDescent="0.2">
      <c r="B147" s="137"/>
      <c r="C147" s="138" t="s">
        <v>355</v>
      </c>
      <c r="D147" s="138" t="s">
        <v>311</v>
      </c>
      <c r="E147" s="139" t="s">
        <v>8594</v>
      </c>
      <c r="F147" s="140" t="s">
        <v>8595</v>
      </c>
      <c r="G147" s="141" t="s">
        <v>314</v>
      </c>
      <c r="H147" s="142">
        <v>1</v>
      </c>
      <c r="I147" s="143"/>
      <c r="J147" s="144">
        <f t="shared" si="0"/>
        <v>0</v>
      </c>
      <c r="K147" s="140" t="s">
        <v>366</v>
      </c>
      <c r="L147" s="33"/>
      <c r="M147" s="145" t="s">
        <v>1</v>
      </c>
      <c r="N147" s="146" t="s">
        <v>46</v>
      </c>
      <c r="P147" s="147">
        <f t="shared" si="1"/>
        <v>0</v>
      </c>
      <c r="Q147" s="147">
        <v>0</v>
      </c>
      <c r="R147" s="147">
        <f t="shared" si="2"/>
        <v>0</v>
      </c>
      <c r="S147" s="147">
        <v>0</v>
      </c>
      <c r="T147" s="148">
        <f t="shared" si="3"/>
        <v>0</v>
      </c>
      <c r="AR147" s="149" t="s">
        <v>120</v>
      </c>
      <c r="AT147" s="149" t="s">
        <v>311</v>
      </c>
      <c r="AU147" s="149" t="s">
        <v>88</v>
      </c>
      <c r="AY147" s="17" t="s">
        <v>309</v>
      </c>
      <c r="BE147" s="150">
        <f t="shared" si="4"/>
        <v>0</v>
      </c>
      <c r="BF147" s="150">
        <f t="shared" si="5"/>
        <v>0</v>
      </c>
      <c r="BG147" s="150">
        <f t="shared" si="6"/>
        <v>0</v>
      </c>
      <c r="BH147" s="150">
        <f t="shared" si="7"/>
        <v>0</v>
      </c>
      <c r="BI147" s="150">
        <f t="shared" si="8"/>
        <v>0</v>
      </c>
      <c r="BJ147" s="17" t="s">
        <v>88</v>
      </c>
      <c r="BK147" s="150">
        <f t="shared" si="9"/>
        <v>0</v>
      </c>
      <c r="BL147" s="17" t="s">
        <v>120</v>
      </c>
      <c r="BM147" s="149" t="s">
        <v>406</v>
      </c>
    </row>
    <row r="148" spans="2:65" s="1" customFormat="1" ht="16.5" customHeight="1" x14ac:dyDescent="0.2">
      <c r="B148" s="137"/>
      <c r="C148" s="138" t="s">
        <v>7</v>
      </c>
      <c r="D148" s="138" t="s">
        <v>311</v>
      </c>
      <c r="E148" s="139" t="s">
        <v>8596</v>
      </c>
      <c r="F148" s="140" t="s">
        <v>8597</v>
      </c>
      <c r="G148" s="141" t="s">
        <v>314</v>
      </c>
      <c r="H148" s="142">
        <v>2</v>
      </c>
      <c r="I148" s="143"/>
      <c r="J148" s="144">
        <f t="shared" si="0"/>
        <v>0</v>
      </c>
      <c r="K148" s="140" t="s">
        <v>366</v>
      </c>
      <c r="L148" s="33"/>
      <c r="M148" s="145" t="s">
        <v>1</v>
      </c>
      <c r="N148" s="146" t="s">
        <v>46</v>
      </c>
      <c r="P148" s="147">
        <f t="shared" si="1"/>
        <v>0</v>
      </c>
      <c r="Q148" s="147">
        <v>0</v>
      </c>
      <c r="R148" s="147">
        <f t="shared" si="2"/>
        <v>0</v>
      </c>
      <c r="S148" s="147">
        <v>0</v>
      </c>
      <c r="T148" s="148">
        <f t="shared" si="3"/>
        <v>0</v>
      </c>
      <c r="AR148" s="149" t="s">
        <v>120</v>
      </c>
      <c r="AT148" s="149" t="s">
        <v>311</v>
      </c>
      <c r="AU148" s="149" t="s">
        <v>88</v>
      </c>
      <c r="AY148" s="17" t="s">
        <v>309</v>
      </c>
      <c r="BE148" s="150">
        <f t="shared" si="4"/>
        <v>0</v>
      </c>
      <c r="BF148" s="150">
        <f t="shared" si="5"/>
        <v>0</v>
      </c>
      <c r="BG148" s="150">
        <f t="shared" si="6"/>
        <v>0</v>
      </c>
      <c r="BH148" s="150">
        <f t="shared" si="7"/>
        <v>0</v>
      </c>
      <c r="BI148" s="150">
        <f t="shared" si="8"/>
        <v>0</v>
      </c>
      <c r="BJ148" s="17" t="s">
        <v>88</v>
      </c>
      <c r="BK148" s="150">
        <f t="shared" si="9"/>
        <v>0</v>
      </c>
      <c r="BL148" s="17" t="s">
        <v>120</v>
      </c>
      <c r="BM148" s="149" t="s">
        <v>410</v>
      </c>
    </row>
    <row r="149" spans="2:65" s="1" customFormat="1" ht="24.2" customHeight="1" x14ac:dyDescent="0.2">
      <c r="B149" s="137"/>
      <c r="C149" s="138" t="s">
        <v>361</v>
      </c>
      <c r="D149" s="138" t="s">
        <v>311</v>
      </c>
      <c r="E149" s="139" t="s">
        <v>8598</v>
      </c>
      <c r="F149" s="140" t="s">
        <v>8599</v>
      </c>
      <c r="G149" s="141" t="s">
        <v>314</v>
      </c>
      <c r="H149" s="142">
        <v>1</v>
      </c>
      <c r="I149" s="143"/>
      <c r="J149" s="144">
        <f t="shared" si="0"/>
        <v>0</v>
      </c>
      <c r="K149" s="140" t="s">
        <v>366</v>
      </c>
      <c r="L149" s="33"/>
      <c r="M149" s="145" t="s">
        <v>1</v>
      </c>
      <c r="N149" s="146" t="s">
        <v>46</v>
      </c>
      <c r="P149" s="147">
        <f t="shared" si="1"/>
        <v>0</v>
      </c>
      <c r="Q149" s="147">
        <v>0</v>
      </c>
      <c r="R149" s="147">
        <f t="shared" si="2"/>
        <v>0</v>
      </c>
      <c r="S149" s="147">
        <v>0</v>
      </c>
      <c r="T149" s="148">
        <f t="shared" si="3"/>
        <v>0</v>
      </c>
      <c r="AR149" s="149" t="s">
        <v>120</v>
      </c>
      <c r="AT149" s="149" t="s">
        <v>311</v>
      </c>
      <c r="AU149" s="149" t="s">
        <v>88</v>
      </c>
      <c r="AY149" s="17" t="s">
        <v>309</v>
      </c>
      <c r="BE149" s="150">
        <f t="shared" si="4"/>
        <v>0</v>
      </c>
      <c r="BF149" s="150">
        <f t="shared" si="5"/>
        <v>0</v>
      </c>
      <c r="BG149" s="150">
        <f t="shared" si="6"/>
        <v>0</v>
      </c>
      <c r="BH149" s="150">
        <f t="shared" si="7"/>
        <v>0</v>
      </c>
      <c r="BI149" s="150">
        <f t="shared" si="8"/>
        <v>0</v>
      </c>
      <c r="BJ149" s="17" t="s">
        <v>88</v>
      </c>
      <c r="BK149" s="150">
        <f t="shared" si="9"/>
        <v>0</v>
      </c>
      <c r="BL149" s="17" t="s">
        <v>120</v>
      </c>
      <c r="BM149" s="149" t="s">
        <v>414</v>
      </c>
    </row>
    <row r="150" spans="2:65" s="1" customFormat="1" ht="16.5" customHeight="1" x14ac:dyDescent="0.2">
      <c r="B150" s="137"/>
      <c r="C150" s="138" t="s">
        <v>416</v>
      </c>
      <c r="D150" s="138" t="s">
        <v>311</v>
      </c>
      <c r="E150" s="139" t="s">
        <v>8600</v>
      </c>
      <c r="F150" s="140" t="s">
        <v>8601</v>
      </c>
      <c r="G150" s="141" t="s">
        <v>314</v>
      </c>
      <c r="H150" s="142">
        <v>2</v>
      </c>
      <c r="I150" s="143"/>
      <c r="J150" s="144">
        <f t="shared" si="0"/>
        <v>0</v>
      </c>
      <c r="K150" s="140" t="s">
        <v>366</v>
      </c>
      <c r="L150" s="33"/>
      <c r="M150" s="145" t="s">
        <v>1</v>
      </c>
      <c r="N150" s="146" t="s">
        <v>46</v>
      </c>
      <c r="P150" s="147">
        <f t="shared" si="1"/>
        <v>0</v>
      </c>
      <c r="Q150" s="147">
        <v>0</v>
      </c>
      <c r="R150" s="147">
        <f t="shared" si="2"/>
        <v>0</v>
      </c>
      <c r="S150" s="147">
        <v>0</v>
      </c>
      <c r="T150" s="148">
        <f t="shared" si="3"/>
        <v>0</v>
      </c>
      <c r="AR150" s="149" t="s">
        <v>120</v>
      </c>
      <c r="AT150" s="149" t="s">
        <v>311</v>
      </c>
      <c r="AU150" s="149" t="s">
        <v>88</v>
      </c>
      <c r="AY150" s="17" t="s">
        <v>309</v>
      </c>
      <c r="BE150" s="150">
        <f t="shared" si="4"/>
        <v>0</v>
      </c>
      <c r="BF150" s="150">
        <f t="shared" si="5"/>
        <v>0</v>
      </c>
      <c r="BG150" s="150">
        <f t="shared" si="6"/>
        <v>0</v>
      </c>
      <c r="BH150" s="150">
        <f t="shared" si="7"/>
        <v>0</v>
      </c>
      <c r="BI150" s="150">
        <f t="shared" si="8"/>
        <v>0</v>
      </c>
      <c r="BJ150" s="17" t="s">
        <v>88</v>
      </c>
      <c r="BK150" s="150">
        <f t="shared" si="9"/>
        <v>0</v>
      </c>
      <c r="BL150" s="17" t="s">
        <v>120</v>
      </c>
      <c r="BM150" s="149" t="s">
        <v>420</v>
      </c>
    </row>
    <row r="151" spans="2:65" s="1" customFormat="1" ht="39" x14ac:dyDescent="0.2">
      <c r="B151" s="33"/>
      <c r="D151" s="155" t="s">
        <v>318</v>
      </c>
      <c r="F151" s="156" t="s">
        <v>8602</v>
      </c>
      <c r="I151" s="153"/>
      <c r="L151" s="33"/>
      <c r="M151" s="154"/>
      <c r="T151" s="57"/>
      <c r="AT151" s="17" t="s">
        <v>318</v>
      </c>
      <c r="AU151" s="17" t="s">
        <v>88</v>
      </c>
    </row>
    <row r="152" spans="2:65" s="1" customFormat="1" ht="16.5" customHeight="1" x14ac:dyDescent="0.2">
      <c r="B152" s="137"/>
      <c r="C152" s="138" t="s">
        <v>367</v>
      </c>
      <c r="D152" s="138" t="s">
        <v>311</v>
      </c>
      <c r="E152" s="139" t="s">
        <v>8603</v>
      </c>
      <c r="F152" s="140" t="s">
        <v>8604</v>
      </c>
      <c r="G152" s="141" t="s">
        <v>314</v>
      </c>
      <c r="H152" s="142">
        <v>1</v>
      </c>
      <c r="I152" s="143"/>
      <c r="J152" s="144">
        <f>ROUND(I152*H152,2)</f>
        <v>0</v>
      </c>
      <c r="K152" s="140" t="s">
        <v>366</v>
      </c>
      <c r="L152" s="33"/>
      <c r="M152" s="145" t="s">
        <v>1</v>
      </c>
      <c r="N152" s="146" t="s">
        <v>46</v>
      </c>
      <c r="P152" s="147">
        <f>O152*H152</f>
        <v>0</v>
      </c>
      <c r="Q152" s="147">
        <v>0</v>
      </c>
      <c r="R152" s="147">
        <f>Q152*H152</f>
        <v>0</v>
      </c>
      <c r="S152" s="147">
        <v>0</v>
      </c>
      <c r="T152" s="148">
        <f>S152*H152</f>
        <v>0</v>
      </c>
      <c r="AR152" s="149" t="s">
        <v>120</v>
      </c>
      <c r="AT152" s="149" t="s">
        <v>311</v>
      </c>
      <c r="AU152" s="149" t="s">
        <v>88</v>
      </c>
      <c r="AY152" s="17" t="s">
        <v>309</v>
      </c>
      <c r="BE152" s="150">
        <f>IF(N152="základní",J152,0)</f>
        <v>0</v>
      </c>
      <c r="BF152" s="150">
        <f>IF(N152="snížená",J152,0)</f>
        <v>0</v>
      </c>
      <c r="BG152" s="150">
        <f>IF(N152="zákl. přenesená",J152,0)</f>
        <v>0</v>
      </c>
      <c r="BH152" s="150">
        <f>IF(N152="sníž. přenesená",J152,0)</f>
        <v>0</v>
      </c>
      <c r="BI152" s="150">
        <f>IF(N152="nulová",J152,0)</f>
        <v>0</v>
      </c>
      <c r="BJ152" s="17" t="s">
        <v>88</v>
      </c>
      <c r="BK152" s="150">
        <f>ROUND(I152*H152,2)</f>
        <v>0</v>
      </c>
      <c r="BL152" s="17" t="s">
        <v>120</v>
      </c>
      <c r="BM152" s="149" t="s">
        <v>424</v>
      </c>
    </row>
    <row r="153" spans="2:65" s="1" customFormat="1" ht="29.25" x14ac:dyDescent="0.2">
      <c r="B153" s="33"/>
      <c r="D153" s="155" t="s">
        <v>318</v>
      </c>
      <c r="F153" s="156" t="s">
        <v>8605</v>
      </c>
      <c r="I153" s="153"/>
      <c r="L153" s="33"/>
      <c r="M153" s="154"/>
      <c r="T153" s="57"/>
      <c r="AT153" s="17" t="s">
        <v>318</v>
      </c>
      <c r="AU153" s="17" t="s">
        <v>88</v>
      </c>
    </row>
    <row r="154" spans="2:65" s="1" customFormat="1" ht="16.5" customHeight="1" x14ac:dyDescent="0.2">
      <c r="B154" s="137"/>
      <c r="C154" s="138" t="s">
        <v>426</v>
      </c>
      <c r="D154" s="138" t="s">
        <v>311</v>
      </c>
      <c r="E154" s="139" t="s">
        <v>8606</v>
      </c>
      <c r="F154" s="140" t="s">
        <v>8607</v>
      </c>
      <c r="G154" s="141" t="s">
        <v>314</v>
      </c>
      <c r="H154" s="142">
        <v>2</v>
      </c>
      <c r="I154" s="143"/>
      <c r="J154" s="144">
        <f>ROUND(I154*H154,2)</f>
        <v>0</v>
      </c>
      <c r="K154" s="140" t="s">
        <v>366</v>
      </c>
      <c r="L154" s="33"/>
      <c r="M154" s="145" t="s">
        <v>1</v>
      </c>
      <c r="N154" s="146" t="s">
        <v>46</v>
      </c>
      <c r="P154" s="147">
        <f>O154*H154</f>
        <v>0</v>
      </c>
      <c r="Q154" s="147">
        <v>0</v>
      </c>
      <c r="R154" s="147">
        <f>Q154*H154</f>
        <v>0</v>
      </c>
      <c r="S154" s="147">
        <v>0</v>
      </c>
      <c r="T154" s="148">
        <f>S154*H154</f>
        <v>0</v>
      </c>
      <c r="AR154" s="149" t="s">
        <v>120</v>
      </c>
      <c r="AT154" s="149" t="s">
        <v>311</v>
      </c>
      <c r="AU154" s="149" t="s">
        <v>88</v>
      </c>
      <c r="AY154" s="17" t="s">
        <v>309</v>
      </c>
      <c r="BE154" s="150">
        <f>IF(N154="základní",J154,0)</f>
        <v>0</v>
      </c>
      <c r="BF154" s="150">
        <f>IF(N154="snížená",J154,0)</f>
        <v>0</v>
      </c>
      <c r="BG154" s="150">
        <f>IF(N154="zákl. přenesená",J154,0)</f>
        <v>0</v>
      </c>
      <c r="BH154" s="150">
        <f>IF(N154="sníž. přenesená",J154,0)</f>
        <v>0</v>
      </c>
      <c r="BI154" s="150">
        <f>IF(N154="nulová",J154,0)</f>
        <v>0</v>
      </c>
      <c r="BJ154" s="17" t="s">
        <v>88</v>
      </c>
      <c r="BK154" s="150">
        <f>ROUND(I154*H154,2)</f>
        <v>0</v>
      </c>
      <c r="BL154" s="17" t="s">
        <v>120</v>
      </c>
      <c r="BM154" s="149" t="s">
        <v>429</v>
      </c>
    </row>
    <row r="155" spans="2:65" s="1" customFormat="1" ht="29.25" x14ac:dyDescent="0.2">
      <c r="B155" s="33"/>
      <c r="D155" s="155" t="s">
        <v>318</v>
      </c>
      <c r="F155" s="156" t="s">
        <v>8608</v>
      </c>
      <c r="I155" s="153"/>
      <c r="L155" s="33"/>
      <c r="M155" s="154"/>
      <c r="T155" s="57"/>
      <c r="AT155" s="17" t="s">
        <v>318</v>
      </c>
      <c r="AU155" s="17" t="s">
        <v>88</v>
      </c>
    </row>
    <row r="156" spans="2:65" s="1" customFormat="1" ht="16.5" customHeight="1" x14ac:dyDescent="0.2">
      <c r="B156" s="137"/>
      <c r="C156" s="138" t="s">
        <v>371</v>
      </c>
      <c r="D156" s="138" t="s">
        <v>311</v>
      </c>
      <c r="E156" s="139" t="s">
        <v>8609</v>
      </c>
      <c r="F156" s="140" t="s">
        <v>8610</v>
      </c>
      <c r="G156" s="141" t="s">
        <v>314</v>
      </c>
      <c r="H156" s="142">
        <v>1</v>
      </c>
      <c r="I156" s="143"/>
      <c r="J156" s="144">
        <f>ROUND(I156*H156,2)</f>
        <v>0</v>
      </c>
      <c r="K156" s="140" t="s">
        <v>366</v>
      </c>
      <c r="L156" s="33"/>
      <c r="M156" s="145" t="s">
        <v>1</v>
      </c>
      <c r="N156" s="146" t="s">
        <v>46</v>
      </c>
      <c r="P156" s="147">
        <f>O156*H156</f>
        <v>0</v>
      </c>
      <c r="Q156" s="147">
        <v>0</v>
      </c>
      <c r="R156" s="147">
        <f>Q156*H156</f>
        <v>0</v>
      </c>
      <c r="S156" s="147">
        <v>0</v>
      </c>
      <c r="T156" s="148">
        <f>S156*H156</f>
        <v>0</v>
      </c>
      <c r="AR156" s="149" t="s">
        <v>120</v>
      </c>
      <c r="AT156" s="149" t="s">
        <v>311</v>
      </c>
      <c r="AU156" s="149" t="s">
        <v>88</v>
      </c>
      <c r="AY156" s="17" t="s">
        <v>309</v>
      </c>
      <c r="BE156" s="150">
        <f>IF(N156="základní",J156,0)</f>
        <v>0</v>
      </c>
      <c r="BF156" s="150">
        <f>IF(N156="snížená",J156,0)</f>
        <v>0</v>
      </c>
      <c r="BG156" s="150">
        <f>IF(N156="zákl. přenesená",J156,0)</f>
        <v>0</v>
      </c>
      <c r="BH156" s="150">
        <f>IF(N156="sníž. přenesená",J156,0)</f>
        <v>0</v>
      </c>
      <c r="BI156" s="150">
        <f>IF(N156="nulová",J156,0)</f>
        <v>0</v>
      </c>
      <c r="BJ156" s="17" t="s">
        <v>88</v>
      </c>
      <c r="BK156" s="150">
        <f>ROUND(I156*H156,2)</f>
        <v>0</v>
      </c>
      <c r="BL156" s="17" t="s">
        <v>120</v>
      </c>
      <c r="BM156" s="149" t="s">
        <v>435</v>
      </c>
    </row>
    <row r="157" spans="2:65" s="1" customFormat="1" ht="16.5" customHeight="1" x14ac:dyDescent="0.2">
      <c r="B157" s="137"/>
      <c r="C157" s="138" t="s">
        <v>437</v>
      </c>
      <c r="D157" s="138" t="s">
        <v>311</v>
      </c>
      <c r="E157" s="139" t="s">
        <v>8611</v>
      </c>
      <c r="F157" s="140" t="s">
        <v>8612</v>
      </c>
      <c r="G157" s="141" t="s">
        <v>314</v>
      </c>
      <c r="H157" s="142">
        <v>1</v>
      </c>
      <c r="I157" s="143"/>
      <c r="J157" s="144">
        <f>ROUND(I157*H157,2)</f>
        <v>0</v>
      </c>
      <c r="K157" s="140" t="s">
        <v>366</v>
      </c>
      <c r="L157" s="33"/>
      <c r="M157" s="145" t="s">
        <v>1</v>
      </c>
      <c r="N157" s="146" t="s">
        <v>46</v>
      </c>
      <c r="P157" s="147">
        <f>O157*H157</f>
        <v>0</v>
      </c>
      <c r="Q157" s="147">
        <v>0</v>
      </c>
      <c r="R157" s="147">
        <f>Q157*H157</f>
        <v>0</v>
      </c>
      <c r="S157" s="147">
        <v>0</v>
      </c>
      <c r="T157" s="148">
        <f>S157*H157</f>
        <v>0</v>
      </c>
      <c r="AR157" s="149" t="s">
        <v>120</v>
      </c>
      <c r="AT157" s="149" t="s">
        <v>311</v>
      </c>
      <c r="AU157" s="149" t="s">
        <v>88</v>
      </c>
      <c r="AY157" s="17" t="s">
        <v>309</v>
      </c>
      <c r="BE157" s="150">
        <f>IF(N157="základní",J157,0)</f>
        <v>0</v>
      </c>
      <c r="BF157" s="150">
        <f>IF(N157="snížená",J157,0)</f>
        <v>0</v>
      </c>
      <c r="BG157" s="150">
        <f>IF(N157="zákl. přenesená",J157,0)</f>
        <v>0</v>
      </c>
      <c r="BH157" s="150">
        <f>IF(N157="sníž. přenesená",J157,0)</f>
        <v>0</v>
      </c>
      <c r="BI157" s="150">
        <f>IF(N157="nulová",J157,0)</f>
        <v>0</v>
      </c>
      <c r="BJ157" s="17" t="s">
        <v>88</v>
      </c>
      <c r="BK157" s="150">
        <f>ROUND(I157*H157,2)</f>
        <v>0</v>
      </c>
      <c r="BL157" s="17" t="s">
        <v>120</v>
      </c>
      <c r="BM157" s="149" t="s">
        <v>440</v>
      </c>
    </row>
    <row r="158" spans="2:65" s="1" customFormat="1" ht="16.5" customHeight="1" x14ac:dyDescent="0.2">
      <c r="B158" s="137"/>
      <c r="C158" s="138" t="s">
        <v>376</v>
      </c>
      <c r="D158" s="138" t="s">
        <v>311</v>
      </c>
      <c r="E158" s="139" t="s">
        <v>8613</v>
      </c>
      <c r="F158" s="140" t="s">
        <v>8614</v>
      </c>
      <c r="G158" s="141" t="s">
        <v>314</v>
      </c>
      <c r="H158" s="142">
        <v>1</v>
      </c>
      <c r="I158" s="143"/>
      <c r="J158" s="144">
        <f>ROUND(I158*H158,2)</f>
        <v>0</v>
      </c>
      <c r="K158" s="140" t="s">
        <v>366</v>
      </c>
      <c r="L158" s="33"/>
      <c r="M158" s="145" t="s">
        <v>1</v>
      </c>
      <c r="N158" s="146" t="s">
        <v>46</v>
      </c>
      <c r="P158" s="147">
        <f>O158*H158</f>
        <v>0</v>
      </c>
      <c r="Q158" s="147">
        <v>0</v>
      </c>
      <c r="R158" s="147">
        <f>Q158*H158</f>
        <v>0</v>
      </c>
      <c r="S158" s="147">
        <v>0</v>
      </c>
      <c r="T158" s="148">
        <f>S158*H158</f>
        <v>0</v>
      </c>
      <c r="AR158" s="149" t="s">
        <v>120</v>
      </c>
      <c r="AT158" s="149" t="s">
        <v>311</v>
      </c>
      <c r="AU158" s="149" t="s">
        <v>88</v>
      </c>
      <c r="AY158" s="17" t="s">
        <v>309</v>
      </c>
      <c r="BE158" s="150">
        <f>IF(N158="základní",J158,0)</f>
        <v>0</v>
      </c>
      <c r="BF158" s="150">
        <f>IF(N158="snížená",J158,0)</f>
        <v>0</v>
      </c>
      <c r="BG158" s="150">
        <f>IF(N158="zákl. přenesená",J158,0)</f>
        <v>0</v>
      </c>
      <c r="BH158" s="150">
        <f>IF(N158="sníž. přenesená",J158,0)</f>
        <v>0</v>
      </c>
      <c r="BI158" s="150">
        <f>IF(N158="nulová",J158,0)</f>
        <v>0</v>
      </c>
      <c r="BJ158" s="17" t="s">
        <v>88</v>
      </c>
      <c r="BK158" s="150">
        <f>ROUND(I158*H158,2)</f>
        <v>0</v>
      </c>
      <c r="BL158" s="17" t="s">
        <v>120</v>
      </c>
      <c r="BM158" s="149" t="s">
        <v>443</v>
      </c>
    </row>
    <row r="159" spans="2:65" s="1" customFormat="1" ht="16.5" customHeight="1" x14ac:dyDescent="0.2">
      <c r="B159" s="137"/>
      <c r="C159" s="138" t="s">
        <v>444</v>
      </c>
      <c r="D159" s="138" t="s">
        <v>311</v>
      </c>
      <c r="E159" s="139" t="s">
        <v>8615</v>
      </c>
      <c r="F159" s="140" t="s">
        <v>8616</v>
      </c>
      <c r="G159" s="141" t="s">
        <v>434</v>
      </c>
      <c r="H159" s="142">
        <v>10</v>
      </c>
      <c r="I159" s="143"/>
      <c r="J159" s="144">
        <f>ROUND(I159*H159,2)</f>
        <v>0</v>
      </c>
      <c r="K159" s="140" t="s">
        <v>366</v>
      </c>
      <c r="L159" s="33"/>
      <c r="M159" s="145" t="s">
        <v>1</v>
      </c>
      <c r="N159" s="146" t="s">
        <v>46</v>
      </c>
      <c r="P159" s="147">
        <f>O159*H159</f>
        <v>0</v>
      </c>
      <c r="Q159" s="147">
        <v>0</v>
      </c>
      <c r="R159" s="147">
        <f>Q159*H159</f>
        <v>0</v>
      </c>
      <c r="S159" s="147">
        <v>0</v>
      </c>
      <c r="T159" s="148">
        <f>S159*H159</f>
        <v>0</v>
      </c>
      <c r="AR159" s="149" t="s">
        <v>120</v>
      </c>
      <c r="AT159" s="149" t="s">
        <v>311</v>
      </c>
      <c r="AU159" s="149" t="s">
        <v>88</v>
      </c>
      <c r="AY159" s="17" t="s">
        <v>309</v>
      </c>
      <c r="BE159" s="150">
        <f>IF(N159="základní",J159,0)</f>
        <v>0</v>
      </c>
      <c r="BF159" s="150">
        <f>IF(N159="snížená",J159,0)</f>
        <v>0</v>
      </c>
      <c r="BG159" s="150">
        <f>IF(N159="zákl. přenesená",J159,0)</f>
        <v>0</v>
      </c>
      <c r="BH159" s="150">
        <f>IF(N159="sníž. přenesená",J159,0)</f>
        <v>0</v>
      </c>
      <c r="BI159" s="150">
        <f>IF(N159="nulová",J159,0)</f>
        <v>0</v>
      </c>
      <c r="BJ159" s="17" t="s">
        <v>88</v>
      </c>
      <c r="BK159" s="150">
        <f>ROUND(I159*H159,2)</f>
        <v>0</v>
      </c>
      <c r="BL159" s="17" t="s">
        <v>120</v>
      </c>
      <c r="BM159" s="149" t="s">
        <v>447</v>
      </c>
    </row>
    <row r="160" spans="2:65" s="1" customFormat="1" ht="16.5" customHeight="1" x14ac:dyDescent="0.2">
      <c r="B160" s="137"/>
      <c r="C160" s="138" t="s">
        <v>381</v>
      </c>
      <c r="D160" s="138" t="s">
        <v>311</v>
      </c>
      <c r="E160" s="139" t="s">
        <v>8617</v>
      </c>
      <c r="F160" s="140" t="s">
        <v>8618</v>
      </c>
      <c r="G160" s="141" t="s">
        <v>314</v>
      </c>
      <c r="H160" s="142">
        <v>1</v>
      </c>
      <c r="I160" s="143"/>
      <c r="J160" s="144">
        <f>ROUND(I160*H160,2)</f>
        <v>0</v>
      </c>
      <c r="K160" s="140" t="s">
        <v>366</v>
      </c>
      <c r="L160" s="33"/>
      <c r="M160" s="145" t="s">
        <v>1</v>
      </c>
      <c r="N160" s="146" t="s">
        <v>46</v>
      </c>
      <c r="P160" s="147">
        <f>O160*H160</f>
        <v>0</v>
      </c>
      <c r="Q160" s="147">
        <v>0</v>
      </c>
      <c r="R160" s="147">
        <f>Q160*H160</f>
        <v>0</v>
      </c>
      <c r="S160" s="147">
        <v>0</v>
      </c>
      <c r="T160" s="148">
        <f>S160*H160</f>
        <v>0</v>
      </c>
      <c r="AR160" s="149" t="s">
        <v>120</v>
      </c>
      <c r="AT160" s="149" t="s">
        <v>311</v>
      </c>
      <c r="AU160" s="149" t="s">
        <v>88</v>
      </c>
      <c r="AY160" s="17" t="s">
        <v>309</v>
      </c>
      <c r="BE160" s="150">
        <f>IF(N160="základní",J160,0)</f>
        <v>0</v>
      </c>
      <c r="BF160" s="150">
        <f>IF(N160="snížená",J160,0)</f>
        <v>0</v>
      </c>
      <c r="BG160" s="150">
        <f>IF(N160="zákl. přenesená",J160,0)</f>
        <v>0</v>
      </c>
      <c r="BH160" s="150">
        <f>IF(N160="sníž. přenesená",J160,0)</f>
        <v>0</v>
      </c>
      <c r="BI160" s="150">
        <f>IF(N160="nulová",J160,0)</f>
        <v>0</v>
      </c>
      <c r="BJ160" s="17" t="s">
        <v>88</v>
      </c>
      <c r="BK160" s="150">
        <f>ROUND(I160*H160,2)</f>
        <v>0</v>
      </c>
      <c r="BL160" s="17" t="s">
        <v>120</v>
      </c>
      <c r="BM160" s="149" t="s">
        <v>452</v>
      </c>
    </row>
    <row r="161" spans="2:65" s="11" customFormat="1" ht="25.9" customHeight="1" x14ac:dyDescent="0.2">
      <c r="B161" s="125"/>
      <c r="D161" s="126" t="s">
        <v>80</v>
      </c>
      <c r="E161" s="127" t="s">
        <v>6203</v>
      </c>
      <c r="F161" s="127" t="s">
        <v>5845</v>
      </c>
      <c r="I161" s="128"/>
      <c r="J161" s="129">
        <f>BK161</f>
        <v>0</v>
      </c>
      <c r="L161" s="125"/>
      <c r="M161" s="130"/>
      <c r="P161" s="131">
        <f>P162</f>
        <v>0</v>
      </c>
      <c r="R161" s="131">
        <f>R162</f>
        <v>0</v>
      </c>
      <c r="T161" s="132">
        <f>T162</f>
        <v>0</v>
      </c>
      <c r="AR161" s="126" t="s">
        <v>88</v>
      </c>
      <c r="AT161" s="133" t="s">
        <v>80</v>
      </c>
      <c r="AU161" s="133" t="s">
        <v>81</v>
      </c>
      <c r="AY161" s="126" t="s">
        <v>309</v>
      </c>
      <c r="BK161" s="134">
        <f>BK162</f>
        <v>0</v>
      </c>
    </row>
    <row r="162" spans="2:65" s="1" customFormat="1" ht="16.5" customHeight="1" x14ac:dyDescent="0.2">
      <c r="B162" s="137"/>
      <c r="C162" s="138" t="s">
        <v>458</v>
      </c>
      <c r="D162" s="138" t="s">
        <v>311</v>
      </c>
      <c r="E162" s="139" t="s">
        <v>6593</v>
      </c>
      <c r="F162" s="140" t="s">
        <v>8619</v>
      </c>
      <c r="G162" s="141" t="s">
        <v>314</v>
      </c>
      <c r="H162" s="142">
        <v>1</v>
      </c>
      <c r="I162" s="143"/>
      <c r="J162" s="144">
        <f>ROUND(I162*H162,2)</f>
        <v>0</v>
      </c>
      <c r="K162" s="140" t="s">
        <v>366</v>
      </c>
      <c r="L162" s="33"/>
      <c r="M162" s="171" t="s">
        <v>1</v>
      </c>
      <c r="N162" s="172" t="s">
        <v>46</v>
      </c>
      <c r="O162" s="173"/>
      <c r="P162" s="174">
        <f>O162*H162</f>
        <v>0</v>
      </c>
      <c r="Q162" s="174">
        <v>0</v>
      </c>
      <c r="R162" s="174">
        <f>Q162*H162</f>
        <v>0</v>
      </c>
      <c r="S162" s="174">
        <v>0</v>
      </c>
      <c r="T162" s="175">
        <f>S162*H162</f>
        <v>0</v>
      </c>
      <c r="AR162" s="149" t="s">
        <v>120</v>
      </c>
      <c r="AT162" s="149" t="s">
        <v>311</v>
      </c>
      <c r="AU162" s="149" t="s">
        <v>88</v>
      </c>
      <c r="AY162" s="17" t="s">
        <v>309</v>
      </c>
      <c r="BE162" s="150">
        <f>IF(N162="základní",J162,0)</f>
        <v>0</v>
      </c>
      <c r="BF162" s="150">
        <f>IF(N162="snížená",J162,0)</f>
        <v>0</v>
      </c>
      <c r="BG162" s="150">
        <f>IF(N162="zákl. přenesená",J162,0)</f>
        <v>0</v>
      </c>
      <c r="BH162" s="150">
        <f>IF(N162="sníž. přenesená",J162,0)</f>
        <v>0</v>
      </c>
      <c r="BI162" s="150">
        <f>IF(N162="nulová",J162,0)</f>
        <v>0</v>
      </c>
      <c r="BJ162" s="17" t="s">
        <v>88</v>
      </c>
      <c r="BK162" s="150">
        <f>ROUND(I162*H162,2)</f>
        <v>0</v>
      </c>
      <c r="BL162" s="17" t="s">
        <v>120</v>
      </c>
      <c r="BM162" s="149" t="s">
        <v>461</v>
      </c>
    </row>
    <row r="163" spans="2:65" s="1" customFormat="1" ht="6.95" customHeight="1" x14ac:dyDescent="0.2">
      <c r="B163" s="45"/>
      <c r="C163" s="46"/>
      <c r="D163" s="46"/>
      <c r="E163" s="46"/>
      <c r="F163" s="46"/>
      <c r="G163" s="46"/>
      <c r="H163" s="46"/>
      <c r="I163" s="46"/>
      <c r="J163" s="46"/>
      <c r="K163" s="46"/>
      <c r="L163" s="33"/>
    </row>
  </sheetData>
  <autoFilter ref="C125:K162" xr:uid="{00000000-0009-0000-0000-000018000000}"/>
  <mergeCells count="15">
    <mergeCell ref="E112:H112"/>
    <mergeCell ref="E116:H116"/>
    <mergeCell ref="E114:H114"/>
    <mergeCell ref="E118:H118"/>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B2:BM138"/>
  <sheetViews>
    <sheetView showGridLines="0" workbookViewId="0"/>
  </sheetViews>
  <sheetFormatPr defaultRowHeight="11.2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233" t="s">
        <v>5</v>
      </c>
      <c r="M2" s="234"/>
      <c r="N2" s="234"/>
      <c r="O2" s="234"/>
      <c r="P2" s="234"/>
      <c r="Q2" s="234"/>
      <c r="R2" s="234"/>
      <c r="S2" s="234"/>
      <c r="T2" s="234"/>
      <c r="U2" s="234"/>
      <c r="V2" s="234"/>
      <c r="AT2" s="17" t="s">
        <v>183</v>
      </c>
    </row>
    <row r="3" spans="2:46" ht="6.95" customHeight="1" x14ac:dyDescent="0.2">
      <c r="B3" s="18"/>
      <c r="C3" s="19"/>
      <c r="D3" s="19"/>
      <c r="E3" s="19"/>
      <c r="F3" s="19"/>
      <c r="G3" s="19"/>
      <c r="H3" s="19"/>
      <c r="I3" s="19"/>
      <c r="J3" s="19"/>
      <c r="K3" s="19"/>
      <c r="L3" s="20"/>
      <c r="AT3" s="17" t="s">
        <v>90</v>
      </c>
    </row>
    <row r="4" spans="2:46" ht="24.95" customHeight="1" x14ac:dyDescent="0.2">
      <c r="B4" s="20"/>
      <c r="D4" s="21" t="s">
        <v>275</v>
      </c>
      <c r="L4" s="20"/>
      <c r="M4" s="94" t="s">
        <v>10</v>
      </c>
      <c r="AT4" s="17" t="s">
        <v>3</v>
      </c>
    </row>
    <row r="5" spans="2:46" ht="6.95" customHeight="1" x14ac:dyDescent="0.2">
      <c r="B5" s="20"/>
      <c r="L5" s="20"/>
    </row>
    <row r="6" spans="2:46" ht="12" customHeight="1" x14ac:dyDescent="0.2">
      <c r="B6" s="20"/>
      <c r="D6" s="27" t="s">
        <v>16</v>
      </c>
      <c r="L6" s="20"/>
    </row>
    <row r="7" spans="2:46" ht="16.5" customHeight="1" x14ac:dyDescent="0.2">
      <c r="B7" s="20"/>
      <c r="E7" s="254" t="str">
        <f>'Rekapitulace stavby'!K6</f>
        <v>OBLASTNÍ NEMOCNICE JIČÍN PAVILON PSYCHIATRIE</v>
      </c>
      <c r="F7" s="255"/>
      <c r="G7" s="255"/>
      <c r="H7" s="255"/>
      <c r="L7" s="20"/>
    </row>
    <row r="8" spans="2:46" ht="12.75" x14ac:dyDescent="0.2">
      <c r="B8" s="20"/>
      <c r="D8" s="27" t="s">
        <v>276</v>
      </c>
      <c r="L8" s="20"/>
    </row>
    <row r="9" spans="2:46" ht="16.5" customHeight="1" x14ac:dyDescent="0.2">
      <c r="B9" s="20"/>
      <c r="E9" s="254" t="s">
        <v>277</v>
      </c>
      <c r="F9" s="234"/>
      <c r="G9" s="234"/>
      <c r="H9" s="234"/>
      <c r="L9" s="20"/>
    </row>
    <row r="10" spans="2:46" ht="12" customHeight="1" x14ac:dyDescent="0.2">
      <c r="B10" s="20"/>
      <c r="D10" s="27" t="s">
        <v>278</v>
      </c>
      <c r="L10" s="20"/>
    </row>
    <row r="11" spans="2:46" s="1" customFormat="1" ht="16.5" customHeight="1" x14ac:dyDescent="0.2">
      <c r="B11" s="33"/>
      <c r="E11" s="238" t="s">
        <v>4347</v>
      </c>
      <c r="F11" s="253"/>
      <c r="G11" s="253"/>
      <c r="H11" s="253"/>
      <c r="L11" s="33"/>
    </row>
    <row r="12" spans="2:46" s="1" customFormat="1" ht="12" customHeight="1" x14ac:dyDescent="0.2">
      <c r="B12" s="33"/>
      <c r="D12" s="27" t="s">
        <v>5055</v>
      </c>
      <c r="L12" s="33"/>
    </row>
    <row r="13" spans="2:46" s="1" customFormat="1" ht="16.5" customHeight="1" x14ac:dyDescent="0.2">
      <c r="B13" s="33"/>
      <c r="E13" s="220" t="s">
        <v>8620</v>
      </c>
      <c r="F13" s="253"/>
      <c r="G13" s="253"/>
      <c r="H13" s="253"/>
      <c r="L13" s="33"/>
    </row>
    <row r="14" spans="2:46" s="1" customFormat="1" x14ac:dyDescent="0.2">
      <c r="B14" s="33"/>
      <c r="L14" s="33"/>
    </row>
    <row r="15" spans="2:46" s="1" customFormat="1" ht="12" customHeight="1" x14ac:dyDescent="0.2">
      <c r="B15" s="33"/>
      <c r="D15" s="27" t="s">
        <v>18</v>
      </c>
      <c r="F15" s="25" t="s">
        <v>1</v>
      </c>
      <c r="I15" s="27" t="s">
        <v>20</v>
      </c>
      <c r="J15" s="25" t="s">
        <v>1</v>
      </c>
      <c r="L15" s="33"/>
    </row>
    <row r="16" spans="2:46" s="1" customFormat="1" ht="12" customHeight="1" x14ac:dyDescent="0.2">
      <c r="B16" s="33"/>
      <c r="D16" s="27" t="s">
        <v>22</v>
      </c>
      <c r="F16" s="25" t="s">
        <v>23</v>
      </c>
      <c r="I16" s="27" t="s">
        <v>24</v>
      </c>
      <c r="J16" s="53">
        <f>'Rekapitulace stavby'!AN8</f>
        <v>45961</v>
      </c>
      <c r="L16" s="33"/>
    </row>
    <row r="17" spans="2:12" s="1" customFormat="1" ht="10.9" customHeight="1" x14ac:dyDescent="0.2">
      <c r="B17" s="33"/>
      <c r="L17" s="33"/>
    </row>
    <row r="18" spans="2:12" s="1" customFormat="1" ht="12" customHeight="1" x14ac:dyDescent="0.2">
      <c r="B18" s="33"/>
      <c r="D18" s="27" t="s">
        <v>29</v>
      </c>
      <c r="I18" s="27" t="s">
        <v>30</v>
      </c>
      <c r="J18" s="25" t="str">
        <f>IF('Rekapitulace stavby'!AN10="","",'Rekapitulace stavby'!AN10)</f>
        <v/>
      </c>
      <c r="L18" s="33"/>
    </row>
    <row r="19" spans="2:12" s="1" customFormat="1" ht="18" customHeight="1" x14ac:dyDescent="0.2">
      <c r="B19" s="33"/>
      <c r="E19" s="25" t="str">
        <f>IF('Rekapitulace stavby'!E11="","",'Rekapitulace stavby'!E11)</f>
        <v>KRÁLOVÉHRADECKÝ KRAJ</v>
      </c>
      <c r="I19" s="27" t="s">
        <v>32</v>
      </c>
      <c r="J19" s="25" t="str">
        <f>IF('Rekapitulace stavby'!AN11="","",'Rekapitulace stavby'!AN11)</f>
        <v/>
      </c>
      <c r="L19" s="33"/>
    </row>
    <row r="20" spans="2:12" s="1" customFormat="1" ht="6.95" customHeight="1" x14ac:dyDescent="0.2">
      <c r="B20" s="33"/>
      <c r="L20" s="33"/>
    </row>
    <row r="21" spans="2:12" s="1" customFormat="1" ht="12" customHeight="1" x14ac:dyDescent="0.2">
      <c r="B21" s="33"/>
      <c r="D21" s="27" t="s">
        <v>33</v>
      </c>
      <c r="I21" s="27" t="s">
        <v>30</v>
      </c>
      <c r="J21" s="28" t="str">
        <f>'Rekapitulace stavby'!AN13</f>
        <v>Vyplň údaj</v>
      </c>
      <c r="L21" s="33"/>
    </row>
    <row r="22" spans="2:12" s="1" customFormat="1" ht="18" customHeight="1" x14ac:dyDescent="0.2">
      <c r="B22" s="33"/>
      <c r="E22" s="256" t="str">
        <f>'Rekapitulace stavby'!E14</f>
        <v>Vyplň údaj</v>
      </c>
      <c r="F22" s="242"/>
      <c r="G22" s="242"/>
      <c r="H22" s="242"/>
      <c r="I22" s="27" t="s">
        <v>32</v>
      </c>
      <c r="J22" s="28" t="str">
        <f>'Rekapitulace stavby'!AN14</f>
        <v>Vyplň údaj</v>
      </c>
      <c r="L22" s="33"/>
    </row>
    <row r="23" spans="2:12" s="1" customFormat="1" ht="6.95" customHeight="1" x14ac:dyDescent="0.2">
      <c r="B23" s="33"/>
      <c r="L23" s="33"/>
    </row>
    <row r="24" spans="2:12" s="1" customFormat="1" ht="12" customHeight="1" x14ac:dyDescent="0.2">
      <c r="B24" s="33"/>
      <c r="D24" s="27" t="s">
        <v>35</v>
      </c>
      <c r="I24" s="27" t="s">
        <v>30</v>
      </c>
      <c r="J24" s="25" t="str">
        <f>IF('Rekapitulace stavby'!AN16="","",'Rekapitulace stavby'!AN16)</f>
        <v/>
      </c>
      <c r="L24" s="33"/>
    </row>
    <row r="25" spans="2:12" s="1" customFormat="1" ht="18" customHeight="1" x14ac:dyDescent="0.2">
      <c r="B25" s="33"/>
      <c r="E25" s="25" t="str">
        <f>IF('Rekapitulace stavby'!E17="","",'Rekapitulace stavby'!E17)</f>
        <v>KANIA a.s.</v>
      </c>
      <c r="I25" s="27" t="s">
        <v>32</v>
      </c>
      <c r="J25" s="25" t="str">
        <f>IF('Rekapitulace stavby'!AN17="","",'Rekapitulace stavby'!AN17)</f>
        <v/>
      </c>
      <c r="L25" s="33"/>
    </row>
    <row r="26" spans="2:12" s="1" customFormat="1" ht="6.95" customHeight="1" x14ac:dyDescent="0.2">
      <c r="B26" s="33"/>
      <c r="L26" s="33"/>
    </row>
    <row r="27" spans="2:12" s="1" customFormat="1" ht="12" customHeight="1" x14ac:dyDescent="0.2">
      <c r="B27" s="33"/>
      <c r="D27" s="27" t="s">
        <v>38</v>
      </c>
      <c r="I27" s="27" t="s">
        <v>30</v>
      </c>
      <c r="J27" s="25" t="str">
        <f>IF('Rekapitulace stavby'!AN19="","",'Rekapitulace stavby'!AN19)</f>
        <v/>
      </c>
      <c r="L27" s="33"/>
    </row>
    <row r="28" spans="2:12" s="1" customFormat="1" ht="18" customHeight="1" x14ac:dyDescent="0.2">
      <c r="B28" s="33"/>
      <c r="E28" s="25" t="str">
        <f>IF('Rekapitulace stavby'!E20="","",'Rekapitulace stavby'!E20)</f>
        <v xml:space="preserve"> </v>
      </c>
      <c r="I28" s="27" t="s">
        <v>32</v>
      </c>
      <c r="J28" s="25" t="str">
        <f>IF('Rekapitulace stavby'!AN20="","",'Rekapitulace stavby'!AN20)</f>
        <v/>
      </c>
      <c r="L28" s="33"/>
    </row>
    <row r="29" spans="2:12" s="1" customFormat="1" ht="6.95" customHeight="1" x14ac:dyDescent="0.2">
      <c r="B29" s="33"/>
      <c r="L29" s="33"/>
    </row>
    <row r="30" spans="2:12" s="1" customFormat="1" ht="12" customHeight="1" x14ac:dyDescent="0.2">
      <c r="B30" s="33"/>
      <c r="D30" s="27" t="s">
        <v>39</v>
      </c>
      <c r="L30" s="33"/>
    </row>
    <row r="31" spans="2:12" s="7" customFormat="1" ht="35.25" customHeight="1" x14ac:dyDescent="0.2">
      <c r="B31" s="95"/>
      <c r="E31" s="246" t="s">
        <v>8510</v>
      </c>
      <c r="F31" s="246"/>
      <c r="G31" s="246"/>
      <c r="H31" s="246"/>
      <c r="L31" s="95"/>
    </row>
    <row r="32" spans="2:12" s="1" customFormat="1" ht="6.95" customHeight="1" x14ac:dyDescent="0.2">
      <c r="B32" s="33"/>
      <c r="L32" s="33"/>
    </row>
    <row r="33" spans="2:12" s="1" customFormat="1" ht="6.95" customHeight="1" x14ac:dyDescent="0.2">
      <c r="B33" s="33"/>
      <c r="D33" s="54"/>
      <c r="E33" s="54"/>
      <c r="F33" s="54"/>
      <c r="G33" s="54"/>
      <c r="H33" s="54"/>
      <c r="I33" s="54"/>
      <c r="J33" s="54"/>
      <c r="K33" s="54"/>
      <c r="L33" s="33"/>
    </row>
    <row r="34" spans="2:12" s="1" customFormat="1" ht="25.35" customHeight="1" x14ac:dyDescent="0.2">
      <c r="B34" s="33"/>
      <c r="D34" s="96" t="s">
        <v>41</v>
      </c>
      <c r="J34" s="67">
        <f>ROUND(J125, 2)</f>
        <v>0</v>
      </c>
      <c r="L34" s="33"/>
    </row>
    <row r="35" spans="2:12" s="1" customFormat="1" ht="6.95" customHeight="1" x14ac:dyDescent="0.2">
      <c r="B35" s="33"/>
      <c r="D35" s="54"/>
      <c r="E35" s="54"/>
      <c r="F35" s="54"/>
      <c r="G35" s="54"/>
      <c r="H35" s="54"/>
      <c r="I35" s="54"/>
      <c r="J35" s="54"/>
      <c r="K35" s="54"/>
      <c r="L35" s="33"/>
    </row>
    <row r="36" spans="2:12" s="1" customFormat="1" ht="14.45" customHeight="1" x14ac:dyDescent="0.2">
      <c r="B36" s="33"/>
      <c r="F36" s="36" t="s">
        <v>43</v>
      </c>
      <c r="I36" s="36" t="s">
        <v>42</v>
      </c>
      <c r="J36" s="36" t="s">
        <v>44</v>
      </c>
      <c r="L36" s="33"/>
    </row>
    <row r="37" spans="2:12" s="1" customFormat="1" ht="14.45" customHeight="1" x14ac:dyDescent="0.2">
      <c r="B37" s="33"/>
      <c r="D37" s="56" t="s">
        <v>45</v>
      </c>
      <c r="E37" s="27" t="s">
        <v>46</v>
      </c>
      <c r="F37" s="87">
        <f>ROUND((SUM(BE125:BE137)),  2)</f>
        <v>0</v>
      </c>
      <c r="I37" s="97">
        <v>0.21</v>
      </c>
      <c r="J37" s="87">
        <f>ROUND(((SUM(BE125:BE137))*I37),  2)</f>
        <v>0</v>
      </c>
      <c r="L37" s="33"/>
    </row>
    <row r="38" spans="2:12" s="1" customFormat="1" ht="14.45" customHeight="1" x14ac:dyDescent="0.2">
      <c r="B38" s="33"/>
      <c r="E38" s="27" t="s">
        <v>47</v>
      </c>
      <c r="F38" s="87">
        <f>ROUND((SUM(BF125:BF137)),  2)</f>
        <v>0</v>
      </c>
      <c r="I38" s="97">
        <v>0.12</v>
      </c>
      <c r="J38" s="87">
        <f>ROUND(((SUM(BF125:BF137))*I38),  2)</f>
        <v>0</v>
      </c>
      <c r="L38" s="33"/>
    </row>
    <row r="39" spans="2:12" s="1" customFormat="1" ht="14.45" hidden="1" customHeight="1" x14ac:dyDescent="0.2">
      <c r="B39" s="33"/>
      <c r="E39" s="27" t="s">
        <v>48</v>
      </c>
      <c r="F39" s="87">
        <f>ROUND((SUM(BG125:BG137)),  2)</f>
        <v>0</v>
      </c>
      <c r="I39" s="97">
        <v>0.21</v>
      </c>
      <c r="J39" s="87">
        <f>0</f>
        <v>0</v>
      </c>
      <c r="L39" s="33"/>
    </row>
    <row r="40" spans="2:12" s="1" customFormat="1" ht="14.45" hidden="1" customHeight="1" x14ac:dyDescent="0.2">
      <c r="B40" s="33"/>
      <c r="E40" s="27" t="s">
        <v>49</v>
      </c>
      <c r="F40" s="87">
        <f>ROUND((SUM(BH125:BH137)),  2)</f>
        <v>0</v>
      </c>
      <c r="I40" s="97">
        <v>0.12</v>
      </c>
      <c r="J40" s="87">
        <f>0</f>
        <v>0</v>
      </c>
      <c r="L40" s="33"/>
    </row>
    <row r="41" spans="2:12" s="1" customFormat="1" ht="14.45" hidden="1" customHeight="1" x14ac:dyDescent="0.2">
      <c r="B41" s="33"/>
      <c r="E41" s="27" t="s">
        <v>50</v>
      </c>
      <c r="F41" s="87">
        <f>ROUND((SUM(BI125:BI137)),  2)</f>
        <v>0</v>
      </c>
      <c r="I41" s="97">
        <v>0</v>
      </c>
      <c r="J41" s="87">
        <f>0</f>
        <v>0</v>
      </c>
      <c r="L41" s="33"/>
    </row>
    <row r="42" spans="2:12" s="1" customFormat="1" ht="6.95" customHeight="1" x14ac:dyDescent="0.2">
      <c r="B42" s="33"/>
      <c r="L42" s="33"/>
    </row>
    <row r="43" spans="2:12" s="1" customFormat="1" ht="25.35" customHeight="1" x14ac:dyDescent="0.2">
      <c r="B43" s="33"/>
      <c r="C43" s="98"/>
      <c r="D43" s="99" t="s">
        <v>51</v>
      </c>
      <c r="E43" s="58"/>
      <c r="F43" s="58"/>
      <c r="G43" s="100" t="s">
        <v>52</v>
      </c>
      <c r="H43" s="101" t="s">
        <v>53</v>
      </c>
      <c r="I43" s="58"/>
      <c r="J43" s="102">
        <f>SUM(J34:J41)</f>
        <v>0</v>
      </c>
      <c r="K43" s="103"/>
      <c r="L43" s="33"/>
    </row>
    <row r="44" spans="2:12" s="1" customFormat="1" ht="14.45" customHeight="1" x14ac:dyDescent="0.2">
      <c r="B44" s="33"/>
      <c r="L44" s="33"/>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33"/>
      <c r="D50" s="42" t="s">
        <v>54</v>
      </c>
      <c r="E50" s="43"/>
      <c r="F50" s="43"/>
      <c r="G50" s="42" t="s">
        <v>55</v>
      </c>
      <c r="H50" s="43"/>
      <c r="I50" s="43"/>
      <c r="J50" s="43"/>
      <c r="K50" s="43"/>
      <c r="L50" s="33"/>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2.75" x14ac:dyDescent="0.2">
      <c r="B61" s="33"/>
      <c r="D61" s="44" t="s">
        <v>56</v>
      </c>
      <c r="E61" s="35"/>
      <c r="F61" s="104" t="s">
        <v>57</v>
      </c>
      <c r="G61" s="44" t="s">
        <v>56</v>
      </c>
      <c r="H61" s="35"/>
      <c r="I61" s="35"/>
      <c r="J61" s="105" t="s">
        <v>57</v>
      </c>
      <c r="K61" s="35"/>
      <c r="L61" s="33"/>
    </row>
    <row r="62" spans="2:12" x14ac:dyDescent="0.2">
      <c r="B62" s="20"/>
      <c r="L62" s="20"/>
    </row>
    <row r="63" spans="2:12" x14ac:dyDescent="0.2">
      <c r="B63" s="20"/>
      <c r="L63" s="20"/>
    </row>
    <row r="64" spans="2:12" x14ac:dyDescent="0.2">
      <c r="B64" s="20"/>
      <c r="L64" s="20"/>
    </row>
    <row r="65" spans="2:12" s="1" customFormat="1" ht="12.75" x14ac:dyDescent="0.2">
      <c r="B65" s="33"/>
      <c r="D65" s="42" t="s">
        <v>58</v>
      </c>
      <c r="E65" s="43"/>
      <c r="F65" s="43"/>
      <c r="G65" s="42" t="s">
        <v>59</v>
      </c>
      <c r="H65" s="43"/>
      <c r="I65" s="43"/>
      <c r="J65" s="43"/>
      <c r="K65" s="43"/>
      <c r="L65" s="33"/>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2.75" x14ac:dyDescent="0.2">
      <c r="B76" s="33"/>
      <c r="D76" s="44" t="s">
        <v>56</v>
      </c>
      <c r="E76" s="35"/>
      <c r="F76" s="104" t="s">
        <v>57</v>
      </c>
      <c r="G76" s="44" t="s">
        <v>56</v>
      </c>
      <c r="H76" s="35"/>
      <c r="I76" s="35"/>
      <c r="J76" s="105" t="s">
        <v>57</v>
      </c>
      <c r="K76" s="35"/>
      <c r="L76" s="33"/>
    </row>
    <row r="77" spans="2:12" s="1" customFormat="1" ht="14.45" customHeight="1" x14ac:dyDescent="0.2">
      <c r="B77" s="45"/>
      <c r="C77" s="46"/>
      <c r="D77" s="46"/>
      <c r="E77" s="46"/>
      <c r="F77" s="46"/>
      <c r="G77" s="46"/>
      <c r="H77" s="46"/>
      <c r="I77" s="46"/>
      <c r="J77" s="46"/>
      <c r="K77" s="46"/>
      <c r="L77" s="33"/>
    </row>
    <row r="81" spans="2:12" s="1" customFormat="1" ht="6.95" customHeight="1" x14ac:dyDescent="0.2">
      <c r="B81" s="47"/>
      <c r="C81" s="48"/>
      <c r="D81" s="48"/>
      <c r="E81" s="48"/>
      <c r="F81" s="48"/>
      <c r="G81" s="48"/>
      <c r="H81" s="48"/>
      <c r="I81" s="48"/>
      <c r="J81" s="48"/>
      <c r="K81" s="48"/>
      <c r="L81" s="33"/>
    </row>
    <row r="82" spans="2:12" s="1" customFormat="1" ht="24.95" customHeight="1" x14ac:dyDescent="0.2">
      <c r="B82" s="33"/>
      <c r="C82" s="21" t="s">
        <v>280</v>
      </c>
      <c r="L82" s="33"/>
    </row>
    <row r="83" spans="2:12" s="1" customFormat="1" ht="6.95" customHeight="1" x14ac:dyDescent="0.2">
      <c r="B83" s="33"/>
      <c r="L83" s="33"/>
    </row>
    <row r="84" spans="2:12" s="1" customFormat="1" ht="12" customHeight="1" x14ac:dyDescent="0.2">
      <c r="B84" s="33"/>
      <c r="C84" s="27" t="s">
        <v>16</v>
      </c>
      <c r="L84" s="33"/>
    </row>
    <row r="85" spans="2:12" s="1" customFormat="1" ht="16.5" customHeight="1" x14ac:dyDescent="0.2">
      <c r="B85" s="33"/>
      <c r="E85" s="254" t="str">
        <f>E7</f>
        <v>OBLASTNÍ NEMOCNICE JIČÍN PAVILON PSYCHIATRIE</v>
      </c>
      <c r="F85" s="255"/>
      <c r="G85" s="255"/>
      <c r="H85" s="255"/>
      <c r="L85" s="33"/>
    </row>
    <row r="86" spans="2:12" ht="12" customHeight="1" x14ac:dyDescent="0.2">
      <c r="B86" s="20"/>
      <c r="C86" s="27" t="s">
        <v>276</v>
      </c>
      <c r="L86" s="20"/>
    </row>
    <row r="87" spans="2:12" ht="16.5" customHeight="1" x14ac:dyDescent="0.2">
      <c r="B87" s="20"/>
      <c r="E87" s="254" t="s">
        <v>277</v>
      </c>
      <c r="F87" s="234"/>
      <c r="G87" s="234"/>
      <c r="H87" s="234"/>
      <c r="L87" s="20"/>
    </row>
    <row r="88" spans="2:12" ht="12" customHeight="1" x14ac:dyDescent="0.2">
      <c r="B88" s="20"/>
      <c r="C88" s="27" t="s">
        <v>278</v>
      </c>
      <c r="L88" s="20"/>
    </row>
    <row r="89" spans="2:12" s="1" customFormat="1" ht="16.5" customHeight="1" x14ac:dyDescent="0.2">
      <c r="B89" s="33"/>
      <c r="E89" s="238" t="s">
        <v>4347</v>
      </c>
      <c r="F89" s="253"/>
      <c r="G89" s="253"/>
      <c r="H89" s="253"/>
      <c r="L89" s="33"/>
    </row>
    <row r="90" spans="2:12" s="1" customFormat="1" ht="12" customHeight="1" x14ac:dyDescent="0.2">
      <c r="B90" s="33"/>
      <c r="C90" s="27" t="s">
        <v>5055</v>
      </c>
      <c r="L90" s="33"/>
    </row>
    <row r="91" spans="2:12" s="1" customFormat="1" ht="16.5" customHeight="1" x14ac:dyDescent="0.2">
      <c r="B91" s="33"/>
      <c r="E91" s="220" t="str">
        <f>E13</f>
        <v>D.1.4.8.3 - lahvový zdroj AIR</v>
      </c>
      <c r="F91" s="253"/>
      <c r="G91" s="253"/>
      <c r="H91" s="253"/>
      <c r="L91" s="33"/>
    </row>
    <row r="92" spans="2:12" s="1" customFormat="1" ht="6.95" customHeight="1" x14ac:dyDescent="0.2">
      <c r="B92" s="33"/>
      <c r="L92" s="33"/>
    </row>
    <row r="93" spans="2:12" s="1" customFormat="1" ht="12" customHeight="1" x14ac:dyDescent="0.2">
      <c r="B93" s="33"/>
      <c r="C93" s="27" t="s">
        <v>22</v>
      </c>
      <c r="F93" s="25" t="str">
        <f>F16</f>
        <v xml:space="preserve"> </v>
      </c>
      <c r="I93" s="27" t="s">
        <v>24</v>
      </c>
      <c r="J93" s="53">
        <f>IF(J16="","",J16)</f>
        <v>45961</v>
      </c>
      <c r="L93" s="33"/>
    </row>
    <row r="94" spans="2:12" s="1" customFormat="1" ht="6.95" customHeight="1" x14ac:dyDescent="0.2">
      <c r="B94" s="33"/>
      <c r="L94" s="33"/>
    </row>
    <row r="95" spans="2:12" s="1" customFormat="1" ht="15.2" customHeight="1" x14ac:dyDescent="0.2">
      <c r="B95" s="33"/>
      <c r="C95" s="27" t="s">
        <v>29</v>
      </c>
      <c r="F95" s="25" t="str">
        <f>E19</f>
        <v>KRÁLOVÉHRADECKÝ KRAJ</v>
      </c>
      <c r="I95" s="27" t="s">
        <v>35</v>
      </c>
      <c r="J95" s="31" t="str">
        <f>E25</f>
        <v>KANIA a.s.</v>
      </c>
      <c r="L95" s="33"/>
    </row>
    <row r="96" spans="2:12" s="1" customFormat="1" ht="15.2" customHeight="1" x14ac:dyDescent="0.2">
      <c r="B96" s="33"/>
      <c r="C96" s="27" t="s">
        <v>33</v>
      </c>
      <c r="F96" s="25" t="str">
        <f>IF(E22="","",E22)</f>
        <v>Vyplň údaj</v>
      </c>
      <c r="I96" s="27" t="s">
        <v>38</v>
      </c>
      <c r="J96" s="31" t="str">
        <f>E28</f>
        <v xml:space="preserve"> </v>
      </c>
      <c r="L96" s="33"/>
    </row>
    <row r="97" spans="2:47" s="1" customFormat="1" ht="10.35" customHeight="1" x14ac:dyDescent="0.2">
      <c r="B97" s="33"/>
      <c r="L97" s="33"/>
    </row>
    <row r="98" spans="2:47" s="1" customFormat="1" ht="29.25" customHeight="1" x14ac:dyDescent="0.2">
      <c r="B98" s="33"/>
      <c r="C98" s="106" t="s">
        <v>281</v>
      </c>
      <c r="D98" s="98"/>
      <c r="E98" s="98"/>
      <c r="F98" s="98"/>
      <c r="G98" s="98"/>
      <c r="H98" s="98"/>
      <c r="I98" s="98"/>
      <c r="J98" s="107" t="s">
        <v>282</v>
      </c>
      <c r="K98" s="98"/>
      <c r="L98" s="33"/>
    </row>
    <row r="99" spans="2:47" s="1" customFormat="1" ht="10.35" customHeight="1" x14ac:dyDescent="0.2">
      <c r="B99" s="33"/>
      <c r="L99" s="33"/>
    </row>
    <row r="100" spans="2:47" s="1" customFormat="1" ht="22.9" customHeight="1" x14ac:dyDescent="0.2">
      <c r="B100" s="33"/>
      <c r="C100" s="108" t="s">
        <v>283</v>
      </c>
      <c r="J100" s="67">
        <f>J125</f>
        <v>0</v>
      </c>
      <c r="L100" s="33"/>
      <c r="AU100" s="17" t="s">
        <v>284</v>
      </c>
    </row>
    <row r="101" spans="2:47" s="8" customFormat="1" ht="24.95" customHeight="1" x14ac:dyDescent="0.2">
      <c r="B101" s="109"/>
      <c r="D101" s="110" t="s">
        <v>8621</v>
      </c>
      <c r="E101" s="111"/>
      <c r="F101" s="111"/>
      <c r="G101" s="111"/>
      <c r="H101" s="111"/>
      <c r="I101" s="111"/>
      <c r="J101" s="112">
        <f>J126</f>
        <v>0</v>
      </c>
      <c r="L101" s="109"/>
    </row>
    <row r="102" spans="2:47" s="1" customFormat="1" ht="21.75" customHeight="1" x14ac:dyDescent="0.2">
      <c r="B102" s="33"/>
      <c r="L102" s="33"/>
    </row>
    <row r="103" spans="2:47" s="1" customFormat="1" ht="6.95" customHeight="1" x14ac:dyDescent="0.2">
      <c r="B103" s="45"/>
      <c r="C103" s="46"/>
      <c r="D103" s="46"/>
      <c r="E103" s="46"/>
      <c r="F103" s="46"/>
      <c r="G103" s="46"/>
      <c r="H103" s="46"/>
      <c r="I103" s="46"/>
      <c r="J103" s="46"/>
      <c r="K103" s="46"/>
      <c r="L103" s="33"/>
    </row>
    <row r="107" spans="2:47" s="1" customFormat="1" ht="6.95" customHeight="1" x14ac:dyDescent="0.2">
      <c r="B107" s="47"/>
      <c r="C107" s="48"/>
      <c r="D107" s="48"/>
      <c r="E107" s="48"/>
      <c r="F107" s="48"/>
      <c r="G107" s="48"/>
      <c r="H107" s="48"/>
      <c r="I107" s="48"/>
      <c r="J107" s="48"/>
      <c r="K107" s="48"/>
      <c r="L107" s="33"/>
    </row>
    <row r="108" spans="2:47" s="1" customFormat="1" ht="24.95" customHeight="1" x14ac:dyDescent="0.2">
      <c r="B108" s="33"/>
      <c r="C108" s="21" t="s">
        <v>294</v>
      </c>
      <c r="L108" s="33"/>
    </row>
    <row r="109" spans="2:47" s="1" customFormat="1" ht="6.95" customHeight="1" x14ac:dyDescent="0.2">
      <c r="B109" s="33"/>
      <c r="L109" s="33"/>
    </row>
    <row r="110" spans="2:47" s="1" customFormat="1" ht="12" customHeight="1" x14ac:dyDescent="0.2">
      <c r="B110" s="33"/>
      <c r="C110" s="27" t="s">
        <v>16</v>
      </c>
      <c r="L110" s="33"/>
    </row>
    <row r="111" spans="2:47" s="1" customFormat="1" ht="16.5" customHeight="1" x14ac:dyDescent="0.2">
      <c r="B111" s="33"/>
      <c r="E111" s="254" t="str">
        <f>E7</f>
        <v>OBLASTNÍ NEMOCNICE JIČÍN PAVILON PSYCHIATRIE</v>
      </c>
      <c r="F111" s="255"/>
      <c r="G111" s="255"/>
      <c r="H111" s="255"/>
      <c r="L111" s="33"/>
    </row>
    <row r="112" spans="2:47" ht="12" customHeight="1" x14ac:dyDescent="0.2">
      <c r="B112" s="20"/>
      <c r="C112" s="27" t="s">
        <v>276</v>
      </c>
      <c r="L112" s="20"/>
    </row>
    <row r="113" spans="2:65" ht="16.5" customHeight="1" x14ac:dyDescent="0.2">
      <c r="B113" s="20"/>
      <c r="E113" s="254" t="s">
        <v>277</v>
      </c>
      <c r="F113" s="234"/>
      <c r="G113" s="234"/>
      <c r="H113" s="234"/>
      <c r="L113" s="20"/>
    </row>
    <row r="114" spans="2:65" ht="12" customHeight="1" x14ac:dyDescent="0.2">
      <c r="B114" s="20"/>
      <c r="C114" s="27" t="s">
        <v>278</v>
      </c>
      <c r="L114" s="20"/>
    </row>
    <row r="115" spans="2:65" s="1" customFormat="1" ht="16.5" customHeight="1" x14ac:dyDescent="0.2">
      <c r="B115" s="33"/>
      <c r="E115" s="238" t="s">
        <v>4347</v>
      </c>
      <c r="F115" s="253"/>
      <c r="G115" s="253"/>
      <c r="H115" s="253"/>
      <c r="L115" s="33"/>
    </row>
    <row r="116" spans="2:65" s="1" customFormat="1" ht="12" customHeight="1" x14ac:dyDescent="0.2">
      <c r="B116" s="33"/>
      <c r="C116" s="27" t="s">
        <v>5055</v>
      </c>
      <c r="L116" s="33"/>
    </row>
    <row r="117" spans="2:65" s="1" customFormat="1" ht="16.5" customHeight="1" x14ac:dyDescent="0.2">
      <c r="B117" s="33"/>
      <c r="E117" s="220" t="str">
        <f>E13</f>
        <v>D.1.4.8.3 - lahvový zdroj AIR</v>
      </c>
      <c r="F117" s="253"/>
      <c r="G117" s="253"/>
      <c r="H117" s="253"/>
      <c r="L117" s="33"/>
    </row>
    <row r="118" spans="2:65" s="1" customFormat="1" ht="6.95" customHeight="1" x14ac:dyDescent="0.2">
      <c r="B118" s="33"/>
      <c r="L118" s="33"/>
    </row>
    <row r="119" spans="2:65" s="1" customFormat="1" ht="12" customHeight="1" x14ac:dyDescent="0.2">
      <c r="B119" s="33"/>
      <c r="C119" s="27" t="s">
        <v>22</v>
      </c>
      <c r="F119" s="25" t="str">
        <f>F16</f>
        <v xml:space="preserve"> </v>
      </c>
      <c r="I119" s="27" t="s">
        <v>24</v>
      </c>
      <c r="J119" s="53">
        <f>IF(J16="","",J16)</f>
        <v>45961</v>
      </c>
      <c r="L119" s="33"/>
    </row>
    <row r="120" spans="2:65" s="1" customFormat="1" ht="6.95" customHeight="1" x14ac:dyDescent="0.2">
      <c r="B120" s="33"/>
      <c r="L120" s="33"/>
    </row>
    <row r="121" spans="2:65" s="1" customFormat="1" ht="15.2" customHeight="1" x14ac:dyDescent="0.2">
      <c r="B121" s="33"/>
      <c r="C121" s="27" t="s">
        <v>29</v>
      </c>
      <c r="F121" s="25" t="str">
        <f>E19</f>
        <v>KRÁLOVÉHRADECKÝ KRAJ</v>
      </c>
      <c r="I121" s="27" t="s">
        <v>35</v>
      </c>
      <c r="J121" s="31" t="str">
        <f>E25</f>
        <v>KANIA a.s.</v>
      </c>
      <c r="L121" s="33"/>
    </row>
    <row r="122" spans="2:65" s="1" customFormat="1" ht="15.2" customHeight="1" x14ac:dyDescent="0.2">
      <c r="B122" s="33"/>
      <c r="C122" s="27" t="s">
        <v>33</v>
      </c>
      <c r="F122" s="25" t="str">
        <f>IF(E22="","",E22)</f>
        <v>Vyplň údaj</v>
      </c>
      <c r="I122" s="27" t="s">
        <v>38</v>
      </c>
      <c r="J122" s="31" t="str">
        <f>E28</f>
        <v xml:space="preserve"> </v>
      </c>
      <c r="L122" s="33"/>
    </row>
    <row r="123" spans="2:65" s="1" customFormat="1" ht="10.35" customHeight="1" x14ac:dyDescent="0.2">
      <c r="B123" s="33"/>
      <c r="L123" s="33"/>
    </row>
    <row r="124" spans="2:65" s="10" customFormat="1" ht="29.25" customHeight="1" x14ac:dyDescent="0.2">
      <c r="B124" s="117"/>
      <c r="C124" s="118" t="s">
        <v>295</v>
      </c>
      <c r="D124" s="119" t="s">
        <v>66</v>
      </c>
      <c r="E124" s="119" t="s">
        <v>62</v>
      </c>
      <c r="F124" s="119" t="s">
        <v>63</v>
      </c>
      <c r="G124" s="119" t="s">
        <v>296</v>
      </c>
      <c r="H124" s="119" t="s">
        <v>297</v>
      </c>
      <c r="I124" s="119" t="s">
        <v>298</v>
      </c>
      <c r="J124" s="119" t="s">
        <v>282</v>
      </c>
      <c r="K124" s="120" t="s">
        <v>299</v>
      </c>
      <c r="L124" s="117"/>
      <c r="M124" s="60" t="s">
        <v>1</v>
      </c>
      <c r="N124" s="61" t="s">
        <v>45</v>
      </c>
      <c r="O124" s="61" t="s">
        <v>300</v>
      </c>
      <c r="P124" s="61" t="s">
        <v>301</v>
      </c>
      <c r="Q124" s="61" t="s">
        <v>302</v>
      </c>
      <c r="R124" s="61" t="s">
        <v>303</v>
      </c>
      <c r="S124" s="61" t="s">
        <v>304</v>
      </c>
      <c r="T124" s="62" t="s">
        <v>305</v>
      </c>
    </row>
    <row r="125" spans="2:65" s="1" customFormat="1" ht="22.9" customHeight="1" x14ac:dyDescent="0.25">
      <c r="B125" s="33"/>
      <c r="C125" s="65" t="s">
        <v>306</v>
      </c>
      <c r="J125" s="121">
        <f>BK125</f>
        <v>0</v>
      </c>
      <c r="L125" s="33"/>
      <c r="M125" s="63"/>
      <c r="N125" s="54"/>
      <c r="O125" s="54"/>
      <c r="P125" s="122">
        <f>P126</f>
        <v>0</v>
      </c>
      <c r="Q125" s="54"/>
      <c r="R125" s="122">
        <f>R126</f>
        <v>0</v>
      </c>
      <c r="S125" s="54"/>
      <c r="T125" s="123">
        <f>T126</f>
        <v>0</v>
      </c>
      <c r="AT125" s="17" t="s">
        <v>80</v>
      </c>
      <c r="AU125" s="17" t="s">
        <v>284</v>
      </c>
      <c r="BK125" s="124">
        <f>BK126</f>
        <v>0</v>
      </c>
    </row>
    <row r="126" spans="2:65" s="11" customFormat="1" ht="25.9" customHeight="1" x14ac:dyDescent="0.2">
      <c r="B126" s="125"/>
      <c r="D126" s="126" t="s">
        <v>80</v>
      </c>
      <c r="E126" s="127" t="s">
        <v>534</v>
      </c>
      <c r="F126" s="127" t="s">
        <v>8622</v>
      </c>
      <c r="I126" s="128"/>
      <c r="J126" s="129">
        <f>BK126</f>
        <v>0</v>
      </c>
      <c r="L126" s="125"/>
      <c r="M126" s="130"/>
      <c r="P126" s="131">
        <f>SUM(P127:P137)</f>
        <v>0</v>
      </c>
      <c r="R126" s="131">
        <f>SUM(R127:R137)</f>
        <v>0</v>
      </c>
      <c r="T126" s="132">
        <f>SUM(T127:T137)</f>
        <v>0</v>
      </c>
      <c r="AR126" s="126" t="s">
        <v>88</v>
      </c>
      <c r="AT126" s="133" t="s">
        <v>80</v>
      </c>
      <c r="AU126" s="133" t="s">
        <v>81</v>
      </c>
      <c r="AY126" s="126" t="s">
        <v>309</v>
      </c>
      <c r="BK126" s="134">
        <f>SUM(BK127:BK137)</f>
        <v>0</v>
      </c>
    </row>
    <row r="127" spans="2:65" s="1" customFormat="1" ht="16.5" customHeight="1" x14ac:dyDescent="0.2">
      <c r="B127" s="137"/>
      <c r="C127" s="138" t="s">
        <v>88</v>
      </c>
      <c r="D127" s="138" t="s">
        <v>311</v>
      </c>
      <c r="E127" s="139" t="s">
        <v>8623</v>
      </c>
      <c r="F127" s="140" t="s">
        <v>8624</v>
      </c>
      <c r="G127" s="141" t="s">
        <v>434</v>
      </c>
      <c r="H127" s="142">
        <v>3</v>
      </c>
      <c r="I127" s="143"/>
      <c r="J127" s="144">
        <f t="shared" ref="J127:J136" si="0">ROUND(I127*H127,2)</f>
        <v>0</v>
      </c>
      <c r="K127" s="140" t="s">
        <v>366</v>
      </c>
      <c r="L127" s="33"/>
      <c r="M127" s="145" t="s">
        <v>1</v>
      </c>
      <c r="N127" s="146" t="s">
        <v>46</v>
      </c>
      <c r="P127" s="147">
        <f t="shared" ref="P127:P136" si="1">O127*H127</f>
        <v>0</v>
      </c>
      <c r="Q127" s="147">
        <v>0</v>
      </c>
      <c r="R127" s="147">
        <f t="shared" ref="R127:R136" si="2">Q127*H127</f>
        <v>0</v>
      </c>
      <c r="S127" s="147">
        <v>0</v>
      </c>
      <c r="T127" s="148">
        <f t="shared" ref="T127:T136" si="3">S127*H127</f>
        <v>0</v>
      </c>
      <c r="AR127" s="149" t="s">
        <v>120</v>
      </c>
      <c r="AT127" s="149" t="s">
        <v>311</v>
      </c>
      <c r="AU127" s="149" t="s">
        <v>88</v>
      </c>
      <c r="AY127" s="17" t="s">
        <v>309</v>
      </c>
      <c r="BE127" s="150">
        <f t="shared" ref="BE127:BE136" si="4">IF(N127="základní",J127,0)</f>
        <v>0</v>
      </c>
      <c r="BF127" s="150">
        <f t="shared" ref="BF127:BF136" si="5">IF(N127="snížená",J127,0)</f>
        <v>0</v>
      </c>
      <c r="BG127" s="150">
        <f t="shared" ref="BG127:BG136" si="6">IF(N127="zákl. přenesená",J127,0)</f>
        <v>0</v>
      </c>
      <c r="BH127" s="150">
        <f t="shared" ref="BH127:BH136" si="7">IF(N127="sníž. přenesená",J127,0)</f>
        <v>0</v>
      </c>
      <c r="BI127" s="150">
        <f t="shared" ref="BI127:BI136" si="8">IF(N127="nulová",J127,0)</f>
        <v>0</v>
      </c>
      <c r="BJ127" s="17" t="s">
        <v>88</v>
      </c>
      <c r="BK127" s="150">
        <f t="shared" ref="BK127:BK136" si="9">ROUND(I127*H127,2)</f>
        <v>0</v>
      </c>
      <c r="BL127" s="17" t="s">
        <v>120</v>
      </c>
      <c r="BM127" s="149" t="s">
        <v>90</v>
      </c>
    </row>
    <row r="128" spans="2:65" s="1" customFormat="1" ht="16.5" customHeight="1" x14ac:dyDescent="0.2">
      <c r="B128" s="137"/>
      <c r="C128" s="138" t="s">
        <v>90</v>
      </c>
      <c r="D128" s="138" t="s">
        <v>311</v>
      </c>
      <c r="E128" s="139" t="s">
        <v>8517</v>
      </c>
      <c r="F128" s="140" t="s">
        <v>8518</v>
      </c>
      <c r="G128" s="141" t="s">
        <v>434</v>
      </c>
      <c r="H128" s="142">
        <v>5</v>
      </c>
      <c r="I128" s="143"/>
      <c r="J128" s="144">
        <f t="shared" si="0"/>
        <v>0</v>
      </c>
      <c r="K128" s="140" t="s">
        <v>366</v>
      </c>
      <c r="L128" s="33"/>
      <c r="M128" s="145" t="s">
        <v>1</v>
      </c>
      <c r="N128" s="146" t="s">
        <v>46</v>
      </c>
      <c r="P128" s="147">
        <f t="shared" si="1"/>
        <v>0</v>
      </c>
      <c r="Q128" s="147">
        <v>0</v>
      </c>
      <c r="R128" s="147">
        <f t="shared" si="2"/>
        <v>0</v>
      </c>
      <c r="S128" s="147">
        <v>0</v>
      </c>
      <c r="T128" s="148">
        <f t="shared" si="3"/>
        <v>0</v>
      </c>
      <c r="AR128" s="149" t="s">
        <v>120</v>
      </c>
      <c r="AT128" s="149" t="s">
        <v>311</v>
      </c>
      <c r="AU128" s="149" t="s">
        <v>88</v>
      </c>
      <c r="AY128" s="17" t="s">
        <v>309</v>
      </c>
      <c r="BE128" s="150">
        <f t="shared" si="4"/>
        <v>0</v>
      </c>
      <c r="BF128" s="150">
        <f t="shared" si="5"/>
        <v>0</v>
      </c>
      <c r="BG128" s="150">
        <f t="shared" si="6"/>
        <v>0</v>
      </c>
      <c r="BH128" s="150">
        <f t="shared" si="7"/>
        <v>0</v>
      </c>
      <c r="BI128" s="150">
        <f t="shared" si="8"/>
        <v>0</v>
      </c>
      <c r="BJ128" s="17" t="s">
        <v>88</v>
      </c>
      <c r="BK128" s="150">
        <f t="shared" si="9"/>
        <v>0</v>
      </c>
      <c r="BL128" s="17" t="s">
        <v>120</v>
      </c>
      <c r="BM128" s="149" t="s">
        <v>120</v>
      </c>
    </row>
    <row r="129" spans="2:65" s="1" customFormat="1" ht="16.5" customHeight="1" x14ac:dyDescent="0.2">
      <c r="B129" s="137"/>
      <c r="C129" s="138" t="s">
        <v>101</v>
      </c>
      <c r="D129" s="138" t="s">
        <v>311</v>
      </c>
      <c r="E129" s="139" t="s">
        <v>8521</v>
      </c>
      <c r="F129" s="140" t="s">
        <v>8522</v>
      </c>
      <c r="G129" s="141" t="s">
        <v>8523</v>
      </c>
      <c r="H129" s="142">
        <v>220</v>
      </c>
      <c r="I129" s="143"/>
      <c r="J129" s="144">
        <f t="shared" si="0"/>
        <v>0</v>
      </c>
      <c r="K129" s="140" t="s">
        <v>366</v>
      </c>
      <c r="L129" s="33"/>
      <c r="M129" s="145" t="s">
        <v>1</v>
      </c>
      <c r="N129" s="146" t="s">
        <v>46</v>
      </c>
      <c r="P129" s="147">
        <f t="shared" si="1"/>
        <v>0</v>
      </c>
      <c r="Q129" s="147">
        <v>0</v>
      </c>
      <c r="R129" s="147">
        <f t="shared" si="2"/>
        <v>0</v>
      </c>
      <c r="S129" s="147">
        <v>0</v>
      </c>
      <c r="T129" s="148">
        <f t="shared" si="3"/>
        <v>0</v>
      </c>
      <c r="AR129" s="149" t="s">
        <v>120</v>
      </c>
      <c r="AT129" s="149" t="s">
        <v>311</v>
      </c>
      <c r="AU129" s="149" t="s">
        <v>88</v>
      </c>
      <c r="AY129" s="17" t="s">
        <v>309</v>
      </c>
      <c r="BE129" s="150">
        <f t="shared" si="4"/>
        <v>0</v>
      </c>
      <c r="BF129" s="150">
        <f t="shared" si="5"/>
        <v>0</v>
      </c>
      <c r="BG129" s="150">
        <f t="shared" si="6"/>
        <v>0</v>
      </c>
      <c r="BH129" s="150">
        <f t="shared" si="7"/>
        <v>0</v>
      </c>
      <c r="BI129" s="150">
        <f t="shared" si="8"/>
        <v>0</v>
      </c>
      <c r="BJ129" s="17" t="s">
        <v>88</v>
      </c>
      <c r="BK129" s="150">
        <f t="shared" si="9"/>
        <v>0</v>
      </c>
      <c r="BL129" s="17" t="s">
        <v>120</v>
      </c>
      <c r="BM129" s="149" t="s">
        <v>325</v>
      </c>
    </row>
    <row r="130" spans="2:65" s="1" customFormat="1" ht="16.5" customHeight="1" x14ac:dyDescent="0.2">
      <c r="B130" s="137"/>
      <c r="C130" s="138" t="s">
        <v>120</v>
      </c>
      <c r="D130" s="138" t="s">
        <v>311</v>
      </c>
      <c r="E130" s="139" t="s">
        <v>8625</v>
      </c>
      <c r="F130" s="140" t="s">
        <v>8626</v>
      </c>
      <c r="G130" s="141" t="s">
        <v>314</v>
      </c>
      <c r="H130" s="142">
        <v>6</v>
      </c>
      <c r="I130" s="143"/>
      <c r="J130" s="144">
        <f t="shared" si="0"/>
        <v>0</v>
      </c>
      <c r="K130" s="140" t="s">
        <v>366</v>
      </c>
      <c r="L130" s="33"/>
      <c r="M130" s="145" t="s">
        <v>1</v>
      </c>
      <c r="N130" s="146" t="s">
        <v>46</v>
      </c>
      <c r="P130" s="147">
        <f t="shared" si="1"/>
        <v>0</v>
      </c>
      <c r="Q130" s="147">
        <v>0</v>
      </c>
      <c r="R130" s="147">
        <f t="shared" si="2"/>
        <v>0</v>
      </c>
      <c r="S130" s="147">
        <v>0</v>
      </c>
      <c r="T130" s="148">
        <f t="shared" si="3"/>
        <v>0</v>
      </c>
      <c r="AR130" s="149" t="s">
        <v>120</v>
      </c>
      <c r="AT130" s="149" t="s">
        <v>311</v>
      </c>
      <c r="AU130" s="149" t="s">
        <v>88</v>
      </c>
      <c r="AY130" s="17" t="s">
        <v>309</v>
      </c>
      <c r="BE130" s="150">
        <f t="shared" si="4"/>
        <v>0</v>
      </c>
      <c r="BF130" s="150">
        <f t="shared" si="5"/>
        <v>0</v>
      </c>
      <c r="BG130" s="150">
        <f t="shared" si="6"/>
        <v>0</v>
      </c>
      <c r="BH130" s="150">
        <f t="shared" si="7"/>
        <v>0</v>
      </c>
      <c r="BI130" s="150">
        <f t="shared" si="8"/>
        <v>0</v>
      </c>
      <c r="BJ130" s="17" t="s">
        <v>88</v>
      </c>
      <c r="BK130" s="150">
        <f t="shared" si="9"/>
        <v>0</v>
      </c>
      <c r="BL130" s="17" t="s">
        <v>120</v>
      </c>
      <c r="BM130" s="149" t="s">
        <v>329</v>
      </c>
    </row>
    <row r="131" spans="2:65" s="1" customFormat="1" ht="16.5" customHeight="1" x14ac:dyDescent="0.2">
      <c r="B131" s="137"/>
      <c r="C131" s="138" t="s">
        <v>331</v>
      </c>
      <c r="D131" s="138" t="s">
        <v>311</v>
      </c>
      <c r="E131" s="139" t="s">
        <v>8575</v>
      </c>
      <c r="F131" s="140" t="s">
        <v>8535</v>
      </c>
      <c r="G131" s="141" t="s">
        <v>314</v>
      </c>
      <c r="H131" s="142">
        <v>8</v>
      </c>
      <c r="I131" s="143"/>
      <c r="J131" s="144">
        <f t="shared" si="0"/>
        <v>0</v>
      </c>
      <c r="K131" s="140" t="s">
        <v>366</v>
      </c>
      <c r="L131" s="33"/>
      <c r="M131" s="145" t="s">
        <v>1</v>
      </c>
      <c r="N131" s="146" t="s">
        <v>46</v>
      </c>
      <c r="P131" s="147">
        <f t="shared" si="1"/>
        <v>0</v>
      </c>
      <c r="Q131" s="147">
        <v>0</v>
      </c>
      <c r="R131" s="147">
        <f t="shared" si="2"/>
        <v>0</v>
      </c>
      <c r="S131" s="147">
        <v>0</v>
      </c>
      <c r="T131" s="148">
        <f t="shared" si="3"/>
        <v>0</v>
      </c>
      <c r="AR131" s="149" t="s">
        <v>120</v>
      </c>
      <c r="AT131" s="149" t="s">
        <v>311</v>
      </c>
      <c r="AU131" s="149" t="s">
        <v>88</v>
      </c>
      <c r="AY131" s="17" t="s">
        <v>309</v>
      </c>
      <c r="BE131" s="150">
        <f t="shared" si="4"/>
        <v>0</v>
      </c>
      <c r="BF131" s="150">
        <f t="shared" si="5"/>
        <v>0</v>
      </c>
      <c r="BG131" s="150">
        <f t="shared" si="6"/>
        <v>0</v>
      </c>
      <c r="BH131" s="150">
        <f t="shared" si="7"/>
        <v>0</v>
      </c>
      <c r="BI131" s="150">
        <f t="shared" si="8"/>
        <v>0</v>
      </c>
      <c r="BJ131" s="17" t="s">
        <v>88</v>
      </c>
      <c r="BK131" s="150">
        <f t="shared" si="9"/>
        <v>0</v>
      </c>
      <c r="BL131" s="17" t="s">
        <v>120</v>
      </c>
      <c r="BM131" s="149" t="s">
        <v>334</v>
      </c>
    </row>
    <row r="132" spans="2:65" s="1" customFormat="1" ht="16.5" customHeight="1" x14ac:dyDescent="0.2">
      <c r="B132" s="137"/>
      <c r="C132" s="138" t="s">
        <v>325</v>
      </c>
      <c r="D132" s="138" t="s">
        <v>311</v>
      </c>
      <c r="E132" s="139" t="s">
        <v>8576</v>
      </c>
      <c r="F132" s="140" t="s">
        <v>8537</v>
      </c>
      <c r="G132" s="141" t="s">
        <v>434</v>
      </c>
      <c r="H132" s="142">
        <v>8</v>
      </c>
      <c r="I132" s="143"/>
      <c r="J132" s="144">
        <f t="shared" si="0"/>
        <v>0</v>
      </c>
      <c r="K132" s="140" t="s">
        <v>366</v>
      </c>
      <c r="L132" s="33"/>
      <c r="M132" s="145" t="s">
        <v>1</v>
      </c>
      <c r="N132" s="146" t="s">
        <v>46</v>
      </c>
      <c r="P132" s="147">
        <f t="shared" si="1"/>
        <v>0</v>
      </c>
      <c r="Q132" s="147">
        <v>0</v>
      </c>
      <c r="R132" s="147">
        <f t="shared" si="2"/>
        <v>0</v>
      </c>
      <c r="S132" s="147">
        <v>0</v>
      </c>
      <c r="T132" s="148">
        <f t="shared" si="3"/>
        <v>0</v>
      </c>
      <c r="AR132" s="149" t="s">
        <v>120</v>
      </c>
      <c r="AT132" s="149" t="s">
        <v>311</v>
      </c>
      <c r="AU132" s="149" t="s">
        <v>88</v>
      </c>
      <c r="AY132" s="17" t="s">
        <v>309</v>
      </c>
      <c r="BE132" s="150">
        <f t="shared" si="4"/>
        <v>0</v>
      </c>
      <c r="BF132" s="150">
        <f t="shared" si="5"/>
        <v>0</v>
      </c>
      <c r="BG132" s="150">
        <f t="shared" si="6"/>
        <v>0</v>
      </c>
      <c r="BH132" s="150">
        <f t="shared" si="7"/>
        <v>0</v>
      </c>
      <c r="BI132" s="150">
        <f t="shared" si="8"/>
        <v>0</v>
      </c>
      <c r="BJ132" s="17" t="s">
        <v>88</v>
      </c>
      <c r="BK132" s="150">
        <f t="shared" si="9"/>
        <v>0</v>
      </c>
      <c r="BL132" s="17" t="s">
        <v>120</v>
      </c>
      <c r="BM132" s="149" t="s">
        <v>8</v>
      </c>
    </row>
    <row r="133" spans="2:65" s="1" customFormat="1" ht="16.5" customHeight="1" x14ac:dyDescent="0.2">
      <c r="B133" s="137"/>
      <c r="C133" s="138" t="s">
        <v>339</v>
      </c>
      <c r="D133" s="138" t="s">
        <v>311</v>
      </c>
      <c r="E133" s="139" t="s">
        <v>8577</v>
      </c>
      <c r="F133" s="140" t="s">
        <v>8578</v>
      </c>
      <c r="G133" s="141" t="s">
        <v>434</v>
      </c>
      <c r="H133" s="142">
        <v>8</v>
      </c>
      <c r="I133" s="143"/>
      <c r="J133" s="144">
        <f t="shared" si="0"/>
        <v>0</v>
      </c>
      <c r="K133" s="140" t="s">
        <v>366</v>
      </c>
      <c r="L133" s="33"/>
      <c r="M133" s="145" t="s">
        <v>1</v>
      </c>
      <c r="N133" s="146" t="s">
        <v>46</v>
      </c>
      <c r="P133" s="147">
        <f t="shared" si="1"/>
        <v>0</v>
      </c>
      <c r="Q133" s="147">
        <v>0</v>
      </c>
      <c r="R133" s="147">
        <f t="shared" si="2"/>
        <v>0</v>
      </c>
      <c r="S133" s="147">
        <v>0</v>
      </c>
      <c r="T133" s="148">
        <f t="shared" si="3"/>
        <v>0</v>
      </c>
      <c r="AR133" s="149" t="s">
        <v>120</v>
      </c>
      <c r="AT133" s="149" t="s">
        <v>311</v>
      </c>
      <c r="AU133" s="149" t="s">
        <v>88</v>
      </c>
      <c r="AY133" s="17" t="s">
        <v>309</v>
      </c>
      <c r="BE133" s="150">
        <f t="shared" si="4"/>
        <v>0</v>
      </c>
      <c r="BF133" s="150">
        <f t="shared" si="5"/>
        <v>0</v>
      </c>
      <c r="BG133" s="150">
        <f t="shared" si="6"/>
        <v>0</v>
      </c>
      <c r="BH133" s="150">
        <f t="shared" si="7"/>
        <v>0</v>
      </c>
      <c r="BI133" s="150">
        <f t="shared" si="8"/>
        <v>0</v>
      </c>
      <c r="BJ133" s="17" t="s">
        <v>88</v>
      </c>
      <c r="BK133" s="150">
        <f t="shared" si="9"/>
        <v>0</v>
      </c>
      <c r="BL133" s="17" t="s">
        <v>120</v>
      </c>
      <c r="BM133" s="149" t="s">
        <v>342</v>
      </c>
    </row>
    <row r="134" spans="2:65" s="1" customFormat="1" ht="16.5" customHeight="1" x14ac:dyDescent="0.2">
      <c r="B134" s="137"/>
      <c r="C134" s="138" t="s">
        <v>329</v>
      </c>
      <c r="D134" s="138" t="s">
        <v>311</v>
      </c>
      <c r="E134" s="139" t="s">
        <v>8540</v>
      </c>
      <c r="F134" s="140" t="s">
        <v>8541</v>
      </c>
      <c r="G134" s="141" t="s">
        <v>434</v>
      </c>
      <c r="H134" s="142">
        <v>8</v>
      </c>
      <c r="I134" s="143"/>
      <c r="J134" s="144">
        <f t="shared" si="0"/>
        <v>0</v>
      </c>
      <c r="K134" s="140" t="s">
        <v>366</v>
      </c>
      <c r="L134" s="33"/>
      <c r="M134" s="145" t="s">
        <v>1</v>
      </c>
      <c r="N134" s="146" t="s">
        <v>46</v>
      </c>
      <c r="P134" s="147">
        <f t="shared" si="1"/>
        <v>0</v>
      </c>
      <c r="Q134" s="147">
        <v>0</v>
      </c>
      <c r="R134" s="147">
        <f t="shared" si="2"/>
        <v>0</v>
      </c>
      <c r="S134" s="147">
        <v>0</v>
      </c>
      <c r="T134" s="148">
        <f t="shared" si="3"/>
        <v>0</v>
      </c>
      <c r="AR134" s="149" t="s">
        <v>120</v>
      </c>
      <c r="AT134" s="149" t="s">
        <v>311</v>
      </c>
      <c r="AU134" s="149" t="s">
        <v>88</v>
      </c>
      <c r="AY134" s="17" t="s">
        <v>309</v>
      </c>
      <c r="BE134" s="150">
        <f t="shared" si="4"/>
        <v>0</v>
      </c>
      <c r="BF134" s="150">
        <f t="shared" si="5"/>
        <v>0</v>
      </c>
      <c r="BG134" s="150">
        <f t="shared" si="6"/>
        <v>0</v>
      </c>
      <c r="BH134" s="150">
        <f t="shared" si="7"/>
        <v>0</v>
      </c>
      <c r="BI134" s="150">
        <f t="shared" si="8"/>
        <v>0</v>
      </c>
      <c r="BJ134" s="17" t="s">
        <v>88</v>
      </c>
      <c r="BK134" s="150">
        <f t="shared" si="9"/>
        <v>0</v>
      </c>
      <c r="BL134" s="17" t="s">
        <v>120</v>
      </c>
      <c r="BM134" s="149" t="s">
        <v>346</v>
      </c>
    </row>
    <row r="135" spans="2:65" s="1" customFormat="1" ht="16.5" customHeight="1" x14ac:dyDescent="0.2">
      <c r="B135" s="137"/>
      <c r="C135" s="138" t="s">
        <v>348</v>
      </c>
      <c r="D135" s="138" t="s">
        <v>311</v>
      </c>
      <c r="E135" s="139" t="s">
        <v>8627</v>
      </c>
      <c r="F135" s="140" t="s">
        <v>8580</v>
      </c>
      <c r="G135" s="141" t="s">
        <v>314</v>
      </c>
      <c r="H135" s="142">
        <v>1</v>
      </c>
      <c r="I135" s="143"/>
      <c r="J135" s="144">
        <f t="shared" si="0"/>
        <v>0</v>
      </c>
      <c r="K135" s="140" t="s">
        <v>366</v>
      </c>
      <c r="L135" s="33"/>
      <c r="M135" s="145" t="s">
        <v>1</v>
      </c>
      <c r="N135" s="146" t="s">
        <v>46</v>
      </c>
      <c r="P135" s="147">
        <f t="shared" si="1"/>
        <v>0</v>
      </c>
      <c r="Q135" s="147">
        <v>0</v>
      </c>
      <c r="R135" s="147">
        <f t="shared" si="2"/>
        <v>0</v>
      </c>
      <c r="S135" s="147">
        <v>0</v>
      </c>
      <c r="T135" s="148">
        <f t="shared" si="3"/>
        <v>0</v>
      </c>
      <c r="AR135" s="149" t="s">
        <v>120</v>
      </c>
      <c r="AT135" s="149" t="s">
        <v>311</v>
      </c>
      <c r="AU135" s="149" t="s">
        <v>88</v>
      </c>
      <c r="AY135" s="17" t="s">
        <v>309</v>
      </c>
      <c r="BE135" s="150">
        <f t="shared" si="4"/>
        <v>0</v>
      </c>
      <c r="BF135" s="150">
        <f t="shared" si="5"/>
        <v>0</v>
      </c>
      <c r="BG135" s="150">
        <f t="shared" si="6"/>
        <v>0</v>
      </c>
      <c r="BH135" s="150">
        <f t="shared" si="7"/>
        <v>0</v>
      </c>
      <c r="BI135" s="150">
        <f t="shared" si="8"/>
        <v>0</v>
      </c>
      <c r="BJ135" s="17" t="s">
        <v>88</v>
      </c>
      <c r="BK135" s="150">
        <f t="shared" si="9"/>
        <v>0</v>
      </c>
      <c r="BL135" s="17" t="s">
        <v>120</v>
      </c>
      <c r="BM135" s="149" t="s">
        <v>351</v>
      </c>
    </row>
    <row r="136" spans="2:65" s="1" customFormat="1" ht="16.5" customHeight="1" x14ac:dyDescent="0.2">
      <c r="B136" s="137"/>
      <c r="C136" s="138" t="s">
        <v>334</v>
      </c>
      <c r="D136" s="138" t="s">
        <v>311</v>
      </c>
      <c r="E136" s="139" t="s">
        <v>8628</v>
      </c>
      <c r="F136" s="140" t="s">
        <v>8629</v>
      </c>
      <c r="G136" s="141" t="s">
        <v>314</v>
      </c>
      <c r="H136" s="142">
        <v>1</v>
      </c>
      <c r="I136" s="143"/>
      <c r="J136" s="144">
        <f t="shared" si="0"/>
        <v>0</v>
      </c>
      <c r="K136" s="140" t="s">
        <v>366</v>
      </c>
      <c r="L136" s="33"/>
      <c r="M136" s="145" t="s">
        <v>1</v>
      </c>
      <c r="N136" s="146" t="s">
        <v>46</v>
      </c>
      <c r="P136" s="147">
        <f t="shared" si="1"/>
        <v>0</v>
      </c>
      <c r="Q136" s="147">
        <v>0</v>
      </c>
      <c r="R136" s="147">
        <f t="shared" si="2"/>
        <v>0</v>
      </c>
      <c r="S136" s="147">
        <v>0</v>
      </c>
      <c r="T136" s="148">
        <f t="shared" si="3"/>
        <v>0</v>
      </c>
      <c r="AR136" s="149" t="s">
        <v>120</v>
      </c>
      <c r="AT136" s="149" t="s">
        <v>311</v>
      </c>
      <c r="AU136" s="149" t="s">
        <v>88</v>
      </c>
      <c r="AY136" s="17" t="s">
        <v>309</v>
      </c>
      <c r="BE136" s="150">
        <f t="shared" si="4"/>
        <v>0</v>
      </c>
      <c r="BF136" s="150">
        <f t="shared" si="5"/>
        <v>0</v>
      </c>
      <c r="BG136" s="150">
        <f t="shared" si="6"/>
        <v>0</v>
      </c>
      <c r="BH136" s="150">
        <f t="shared" si="7"/>
        <v>0</v>
      </c>
      <c r="BI136" s="150">
        <f t="shared" si="8"/>
        <v>0</v>
      </c>
      <c r="BJ136" s="17" t="s">
        <v>88</v>
      </c>
      <c r="BK136" s="150">
        <f t="shared" si="9"/>
        <v>0</v>
      </c>
      <c r="BL136" s="17" t="s">
        <v>120</v>
      </c>
      <c r="BM136" s="149" t="s">
        <v>355</v>
      </c>
    </row>
    <row r="137" spans="2:65" s="1" customFormat="1" ht="29.25" x14ac:dyDescent="0.2">
      <c r="B137" s="33"/>
      <c r="D137" s="155" t="s">
        <v>318</v>
      </c>
      <c r="F137" s="156" t="s">
        <v>8630</v>
      </c>
      <c r="I137" s="153"/>
      <c r="L137" s="33"/>
      <c r="M137" s="199"/>
      <c r="N137" s="173"/>
      <c r="O137" s="173"/>
      <c r="P137" s="173"/>
      <c r="Q137" s="173"/>
      <c r="R137" s="173"/>
      <c r="S137" s="173"/>
      <c r="T137" s="200"/>
      <c r="AT137" s="17" t="s">
        <v>318</v>
      </c>
      <c r="AU137" s="17" t="s">
        <v>88</v>
      </c>
    </row>
    <row r="138" spans="2:65" s="1" customFormat="1" ht="6.95" customHeight="1" x14ac:dyDescent="0.2">
      <c r="B138" s="45"/>
      <c r="C138" s="46"/>
      <c r="D138" s="46"/>
      <c r="E138" s="46"/>
      <c r="F138" s="46"/>
      <c r="G138" s="46"/>
      <c r="H138" s="46"/>
      <c r="I138" s="46"/>
      <c r="J138" s="46"/>
      <c r="K138" s="46"/>
      <c r="L138" s="33"/>
    </row>
  </sheetData>
  <autoFilter ref="C124:K137" xr:uid="{00000000-0009-0000-0000-000019000000}"/>
  <mergeCells count="15">
    <mergeCell ref="E111:H111"/>
    <mergeCell ref="E115:H115"/>
    <mergeCell ref="E113:H113"/>
    <mergeCell ref="E117:H117"/>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B2:BM144"/>
  <sheetViews>
    <sheetView showGridLines="0" workbookViewId="0"/>
  </sheetViews>
  <sheetFormatPr defaultRowHeight="11.2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233" t="s">
        <v>5</v>
      </c>
      <c r="M2" s="234"/>
      <c r="N2" s="234"/>
      <c r="O2" s="234"/>
      <c r="P2" s="234"/>
      <c r="Q2" s="234"/>
      <c r="R2" s="234"/>
      <c r="S2" s="234"/>
      <c r="T2" s="234"/>
      <c r="U2" s="234"/>
      <c r="V2" s="234"/>
      <c r="AT2" s="17" t="s">
        <v>186</v>
      </c>
    </row>
    <row r="3" spans="2:46" ht="6.95" customHeight="1" x14ac:dyDescent="0.2">
      <c r="B3" s="18"/>
      <c r="C3" s="19"/>
      <c r="D3" s="19"/>
      <c r="E3" s="19"/>
      <c r="F3" s="19"/>
      <c r="G3" s="19"/>
      <c r="H3" s="19"/>
      <c r="I3" s="19"/>
      <c r="J3" s="19"/>
      <c r="K3" s="19"/>
      <c r="L3" s="20"/>
      <c r="AT3" s="17" t="s">
        <v>90</v>
      </c>
    </row>
    <row r="4" spans="2:46" ht="24.95" customHeight="1" x14ac:dyDescent="0.2">
      <c r="B4" s="20"/>
      <c r="D4" s="21" t="s">
        <v>275</v>
      </c>
      <c r="L4" s="20"/>
      <c r="M4" s="94" t="s">
        <v>10</v>
      </c>
      <c r="AT4" s="17" t="s">
        <v>3</v>
      </c>
    </row>
    <row r="5" spans="2:46" ht="6.95" customHeight="1" x14ac:dyDescent="0.2">
      <c r="B5" s="20"/>
      <c r="L5" s="20"/>
    </row>
    <row r="6" spans="2:46" ht="12" customHeight="1" x14ac:dyDescent="0.2">
      <c r="B6" s="20"/>
      <c r="D6" s="27" t="s">
        <v>16</v>
      </c>
      <c r="L6" s="20"/>
    </row>
    <row r="7" spans="2:46" ht="16.5" customHeight="1" x14ac:dyDescent="0.2">
      <c r="B7" s="20"/>
      <c r="E7" s="254" t="str">
        <f>'Rekapitulace stavby'!K6</f>
        <v>OBLASTNÍ NEMOCNICE JIČÍN PAVILON PSYCHIATRIE</v>
      </c>
      <c r="F7" s="255"/>
      <c r="G7" s="255"/>
      <c r="H7" s="255"/>
      <c r="L7" s="20"/>
    </row>
    <row r="8" spans="2:46" ht="12.75" x14ac:dyDescent="0.2">
      <c r="B8" s="20"/>
      <c r="D8" s="27" t="s">
        <v>276</v>
      </c>
      <c r="L8" s="20"/>
    </row>
    <row r="9" spans="2:46" ht="16.5" customHeight="1" x14ac:dyDescent="0.2">
      <c r="B9" s="20"/>
      <c r="E9" s="254" t="s">
        <v>277</v>
      </c>
      <c r="F9" s="234"/>
      <c r="G9" s="234"/>
      <c r="H9" s="234"/>
      <c r="L9" s="20"/>
    </row>
    <row r="10" spans="2:46" ht="12" customHeight="1" x14ac:dyDescent="0.2">
      <c r="B10" s="20"/>
      <c r="D10" s="27" t="s">
        <v>278</v>
      </c>
      <c r="L10" s="20"/>
    </row>
    <row r="11" spans="2:46" s="1" customFormat="1" ht="16.5" customHeight="1" x14ac:dyDescent="0.2">
      <c r="B11" s="33"/>
      <c r="E11" s="238" t="s">
        <v>4347</v>
      </c>
      <c r="F11" s="253"/>
      <c r="G11" s="253"/>
      <c r="H11" s="253"/>
      <c r="L11" s="33"/>
    </row>
    <row r="12" spans="2:46" s="1" customFormat="1" ht="12" customHeight="1" x14ac:dyDescent="0.2">
      <c r="B12" s="33"/>
      <c r="D12" s="27" t="s">
        <v>5055</v>
      </c>
      <c r="L12" s="33"/>
    </row>
    <row r="13" spans="2:46" s="1" customFormat="1" ht="16.5" customHeight="1" x14ac:dyDescent="0.2">
      <c r="B13" s="33"/>
      <c r="E13" s="220" t="s">
        <v>8631</v>
      </c>
      <c r="F13" s="253"/>
      <c r="G13" s="253"/>
      <c r="H13" s="253"/>
      <c r="L13" s="33"/>
    </row>
    <row r="14" spans="2:46" s="1" customFormat="1" x14ac:dyDescent="0.2">
      <c r="B14" s="33"/>
      <c r="L14" s="33"/>
    </row>
    <row r="15" spans="2:46" s="1" customFormat="1" ht="12" customHeight="1" x14ac:dyDescent="0.2">
      <c r="B15" s="33"/>
      <c r="D15" s="27" t="s">
        <v>18</v>
      </c>
      <c r="F15" s="25" t="s">
        <v>1</v>
      </c>
      <c r="I15" s="27" t="s">
        <v>20</v>
      </c>
      <c r="J15" s="25" t="s">
        <v>1</v>
      </c>
      <c r="L15" s="33"/>
    </row>
    <row r="16" spans="2:46" s="1" customFormat="1" ht="12" customHeight="1" x14ac:dyDescent="0.2">
      <c r="B16" s="33"/>
      <c r="D16" s="27" t="s">
        <v>22</v>
      </c>
      <c r="F16" s="25" t="s">
        <v>23</v>
      </c>
      <c r="I16" s="27" t="s">
        <v>24</v>
      </c>
      <c r="J16" s="53">
        <f>'Rekapitulace stavby'!AN8</f>
        <v>45961</v>
      </c>
      <c r="L16" s="33"/>
    </row>
    <row r="17" spans="2:12" s="1" customFormat="1" ht="10.9" customHeight="1" x14ac:dyDescent="0.2">
      <c r="B17" s="33"/>
      <c r="L17" s="33"/>
    </row>
    <row r="18" spans="2:12" s="1" customFormat="1" ht="12" customHeight="1" x14ac:dyDescent="0.2">
      <c r="B18" s="33"/>
      <c r="D18" s="27" t="s">
        <v>29</v>
      </c>
      <c r="I18" s="27" t="s">
        <v>30</v>
      </c>
      <c r="J18" s="25" t="str">
        <f>IF('Rekapitulace stavby'!AN10="","",'Rekapitulace stavby'!AN10)</f>
        <v/>
      </c>
      <c r="L18" s="33"/>
    </row>
    <row r="19" spans="2:12" s="1" customFormat="1" ht="18" customHeight="1" x14ac:dyDescent="0.2">
      <c r="B19" s="33"/>
      <c r="E19" s="25" t="str">
        <f>IF('Rekapitulace stavby'!E11="","",'Rekapitulace stavby'!E11)</f>
        <v>KRÁLOVÉHRADECKÝ KRAJ</v>
      </c>
      <c r="I19" s="27" t="s">
        <v>32</v>
      </c>
      <c r="J19" s="25" t="str">
        <f>IF('Rekapitulace stavby'!AN11="","",'Rekapitulace stavby'!AN11)</f>
        <v/>
      </c>
      <c r="L19" s="33"/>
    </row>
    <row r="20" spans="2:12" s="1" customFormat="1" ht="6.95" customHeight="1" x14ac:dyDescent="0.2">
      <c r="B20" s="33"/>
      <c r="L20" s="33"/>
    </row>
    <row r="21" spans="2:12" s="1" customFormat="1" ht="12" customHeight="1" x14ac:dyDescent="0.2">
      <c r="B21" s="33"/>
      <c r="D21" s="27" t="s">
        <v>33</v>
      </c>
      <c r="I21" s="27" t="s">
        <v>30</v>
      </c>
      <c r="J21" s="28" t="str">
        <f>'Rekapitulace stavby'!AN13</f>
        <v>Vyplň údaj</v>
      </c>
      <c r="L21" s="33"/>
    </row>
    <row r="22" spans="2:12" s="1" customFormat="1" ht="18" customHeight="1" x14ac:dyDescent="0.2">
      <c r="B22" s="33"/>
      <c r="E22" s="256" t="str">
        <f>'Rekapitulace stavby'!E14</f>
        <v>Vyplň údaj</v>
      </c>
      <c r="F22" s="242"/>
      <c r="G22" s="242"/>
      <c r="H22" s="242"/>
      <c r="I22" s="27" t="s">
        <v>32</v>
      </c>
      <c r="J22" s="28" t="str">
        <f>'Rekapitulace stavby'!AN14</f>
        <v>Vyplň údaj</v>
      </c>
      <c r="L22" s="33"/>
    </row>
    <row r="23" spans="2:12" s="1" customFormat="1" ht="6.95" customHeight="1" x14ac:dyDescent="0.2">
      <c r="B23" s="33"/>
      <c r="L23" s="33"/>
    </row>
    <row r="24" spans="2:12" s="1" customFormat="1" ht="12" customHeight="1" x14ac:dyDescent="0.2">
      <c r="B24" s="33"/>
      <c r="D24" s="27" t="s">
        <v>35</v>
      </c>
      <c r="I24" s="27" t="s">
        <v>30</v>
      </c>
      <c r="J24" s="25" t="str">
        <f>IF('Rekapitulace stavby'!AN16="","",'Rekapitulace stavby'!AN16)</f>
        <v/>
      </c>
      <c r="L24" s="33"/>
    </row>
    <row r="25" spans="2:12" s="1" customFormat="1" ht="18" customHeight="1" x14ac:dyDescent="0.2">
      <c r="B25" s="33"/>
      <c r="E25" s="25" t="str">
        <f>IF('Rekapitulace stavby'!E17="","",'Rekapitulace stavby'!E17)</f>
        <v>KANIA a.s.</v>
      </c>
      <c r="I25" s="27" t="s">
        <v>32</v>
      </c>
      <c r="J25" s="25" t="str">
        <f>IF('Rekapitulace stavby'!AN17="","",'Rekapitulace stavby'!AN17)</f>
        <v/>
      </c>
      <c r="L25" s="33"/>
    </row>
    <row r="26" spans="2:12" s="1" customFormat="1" ht="6.95" customHeight="1" x14ac:dyDescent="0.2">
      <c r="B26" s="33"/>
      <c r="L26" s="33"/>
    </row>
    <row r="27" spans="2:12" s="1" customFormat="1" ht="12" customHeight="1" x14ac:dyDescent="0.2">
      <c r="B27" s="33"/>
      <c r="D27" s="27" t="s">
        <v>38</v>
      </c>
      <c r="I27" s="27" t="s">
        <v>30</v>
      </c>
      <c r="J27" s="25" t="str">
        <f>IF('Rekapitulace stavby'!AN19="","",'Rekapitulace stavby'!AN19)</f>
        <v/>
      </c>
      <c r="L27" s="33"/>
    </row>
    <row r="28" spans="2:12" s="1" customFormat="1" ht="18" customHeight="1" x14ac:dyDescent="0.2">
      <c r="B28" s="33"/>
      <c r="E28" s="25" t="str">
        <f>IF('Rekapitulace stavby'!E20="","",'Rekapitulace stavby'!E20)</f>
        <v xml:space="preserve"> </v>
      </c>
      <c r="I28" s="27" t="s">
        <v>32</v>
      </c>
      <c r="J28" s="25" t="str">
        <f>IF('Rekapitulace stavby'!AN20="","",'Rekapitulace stavby'!AN20)</f>
        <v/>
      </c>
      <c r="L28" s="33"/>
    </row>
    <row r="29" spans="2:12" s="1" customFormat="1" ht="6.95" customHeight="1" x14ac:dyDescent="0.2">
      <c r="B29" s="33"/>
      <c r="L29" s="33"/>
    </row>
    <row r="30" spans="2:12" s="1" customFormat="1" ht="12" customHeight="1" x14ac:dyDescent="0.2">
      <c r="B30" s="33"/>
      <c r="D30" s="27" t="s">
        <v>39</v>
      </c>
      <c r="L30" s="33"/>
    </row>
    <row r="31" spans="2:12" s="7" customFormat="1" ht="35.25" customHeight="1" x14ac:dyDescent="0.2">
      <c r="B31" s="95"/>
      <c r="E31" s="246" t="s">
        <v>8510</v>
      </c>
      <c r="F31" s="246"/>
      <c r="G31" s="246"/>
      <c r="H31" s="246"/>
      <c r="L31" s="95"/>
    </row>
    <row r="32" spans="2:12" s="1" customFormat="1" ht="6.95" customHeight="1" x14ac:dyDescent="0.2">
      <c r="B32" s="33"/>
      <c r="L32" s="33"/>
    </row>
    <row r="33" spans="2:12" s="1" customFormat="1" ht="6.95" customHeight="1" x14ac:dyDescent="0.2">
      <c r="B33" s="33"/>
      <c r="D33" s="54"/>
      <c r="E33" s="54"/>
      <c r="F33" s="54"/>
      <c r="G33" s="54"/>
      <c r="H33" s="54"/>
      <c r="I33" s="54"/>
      <c r="J33" s="54"/>
      <c r="K33" s="54"/>
      <c r="L33" s="33"/>
    </row>
    <row r="34" spans="2:12" s="1" customFormat="1" ht="25.35" customHeight="1" x14ac:dyDescent="0.2">
      <c r="B34" s="33"/>
      <c r="D34" s="96" t="s">
        <v>41</v>
      </c>
      <c r="J34" s="67">
        <f>ROUND(J125, 2)</f>
        <v>0</v>
      </c>
      <c r="L34" s="33"/>
    </row>
    <row r="35" spans="2:12" s="1" customFormat="1" ht="6.95" customHeight="1" x14ac:dyDescent="0.2">
      <c r="B35" s="33"/>
      <c r="D35" s="54"/>
      <c r="E35" s="54"/>
      <c r="F35" s="54"/>
      <c r="G35" s="54"/>
      <c r="H35" s="54"/>
      <c r="I35" s="54"/>
      <c r="J35" s="54"/>
      <c r="K35" s="54"/>
      <c r="L35" s="33"/>
    </row>
    <row r="36" spans="2:12" s="1" customFormat="1" ht="14.45" customHeight="1" x14ac:dyDescent="0.2">
      <c r="B36" s="33"/>
      <c r="F36" s="36" t="s">
        <v>43</v>
      </c>
      <c r="I36" s="36" t="s">
        <v>42</v>
      </c>
      <c r="J36" s="36" t="s">
        <v>44</v>
      </c>
      <c r="L36" s="33"/>
    </row>
    <row r="37" spans="2:12" s="1" customFormat="1" ht="14.45" customHeight="1" x14ac:dyDescent="0.2">
      <c r="B37" s="33"/>
      <c r="D37" s="56" t="s">
        <v>45</v>
      </c>
      <c r="E37" s="27" t="s">
        <v>46</v>
      </c>
      <c r="F37" s="87">
        <f>ROUND((SUM(BE125:BE143)),  2)</f>
        <v>0</v>
      </c>
      <c r="I37" s="97">
        <v>0.21</v>
      </c>
      <c r="J37" s="87">
        <f>ROUND(((SUM(BE125:BE143))*I37),  2)</f>
        <v>0</v>
      </c>
      <c r="L37" s="33"/>
    </row>
    <row r="38" spans="2:12" s="1" customFormat="1" ht="14.45" customHeight="1" x14ac:dyDescent="0.2">
      <c r="B38" s="33"/>
      <c r="E38" s="27" t="s">
        <v>47</v>
      </c>
      <c r="F38" s="87">
        <f>ROUND((SUM(BF125:BF143)),  2)</f>
        <v>0</v>
      </c>
      <c r="I38" s="97">
        <v>0.12</v>
      </c>
      <c r="J38" s="87">
        <f>ROUND(((SUM(BF125:BF143))*I38),  2)</f>
        <v>0</v>
      </c>
      <c r="L38" s="33"/>
    </row>
    <row r="39" spans="2:12" s="1" customFormat="1" ht="14.45" hidden="1" customHeight="1" x14ac:dyDescent="0.2">
      <c r="B39" s="33"/>
      <c r="E39" s="27" t="s">
        <v>48</v>
      </c>
      <c r="F39" s="87">
        <f>ROUND((SUM(BG125:BG143)),  2)</f>
        <v>0</v>
      </c>
      <c r="I39" s="97">
        <v>0.21</v>
      </c>
      <c r="J39" s="87">
        <f>0</f>
        <v>0</v>
      </c>
      <c r="L39" s="33"/>
    </row>
    <row r="40" spans="2:12" s="1" customFormat="1" ht="14.45" hidden="1" customHeight="1" x14ac:dyDescent="0.2">
      <c r="B40" s="33"/>
      <c r="E40" s="27" t="s">
        <v>49</v>
      </c>
      <c r="F40" s="87">
        <f>ROUND((SUM(BH125:BH143)),  2)</f>
        <v>0</v>
      </c>
      <c r="I40" s="97">
        <v>0.12</v>
      </c>
      <c r="J40" s="87">
        <f>0</f>
        <v>0</v>
      </c>
      <c r="L40" s="33"/>
    </row>
    <row r="41" spans="2:12" s="1" customFormat="1" ht="14.45" hidden="1" customHeight="1" x14ac:dyDescent="0.2">
      <c r="B41" s="33"/>
      <c r="E41" s="27" t="s">
        <v>50</v>
      </c>
      <c r="F41" s="87">
        <f>ROUND((SUM(BI125:BI143)),  2)</f>
        <v>0</v>
      </c>
      <c r="I41" s="97">
        <v>0</v>
      </c>
      <c r="J41" s="87">
        <f>0</f>
        <v>0</v>
      </c>
      <c r="L41" s="33"/>
    </row>
    <row r="42" spans="2:12" s="1" customFormat="1" ht="6.95" customHeight="1" x14ac:dyDescent="0.2">
      <c r="B42" s="33"/>
      <c r="L42" s="33"/>
    </row>
    <row r="43" spans="2:12" s="1" customFormat="1" ht="25.35" customHeight="1" x14ac:dyDescent="0.2">
      <c r="B43" s="33"/>
      <c r="C43" s="98"/>
      <c r="D43" s="99" t="s">
        <v>51</v>
      </c>
      <c r="E43" s="58"/>
      <c r="F43" s="58"/>
      <c r="G43" s="100" t="s">
        <v>52</v>
      </c>
      <c r="H43" s="101" t="s">
        <v>53</v>
      </c>
      <c r="I43" s="58"/>
      <c r="J43" s="102">
        <f>SUM(J34:J41)</f>
        <v>0</v>
      </c>
      <c r="K43" s="103"/>
      <c r="L43" s="33"/>
    </row>
    <row r="44" spans="2:12" s="1" customFormat="1" ht="14.45" customHeight="1" x14ac:dyDescent="0.2">
      <c r="B44" s="33"/>
      <c r="L44" s="33"/>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33"/>
      <c r="D50" s="42" t="s">
        <v>54</v>
      </c>
      <c r="E50" s="43"/>
      <c r="F50" s="43"/>
      <c r="G50" s="42" t="s">
        <v>55</v>
      </c>
      <c r="H50" s="43"/>
      <c r="I50" s="43"/>
      <c r="J50" s="43"/>
      <c r="K50" s="43"/>
      <c r="L50" s="33"/>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2.75" x14ac:dyDescent="0.2">
      <c r="B61" s="33"/>
      <c r="D61" s="44" t="s">
        <v>56</v>
      </c>
      <c r="E61" s="35"/>
      <c r="F61" s="104" t="s">
        <v>57</v>
      </c>
      <c r="G61" s="44" t="s">
        <v>56</v>
      </c>
      <c r="H61" s="35"/>
      <c r="I61" s="35"/>
      <c r="J61" s="105" t="s">
        <v>57</v>
      </c>
      <c r="K61" s="35"/>
      <c r="L61" s="33"/>
    </row>
    <row r="62" spans="2:12" x14ac:dyDescent="0.2">
      <c r="B62" s="20"/>
      <c r="L62" s="20"/>
    </row>
    <row r="63" spans="2:12" x14ac:dyDescent="0.2">
      <c r="B63" s="20"/>
      <c r="L63" s="20"/>
    </row>
    <row r="64" spans="2:12" x14ac:dyDescent="0.2">
      <c r="B64" s="20"/>
      <c r="L64" s="20"/>
    </row>
    <row r="65" spans="2:12" s="1" customFormat="1" ht="12.75" x14ac:dyDescent="0.2">
      <c r="B65" s="33"/>
      <c r="D65" s="42" t="s">
        <v>58</v>
      </c>
      <c r="E65" s="43"/>
      <c r="F65" s="43"/>
      <c r="G65" s="42" t="s">
        <v>59</v>
      </c>
      <c r="H65" s="43"/>
      <c r="I65" s="43"/>
      <c r="J65" s="43"/>
      <c r="K65" s="43"/>
      <c r="L65" s="33"/>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2.75" x14ac:dyDescent="0.2">
      <c r="B76" s="33"/>
      <c r="D76" s="44" t="s">
        <v>56</v>
      </c>
      <c r="E76" s="35"/>
      <c r="F76" s="104" t="s">
        <v>57</v>
      </c>
      <c r="G76" s="44" t="s">
        <v>56</v>
      </c>
      <c r="H76" s="35"/>
      <c r="I76" s="35"/>
      <c r="J76" s="105" t="s">
        <v>57</v>
      </c>
      <c r="K76" s="35"/>
      <c r="L76" s="33"/>
    </row>
    <row r="77" spans="2:12" s="1" customFormat="1" ht="14.45" customHeight="1" x14ac:dyDescent="0.2">
      <c r="B77" s="45"/>
      <c r="C77" s="46"/>
      <c r="D77" s="46"/>
      <c r="E77" s="46"/>
      <c r="F77" s="46"/>
      <c r="G77" s="46"/>
      <c r="H77" s="46"/>
      <c r="I77" s="46"/>
      <c r="J77" s="46"/>
      <c r="K77" s="46"/>
      <c r="L77" s="33"/>
    </row>
    <row r="81" spans="2:12" s="1" customFormat="1" ht="6.95" customHeight="1" x14ac:dyDescent="0.2">
      <c r="B81" s="47"/>
      <c r="C81" s="48"/>
      <c r="D81" s="48"/>
      <c r="E81" s="48"/>
      <c r="F81" s="48"/>
      <c r="G81" s="48"/>
      <c r="H81" s="48"/>
      <c r="I81" s="48"/>
      <c r="J81" s="48"/>
      <c r="K81" s="48"/>
      <c r="L81" s="33"/>
    </row>
    <row r="82" spans="2:12" s="1" customFormat="1" ht="24.95" customHeight="1" x14ac:dyDescent="0.2">
      <c r="B82" s="33"/>
      <c r="C82" s="21" t="s">
        <v>280</v>
      </c>
      <c r="L82" s="33"/>
    </row>
    <row r="83" spans="2:12" s="1" customFormat="1" ht="6.95" customHeight="1" x14ac:dyDescent="0.2">
      <c r="B83" s="33"/>
      <c r="L83" s="33"/>
    </row>
    <row r="84" spans="2:12" s="1" customFormat="1" ht="12" customHeight="1" x14ac:dyDescent="0.2">
      <c r="B84" s="33"/>
      <c r="C84" s="27" t="s">
        <v>16</v>
      </c>
      <c r="L84" s="33"/>
    </row>
    <row r="85" spans="2:12" s="1" customFormat="1" ht="16.5" customHeight="1" x14ac:dyDescent="0.2">
      <c r="B85" s="33"/>
      <c r="E85" s="254" t="str">
        <f>E7</f>
        <v>OBLASTNÍ NEMOCNICE JIČÍN PAVILON PSYCHIATRIE</v>
      </c>
      <c r="F85" s="255"/>
      <c r="G85" s="255"/>
      <c r="H85" s="255"/>
      <c r="L85" s="33"/>
    </row>
    <row r="86" spans="2:12" ht="12" customHeight="1" x14ac:dyDescent="0.2">
      <c r="B86" s="20"/>
      <c r="C86" s="27" t="s">
        <v>276</v>
      </c>
      <c r="L86" s="20"/>
    </row>
    <row r="87" spans="2:12" ht="16.5" customHeight="1" x14ac:dyDescent="0.2">
      <c r="B87" s="20"/>
      <c r="E87" s="254" t="s">
        <v>277</v>
      </c>
      <c r="F87" s="234"/>
      <c r="G87" s="234"/>
      <c r="H87" s="234"/>
      <c r="L87" s="20"/>
    </row>
    <row r="88" spans="2:12" ht="12" customHeight="1" x14ac:dyDescent="0.2">
      <c r="B88" s="20"/>
      <c r="C88" s="27" t="s">
        <v>278</v>
      </c>
      <c r="L88" s="20"/>
    </row>
    <row r="89" spans="2:12" s="1" customFormat="1" ht="16.5" customHeight="1" x14ac:dyDescent="0.2">
      <c r="B89" s="33"/>
      <c r="E89" s="238" t="s">
        <v>4347</v>
      </c>
      <c r="F89" s="253"/>
      <c r="G89" s="253"/>
      <c r="H89" s="253"/>
      <c r="L89" s="33"/>
    </row>
    <row r="90" spans="2:12" s="1" customFormat="1" ht="12" customHeight="1" x14ac:dyDescent="0.2">
      <c r="B90" s="33"/>
      <c r="C90" s="27" t="s">
        <v>5055</v>
      </c>
      <c r="L90" s="33"/>
    </row>
    <row r="91" spans="2:12" s="1" customFormat="1" ht="16.5" customHeight="1" x14ac:dyDescent="0.2">
      <c r="B91" s="33"/>
      <c r="E91" s="220" t="str">
        <f>E13</f>
        <v>D.1.4.8.4 - lahvový zdroj O2</v>
      </c>
      <c r="F91" s="253"/>
      <c r="G91" s="253"/>
      <c r="H91" s="253"/>
      <c r="L91" s="33"/>
    </row>
    <row r="92" spans="2:12" s="1" customFormat="1" ht="6.95" customHeight="1" x14ac:dyDescent="0.2">
      <c r="B92" s="33"/>
      <c r="L92" s="33"/>
    </row>
    <row r="93" spans="2:12" s="1" customFormat="1" ht="12" customHeight="1" x14ac:dyDescent="0.2">
      <c r="B93" s="33"/>
      <c r="C93" s="27" t="s">
        <v>22</v>
      </c>
      <c r="F93" s="25" t="str">
        <f>F16</f>
        <v xml:space="preserve"> </v>
      </c>
      <c r="I93" s="27" t="s">
        <v>24</v>
      </c>
      <c r="J93" s="53">
        <f>IF(J16="","",J16)</f>
        <v>45961</v>
      </c>
      <c r="L93" s="33"/>
    </row>
    <row r="94" spans="2:12" s="1" customFormat="1" ht="6.95" customHeight="1" x14ac:dyDescent="0.2">
      <c r="B94" s="33"/>
      <c r="L94" s="33"/>
    </row>
    <row r="95" spans="2:12" s="1" customFormat="1" ht="15.2" customHeight="1" x14ac:dyDescent="0.2">
      <c r="B95" s="33"/>
      <c r="C95" s="27" t="s">
        <v>29</v>
      </c>
      <c r="F95" s="25" t="str">
        <f>E19</f>
        <v>KRÁLOVÉHRADECKÝ KRAJ</v>
      </c>
      <c r="I95" s="27" t="s">
        <v>35</v>
      </c>
      <c r="J95" s="31" t="str">
        <f>E25</f>
        <v>KANIA a.s.</v>
      </c>
      <c r="L95" s="33"/>
    </row>
    <row r="96" spans="2:12" s="1" customFormat="1" ht="15.2" customHeight="1" x14ac:dyDescent="0.2">
      <c r="B96" s="33"/>
      <c r="C96" s="27" t="s">
        <v>33</v>
      </c>
      <c r="F96" s="25" t="str">
        <f>IF(E22="","",E22)</f>
        <v>Vyplň údaj</v>
      </c>
      <c r="I96" s="27" t="s">
        <v>38</v>
      </c>
      <c r="J96" s="31" t="str">
        <f>E28</f>
        <v xml:space="preserve"> </v>
      </c>
      <c r="L96" s="33"/>
    </row>
    <row r="97" spans="2:47" s="1" customFormat="1" ht="10.35" customHeight="1" x14ac:dyDescent="0.2">
      <c r="B97" s="33"/>
      <c r="L97" s="33"/>
    </row>
    <row r="98" spans="2:47" s="1" customFormat="1" ht="29.25" customHeight="1" x14ac:dyDescent="0.2">
      <c r="B98" s="33"/>
      <c r="C98" s="106" t="s">
        <v>281</v>
      </c>
      <c r="D98" s="98"/>
      <c r="E98" s="98"/>
      <c r="F98" s="98"/>
      <c r="G98" s="98"/>
      <c r="H98" s="98"/>
      <c r="I98" s="98"/>
      <c r="J98" s="107" t="s">
        <v>282</v>
      </c>
      <c r="K98" s="98"/>
      <c r="L98" s="33"/>
    </row>
    <row r="99" spans="2:47" s="1" customFormat="1" ht="10.35" customHeight="1" x14ac:dyDescent="0.2">
      <c r="B99" s="33"/>
      <c r="L99" s="33"/>
    </row>
    <row r="100" spans="2:47" s="1" customFormat="1" ht="22.9" customHeight="1" x14ac:dyDescent="0.2">
      <c r="B100" s="33"/>
      <c r="C100" s="108" t="s">
        <v>283</v>
      </c>
      <c r="J100" s="67">
        <f>J125</f>
        <v>0</v>
      </c>
      <c r="L100" s="33"/>
      <c r="AU100" s="17" t="s">
        <v>284</v>
      </c>
    </row>
    <row r="101" spans="2:47" s="8" customFormat="1" ht="24.95" customHeight="1" x14ac:dyDescent="0.2">
      <c r="B101" s="109"/>
      <c r="D101" s="110" t="s">
        <v>8632</v>
      </c>
      <c r="E101" s="111"/>
      <c r="F101" s="111"/>
      <c r="G101" s="111"/>
      <c r="H101" s="111"/>
      <c r="I101" s="111"/>
      <c r="J101" s="112">
        <f>J126</f>
        <v>0</v>
      </c>
      <c r="L101" s="109"/>
    </row>
    <row r="102" spans="2:47" s="1" customFormat="1" ht="21.75" customHeight="1" x14ac:dyDescent="0.2">
      <c r="B102" s="33"/>
      <c r="L102" s="33"/>
    </row>
    <row r="103" spans="2:47" s="1" customFormat="1" ht="6.95" customHeight="1" x14ac:dyDescent="0.2">
      <c r="B103" s="45"/>
      <c r="C103" s="46"/>
      <c r="D103" s="46"/>
      <c r="E103" s="46"/>
      <c r="F103" s="46"/>
      <c r="G103" s="46"/>
      <c r="H103" s="46"/>
      <c r="I103" s="46"/>
      <c r="J103" s="46"/>
      <c r="K103" s="46"/>
      <c r="L103" s="33"/>
    </row>
    <row r="107" spans="2:47" s="1" customFormat="1" ht="6.95" customHeight="1" x14ac:dyDescent="0.2">
      <c r="B107" s="47"/>
      <c r="C107" s="48"/>
      <c r="D107" s="48"/>
      <c r="E107" s="48"/>
      <c r="F107" s="48"/>
      <c r="G107" s="48"/>
      <c r="H107" s="48"/>
      <c r="I107" s="48"/>
      <c r="J107" s="48"/>
      <c r="K107" s="48"/>
      <c r="L107" s="33"/>
    </row>
    <row r="108" spans="2:47" s="1" customFormat="1" ht="24.95" customHeight="1" x14ac:dyDescent="0.2">
      <c r="B108" s="33"/>
      <c r="C108" s="21" t="s">
        <v>294</v>
      </c>
      <c r="L108" s="33"/>
    </row>
    <row r="109" spans="2:47" s="1" customFormat="1" ht="6.95" customHeight="1" x14ac:dyDescent="0.2">
      <c r="B109" s="33"/>
      <c r="L109" s="33"/>
    </row>
    <row r="110" spans="2:47" s="1" customFormat="1" ht="12" customHeight="1" x14ac:dyDescent="0.2">
      <c r="B110" s="33"/>
      <c r="C110" s="27" t="s">
        <v>16</v>
      </c>
      <c r="L110" s="33"/>
    </row>
    <row r="111" spans="2:47" s="1" customFormat="1" ht="16.5" customHeight="1" x14ac:dyDescent="0.2">
      <c r="B111" s="33"/>
      <c r="E111" s="254" t="str">
        <f>E7</f>
        <v>OBLASTNÍ NEMOCNICE JIČÍN PAVILON PSYCHIATRIE</v>
      </c>
      <c r="F111" s="255"/>
      <c r="G111" s="255"/>
      <c r="H111" s="255"/>
      <c r="L111" s="33"/>
    </row>
    <row r="112" spans="2:47" ht="12" customHeight="1" x14ac:dyDescent="0.2">
      <c r="B112" s="20"/>
      <c r="C112" s="27" t="s">
        <v>276</v>
      </c>
      <c r="L112" s="20"/>
    </row>
    <row r="113" spans="2:65" ht="16.5" customHeight="1" x14ac:dyDescent="0.2">
      <c r="B113" s="20"/>
      <c r="E113" s="254" t="s">
        <v>277</v>
      </c>
      <c r="F113" s="234"/>
      <c r="G113" s="234"/>
      <c r="H113" s="234"/>
      <c r="L113" s="20"/>
    </row>
    <row r="114" spans="2:65" ht="12" customHeight="1" x14ac:dyDescent="0.2">
      <c r="B114" s="20"/>
      <c r="C114" s="27" t="s">
        <v>278</v>
      </c>
      <c r="L114" s="20"/>
    </row>
    <row r="115" spans="2:65" s="1" customFormat="1" ht="16.5" customHeight="1" x14ac:dyDescent="0.2">
      <c r="B115" s="33"/>
      <c r="E115" s="238" t="s">
        <v>4347</v>
      </c>
      <c r="F115" s="253"/>
      <c r="G115" s="253"/>
      <c r="H115" s="253"/>
      <c r="L115" s="33"/>
    </row>
    <row r="116" spans="2:65" s="1" customFormat="1" ht="12" customHeight="1" x14ac:dyDescent="0.2">
      <c r="B116" s="33"/>
      <c r="C116" s="27" t="s">
        <v>5055</v>
      </c>
      <c r="L116" s="33"/>
    </row>
    <row r="117" spans="2:65" s="1" customFormat="1" ht="16.5" customHeight="1" x14ac:dyDescent="0.2">
      <c r="B117" s="33"/>
      <c r="E117" s="220" t="str">
        <f>E13</f>
        <v>D.1.4.8.4 - lahvový zdroj O2</v>
      </c>
      <c r="F117" s="253"/>
      <c r="G117" s="253"/>
      <c r="H117" s="253"/>
      <c r="L117" s="33"/>
    </row>
    <row r="118" spans="2:65" s="1" customFormat="1" ht="6.95" customHeight="1" x14ac:dyDescent="0.2">
      <c r="B118" s="33"/>
      <c r="L118" s="33"/>
    </row>
    <row r="119" spans="2:65" s="1" customFormat="1" ht="12" customHeight="1" x14ac:dyDescent="0.2">
      <c r="B119" s="33"/>
      <c r="C119" s="27" t="s">
        <v>22</v>
      </c>
      <c r="F119" s="25" t="str">
        <f>F16</f>
        <v xml:space="preserve"> </v>
      </c>
      <c r="I119" s="27" t="s">
        <v>24</v>
      </c>
      <c r="J119" s="53">
        <f>IF(J16="","",J16)</f>
        <v>45961</v>
      </c>
      <c r="L119" s="33"/>
    </row>
    <row r="120" spans="2:65" s="1" customFormat="1" ht="6.95" customHeight="1" x14ac:dyDescent="0.2">
      <c r="B120" s="33"/>
      <c r="L120" s="33"/>
    </row>
    <row r="121" spans="2:65" s="1" customFormat="1" ht="15.2" customHeight="1" x14ac:dyDescent="0.2">
      <c r="B121" s="33"/>
      <c r="C121" s="27" t="s">
        <v>29</v>
      </c>
      <c r="F121" s="25" t="str">
        <f>E19</f>
        <v>KRÁLOVÉHRADECKÝ KRAJ</v>
      </c>
      <c r="I121" s="27" t="s">
        <v>35</v>
      </c>
      <c r="J121" s="31" t="str">
        <f>E25</f>
        <v>KANIA a.s.</v>
      </c>
      <c r="L121" s="33"/>
    </row>
    <row r="122" spans="2:65" s="1" customFormat="1" ht="15.2" customHeight="1" x14ac:dyDescent="0.2">
      <c r="B122" s="33"/>
      <c r="C122" s="27" t="s">
        <v>33</v>
      </c>
      <c r="F122" s="25" t="str">
        <f>IF(E22="","",E22)</f>
        <v>Vyplň údaj</v>
      </c>
      <c r="I122" s="27" t="s">
        <v>38</v>
      </c>
      <c r="J122" s="31" t="str">
        <f>E28</f>
        <v xml:space="preserve"> </v>
      </c>
      <c r="L122" s="33"/>
    </row>
    <row r="123" spans="2:65" s="1" customFormat="1" ht="10.35" customHeight="1" x14ac:dyDescent="0.2">
      <c r="B123" s="33"/>
      <c r="L123" s="33"/>
    </row>
    <row r="124" spans="2:65" s="10" customFormat="1" ht="29.25" customHeight="1" x14ac:dyDescent="0.2">
      <c r="B124" s="117"/>
      <c r="C124" s="118" t="s">
        <v>295</v>
      </c>
      <c r="D124" s="119" t="s">
        <v>66</v>
      </c>
      <c r="E124" s="119" t="s">
        <v>62</v>
      </c>
      <c r="F124" s="119" t="s">
        <v>63</v>
      </c>
      <c r="G124" s="119" t="s">
        <v>296</v>
      </c>
      <c r="H124" s="119" t="s">
        <v>297</v>
      </c>
      <c r="I124" s="119" t="s">
        <v>298</v>
      </c>
      <c r="J124" s="119" t="s">
        <v>282</v>
      </c>
      <c r="K124" s="120" t="s">
        <v>299</v>
      </c>
      <c r="L124" s="117"/>
      <c r="M124" s="60" t="s">
        <v>1</v>
      </c>
      <c r="N124" s="61" t="s">
        <v>45</v>
      </c>
      <c r="O124" s="61" t="s">
        <v>300</v>
      </c>
      <c r="P124" s="61" t="s">
        <v>301</v>
      </c>
      <c r="Q124" s="61" t="s">
        <v>302</v>
      </c>
      <c r="R124" s="61" t="s">
        <v>303</v>
      </c>
      <c r="S124" s="61" t="s">
        <v>304</v>
      </c>
      <c r="T124" s="62" t="s">
        <v>305</v>
      </c>
    </row>
    <row r="125" spans="2:65" s="1" customFormat="1" ht="22.9" customHeight="1" x14ac:dyDescent="0.25">
      <c r="B125" s="33"/>
      <c r="C125" s="65" t="s">
        <v>306</v>
      </c>
      <c r="J125" s="121">
        <f>BK125</f>
        <v>0</v>
      </c>
      <c r="L125" s="33"/>
      <c r="M125" s="63"/>
      <c r="N125" s="54"/>
      <c r="O125" s="54"/>
      <c r="P125" s="122">
        <f>P126</f>
        <v>0</v>
      </c>
      <c r="Q125" s="54"/>
      <c r="R125" s="122">
        <f>R126</f>
        <v>0</v>
      </c>
      <c r="S125" s="54"/>
      <c r="T125" s="123">
        <f>T126</f>
        <v>0</v>
      </c>
      <c r="AT125" s="17" t="s">
        <v>80</v>
      </c>
      <c r="AU125" s="17" t="s">
        <v>284</v>
      </c>
      <c r="BK125" s="124">
        <f>BK126</f>
        <v>0</v>
      </c>
    </row>
    <row r="126" spans="2:65" s="11" customFormat="1" ht="25.9" customHeight="1" x14ac:dyDescent="0.2">
      <c r="B126" s="125"/>
      <c r="D126" s="126" t="s">
        <v>80</v>
      </c>
      <c r="E126" s="127" t="s">
        <v>534</v>
      </c>
      <c r="F126" s="127" t="s">
        <v>8633</v>
      </c>
      <c r="I126" s="128"/>
      <c r="J126" s="129">
        <f>BK126</f>
        <v>0</v>
      </c>
      <c r="L126" s="125"/>
      <c r="M126" s="130"/>
      <c r="P126" s="131">
        <f>SUM(P127:P143)</f>
        <v>0</v>
      </c>
      <c r="R126" s="131">
        <f>SUM(R127:R143)</f>
        <v>0</v>
      </c>
      <c r="T126" s="132">
        <f>SUM(T127:T143)</f>
        <v>0</v>
      </c>
      <c r="AR126" s="126" t="s">
        <v>88</v>
      </c>
      <c r="AT126" s="133" t="s">
        <v>80</v>
      </c>
      <c r="AU126" s="133" t="s">
        <v>81</v>
      </c>
      <c r="AY126" s="126" t="s">
        <v>309</v>
      </c>
      <c r="BK126" s="134">
        <f>SUM(BK127:BK143)</f>
        <v>0</v>
      </c>
    </row>
    <row r="127" spans="2:65" s="1" customFormat="1" ht="16.5" customHeight="1" x14ac:dyDescent="0.2">
      <c r="B127" s="137"/>
      <c r="C127" s="138" t="s">
        <v>88</v>
      </c>
      <c r="D127" s="138" t="s">
        <v>311</v>
      </c>
      <c r="E127" s="139" t="s">
        <v>8623</v>
      </c>
      <c r="F127" s="140" t="s">
        <v>8624</v>
      </c>
      <c r="G127" s="141" t="s">
        <v>434</v>
      </c>
      <c r="H127" s="142">
        <v>5</v>
      </c>
      <c r="I127" s="143"/>
      <c r="J127" s="144">
        <f t="shared" ref="J127:J136" si="0">ROUND(I127*H127,2)</f>
        <v>0</v>
      </c>
      <c r="K127" s="140" t="s">
        <v>366</v>
      </c>
      <c r="L127" s="33"/>
      <c r="M127" s="145" t="s">
        <v>1</v>
      </c>
      <c r="N127" s="146" t="s">
        <v>46</v>
      </c>
      <c r="P127" s="147">
        <f t="shared" ref="P127:P136" si="1">O127*H127</f>
        <v>0</v>
      </c>
      <c r="Q127" s="147">
        <v>0</v>
      </c>
      <c r="R127" s="147">
        <f t="shared" ref="R127:R136" si="2">Q127*H127</f>
        <v>0</v>
      </c>
      <c r="S127" s="147">
        <v>0</v>
      </c>
      <c r="T127" s="148">
        <f t="shared" ref="T127:T136" si="3">S127*H127</f>
        <v>0</v>
      </c>
      <c r="AR127" s="149" t="s">
        <v>120</v>
      </c>
      <c r="AT127" s="149" t="s">
        <v>311</v>
      </c>
      <c r="AU127" s="149" t="s">
        <v>88</v>
      </c>
      <c r="AY127" s="17" t="s">
        <v>309</v>
      </c>
      <c r="BE127" s="150">
        <f t="shared" ref="BE127:BE136" si="4">IF(N127="základní",J127,0)</f>
        <v>0</v>
      </c>
      <c r="BF127" s="150">
        <f t="shared" ref="BF127:BF136" si="5">IF(N127="snížená",J127,0)</f>
        <v>0</v>
      </c>
      <c r="BG127" s="150">
        <f t="shared" ref="BG127:BG136" si="6">IF(N127="zákl. přenesená",J127,0)</f>
        <v>0</v>
      </c>
      <c r="BH127" s="150">
        <f t="shared" ref="BH127:BH136" si="7">IF(N127="sníž. přenesená",J127,0)</f>
        <v>0</v>
      </c>
      <c r="BI127" s="150">
        <f t="shared" ref="BI127:BI136" si="8">IF(N127="nulová",J127,0)</f>
        <v>0</v>
      </c>
      <c r="BJ127" s="17" t="s">
        <v>88</v>
      </c>
      <c r="BK127" s="150">
        <f t="shared" ref="BK127:BK136" si="9">ROUND(I127*H127,2)</f>
        <v>0</v>
      </c>
      <c r="BL127" s="17" t="s">
        <v>120</v>
      </c>
      <c r="BM127" s="149" t="s">
        <v>90</v>
      </c>
    </row>
    <row r="128" spans="2:65" s="1" customFormat="1" ht="16.5" customHeight="1" x14ac:dyDescent="0.2">
      <c r="B128" s="137"/>
      <c r="C128" s="138" t="s">
        <v>90</v>
      </c>
      <c r="D128" s="138" t="s">
        <v>311</v>
      </c>
      <c r="E128" s="139" t="s">
        <v>8517</v>
      </c>
      <c r="F128" s="140" t="s">
        <v>8518</v>
      </c>
      <c r="G128" s="141" t="s">
        <v>434</v>
      </c>
      <c r="H128" s="142">
        <v>6</v>
      </c>
      <c r="I128" s="143"/>
      <c r="J128" s="144">
        <f t="shared" si="0"/>
        <v>0</v>
      </c>
      <c r="K128" s="140" t="s">
        <v>366</v>
      </c>
      <c r="L128" s="33"/>
      <c r="M128" s="145" t="s">
        <v>1</v>
      </c>
      <c r="N128" s="146" t="s">
        <v>46</v>
      </c>
      <c r="P128" s="147">
        <f t="shared" si="1"/>
        <v>0</v>
      </c>
      <c r="Q128" s="147">
        <v>0</v>
      </c>
      <c r="R128" s="147">
        <f t="shared" si="2"/>
        <v>0</v>
      </c>
      <c r="S128" s="147">
        <v>0</v>
      </c>
      <c r="T128" s="148">
        <f t="shared" si="3"/>
        <v>0</v>
      </c>
      <c r="AR128" s="149" t="s">
        <v>120</v>
      </c>
      <c r="AT128" s="149" t="s">
        <v>311</v>
      </c>
      <c r="AU128" s="149" t="s">
        <v>88</v>
      </c>
      <c r="AY128" s="17" t="s">
        <v>309</v>
      </c>
      <c r="BE128" s="150">
        <f t="shared" si="4"/>
        <v>0</v>
      </c>
      <c r="BF128" s="150">
        <f t="shared" si="5"/>
        <v>0</v>
      </c>
      <c r="BG128" s="150">
        <f t="shared" si="6"/>
        <v>0</v>
      </c>
      <c r="BH128" s="150">
        <f t="shared" si="7"/>
        <v>0</v>
      </c>
      <c r="BI128" s="150">
        <f t="shared" si="8"/>
        <v>0</v>
      </c>
      <c r="BJ128" s="17" t="s">
        <v>88</v>
      </c>
      <c r="BK128" s="150">
        <f t="shared" si="9"/>
        <v>0</v>
      </c>
      <c r="BL128" s="17" t="s">
        <v>120</v>
      </c>
      <c r="BM128" s="149" t="s">
        <v>120</v>
      </c>
    </row>
    <row r="129" spans="2:65" s="1" customFormat="1" ht="16.5" customHeight="1" x14ac:dyDescent="0.2">
      <c r="B129" s="137"/>
      <c r="C129" s="138" t="s">
        <v>101</v>
      </c>
      <c r="D129" s="138" t="s">
        <v>311</v>
      </c>
      <c r="E129" s="139" t="s">
        <v>8521</v>
      </c>
      <c r="F129" s="140" t="s">
        <v>8522</v>
      </c>
      <c r="G129" s="141" t="s">
        <v>8523</v>
      </c>
      <c r="H129" s="142">
        <v>250</v>
      </c>
      <c r="I129" s="143"/>
      <c r="J129" s="144">
        <f t="shared" si="0"/>
        <v>0</v>
      </c>
      <c r="K129" s="140" t="s">
        <v>366</v>
      </c>
      <c r="L129" s="33"/>
      <c r="M129" s="145" t="s">
        <v>1</v>
      </c>
      <c r="N129" s="146" t="s">
        <v>46</v>
      </c>
      <c r="P129" s="147">
        <f t="shared" si="1"/>
        <v>0</v>
      </c>
      <c r="Q129" s="147">
        <v>0</v>
      </c>
      <c r="R129" s="147">
        <f t="shared" si="2"/>
        <v>0</v>
      </c>
      <c r="S129" s="147">
        <v>0</v>
      </c>
      <c r="T129" s="148">
        <f t="shared" si="3"/>
        <v>0</v>
      </c>
      <c r="AR129" s="149" t="s">
        <v>120</v>
      </c>
      <c r="AT129" s="149" t="s">
        <v>311</v>
      </c>
      <c r="AU129" s="149" t="s">
        <v>88</v>
      </c>
      <c r="AY129" s="17" t="s">
        <v>309</v>
      </c>
      <c r="BE129" s="150">
        <f t="shared" si="4"/>
        <v>0</v>
      </c>
      <c r="BF129" s="150">
        <f t="shared" si="5"/>
        <v>0</v>
      </c>
      <c r="BG129" s="150">
        <f t="shared" si="6"/>
        <v>0</v>
      </c>
      <c r="BH129" s="150">
        <f t="shared" si="7"/>
        <v>0</v>
      </c>
      <c r="BI129" s="150">
        <f t="shared" si="8"/>
        <v>0</v>
      </c>
      <c r="BJ129" s="17" t="s">
        <v>88</v>
      </c>
      <c r="BK129" s="150">
        <f t="shared" si="9"/>
        <v>0</v>
      </c>
      <c r="BL129" s="17" t="s">
        <v>120</v>
      </c>
      <c r="BM129" s="149" t="s">
        <v>325</v>
      </c>
    </row>
    <row r="130" spans="2:65" s="1" customFormat="1" ht="16.5" customHeight="1" x14ac:dyDescent="0.2">
      <c r="B130" s="137"/>
      <c r="C130" s="138" t="s">
        <v>120</v>
      </c>
      <c r="D130" s="138" t="s">
        <v>311</v>
      </c>
      <c r="E130" s="139" t="s">
        <v>8625</v>
      </c>
      <c r="F130" s="140" t="s">
        <v>8626</v>
      </c>
      <c r="G130" s="141" t="s">
        <v>314</v>
      </c>
      <c r="H130" s="142">
        <v>11</v>
      </c>
      <c r="I130" s="143"/>
      <c r="J130" s="144">
        <f t="shared" si="0"/>
        <v>0</v>
      </c>
      <c r="K130" s="140" t="s">
        <v>366</v>
      </c>
      <c r="L130" s="33"/>
      <c r="M130" s="145" t="s">
        <v>1</v>
      </c>
      <c r="N130" s="146" t="s">
        <v>46</v>
      </c>
      <c r="P130" s="147">
        <f t="shared" si="1"/>
        <v>0</v>
      </c>
      <c r="Q130" s="147">
        <v>0</v>
      </c>
      <c r="R130" s="147">
        <f t="shared" si="2"/>
        <v>0</v>
      </c>
      <c r="S130" s="147">
        <v>0</v>
      </c>
      <c r="T130" s="148">
        <f t="shared" si="3"/>
        <v>0</v>
      </c>
      <c r="AR130" s="149" t="s">
        <v>120</v>
      </c>
      <c r="AT130" s="149" t="s">
        <v>311</v>
      </c>
      <c r="AU130" s="149" t="s">
        <v>88</v>
      </c>
      <c r="AY130" s="17" t="s">
        <v>309</v>
      </c>
      <c r="BE130" s="150">
        <f t="shared" si="4"/>
        <v>0</v>
      </c>
      <c r="BF130" s="150">
        <f t="shared" si="5"/>
        <v>0</v>
      </c>
      <c r="BG130" s="150">
        <f t="shared" si="6"/>
        <v>0</v>
      </c>
      <c r="BH130" s="150">
        <f t="shared" si="7"/>
        <v>0</v>
      </c>
      <c r="BI130" s="150">
        <f t="shared" si="8"/>
        <v>0</v>
      </c>
      <c r="BJ130" s="17" t="s">
        <v>88</v>
      </c>
      <c r="BK130" s="150">
        <f t="shared" si="9"/>
        <v>0</v>
      </c>
      <c r="BL130" s="17" t="s">
        <v>120</v>
      </c>
      <c r="BM130" s="149" t="s">
        <v>329</v>
      </c>
    </row>
    <row r="131" spans="2:65" s="1" customFormat="1" ht="16.5" customHeight="1" x14ac:dyDescent="0.2">
      <c r="B131" s="137"/>
      <c r="C131" s="138" t="s">
        <v>331</v>
      </c>
      <c r="D131" s="138" t="s">
        <v>311</v>
      </c>
      <c r="E131" s="139" t="s">
        <v>8575</v>
      </c>
      <c r="F131" s="140" t="s">
        <v>8535</v>
      </c>
      <c r="G131" s="141" t="s">
        <v>314</v>
      </c>
      <c r="H131" s="142">
        <v>10</v>
      </c>
      <c r="I131" s="143"/>
      <c r="J131" s="144">
        <f t="shared" si="0"/>
        <v>0</v>
      </c>
      <c r="K131" s="140" t="s">
        <v>366</v>
      </c>
      <c r="L131" s="33"/>
      <c r="M131" s="145" t="s">
        <v>1</v>
      </c>
      <c r="N131" s="146" t="s">
        <v>46</v>
      </c>
      <c r="P131" s="147">
        <f t="shared" si="1"/>
        <v>0</v>
      </c>
      <c r="Q131" s="147">
        <v>0</v>
      </c>
      <c r="R131" s="147">
        <f t="shared" si="2"/>
        <v>0</v>
      </c>
      <c r="S131" s="147">
        <v>0</v>
      </c>
      <c r="T131" s="148">
        <f t="shared" si="3"/>
        <v>0</v>
      </c>
      <c r="AR131" s="149" t="s">
        <v>120</v>
      </c>
      <c r="AT131" s="149" t="s">
        <v>311</v>
      </c>
      <c r="AU131" s="149" t="s">
        <v>88</v>
      </c>
      <c r="AY131" s="17" t="s">
        <v>309</v>
      </c>
      <c r="BE131" s="150">
        <f t="shared" si="4"/>
        <v>0</v>
      </c>
      <c r="BF131" s="150">
        <f t="shared" si="5"/>
        <v>0</v>
      </c>
      <c r="BG131" s="150">
        <f t="shared" si="6"/>
        <v>0</v>
      </c>
      <c r="BH131" s="150">
        <f t="shared" si="7"/>
        <v>0</v>
      </c>
      <c r="BI131" s="150">
        <f t="shared" si="8"/>
        <v>0</v>
      </c>
      <c r="BJ131" s="17" t="s">
        <v>88</v>
      </c>
      <c r="BK131" s="150">
        <f t="shared" si="9"/>
        <v>0</v>
      </c>
      <c r="BL131" s="17" t="s">
        <v>120</v>
      </c>
      <c r="BM131" s="149" t="s">
        <v>334</v>
      </c>
    </row>
    <row r="132" spans="2:65" s="1" customFormat="1" ht="16.5" customHeight="1" x14ac:dyDescent="0.2">
      <c r="B132" s="137"/>
      <c r="C132" s="138" t="s">
        <v>325</v>
      </c>
      <c r="D132" s="138" t="s">
        <v>311</v>
      </c>
      <c r="E132" s="139" t="s">
        <v>8576</v>
      </c>
      <c r="F132" s="140" t="s">
        <v>8537</v>
      </c>
      <c r="G132" s="141" t="s">
        <v>434</v>
      </c>
      <c r="H132" s="142">
        <v>11</v>
      </c>
      <c r="I132" s="143"/>
      <c r="J132" s="144">
        <f t="shared" si="0"/>
        <v>0</v>
      </c>
      <c r="K132" s="140" t="s">
        <v>366</v>
      </c>
      <c r="L132" s="33"/>
      <c r="M132" s="145" t="s">
        <v>1</v>
      </c>
      <c r="N132" s="146" t="s">
        <v>46</v>
      </c>
      <c r="P132" s="147">
        <f t="shared" si="1"/>
        <v>0</v>
      </c>
      <c r="Q132" s="147">
        <v>0</v>
      </c>
      <c r="R132" s="147">
        <f t="shared" si="2"/>
        <v>0</v>
      </c>
      <c r="S132" s="147">
        <v>0</v>
      </c>
      <c r="T132" s="148">
        <f t="shared" si="3"/>
        <v>0</v>
      </c>
      <c r="AR132" s="149" t="s">
        <v>120</v>
      </c>
      <c r="AT132" s="149" t="s">
        <v>311</v>
      </c>
      <c r="AU132" s="149" t="s">
        <v>88</v>
      </c>
      <c r="AY132" s="17" t="s">
        <v>309</v>
      </c>
      <c r="BE132" s="150">
        <f t="shared" si="4"/>
        <v>0</v>
      </c>
      <c r="BF132" s="150">
        <f t="shared" si="5"/>
        <v>0</v>
      </c>
      <c r="BG132" s="150">
        <f t="shared" si="6"/>
        <v>0</v>
      </c>
      <c r="BH132" s="150">
        <f t="shared" si="7"/>
        <v>0</v>
      </c>
      <c r="BI132" s="150">
        <f t="shared" si="8"/>
        <v>0</v>
      </c>
      <c r="BJ132" s="17" t="s">
        <v>88</v>
      </c>
      <c r="BK132" s="150">
        <f t="shared" si="9"/>
        <v>0</v>
      </c>
      <c r="BL132" s="17" t="s">
        <v>120</v>
      </c>
      <c r="BM132" s="149" t="s">
        <v>8</v>
      </c>
    </row>
    <row r="133" spans="2:65" s="1" customFormat="1" ht="16.5" customHeight="1" x14ac:dyDescent="0.2">
      <c r="B133" s="137"/>
      <c r="C133" s="138" t="s">
        <v>339</v>
      </c>
      <c r="D133" s="138" t="s">
        <v>311</v>
      </c>
      <c r="E133" s="139" t="s">
        <v>8577</v>
      </c>
      <c r="F133" s="140" t="s">
        <v>8578</v>
      </c>
      <c r="G133" s="141" t="s">
        <v>434</v>
      </c>
      <c r="H133" s="142">
        <v>11</v>
      </c>
      <c r="I133" s="143"/>
      <c r="J133" s="144">
        <f t="shared" si="0"/>
        <v>0</v>
      </c>
      <c r="K133" s="140" t="s">
        <v>366</v>
      </c>
      <c r="L133" s="33"/>
      <c r="M133" s="145" t="s">
        <v>1</v>
      </c>
      <c r="N133" s="146" t="s">
        <v>46</v>
      </c>
      <c r="P133" s="147">
        <f t="shared" si="1"/>
        <v>0</v>
      </c>
      <c r="Q133" s="147">
        <v>0</v>
      </c>
      <c r="R133" s="147">
        <f t="shared" si="2"/>
        <v>0</v>
      </c>
      <c r="S133" s="147">
        <v>0</v>
      </c>
      <c r="T133" s="148">
        <f t="shared" si="3"/>
        <v>0</v>
      </c>
      <c r="AR133" s="149" t="s">
        <v>120</v>
      </c>
      <c r="AT133" s="149" t="s">
        <v>311</v>
      </c>
      <c r="AU133" s="149" t="s">
        <v>88</v>
      </c>
      <c r="AY133" s="17" t="s">
        <v>309</v>
      </c>
      <c r="BE133" s="150">
        <f t="shared" si="4"/>
        <v>0</v>
      </c>
      <c r="BF133" s="150">
        <f t="shared" si="5"/>
        <v>0</v>
      </c>
      <c r="BG133" s="150">
        <f t="shared" si="6"/>
        <v>0</v>
      </c>
      <c r="BH133" s="150">
        <f t="shared" si="7"/>
        <v>0</v>
      </c>
      <c r="BI133" s="150">
        <f t="shared" si="8"/>
        <v>0</v>
      </c>
      <c r="BJ133" s="17" t="s">
        <v>88</v>
      </c>
      <c r="BK133" s="150">
        <f t="shared" si="9"/>
        <v>0</v>
      </c>
      <c r="BL133" s="17" t="s">
        <v>120</v>
      </c>
      <c r="BM133" s="149" t="s">
        <v>342</v>
      </c>
    </row>
    <row r="134" spans="2:65" s="1" customFormat="1" ht="16.5" customHeight="1" x14ac:dyDescent="0.2">
      <c r="B134" s="137"/>
      <c r="C134" s="138" t="s">
        <v>329</v>
      </c>
      <c r="D134" s="138" t="s">
        <v>311</v>
      </c>
      <c r="E134" s="139" t="s">
        <v>8540</v>
      </c>
      <c r="F134" s="140" t="s">
        <v>8541</v>
      </c>
      <c r="G134" s="141" t="s">
        <v>434</v>
      </c>
      <c r="H134" s="142">
        <v>11</v>
      </c>
      <c r="I134" s="143"/>
      <c r="J134" s="144">
        <f t="shared" si="0"/>
        <v>0</v>
      </c>
      <c r="K134" s="140" t="s">
        <v>366</v>
      </c>
      <c r="L134" s="33"/>
      <c r="M134" s="145" t="s">
        <v>1</v>
      </c>
      <c r="N134" s="146" t="s">
        <v>46</v>
      </c>
      <c r="P134" s="147">
        <f t="shared" si="1"/>
        <v>0</v>
      </c>
      <c r="Q134" s="147">
        <v>0</v>
      </c>
      <c r="R134" s="147">
        <f t="shared" si="2"/>
        <v>0</v>
      </c>
      <c r="S134" s="147">
        <v>0</v>
      </c>
      <c r="T134" s="148">
        <f t="shared" si="3"/>
        <v>0</v>
      </c>
      <c r="AR134" s="149" t="s">
        <v>120</v>
      </c>
      <c r="AT134" s="149" t="s">
        <v>311</v>
      </c>
      <c r="AU134" s="149" t="s">
        <v>88</v>
      </c>
      <c r="AY134" s="17" t="s">
        <v>309</v>
      </c>
      <c r="BE134" s="150">
        <f t="shared" si="4"/>
        <v>0</v>
      </c>
      <c r="BF134" s="150">
        <f t="shared" si="5"/>
        <v>0</v>
      </c>
      <c r="BG134" s="150">
        <f t="shared" si="6"/>
        <v>0</v>
      </c>
      <c r="BH134" s="150">
        <f t="shared" si="7"/>
        <v>0</v>
      </c>
      <c r="BI134" s="150">
        <f t="shared" si="8"/>
        <v>0</v>
      </c>
      <c r="BJ134" s="17" t="s">
        <v>88</v>
      </c>
      <c r="BK134" s="150">
        <f t="shared" si="9"/>
        <v>0</v>
      </c>
      <c r="BL134" s="17" t="s">
        <v>120</v>
      </c>
      <c r="BM134" s="149" t="s">
        <v>346</v>
      </c>
    </row>
    <row r="135" spans="2:65" s="1" customFormat="1" ht="16.5" customHeight="1" x14ac:dyDescent="0.2">
      <c r="B135" s="137"/>
      <c r="C135" s="138" t="s">
        <v>348</v>
      </c>
      <c r="D135" s="138" t="s">
        <v>311</v>
      </c>
      <c r="E135" s="139" t="s">
        <v>8627</v>
      </c>
      <c r="F135" s="140" t="s">
        <v>8580</v>
      </c>
      <c r="G135" s="141" t="s">
        <v>314</v>
      </c>
      <c r="H135" s="142">
        <v>1</v>
      </c>
      <c r="I135" s="143"/>
      <c r="J135" s="144">
        <f t="shared" si="0"/>
        <v>0</v>
      </c>
      <c r="K135" s="140" t="s">
        <v>366</v>
      </c>
      <c r="L135" s="33"/>
      <c r="M135" s="145" t="s">
        <v>1</v>
      </c>
      <c r="N135" s="146" t="s">
        <v>46</v>
      </c>
      <c r="P135" s="147">
        <f t="shared" si="1"/>
        <v>0</v>
      </c>
      <c r="Q135" s="147">
        <v>0</v>
      </c>
      <c r="R135" s="147">
        <f t="shared" si="2"/>
        <v>0</v>
      </c>
      <c r="S135" s="147">
        <v>0</v>
      </c>
      <c r="T135" s="148">
        <f t="shared" si="3"/>
        <v>0</v>
      </c>
      <c r="AR135" s="149" t="s">
        <v>120</v>
      </c>
      <c r="AT135" s="149" t="s">
        <v>311</v>
      </c>
      <c r="AU135" s="149" t="s">
        <v>88</v>
      </c>
      <c r="AY135" s="17" t="s">
        <v>309</v>
      </c>
      <c r="BE135" s="150">
        <f t="shared" si="4"/>
        <v>0</v>
      </c>
      <c r="BF135" s="150">
        <f t="shared" si="5"/>
        <v>0</v>
      </c>
      <c r="BG135" s="150">
        <f t="shared" si="6"/>
        <v>0</v>
      </c>
      <c r="BH135" s="150">
        <f t="shared" si="7"/>
        <v>0</v>
      </c>
      <c r="BI135" s="150">
        <f t="shared" si="8"/>
        <v>0</v>
      </c>
      <c r="BJ135" s="17" t="s">
        <v>88</v>
      </c>
      <c r="BK135" s="150">
        <f t="shared" si="9"/>
        <v>0</v>
      </c>
      <c r="BL135" s="17" t="s">
        <v>120</v>
      </c>
      <c r="BM135" s="149" t="s">
        <v>351</v>
      </c>
    </row>
    <row r="136" spans="2:65" s="1" customFormat="1" ht="16.5" customHeight="1" x14ac:dyDescent="0.2">
      <c r="B136" s="137"/>
      <c r="C136" s="138" t="s">
        <v>334</v>
      </c>
      <c r="D136" s="138" t="s">
        <v>311</v>
      </c>
      <c r="E136" s="139" t="s">
        <v>8634</v>
      </c>
      <c r="F136" s="140" t="s">
        <v>8635</v>
      </c>
      <c r="G136" s="141" t="s">
        <v>314</v>
      </c>
      <c r="H136" s="142">
        <v>1</v>
      </c>
      <c r="I136" s="143"/>
      <c r="J136" s="144">
        <f t="shared" si="0"/>
        <v>0</v>
      </c>
      <c r="K136" s="140" t="s">
        <v>366</v>
      </c>
      <c r="L136" s="33"/>
      <c r="M136" s="145" t="s">
        <v>1</v>
      </c>
      <c r="N136" s="146" t="s">
        <v>46</v>
      </c>
      <c r="P136" s="147">
        <f t="shared" si="1"/>
        <v>0</v>
      </c>
      <c r="Q136" s="147">
        <v>0</v>
      </c>
      <c r="R136" s="147">
        <f t="shared" si="2"/>
        <v>0</v>
      </c>
      <c r="S136" s="147">
        <v>0</v>
      </c>
      <c r="T136" s="148">
        <f t="shared" si="3"/>
        <v>0</v>
      </c>
      <c r="AR136" s="149" t="s">
        <v>120</v>
      </c>
      <c r="AT136" s="149" t="s">
        <v>311</v>
      </c>
      <c r="AU136" s="149" t="s">
        <v>88</v>
      </c>
      <c r="AY136" s="17" t="s">
        <v>309</v>
      </c>
      <c r="BE136" s="150">
        <f t="shared" si="4"/>
        <v>0</v>
      </c>
      <c r="BF136" s="150">
        <f t="shared" si="5"/>
        <v>0</v>
      </c>
      <c r="BG136" s="150">
        <f t="shared" si="6"/>
        <v>0</v>
      </c>
      <c r="BH136" s="150">
        <f t="shared" si="7"/>
        <v>0</v>
      </c>
      <c r="BI136" s="150">
        <f t="shared" si="8"/>
        <v>0</v>
      </c>
      <c r="BJ136" s="17" t="s">
        <v>88</v>
      </c>
      <c r="BK136" s="150">
        <f t="shared" si="9"/>
        <v>0</v>
      </c>
      <c r="BL136" s="17" t="s">
        <v>120</v>
      </c>
      <c r="BM136" s="149" t="s">
        <v>355</v>
      </c>
    </row>
    <row r="137" spans="2:65" s="1" customFormat="1" ht="29.25" x14ac:dyDescent="0.2">
      <c r="B137" s="33"/>
      <c r="D137" s="155" t="s">
        <v>318</v>
      </c>
      <c r="F137" s="156" t="s">
        <v>8636</v>
      </c>
      <c r="I137" s="153"/>
      <c r="L137" s="33"/>
      <c r="M137" s="154"/>
      <c r="T137" s="57"/>
      <c r="AT137" s="17" t="s">
        <v>318</v>
      </c>
      <c r="AU137" s="17" t="s">
        <v>88</v>
      </c>
    </row>
    <row r="138" spans="2:65" s="1" customFormat="1" ht="16.5" customHeight="1" x14ac:dyDescent="0.2">
      <c r="B138" s="137"/>
      <c r="C138" s="138" t="s">
        <v>357</v>
      </c>
      <c r="D138" s="138" t="s">
        <v>311</v>
      </c>
      <c r="E138" s="139" t="s">
        <v>8628</v>
      </c>
      <c r="F138" s="140" t="s">
        <v>8637</v>
      </c>
      <c r="G138" s="141" t="s">
        <v>314</v>
      </c>
      <c r="H138" s="142">
        <v>1</v>
      </c>
      <c r="I138" s="143"/>
      <c r="J138" s="144">
        <f>ROUND(I138*H138,2)</f>
        <v>0</v>
      </c>
      <c r="K138" s="140" t="s">
        <v>366</v>
      </c>
      <c r="L138" s="33"/>
      <c r="M138" s="145" t="s">
        <v>1</v>
      </c>
      <c r="N138" s="146" t="s">
        <v>46</v>
      </c>
      <c r="P138" s="147">
        <f>O138*H138</f>
        <v>0</v>
      </c>
      <c r="Q138" s="147">
        <v>0</v>
      </c>
      <c r="R138" s="147">
        <f>Q138*H138</f>
        <v>0</v>
      </c>
      <c r="S138" s="147">
        <v>0</v>
      </c>
      <c r="T138" s="148">
        <f>S138*H138</f>
        <v>0</v>
      </c>
      <c r="AR138" s="149" t="s">
        <v>120</v>
      </c>
      <c r="AT138" s="149" t="s">
        <v>311</v>
      </c>
      <c r="AU138" s="149" t="s">
        <v>88</v>
      </c>
      <c r="AY138" s="17" t="s">
        <v>309</v>
      </c>
      <c r="BE138" s="150">
        <f>IF(N138="základní",J138,0)</f>
        <v>0</v>
      </c>
      <c r="BF138" s="150">
        <f>IF(N138="snížená",J138,0)</f>
        <v>0</v>
      </c>
      <c r="BG138" s="150">
        <f>IF(N138="zákl. přenesená",J138,0)</f>
        <v>0</v>
      </c>
      <c r="BH138" s="150">
        <f>IF(N138="sníž. přenesená",J138,0)</f>
        <v>0</v>
      </c>
      <c r="BI138" s="150">
        <f>IF(N138="nulová",J138,0)</f>
        <v>0</v>
      </c>
      <c r="BJ138" s="17" t="s">
        <v>88</v>
      </c>
      <c r="BK138" s="150">
        <f>ROUND(I138*H138,2)</f>
        <v>0</v>
      </c>
      <c r="BL138" s="17" t="s">
        <v>120</v>
      </c>
      <c r="BM138" s="149" t="s">
        <v>361</v>
      </c>
    </row>
    <row r="139" spans="2:65" s="1" customFormat="1" ht="29.25" x14ac:dyDescent="0.2">
      <c r="B139" s="33"/>
      <c r="D139" s="155" t="s">
        <v>318</v>
      </c>
      <c r="F139" s="156" t="s">
        <v>8638</v>
      </c>
      <c r="I139" s="153"/>
      <c r="L139" s="33"/>
      <c r="M139" s="154"/>
      <c r="T139" s="57"/>
      <c r="AT139" s="17" t="s">
        <v>318</v>
      </c>
      <c r="AU139" s="17" t="s">
        <v>88</v>
      </c>
    </row>
    <row r="140" spans="2:65" s="1" customFormat="1" ht="16.5" customHeight="1" x14ac:dyDescent="0.2">
      <c r="B140" s="137"/>
      <c r="C140" s="138" t="s">
        <v>8</v>
      </c>
      <c r="D140" s="138" t="s">
        <v>311</v>
      </c>
      <c r="E140" s="139" t="s">
        <v>8586</v>
      </c>
      <c r="F140" s="140" t="s">
        <v>8587</v>
      </c>
      <c r="G140" s="141" t="s">
        <v>314</v>
      </c>
      <c r="H140" s="142">
        <v>1</v>
      </c>
      <c r="I140" s="143"/>
      <c r="J140" s="144">
        <f>ROUND(I140*H140,2)</f>
        <v>0</v>
      </c>
      <c r="K140" s="140" t="s">
        <v>366</v>
      </c>
      <c r="L140" s="33"/>
      <c r="M140" s="145" t="s">
        <v>1</v>
      </c>
      <c r="N140" s="146" t="s">
        <v>46</v>
      </c>
      <c r="P140" s="147">
        <f>O140*H140</f>
        <v>0</v>
      </c>
      <c r="Q140" s="147">
        <v>0</v>
      </c>
      <c r="R140" s="147">
        <f>Q140*H140</f>
        <v>0</v>
      </c>
      <c r="S140" s="147">
        <v>0</v>
      </c>
      <c r="T140" s="148">
        <f>S140*H140</f>
        <v>0</v>
      </c>
      <c r="AR140" s="149" t="s">
        <v>120</v>
      </c>
      <c r="AT140" s="149" t="s">
        <v>311</v>
      </c>
      <c r="AU140" s="149" t="s">
        <v>88</v>
      </c>
      <c r="AY140" s="17" t="s">
        <v>309</v>
      </c>
      <c r="BE140" s="150">
        <f>IF(N140="základní",J140,0)</f>
        <v>0</v>
      </c>
      <c r="BF140" s="150">
        <f>IF(N140="snížená",J140,0)</f>
        <v>0</v>
      </c>
      <c r="BG140" s="150">
        <f>IF(N140="zákl. přenesená",J140,0)</f>
        <v>0</v>
      </c>
      <c r="BH140" s="150">
        <f>IF(N140="sníž. přenesená",J140,0)</f>
        <v>0</v>
      </c>
      <c r="BI140" s="150">
        <f>IF(N140="nulová",J140,0)</f>
        <v>0</v>
      </c>
      <c r="BJ140" s="17" t="s">
        <v>88</v>
      </c>
      <c r="BK140" s="150">
        <f>ROUND(I140*H140,2)</f>
        <v>0</v>
      </c>
      <c r="BL140" s="17" t="s">
        <v>120</v>
      </c>
      <c r="BM140" s="149" t="s">
        <v>367</v>
      </c>
    </row>
    <row r="141" spans="2:65" s="1" customFormat="1" ht="16.5" customHeight="1" x14ac:dyDescent="0.2">
      <c r="B141" s="137"/>
      <c r="C141" s="138" t="s">
        <v>368</v>
      </c>
      <c r="D141" s="138" t="s">
        <v>311</v>
      </c>
      <c r="E141" s="139" t="s">
        <v>8639</v>
      </c>
      <c r="F141" s="140" t="s">
        <v>8640</v>
      </c>
      <c r="G141" s="141" t="s">
        <v>314</v>
      </c>
      <c r="H141" s="142">
        <v>1</v>
      </c>
      <c r="I141" s="143"/>
      <c r="J141" s="144">
        <f>ROUND(I141*H141,2)</f>
        <v>0</v>
      </c>
      <c r="K141" s="140" t="s">
        <v>366</v>
      </c>
      <c r="L141" s="33"/>
      <c r="M141" s="145" t="s">
        <v>1</v>
      </c>
      <c r="N141" s="146" t="s">
        <v>46</v>
      </c>
      <c r="P141" s="147">
        <f>O141*H141</f>
        <v>0</v>
      </c>
      <c r="Q141" s="147">
        <v>0</v>
      </c>
      <c r="R141" s="147">
        <f>Q141*H141</f>
        <v>0</v>
      </c>
      <c r="S141" s="147">
        <v>0</v>
      </c>
      <c r="T141" s="148">
        <f>S141*H141</f>
        <v>0</v>
      </c>
      <c r="AR141" s="149" t="s">
        <v>120</v>
      </c>
      <c r="AT141" s="149" t="s">
        <v>311</v>
      </c>
      <c r="AU141" s="149" t="s">
        <v>88</v>
      </c>
      <c r="AY141" s="17" t="s">
        <v>309</v>
      </c>
      <c r="BE141" s="150">
        <f>IF(N141="základní",J141,0)</f>
        <v>0</v>
      </c>
      <c r="BF141" s="150">
        <f>IF(N141="snížená",J141,0)</f>
        <v>0</v>
      </c>
      <c r="BG141" s="150">
        <f>IF(N141="zákl. přenesená",J141,0)</f>
        <v>0</v>
      </c>
      <c r="BH141" s="150">
        <f>IF(N141="sníž. přenesená",J141,0)</f>
        <v>0</v>
      </c>
      <c r="BI141" s="150">
        <f>IF(N141="nulová",J141,0)</f>
        <v>0</v>
      </c>
      <c r="BJ141" s="17" t="s">
        <v>88</v>
      </c>
      <c r="BK141" s="150">
        <f>ROUND(I141*H141,2)</f>
        <v>0</v>
      </c>
      <c r="BL141" s="17" t="s">
        <v>120</v>
      </c>
      <c r="BM141" s="149" t="s">
        <v>371</v>
      </c>
    </row>
    <row r="142" spans="2:65" s="1" customFormat="1" ht="29.25" x14ac:dyDescent="0.2">
      <c r="B142" s="33"/>
      <c r="D142" s="155" t="s">
        <v>318</v>
      </c>
      <c r="F142" s="156" t="s">
        <v>8641</v>
      </c>
      <c r="I142" s="153"/>
      <c r="L142" s="33"/>
      <c r="M142" s="154"/>
      <c r="T142" s="57"/>
      <c r="AT142" s="17" t="s">
        <v>318</v>
      </c>
      <c r="AU142" s="17" t="s">
        <v>88</v>
      </c>
    </row>
    <row r="143" spans="2:65" s="1" customFormat="1" ht="16.5" customHeight="1" x14ac:dyDescent="0.2">
      <c r="B143" s="137"/>
      <c r="C143" s="138" t="s">
        <v>342</v>
      </c>
      <c r="D143" s="138" t="s">
        <v>311</v>
      </c>
      <c r="E143" s="139" t="s">
        <v>8642</v>
      </c>
      <c r="F143" s="140" t="s">
        <v>8643</v>
      </c>
      <c r="G143" s="141" t="s">
        <v>314</v>
      </c>
      <c r="H143" s="142">
        <v>1</v>
      </c>
      <c r="I143" s="143"/>
      <c r="J143" s="144">
        <f>ROUND(I143*H143,2)</f>
        <v>0</v>
      </c>
      <c r="K143" s="140" t="s">
        <v>366</v>
      </c>
      <c r="L143" s="33"/>
      <c r="M143" s="171" t="s">
        <v>1</v>
      </c>
      <c r="N143" s="172" t="s">
        <v>46</v>
      </c>
      <c r="O143" s="173"/>
      <c r="P143" s="174">
        <f>O143*H143</f>
        <v>0</v>
      </c>
      <c r="Q143" s="174">
        <v>0</v>
      </c>
      <c r="R143" s="174">
        <f>Q143*H143</f>
        <v>0</v>
      </c>
      <c r="S143" s="174">
        <v>0</v>
      </c>
      <c r="T143" s="175">
        <f>S143*H143</f>
        <v>0</v>
      </c>
      <c r="AR143" s="149" t="s">
        <v>120</v>
      </c>
      <c r="AT143" s="149" t="s">
        <v>311</v>
      </c>
      <c r="AU143" s="149" t="s">
        <v>88</v>
      </c>
      <c r="AY143" s="17" t="s">
        <v>309</v>
      </c>
      <c r="BE143" s="150">
        <f>IF(N143="základní",J143,0)</f>
        <v>0</v>
      </c>
      <c r="BF143" s="150">
        <f>IF(N143="snížená",J143,0)</f>
        <v>0</v>
      </c>
      <c r="BG143" s="150">
        <f>IF(N143="zákl. přenesená",J143,0)</f>
        <v>0</v>
      </c>
      <c r="BH143" s="150">
        <f>IF(N143="sníž. přenesená",J143,0)</f>
        <v>0</v>
      </c>
      <c r="BI143" s="150">
        <f>IF(N143="nulová",J143,0)</f>
        <v>0</v>
      </c>
      <c r="BJ143" s="17" t="s">
        <v>88</v>
      </c>
      <c r="BK143" s="150">
        <f>ROUND(I143*H143,2)</f>
        <v>0</v>
      </c>
      <c r="BL143" s="17" t="s">
        <v>120</v>
      </c>
      <c r="BM143" s="149" t="s">
        <v>376</v>
      </c>
    </row>
    <row r="144" spans="2:65" s="1" customFormat="1" ht="6.95" customHeight="1" x14ac:dyDescent="0.2">
      <c r="B144" s="45"/>
      <c r="C144" s="46"/>
      <c r="D144" s="46"/>
      <c r="E144" s="46"/>
      <c r="F144" s="46"/>
      <c r="G144" s="46"/>
      <c r="H144" s="46"/>
      <c r="I144" s="46"/>
      <c r="J144" s="46"/>
      <c r="K144" s="46"/>
      <c r="L144" s="33"/>
    </row>
  </sheetData>
  <autoFilter ref="C124:K143" xr:uid="{00000000-0009-0000-0000-00001A000000}"/>
  <mergeCells count="15">
    <mergeCell ref="E111:H111"/>
    <mergeCell ref="E115:H115"/>
    <mergeCell ref="E113:H113"/>
    <mergeCell ref="E117:H117"/>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2:BM130"/>
  <sheetViews>
    <sheetView showGridLines="0" workbookViewId="0"/>
  </sheetViews>
  <sheetFormatPr defaultRowHeight="11.2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233" t="s">
        <v>5</v>
      </c>
      <c r="M2" s="234"/>
      <c r="N2" s="234"/>
      <c r="O2" s="234"/>
      <c r="P2" s="234"/>
      <c r="Q2" s="234"/>
      <c r="R2" s="234"/>
      <c r="S2" s="234"/>
      <c r="T2" s="234"/>
      <c r="U2" s="234"/>
      <c r="V2" s="234"/>
      <c r="AT2" s="17" t="s">
        <v>192</v>
      </c>
    </row>
    <row r="3" spans="2:46" ht="6.95" customHeight="1" x14ac:dyDescent="0.2">
      <c r="B3" s="18"/>
      <c r="C3" s="19"/>
      <c r="D3" s="19"/>
      <c r="E3" s="19"/>
      <c r="F3" s="19"/>
      <c r="G3" s="19"/>
      <c r="H3" s="19"/>
      <c r="I3" s="19"/>
      <c r="J3" s="19"/>
      <c r="K3" s="19"/>
      <c r="L3" s="20"/>
      <c r="AT3" s="17" t="s">
        <v>90</v>
      </c>
    </row>
    <row r="4" spans="2:46" ht="24.95" customHeight="1" x14ac:dyDescent="0.2">
      <c r="B4" s="20"/>
      <c r="D4" s="21" t="s">
        <v>275</v>
      </c>
      <c r="L4" s="20"/>
      <c r="M4" s="94" t="s">
        <v>10</v>
      </c>
      <c r="AT4" s="17" t="s">
        <v>3</v>
      </c>
    </row>
    <row r="5" spans="2:46" ht="6.95" customHeight="1" x14ac:dyDescent="0.2">
      <c r="B5" s="20"/>
      <c r="L5" s="20"/>
    </row>
    <row r="6" spans="2:46" ht="12" customHeight="1" x14ac:dyDescent="0.2">
      <c r="B6" s="20"/>
      <c r="D6" s="27" t="s">
        <v>16</v>
      </c>
      <c r="L6" s="20"/>
    </row>
    <row r="7" spans="2:46" ht="16.5" customHeight="1" x14ac:dyDescent="0.2">
      <c r="B7" s="20"/>
      <c r="E7" s="254" t="str">
        <f>'Rekapitulace stavby'!K6</f>
        <v>OBLASTNÍ NEMOCNICE JIČÍN PAVILON PSYCHIATRIE</v>
      </c>
      <c r="F7" s="255"/>
      <c r="G7" s="255"/>
      <c r="H7" s="255"/>
      <c r="L7" s="20"/>
    </row>
    <row r="8" spans="2:46" ht="12.75" x14ac:dyDescent="0.2">
      <c r="B8" s="20"/>
      <c r="D8" s="27" t="s">
        <v>276</v>
      </c>
      <c r="L8" s="20"/>
    </row>
    <row r="9" spans="2:46" ht="16.5" customHeight="1" x14ac:dyDescent="0.2">
      <c r="B9" s="20"/>
      <c r="E9" s="254" t="s">
        <v>277</v>
      </c>
      <c r="F9" s="234"/>
      <c r="G9" s="234"/>
      <c r="H9" s="234"/>
      <c r="L9" s="20"/>
    </row>
    <row r="10" spans="2:46" ht="12" customHeight="1" x14ac:dyDescent="0.2">
      <c r="B10" s="20"/>
      <c r="D10" s="27" t="s">
        <v>278</v>
      </c>
      <c r="L10" s="20"/>
    </row>
    <row r="11" spans="2:46" s="1" customFormat="1" ht="16.5" customHeight="1" x14ac:dyDescent="0.2">
      <c r="B11" s="33"/>
      <c r="E11" s="238" t="s">
        <v>8644</v>
      </c>
      <c r="F11" s="253"/>
      <c r="G11" s="253"/>
      <c r="H11" s="253"/>
      <c r="L11" s="33"/>
    </row>
    <row r="12" spans="2:46" s="1" customFormat="1" ht="12" customHeight="1" x14ac:dyDescent="0.2">
      <c r="B12" s="33"/>
      <c r="D12" s="27" t="s">
        <v>592</v>
      </c>
      <c r="L12" s="33"/>
    </row>
    <row r="13" spans="2:46" s="1" customFormat="1" ht="16.5" customHeight="1" x14ac:dyDescent="0.2">
      <c r="B13" s="33"/>
      <c r="E13" s="220" t="s">
        <v>8645</v>
      </c>
      <c r="F13" s="253"/>
      <c r="G13" s="253"/>
      <c r="H13" s="253"/>
      <c r="L13" s="33"/>
    </row>
    <row r="14" spans="2:46" s="1" customFormat="1" x14ac:dyDescent="0.2">
      <c r="B14" s="33"/>
      <c r="L14" s="33"/>
    </row>
    <row r="15" spans="2:46" s="1" customFormat="1" ht="12" customHeight="1" x14ac:dyDescent="0.2">
      <c r="B15" s="33"/>
      <c r="D15" s="27" t="s">
        <v>18</v>
      </c>
      <c r="F15" s="25" t="s">
        <v>1</v>
      </c>
      <c r="I15" s="27" t="s">
        <v>20</v>
      </c>
      <c r="J15" s="25" t="s">
        <v>1</v>
      </c>
      <c r="L15" s="33"/>
    </row>
    <row r="16" spans="2:46" s="1" customFormat="1" ht="12" customHeight="1" x14ac:dyDescent="0.2">
      <c r="B16" s="33"/>
      <c r="D16" s="27" t="s">
        <v>22</v>
      </c>
      <c r="F16" s="25" t="s">
        <v>23</v>
      </c>
      <c r="I16" s="27" t="s">
        <v>24</v>
      </c>
      <c r="J16" s="53">
        <f>'Rekapitulace stavby'!AN8</f>
        <v>45961</v>
      </c>
      <c r="L16" s="33"/>
    </row>
    <row r="17" spans="2:12" s="1" customFormat="1" ht="10.9" customHeight="1" x14ac:dyDescent="0.2">
      <c r="B17" s="33"/>
      <c r="L17" s="33"/>
    </row>
    <row r="18" spans="2:12" s="1" customFormat="1" ht="12" customHeight="1" x14ac:dyDescent="0.2">
      <c r="B18" s="33"/>
      <c r="D18" s="27" t="s">
        <v>29</v>
      </c>
      <c r="I18" s="27" t="s">
        <v>30</v>
      </c>
      <c r="J18" s="25" t="str">
        <f>IF('Rekapitulace stavby'!AN10="","",'Rekapitulace stavby'!AN10)</f>
        <v/>
      </c>
      <c r="L18" s="33"/>
    </row>
    <row r="19" spans="2:12" s="1" customFormat="1" ht="18" customHeight="1" x14ac:dyDescent="0.2">
      <c r="B19" s="33"/>
      <c r="E19" s="25" t="str">
        <f>IF('Rekapitulace stavby'!E11="","",'Rekapitulace stavby'!E11)</f>
        <v>KRÁLOVÉHRADECKÝ KRAJ</v>
      </c>
      <c r="I19" s="27" t="s">
        <v>32</v>
      </c>
      <c r="J19" s="25" t="str">
        <f>IF('Rekapitulace stavby'!AN11="","",'Rekapitulace stavby'!AN11)</f>
        <v/>
      </c>
      <c r="L19" s="33"/>
    </row>
    <row r="20" spans="2:12" s="1" customFormat="1" ht="6.95" customHeight="1" x14ac:dyDescent="0.2">
      <c r="B20" s="33"/>
      <c r="L20" s="33"/>
    </row>
    <row r="21" spans="2:12" s="1" customFormat="1" ht="12" customHeight="1" x14ac:dyDescent="0.2">
      <c r="B21" s="33"/>
      <c r="D21" s="27" t="s">
        <v>33</v>
      </c>
      <c r="I21" s="27" t="s">
        <v>30</v>
      </c>
      <c r="J21" s="28" t="str">
        <f>'Rekapitulace stavby'!AN13</f>
        <v>Vyplň údaj</v>
      </c>
      <c r="L21" s="33"/>
    </row>
    <row r="22" spans="2:12" s="1" customFormat="1" ht="18" customHeight="1" x14ac:dyDescent="0.2">
      <c r="B22" s="33"/>
      <c r="E22" s="256" t="str">
        <f>'Rekapitulace stavby'!E14</f>
        <v>Vyplň údaj</v>
      </c>
      <c r="F22" s="242"/>
      <c r="G22" s="242"/>
      <c r="H22" s="242"/>
      <c r="I22" s="27" t="s">
        <v>32</v>
      </c>
      <c r="J22" s="28" t="str">
        <f>'Rekapitulace stavby'!AN14</f>
        <v>Vyplň údaj</v>
      </c>
      <c r="L22" s="33"/>
    </row>
    <row r="23" spans="2:12" s="1" customFormat="1" ht="6.95" customHeight="1" x14ac:dyDescent="0.2">
      <c r="B23" s="33"/>
      <c r="L23" s="33"/>
    </row>
    <row r="24" spans="2:12" s="1" customFormat="1" ht="12" customHeight="1" x14ac:dyDescent="0.2">
      <c r="B24" s="33"/>
      <c r="D24" s="27" t="s">
        <v>35</v>
      </c>
      <c r="I24" s="27" t="s">
        <v>30</v>
      </c>
      <c r="J24" s="25" t="str">
        <f>IF('Rekapitulace stavby'!AN16="","",'Rekapitulace stavby'!AN16)</f>
        <v/>
      </c>
      <c r="L24" s="33"/>
    </row>
    <row r="25" spans="2:12" s="1" customFormat="1" ht="18" customHeight="1" x14ac:dyDescent="0.2">
      <c r="B25" s="33"/>
      <c r="E25" s="25" t="str">
        <f>IF('Rekapitulace stavby'!E17="","",'Rekapitulace stavby'!E17)</f>
        <v>KANIA a.s.</v>
      </c>
      <c r="I25" s="27" t="s">
        <v>32</v>
      </c>
      <c r="J25" s="25" t="str">
        <f>IF('Rekapitulace stavby'!AN17="","",'Rekapitulace stavby'!AN17)</f>
        <v/>
      </c>
      <c r="L25" s="33"/>
    </row>
    <row r="26" spans="2:12" s="1" customFormat="1" ht="6.95" customHeight="1" x14ac:dyDescent="0.2">
      <c r="B26" s="33"/>
      <c r="L26" s="33"/>
    </row>
    <row r="27" spans="2:12" s="1" customFormat="1" ht="12" customHeight="1" x14ac:dyDescent="0.2">
      <c r="B27" s="33"/>
      <c r="D27" s="27" t="s">
        <v>38</v>
      </c>
      <c r="I27" s="27" t="s">
        <v>30</v>
      </c>
      <c r="J27" s="25" t="str">
        <f>IF('Rekapitulace stavby'!AN19="","",'Rekapitulace stavby'!AN19)</f>
        <v/>
      </c>
      <c r="L27" s="33"/>
    </row>
    <row r="28" spans="2:12" s="1" customFormat="1" ht="18" customHeight="1" x14ac:dyDescent="0.2">
      <c r="B28" s="33"/>
      <c r="E28" s="25" t="str">
        <f>IF('Rekapitulace stavby'!E20="","",'Rekapitulace stavby'!E20)</f>
        <v xml:space="preserve"> </v>
      </c>
      <c r="I28" s="27" t="s">
        <v>32</v>
      </c>
      <c r="J28" s="25" t="str">
        <f>IF('Rekapitulace stavby'!AN20="","",'Rekapitulace stavby'!AN20)</f>
        <v/>
      </c>
      <c r="L28" s="33"/>
    </row>
    <row r="29" spans="2:12" s="1" customFormat="1" ht="6.95" customHeight="1" x14ac:dyDescent="0.2">
      <c r="B29" s="33"/>
      <c r="L29" s="33"/>
    </row>
    <row r="30" spans="2:12" s="1" customFormat="1" ht="12" customHeight="1" x14ac:dyDescent="0.2">
      <c r="B30" s="33"/>
      <c r="D30" s="27" t="s">
        <v>39</v>
      </c>
      <c r="L30" s="33"/>
    </row>
    <row r="31" spans="2:12" s="7" customFormat="1" ht="16.5" customHeight="1" x14ac:dyDescent="0.2">
      <c r="B31" s="95"/>
      <c r="E31" s="246" t="s">
        <v>1</v>
      </c>
      <c r="F31" s="246"/>
      <c r="G31" s="246"/>
      <c r="H31" s="246"/>
      <c r="L31" s="95"/>
    </row>
    <row r="32" spans="2:12" s="1" customFormat="1" ht="6.95" customHeight="1" x14ac:dyDescent="0.2">
      <c r="B32" s="33"/>
      <c r="L32" s="33"/>
    </row>
    <row r="33" spans="2:12" s="1" customFormat="1" ht="6.95" customHeight="1" x14ac:dyDescent="0.2">
      <c r="B33" s="33"/>
      <c r="D33" s="54"/>
      <c r="E33" s="54"/>
      <c r="F33" s="54"/>
      <c r="G33" s="54"/>
      <c r="H33" s="54"/>
      <c r="I33" s="54"/>
      <c r="J33" s="54"/>
      <c r="K33" s="54"/>
      <c r="L33" s="33"/>
    </row>
    <row r="34" spans="2:12" s="1" customFormat="1" ht="25.35" customHeight="1" x14ac:dyDescent="0.2">
      <c r="B34" s="33"/>
      <c r="D34" s="96" t="s">
        <v>41</v>
      </c>
      <c r="J34" s="67">
        <f>ROUND(J125, 2)</f>
        <v>0</v>
      </c>
      <c r="L34" s="33"/>
    </row>
    <row r="35" spans="2:12" s="1" customFormat="1" ht="6.95" customHeight="1" x14ac:dyDescent="0.2">
      <c r="B35" s="33"/>
      <c r="D35" s="54"/>
      <c r="E35" s="54"/>
      <c r="F35" s="54"/>
      <c r="G35" s="54"/>
      <c r="H35" s="54"/>
      <c r="I35" s="54"/>
      <c r="J35" s="54"/>
      <c r="K35" s="54"/>
      <c r="L35" s="33"/>
    </row>
    <row r="36" spans="2:12" s="1" customFormat="1" ht="14.45" customHeight="1" x14ac:dyDescent="0.2">
      <c r="B36" s="33"/>
      <c r="F36" s="36" t="s">
        <v>43</v>
      </c>
      <c r="I36" s="36" t="s">
        <v>42</v>
      </c>
      <c r="J36" s="36" t="s">
        <v>44</v>
      </c>
      <c r="L36" s="33"/>
    </row>
    <row r="37" spans="2:12" s="1" customFormat="1" ht="14.45" customHeight="1" x14ac:dyDescent="0.2">
      <c r="B37" s="33"/>
      <c r="D37" s="56" t="s">
        <v>45</v>
      </c>
      <c r="E37" s="27" t="s">
        <v>46</v>
      </c>
      <c r="F37" s="87">
        <f>ROUND((SUM(BE125:BE129)),  2)</f>
        <v>0</v>
      </c>
      <c r="I37" s="97">
        <v>0.21</v>
      </c>
      <c r="J37" s="87">
        <f>ROUND(((SUM(BE125:BE129))*I37),  2)</f>
        <v>0</v>
      </c>
      <c r="L37" s="33"/>
    </row>
    <row r="38" spans="2:12" s="1" customFormat="1" ht="14.45" customHeight="1" x14ac:dyDescent="0.2">
      <c r="B38" s="33"/>
      <c r="E38" s="27" t="s">
        <v>47</v>
      </c>
      <c r="F38" s="87">
        <f>ROUND((SUM(BF125:BF129)),  2)</f>
        <v>0</v>
      </c>
      <c r="I38" s="97">
        <v>0.12</v>
      </c>
      <c r="J38" s="87">
        <f>ROUND(((SUM(BF125:BF129))*I38),  2)</f>
        <v>0</v>
      </c>
      <c r="L38" s="33"/>
    </row>
    <row r="39" spans="2:12" s="1" customFormat="1" ht="14.45" hidden="1" customHeight="1" x14ac:dyDescent="0.2">
      <c r="B39" s="33"/>
      <c r="E39" s="27" t="s">
        <v>48</v>
      </c>
      <c r="F39" s="87">
        <f>ROUND((SUM(BG125:BG129)),  2)</f>
        <v>0</v>
      </c>
      <c r="I39" s="97">
        <v>0.21</v>
      </c>
      <c r="J39" s="87">
        <f>0</f>
        <v>0</v>
      </c>
      <c r="L39" s="33"/>
    </row>
    <row r="40" spans="2:12" s="1" customFormat="1" ht="14.45" hidden="1" customHeight="1" x14ac:dyDescent="0.2">
      <c r="B40" s="33"/>
      <c r="E40" s="27" t="s">
        <v>49</v>
      </c>
      <c r="F40" s="87">
        <f>ROUND((SUM(BH125:BH129)),  2)</f>
        <v>0</v>
      </c>
      <c r="I40" s="97">
        <v>0.12</v>
      </c>
      <c r="J40" s="87">
        <f>0</f>
        <v>0</v>
      </c>
      <c r="L40" s="33"/>
    </row>
    <row r="41" spans="2:12" s="1" customFormat="1" ht="14.45" hidden="1" customHeight="1" x14ac:dyDescent="0.2">
      <c r="B41" s="33"/>
      <c r="E41" s="27" t="s">
        <v>50</v>
      </c>
      <c r="F41" s="87">
        <f>ROUND((SUM(BI125:BI129)),  2)</f>
        <v>0</v>
      </c>
      <c r="I41" s="97">
        <v>0</v>
      </c>
      <c r="J41" s="87">
        <f>0</f>
        <v>0</v>
      </c>
      <c r="L41" s="33"/>
    </row>
    <row r="42" spans="2:12" s="1" customFormat="1" ht="6.95" customHeight="1" x14ac:dyDescent="0.2">
      <c r="B42" s="33"/>
      <c r="L42" s="33"/>
    </row>
    <row r="43" spans="2:12" s="1" customFormat="1" ht="25.35" customHeight="1" x14ac:dyDescent="0.2">
      <c r="B43" s="33"/>
      <c r="C43" s="98"/>
      <c r="D43" s="99" t="s">
        <v>51</v>
      </c>
      <c r="E43" s="58"/>
      <c r="F43" s="58"/>
      <c r="G43" s="100" t="s">
        <v>52</v>
      </c>
      <c r="H43" s="101" t="s">
        <v>53</v>
      </c>
      <c r="I43" s="58"/>
      <c r="J43" s="102">
        <f>SUM(J34:J41)</f>
        <v>0</v>
      </c>
      <c r="K43" s="103"/>
      <c r="L43" s="33"/>
    </row>
    <row r="44" spans="2:12" s="1" customFormat="1" ht="14.45" customHeight="1" x14ac:dyDescent="0.2">
      <c r="B44" s="33"/>
      <c r="L44" s="33"/>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33"/>
      <c r="D50" s="42" t="s">
        <v>54</v>
      </c>
      <c r="E50" s="43"/>
      <c r="F50" s="43"/>
      <c r="G50" s="42" t="s">
        <v>55</v>
      </c>
      <c r="H50" s="43"/>
      <c r="I50" s="43"/>
      <c r="J50" s="43"/>
      <c r="K50" s="43"/>
      <c r="L50" s="33"/>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2.75" x14ac:dyDescent="0.2">
      <c r="B61" s="33"/>
      <c r="D61" s="44" t="s">
        <v>56</v>
      </c>
      <c r="E61" s="35"/>
      <c r="F61" s="104" t="s">
        <v>57</v>
      </c>
      <c r="G61" s="44" t="s">
        <v>56</v>
      </c>
      <c r="H61" s="35"/>
      <c r="I61" s="35"/>
      <c r="J61" s="105" t="s">
        <v>57</v>
      </c>
      <c r="K61" s="35"/>
      <c r="L61" s="33"/>
    </row>
    <row r="62" spans="2:12" x14ac:dyDescent="0.2">
      <c r="B62" s="20"/>
      <c r="L62" s="20"/>
    </row>
    <row r="63" spans="2:12" x14ac:dyDescent="0.2">
      <c r="B63" s="20"/>
      <c r="L63" s="20"/>
    </row>
    <row r="64" spans="2:12" x14ac:dyDescent="0.2">
      <c r="B64" s="20"/>
      <c r="L64" s="20"/>
    </row>
    <row r="65" spans="2:12" s="1" customFormat="1" ht="12.75" x14ac:dyDescent="0.2">
      <c r="B65" s="33"/>
      <c r="D65" s="42" t="s">
        <v>58</v>
      </c>
      <c r="E65" s="43"/>
      <c r="F65" s="43"/>
      <c r="G65" s="42" t="s">
        <v>59</v>
      </c>
      <c r="H65" s="43"/>
      <c r="I65" s="43"/>
      <c r="J65" s="43"/>
      <c r="K65" s="43"/>
      <c r="L65" s="33"/>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2.75" x14ac:dyDescent="0.2">
      <c r="B76" s="33"/>
      <c r="D76" s="44" t="s">
        <v>56</v>
      </c>
      <c r="E76" s="35"/>
      <c r="F76" s="104" t="s">
        <v>57</v>
      </c>
      <c r="G76" s="44" t="s">
        <v>56</v>
      </c>
      <c r="H76" s="35"/>
      <c r="I76" s="35"/>
      <c r="J76" s="105" t="s">
        <v>57</v>
      </c>
      <c r="K76" s="35"/>
      <c r="L76" s="33"/>
    </row>
    <row r="77" spans="2:12" s="1" customFormat="1" ht="14.45" customHeight="1" x14ac:dyDescent="0.2">
      <c r="B77" s="45"/>
      <c r="C77" s="46"/>
      <c r="D77" s="46"/>
      <c r="E77" s="46"/>
      <c r="F77" s="46"/>
      <c r="G77" s="46"/>
      <c r="H77" s="46"/>
      <c r="I77" s="46"/>
      <c r="J77" s="46"/>
      <c r="K77" s="46"/>
      <c r="L77" s="33"/>
    </row>
    <row r="81" spans="2:12" s="1" customFormat="1" ht="6.95" customHeight="1" x14ac:dyDescent="0.2">
      <c r="B81" s="47"/>
      <c r="C81" s="48"/>
      <c r="D81" s="48"/>
      <c r="E81" s="48"/>
      <c r="F81" s="48"/>
      <c r="G81" s="48"/>
      <c r="H81" s="48"/>
      <c r="I81" s="48"/>
      <c r="J81" s="48"/>
      <c r="K81" s="48"/>
      <c r="L81" s="33"/>
    </row>
    <row r="82" spans="2:12" s="1" customFormat="1" ht="24.95" customHeight="1" x14ac:dyDescent="0.2">
      <c r="B82" s="33"/>
      <c r="C82" s="21" t="s">
        <v>280</v>
      </c>
      <c r="L82" s="33"/>
    </row>
    <row r="83" spans="2:12" s="1" customFormat="1" ht="6.95" customHeight="1" x14ac:dyDescent="0.2">
      <c r="B83" s="33"/>
      <c r="L83" s="33"/>
    </row>
    <row r="84" spans="2:12" s="1" customFormat="1" ht="12" customHeight="1" x14ac:dyDescent="0.2">
      <c r="B84" s="33"/>
      <c r="C84" s="27" t="s">
        <v>16</v>
      </c>
      <c r="L84" s="33"/>
    </row>
    <row r="85" spans="2:12" s="1" customFormat="1" ht="16.5" customHeight="1" x14ac:dyDescent="0.2">
      <c r="B85" s="33"/>
      <c r="E85" s="254" t="str">
        <f>E7</f>
        <v>OBLASTNÍ NEMOCNICE JIČÍN PAVILON PSYCHIATRIE</v>
      </c>
      <c r="F85" s="255"/>
      <c r="G85" s="255"/>
      <c r="H85" s="255"/>
      <c r="L85" s="33"/>
    </row>
    <row r="86" spans="2:12" ht="12" customHeight="1" x14ac:dyDescent="0.2">
      <c r="B86" s="20"/>
      <c r="C86" s="27" t="s">
        <v>276</v>
      </c>
      <c r="L86" s="20"/>
    </row>
    <row r="87" spans="2:12" ht="16.5" customHeight="1" x14ac:dyDescent="0.2">
      <c r="B87" s="20"/>
      <c r="E87" s="254" t="s">
        <v>277</v>
      </c>
      <c r="F87" s="234"/>
      <c r="G87" s="234"/>
      <c r="H87" s="234"/>
      <c r="L87" s="20"/>
    </row>
    <row r="88" spans="2:12" ht="12" customHeight="1" x14ac:dyDescent="0.2">
      <c r="B88" s="20"/>
      <c r="C88" s="27" t="s">
        <v>278</v>
      </c>
      <c r="L88" s="20"/>
    </row>
    <row r="89" spans="2:12" s="1" customFormat="1" ht="16.5" customHeight="1" x14ac:dyDescent="0.2">
      <c r="B89" s="33"/>
      <c r="E89" s="238" t="s">
        <v>8644</v>
      </c>
      <c r="F89" s="253"/>
      <c r="G89" s="253"/>
      <c r="H89" s="253"/>
      <c r="L89" s="33"/>
    </row>
    <row r="90" spans="2:12" s="1" customFormat="1" ht="12" customHeight="1" x14ac:dyDescent="0.2">
      <c r="B90" s="33"/>
      <c r="C90" s="27" t="s">
        <v>592</v>
      </c>
      <c r="L90" s="33"/>
    </row>
    <row r="91" spans="2:12" s="1" customFormat="1" ht="16.5" customHeight="1" x14ac:dyDescent="0.2">
      <c r="B91" s="33"/>
      <c r="E91" s="220" t="str">
        <f>E13</f>
        <v>D.2-01.1 - Výtahy</v>
      </c>
      <c r="F91" s="253"/>
      <c r="G91" s="253"/>
      <c r="H91" s="253"/>
      <c r="L91" s="33"/>
    </row>
    <row r="92" spans="2:12" s="1" customFormat="1" ht="6.95" customHeight="1" x14ac:dyDescent="0.2">
      <c r="B92" s="33"/>
      <c r="L92" s="33"/>
    </row>
    <row r="93" spans="2:12" s="1" customFormat="1" ht="12" customHeight="1" x14ac:dyDescent="0.2">
      <c r="B93" s="33"/>
      <c r="C93" s="27" t="s">
        <v>22</v>
      </c>
      <c r="F93" s="25" t="str">
        <f>F16</f>
        <v xml:space="preserve"> </v>
      </c>
      <c r="I93" s="27" t="s">
        <v>24</v>
      </c>
      <c r="J93" s="53">
        <f>IF(J16="","",J16)</f>
        <v>45961</v>
      </c>
      <c r="L93" s="33"/>
    </row>
    <row r="94" spans="2:12" s="1" customFormat="1" ht="6.95" customHeight="1" x14ac:dyDescent="0.2">
      <c r="B94" s="33"/>
      <c r="L94" s="33"/>
    </row>
    <row r="95" spans="2:12" s="1" customFormat="1" ht="15.2" customHeight="1" x14ac:dyDescent="0.2">
      <c r="B95" s="33"/>
      <c r="C95" s="27" t="s">
        <v>29</v>
      </c>
      <c r="F95" s="25" t="str">
        <f>E19</f>
        <v>KRÁLOVÉHRADECKÝ KRAJ</v>
      </c>
      <c r="I95" s="27" t="s">
        <v>35</v>
      </c>
      <c r="J95" s="31" t="str">
        <f>E25</f>
        <v>KANIA a.s.</v>
      </c>
      <c r="L95" s="33"/>
    </row>
    <row r="96" spans="2:12" s="1" customFormat="1" ht="15.2" customHeight="1" x14ac:dyDescent="0.2">
      <c r="B96" s="33"/>
      <c r="C96" s="27" t="s">
        <v>33</v>
      </c>
      <c r="F96" s="25" t="str">
        <f>IF(E22="","",E22)</f>
        <v>Vyplň údaj</v>
      </c>
      <c r="I96" s="27" t="s">
        <v>38</v>
      </c>
      <c r="J96" s="31" t="str">
        <f>E28</f>
        <v xml:space="preserve"> </v>
      </c>
      <c r="L96" s="33"/>
    </row>
    <row r="97" spans="2:47" s="1" customFormat="1" ht="10.35" customHeight="1" x14ac:dyDescent="0.2">
      <c r="B97" s="33"/>
      <c r="L97" s="33"/>
    </row>
    <row r="98" spans="2:47" s="1" customFormat="1" ht="29.25" customHeight="1" x14ac:dyDescent="0.2">
      <c r="B98" s="33"/>
      <c r="C98" s="106" t="s">
        <v>281</v>
      </c>
      <c r="D98" s="98"/>
      <c r="E98" s="98"/>
      <c r="F98" s="98"/>
      <c r="G98" s="98"/>
      <c r="H98" s="98"/>
      <c r="I98" s="98"/>
      <c r="J98" s="107" t="s">
        <v>282</v>
      </c>
      <c r="K98" s="98"/>
      <c r="L98" s="33"/>
    </row>
    <row r="99" spans="2:47" s="1" customFormat="1" ht="10.35" customHeight="1" x14ac:dyDescent="0.2">
      <c r="B99" s="33"/>
      <c r="L99" s="33"/>
    </row>
    <row r="100" spans="2:47" s="1" customFormat="1" ht="22.9" customHeight="1" x14ac:dyDescent="0.2">
      <c r="B100" s="33"/>
      <c r="C100" s="108" t="s">
        <v>283</v>
      </c>
      <c r="J100" s="67">
        <f>J125</f>
        <v>0</v>
      </c>
      <c r="L100" s="33"/>
      <c r="AU100" s="17" t="s">
        <v>284</v>
      </c>
    </row>
    <row r="101" spans="2:47" s="8" customFormat="1" ht="24.95" customHeight="1" x14ac:dyDescent="0.2">
      <c r="B101" s="109"/>
      <c r="D101" s="110" t="s">
        <v>8646</v>
      </c>
      <c r="E101" s="111"/>
      <c r="F101" s="111"/>
      <c r="G101" s="111"/>
      <c r="H101" s="111"/>
      <c r="I101" s="111"/>
      <c r="J101" s="112">
        <f>J126</f>
        <v>0</v>
      </c>
      <c r="L101" s="109"/>
    </row>
    <row r="102" spans="2:47" s="1" customFormat="1" ht="21.75" customHeight="1" x14ac:dyDescent="0.2">
      <c r="B102" s="33"/>
      <c r="L102" s="33"/>
    </row>
    <row r="103" spans="2:47" s="1" customFormat="1" ht="6.95" customHeight="1" x14ac:dyDescent="0.2">
      <c r="B103" s="45"/>
      <c r="C103" s="46"/>
      <c r="D103" s="46"/>
      <c r="E103" s="46"/>
      <c r="F103" s="46"/>
      <c r="G103" s="46"/>
      <c r="H103" s="46"/>
      <c r="I103" s="46"/>
      <c r="J103" s="46"/>
      <c r="K103" s="46"/>
      <c r="L103" s="33"/>
    </row>
    <row r="107" spans="2:47" s="1" customFormat="1" ht="6.95" customHeight="1" x14ac:dyDescent="0.2">
      <c r="B107" s="47"/>
      <c r="C107" s="48"/>
      <c r="D107" s="48"/>
      <c r="E107" s="48"/>
      <c r="F107" s="48"/>
      <c r="G107" s="48"/>
      <c r="H107" s="48"/>
      <c r="I107" s="48"/>
      <c r="J107" s="48"/>
      <c r="K107" s="48"/>
      <c r="L107" s="33"/>
    </row>
    <row r="108" spans="2:47" s="1" customFormat="1" ht="24.95" customHeight="1" x14ac:dyDescent="0.2">
      <c r="B108" s="33"/>
      <c r="C108" s="21" t="s">
        <v>294</v>
      </c>
      <c r="L108" s="33"/>
    </row>
    <row r="109" spans="2:47" s="1" customFormat="1" ht="6.95" customHeight="1" x14ac:dyDescent="0.2">
      <c r="B109" s="33"/>
      <c r="L109" s="33"/>
    </row>
    <row r="110" spans="2:47" s="1" customFormat="1" ht="12" customHeight="1" x14ac:dyDescent="0.2">
      <c r="B110" s="33"/>
      <c r="C110" s="27" t="s">
        <v>16</v>
      </c>
      <c r="L110" s="33"/>
    </row>
    <row r="111" spans="2:47" s="1" customFormat="1" ht="16.5" customHeight="1" x14ac:dyDescent="0.2">
      <c r="B111" s="33"/>
      <c r="E111" s="254" t="str">
        <f>E7</f>
        <v>OBLASTNÍ NEMOCNICE JIČÍN PAVILON PSYCHIATRIE</v>
      </c>
      <c r="F111" s="255"/>
      <c r="G111" s="255"/>
      <c r="H111" s="255"/>
      <c r="L111" s="33"/>
    </row>
    <row r="112" spans="2:47" ht="12" customHeight="1" x14ac:dyDescent="0.2">
      <c r="B112" s="20"/>
      <c r="C112" s="27" t="s">
        <v>276</v>
      </c>
      <c r="L112" s="20"/>
    </row>
    <row r="113" spans="2:65" ht="16.5" customHeight="1" x14ac:dyDescent="0.2">
      <c r="B113" s="20"/>
      <c r="E113" s="254" t="s">
        <v>277</v>
      </c>
      <c r="F113" s="234"/>
      <c r="G113" s="234"/>
      <c r="H113" s="234"/>
      <c r="L113" s="20"/>
    </row>
    <row r="114" spans="2:65" ht="12" customHeight="1" x14ac:dyDescent="0.2">
      <c r="B114" s="20"/>
      <c r="C114" s="27" t="s">
        <v>278</v>
      </c>
      <c r="L114" s="20"/>
    </row>
    <row r="115" spans="2:65" s="1" customFormat="1" ht="16.5" customHeight="1" x14ac:dyDescent="0.2">
      <c r="B115" s="33"/>
      <c r="E115" s="238" t="s">
        <v>8644</v>
      </c>
      <c r="F115" s="253"/>
      <c r="G115" s="253"/>
      <c r="H115" s="253"/>
      <c r="L115" s="33"/>
    </row>
    <row r="116" spans="2:65" s="1" customFormat="1" ht="12" customHeight="1" x14ac:dyDescent="0.2">
      <c r="B116" s="33"/>
      <c r="C116" s="27" t="s">
        <v>592</v>
      </c>
      <c r="L116" s="33"/>
    </row>
    <row r="117" spans="2:65" s="1" customFormat="1" ht="16.5" customHeight="1" x14ac:dyDescent="0.2">
      <c r="B117" s="33"/>
      <c r="E117" s="220" t="str">
        <f>E13</f>
        <v>D.2-01.1 - Výtahy</v>
      </c>
      <c r="F117" s="253"/>
      <c r="G117" s="253"/>
      <c r="H117" s="253"/>
      <c r="L117" s="33"/>
    </row>
    <row r="118" spans="2:65" s="1" customFormat="1" ht="6.95" customHeight="1" x14ac:dyDescent="0.2">
      <c r="B118" s="33"/>
      <c r="L118" s="33"/>
    </row>
    <row r="119" spans="2:65" s="1" customFormat="1" ht="12" customHeight="1" x14ac:dyDescent="0.2">
      <c r="B119" s="33"/>
      <c r="C119" s="27" t="s">
        <v>22</v>
      </c>
      <c r="F119" s="25" t="str">
        <f>F16</f>
        <v xml:space="preserve"> </v>
      </c>
      <c r="I119" s="27" t="s">
        <v>24</v>
      </c>
      <c r="J119" s="53">
        <f>IF(J16="","",J16)</f>
        <v>45961</v>
      </c>
      <c r="L119" s="33"/>
    </row>
    <row r="120" spans="2:65" s="1" customFormat="1" ht="6.95" customHeight="1" x14ac:dyDescent="0.2">
      <c r="B120" s="33"/>
      <c r="L120" s="33"/>
    </row>
    <row r="121" spans="2:65" s="1" customFormat="1" ht="15.2" customHeight="1" x14ac:dyDescent="0.2">
      <c r="B121" s="33"/>
      <c r="C121" s="27" t="s">
        <v>29</v>
      </c>
      <c r="F121" s="25" t="str">
        <f>E19</f>
        <v>KRÁLOVÉHRADECKÝ KRAJ</v>
      </c>
      <c r="I121" s="27" t="s">
        <v>35</v>
      </c>
      <c r="J121" s="31" t="str">
        <f>E25</f>
        <v>KANIA a.s.</v>
      </c>
      <c r="L121" s="33"/>
    </row>
    <row r="122" spans="2:65" s="1" customFormat="1" ht="15.2" customHeight="1" x14ac:dyDescent="0.2">
      <c r="B122" s="33"/>
      <c r="C122" s="27" t="s">
        <v>33</v>
      </c>
      <c r="F122" s="25" t="str">
        <f>IF(E22="","",E22)</f>
        <v>Vyplň údaj</v>
      </c>
      <c r="I122" s="27" t="s">
        <v>38</v>
      </c>
      <c r="J122" s="31" t="str">
        <f>E28</f>
        <v xml:space="preserve"> </v>
      </c>
      <c r="L122" s="33"/>
    </row>
    <row r="123" spans="2:65" s="1" customFormat="1" ht="10.35" customHeight="1" x14ac:dyDescent="0.2">
      <c r="B123" s="33"/>
      <c r="L123" s="33"/>
    </row>
    <row r="124" spans="2:65" s="10" customFormat="1" ht="29.25" customHeight="1" x14ac:dyDescent="0.2">
      <c r="B124" s="117"/>
      <c r="C124" s="118" t="s">
        <v>295</v>
      </c>
      <c r="D124" s="119" t="s">
        <v>66</v>
      </c>
      <c r="E124" s="119" t="s">
        <v>62</v>
      </c>
      <c r="F124" s="119" t="s">
        <v>63</v>
      </c>
      <c r="G124" s="119" t="s">
        <v>296</v>
      </c>
      <c r="H124" s="119" t="s">
        <v>297</v>
      </c>
      <c r="I124" s="119" t="s">
        <v>298</v>
      </c>
      <c r="J124" s="119" t="s">
        <v>282</v>
      </c>
      <c r="K124" s="120" t="s">
        <v>299</v>
      </c>
      <c r="L124" s="117"/>
      <c r="M124" s="60" t="s">
        <v>1</v>
      </c>
      <c r="N124" s="61" t="s">
        <v>45</v>
      </c>
      <c r="O124" s="61" t="s">
        <v>300</v>
      </c>
      <c r="P124" s="61" t="s">
        <v>301</v>
      </c>
      <c r="Q124" s="61" t="s">
        <v>302</v>
      </c>
      <c r="R124" s="61" t="s">
        <v>303</v>
      </c>
      <c r="S124" s="61" t="s">
        <v>304</v>
      </c>
      <c r="T124" s="62" t="s">
        <v>305</v>
      </c>
    </row>
    <row r="125" spans="2:65" s="1" customFormat="1" ht="22.9" customHeight="1" x14ac:dyDescent="0.25">
      <c r="B125" s="33"/>
      <c r="C125" s="65" t="s">
        <v>306</v>
      </c>
      <c r="J125" s="121">
        <f>BK125</f>
        <v>0</v>
      </c>
      <c r="L125" s="33"/>
      <c r="M125" s="63"/>
      <c r="N125" s="54"/>
      <c r="O125" s="54"/>
      <c r="P125" s="122">
        <f>P126</f>
        <v>0</v>
      </c>
      <c r="Q125" s="54"/>
      <c r="R125" s="122">
        <f>R126</f>
        <v>0</v>
      </c>
      <c r="S125" s="54"/>
      <c r="T125" s="123">
        <f>T126</f>
        <v>0</v>
      </c>
      <c r="AT125" s="17" t="s">
        <v>80</v>
      </c>
      <c r="AU125" s="17" t="s">
        <v>284</v>
      </c>
      <c r="BK125" s="124">
        <f>BK126</f>
        <v>0</v>
      </c>
    </row>
    <row r="126" spans="2:65" s="11" customFormat="1" ht="25.9" customHeight="1" x14ac:dyDescent="0.2">
      <c r="B126" s="125"/>
      <c r="D126" s="126" t="s">
        <v>80</v>
      </c>
      <c r="E126" s="127" t="s">
        <v>8647</v>
      </c>
      <c r="F126" s="127" t="s">
        <v>8648</v>
      </c>
      <c r="I126" s="128"/>
      <c r="J126" s="129">
        <f>BK126</f>
        <v>0</v>
      </c>
      <c r="L126" s="125"/>
      <c r="M126" s="130"/>
      <c r="P126" s="131">
        <f>SUM(P127:P129)</f>
        <v>0</v>
      </c>
      <c r="R126" s="131">
        <f>SUM(R127:R129)</f>
        <v>0</v>
      </c>
      <c r="T126" s="132">
        <f>SUM(T127:T129)</f>
        <v>0</v>
      </c>
      <c r="AR126" s="126" t="s">
        <v>120</v>
      </c>
      <c r="AT126" s="133" t="s">
        <v>80</v>
      </c>
      <c r="AU126" s="133" t="s">
        <v>81</v>
      </c>
      <c r="AY126" s="126" t="s">
        <v>309</v>
      </c>
      <c r="BK126" s="134">
        <f>SUM(BK127:BK129)</f>
        <v>0</v>
      </c>
    </row>
    <row r="127" spans="2:65" s="1" customFormat="1" ht="16.5" customHeight="1" x14ac:dyDescent="0.2">
      <c r="B127" s="137"/>
      <c r="C127" s="138" t="s">
        <v>88</v>
      </c>
      <c r="D127" s="138" t="s">
        <v>311</v>
      </c>
      <c r="E127" s="139" t="s">
        <v>8649</v>
      </c>
      <c r="F127" s="140" t="s">
        <v>8650</v>
      </c>
      <c r="G127" s="141" t="s">
        <v>2702</v>
      </c>
      <c r="H127" s="142">
        <v>1</v>
      </c>
      <c r="I127" s="143"/>
      <c r="J127" s="144">
        <f>ROUND(I127*H127,2)</f>
        <v>0</v>
      </c>
      <c r="K127" s="140" t="s">
        <v>366</v>
      </c>
      <c r="L127" s="33"/>
      <c r="M127" s="145" t="s">
        <v>1</v>
      </c>
      <c r="N127" s="146" t="s">
        <v>46</v>
      </c>
      <c r="P127" s="147">
        <f>O127*H127</f>
        <v>0</v>
      </c>
      <c r="Q127" s="147">
        <v>0</v>
      </c>
      <c r="R127" s="147">
        <f>Q127*H127</f>
        <v>0</v>
      </c>
      <c r="S127" s="147">
        <v>0</v>
      </c>
      <c r="T127" s="148">
        <f>S127*H127</f>
        <v>0</v>
      </c>
      <c r="AR127" s="149" t="s">
        <v>8651</v>
      </c>
      <c r="AT127" s="149" t="s">
        <v>311</v>
      </c>
      <c r="AU127" s="149" t="s">
        <v>88</v>
      </c>
      <c r="AY127" s="17" t="s">
        <v>309</v>
      </c>
      <c r="BE127" s="150">
        <f>IF(N127="základní",J127,0)</f>
        <v>0</v>
      </c>
      <c r="BF127" s="150">
        <f>IF(N127="snížená",J127,0)</f>
        <v>0</v>
      </c>
      <c r="BG127" s="150">
        <f>IF(N127="zákl. přenesená",J127,0)</f>
        <v>0</v>
      </c>
      <c r="BH127" s="150">
        <f>IF(N127="sníž. přenesená",J127,0)</f>
        <v>0</v>
      </c>
      <c r="BI127" s="150">
        <f>IF(N127="nulová",J127,0)</f>
        <v>0</v>
      </c>
      <c r="BJ127" s="17" t="s">
        <v>88</v>
      </c>
      <c r="BK127" s="150">
        <f>ROUND(I127*H127,2)</f>
        <v>0</v>
      </c>
      <c r="BL127" s="17" t="s">
        <v>8651</v>
      </c>
      <c r="BM127" s="149" t="s">
        <v>90</v>
      </c>
    </row>
    <row r="128" spans="2:65" s="1" customFormat="1" ht="16.5" customHeight="1" x14ac:dyDescent="0.2">
      <c r="B128" s="137"/>
      <c r="C128" s="138" t="s">
        <v>90</v>
      </c>
      <c r="D128" s="138" t="s">
        <v>311</v>
      </c>
      <c r="E128" s="139" t="s">
        <v>8652</v>
      </c>
      <c r="F128" s="140" t="s">
        <v>8653</v>
      </c>
      <c r="G128" s="141" t="s">
        <v>2702</v>
      </c>
      <c r="H128" s="142">
        <v>1</v>
      </c>
      <c r="I128" s="143"/>
      <c r="J128" s="144">
        <f>ROUND(I128*H128,2)</f>
        <v>0</v>
      </c>
      <c r="K128" s="140" t="s">
        <v>366</v>
      </c>
      <c r="L128" s="33"/>
      <c r="M128" s="145" t="s">
        <v>1</v>
      </c>
      <c r="N128" s="146" t="s">
        <v>46</v>
      </c>
      <c r="P128" s="147">
        <f>O128*H128</f>
        <v>0</v>
      </c>
      <c r="Q128" s="147">
        <v>0</v>
      </c>
      <c r="R128" s="147">
        <f>Q128*H128</f>
        <v>0</v>
      </c>
      <c r="S128" s="147">
        <v>0</v>
      </c>
      <c r="T128" s="148">
        <f>S128*H128</f>
        <v>0</v>
      </c>
      <c r="AR128" s="149" t="s">
        <v>8651</v>
      </c>
      <c r="AT128" s="149" t="s">
        <v>311</v>
      </c>
      <c r="AU128" s="149" t="s">
        <v>88</v>
      </c>
      <c r="AY128" s="17" t="s">
        <v>309</v>
      </c>
      <c r="BE128" s="150">
        <f>IF(N128="základní",J128,0)</f>
        <v>0</v>
      </c>
      <c r="BF128" s="150">
        <f>IF(N128="snížená",J128,0)</f>
        <v>0</v>
      </c>
      <c r="BG128" s="150">
        <f>IF(N128="zákl. přenesená",J128,0)</f>
        <v>0</v>
      </c>
      <c r="BH128" s="150">
        <f>IF(N128="sníž. přenesená",J128,0)</f>
        <v>0</v>
      </c>
      <c r="BI128" s="150">
        <f>IF(N128="nulová",J128,0)</f>
        <v>0</v>
      </c>
      <c r="BJ128" s="17" t="s">
        <v>88</v>
      </c>
      <c r="BK128" s="150">
        <f>ROUND(I128*H128,2)</f>
        <v>0</v>
      </c>
      <c r="BL128" s="17" t="s">
        <v>8651</v>
      </c>
      <c r="BM128" s="149" t="s">
        <v>120</v>
      </c>
    </row>
    <row r="129" spans="2:65" s="1" customFormat="1" ht="16.5" customHeight="1" x14ac:dyDescent="0.2">
      <c r="B129" s="137"/>
      <c r="C129" s="138" t="s">
        <v>101</v>
      </c>
      <c r="D129" s="138" t="s">
        <v>311</v>
      </c>
      <c r="E129" s="139" t="s">
        <v>8654</v>
      </c>
      <c r="F129" s="140" t="s">
        <v>8655</v>
      </c>
      <c r="G129" s="141" t="s">
        <v>2702</v>
      </c>
      <c r="H129" s="142">
        <v>1</v>
      </c>
      <c r="I129" s="143"/>
      <c r="J129" s="144">
        <f>ROUND(I129*H129,2)</f>
        <v>0</v>
      </c>
      <c r="K129" s="140" t="s">
        <v>366</v>
      </c>
      <c r="L129" s="33"/>
      <c r="M129" s="171" t="s">
        <v>1</v>
      </c>
      <c r="N129" s="172" t="s">
        <v>46</v>
      </c>
      <c r="O129" s="173"/>
      <c r="P129" s="174">
        <f>O129*H129</f>
        <v>0</v>
      </c>
      <c r="Q129" s="174">
        <v>0</v>
      </c>
      <c r="R129" s="174">
        <f>Q129*H129</f>
        <v>0</v>
      </c>
      <c r="S129" s="174">
        <v>0</v>
      </c>
      <c r="T129" s="175">
        <f>S129*H129</f>
        <v>0</v>
      </c>
      <c r="AR129" s="149" t="s">
        <v>8651</v>
      </c>
      <c r="AT129" s="149" t="s">
        <v>311</v>
      </c>
      <c r="AU129" s="149" t="s">
        <v>88</v>
      </c>
      <c r="AY129" s="17" t="s">
        <v>309</v>
      </c>
      <c r="BE129" s="150">
        <f>IF(N129="základní",J129,0)</f>
        <v>0</v>
      </c>
      <c r="BF129" s="150">
        <f>IF(N129="snížená",J129,0)</f>
        <v>0</v>
      </c>
      <c r="BG129" s="150">
        <f>IF(N129="zákl. přenesená",J129,0)</f>
        <v>0</v>
      </c>
      <c r="BH129" s="150">
        <f>IF(N129="sníž. přenesená",J129,0)</f>
        <v>0</v>
      </c>
      <c r="BI129" s="150">
        <f>IF(N129="nulová",J129,0)</f>
        <v>0</v>
      </c>
      <c r="BJ129" s="17" t="s">
        <v>88</v>
      </c>
      <c r="BK129" s="150">
        <f>ROUND(I129*H129,2)</f>
        <v>0</v>
      </c>
      <c r="BL129" s="17" t="s">
        <v>8651</v>
      </c>
      <c r="BM129" s="149" t="s">
        <v>325</v>
      </c>
    </row>
    <row r="130" spans="2:65" s="1" customFormat="1" ht="6.95" customHeight="1" x14ac:dyDescent="0.2">
      <c r="B130" s="45"/>
      <c r="C130" s="46"/>
      <c r="D130" s="46"/>
      <c r="E130" s="46"/>
      <c r="F130" s="46"/>
      <c r="G130" s="46"/>
      <c r="H130" s="46"/>
      <c r="I130" s="46"/>
      <c r="J130" s="46"/>
      <c r="K130" s="46"/>
      <c r="L130" s="33"/>
    </row>
  </sheetData>
  <autoFilter ref="C124:K129" xr:uid="{00000000-0009-0000-0000-00001B000000}"/>
  <mergeCells count="15">
    <mergeCell ref="E111:H111"/>
    <mergeCell ref="E115:H115"/>
    <mergeCell ref="E113:H113"/>
    <mergeCell ref="E117:H117"/>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2:BM183"/>
  <sheetViews>
    <sheetView showGridLines="0" topLeftCell="A2" workbookViewId="0">
      <selection activeCell="C2" sqref="C2"/>
    </sheetView>
  </sheetViews>
  <sheetFormatPr defaultRowHeight="11.2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233" t="s">
        <v>5</v>
      </c>
      <c r="M2" s="234"/>
      <c r="N2" s="234"/>
      <c r="O2" s="234"/>
      <c r="P2" s="234"/>
      <c r="Q2" s="234"/>
      <c r="R2" s="234"/>
      <c r="S2" s="234"/>
      <c r="T2" s="234"/>
      <c r="U2" s="234"/>
      <c r="V2" s="234"/>
      <c r="AT2" s="17" t="s">
        <v>194</v>
      </c>
    </row>
    <row r="3" spans="2:46" ht="6.95" customHeight="1" x14ac:dyDescent="0.2">
      <c r="B3" s="18"/>
      <c r="C3" s="19"/>
      <c r="D3" s="19"/>
      <c r="E3" s="19"/>
      <c r="F3" s="19"/>
      <c r="G3" s="19"/>
      <c r="H3" s="19"/>
      <c r="I3" s="19"/>
      <c r="J3" s="19"/>
      <c r="K3" s="19"/>
      <c r="L3" s="20"/>
      <c r="AT3" s="17" t="s">
        <v>90</v>
      </c>
    </row>
    <row r="4" spans="2:46" ht="24.95" customHeight="1" x14ac:dyDescent="0.2">
      <c r="B4" s="20"/>
      <c r="D4" s="21" t="s">
        <v>275</v>
      </c>
      <c r="L4" s="20"/>
      <c r="M4" s="94" t="s">
        <v>10</v>
      </c>
      <c r="AT4" s="17" t="s">
        <v>3</v>
      </c>
    </row>
    <row r="5" spans="2:46" ht="6.95" customHeight="1" x14ac:dyDescent="0.2">
      <c r="B5" s="20"/>
      <c r="L5" s="20"/>
    </row>
    <row r="6" spans="2:46" ht="12" customHeight="1" x14ac:dyDescent="0.2">
      <c r="B6" s="20"/>
      <c r="D6" s="27" t="s">
        <v>16</v>
      </c>
      <c r="L6" s="20"/>
    </row>
    <row r="7" spans="2:46" ht="16.5" customHeight="1" x14ac:dyDescent="0.2">
      <c r="B7" s="20"/>
      <c r="E7" s="254" t="str">
        <f>'Rekapitulace stavby'!K6</f>
        <v>OBLASTNÍ NEMOCNICE JIČÍN PAVILON PSYCHIATRIE</v>
      </c>
      <c r="F7" s="255"/>
      <c r="G7" s="255"/>
      <c r="H7" s="255"/>
      <c r="L7" s="20"/>
    </row>
    <row r="8" spans="2:46" ht="12.75" x14ac:dyDescent="0.2">
      <c r="B8" s="20"/>
      <c r="D8" s="27" t="s">
        <v>276</v>
      </c>
      <c r="L8" s="20"/>
    </row>
    <row r="9" spans="2:46" ht="16.5" customHeight="1" x14ac:dyDescent="0.2">
      <c r="B9" s="20"/>
      <c r="E9" s="254" t="s">
        <v>277</v>
      </c>
      <c r="F9" s="234"/>
      <c r="G9" s="234"/>
      <c r="H9" s="234"/>
      <c r="L9" s="20"/>
    </row>
    <row r="10" spans="2:46" ht="12" customHeight="1" x14ac:dyDescent="0.2">
      <c r="B10" s="20"/>
      <c r="D10" s="27" t="s">
        <v>278</v>
      </c>
      <c r="L10" s="20"/>
    </row>
    <row r="11" spans="2:46" s="1" customFormat="1" ht="16.5" customHeight="1" x14ac:dyDescent="0.2">
      <c r="B11" s="33"/>
      <c r="E11" s="238" t="s">
        <v>8644</v>
      </c>
      <c r="F11" s="253"/>
      <c r="G11" s="253"/>
      <c r="H11" s="253"/>
      <c r="L11" s="33"/>
    </row>
    <row r="12" spans="2:46" s="1" customFormat="1" ht="12" customHeight="1" x14ac:dyDescent="0.2">
      <c r="B12" s="33"/>
      <c r="D12" s="27" t="s">
        <v>592</v>
      </c>
      <c r="L12" s="33"/>
    </row>
    <row r="13" spans="2:46" s="1" customFormat="1" ht="16.5" customHeight="1" x14ac:dyDescent="0.2">
      <c r="B13" s="33"/>
      <c r="E13" s="257" t="s">
        <v>10983</v>
      </c>
      <c r="F13" s="258"/>
      <c r="G13" s="258"/>
      <c r="H13" s="258"/>
      <c r="L13" s="33"/>
    </row>
    <row r="14" spans="2:46" s="1" customFormat="1" x14ac:dyDescent="0.2">
      <c r="B14" s="33"/>
      <c r="L14" s="33"/>
    </row>
    <row r="15" spans="2:46" s="1" customFormat="1" ht="12" customHeight="1" x14ac:dyDescent="0.2">
      <c r="B15" s="33"/>
      <c r="D15" s="27" t="s">
        <v>18</v>
      </c>
      <c r="F15" s="25" t="s">
        <v>1</v>
      </c>
      <c r="I15" s="27" t="s">
        <v>20</v>
      </c>
      <c r="J15" s="25" t="s">
        <v>1</v>
      </c>
      <c r="L15" s="33"/>
    </row>
    <row r="16" spans="2:46" s="1" customFormat="1" ht="12" customHeight="1" x14ac:dyDescent="0.2">
      <c r="B16" s="33"/>
      <c r="D16" s="27" t="s">
        <v>22</v>
      </c>
      <c r="F16" s="25" t="s">
        <v>23</v>
      </c>
      <c r="I16" s="27" t="s">
        <v>24</v>
      </c>
      <c r="J16" s="53">
        <f>'Rekapitulace stavby'!AN8</f>
        <v>45961</v>
      </c>
      <c r="L16" s="33"/>
    </row>
    <row r="17" spans="2:12" s="1" customFormat="1" ht="10.9" customHeight="1" x14ac:dyDescent="0.2">
      <c r="B17" s="33"/>
      <c r="L17" s="33"/>
    </row>
    <row r="18" spans="2:12" s="1" customFormat="1" ht="12" customHeight="1" x14ac:dyDescent="0.2">
      <c r="B18" s="33"/>
      <c r="D18" s="27" t="s">
        <v>29</v>
      </c>
      <c r="I18" s="27" t="s">
        <v>30</v>
      </c>
      <c r="J18" s="25" t="str">
        <f>IF('Rekapitulace stavby'!AN10="","",'Rekapitulace stavby'!AN10)</f>
        <v/>
      </c>
      <c r="L18" s="33"/>
    </row>
    <row r="19" spans="2:12" s="1" customFormat="1" ht="18" customHeight="1" x14ac:dyDescent="0.2">
      <c r="B19" s="33"/>
      <c r="E19" s="25" t="str">
        <f>IF('Rekapitulace stavby'!E11="","",'Rekapitulace stavby'!E11)</f>
        <v>KRÁLOVÉHRADECKÝ KRAJ</v>
      </c>
      <c r="I19" s="27" t="s">
        <v>32</v>
      </c>
      <c r="J19" s="25" t="str">
        <f>IF('Rekapitulace stavby'!AN11="","",'Rekapitulace stavby'!AN11)</f>
        <v/>
      </c>
      <c r="L19" s="33"/>
    </row>
    <row r="20" spans="2:12" s="1" customFormat="1" ht="6.95" customHeight="1" x14ac:dyDescent="0.2">
      <c r="B20" s="33"/>
      <c r="L20" s="33"/>
    </row>
    <row r="21" spans="2:12" s="1" customFormat="1" ht="12" customHeight="1" x14ac:dyDescent="0.2">
      <c r="B21" s="33"/>
      <c r="D21" s="27" t="s">
        <v>33</v>
      </c>
      <c r="I21" s="27" t="s">
        <v>30</v>
      </c>
      <c r="J21" s="28" t="str">
        <f>'Rekapitulace stavby'!AN13</f>
        <v>Vyplň údaj</v>
      </c>
      <c r="L21" s="33"/>
    </row>
    <row r="22" spans="2:12" s="1" customFormat="1" ht="18" customHeight="1" x14ac:dyDescent="0.2">
      <c r="B22" s="33"/>
      <c r="E22" s="256" t="str">
        <f>'Rekapitulace stavby'!E14</f>
        <v>Vyplň údaj</v>
      </c>
      <c r="F22" s="242"/>
      <c r="G22" s="242"/>
      <c r="H22" s="242"/>
      <c r="I22" s="27" t="s">
        <v>32</v>
      </c>
      <c r="J22" s="28" t="str">
        <f>'Rekapitulace stavby'!AN14</f>
        <v>Vyplň údaj</v>
      </c>
      <c r="L22" s="33"/>
    </row>
    <row r="23" spans="2:12" s="1" customFormat="1" ht="6.95" customHeight="1" x14ac:dyDescent="0.2">
      <c r="B23" s="33"/>
      <c r="L23" s="33"/>
    </row>
    <row r="24" spans="2:12" s="1" customFormat="1" ht="12" customHeight="1" x14ac:dyDescent="0.2">
      <c r="B24" s="33"/>
      <c r="D24" s="27" t="s">
        <v>35</v>
      </c>
      <c r="I24" s="27" t="s">
        <v>30</v>
      </c>
      <c r="J24" s="25" t="str">
        <f>IF('Rekapitulace stavby'!AN16="","",'Rekapitulace stavby'!AN16)</f>
        <v/>
      </c>
      <c r="L24" s="33"/>
    </row>
    <row r="25" spans="2:12" s="1" customFormat="1" ht="18" customHeight="1" x14ac:dyDescent="0.2">
      <c r="B25" s="33"/>
      <c r="E25" s="25" t="str">
        <f>IF('Rekapitulace stavby'!E17="","",'Rekapitulace stavby'!E17)</f>
        <v>KANIA a.s.</v>
      </c>
      <c r="I25" s="27" t="s">
        <v>32</v>
      </c>
      <c r="J25" s="25" t="str">
        <f>IF('Rekapitulace stavby'!AN17="","",'Rekapitulace stavby'!AN17)</f>
        <v/>
      </c>
      <c r="L25" s="33"/>
    </row>
    <row r="26" spans="2:12" s="1" customFormat="1" ht="6.95" customHeight="1" x14ac:dyDescent="0.2">
      <c r="B26" s="33"/>
      <c r="L26" s="33"/>
    </row>
    <row r="27" spans="2:12" s="1" customFormat="1" ht="12" customHeight="1" x14ac:dyDescent="0.2">
      <c r="B27" s="33"/>
      <c r="D27" s="27" t="s">
        <v>38</v>
      </c>
      <c r="I27" s="27" t="s">
        <v>30</v>
      </c>
      <c r="J27" s="25" t="str">
        <f>IF('Rekapitulace stavby'!AN19="","",'Rekapitulace stavby'!AN19)</f>
        <v/>
      </c>
      <c r="L27" s="33"/>
    </row>
    <row r="28" spans="2:12" s="1" customFormat="1" ht="18" customHeight="1" x14ac:dyDescent="0.2">
      <c r="B28" s="33"/>
      <c r="E28" s="25" t="str">
        <f>IF('Rekapitulace stavby'!E20="","",'Rekapitulace stavby'!E20)</f>
        <v xml:space="preserve"> </v>
      </c>
      <c r="I28" s="27" t="s">
        <v>32</v>
      </c>
      <c r="J28" s="25" t="str">
        <f>IF('Rekapitulace stavby'!AN20="","",'Rekapitulace stavby'!AN20)</f>
        <v/>
      </c>
      <c r="L28" s="33"/>
    </row>
    <row r="29" spans="2:12" s="1" customFormat="1" ht="6.95" customHeight="1" x14ac:dyDescent="0.2">
      <c r="B29" s="33"/>
      <c r="L29" s="33"/>
    </row>
    <row r="30" spans="2:12" s="1" customFormat="1" ht="12" customHeight="1" x14ac:dyDescent="0.2">
      <c r="B30" s="33"/>
      <c r="D30" s="27" t="s">
        <v>39</v>
      </c>
      <c r="L30" s="33"/>
    </row>
    <row r="31" spans="2:12" s="7" customFormat="1" ht="131.25" customHeight="1" x14ac:dyDescent="0.2">
      <c r="B31" s="95"/>
      <c r="E31" s="246" t="s">
        <v>8656</v>
      </c>
      <c r="F31" s="246"/>
      <c r="G31" s="246"/>
      <c r="H31" s="246"/>
      <c r="L31" s="95"/>
    </row>
    <row r="32" spans="2:12" s="1" customFormat="1" ht="6.95" customHeight="1" x14ac:dyDescent="0.2">
      <c r="B32" s="33"/>
      <c r="L32" s="33"/>
    </row>
    <row r="33" spans="2:12" s="1" customFormat="1" ht="6.95" customHeight="1" x14ac:dyDescent="0.2">
      <c r="B33" s="33"/>
      <c r="D33" s="54"/>
      <c r="E33" s="54"/>
      <c r="F33" s="54"/>
      <c r="G33" s="54"/>
      <c r="H33" s="54"/>
      <c r="I33" s="54"/>
      <c r="J33" s="54"/>
      <c r="K33" s="54"/>
      <c r="L33" s="33"/>
    </row>
    <row r="34" spans="2:12" s="1" customFormat="1" ht="25.35" customHeight="1" x14ac:dyDescent="0.2">
      <c r="B34" s="33"/>
      <c r="D34" s="96" t="s">
        <v>41</v>
      </c>
      <c r="J34" s="67">
        <f>ROUND(J125, 2)</f>
        <v>0</v>
      </c>
      <c r="L34" s="33"/>
    </row>
    <row r="35" spans="2:12" s="1" customFormat="1" ht="6.95" customHeight="1" x14ac:dyDescent="0.2">
      <c r="B35" s="33"/>
      <c r="D35" s="54"/>
      <c r="E35" s="54"/>
      <c r="F35" s="54"/>
      <c r="G35" s="54"/>
      <c r="H35" s="54"/>
      <c r="I35" s="54"/>
      <c r="J35" s="54"/>
      <c r="K35" s="54"/>
      <c r="L35" s="33"/>
    </row>
    <row r="36" spans="2:12" s="1" customFormat="1" ht="14.45" customHeight="1" x14ac:dyDescent="0.2">
      <c r="B36" s="33"/>
      <c r="F36" s="36" t="s">
        <v>43</v>
      </c>
      <c r="I36" s="36" t="s">
        <v>42</v>
      </c>
      <c r="J36" s="36" t="s">
        <v>44</v>
      </c>
      <c r="L36" s="33"/>
    </row>
    <row r="37" spans="2:12" s="1" customFormat="1" ht="14.45" customHeight="1" x14ac:dyDescent="0.2">
      <c r="B37" s="33"/>
      <c r="D37" s="56" t="s">
        <v>45</v>
      </c>
      <c r="E37" s="27" t="s">
        <v>46</v>
      </c>
      <c r="F37" s="87">
        <f>ROUND((SUM(BE125:BE182)),  2)</f>
        <v>0</v>
      </c>
      <c r="I37" s="97">
        <v>0.21</v>
      </c>
      <c r="J37" s="87">
        <f>ROUND(((SUM(BE125:BE182))*I37),  2)</f>
        <v>0</v>
      </c>
      <c r="L37" s="33"/>
    </row>
    <row r="38" spans="2:12" s="1" customFormat="1" ht="14.45" customHeight="1" x14ac:dyDescent="0.2">
      <c r="B38" s="33"/>
      <c r="E38" s="27" t="s">
        <v>47</v>
      </c>
      <c r="F38" s="87">
        <f>ROUND((SUM(BF125:BF182)),  2)</f>
        <v>0</v>
      </c>
      <c r="I38" s="97">
        <v>0.12</v>
      </c>
      <c r="J38" s="87">
        <f>ROUND(((SUM(BF125:BF182))*I38),  2)</f>
        <v>0</v>
      </c>
      <c r="L38" s="33"/>
    </row>
    <row r="39" spans="2:12" s="1" customFormat="1" ht="14.45" hidden="1" customHeight="1" x14ac:dyDescent="0.2">
      <c r="B39" s="33"/>
      <c r="E39" s="27" t="s">
        <v>48</v>
      </c>
      <c r="F39" s="87">
        <f>ROUND((SUM(BG125:BG182)),  2)</f>
        <v>0</v>
      </c>
      <c r="I39" s="97">
        <v>0.21</v>
      </c>
      <c r="J39" s="87">
        <f>0</f>
        <v>0</v>
      </c>
      <c r="L39" s="33"/>
    </row>
    <row r="40" spans="2:12" s="1" customFormat="1" ht="14.45" hidden="1" customHeight="1" x14ac:dyDescent="0.2">
      <c r="B40" s="33"/>
      <c r="E40" s="27" t="s">
        <v>49</v>
      </c>
      <c r="F40" s="87">
        <f>ROUND((SUM(BH125:BH182)),  2)</f>
        <v>0</v>
      </c>
      <c r="I40" s="97">
        <v>0.12</v>
      </c>
      <c r="J40" s="87">
        <f>0</f>
        <v>0</v>
      </c>
      <c r="L40" s="33"/>
    </row>
    <row r="41" spans="2:12" s="1" customFormat="1" ht="14.45" hidden="1" customHeight="1" x14ac:dyDescent="0.2">
      <c r="B41" s="33"/>
      <c r="E41" s="27" t="s">
        <v>50</v>
      </c>
      <c r="F41" s="87">
        <f>ROUND((SUM(BI125:BI182)),  2)</f>
        <v>0</v>
      </c>
      <c r="I41" s="97">
        <v>0</v>
      </c>
      <c r="J41" s="87">
        <f>0</f>
        <v>0</v>
      </c>
      <c r="L41" s="33"/>
    </row>
    <row r="42" spans="2:12" s="1" customFormat="1" ht="6.95" customHeight="1" x14ac:dyDescent="0.2">
      <c r="B42" s="33"/>
      <c r="L42" s="33"/>
    </row>
    <row r="43" spans="2:12" s="1" customFormat="1" ht="25.35" customHeight="1" x14ac:dyDescent="0.2">
      <c r="B43" s="33"/>
      <c r="C43" s="98"/>
      <c r="D43" s="99" t="s">
        <v>51</v>
      </c>
      <c r="E43" s="58"/>
      <c r="F43" s="58"/>
      <c r="G43" s="100" t="s">
        <v>52</v>
      </c>
      <c r="H43" s="101" t="s">
        <v>53</v>
      </c>
      <c r="I43" s="58"/>
      <c r="J43" s="102">
        <f>SUM(J34:J41)</f>
        <v>0</v>
      </c>
      <c r="K43" s="103"/>
      <c r="L43" s="33"/>
    </row>
    <row r="44" spans="2:12" s="1" customFormat="1" ht="14.45" customHeight="1" x14ac:dyDescent="0.2">
      <c r="B44" s="33"/>
      <c r="L44" s="33"/>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33"/>
      <c r="D50" s="42" t="s">
        <v>54</v>
      </c>
      <c r="E50" s="43"/>
      <c r="F50" s="43"/>
      <c r="G50" s="42" t="s">
        <v>55</v>
      </c>
      <c r="H50" s="43"/>
      <c r="I50" s="43"/>
      <c r="J50" s="43"/>
      <c r="K50" s="43"/>
      <c r="L50" s="33"/>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2.75" x14ac:dyDescent="0.2">
      <c r="B61" s="33"/>
      <c r="D61" s="44" t="s">
        <v>56</v>
      </c>
      <c r="E61" s="35"/>
      <c r="F61" s="104" t="s">
        <v>57</v>
      </c>
      <c r="G61" s="44" t="s">
        <v>56</v>
      </c>
      <c r="H61" s="35"/>
      <c r="I61" s="35"/>
      <c r="J61" s="105" t="s">
        <v>57</v>
      </c>
      <c r="K61" s="35"/>
      <c r="L61" s="33"/>
    </row>
    <row r="62" spans="2:12" x14ac:dyDescent="0.2">
      <c r="B62" s="20"/>
      <c r="L62" s="20"/>
    </row>
    <row r="63" spans="2:12" x14ac:dyDescent="0.2">
      <c r="B63" s="20"/>
      <c r="L63" s="20"/>
    </row>
    <row r="64" spans="2:12" x14ac:dyDescent="0.2">
      <c r="B64" s="20"/>
      <c r="L64" s="20"/>
    </row>
    <row r="65" spans="2:12" s="1" customFormat="1" ht="12.75" x14ac:dyDescent="0.2">
      <c r="B65" s="33"/>
      <c r="D65" s="42" t="s">
        <v>58</v>
      </c>
      <c r="E65" s="43"/>
      <c r="F65" s="43"/>
      <c r="G65" s="42" t="s">
        <v>59</v>
      </c>
      <c r="H65" s="43"/>
      <c r="I65" s="43"/>
      <c r="J65" s="43"/>
      <c r="K65" s="43"/>
      <c r="L65" s="33"/>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2.75" x14ac:dyDescent="0.2">
      <c r="B76" s="33"/>
      <c r="D76" s="44" t="s">
        <v>56</v>
      </c>
      <c r="E76" s="35"/>
      <c r="F76" s="104" t="s">
        <v>57</v>
      </c>
      <c r="G76" s="44" t="s">
        <v>56</v>
      </c>
      <c r="H76" s="35"/>
      <c r="I76" s="35"/>
      <c r="J76" s="105" t="s">
        <v>57</v>
      </c>
      <c r="K76" s="35"/>
      <c r="L76" s="33"/>
    </row>
    <row r="77" spans="2:12" s="1" customFormat="1" ht="14.45" customHeight="1" x14ac:dyDescent="0.2">
      <c r="B77" s="45"/>
      <c r="C77" s="46"/>
      <c r="D77" s="46"/>
      <c r="E77" s="46"/>
      <c r="F77" s="46"/>
      <c r="G77" s="46"/>
      <c r="H77" s="46"/>
      <c r="I77" s="46"/>
      <c r="J77" s="46"/>
      <c r="K77" s="46"/>
      <c r="L77" s="33"/>
    </row>
    <row r="81" spans="2:12" s="1" customFormat="1" ht="6.95" customHeight="1" x14ac:dyDescent="0.2">
      <c r="B81" s="47"/>
      <c r="C81" s="48"/>
      <c r="D81" s="48"/>
      <c r="E81" s="48"/>
      <c r="F81" s="48"/>
      <c r="G81" s="48"/>
      <c r="H81" s="48"/>
      <c r="I81" s="48"/>
      <c r="J81" s="48"/>
      <c r="K81" s="48"/>
      <c r="L81" s="33"/>
    </row>
    <row r="82" spans="2:12" s="1" customFormat="1" ht="24.95" customHeight="1" x14ac:dyDescent="0.2">
      <c r="B82" s="33"/>
      <c r="C82" s="21" t="s">
        <v>280</v>
      </c>
      <c r="L82" s="33"/>
    </row>
    <row r="83" spans="2:12" s="1" customFormat="1" ht="6.95" customHeight="1" x14ac:dyDescent="0.2">
      <c r="B83" s="33"/>
      <c r="L83" s="33"/>
    </row>
    <row r="84" spans="2:12" s="1" customFormat="1" ht="12" customHeight="1" x14ac:dyDescent="0.2">
      <c r="B84" s="33"/>
      <c r="C84" s="27" t="s">
        <v>16</v>
      </c>
      <c r="L84" s="33"/>
    </row>
    <row r="85" spans="2:12" s="1" customFormat="1" ht="16.5" customHeight="1" x14ac:dyDescent="0.2">
      <c r="B85" s="33"/>
      <c r="E85" s="254" t="str">
        <f>E7</f>
        <v>OBLASTNÍ NEMOCNICE JIČÍN PAVILON PSYCHIATRIE</v>
      </c>
      <c r="F85" s="255"/>
      <c r="G85" s="255"/>
      <c r="H85" s="255"/>
      <c r="L85" s="33"/>
    </row>
    <row r="86" spans="2:12" ht="12" customHeight="1" x14ac:dyDescent="0.2">
      <c r="B86" s="20"/>
      <c r="C86" s="27" t="s">
        <v>276</v>
      </c>
      <c r="L86" s="20"/>
    </row>
    <row r="87" spans="2:12" ht="16.5" customHeight="1" x14ac:dyDescent="0.2">
      <c r="B87" s="20"/>
      <c r="E87" s="254" t="s">
        <v>277</v>
      </c>
      <c r="F87" s="234"/>
      <c r="G87" s="234"/>
      <c r="H87" s="234"/>
      <c r="L87" s="20"/>
    </row>
    <row r="88" spans="2:12" ht="12" customHeight="1" x14ac:dyDescent="0.2">
      <c r="B88" s="20"/>
      <c r="C88" s="27" t="s">
        <v>278</v>
      </c>
      <c r="L88" s="20"/>
    </row>
    <row r="89" spans="2:12" s="1" customFormat="1" ht="16.5" customHeight="1" x14ac:dyDescent="0.2">
      <c r="B89" s="33"/>
      <c r="E89" s="238" t="s">
        <v>8644</v>
      </c>
      <c r="F89" s="253"/>
      <c r="G89" s="253"/>
      <c r="H89" s="253"/>
      <c r="L89" s="33"/>
    </row>
    <row r="90" spans="2:12" s="1" customFormat="1" ht="12" customHeight="1" x14ac:dyDescent="0.2">
      <c r="B90" s="33"/>
      <c r="C90" s="27" t="s">
        <v>592</v>
      </c>
      <c r="L90" s="33"/>
    </row>
    <row r="91" spans="2:12" s="1" customFormat="1" ht="16.5" customHeight="1" x14ac:dyDescent="0.2">
      <c r="B91" s="33"/>
      <c r="E91" s="220" t="str">
        <f>E13</f>
        <v>D.2-01.2 - Zdravotnická technologie-necenit</v>
      </c>
      <c r="F91" s="253"/>
      <c r="G91" s="253"/>
      <c r="H91" s="253"/>
      <c r="L91" s="33"/>
    </row>
    <row r="92" spans="2:12" s="1" customFormat="1" ht="6.95" customHeight="1" x14ac:dyDescent="0.2">
      <c r="B92" s="33"/>
      <c r="L92" s="33"/>
    </row>
    <row r="93" spans="2:12" s="1" customFormat="1" ht="12" customHeight="1" x14ac:dyDescent="0.2">
      <c r="B93" s="33"/>
      <c r="C93" s="27" t="s">
        <v>22</v>
      </c>
      <c r="F93" s="25" t="str">
        <f>F16</f>
        <v xml:space="preserve"> </v>
      </c>
      <c r="I93" s="27" t="s">
        <v>24</v>
      </c>
      <c r="J93" s="53">
        <f>IF(J16="","",J16)</f>
        <v>45961</v>
      </c>
      <c r="L93" s="33"/>
    </row>
    <row r="94" spans="2:12" s="1" customFormat="1" ht="6.95" customHeight="1" x14ac:dyDescent="0.2">
      <c r="B94" s="33"/>
      <c r="L94" s="33"/>
    </row>
    <row r="95" spans="2:12" s="1" customFormat="1" ht="15.2" customHeight="1" x14ac:dyDescent="0.2">
      <c r="B95" s="33"/>
      <c r="C95" s="27" t="s">
        <v>29</v>
      </c>
      <c r="F95" s="25" t="str">
        <f>E19</f>
        <v>KRÁLOVÉHRADECKÝ KRAJ</v>
      </c>
      <c r="I95" s="27" t="s">
        <v>35</v>
      </c>
      <c r="J95" s="31" t="str">
        <f>E25</f>
        <v>KANIA a.s.</v>
      </c>
      <c r="L95" s="33"/>
    </row>
    <row r="96" spans="2:12" s="1" customFormat="1" ht="15.2" customHeight="1" x14ac:dyDescent="0.2">
      <c r="B96" s="33"/>
      <c r="C96" s="27" t="s">
        <v>33</v>
      </c>
      <c r="F96" s="25" t="str">
        <f>IF(E22="","",E22)</f>
        <v>Vyplň údaj</v>
      </c>
      <c r="I96" s="27" t="s">
        <v>38</v>
      </c>
      <c r="J96" s="31" t="str">
        <f>E28</f>
        <v xml:space="preserve"> </v>
      </c>
      <c r="L96" s="33"/>
    </row>
    <row r="97" spans="2:47" s="1" customFormat="1" ht="10.35" customHeight="1" x14ac:dyDescent="0.2">
      <c r="B97" s="33"/>
      <c r="L97" s="33"/>
    </row>
    <row r="98" spans="2:47" s="1" customFormat="1" ht="29.25" customHeight="1" x14ac:dyDescent="0.2">
      <c r="B98" s="33"/>
      <c r="C98" s="106" t="s">
        <v>281</v>
      </c>
      <c r="D98" s="98"/>
      <c r="E98" s="98"/>
      <c r="F98" s="98"/>
      <c r="G98" s="98"/>
      <c r="H98" s="98"/>
      <c r="I98" s="98"/>
      <c r="J98" s="107" t="s">
        <v>282</v>
      </c>
      <c r="K98" s="98"/>
      <c r="L98" s="33"/>
    </row>
    <row r="99" spans="2:47" s="1" customFormat="1" ht="10.35" customHeight="1" x14ac:dyDescent="0.2">
      <c r="B99" s="33"/>
      <c r="L99" s="33"/>
    </row>
    <row r="100" spans="2:47" s="1" customFormat="1" ht="22.9" customHeight="1" x14ac:dyDescent="0.2">
      <c r="B100" s="33"/>
      <c r="C100" s="108" t="s">
        <v>283</v>
      </c>
      <c r="J100" s="67">
        <f>J125</f>
        <v>0</v>
      </c>
      <c r="L100" s="33"/>
      <c r="AU100" s="17" t="s">
        <v>284</v>
      </c>
    </row>
    <row r="101" spans="2:47" s="8" customFormat="1" ht="24.95" customHeight="1" x14ac:dyDescent="0.2">
      <c r="B101" s="109"/>
      <c r="D101" s="110" t="s">
        <v>8657</v>
      </c>
      <c r="E101" s="111"/>
      <c r="F101" s="111"/>
      <c r="G101" s="111"/>
      <c r="H101" s="111"/>
      <c r="I101" s="111"/>
      <c r="J101" s="112">
        <f>J126</f>
        <v>0</v>
      </c>
      <c r="L101" s="109"/>
    </row>
    <row r="102" spans="2:47" s="1" customFormat="1" ht="21.75" customHeight="1" x14ac:dyDescent="0.2">
      <c r="B102" s="33"/>
      <c r="L102" s="33"/>
    </row>
    <row r="103" spans="2:47" s="1" customFormat="1" ht="6.95" customHeight="1" x14ac:dyDescent="0.2">
      <c r="B103" s="45"/>
      <c r="C103" s="46"/>
      <c r="D103" s="46"/>
      <c r="E103" s="46"/>
      <c r="F103" s="46"/>
      <c r="G103" s="46"/>
      <c r="H103" s="46"/>
      <c r="I103" s="46"/>
      <c r="J103" s="46"/>
      <c r="K103" s="46"/>
      <c r="L103" s="33"/>
    </row>
    <row r="107" spans="2:47" s="1" customFormat="1" ht="6.95" customHeight="1" x14ac:dyDescent="0.2">
      <c r="B107" s="47"/>
      <c r="C107" s="48"/>
      <c r="D107" s="48"/>
      <c r="E107" s="48"/>
      <c r="F107" s="48"/>
      <c r="G107" s="48"/>
      <c r="H107" s="48"/>
      <c r="I107" s="48"/>
      <c r="J107" s="48"/>
      <c r="K107" s="48"/>
      <c r="L107" s="33"/>
    </row>
    <row r="108" spans="2:47" s="1" customFormat="1" ht="24.95" customHeight="1" x14ac:dyDescent="0.2">
      <c r="B108" s="33"/>
      <c r="C108" s="21" t="s">
        <v>294</v>
      </c>
      <c r="L108" s="33"/>
    </row>
    <row r="109" spans="2:47" s="1" customFormat="1" ht="6.95" customHeight="1" x14ac:dyDescent="0.2">
      <c r="B109" s="33"/>
      <c r="L109" s="33"/>
    </row>
    <row r="110" spans="2:47" s="1" customFormat="1" ht="12" customHeight="1" x14ac:dyDescent="0.2">
      <c r="B110" s="33"/>
      <c r="C110" s="27" t="s">
        <v>16</v>
      </c>
      <c r="L110" s="33"/>
    </row>
    <row r="111" spans="2:47" s="1" customFormat="1" ht="16.5" customHeight="1" x14ac:dyDescent="0.2">
      <c r="B111" s="33"/>
      <c r="E111" s="254" t="str">
        <f>E7</f>
        <v>OBLASTNÍ NEMOCNICE JIČÍN PAVILON PSYCHIATRIE</v>
      </c>
      <c r="F111" s="255"/>
      <c r="G111" s="255"/>
      <c r="H111" s="255"/>
      <c r="L111" s="33"/>
    </row>
    <row r="112" spans="2:47" ht="12" customHeight="1" x14ac:dyDescent="0.2">
      <c r="B112" s="20"/>
      <c r="C112" s="27" t="s">
        <v>276</v>
      </c>
      <c r="L112" s="20"/>
    </row>
    <row r="113" spans="2:65" ht="16.5" customHeight="1" x14ac:dyDescent="0.2">
      <c r="B113" s="20"/>
      <c r="E113" s="254" t="s">
        <v>277</v>
      </c>
      <c r="F113" s="234"/>
      <c r="G113" s="234"/>
      <c r="H113" s="234"/>
      <c r="L113" s="20"/>
    </row>
    <row r="114" spans="2:65" ht="12" customHeight="1" x14ac:dyDescent="0.2">
      <c r="B114" s="20"/>
      <c r="C114" s="27" t="s">
        <v>278</v>
      </c>
      <c r="L114" s="20"/>
    </row>
    <row r="115" spans="2:65" s="1" customFormat="1" ht="16.5" customHeight="1" x14ac:dyDescent="0.2">
      <c r="B115" s="33"/>
      <c r="E115" s="238" t="s">
        <v>8644</v>
      </c>
      <c r="F115" s="253"/>
      <c r="G115" s="253"/>
      <c r="H115" s="253"/>
      <c r="L115" s="33"/>
    </row>
    <row r="116" spans="2:65" s="1" customFormat="1" ht="12" customHeight="1" x14ac:dyDescent="0.2">
      <c r="B116" s="33"/>
      <c r="C116" s="27" t="s">
        <v>592</v>
      </c>
      <c r="L116" s="33"/>
    </row>
    <row r="117" spans="2:65" s="1" customFormat="1" ht="16.5" customHeight="1" x14ac:dyDescent="0.2">
      <c r="B117" s="33"/>
      <c r="E117" s="220" t="str">
        <f>E13</f>
        <v>D.2-01.2 - Zdravotnická technologie-necenit</v>
      </c>
      <c r="F117" s="253"/>
      <c r="G117" s="253"/>
      <c r="H117" s="253"/>
      <c r="L117" s="33"/>
    </row>
    <row r="118" spans="2:65" s="1" customFormat="1" ht="6.95" customHeight="1" x14ac:dyDescent="0.2">
      <c r="B118" s="33"/>
      <c r="L118" s="33"/>
    </row>
    <row r="119" spans="2:65" s="1" customFormat="1" ht="12" customHeight="1" x14ac:dyDescent="0.2">
      <c r="B119" s="33"/>
      <c r="C119" s="27" t="s">
        <v>22</v>
      </c>
      <c r="F119" s="25" t="str">
        <f>F16</f>
        <v xml:space="preserve"> </v>
      </c>
      <c r="I119" s="27" t="s">
        <v>24</v>
      </c>
      <c r="J119" s="53">
        <f>IF(J16="","",J16)</f>
        <v>45961</v>
      </c>
      <c r="L119" s="33"/>
    </row>
    <row r="120" spans="2:65" s="1" customFormat="1" ht="6.95" customHeight="1" x14ac:dyDescent="0.2">
      <c r="B120" s="33"/>
      <c r="L120" s="33"/>
    </row>
    <row r="121" spans="2:65" s="1" customFormat="1" ht="15.2" customHeight="1" x14ac:dyDescent="0.2">
      <c r="B121" s="33"/>
      <c r="C121" s="27" t="s">
        <v>29</v>
      </c>
      <c r="F121" s="25" t="str">
        <f>E19</f>
        <v>KRÁLOVÉHRADECKÝ KRAJ</v>
      </c>
      <c r="I121" s="27" t="s">
        <v>35</v>
      </c>
      <c r="J121" s="31" t="str">
        <f>E25</f>
        <v>KANIA a.s.</v>
      </c>
      <c r="L121" s="33"/>
    </row>
    <row r="122" spans="2:65" s="1" customFormat="1" ht="15.2" customHeight="1" x14ac:dyDescent="0.2">
      <c r="B122" s="33"/>
      <c r="C122" s="27" t="s">
        <v>33</v>
      </c>
      <c r="F122" s="25" t="str">
        <f>IF(E22="","",E22)</f>
        <v>Vyplň údaj</v>
      </c>
      <c r="I122" s="27" t="s">
        <v>38</v>
      </c>
      <c r="J122" s="31" t="str">
        <f>E28</f>
        <v xml:space="preserve"> </v>
      </c>
      <c r="L122" s="33"/>
    </row>
    <row r="123" spans="2:65" s="1" customFormat="1" ht="10.35" customHeight="1" x14ac:dyDescent="0.2">
      <c r="B123" s="33"/>
      <c r="L123" s="33"/>
    </row>
    <row r="124" spans="2:65" s="10" customFormat="1" ht="29.25" customHeight="1" x14ac:dyDescent="0.2">
      <c r="B124" s="117"/>
      <c r="C124" s="118" t="s">
        <v>295</v>
      </c>
      <c r="D124" s="119" t="s">
        <v>66</v>
      </c>
      <c r="E124" s="119" t="s">
        <v>62</v>
      </c>
      <c r="F124" s="119" t="s">
        <v>63</v>
      </c>
      <c r="G124" s="119" t="s">
        <v>296</v>
      </c>
      <c r="H124" s="119" t="s">
        <v>297</v>
      </c>
      <c r="I124" s="119" t="s">
        <v>298</v>
      </c>
      <c r="J124" s="119" t="s">
        <v>282</v>
      </c>
      <c r="K124" s="120" t="s">
        <v>299</v>
      </c>
      <c r="L124" s="117"/>
      <c r="M124" s="60" t="s">
        <v>1</v>
      </c>
      <c r="N124" s="61" t="s">
        <v>45</v>
      </c>
      <c r="O124" s="61" t="s">
        <v>300</v>
      </c>
      <c r="P124" s="61" t="s">
        <v>301</v>
      </c>
      <c r="Q124" s="61" t="s">
        <v>302</v>
      </c>
      <c r="R124" s="61" t="s">
        <v>303</v>
      </c>
      <c r="S124" s="61" t="s">
        <v>304</v>
      </c>
      <c r="T124" s="62" t="s">
        <v>305</v>
      </c>
    </row>
    <row r="125" spans="2:65" s="1" customFormat="1" ht="22.9" customHeight="1" x14ac:dyDescent="0.25">
      <c r="B125" s="33"/>
      <c r="C125" s="65" t="s">
        <v>306</v>
      </c>
      <c r="J125" s="121">
        <f>BK125</f>
        <v>0</v>
      </c>
      <c r="L125" s="33"/>
      <c r="M125" s="63"/>
      <c r="N125" s="54"/>
      <c r="O125" s="54"/>
      <c r="P125" s="122">
        <f>P126</f>
        <v>0</v>
      </c>
      <c r="Q125" s="54"/>
      <c r="R125" s="122">
        <f>R126</f>
        <v>0</v>
      </c>
      <c r="S125" s="54"/>
      <c r="T125" s="123">
        <f>T126</f>
        <v>0</v>
      </c>
      <c r="AT125" s="17" t="s">
        <v>80</v>
      </c>
      <c r="AU125" s="17" t="s">
        <v>284</v>
      </c>
      <c r="BK125" s="124">
        <f>BK126</f>
        <v>0</v>
      </c>
    </row>
    <row r="126" spans="2:65" s="11" customFormat="1" ht="25.9" customHeight="1" x14ac:dyDescent="0.2">
      <c r="B126" s="125"/>
      <c r="D126" s="126" t="s">
        <v>80</v>
      </c>
      <c r="E126" s="127" t="s">
        <v>534</v>
      </c>
      <c r="F126" s="127" t="s">
        <v>8658</v>
      </c>
      <c r="I126" s="128"/>
      <c r="J126" s="129">
        <f>BK126</f>
        <v>0</v>
      </c>
      <c r="L126" s="125"/>
      <c r="M126" s="130"/>
      <c r="P126" s="131">
        <f>SUM(P127:P182)</f>
        <v>0</v>
      </c>
      <c r="R126" s="131">
        <f>SUM(R127:R182)</f>
        <v>0</v>
      </c>
      <c r="T126" s="132">
        <f>SUM(T127:T182)</f>
        <v>0</v>
      </c>
      <c r="AR126" s="126" t="s">
        <v>88</v>
      </c>
      <c r="AT126" s="133" t="s">
        <v>80</v>
      </c>
      <c r="AU126" s="133" t="s">
        <v>81</v>
      </c>
      <c r="AY126" s="126" t="s">
        <v>309</v>
      </c>
      <c r="BK126" s="134">
        <f>SUM(BK127:BK182)</f>
        <v>0</v>
      </c>
    </row>
    <row r="127" spans="2:65" s="1" customFormat="1" ht="37.9" customHeight="1" x14ac:dyDescent="0.2">
      <c r="B127" s="137"/>
      <c r="C127" s="138" t="s">
        <v>88</v>
      </c>
      <c r="D127" s="138" t="s">
        <v>311</v>
      </c>
      <c r="E127" s="139" t="s">
        <v>8659</v>
      </c>
      <c r="F127" s="140" t="s">
        <v>8660</v>
      </c>
      <c r="G127" s="141" t="s">
        <v>2702</v>
      </c>
      <c r="H127" s="142">
        <v>1</v>
      </c>
      <c r="I127" s="143"/>
      <c r="J127" s="144">
        <f t="shared" ref="J127:J158" si="0">ROUND(I127*H127,2)</f>
        <v>0</v>
      </c>
      <c r="K127" s="206" t="s">
        <v>10982</v>
      </c>
      <c r="L127" s="33"/>
      <c r="M127" s="145" t="s">
        <v>1</v>
      </c>
      <c r="N127" s="146" t="s">
        <v>46</v>
      </c>
      <c r="P127" s="147">
        <f t="shared" ref="P127:P158" si="1">O127*H127</f>
        <v>0</v>
      </c>
      <c r="Q127" s="147">
        <v>0</v>
      </c>
      <c r="R127" s="147">
        <f t="shared" ref="R127:R158" si="2">Q127*H127</f>
        <v>0</v>
      </c>
      <c r="S127" s="147">
        <v>0</v>
      </c>
      <c r="T127" s="148">
        <f t="shared" ref="T127:T158" si="3">S127*H127</f>
        <v>0</v>
      </c>
      <c r="AR127" s="149" t="s">
        <v>120</v>
      </c>
      <c r="AT127" s="149" t="s">
        <v>311</v>
      </c>
      <c r="AU127" s="149" t="s">
        <v>88</v>
      </c>
      <c r="AY127" s="17" t="s">
        <v>309</v>
      </c>
      <c r="BE127" s="150">
        <f t="shared" ref="BE127:BE158" si="4">IF(N127="základní",J127,0)</f>
        <v>0</v>
      </c>
      <c r="BF127" s="150">
        <f t="shared" ref="BF127:BF158" si="5">IF(N127="snížená",J127,0)</f>
        <v>0</v>
      </c>
      <c r="BG127" s="150">
        <f t="shared" ref="BG127:BG158" si="6">IF(N127="zákl. přenesená",J127,0)</f>
        <v>0</v>
      </c>
      <c r="BH127" s="150">
        <f t="shared" ref="BH127:BH158" si="7">IF(N127="sníž. přenesená",J127,0)</f>
        <v>0</v>
      </c>
      <c r="BI127" s="150">
        <f t="shared" ref="BI127:BI158" si="8">IF(N127="nulová",J127,0)</f>
        <v>0</v>
      </c>
      <c r="BJ127" s="17" t="s">
        <v>88</v>
      </c>
      <c r="BK127" s="150">
        <f t="shared" ref="BK127:BK158" si="9">ROUND(I127*H127,2)</f>
        <v>0</v>
      </c>
      <c r="BL127" s="17" t="s">
        <v>120</v>
      </c>
      <c r="BM127" s="149" t="s">
        <v>90</v>
      </c>
    </row>
    <row r="128" spans="2:65" s="1" customFormat="1" ht="37.9" customHeight="1" x14ac:dyDescent="0.2">
      <c r="B128" s="137"/>
      <c r="C128" s="138" t="s">
        <v>90</v>
      </c>
      <c r="D128" s="138" t="s">
        <v>311</v>
      </c>
      <c r="E128" s="139" t="s">
        <v>8661</v>
      </c>
      <c r="F128" s="140" t="s">
        <v>8662</v>
      </c>
      <c r="G128" s="141" t="s">
        <v>2702</v>
      </c>
      <c r="H128" s="142">
        <v>1</v>
      </c>
      <c r="I128" s="143"/>
      <c r="J128" s="144">
        <f t="shared" si="0"/>
        <v>0</v>
      </c>
      <c r="K128" s="206" t="s">
        <v>10982</v>
      </c>
      <c r="L128" s="33"/>
      <c r="M128" s="145" t="s">
        <v>1</v>
      </c>
      <c r="N128" s="146" t="s">
        <v>46</v>
      </c>
      <c r="P128" s="147">
        <f t="shared" si="1"/>
        <v>0</v>
      </c>
      <c r="Q128" s="147">
        <v>0</v>
      </c>
      <c r="R128" s="147">
        <f t="shared" si="2"/>
        <v>0</v>
      </c>
      <c r="S128" s="147">
        <v>0</v>
      </c>
      <c r="T128" s="148">
        <f t="shared" si="3"/>
        <v>0</v>
      </c>
      <c r="AR128" s="149" t="s">
        <v>120</v>
      </c>
      <c r="AT128" s="149" t="s">
        <v>311</v>
      </c>
      <c r="AU128" s="149" t="s">
        <v>88</v>
      </c>
      <c r="AY128" s="17" t="s">
        <v>309</v>
      </c>
      <c r="BE128" s="150">
        <f t="shared" si="4"/>
        <v>0</v>
      </c>
      <c r="BF128" s="150">
        <f t="shared" si="5"/>
        <v>0</v>
      </c>
      <c r="BG128" s="150">
        <f t="shared" si="6"/>
        <v>0</v>
      </c>
      <c r="BH128" s="150">
        <f t="shared" si="7"/>
        <v>0</v>
      </c>
      <c r="BI128" s="150">
        <f t="shared" si="8"/>
        <v>0</v>
      </c>
      <c r="BJ128" s="17" t="s">
        <v>88</v>
      </c>
      <c r="BK128" s="150">
        <f t="shared" si="9"/>
        <v>0</v>
      </c>
      <c r="BL128" s="17" t="s">
        <v>120</v>
      </c>
      <c r="BM128" s="149" t="s">
        <v>120</v>
      </c>
    </row>
    <row r="129" spans="2:65" s="1" customFormat="1" ht="37.9" customHeight="1" x14ac:dyDescent="0.2">
      <c r="B129" s="137"/>
      <c r="C129" s="138" t="s">
        <v>101</v>
      </c>
      <c r="D129" s="138" t="s">
        <v>311</v>
      </c>
      <c r="E129" s="139" t="s">
        <v>8663</v>
      </c>
      <c r="F129" s="140" t="s">
        <v>8664</v>
      </c>
      <c r="G129" s="141" t="s">
        <v>2702</v>
      </c>
      <c r="H129" s="142">
        <v>3</v>
      </c>
      <c r="I129" s="143"/>
      <c r="J129" s="144">
        <f t="shared" si="0"/>
        <v>0</v>
      </c>
      <c r="K129" s="206" t="s">
        <v>10982</v>
      </c>
      <c r="L129" s="33"/>
      <c r="M129" s="145" t="s">
        <v>1</v>
      </c>
      <c r="N129" s="146" t="s">
        <v>46</v>
      </c>
      <c r="P129" s="147">
        <f t="shared" si="1"/>
        <v>0</v>
      </c>
      <c r="Q129" s="147">
        <v>0</v>
      </c>
      <c r="R129" s="147">
        <f t="shared" si="2"/>
        <v>0</v>
      </c>
      <c r="S129" s="147">
        <v>0</v>
      </c>
      <c r="T129" s="148">
        <f t="shared" si="3"/>
        <v>0</v>
      </c>
      <c r="AR129" s="149" t="s">
        <v>120</v>
      </c>
      <c r="AT129" s="149" t="s">
        <v>311</v>
      </c>
      <c r="AU129" s="149" t="s">
        <v>88</v>
      </c>
      <c r="AY129" s="17" t="s">
        <v>309</v>
      </c>
      <c r="BE129" s="150">
        <f t="shared" si="4"/>
        <v>0</v>
      </c>
      <c r="BF129" s="150">
        <f t="shared" si="5"/>
        <v>0</v>
      </c>
      <c r="BG129" s="150">
        <f t="shared" si="6"/>
        <v>0</v>
      </c>
      <c r="BH129" s="150">
        <f t="shared" si="7"/>
        <v>0</v>
      </c>
      <c r="BI129" s="150">
        <f t="shared" si="8"/>
        <v>0</v>
      </c>
      <c r="BJ129" s="17" t="s">
        <v>88</v>
      </c>
      <c r="BK129" s="150">
        <f t="shared" si="9"/>
        <v>0</v>
      </c>
      <c r="BL129" s="17" t="s">
        <v>120</v>
      </c>
      <c r="BM129" s="149" t="s">
        <v>325</v>
      </c>
    </row>
    <row r="130" spans="2:65" s="1" customFormat="1" ht="37.9" customHeight="1" x14ac:dyDescent="0.2">
      <c r="B130" s="137"/>
      <c r="C130" s="138" t="s">
        <v>120</v>
      </c>
      <c r="D130" s="138" t="s">
        <v>311</v>
      </c>
      <c r="E130" s="139" t="s">
        <v>8665</v>
      </c>
      <c r="F130" s="140" t="s">
        <v>8666</v>
      </c>
      <c r="G130" s="141" t="s">
        <v>2702</v>
      </c>
      <c r="H130" s="142">
        <v>2</v>
      </c>
      <c r="I130" s="143"/>
      <c r="J130" s="144">
        <f t="shared" si="0"/>
        <v>0</v>
      </c>
      <c r="K130" s="206" t="s">
        <v>10982</v>
      </c>
      <c r="L130" s="33"/>
      <c r="M130" s="145" t="s">
        <v>1</v>
      </c>
      <c r="N130" s="146" t="s">
        <v>46</v>
      </c>
      <c r="P130" s="147">
        <f t="shared" si="1"/>
        <v>0</v>
      </c>
      <c r="Q130" s="147">
        <v>0</v>
      </c>
      <c r="R130" s="147">
        <f t="shared" si="2"/>
        <v>0</v>
      </c>
      <c r="S130" s="147">
        <v>0</v>
      </c>
      <c r="T130" s="148">
        <f t="shared" si="3"/>
        <v>0</v>
      </c>
      <c r="AR130" s="149" t="s">
        <v>120</v>
      </c>
      <c r="AT130" s="149" t="s">
        <v>311</v>
      </c>
      <c r="AU130" s="149" t="s">
        <v>88</v>
      </c>
      <c r="AY130" s="17" t="s">
        <v>309</v>
      </c>
      <c r="BE130" s="150">
        <f t="shared" si="4"/>
        <v>0</v>
      </c>
      <c r="BF130" s="150">
        <f t="shared" si="5"/>
        <v>0</v>
      </c>
      <c r="BG130" s="150">
        <f t="shared" si="6"/>
        <v>0</v>
      </c>
      <c r="BH130" s="150">
        <f t="shared" si="7"/>
        <v>0</v>
      </c>
      <c r="BI130" s="150">
        <f t="shared" si="8"/>
        <v>0</v>
      </c>
      <c r="BJ130" s="17" t="s">
        <v>88</v>
      </c>
      <c r="BK130" s="150">
        <f t="shared" si="9"/>
        <v>0</v>
      </c>
      <c r="BL130" s="17" t="s">
        <v>120</v>
      </c>
      <c r="BM130" s="149" t="s">
        <v>329</v>
      </c>
    </row>
    <row r="131" spans="2:65" s="1" customFormat="1" ht="37.9" customHeight="1" x14ac:dyDescent="0.2">
      <c r="B131" s="137"/>
      <c r="C131" s="138" t="s">
        <v>331</v>
      </c>
      <c r="D131" s="138" t="s">
        <v>311</v>
      </c>
      <c r="E131" s="139" t="s">
        <v>8667</v>
      </c>
      <c r="F131" s="140" t="s">
        <v>8668</v>
      </c>
      <c r="G131" s="141" t="s">
        <v>2702</v>
      </c>
      <c r="H131" s="142">
        <v>1</v>
      </c>
      <c r="I131" s="143"/>
      <c r="J131" s="144">
        <f t="shared" si="0"/>
        <v>0</v>
      </c>
      <c r="K131" s="206" t="s">
        <v>10982</v>
      </c>
      <c r="L131" s="33"/>
      <c r="M131" s="145" t="s">
        <v>1</v>
      </c>
      <c r="N131" s="146" t="s">
        <v>46</v>
      </c>
      <c r="P131" s="147">
        <f t="shared" si="1"/>
        <v>0</v>
      </c>
      <c r="Q131" s="147">
        <v>0</v>
      </c>
      <c r="R131" s="147">
        <f t="shared" si="2"/>
        <v>0</v>
      </c>
      <c r="S131" s="147">
        <v>0</v>
      </c>
      <c r="T131" s="148">
        <f t="shared" si="3"/>
        <v>0</v>
      </c>
      <c r="AR131" s="149" t="s">
        <v>120</v>
      </c>
      <c r="AT131" s="149" t="s">
        <v>311</v>
      </c>
      <c r="AU131" s="149" t="s">
        <v>88</v>
      </c>
      <c r="AY131" s="17" t="s">
        <v>309</v>
      </c>
      <c r="BE131" s="150">
        <f t="shared" si="4"/>
        <v>0</v>
      </c>
      <c r="BF131" s="150">
        <f t="shared" si="5"/>
        <v>0</v>
      </c>
      <c r="BG131" s="150">
        <f t="shared" si="6"/>
        <v>0</v>
      </c>
      <c r="BH131" s="150">
        <f t="shared" si="7"/>
        <v>0</v>
      </c>
      <c r="BI131" s="150">
        <f t="shared" si="8"/>
        <v>0</v>
      </c>
      <c r="BJ131" s="17" t="s">
        <v>88</v>
      </c>
      <c r="BK131" s="150">
        <f t="shared" si="9"/>
        <v>0</v>
      </c>
      <c r="BL131" s="17" t="s">
        <v>120</v>
      </c>
      <c r="BM131" s="149" t="s">
        <v>334</v>
      </c>
    </row>
    <row r="132" spans="2:65" s="1" customFormat="1" ht="37.9" customHeight="1" x14ac:dyDescent="0.2">
      <c r="B132" s="137"/>
      <c r="C132" s="138" t="s">
        <v>325</v>
      </c>
      <c r="D132" s="138" t="s">
        <v>311</v>
      </c>
      <c r="E132" s="139" t="s">
        <v>8669</v>
      </c>
      <c r="F132" s="140" t="s">
        <v>8670</v>
      </c>
      <c r="G132" s="141" t="s">
        <v>2702</v>
      </c>
      <c r="H132" s="142">
        <v>1</v>
      </c>
      <c r="I132" s="143"/>
      <c r="J132" s="144">
        <f t="shared" si="0"/>
        <v>0</v>
      </c>
      <c r="K132" s="206" t="s">
        <v>10982</v>
      </c>
      <c r="L132" s="33"/>
      <c r="M132" s="145" t="s">
        <v>1</v>
      </c>
      <c r="N132" s="146" t="s">
        <v>46</v>
      </c>
      <c r="P132" s="147">
        <f t="shared" si="1"/>
        <v>0</v>
      </c>
      <c r="Q132" s="147">
        <v>0</v>
      </c>
      <c r="R132" s="147">
        <f t="shared" si="2"/>
        <v>0</v>
      </c>
      <c r="S132" s="147">
        <v>0</v>
      </c>
      <c r="T132" s="148">
        <f t="shared" si="3"/>
        <v>0</v>
      </c>
      <c r="AR132" s="149" t="s">
        <v>120</v>
      </c>
      <c r="AT132" s="149" t="s">
        <v>311</v>
      </c>
      <c r="AU132" s="149" t="s">
        <v>88</v>
      </c>
      <c r="AY132" s="17" t="s">
        <v>309</v>
      </c>
      <c r="BE132" s="150">
        <f t="shared" si="4"/>
        <v>0</v>
      </c>
      <c r="BF132" s="150">
        <f t="shared" si="5"/>
        <v>0</v>
      </c>
      <c r="BG132" s="150">
        <f t="shared" si="6"/>
        <v>0</v>
      </c>
      <c r="BH132" s="150">
        <f t="shared" si="7"/>
        <v>0</v>
      </c>
      <c r="BI132" s="150">
        <f t="shared" si="8"/>
        <v>0</v>
      </c>
      <c r="BJ132" s="17" t="s">
        <v>88</v>
      </c>
      <c r="BK132" s="150">
        <f t="shared" si="9"/>
        <v>0</v>
      </c>
      <c r="BL132" s="17" t="s">
        <v>120</v>
      </c>
      <c r="BM132" s="149" t="s">
        <v>8</v>
      </c>
    </row>
    <row r="133" spans="2:65" s="1" customFormat="1" ht="37.9" customHeight="1" x14ac:dyDescent="0.2">
      <c r="B133" s="137"/>
      <c r="C133" s="138" t="s">
        <v>339</v>
      </c>
      <c r="D133" s="138" t="s">
        <v>311</v>
      </c>
      <c r="E133" s="139" t="s">
        <v>8671</v>
      </c>
      <c r="F133" s="140" t="s">
        <v>8672</v>
      </c>
      <c r="G133" s="141" t="s">
        <v>2702</v>
      </c>
      <c r="H133" s="142">
        <v>6</v>
      </c>
      <c r="I133" s="143"/>
      <c r="J133" s="144">
        <f t="shared" si="0"/>
        <v>0</v>
      </c>
      <c r="K133" s="206" t="s">
        <v>10982</v>
      </c>
      <c r="L133" s="33"/>
      <c r="M133" s="145" t="s">
        <v>1</v>
      </c>
      <c r="N133" s="146" t="s">
        <v>46</v>
      </c>
      <c r="P133" s="147">
        <f t="shared" si="1"/>
        <v>0</v>
      </c>
      <c r="Q133" s="147">
        <v>0</v>
      </c>
      <c r="R133" s="147">
        <f t="shared" si="2"/>
        <v>0</v>
      </c>
      <c r="S133" s="147">
        <v>0</v>
      </c>
      <c r="T133" s="148">
        <f t="shared" si="3"/>
        <v>0</v>
      </c>
      <c r="AR133" s="149" t="s">
        <v>120</v>
      </c>
      <c r="AT133" s="149" t="s">
        <v>311</v>
      </c>
      <c r="AU133" s="149" t="s">
        <v>88</v>
      </c>
      <c r="AY133" s="17" t="s">
        <v>309</v>
      </c>
      <c r="BE133" s="150">
        <f t="shared" si="4"/>
        <v>0</v>
      </c>
      <c r="BF133" s="150">
        <f t="shared" si="5"/>
        <v>0</v>
      </c>
      <c r="BG133" s="150">
        <f t="shared" si="6"/>
        <v>0</v>
      </c>
      <c r="BH133" s="150">
        <f t="shared" si="7"/>
        <v>0</v>
      </c>
      <c r="BI133" s="150">
        <f t="shared" si="8"/>
        <v>0</v>
      </c>
      <c r="BJ133" s="17" t="s">
        <v>88</v>
      </c>
      <c r="BK133" s="150">
        <f t="shared" si="9"/>
        <v>0</v>
      </c>
      <c r="BL133" s="17" t="s">
        <v>120</v>
      </c>
      <c r="BM133" s="149" t="s">
        <v>342</v>
      </c>
    </row>
    <row r="134" spans="2:65" s="1" customFormat="1" ht="37.9" customHeight="1" x14ac:dyDescent="0.2">
      <c r="B134" s="137"/>
      <c r="C134" s="138" t="s">
        <v>329</v>
      </c>
      <c r="D134" s="138" t="s">
        <v>311</v>
      </c>
      <c r="E134" s="139" t="s">
        <v>8673</v>
      </c>
      <c r="F134" s="140" t="s">
        <v>8674</v>
      </c>
      <c r="G134" s="141" t="s">
        <v>2702</v>
      </c>
      <c r="H134" s="142">
        <v>7</v>
      </c>
      <c r="I134" s="143"/>
      <c r="J134" s="144">
        <f t="shared" si="0"/>
        <v>0</v>
      </c>
      <c r="K134" s="206" t="s">
        <v>10982</v>
      </c>
      <c r="L134" s="33"/>
      <c r="M134" s="145" t="s">
        <v>1</v>
      </c>
      <c r="N134" s="146" t="s">
        <v>46</v>
      </c>
      <c r="P134" s="147">
        <f t="shared" si="1"/>
        <v>0</v>
      </c>
      <c r="Q134" s="147">
        <v>0</v>
      </c>
      <c r="R134" s="147">
        <f t="shared" si="2"/>
        <v>0</v>
      </c>
      <c r="S134" s="147">
        <v>0</v>
      </c>
      <c r="T134" s="148">
        <f t="shared" si="3"/>
        <v>0</v>
      </c>
      <c r="AR134" s="149" t="s">
        <v>120</v>
      </c>
      <c r="AT134" s="149" t="s">
        <v>311</v>
      </c>
      <c r="AU134" s="149" t="s">
        <v>88</v>
      </c>
      <c r="AY134" s="17" t="s">
        <v>309</v>
      </c>
      <c r="BE134" s="150">
        <f t="shared" si="4"/>
        <v>0</v>
      </c>
      <c r="BF134" s="150">
        <f t="shared" si="5"/>
        <v>0</v>
      </c>
      <c r="BG134" s="150">
        <f t="shared" si="6"/>
        <v>0</v>
      </c>
      <c r="BH134" s="150">
        <f t="shared" si="7"/>
        <v>0</v>
      </c>
      <c r="BI134" s="150">
        <f t="shared" si="8"/>
        <v>0</v>
      </c>
      <c r="BJ134" s="17" t="s">
        <v>88</v>
      </c>
      <c r="BK134" s="150">
        <f t="shared" si="9"/>
        <v>0</v>
      </c>
      <c r="BL134" s="17" t="s">
        <v>120</v>
      </c>
      <c r="BM134" s="149" t="s">
        <v>346</v>
      </c>
    </row>
    <row r="135" spans="2:65" s="1" customFormat="1" ht="37.9" customHeight="1" x14ac:dyDescent="0.2">
      <c r="B135" s="137"/>
      <c r="C135" s="138" t="s">
        <v>348</v>
      </c>
      <c r="D135" s="138" t="s">
        <v>311</v>
      </c>
      <c r="E135" s="139" t="s">
        <v>8675</v>
      </c>
      <c r="F135" s="140" t="s">
        <v>8676</v>
      </c>
      <c r="G135" s="141" t="s">
        <v>2702</v>
      </c>
      <c r="H135" s="142">
        <v>4</v>
      </c>
      <c r="I135" s="143"/>
      <c r="J135" s="144">
        <f t="shared" si="0"/>
        <v>0</v>
      </c>
      <c r="K135" s="206" t="s">
        <v>10982</v>
      </c>
      <c r="L135" s="33"/>
      <c r="M135" s="145" t="s">
        <v>1</v>
      </c>
      <c r="N135" s="146" t="s">
        <v>46</v>
      </c>
      <c r="P135" s="147">
        <f t="shared" si="1"/>
        <v>0</v>
      </c>
      <c r="Q135" s="147">
        <v>0</v>
      </c>
      <c r="R135" s="147">
        <f t="shared" si="2"/>
        <v>0</v>
      </c>
      <c r="S135" s="147">
        <v>0</v>
      </c>
      <c r="T135" s="148">
        <f t="shared" si="3"/>
        <v>0</v>
      </c>
      <c r="AR135" s="149" t="s">
        <v>120</v>
      </c>
      <c r="AT135" s="149" t="s">
        <v>311</v>
      </c>
      <c r="AU135" s="149" t="s">
        <v>88</v>
      </c>
      <c r="AY135" s="17" t="s">
        <v>309</v>
      </c>
      <c r="BE135" s="150">
        <f t="shared" si="4"/>
        <v>0</v>
      </c>
      <c r="BF135" s="150">
        <f t="shared" si="5"/>
        <v>0</v>
      </c>
      <c r="BG135" s="150">
        <f t="shared" si="6"/>
        <v>0</v>
      </c>
      <c r="BH135" s="150">
        <f t="shared" si="7"/>
        <v>0</v>
      </c>
      <c r="BI135" s="150">
        <f t="shared" si="8"/>
        <v>0</v>
      </c>
      <c r="BJ135" s="17" t="s">
        <v>88</v>
      </c>
      <c r="BK135" s="150">
        <f t="shared" si="9"/>
        <v>0</v>
      </c>
      <c r="BL135" s="17" t="s">
        <v>120</v>
      </c>
      <c r="BM135" s="149" t="s">
        <v>351</v>
      </c>
    </row>
    <row r="136" spans="2:65" s="1" customFormat="1" ht="37.9" customHeight="1" x14ac:dyDescent="0.2">
      <c r="B136" s="137"/>
      <c r="C136" s="138" t="s">
        <v>334</v>
      </c>
      <c r="D136" s="138" t="s">
        <v>311</v>
      </c>
      <c r="E136" s="139" t="s">
        <v>8677</v>
      </c>
      <c r="F136" s="140" t="s">
        <v>8678</v>
      </c>
      <c r="G136" s="141" t="s">
        <v>2702</v>
      </c>
      <c r="H136" s="142">
        <v>1</v>
      </c>
      <c r="I136" s="143"/>
      <c r="J136" s="144">
        <f t="shared" si="0"/>
        <v>0</v>
      </c>
      <c r="K136" s="206" t="s">
        <v>10982</v>
      </c>
      <c r="L136" s="33"/>
      <c r="M136" s="145" t="s">
        <v>1</v>
      </c>
      <c r="N136" s="146" t="s">
        <v>46</v>
      </c>
      <c r="P136" s="147">
        <f t="shared" si="1"/>
        <v>0</v>
      </c>
      <c r="Q136" s="147">
        <v>0</v>
      </c>
      <c r="R136" s="147">
        <f t="shared" si="2"/>
        <v>0</v>
      </c>
      <c r="S136" s="147">
        <v>0</v>
      </c>
      <c r="T136" s="148">
        <f t="shared" si="3"/>
        <v>0</v>
      </c>
      <c r="AR136" s="149" t="s">
        <v>120</v>
      </c>
      <c r="AT136" s="149" t="s">
        <v>311</v>
      </c>
      <c r="AU136" s="149" t="s">
        <v>88</v>
      </c>
      <c r="AY136" s="17" t="s">
        <v>309</v>
      </c>
      <c r="BE136" s="150">
        <f t="shared" si="4"/>
        <v>0</v>
      </c>
      <c r="BF136" s="150">
        <f t="shared" si="5"/>
        <v>0</v>
      </c>
      <c r="BG136" s="150">
        <f t="shared" si="6"/>
        <v>0</v>
      </c>
      <c r="BH136" s="150">
        <f t="shared" si="7"/>
        <v>0</v>
      </c>
      <c r="BI136" s="150">
        <f t="shared" si="8"/>
        <v>0</v>
      </c>
      <c r="BJ136" s="17" t="s">
        <v>88</v>
      </c>
      <c r="BK136" s="150">
        <f t="shared" si="9"/>
        <v>0</v>
      </c>
      <c r="BL136" s="17" t="s">
        <v>120</v>
      </c>
      <c r="BM136" s="149" t="s">
        <v>355</v>
      </c>
    </row>
    <row r="137" spans="2:65" s="1" customFormat="1" ht="37.9" customHeight="1" x14ac:dyDescent="0.2">
      <c r="B137" s="137"/>
      <c r="C137" s="138" t="s">
        <v>357</v>
      </c>
      <c r="D137" s="138" t="s">
        <v>311</v>
      </c>
      <c r="E137" s="139" t="s">
        <v>8679</v>
      </c>
      <c r="F137" s="140" t="s">
        <v>8680</v>
      </c>
      <c r="G137" s="141" t="s">
        <v>2702</v>
      </c>
      <c r="H137" s="142">
        <v>3</v>
      </c>
      <c r="I137" s="143"/>
      <c r="J137" s="144">
        <f t="shared" si="0"/>
        <v>0</v>
      </c>
      <c r="K137" s="206" t="s">
        <v>10982</v>
      </c>
      <c r="L137" s="33"/>
      <c r="M137" s="145" t="s">
        <v>1</v>
      </c>
      <c r="N137" s="146" t="s">
        <v>46</v>
      </c>
      <c r="P137" s="147">
        <f t="shared" si="1"/>
        <v>0</v>
      </c>
      <c r="Q137" s="147">
        <v>0</v>
      </c>
      <c r="R137" s="147">
        <f t="shared" si="2"/>
        <v>0</v>
      </c>
      <c r="S137" s="147">
        <v>0</v>
      </c>
      <c r="T137" s="148">
        <f t="shared" si="3"/>
        <v>0</v>
      </c>
      <c r="AR137" s="149" t="s">
        <v>120</v>
      </c>
      <c r="AT137" s="149" t="s">
        <v>311</v>
      </c>
      <c r="AU137" s="149" t="s">
        <v>88</v>
      </c>
      <c r="AY137" s="17" t="s">
        <v>309</v>
      </c>
      <c r="BE137" s="150">
        <f t="shared" si="4"/>
        <v>0</v>
      </c>
      <c r="BF137" s="150">
        <f t="shared" si="5"/>
        <v>0</v>
      </c>
      <c r="BG137" s="150">
        <f t="shared" si="6"/>
        <v>0</v>
      </c>
      <c r="BH137" s="150">
        <f t="shared" si="7"/>
        <v>0</v>
      </c>
      <c r="BI137" s="150">
        <f t="shared" si="8"/>
        <v>0</v>
      </c>
      <c r="BJ137" s="17" t="s">
        <v>88</v>
      </c>
      <c r="BK137" s="150">
        <f t="shared" si="9"/>
        <v>0</v>
      </c>
      <c r="BL137" s="17" t="s">
        <v>120</v>
      </c>
      <c r="BM137" s="149" t="s">
        <v>361</v>
      </c>
    </row>
    <row r="138" spans="2:65" s="1" customFormat="1" ht="37.9" customHeight="1" x14ac:dyDescent="0.2">
      <c r="B138" s="137"/>
      <c r="C138" s="138" t="s">
        <v>8</v>
      </c>
      <c r="D138" s="138" t="s">
        <v>311</v>
      </c>
      <c r="E138" s="139" t="s">
        <v>8681</v>
      </c>
      <c r="F138" s="140" t="s">
        <v>8682</v>
      </c>
      <c r="G138" s="141" t="s">
        <v>2702</v>
      </c>
      <c r="H138" s="142">
        <v>1</v>
      </c>
      <c r="I138" s="143"/>
      <c r="J138" s="144">
        <f t="shared" si="0"/>
        <v>0</v>
      </c>
      <c r="K138" s="206" t="s">
        <v>10982</v>
      </c>
      <c r="L138" s="33"/>
      <c r="M138" s="145" t="s">
        <v>1</v>
      </c>
      <c r="N138" s="146" t="s">
        <v>46</v>
      </c>
      <c r="P138" s="147">
        <f t="shared" si="1"/>
        <v>0</v>
      </c>
      <c r="Q138" s="147">
        <v>0</v>
      </c>
      <c r="R138" s="147">
        <f t="shared" si="2"/>
        <v>0</v>
      </c>
      <c r="S138" s="147">
        <v>0</v>
      </c>
      <c r="T138" s="148">
        <f t="shared" si="3"/>
        <v>0</v>
      </c>
      <c r="AR138" s="149" t="s">
        <v>120</v>
      </c>
      <c r="AT138" s="149" t="s">
        <v>311</v>
      </c>
      <c r="AU138" s="149" t="s">
        <v>88</v>
      </c>
      <c r="AY138" s="17" t="s">
        <v>309</v>
      </c>
      <c r="BE138" s="150">
        <f t="shared" si="4"/>
        <v>0</v>
      </c>
      <c r="BF138" s="150">
        <f t="shared" si="5"/>
        <v>0</v>
      </c>
      <c r="BG138" s="150">
        <f t="shared" si="6"/>
        <v>0</v>
      </c>
      <c r="BH138" s="150">
        <f t="shared" si="7"/>
        <v>0</v>
      </c>
      <c r="BI138" s="150">
        <f t="shared" si="8"/>
        <v>0</v>
      </c>
      <c r="BJ138" s="17" t="s">
        <v>88</v>
      </c>
      <c r="BK138" s="150">
        <f t="shared" si="9"/>
        <v>0</v>
      </c>
      <c r="BL138" s="17" t="s">
        <v>120</v>
      </c>
      <c r="BM138" s="149" t="s">
        <v>367</v>
      </c>
    </row>
    <row r="139" spans="2:65" s="1" customFormat="1" ht="37.9" customHeight="1" x14ac:dyDescent="0.2">
      <c r="B139" s="137"/>
      <c r="C139" s="138" t="s">
        <v>368</v>
      </c>
      <c r="D139" s="138" t="s">
        <v>311</v>
      </c>
      <c r="E139" s="139" t="s">
        <v>8683</v>
      </c>
      <c r="F139" s="140" t="s">
        <v>8684</v>
      </c>
      <c r="G139" s="141" t="s">
        <v>2702</v>
      </c>
      <c r="H139" s="142">
        <v>2</v>
      </c>
      <c r="I139" s="143"/>
      <c r="J139" s="144">
        <f t="shared" si="0"/>
        <v>0</v>
      </c>
      <c r="K139" s="206" t="s">
        <v>10982</v>
      </c>
      <c r="L139" s="33"/>
      <c r="M139" s="145" t="s">
        <v>1</v>
      </c>
      <c r="N139" s="146" t="s">
        <v>46</v>
      </c>
      <c r="P139" s="147">
        <f t="shared" si="1"/>
        <v>0</v>
      </c>
      <c r="Q139" s="147">
        <v>0</v>
      </c>
      <c r="R139" s="147">
        <f t="shared" si="2"/>
        <v>0</v>
      </c>
      <c r="S139" s="147">
        <v>0</v>
      </c>
      <c r="T139" s="148">
        <f t="shared" si="3"/>
        <v>0</v>
      </c>
      <c r="AR139" s="149" t="s">
        <v>120</v>
      </c>
      <c r="AT139" s="149" t="s">
        <v>311</v>
      </c>
      <c r="AU139" s="149" t="s">
        <v>88</v>
      </c>
      <c r="AY139" s="17" t="s">
        <v>309</v>
      </c>
      <c r="BE139" s="150">
        <f t="shared" si="4"/>
        <v>0</v>
      </c>
      <c r="BF139" s="150">
        <f t="shared" si="5"/>
        <v>0</v>
      </c>
      <c r="BG139" s="150">
        <f t="shared" si="6"/>
        <v>0</v>
      </c>
      <c r="BH139" s="150">
        <f t="shared" si="7"/>
        <v>0</v>
      </c>
      <c r="BI139" s="150">
        <f t="shared" si="8"/>
        <v>0</v>
      </c>
      <c r="BJ139" s="17" t="s">
        <v>88</v>
      </c>
      <c r="BK139" s="150">
        <f t="shared" si="9"/>
        <v>0</v>
      </c>
      <c r="BL139" s="17" t="s">
        <v>120</v>
      </c>
      <c r="BM139" s="149" t="s">
        <v>371</v>
      </c>
    </row>
    <row r="140" spans="2:65" s="1" customFormat="1" ht="24.2" customHeight="1" x14ac:dyDescent="0.2">
      <c r="B140" s="137"/>
      <c r="C140" s="138" t="s">
        <v>342</v>
      </c>
      <c r="D140" s="138" t="s">
        <v>311</v>
      </c>
      <c r="E140" s="139" t="s">
        <v>8685</v>
      </c>
      <c r="F140" s="140" t="s">
        <v>8686</v>
      </c>
      <c r="G140" s="141" t="s">
        <v>2702</v>
      </c>
      <c r="H140" s="142">
        <v>3</v>
      </c>
      <c r="I140" s="143"/>
      <c r="J140" s="144">
        <f t="shared" si="0"/>
        <v>0</v>
      </c>
      <c r="K140" s="206" t="s">
        <v>10982</v>
      </c>
      <c r="L140" s="33"/>
      <c r="M140" s="145" t="s">
        <v>1</v>
      </c>
      <c r="N140" s="146" t="s">
        <v>46</v>
      </c>
      <c r="P140" s="147">
        <f t="shared" si="1"/>
        <v>0</v>
      </c>
      <c r="Q140" s="147">
        <v>0</v>
      </c>
      <c r="R140" s="147">
        <f t="shared" si="2"/>
        <v>0</v>
      </c>
      <c r="S140" s="147">
        <v>0</v>
      </c>
      <c r="T140" s="148">
        <f t="shared" si="3"/>
        <v>0</v>
      </c>
      <c r="AR140" s="149" t="s">
        <v>120</v>
      </c>
      <c r="AT140" s="149" t="s">
        <v>311</v>
      </c>
      <c r="AU140" s="149" t="s">
        <v>88</v>
      </c>
      <c r="AY140" s="17" t="s">
        <v>309</v>
      </c>
      <c r="BE140" s="150">
        <f t="shared" si="4"/>
        <v>0</v>
      </c>
      <c r="BF140" s="150">
        <f t="shared" si="5"/>
        <v>0</v>
      </c>
      <c r="BG140" s="150">
        <f t="shared" si="6"/>
        <v>0</v>
      </c>
      <c r="BH140" s="150">
        <f t="shared" si="7"/>
        <v>0</v>
      </c>
      <c r="BI140" s="150">
        <f t="shared" si="8"/>
        <v>0</v>
      </c>
      <c r="BJ140" s="17" t="s">
        <v>88</v>
      </c>
      <c r="BK140" s="150">
        <f t="shared" si="9"/>
        <v>0</v>
      </c>
      <c r="BL140" s="17" t="s">
        <v>120</v>
      </c>
      <c r="BM140" s="149" t="s">
        <v>376</v>
      </c>
    </row>
    <row r="141" spans="2:65" s="1" customFormat="1" ht="37.9" customHeight="1" x14ac:dyDescent="0.2">
      <c r="B141" s="137"/>
      <c r="C141" s="138" t="s">
        <v>378</v>
      </c>
      <c r="D141" s="138" t="s">
        <v>311</v>
      </c>
      <c r="E141" s="139" t="s">
        <v>8687</v>
      </c>
      <c r="F141" s="140" t="s">
        <v>8688</v>
      </c>
      <c r="G141" s="141" t="s">
        <v>2702</v>
      </c>
      <c r="H141" s="142">
        <v>39</v>
      </c>
      <c r="I141" s="143"/>
      <c r="J141" s="144">
        <f t="shared" si="0"/>
        <v>0</v>
      </c>
      <c r="K141" s="206" t="s">
        <v>10982</v>
      </c>
      <c r="L141" s="33"/>
      <c r="M141" s="145" t="s">
        <v>1</v>
      </c>
      <c r="N141" s="146" t="s">
        <v>46</v>
      </c>
      <c r="P141" s="147">
        <f t="shared" si="1"/>
        <v>0</v>
      </c>
      <c r="Q141" s="147">
        <v>0</v>
      </c>
      <c r="R141" s="147">
        <f t="shared" si="2"/>
        <v>0</v>
      </c>
      <c r="S141" s="147">
        <v>0</v>
      </c>
      <c r="T141" s="148">
        <f t="shared" si="3"/>
        <v>0</v>
      </c>
      <c r="AR141" s="149" t="s">
        <v>120</v>
      </c>
      <c r="AT141" s="149" t="s">
        <v>311</v>
      </c>
      <c r="AU141" s="149" t="s">
        <v>88</v>
      </c>
      <c r="AY141" s="17" t="s">
        <v>309</v>
      </c>
      <c r="BE141" s="150">
        <f t="shared" si="4"/>
        <v>0</v>
      </c>
      <c r="BF141" s="150">
        <f t="shared" si="5"/>
        <v>0</v>
      </c>
      <c r="BG141" s="150">
        <f t="shared" si="6"/>
        <v>0</v>
      </c>
      <c r="BH141" s="150">
        <f t="shared" si="7"/>
        <v>0</v>
      </c>
      <c r="BI141" s="150">
        <f t="shared" si="8"/>
        <v>0</v>
      </c>
      <c r="BJ141" s="17" t="s">
        <v>88</v>
      </c>
      <c r="BK141" s="150">
        <f t="shared" si="9"/>
        <v>0</v>
      </c>
      <c r="BL141" s="17" t="s">
        <v>120</v>
      </c>
      <c r="BM141" s="149" t="s">
        <v>381</v>
      </c>
    </row>
    <row r="142" spans="2:65" s="1" customFormat="1" ht="37.9" customHeight="1" x14ac:dyDescent="0.2">
      <c r="B142" s="137"/>
      <c r="C142" s="138" t="s">
        <v>346</v>
      </c>
      <c r="D142" s="138" t="s">
        <v>311</v>
      </c>
      <c r="E142" s="139" t="s">
        <v>8689</v>
      </c>
      <c r="F142" s="140" t="s">
        <v>8690</v>
      </c>
      <c r="G142" s="141" t="s">
        <v>2702</v>
      </c>
      <c r="H142" s="142">
        <v>5</v>
      </c>
      <c r="I142" s="143"/>
      <c r="J142" s="144">
        <f t="shared" si="0"/>
        <v>0</v>
      </c>
      <c r="K142" s="206" t="s">
        <v>10982</v>
      </c>
      <c r="L142" s="33"/>
      <c r="M142" s="145" t="s">
        <v>1</v>
      </c>
      <c r="N142" s="146" t="s">
        <v>46</v>
      </c>
      <c r="P142" s="147">
        <f t="shared" si="1"/>
        <v>0</v>
      </c>
      <c r="Q142" s="147">
        <v>0</v>
      </c>
      <c r="R142" s="147">
        <f t="shared" si="2"/>
        <v>0</v>
      </c>
      <c r="S142" s="147">
        <v>0</v>
      </c>
      <c r="T142" s="148">
        <f t="shared" si="3"/>
        <v>0</v>
      </c>
      <c r="AR142" s="149" t="s">
        <v>120</v>
      </c>
      <c r="AT142" s="149" t="s">
        <v>311</v>
      </c>
      <c r="AU142" s="149" t="s">
        <v>88</v>
      </c>
      <c r="AY142" s="17" t="s">
        <v>309</v>
      </c>
      <c r="BE142" s="150">
        <f t="shared" si="4"/>
        <v>0</v>
      </c>
      <c r="BF142" s="150">
        <f t="shared" si="5"/>
        <v>0</v>
      </c>
      <c r="BG142" s="150">
        <f t="shared" si="6"/>
        <v>0</v>
      </c>
      <c r="BH142" s="150">
        <f t="shared" si="7"/>
        <v>0</v>
      </c>
      <c r="BI142" s="150">
        <f t="shared" si="8"/>
        <v>0</v>
      </c>
      <c r="BJ142" s="17" t="s">
        <v>88</v>
      </c>
      <c r="BK142" s="150">
        <f t="shared" si="9"/>
        <v>0</v>
      </c>
      <c r="BL142" s="17" t="s">
        <v>120</v>
      </c>
      <c r="BM142" s="149" t="s">
        <v>385</v>
      </c>
    </row>
    <row r="143" spans="2:65" s="1" customFormat="1" ht="37.9" customHeight="1" x14ac:dyDescent="0.2">
      <c r="B143" s="137"/>
      <c r="C143" s="138" t="s">
        <v>388</v>
      </c>
      <c r="D143" s="138" t="s">
        <v>311</v>
      </c>
      <c r="E143" s="139" t="s">
        <v>8691</v>
      </c>
      <c r="F143" s="140" t="s">
        <v>8692</v>
      </c>
      <c r="G143" s="141" t="s">
        <v>2702</v>
      </c>
      <c r="H143" s="142">
        <v>39</v>
      </c>
      <c r="I143" s="143"/>
      <c r="J143" s="144">
        <f t="shared" si="0"/>
        <v>0</v>
      </c>
      <c r="K143" s="206" t="s">
        <v>10982</v>
      </c>
      <c r="L143" s="33"/>
      <c r="M143" s="145" t="s">
        <v>1</v>
      </c>
      <c r="N143" s="146" t="s">
        <v>46</v>
      </c>
      <c r="P143" s="147">
        <f t="shared" si="1"/>
        <v>0</v>
      </c>
      <c r="Q143" s="147">
        <v>0</v>
      </c>
      <c r="R143" s="147">
        <f t="shared" si="2"/>
        <v>0</v>
      </c>
      <c r="S143" s="147">
        <v>0</v>
      </c>
      <c r="T143" s="148">
        <f t="shared" si="3"/>
        <v>0</v>
      </c>
      <c r="AR143" s="149" t="s">
        <v>120</v>
      </c>
      <c r="AT143" s="149" t="s">
        <v>311</v>
      </c>
      <c r="AU143" s="149" t="s">
        <v>88</v>
      </c>
      <c r="AY143" s="17" t="s">
        <v>309</v>
      </c>
      <c r="BE143" s="150">
        <f t="shared" si="4"/>
        <v>0</v>
      </c>
      <c r="BF143" s="150">
        <f t="shared" si="5"/>
        <v>0</v>
      </c>
      <c r="BG143" s="150">
        <f t="shared" si="6"/>
        <v>0</v>
      </c>
      <c r="BH143" s="150">
        <f t="shared" si="7"/>
        <v>0</v>
      </c>
      <c r="BI143" s="150">
        <f t="shared" si="8"/>
        <v>0</v>
      </c>
      <c r="BJ143" s="17" t="s">
        <v>88</v>
      </c>
      <c r="BK143" s="150">
        <f t="shared" si="9"/>
        <v>0</v>
      </c>
      <c r="BL143" s="17" t="s">
        <v>120</v>
      </c>
      <c r="BM143" s="149" t="s">
        <v>392</v>
      </c>
    </row>
    <row r="144" spans="2:65" s="1" customFormat="1" ht="37.9" customHeight="1" x14ac:dyDescent="0.2">
      <c r="B144" s="137"/>
      <c r="C144" s="138" t="s">
        <v>351</v>
      </c>
      <c r="D144" s="138" t="s">
        <v>311</v>
      </c>
      <c r="E144" s="139" t="s">
        <v>8693</v>
      </c>
      <c r="F144" s="140" t="s">
        <v>8694</v>
      </c>
      <c r="G144" s="141" t="s">
        <v>2702</v>
      </c>
      <c r="H144" s="142">
        <v>5</v>
      </c>
      <c r="I144" s="143"/>
      <c r="J144" s="144">
        <f t="shared" si="0"/>
        <v>0</v>
      </c>
      <c r="K144" s="206" t="s">
        <v>10982</v>
      </c>
      <c r="L144" s="33"/>
      <c r="M144" s="145" t="s">
        <v>1</v>
      </c>
      <c r="N144" s="146" t="s">
        <v>46</v>
      </c>
      <c r="P144" s="147">
        <f t="shared" si="1"/>
        <v>0</v>
      </c>
      <c r="Q144" s="147">
        <v>0</v>
      </c>
      <c r="R144" s="147">
        <f t="shared" si="2"/>
        <v>0</v>
      </c>
      <c r="S144" s="147">
        <v>0</v>
      </c>
      <c r="T144" s="148">
        <f t="shared" si="3"/>
        <v>0</v>
      </c>
      <c r="AR144" s="149" t="s">
        <v>120</v>
      </c>
      <c r="AT144" s="149" t="s">
        <v>311</v>
      </c>
      <c r="AU144" s="149" t="s">
        <v>88</v>
      </c>
      <c r="AY144" s="17" t="s">
        <v>309</v>
      </c>
      <c r="BE144" s="150">
        <f t="shared" si="4"/>
        <v>0</v>
      </c>
      <c r="BF144" s="150">
        <f t="shared" si="5"/>
        <v>0</v>
      </c>
      <c r="BG144" s="150">
        <f t="shared" si="6"/>
        <v>0</v>
      </c>
      <c r="BH144" s="150">
        <f t="shared" si="7"/>
        <v>0</v>
      </c>
      <c r="BI144" s="150">
        <f t="shared" si="8"/>
        <v>0</v>
      </c>
      <c r="BJ144" s="17" t="s">
        <v>88</v>
      </c>
      <c r="BK144" s="150">
        <f t="shared" si="9"/>
        <v>0</v>
      </c>
      <c r="BL144" s="17" t="s">
        <v>120</v>
      </c>
      <c r="BM144" s="149" t="s">
        <v>398</v>
      </c>
    </row>
    <row r="145" spans="2:65" s="1" customFormat="1" ht="37.9" customHeight="1" x14ac:dyDescent="0.2">
      <c r="B145" s="137"/>
      <c r="C145" s="138" t="s">
        <v>399</v>
      </c>
      <c r="D145" s="138" t="s">
        <v>311</v>
      </c>
      <c r="E145" s="139" t="s">
        <v>8695</v>
      </c>
      <c r="F145" s="140" t="s">
        <v>8696</v>
      </c>
      <c r="G145" s="141" t="s">
        <v>2702</v>
      </c>
      <c r="H145" s="142">
        <v>1</v>
      </c>
      <c r="I145" s="143"/>
      <c r="J145" s="144">
        <f t="shared" si="0"/>
        <v>0</v>
      </c>
      <c r="K145" s="206" t="s">
        <v>10982</v>
      </c>
      <c r="L145" s="33"/>
      <c r="M145" s="145" t="s">
        <v>1</v>
      </c>
      <c r="N145" s="146" t="s">
        <v>46</v>
      </c>
      <c r="P145" s="147">
        <f t="shared" si="1"/>
        <v>0</v>
      </c>
      <c r="Q145" s="147">
        <v>0</v>
      </c>
      <c r="R145" s="147">
        <f t="shared" si="2"/>
        <v>0</v>
      </c>
      <c r="S145" s="147">
        <v>0</v>
      </c>
      <c r="T145" s="148">
        <f t="shared" si="3"/>
        <v>0</v>
      </c>
      <c r="AR145" s="149" t="s">
        <v>120</v>
      </c>
      <c r="AT145" s="149" t="s">
        <v>311</v>
      </c>
      <c r="AU145" s="149" t="s">
        <v>88</v>
      </c>
      <c r="AY145" s="17" t="s">
        <v>309</v>
      </c>
      <c r="BE145" s="150">
        <f t="shared" si="4"/>
        <v>0</v>
      </c>
      <c r="BF145" s="150">
        <f t="shared" si="5"/>
        <v>0</v>
      </c>
      <c r="BG145" s="150">
        <f t="shared" si="6"/>
        <v>0</v>
      </c>
      <c r="BH145" s="150">
        <f t="shared" si="7"/>
        <v>0</v>
      </c>
      <c r="BI145" s="150">
        <f t="shared" si="8"/>
        <v>0</v>
      </c>
      <c r="BJ145" s="17" t="s">
        <v>88</v>
      </c>
      <c r="BK145" s="150">
        <f t="shared" si="9"/>
        <v>0</v>
      </c>
      <c r="BL145" s="17" t="s">
        <v>120</v>
      </c>
      <c r="BM145" s="149" t="s">
        <v>402</v>
      </c>
    </row>
    <row r="146" spans="2:65" s="1" customFormat="1" ht="37.9" customHeight="1" x14ac:dyDescent="0.2">
      <c r="B146" s="137"/>
      <c r="C146" s="138" t="s">
        <v>355</v>
      </c>
      <c r="D146" s="138" t="s">
        <v>311</v>
      </c>
      <c r="E146" s="139" t="s">
        <v>8697</v>
      </c>
      <c r="F146" s="140" t="s">
        <v>8698</v>
      </c>
      <c r="G146" s="141" t="s">
        <v>2702</v>
      </c>
      <c r="H146" s="142">
        <v>2</v>
      </c>
      <c r="I146" s="143"/>
      <c r="J146" s="144">
        <f t="shared" si="0"/>
        <v>0</v>
      </c>
      <c r="K146" s="206" t="s">
        <v>10982</v>
      </c>
      <c r="L146" s="33"/>
      <c r="M146" s="145" t="s">
        <v>1</v>
      </c>
      <c r="N146" s="146" t="s">
        <v>46</v>
      </c>
      <c r="P146" s="147">
        <f t="shared" si="1"/>
        <v>0</v>
      </c>
      <c r="Q146" s="147">
        <v>0</v>
      </c>
      <c r="R146" s="147">
        <f t="shared" si="2"/>
        <v>0</v>
      </c>
      <c r="S146" s="147">
        <v>0</v>
      </c>
      <c r="T146" s="148">
        <f t="shared" si="3"/>
        <v>0</v>
      </c>
      <c r="AR146" s="149" t="s">
        <v>120</v>
      </c>
      <c r="AT146" s="149" t="s">
        <v>311</v>
      </c>
      <c r="AU146" s="149" t="s">
        <v>88</v>
      </c>
      <c r="AY146" s="17" t="s">
        <v>309</v>
      </c>
      <c r="BE146" s="150">
        <f t="shared" si="4"/>
        <v>0</v>
      </c>
      <c r="BF146" s="150">
        <f t="shared" si="5"/>
        <v>0</v>
      </c>
      <c r="BG146" s="150">
        <f t="shared" si="6"/>
        <v>0</v>
      </c>
      <c r="BH146" s="150">
        <f t="shared" si="7"/>
        <v>0</v>
      </c>
      <c r="BI146" s="150">
        <f t="shared" si="8"/>
        <v>0</v>
      </c>
      <c r="BJ146" s="17" t="s">
        <v>88</v>
      </c>
      <c r="BK146" s="150">
        <f t="shared" si="9"/>
        <v>0</v>
      </c>
      <c r="BL146" s="17" t="s">
        <v>120</v>
      </c>
      <c r="BM146" s="149" t="s">
        <v>406</v>
      </c>
    </row>
    <row r="147" spans="2:65" s="1" customFormat="1" ht="37.9" customHeight="1" x14ac:dyDescent="0.2">
      <c r="B147" s="137"/>
      <c r="C147" s="138" t="s">
        <v>7</v>
      </c>
      <c r="D147" s="138" t="s">
        <v>311</v>
      </c>
      <c r="E147" s="139" t="s">
        <v>8699</v>
      </c>
      <c r="F147" s="140" t="s">
        <v>8700</v>
      </c>
      <c r="G147" s="141" t="s">
        <v>2702</v>
      </c>
      <c r="H147" s="142">
        <v>2</v>
      </c>
      <c r="I147" s="143"/>
      <c r="J147" s="144">
        <f t="shared" si="0"/>
        <v>0</v>
      </c>
      <c r="K147" s="206" t="s">
        <v>10982</v>
      </c>
      <c r="L147" s="33"/>
      <c r="M147" s="145" t="s">
        <v>1</v>
      </c>
      <c r="N147" s="146" t="s">
        <v>46</v>
      </c>
      <c r="P147" s="147">
        <f t="shared" si="1"/>
        <v>0</v>
      </c>
      <c r="Q147" s="147">
        <v>0</v>
      </c>
      <c r="R147" s="147">
        <f t="shared" si="2"/>
        <v>0</v>
      </c>
      <c r="S147" s="147">
        <v>0</v>
      </c>
      <c r="T147" s="148">
        <f t="shared" si="3"/>
        <v>0</v>
      </c>
      <c r="AR147" s="149" t="s">
        <v>120</v>
      </c>
      <c r="AT147" s="149" t="s">
        <v>311</v>
      </c>
      <c r="AU147" s="149" t="s">
        <v>88</v>
      </c>
      <c r="AY147" s="17" t="s">
        <v>309</v>
      </c>
      <c r="BE147" s="150">
        <f t="shared" si="4"/>
        <v>0</v>
      </c>
      <c r="BF147" s="150">
        <f t="shared" si="5"/>
        <v>0</v>
      </c>
      <c r="BG147" s="150">
        <f t="shared" si="6"/>
        <v>0</v>
      </c>
      <c r="BH147" s="150">
        <f t="shared" si="7"/>
        <v>0</v>
      </c>
      <c r="BI147" s="150">
        <f t="shared" si="8"/>
        <v>0</v>
      </c>
      <c r="BJ147" s="17" t="s">
        <v>88</v>
      </c>
      <c r="BK147" s="150">
        <f t="shared" si="9"/>
        <v>0</v>
      </c>
      <c r="BL147" s="17" t="s">
        <v>120</v>
      </c>
      <c r="BM147" s="149" t="s">
        <v>410</v>
      </c>
    </row>
    <row r="148" spans="2:65" s="1" customFormat="1" ht="37.9" customHeight="1" x14ac:dyDescent="0.2">
      <c r="B148" s="137"/>
      <c r="C148" s="138" t="s">
        <v>361</v>
      </c>
      <c r="D148" s="138" t="s">
        <v>311</v>
      </c>
      <c r="E148" s="139" t="s">
        <v>8701</v>
      </c>
      <c r="F148" s="140" t="s">
        <v>8702</v>
      </c>
      <c r="G148" s="141" t="s">
        <v>2702</v>
      </c>
      <c r="H148" s="142">
        <v>2</v>
      </c>
      <c r="I148" s="143"/>
      <c r="J148" s="144">
        <f t="shared" si="0"/>
        <v>0</v>
      </c>
      <c r="K148" s="206" t="s">
        <v>10982</v>
      </c>
      <c r="L148" s="33"/>
      <c r="M148" s="145" t="s">
        <v>1</v>
      </c>
      <c r="N148" s="146" t="s">
        <v>46</v>
      </c>
      <c r="P148" s="147">
        <f t="shared" si="1"/>
        <v>0</v>
      </c>
      <c r="Q148" s="147">
        <v>0</v>
      </c>
      <c r="R148" s="147">
        <f t="shared" si="2"/>
        <v>0</v>
      </c>
      <c r="S148" s="147">
        <v>0</v>
      </c>
      <c r="T148" s="148">
        <f t="shared" si="3"/>
        <v>0</v>
      </c>
      <c r="AR148" s="149" t="s">
        <v>120</v>
      </c>
      <c r="AT148" s="149" t="s">
        <v>311</v>
      </c>
      <c r="AU148" s="149" t="s">
        <v>88</v>
      </c>
      <c r="AY148" s="17" t="s">
        <v>309</v>
      </c>
      <c r="BE148" s="150">
        <f t="shared" si="4"/>
        <v>0</v>
      </c>
      <c r="BF148" s="150">
        <f t="shared" si="5"/>
        <v>0</v>
      </c>
      <c r="BG148" s="150">
        <f t="shared" si="6"/>
        <v>0</v>
      </c>
      <c r="BH148" s="150">
        <f t="shared" si="7"/>
        <v>0</v>
      </c>
      <c r="BI148" s="150">
        <f t="shared" si="8"/>
        <v>0</v>
      </c>
      <c r="BJ148" s="17" t="s">
        <v>88</v>
      </c>
      <c r="BK148" s="150">
        <f t="shared" si="9"/>
        <v>0</v>
      </c>
      <c r="BL148" s="17" t="s">
        <v>120</v>
      </c>
      <c r="BM148" s="149" t="s">
        <v>414</v>
      </c>
    </row>
    <row r="149" spans="2:65" s="1" customFormat="1" ht="37.9" customHeight="1" x14ac:dyDescent="0.2">
      <c r="B149" s="137"/>
      <c r="C149" s="138" t="s">
        <v>416</v>
      </c>
      <c r="D149" s="138" t="s">
        <v>311</v>
      </c>
      <c r="E149" s="139" t="s">
        <v>8703</v>
      </c>
      <c r="F149" s="140" t="s">
        <v>8704</v>
      </c>
      <c r="G149" s="141" t="s">
        <v>2702</v>
      </c>
      <c r="H149" s="142">
        <v>2</v>
      </c>
      <c r="I149" s="143"/>
      <c r="J149" s="144">
        <f t="shared" si="0"/>
        <v>0</v>
      </c>
      <c r="K149" s="206" t="s">
        <v>10982</v>
      </c>
      <c r="L149" s="33"/>
      <c r="M149" s="145" t="s">
        <v>1</v>
      </c>
      <c r="N149" s="146" t="s">
        <v>46</v>
      </c>
      <c r="P149" s="147">
        <f t="shared" si="1"/>
        <v>0</v>
      </c>
      <c r="Q149" s="147">
        <v>0</v>
      </c>
      <c r="R149" s="147">
        <f t="shared" si="2"/>
        <v>0</v>
      </c>
      <c r="S149" s="147">
        <v>0</v>
      </c>
      <c r="T149" s="148">
        <f t="shared" si="3"/>
        <v>0</v>
      </c>
      <c r="AR149" s="149" t="s">
        <v>120</v>
      </c>
      <c r="AT149" s="149" t="s">
        <v>311</v>
      </c>
      <c r="AU149" s="149" t="s">
        <v>88</v>
      </c>
      <c r="AY149" s="17" t="s">
        <v>309</v>
      </c>
      <c r="BE149" s="150">
        <f t="shared" si="4"/>
        <v>0</v>
      </c>
      <c r="BF149" s="150">
        <f t="shared" si="5"/>
        <v>0</v>
      </c>
      <c r="BG149" s="150">
        <f t="shared" si="6"/>
        <v>0</v>
      </c>
      <c r="BH149" s="150">
        <f t="shared" si="7"/>
        <v>0</v>
      </c>
      <c r="BI149" s="150">
        <f t="shared" si="8"/>
        <v>0</v>
      </c>
      <c r="BJ149" s="17" t="s">
        <v>88</v>
      </c>
      <c r="BK149" s="150">
        <f t="shared" si="9"/>
        <v>0</v>
      </c>
      <c r="BL149" s="17" t="s">
        <v>120</v>
      </c>
      <c r="BM149" s="149" t="s">
        <v>420</v>
      </c>
    </row>
    <row r="150" spans="2:65" s="1" customFormat="1" ht="37.9" customHeight="1" x14ac:dyDescent="0.2">
      <c r="B150" s="137"/>
      <c r="C150" s="138" t="s">
        <v>367</v>
      </c>
      <c r="D150" s="138" t="s">
        <v>311</v>
      </c>
      <c r="E150" s="139" t="s">
        <v>8705</v>
      </c>
      <c r="F150" s="140" t="s">
        <v>8706</v>
      </c>
      <c r="G150" s="141" t="s">
        <v>2702</v>
      </c>
      <c r="H150" s="142">
        <v>1</v>
      </c>
      <c r="I150" s="143"/>
      <c r="J150" s="144">
        <f t="shared" si="0"/>
        <v>0</v>
      </c>
      <c r="K150" s="206" t="s">
        <v>10982</v>
      </c>
      <c r="L150" s="33"/>
      <c r="M150" s="145" t="s">
        <v>1</v>
      </c>
      <c r="N150" s="146" t="s">
        <v>46</v>
      </c>
      <c r="P150" s="147">
        <f t="shared" si="1"/>
        <v>0</v>
      </c>
      <c r="Q150" s="147">
        <v>0</v>
      </c>
      <c r="R150" s="147">
        <f t="shared" si="2"/>
        <v>0</v>
      </c>
      <c r="S150" s="147">
        <v>0</v>
      </c>
      <c r="T150" s="148">
        <f t="shared" si="3"/>
        <v>0</v>
      </c>
      <c r="AR150" s="149" t="s">
        <v>120</v>
      </c>
      <c r="AT150" s="149" t="s">
        <v>311</v>
      </c>
      <c r="AU150" s="149" t="s">
        <v>88</v>
      </c>
      <c r="AY150" s="17" t="s">
        <v>309</v>
      </c>
      <c r="BE150" s="150">
        <f t="shared" si="4"/>
        <v>0</v>
      </c>
      <c r="BF150" s="150">
        <f t="shared" si="5"/>
        <v>0</v>
      </c>
      <c r="BG150" s="150">
        <f t="shared" si="6"/>
        <v>0</v>
      </c>
      <c r="BH150" s="150">
        <f t="shared" si="7"/>
        <v>0</v>
      </c>
      <c r="BI150" s="150">
        <f t="shared" si="8"/>
        <v>0</v>
      </c>
      <c r="BJ150" s="17" t="s">
        <v>88</v>
      </c>
      <c r="BK150" s="150">
        <f t="shared" si="9"/>
        <v>0</v>
      </c>
      <c r="BL150" s="17" t="s">
        <v>120</v>
      </c>
      <c r="BM150" s="149" t="s">
        <v>424</v>
      </c>
    </row>
    <row r="151" spans="2:65" s="1" customFormat="1" ht="37.9" customHeight="1" x14ac:dyDescent="0.2">
      <c r="B151" s="137"/>
      <c r="C151" s="138" t="s">
        <v>426</v>
      </c>
      <c r="D151" s="138" t="s">
        <v>311</v>
      </c>
      <c r="E151" s="139" t="s">
        <v>8707</v>
      </c>
      <c r="F151" s="140" t="s">
        <v>8708</v>
      </c>
      <c r="G151" s="141" t="s">
        <v>2702</v>
      </c>
      <c r="H151" s="142">
        <v>1</v>
      </c>
      <c r="I151" s="143"/>
      <c r="J151" s="144">
        <f t="shared" si="0"/>
        <v>0</v>
      </c>
      <c r="K151" s="206" t="s">
        <v>10982</v>
      </c>
      <c r="L151" s="33"/>
      <c r="M151" s="145" t="s">
        <v>1</v>
      </c>
      <c r="N151" s="146" t="s">
        <v>46</v>
      </c>
      <c r="P151" s="147">
        <f t="shared" si="1"/>
        <v>0</v>
      </c>
      <c r="Q151" s="147">
        <v>0</v>
      </c>
      <c r="R151" s="147">
        <f t="shared" si="2"/>
        <v>0</v>
      </c>
      <c r="S151" s="147">
        <v>0</v>
      </c>
      <c r="T151" s="148">
        <f t="shared" si="3"/>
        <v>0</v>
      </c>
      <c r="AR151" s="149" t="s">
        <v>120</v>
      </c>
      <c r="AT151" s="149" t="s">
        <v>311</v>
      </c>
      <c r="AU151" s="149" t="s">
        <v>88</v>
      </c>
      <c r="AY151" s="17" t="s">
        <v>309</v>
      </c>
      <c r="BE151" s="150">
        <f t="shared" si="4"/>
        <v>0</v>
      </c>
      <c r="BF151" s="150">
        <f t="shared" si="5"/>
        <v>0</v>
      </c>
      <c r="BG151" s="150">
        <f t="shared" si="6"/>
        <v>0</v>
      </c>
      <c r="BH151" s="150">
        <f t="shared" si="7"/>
        <v>0</v>
      </c>
      <c r="BI151" s="150">
        <f t="shared" si="8"/>
        <v>0</v>
      </c>
      <c r="BJ151" s="17" t="s">
        <v>88</v>
      </c>
      <c r="BK151" s="150">
        <f t="shared" si="9"/>
        <v>0</v>
      </c>
      <c r="BL151" s="17" t="s">
        <v>120</v>
      </c>
      <c r="BM151" s="149" t="s">
        <v>429</v>
      </c>
    </row>
    <row r="152" spans="2:65" s="1" customFormat="1" ht="37.9" customHeight="1" x14ac:dyDescent="0.2">
      <c r="B152" s="137"/>
      <c r="C152" s="138" t="s">
        <v>371</v>
      </c>
      <c r="D152" s="138" t="s">
        <v>311</v>
      </c>
      <c r="E152" s="139" t="s">
        <v>8709</v>
      </c>
      <c r="F152" s="140" t="s">
        <v>8710</v>
      </c>
      <c r="G152" s="141" t="s">
        <v>2702</v>
      </c>
      <c r="H152" s="142">
        <v>1</v>
      </c>
      <c r="I152" s="143"/>
      <c r="J152" s="144">
        <f t="shared" si="0"/>
        <v>0</v>
      </c>
      <c r="K152" s="206" t="s">
        <v>10982</v>
      </c>
      <c r="L152" s="33"/>
      <c r="M152" s="145" t="s">
        <v>1</v>
      </c>
      <c r="N152" s="146" t="s">
        <v>46</v>
      </c>
      <c r="P152" s="147">
        <f t="shared" si="1"/>
        <v>0</v>
      </c>
      <c r="Q152" s="147">
        <v>0</v>
      </c>
      <c r="R152" s="147">
        <f t="shared" si="2"/>
        <v>0</v>
      </c>
      <c r="S152" s="147">
        <v>0</v>
      </c>
      <c r="T152" s="148">
        <f t="shared" si="3"/>
        <v>0</v>
      </c>
      <c r="AR152" s="149" t="s">
        <v>120</v>
      </c>
      <c r="AT152" s="149" t="s">
        <v>311</v>
      </c>
      <c r="AU152" s="149" t="s">
        <v>88</v>
      </c>
      <c r="AY152" s="17" t="s">
        <v>309</v>
      </c>
      <c r="BE152" s="150">
        <f t="shared" si="4"/>
        <v>0</v>
      </c>
      <c r="BF152" s="150">
        <f t="shared" si="5"/>
        <v>0</v>
      </c>
      <c r="BG152" s="150">
        <f t="shared" si="6"/>
        <v>0</v>
      </c>
      <c r="BH152" s="150">
        <f t="shared" si="7"/>
        <v>0</v>
      </c>
      <c r="BI152" s="150">
        <f t="shared" si="8"/>
        <v>0</v>
      </c>
      <c r="BJ152" s="17" t="s">
        <v>88</v>
      </c>
      <c r="BK152" s="150">
        <f t="shared" si="9"/>
        <v>0</v>
      </c>
      <c r="BL152" s="17" t="s">
        <v>120</v>
      </c>
      <c r="BM152" s="149" t="s">
        <v>435</v>
      </c>
    </row>
    <row r="153" spans="2:65" s="1" customFormat="1" ht="37.9" customHeight="1" x14ac:dyDescent="0.2">
      <c r="B153" s="137"/>
      <c r="C153" s="138" t="s">
        <v>437</v>
      </c>
      <c r="D153" s="138" t="s">
        <v>311</v>
      </c>
      <c r="E153" s="139" t="s">
        <v>8711</v>
      </c>
      <c r="F153" s="140" t="s">
        <v>8712</v>
      </c>
      <c r="G153" s="141" t="s">
        <v>2702</v>
      </c>
      <c r="H153" s="142">
        <v>1</v>
      </c>
      <c r="I153" s="143"/>
      <c r="J153" s="144">
        <f t="shared" si="0"/>
        <v>0</v>
      </c>
      <c r="K153" s="206" t="s">
        <v>10982</v>
      </c>
      <c r="L153" s="33"/>
      <c r="M153" s="145" t="s">
        <v>1</v>
      </c>
      <c r="N153" s="146" t="s">
        <v>46</v>
      </c>
      <c r="P153" s="147">
        <f t="shared" si="1"/>
        <v>0</v>
      </c>
      <c r="Q153" s="147">
        <v>0</v>
      </c>
      <c r="R153" s="147">
        <f t="shared" si="2"/>
        <v>0</v>
      </c>
      <c r="S153" s="147">
        <v>0</v>
      </c>
      <c r="T153" s="148">
        <f t="shared" si="3"/>
        <v>0</v>
      </c>
      <c r="AR153" s="149" t="s">
        <v>120</v>
      </c>
      <c r="AT153" s="149" t="s">
        <v>311</v>
      </c>
      <c r="AU153" s="149" t="s">
        <v>88</v>
      </c>
      <c r="AY153" s="17" t="s">
        <v>309</v>
      </c>
      <c r="BE153" s="150">
        <f t="shared" si="4"/>
        <v>0</v>
      </c>
      <c r="BF153" s="150">
        <f t="shared" si="5"/>
        <v>0</v>
      </c>
      <c r="BG153" s="150">
        <f t="shared" si="6"/>
        <v>0</v>
      </c>
      <c r="BH153" s="150">
        <f t="shared" si="7"/>
        <v>0</v>
      </c>
      <c r="BI153" s="150">
        <f t="shared" si="8"/>
        <v>0</v>
      </c>
      <c r="BJ153" s="17" t="s">
        <v>88</v>
      </c>
      <c r="BK153" s="150">
        <f t="shared" si="9"/>
        <v>0</v>
      </c>
      <c r="BL153" s="17" t="s">
        <v>120</v>
      </c>
      <c r="BM153" s="149" t="s">
        <v>440</v>
      </c>
    </row>
    <row r="154" spans="2:65" s="1" customFormat="1" ht="37.9" customHeight="1" x14ac:dyDescent="0.2">
      <c r="B154" s="137"/>
      <c r="C154" s="138" t="s">
        <v>376</v>
      </c>
      <c r="D154" s="138" t="s">
        <v>311</v>
      </c>
      <c r="E154" s="139" t="s">
        <v>8713</v>
      </c>
      <c r="F154" s="140" t="s">
        <v>8714</v>
      </c>
      <c r="G154" s="141" t="s">
        <v>2702</v>
      </c>
      <c r="H154" s="142">
        <v>10</v>
      </c>
      <c r="I154" s="143"/>
      <c r="J154" s="144">
        <f t="shared" si="0"/>
        <v>0</v>
      </c>
      <c r="K154" s="206" t="s">
        <v>10982</v>
      </c>
      <c r="L154" s="33"/>
      <c r="M154" s="145" t="s">
        <v>1</v>
      </c>
      <c r="N154" s="146" t="s">
        <v>46</v>
      </c>
      <c r="P154" s="147">
        <f t="shared" si="1"/>
        <v>0</v>
      </c>
      <c r="Q154" s="147">
        <v>0</v>
      </c>
      <c r="R154" s="147">
        <f t="shared" si="2"/>
        <v>0</v>
      </c>
      <c r="S154" s="147">
        <v>0</v>
      </c>
      <c r="T154" s="148">
        <f t="shared" si="3"/>
        <v>0</v>
      </c>
      <c r="AR154" s="149" t="s">
        <v>120</v>
      </c>
      <c r="AT154" s="149" t="s">
        <v>311</v>
      </c>
      <c r="AU154" s="149" t="s">
        <v>88</v>
      </c>
      <c r="AY154" s="17" t="s">
        <v>309</v>
      </c>
      <c r="BE154" s="150">
        <f t="shared" si="4"/>
        <v>0</v>
      </c>
      <c r="BF154" s="150">
        <f t="shared" si="5"/>
        <v>0</v>
      </c>
      <c r="BG154" s="150">
        <f t="shared" si="6"/>
        <v>0</v>
      </c>
      <c r="BH154" s="150">
        <f t="shared" si="7"/>
        <v>0</v>
      </c>
      <c r="BI154" s="150">
        <f t="shared" si="8"/>
        <v>0</v>
      </c>
      <c r="BJ154" s="17" t="s">
        <v>88</v>
      </c>
      <c r="BK154" s="150">
        <f t="shared" si="9"/>
        <v>0</v>
      </c>
      <c r="BL154" s="17" t="s">
        <v>120</v>
      </c>
      <c r="BM154" s="149" t="s">
        <v>443</v>
      </c>
    </row>
    <row r="155" spans="2:65" s="1" customFormat="1" ht="37.9" customHeight="1" x14ac:dyDescent="0.2">
      <c r="B155" s="137"/>
      <c r="C155" s="138" t="s">
        <v>444</v>
      </c>
      <c r="D155" s="138" t="s">
        <v>311</v>
      </c>
      <c r="E155" s="139" t="s">
        <v>8715</v>
      </c>
      <c r="F155" s="140" t="s">
        <v>8716</v>
      </c>
      <c r="G155" s="141" t="s">
        <v>2702</v>
      </c>
      <c r="H155" s="142">
        <v>3</v>
      </c>
      <c r="I155" s="143"/>
      <c r="J155" s="144">
        <f t="shared" si="0"/>
        <v>0</v>
      </c>
      <c r="K155" s="206" t="s">
        <v>10982</v>
      </c>
      <c r="L155" s="33"/>
      <c r="M155" s="145" t="s">
        <v>1</v>
      </c>
      <c r="N155" s="146" t="s">
        <v>46</v>
      </c>
      <c r="P155" s="147">
        <f t="shared" si="1"/>
        <v>0</v>
      </c>
      <c r="Q155" s="147">
        <v>0</v>
      </c>
      <c r="R155" s="147">
        <f t="shared" si="2"/>
        <v>0</v>
      </c>
      <c r="S155" s="147">
        <v>0</v>
      </c>
      <c r="T155" s="148">
        <f t="shared" si="3"/>
        <v>0</v>
      </c>
      <c r="AR155" s="149" t="s">
        <v>120</v>
      </c>
      <c r="AT155" s="149" t="s">
        <v>311</v>
      </c>
      <c r="AU155" s="149" t="s">
        <v>88</v>
      </c>
      <c r="AY155" s="17" t="s">
        <v>309</v>
      </c>
      <c r="BE155" s="150">
        <f t="shared" si="4"/>
        <v>0</v>
      </c>
      <c r="BF155" s="150">
        <f t="shared" si="5"/>
        <v>0</v>
      </c>
      <c r="BG155" s="150">
        <f t="shared" si="6"/>
        <v>0</v>
      </c>
      <c r="BH155" s="150">
        <f t="shared" si="7"/>
        <v>0</v>
      </c>
      <c r="BI155" s="150">
        <f t="shared" si="8"/>
        <v>0</v>
      </c>
      <c r="BJ155" s="17" t="s">
        <v>88</v>
      </c>
      <c r="BK155" s="150">
        <f t="shared" si="9"/>
        <v>0</v>
      </c>
      <c r="BL155" s="17" t="s">
        <v>120</v>
      </c>
      <c r="BM155" s="149" t="s">
        <v>447</v>
      </c>
    </row>
    <row r="156" spans="2:65" s="1" customFormat="1" ht="37.9" customHeight="1" x14ac:dyDescent="0.2">
      <c r="B156" s="137"/>
      <c r="C156" s="138" t="s">
        <v>381</v>
      </c>
      <c r="D156" s="138" t="s">
        <v>311</v>
      </c>
      <c r="E156" s="139" t="s">
        <v>8717</v>
      </c>
      <c r="F156" s="140" t="s">
        <v>8718</v>
      </c>
      <c r="G156" s="141" t="s">
        <v>2702</v>
      </c>
      <c r="H156" s="142">
        <v>1</v>
      </c>
      <c r="I156" s="143"/>
      <c r="J156" s="144">
        <f t="shared" si="0"/>
        <v>0</v>
      </c>
      <c r="K156" s="206" t="s">
        <v>10982</v>
      </c>
      <c r="L156" s="33"/>
      <c r="M156" s="145" t="s">
        <v>1</v>
      </c>
      <c r="N156" s="146" t="s">
        <v>46</v>
      </c>
      <c r="P156" s="147">
        <f t="shared" si="1"/>
        <v>0</v>
      </c>
      <c r="Q156" s="147">
        <v>0</v>
      </c>
      <c r="R156" s="147">
        <f t="shared" si="2"/>
        <v>0</v>
      </c>
      <c r="S156" s="147">
        <v>0</v>
      </c>
      <c r="T156" s="148">
        <f t="shared" si="3"/>
        <v>0</v>
      </c>
      <c r="AR156" s="149" t="s">
        <v>120</v>
      </c>
      <c r="AT156" s="149" t="s">
        <v>311</v>
      </c>
      <c r="AU156" s="149" t="s">
        <v>88</v>
      </c>
      <c r="AY156" s="17" t="s">
        <v>309</v>
      </c>
      <c r="BE156" s="150">
        <f t="shared" si="4"/>
        <v>0</v>
      </c>
      <c r="BF156" s="150">
        <f t="shared" si="5"/>
        <v>0</v>
      </c>
      <c r="BG156" s="150">
        <f t="shared" si="6"/>
        <v>0</v>
      </c>
      <c r="BH156" s="150">
        <f t="shared" si="7"/>
        <v>0</v>
      </c>
      <c r="BI156" s="150">
        <f t="shared" si="8"/>
        <v>0</v>
      </c>
      <c r="BJ156" s="17" t="s">
        <v>88</v>
      </c>
      <c r="BK156" s="150">
        <f t="shared" si="9"/>
        <v>0</v>
      </c>
      <c r="BL156" s="17" t="s">
        <v>120</v>
      </c>
      <c r="BM156" s="149" t="s">
        <v>452</v>
      </c>
    </row>
    <row r="157" spans="2:65" s="1" customFormat="1" ht="37.9" customHeight="1" x14ac:dyDescent="0.2">
      <c r="B157" s="137"/>
      <c r="C157" s="138" t="s">
        <v>458</v>
      </c>
      <c r="D157" s="138" t="s">
        <v>311</v>
      </c>
      <c r="E157" s="139" t="s">
        <v>8719</v>
      </c>
      <c r="F157" s="140" t="s">
        <v>8720</v>
      </c>
      <c r="G157" s="141" t="s">
        <v>2702</v>
      </c>
      <c r="H157" s="142">
        <v>3</v>
      </c>
      <c r="I157" s="143"/>
      <c r="J157" s="144">
        <f t="shared" si="0"/>
        <v>0</v>
      </c>
      <c r="K157" s="206" t="s">
        <v>10982</v>
      </c>
      <c r="L157" s="33"/>
      <c r="M157" s="145" t="s">
        <v>1</v>
      </c>
      <c r="N157" s="146" t="s">
        <v>46</v>
      </c>
      <c r="P157" s="147">
        <f t="shared" si="1"/>
        <v>0</v>
      </c>
      <c r="Q157" s="147">
        <v>0</v>
      </c>
      <c r="R157" s="147">
        <f t="shared" si="2"/>
        <v>0</v>
      </c>
      <c r="S157" s="147">
        <v>0</v>
      </c>
      <c r="T157" s="148">
        <f t="shared" si="3"/>
        <v>0</v>
      </c>
      <c r="AR157" s="149" t="s">
        <v>120</v>
      </c>
      <c r="AT157" s="149" t="s">
        <v>311</v>
      </c>
      <c r="AU157" s="149" t="s">
        <v>88</v>
      </c>
      <c r="AY157" s="17" t="s">
        <v>309</v>
      </c>
      <c r="BE157" s="150">
        <f t="shared" si="4"/>
        <v>0</v>
      </c>
      <c r="BF157" s="150">
        <f t="shared" si="5"/>
        <v>0</v>
      </c>
      <c r="BG157" s="150">
        <f t="shared" si="6"/>
        <v>0</v>
      </c>
      <c r="BH157" s="150">
        <f t="shared" si="7"/>
        <v>0</v>
      </c>
      <c r="BI157" s="150">
        <f t="shared" si="8"/>
        <v>0</v>
      </c>
      <c r="BJ157" s="17" t="s">
        <v>88</v>
      </c>
      <c r="BK157" s="150">
        <f t="shared" si="9"/>
        <v>0</v>
      </c>
      <c r="BL157" s="17" t="s">
        <v>120</v>
      </c>
      <c r="BM157" s="149" t="s">
        <v>461</v>
      </c>
    </row>
    <row r="158" spans="2:65" s="1" customFormat="1" ht="37.9" customHeight="1" x14ac:dyDescent="0.2">
      <c r="B158" s="137"/>
      <c r="C158" s="138" t="s">
        <v>385</v>
      </c>
      <c r="D158" s="138" t="s">
        <v>311</v>
      </c>
      <c r="E158" s="139" t="s">
        <v>8721</v>
      </c>
      <c r="F158" s="140" t="s">
        <v>8722</v>
      </c>
      <c r="G158" s="141" t="s">
        <v>2702</v>
      </c>
      <c r="H158" s="142">
        <v>3</v>
      </c>
      <c r="I158" s="143"/>
      <c r="J158" s="144">
        <f t="shared" si="0"/>
        <v>0</v>
      </c>
      <c r="K158" s="206" t="s">
        <v>10982</v>
      </c>
      <c r="L158" s="33"/>
      <c r="M158" s="145" t="s">
        <v>1</v>
      </c>
      <c r="N158" s="146" t="s">
        <v>46</v>
      </c>
      <c r="P158" s="147">
        <f t="shared" si="1"/>
        <v>0</v>
      </c>
      <c r="Q158" s="147">
        <v>0</v>
      </c>
      <c r="R158" s="147">
        <f t="shared" si="2"/>
        <v>0</v>
      </c>
      <c r="S158" s="147">
        <v>0</v>
      </c>
      <c r="T158" s="148">
        <f t="shared" si="3"/>
        <v>0</v>
      </c>
      <c r="AR158" s="149" t="s">
        <v>120</v>
      </c>
      <c r="AT158" s="149" t="s">
        <v>311</v>
      </c>
      <c r="AU158" s="149" t="s">
        <v>88</v>
      </c>
      <c r="AY158" s="17" t="s">
        <v>309</v>
      </c>
      <c r="BE158" s="150">
        <f t="shared" si="4"/>
        <v>0</v>
      </c>
      <c r="BF158" s="150">
        <f t="shared" si="5"/>
        <v>0</v>
      </c>
      <c r="BG158" s="150">
        <f t="shared" si="6"/>
        <v>0</v>
      </c>
      <c r="BH158" s="150">
        <f t="shared" si="7"/>
        <v>0</v>
      </c>
      <c r="BI158" s="150">
        <f t="shared" si="8"/>
        <v>0</v>
      </c>
      <c r="BJ158" s="17" t="s">
        <v>88</v>
      </c>
      <c r="BK158" s="150">
        <f t="shared" si="9"/>
        <v>0</v>
      </c>
      <c r="BL158" s="17" t="s">
        <v>120</v>
      </c>
      <c r="BM158" s="149" t="s">
        <v>468</v>
      </c>
    </row>
    <row r="159" spans="2:65" s="1" customFormat="1" ht="37.9" customHeight="1" x14ac:dyDescent="0.2">
      <c r="B159" s="137"/>
      <c r="C159" s="138" t="s">
        <v>471</v>
      </c>
      <c r="D159" s="138" t="s">
        <v>311</v>
      </c>
      <c r="E159" s="139" t="s">
        <v>8723</v>
      </c>
      <c r="F159" s="140" t="s">
        <v>8724</v>
      </c>
      <c r="G159" s="141" t="s">
        <v>2702</v>
      </c>
      <c r="H159" s="142">
        <v>3</v>
      </c>
      <c r="I159" s="143"/>
      <c r="J159" s="144">
        <f t="shared" ref="J159:J182" si="10">ROUND(I159*H159,2)</f>
        <v>0</v>
      </c>
      <c r="K159" s="206" t="s">
        <v>10982</v>
      </c>
      <c r="L159" s="33"/>
      <c r="M159" s="145" t="s">
        <v>1</v>
      </c>
      <c r="N159" s="146" t="s">
        <v>46</v>
      </c>
      <c r="P159" s="147">
        <f t="shared" ref="P159:P182" si="11">O159*H159</f>
        <v>0</v>
      </c>
      <c r="Q159" s="147">
        <v>0</v>
      </c>
      <c r="R159" s="147">
        <f t="shared" ref="R159:R182" si="12">Q159*H159</f>
        <v>0</v>
      </c>
      <c r="S159" s="147">
        <v>0</v>
      </c>
      <c r="T159" s="148">
        <f t="shared" ref="T159:T182" si="13">S159*H159</f>
        <v>0</v>
      </c>
      <c r="AR159" s="149" t="s">
        <v>120</v>
      </c>
      <c r="AT159" s="149" t="s">
        <v>311</v>
      </c>
      <c r="AU159" s="149" t="s">
        <v>88</v>
      </c>
      <c r="AY159" s="17" t="s">
        <v>309</v>
      </c>
      <c r="BE159" s="150">
        <f t="shared" ref="BE159:BE182" si="14">IF(N159="základní",J159,0)</f>
        <v>0</v>
      </c>
      <c r="BF159" s="150">
        <f t="shared" ref="BF159:BF182" si="15">IF(N159="snížená",J159,0)</f>
        <v>0</v>
      </c>
      <c r="BG159" s="150">
        <f t="shared" ref="BG159:BG182" si="16">IF(N159="zákl. přenesená",J159,0)</f>
        <v>0</v>
      </c>
      <c r="BH159" s="150">
        <f t="shared" ref="BH159:BH182" si="17">IF(N159="sníž. přenesená",J159,0)</f>
        <v>0</v>
      </c>
      <c r="BI159" s="150">
        <f t="shared" ref="BI159:BI182" si="18">IF(N159="nulová",J159,0)</f>
        <v>0</v>
      </c>
      <c r="BJ159" s="17" t="s">
        <v>88</v>
      </c>
      <c r="BK159" s="150">
        <f t="shared" ref="BK159:BK182" si="19">ROUND(I159*H159,2)</f>
        <v>0</v>
      </c>
      <c r="BL159" s="17" t="s">
        <v>120</v>
      </c>
      <c r="BM159" s="149" t="s">
        <v>474</v>
      </c>
    </row>
    <row r="160" spans="2:65" s="1" customFormat="1" ht="37.9" customHeight="1" x14ac:dyDescent="0.2">
      <c r="B160" s="137"/>
      <c r="C160" s="138" t="s">
        <v>392</v>
      </c>
      <c r="D160" s="138" t="s">
        <v>311</v>
      </c>
      <c r="E160" s="139" t="s">
        <v>8725</v>
      </c>
      <c r="F160" s="140" t="s">
        <v>8726</v>
      </c>
      <c r="G160" s="141" t="s">
        <v>2702</v>
      </c>
      <c r="H160" s="142">
        <v>1</v>
      </c>
      <c r="I160" s="143"/>
      <c r="J160" s="144">
        <f t="shared" si="10"/>
        <v>0</v>
      </c>
      <c r="K160" s="206" t="s">
        <v>10982</v>
      </c>
      <c r="L160" s="33"/>
      <c r="M160" s="145" t="s">
        <v>1</v>
      </c>
      <c r="N160" s="146" t="s">
        <v>46</v>
      </c>
      <c r="P160" s="147">
        <f t="shared" si="11"/>
        <v>0</v>
      </c>
      <c r="Q160" s="147">
        <v>0</v>
      </c>
      <c r="R160" s="147">
        <f t="shared" si="12"/>
        <v>0</v>
      </c>
      <c r="S160" s="147">
        <v>0</v>
      </c>
      <c r="T160" s="148">
        <f t="shared" si="13"/>
        <v>0</v>
      </c>
      <c r="AR160" s="149" t="s">
        <v>120</v>
      </c>
      <c r="AT160" s="149" t="s">
        <v>311</v>
      </c>
      <c r="AU160" s="149" t="s">
        <v>88</v>
      </c>
      <c r="AY160" s="17" t="s">
        <v>309</v>
      </c>
      <c r="BE160" s="150">
        <f t="shared" si="14"/>
        <v>0</v>
      </c>
      <c r="BF160" s="150">
        <f t="shared" si="15"/>
        <v>0</v>
      </c>
      <c r="BG160" s="150">
        <f t="shared" si="16"/>
        <v>0</v>
      </c>
      <c r="BH160" s="150">
        <f t="shared" si="17"/>
        <v>0</v>
      </c>
      <c r="BI160" s="150">
        <f t="shared" si="18"/>
        <v>0</v>
      </c>
      <c r="BJ160" s="17" t="s">
        <v>88</v>
      </c>
      <c r="BK160" s="150">
        <f t="shared" si="19"/>
        <v>0</v>
      </c>
      <c r="BL160" s="17" t="s">
        <v>120</v>
      </c>
      <c r="BM160" s="149" t="s">
        <v>478</v>
      </c>
    </row>
    <row r="161" spans="2:65" s="1" customFormat="1" ht="37.9" customHeight="1" x14ac:dyDescent="0.2">
      <c r="B161" s="137"/>
      <c r="C161" s="138" t="s">
        <v>480</v>
      </c>
      <c r="D161" s="138" t="s">
        <v>311</v>
      </c>
      <c r="E161" s="139" t="s">
        <v>8727</v>
      </c>
      <c r="F161" s="140" t="s">
        <v>8728</v>
      </c>
      <c r="G161" s="141" t="s">
        <v>2702</v>
      </c>
      <c r="H161" s="142">
        <v>1</v>
      </c>
      <c r="I161" s="143"/>
      <c r="J161" s="144">
        <f t="shared" si="10"/>
        <v>0</v>
      </c>
      <c r="K161" s="206" t="s">
        <v>10982</v>
      </c>
      <c r="L161" s="33"/>
      <c r="M161" s="145" t="s">
        <v>1</v>
      </c>
      <c r="N161" s="146" t="s">
        <v>46</v>
      </c>
      <c r="P161" s="147">
        <f t="shared" si="11"/>
        <v>0</v>
      </c>
      <c r="Q161" s="147">
        <v>0</v>
      </c>
      <c r="R161" s="147">
        <f t="shared" si="12"/>
        <v>0</v>
      </c>
      <c r="S161" s="147">
        <v>0</v>
      </c>
      <c r="T161" s="148">
        <f t="shared" si="13"/>
        <v>0</v>
      </c>
      <c r="AR161" s="149" t="s">
        <v>120</v>
      </c>
      <c r="AT161" s="149" t="s">
        <v>311</v>
      </c>
      <c r="AU161" s="149" t="s">
        <v>88</v>
      </c>
      <c r="AY161" s="17" t="s">
        <v>309</v>
      </c>
      <c r="BE161" s="150">
        <f t="shared" si="14"/>
        <v>0</v>
      </c>
      <c r="BF161" s="150">
        <f t="shared" si="15"/>
        <v>0</v>
      </c>
      <c r="BG161" s="150">
        <f t="shared" si="16"/>
        <v>0</v>
      </c>
      <c r="BH161" s="150">
        <f t="shared" si="17"/>
        <v>0</v>
      </c>
      <c r="BI161" s="150">
        <f t="shared" si="18"/>
        <v>0</v>
      </c>
      <c r="BJ161" s="17" t="s">
        <v>88</v>
      </c>
      <c r="BK161" s="150">
        <f t="shared" si="19"/>
        <v>0</v>
      </c>
      <c r="BL161" s="17" t="s">
        <v>120</v>
      </c>
      <c r="BM161" s="149" t="s">
        <v>483</v>
      </c>
    </row>
    <row r="162" spans="2:65" s="1" customFormat="1" ht="37.9" customHeight="1" x14ac:dyDescent="0.2">
      <c r="B162" s="137"/>
      <c r="C162" s="138" t="s">
        <v>398</v>
      </c>
      <c r="D162" s="138" t="s">
        <v>311</v>
      </c>
      <c r="E162" s="139" t="s">
        <v>8729</v>
      </c>
      <c r="F162" s="140" t="s">
        <v>8730</v>
      </c>
      <c r="G162" s="141" t="s">
        <v>2702</v>
      </c>
      <c r="H162" s="142">
        <v>1</v>
      </c>
      <c r="I162" s="143"/>
      <c r="J162" s="144">
        <f t="shared" si="10"/>
        <v>0</v>
      </c>
      <c r="K162" s="206" t="s">
        <v>10982</v>
      </c>
      <c r="L162" s="33"/>
      <c r="M162" s="145" t="s">
        <v>1</v>
      </c>
      <c r="N162" s="146" t="s">
        <v>46</v>
      </c>
      <c r="P162" s="147">
        <f t="shared" si="11"/>
        <v>0</v>
      </c>
      <c r="Q162" s="147">
        <v>0</v>
      </c>
      <c r="R162" s="147">
        <f t="shared" si="12"/>
        <v>0</v>
      </c>
      <c r="S162" s="147">
        <v>0</v>
      </c>
      <c r="T162" s="148">
        <f t="shared" si="13"/>
        <v>0</v>
      </c>
      <c r="AR162" s="149" t="s">
        <v>120</v>
      </c>
      <c r="AT162" s="149" t="s">
        <v>311</v>
      </c>
      <c r="AU162" s="149" t="s">
        <v>88</v>
      </c>
      <c r="AY162" s="17" t="s">
        <v>309</v>
      </c>
      <c r="BE162" s="150">
        <f t="shared" si="14"/>
        <v>0</v>
      </c>
      <c r="BF162" s="150">
        <f t="shared" si="15"/>
        <v>0</v>
      </c>
      <c r="BG162" s="150">
        <f t="shared" si="16"/>
        <v>0</v>
      </c>
      <c r="BH162" s="150">
        <f t="shared" si="17"/>
        <v>0</v>
      </c>
      <c r="BI162" s="150">
        <f t="shared" si="18"/>
        <v>0</v>
      </c>
      <c r="BJ162" s="17" t="s">
        <v>88</v>
      </c>
      <c r="BK162" s="150">
        <f t="shared" si="19"/>
        <v>0</v>
      </c>
      <c r="BL162" s="17" t="s">
        <v>120</v>
      </c>
      <c r="BM162" s="149" t="s">
        <v>488</v>
      </c>
    </row>
    <row r="163" spans="2:65" s="1" customFormat="1" ht="37.9" customHeight="1" x14ac:dyDescent="0.2">
      <c r="B163" s="137"/>
      <c r="C163" s="138" t="s">
        <v>491</v>
      </c>
      <c r="D163" s="138" t="s">
        <v>311</v>
      </c>
      <c r="E163" s="139" t="s">
        <v>8731</v>
      </c>
      <c r="F163" s="140" t="s">
        <v>8732</v>
      </c>
      <c r="G163" s="141" t="s">
        <v>2702</v>
      </c>
      <c r="H163" s="142">
        <v>1</v>
      </c>
      <c r="I163" s="143"/>
      <c r="J163" s="144">
        <f t="shared" si="10"/>
        <v>0</v>
      </c>
      <c r="K163" s="206" t="s">
        <v>10982</v>
      </c>
      <c r="L163" s="33"/>
      <c r="M163" s="145" t="s">
        <v>1</v>
      </c>
      <c r="N163" s="146" t="s">
        <v>46</v>
      </c>
      <c r="P163" s="147">
        <f t="shared" si="11"/>
        <v>0</v>
      </c>
      <c r="Q163" s="147">
        <v>0</v>
      </c>
      <c r="R163" s="147">
        <f t="shared" si="12"/>
        <v>0</v>
      </c>
      <c r="S163" s="147">
        <v>0</v>
      </c>
      <c r="T163" s="148">
        <f t="shared" si="13"/>
        <v>0</v>
      </c>
      <c r="AR163" s="149" t="s">
        <v>120</v>
      </c>
      <c r="AT163" s="149" t="s">
        <v>311</v>
      </c>
      <c r="AU163" s="149" t="s">
        <v>88</v>
      </c>
      <c r="AY163" s="17" t="s">
        <v>309</v>
      </c>
      <c r="BE163" s="150">
        <f t="shared" si="14"/>
        <v>0</v>
      </c>
      <c r="BF163" s="150">
        <f t="shared" si="15"/>
        <v>0</v>
      </c>
      <c r="BG163" s="150">
        <f t="shared" si="16"/>
        <v>0</v>
      </c>
      <c r="BH163" s="150">
        <f t="shared" si="17"/>
        <v>0</v>
      </c>
      <c r="BI163" s="150">
        <f t="shared" si="18"/>
        <v>0</v>
      </c>
      <c r="BJ163" s="17" t="s">
        <v>88</v>
      </c>
      <c r="BK163" s="150">
        <f t="shared" si="19"/>
        <v>0</v>
      </c>
      <c r="BL163" s="17" t="s">
        <v>120</v>
      </c>
      <c r="BM163" s="149" t="s">
        <v>494</v>
      </c>
    </row>
    <row r="164" spans="2:65" s="1" customFormat="1" ht="37.9" customHeight="1" x14ac:dyDescent="0.2">
      <c r="B164" s="137"/>
      <c r="C164" s="138" t="s">
        <v>402</v>
      </c>
      <c r="D164" s="138" t="s">
        <v>311</v>
      </c>
      <c r="E164" s="139" t="s">
        <v>8733</v>
      </c>
      <c r="F164" s="140" t="s">
        <v>8734</v>
      </c>
      <c r="G164" s="141" t="s">
        <v>2702</v>
      </c>
      <c r="H164" s="142">
        <v>1</v>
      </c>
      <c r="I164" s="143"/>
      <c r="J164" s="144">
        <f t="shared" si="10"/>
        <v>0</v>
      </c>
      <c r="K164" s="206" t="s">
        <v>10982</v>
      </c>
      <c r="L164" s="33"/>
      <c r="M164" s="145" t="s">
        <v>1</v>
      </c>
      <c r="N164" s="146" t="s">
        <v>46</v>
      </c>
      <c r="P164" s="147">
        <f t="shared" si="11"/>
        <v>0</v>
      </c>
      <c r="Q164" s="147">
        <v>0</v>
      </c>
      <c r="R164" s="147">
        <f t="shared" si="12"/>
        <v>0</v>
      </c>
      <c r="S164" s="147">
        <v>0</v>
      </c>
      <c r="T164" s="148">
        <f t="shared" si="13"/>
        <v>0</v>
      </c>
      <c r="AR164" s="149" t="s">
        <v>120</v>
      </c>
      <c r="AT164" s="149" t="s">
        <v>311</v>
      </c>
      <c r="AU164" s="149" t="s">
        <v>88</v>
      </c>
      <c r="AY164" s="17" t="s">
        <v>309</v>
      </c>
      <c r="BE164" s="150">
        <f t="shared" si="14"/>
        <v>0</v>
      </c>
      <c r="BF164" s="150">
        <f t="shared" si="15"/>
        <v>0</v>
      </c>
      <c r="BG164" s="150">
        <f t="shared" si="16"/>
        <v>0</v>
      </c>
      <c r="BH164" s="150">
        <f t="shared" si="17"/>
        <v>0</v>
      </c>
      <c r="BI164" s="150">
        <f t="shared" si="18"/>
        <v>0</v>
      </c>
      <c r="BJ164" s="17" t="s">
        <v>88</v>
      </c>
      <c r="BK164" s="150">
        <f t="shared" si="19"/>
        <v>0</v>
      </c>
      <c r="BL164" s="17" t="s">
        <v>120</v>
      </c>
      <c r="BM164" s="149" t="s">
        <v>501</v>
      </c>
    </row>
    <row r="165" spans="2:65" s="1" customFormat="1" ht="37.9" customHeight="1" x14ac:dyDescent="0.2">
      <c r="B165" s="137"/>
      <c r="C165" s="138" t="s">
        <v>503</v>
      </c>
      <c r="D165" s="138" t="s">
        <v>311</v>
      </c>
      <c r="E165" s="139" t="s">
        <v>8735</v>
      </c>
      <c r="F165" s="140" t="s">
        <v>8736</v>
      </c>
      <c r="G165" s="141" t="s">
        <v>2702</v>
      </c>
      <c r="H165" s="142">
        <v>1</v>
      </c>
      <c r="I165" s="143"/>
      <c r="J165" s="144">
        <f t="shared" si="10"/>
        <v>0</v>
      </c>
      <c r="K165" s="206" t="s">
        <v>10982</v>
      </c>
      <c r="L165" s="33"/>
      <c r="M165" s="145" t="s">
        <v>1</v>
      </c>
      <c r="N165" s="146" t="s">
        <v>46</v>
      </c>
      <c r="P165" s="147">
        <f t="shared" si="11"/>
        <v>0</v>
      </c>
      <c r="Q165" s="147">
        <v>0</v>
      </c>
      <c r="R165" s="147">
        <f t="shared" si="12"/>
        <v>0</v>
      </c>
      <c r="S165" s="147">
        <v>0</v>
      </c>
      <c r="T165" s="148">
        <f t="shared" si="13"/>
        <v>0</v>
      </c>
      <c r="AR165" s="149" t="s">
        <v>120</v>
      </c>
      <c r="AT165" s="149" t="s">
        <v>311</v>
      </c>
      <c r="AU165" s="149" t="s">
        <v>88</v>
      </c>
      <c r="AY165" s="17" t="s">
        <v>309</v>
      </c>
      <c r="BE165" s="150">
        <f t="shared" si="14"/>
        <v>0</v>
      </c>
      <c r="BF165" s="150">
        <f t="shared" si="15"/>
        <v>0</v>
      </c>
      <c r="BG165" s="150">
        <f t="shared" si="16"/>
        <v>0</v>
      </c>
      <c r="BH165" s="150">
        <f t="shared" si="17"/>
        <v>0</v>
      </c>
      <c r="BI165" s="150">
        <f t="shared" si="18"/>
        <v>0</v>
      </c>
      <c r="BJ165" s="17" t="s">
        <v>88</v>
      </c>
      <c r="BK165" s="150">
        <f t="shared" si="19"/>
        <v>0</v>
      </c>
      <c r="BL165" s="17" t="s">
        <v>120</v>
      </c>
      <c r="BM165" s="149" t="s">
        <v>506</v>
      </c>
    </row>
    <row r="166" spans="2:65" s="1" customFormat="1" ht="37.9" customHeight="1" x14ac:dyDescent="0.2">
      <c r="B166" s="137"/>
      <c r="C166" s="138" t="s">
        <v>406</v>
      </c>
      <c r="D166" s="138" t="s">
        <v>311</v>
      </c>
      <c r="E166" s="139" t="s">
        <v>8737</v>
      </c>
      <c r="F166" s="140" t="s">
        <v>8738</v>
      </c>
      <c r="G166" s="141" t="s">
        <v>2702</v>
      </c>
      <c r="H166" s="142">
        <v>1</v>
      </c>
      <c r="I166" s="143"/>
      <c r="J166" s="144">
        <f t="shared" si="10"/>
        <v>0</v>
      </c>
      <c r="K166" s="206" t="s">
        <v>10982</v>
      </c>
      <c r="L166" s="33"/>
      <c r="M166" s="145" t="s">
        <v>1</v>
      </c>
      <c r="N166" s="146" t="s">
        <v>46</v>
      </c>
      <c r="P166" s="147">
        <f t="shared" si="11"/>
        <v>0</v>
      </c>
      <c r="Q166" s="147">
        <v>0</v>
      </c>
      <c r="R166" s="147">
        <f t="shared" si="12"/>
        <v>0</v>
      </c>
      <c r="S166" s="147">
        <v>0</v>
      </c>
      <c r="T166" s="148">
        <f t="shared" si="13"/>
        <v>0</v>
      </c>
      <c r="AR166" s="149" t="s">
        <v>120</v>
      </c>
      <c r="AT166" s="149" t="s">
        <v>311</v>
      </c>
      <c r="AU166" s="149" t="s">
        <v>88</v>
      </c>
      <c r="AY166" s="17" t="s">
        <v>309</v>
      </c>
      <c r="BE166" s="150">
        <f t="shared" si="14"/>
        <v>0</v>
      </c>
      <c r="BF166" s="150">
        <f t="shared" si="15"/>
        <v>0</v>
      </c>
      <c r="BG166" s="150">
        <f t="shared" si="16"/>
        <v>0</v>
      </c>
      <c r="BH166" s="150">
        <f t="shared" si="17"/>
        <v>0</v>
      </c>
      <c r="BI166" s="150">
        <f t="shared" si="18"/>
        <v>0</v>
      </c>
      <c r="BJ166" s="17" t="s">
        <v>88</v>
      </c>
      <c r="BK166" s="150">
        <f t="shared" si="19"/>
        <v>0</v>
      </c>
      <c r="BL166" s="17" t="s">
        <v>120</v>
      </c>
      <c r="BM166" s="149" t="s">
        <v>513</v>
      </c>
    </row>
    <row r="167" spans="2:65" s="1" customFormat="1" ht="37.9" customHeight="1" x14ac:dyDescent="0.2">
      <c r="B167" s="137"/>
      <c r="C167" s="138" t="s">
        <v>516</v>
      </c>
      <c r="D167" s="138" t="s">
        <v>311</v>
      </c>
      <c r="E167" s="139" t="s">
        <v>8739</v>
      </c>
      <c r="F167" s="140" t="s">
        <v>8740</v>
      </c>
      <c r="G167" s="141" t="s">
        <v>2702</v>
      </c>
      <c r="H167" s="142">
        <v>1</v>
      </c>
      <c r="I167" s="143"/>
      <c r="J167" s="144">
        <f t="shared" si="10"/>
        <v>0</v>
      </c>
      <c r="K167" s="206" t="s">
        <v>10982</v>
      </c>
      <c r="L167" s="33"/>
      <c r="M167" s="145" t="s">
        <v>1</v>
      </c>
      <c r="N167" s="146" t="s">
        <v>46</v>
      </c>
      <c r="P167" s="147">
        <f t="shared" si="11"/>
        <v>0</v>
      </c>
      <c r="Q167" s="147">
        <v>0</v>
      </c>
      <c r="R167" s="147">
        <f t="shared" si="12"/>
        <v>0</v>
      </c>
      <c r="S167" s="147">
        <v>0</v>
      </c>
      <c r="T167" s="148">
        <f t="shared" si="13"/>
        <v>0</v>
      </c>
      <c r="AR167" s="149" t="s">
        <v>120</v>
      </c>
      <c r="AT167" s="149" t="s">
        <v>311</v>
      </c>
      <c r="AU167" s="149" t="s">
        <v>88</v>
      </c>
      <c r="AY167" s="17" t="s">
        <v>309</v>
      </c>
      <c r="BE167" s="150">
        <f t="shared" si="14"/>
        <v>0</v>
      </c>
      <c r="BF167" s="150">
        <f t="shared" si="15"/>
        <v>0</v>
      </c>
      <c r="BG167" s="150">
        <f t="shared" si="16"/>
        <v>0</v>
      </c>
      <c r="BH167" s="150">
        <f t="shared" si="17"/>
        <v>0</v>
      </c>
      <c r="BI167" s="150">
        <f t="shared" si="18"/>
        <v>0</v>
      </c>
      <c r="BJ167" s="17" t="s">
        <v>88</v>
      </c>
      <c r="BK167" s="150">
        <f t="shared" si="19"/>
        <v>0</v>
      </c>
      <c r="BL167" s="17" t="s">
        <v>120</v>
      </c>
      <c r="BM167" s="149" t="s">
        <v>519</v>
      </c>
    </row>
    <row r="168" spans="2:65" s="1" customFormat="1" ht="37.9" customHeight="1" x14ac:dyDescent="0.2">
      <c r="B168" s="137"/>
      <c r="C168" s="138" t="s">
        <v>410</v>
      </c>
      <c r="D168" s="138" t="s">
        <v>311</v>
      </c>
      <c r="E168" s="139" t="s">
        <v>8741</v>
      </c>
      <c r="F168" s="140" t="s">
        <v>8742</v>
      </c>
      <c r="G168" s="141" t="s">
        <v>2702</v>
      </c>
      <c r="H168" s="142">
        <v>4</v>
      </c>
      <c r="I168" s="143"/>
      <c r="J168" s="144">
        <f t="shared" si="10"/>
        <v>0</v>
      </c>
      <c r="K168" s="206" t="s">
        <v>10982</v>
      </c>
      <c r="L168" s="33"/>
      <c r="M168" s="145" t="s">
        <v>1</v>
      </c>
      <c r="N168" s="146" t="s">
        <v>46</v>
      </c>
      <c r="P168" s="147">
        <f t="shared" si="11"/>
        <v>0</v>
      </c>
      <c r="Q168" s="147">
        <v>0</v>
      </c>
      <c r="R168" s="147">
        <f t="shared" si="12"/>
        <v>0</v>
      </c>
      <c r="S168" s="147">
        <v>0</v>
      </c>
      <c r="T168" s="148">
        <f t="shared" si="13"/>
        <v>0</v>
      </c>
      <c r="AR168" s="149" t="s">
        <v>120</v>
      </c>
      <c r="AT168" s="149" t="s">
        <v>311</v>
      </c>
      <c r="AU168" s="149" t="s">
        <v>88</v>
      </c>
      <c r="AY168" s="17" t="s">
        <v>309</v>
      </c>
      <c r="BE168" s="150">
        <f t="shared" si="14"/>
        <v>0</v>
      </c>
      <c r="BF168" s="150">
        <f t="shared" si="15"/>
        <v>0</v>
      </c>
      <c r="BG168" s="150">
        <f t="shared" si="16"/>
        <v>0</v>
      </c>
      <c r="BH168" s="150">
        <f t="shared" si="17"/>
        <v>0</v>
      </c>
      <c r="BI168" s="150">
        <f t="shared" si="18"/>
        <v>0</v>
      </c>
      <c r="BJ168" s="17" t="s">
        <v>88</v>
      </c>
      <c r="BK168" s="150">
        <f t="shared" si="19"/>
        <v>0</v>
      </c>
      <c r="BL168" s="17" t="s">
        <v>120</v>
      </c>
      <c r="BM168" s="149" t="s">
        <v>521</v>
      </c>
    </row>
    <row r="169" spans="2:65" s="1" customFormat="1" ht="37.9" customHeight="1" x14ac:dyDescent="0.2">
      <c r="B169" s="137"/>
      <c r="C169" s="138" t="s">
        <v>523</v>
      </c>
      <c r="D169" s="138" t="s">
        <v>311</v>
      </c>
      <c r="E169" s="139" t="s">
        <v>8743</v>
      </c>
      <c r="F169" s="140" t="s">
        <v>8744</v>
      </c>
      <c r="G169" s="141" t="s">
        <v>2702</v>
      </c>
      <c r="H169" s="142">
        <v>2</v>
      </c>
      <c r="I169" s="143"/>
      <c r="J169" s="144">
        <f t="shared" si="10"/>
        <v>0</v>
      </c>
      <c r="K169" s="206" t="s">
        <v>10982</v>
      </c>
      <c r="L169" s="33"/>
      <c r="M169" s="145" t="s">
        <v>1</v>
      </c>
      <c r="N169" s="146" t="s">
        <v>46</v>
      </c>
      <c r="P169" s="147">
        <f t="shared" si="11"/>
        <v>0</v>
      </c>
      <c r="Q169" s="147">
        <v>0</v>
      </c>
      <c r="R169" s="147">
        <f t="shared" si="12"/>
        <v>0</v>
      </c>
      <c r="S169" s="147">
        <v>0</v>
      </c>
      <c r="T169" s="148">
        <f t="shared" si="13"/>
        <v>0</v>
      </c>
      <c r="AR169" s="149" t="s">
        <v>120</v>
      </c>
      <c r="AT169" s="149" t="s">
        <v>311</v>
      </c>
      <c r="AU169" s="149" t="s">
        <v>88</v>
      </c>
      <c r="AY169" s="17" t="s">
        <v>309</v>
      </c>
      <c r="BE169" s="150">
        <f t="shared" si="14"/>
        <v>0</v>
      </c>
      <c r="BF169" s="150">
        <f t="shared" si="15"/>
        <v>0</v>
      </c>
      <c r="BG169" s="150">
        <f t="shared" si="16"/>
        <v>0</v>
      </c>
      <c r="BH169" s="150">
        <f t="shared" si="17"/>
        <v>0</v>
      </c>
      <c r="BI169" s="150">
        <f t="shared" si="18"/>
        <v>0</v>
      </c>
      <c r="BJ169" s="17" t="s">
        <v>88</v>
      </c>
      <c r="BK169" s="150">
        <f t="shared" si="19"/>
        <v>0</v>
      </c>
      <c r="BL169" s="17" t="s">
        <v>120</v>
      </c>
      <c r="BM169" s="149" t="s">
        <v>524</v>
      </c>
    </row>
    <row r="170" spans="2:65" s="1" customFormat="1" ht="37.9" customHeight="1" x14ac:dyDescent="0.2">
      <c r="B170" s="137"/>
      <c r="C170" s="138" t="s">
        <v>414</v>
      </c>
      <c r="D170" s="138" t="s">
        <v>311</v>
      </c>
      <c r="E170" s="139" t="s">
        <v>8745</v>
      </c>
      <c r="F170" s="140" t="s">
        <v>8746</v>
      </c>
      <c r="G170" s="141" t="s">
        <v>2702</v>
      </c>
      <c r="H170" s="142">
        <v>1</v>
      </c>
      <c r="I170" s="143"/>
      <c r="J170" s="144">
        <f t="shared" si="10"/>
        <v>0</v>
      </c>
      <c r="K170" s="206" t="s">
        <v>10982</v>
      </c>
      <c r="L170" s="33"/>
      <c r="M170" s="145" t="s">
        <v>1</v>
      </c>
      <c r="N170" s="146" t="s">
        <v>46</v>
      </c>
      <c r="P170" s="147">
        <f t="shared" si="11"/>
        <v>0</v>
      </c>
      <c r="Q170" s="147">
        <v>0</v>
      </c>
      <c r="R170" s="147">
        <f t="shared" si="12"/>
        <v>0</v>
      </c>
      <c r="S170" s="147">
        <v>0</v>
      </c>
      <c r="T170" s="148">
        <f t="shared" si="13"/>
        <v>0</v>
      </c>
      <c r="AR170" s="149" t="s">
        <v>120</v>
      </c>
      <c r="AT170" s="149" t="s">
        <v>311</v>
      </c>
      <c r="AU170" s="149" t="s">
        <v>88</v>
      </c>
      <c r="AY170" s="17" t="s">
        <v>309</v>
      </c>
      <c r="BE170" s="150">
        <f t="shared" si="14"/>
        <v>0</v>
      </c>
      <c r="BF170" s="150">
        <f t="shared" si="15"/>
        <v>0</v>
      </c>
      <c r="BG170" s="150">
        <f t="shared" si="16"/>
        <v>0</v>
      </c>
      <c r="BH170" s="150">
        <f t="shared" si="17"/>
        <v>0</v>
      </c>
      <c r="BI170" s="150">
        <f t="shared" si="18"/>
        <v>0</v>
      </c>
      <c r="BJ170" s="17" t="s">
        <v>88</v>
      </c>
      <c r="BK170" s="150">
        <f t="shared" si="19"/>
        <v>0</v>
      </c>
      <c r="BL170" s="17" t="s">
        <v>120</v>
      </c>
      <c r="BM170" s="149" t="s">
        <v>527</v>
      </c>
    </row>
    <row r="171" spans="2:65" s="1" customFormat="1" ht="37.9" customHeight="1" x14ac:dyDescent="0.2">
      <c r="B171" s="137"/>
      <c r="C171" s="138" t="s">
        <v>529</v>
      </c>
      <c r="D171" s="138" t="s">
        <v>311</v>
      </c>
      <c r="E171" s="139" t="s">
        <v>8747</v>
      </c>
      <c r="F171" s="140" t="s">
        <v>8748</v>
      </c>
      <c r="G171" s="141" t="s">
        <v>2702</v>
      </c>
      <c r="H171" s="142">
        <v>1</v>
      </c>
      <c r="I171" s="143"/>
      <c r="J171" s="144">
        <f t="shared" si="10"/>
        <v>0</v>
      </c>
      <c r="K171" s="206" t="s">
        <v>10982</v>
      </c>
      <c r="L171" s="33"/>
      <c r="M171" s="145" t="s">
        <v>1</v>
      </c>
      <c r="N171" s="146" t="s">
        <v>46</v>
      </c>
      <c r="P171" s="147">
        <f t="shared" si="11"/>
        <v>0</v>
      </c>
      <c r="Q171" s="147">
        <v>0</v>
      </c>
      <c r="R171" s="147">
        <f t="shared" si="12"/>
        <v>0</v>
      </c>
      <c r="S171" s="147">
        <v>0</v>
      </c>
      <c r="T171" s="148">
        <f t="shared" si="13"/>
        <v>0</v>
      </c>
      <c r="AR171" s="149" t="s">
        <v>120</v>
      </c>
      <c r="AT171" s="149" t="s">
        <v>311</v>
      </c>
      <c r="AU171" s="149" t="s">
        <v>88</v>
      </c>
      <c r="AY171" s="17" t="s">
        <v>309</v>
      </c>
      <c r="BE171" s="150">
        <f t="shared" si="14"/>
        <v>0</v>
      </c>
      <c r="BF171" s="150">
        <f t="shared" si="15"/>
        <v>0</v>
      </c>
      <c r="BG171" s="150">
        <f t="shared" si="16"/>
        <v>0</v>
      </c>
      <c r="BH171" s="150">
        <f t="shared" si="17"/>
        <v>0</v>
      </c>
      <c r="BI171" s="150">
        <f t="shared" si="18"/>
        <v>0</v>
      </c>
      <c r="BJ171" s="17" t="s">
        <v>88</v>
      </c>
      <c r="BK171" s="150">
        <f t="shared" si="19"/>
        <v>0</v>
      </c>
      <c r="BL171" s="17" t="s">
        <v>120</v>
      </c>
      <c r="BM171" s="149" t="s">
        <v>532</v>
      </c>
    </row>
    <row r="172" spans="2:65" s="1" customFormat="1" ht="37.9" customHeight="1" x14ac:dyDescent="0.2">
      <c r="B172" s="137"/>
      <c r="C172" s="138" t="s">
        <v>420</v>
      </c>
      <c r="D172" s="138" t="s">
        <v>311</v>
      </c>
      <c r="E172" s="139" t="s">
        <v>8749</v>
      </c>
      <c r="F172" s="140" t="s">
        <v>8750</v>
      </c>
      <c r="G172" s="141" t="s">
        <v>2702</v>
      </c>
      <c r="H172" s="142">
        <v>1</v>
      </c>
      <c r="I172" s="143"/>
      <c r="J172" s="144">
        <f t="shared" si="10"/>
        <v>0</v>
      </c>
      <c r="K172" s="206" t="s">
        <v>10982</v>
      </c>
      <c r="L172" s="33"/>
      <c r="M172" s="145" t="s">
        <v>1</v>
      </c>
      <c r="N172" s="146" t="s">
        <v>46</v>
      </c>
      <c r="P172" s="147">
        <f t="shared" si="11"/>
        <v>0</v>
      </c>
      <c r="Q172" s="147">
        <v>0</v>
      </c>
      <c r="R172" s="147">
        <f t="shared" si="12"/>
        <v>0</v>
      </c>
      <c r="S172" s="147">
        <v>0</v>
      </c>
      <c r="T172" s="148">
        <f t="shared" si="13"/>
        <v>0</v>
      </c>
      <c r="AR172" s="149" t="s">
        <v>120</v>
      </c>
      <c r="AT172" s="149" t="s">
        <v>311</v>
      </c>
      <c r="AU172" s="149" t="s">
        <v>88</v>
      </c>
      <c r="AY172" s="17" t="s">
        <v>309</v>
      </c>
      <c r="BE172" s="150">
        <f t="shared" si="14"/>
        <v>0</v>
      </c>
      <c r="BF172" s="150">
        <f t="shared" si="15"/>
        <v>0</v>
      </c>
      <c r="BG172" s="150">
        <f t="shared" si="16"/>
        <v>0</v>
      </c>
      <c r="BH172" s="150">
        <f t="shared" si="17"/>
        <v>0</v>
      </c>
      <c r="BI172" s="150">
        <f t="shared" si="18"/>
        <v>0</v>
      </c>
      <c r="BJ172" s="17" t="s">
        <v>88</v>
      </c>
      <c r="BK172" s="150">
        <f t="shared" si="19"/>
        <v>0</v>
      </c>
      <c r="BL172" s="17" t="s">
        <v>120</v>
      </c>
      <c r="BM172" s="149" t="s">
        <v>538</v>
      </c>
    </row>
    <row r="173" spans="2:65" s="1" customFormat="1" ht="37.9" customHeight="1" x14ac:dyDescent="0.2">
      <c r="B173" s="137"/>
      <c r="C173" s="138" t="s">
        <v>540</v>
      </c>
      <c r="D173" s="138" t="s">
        <v>311</v>
      </c>
      <c r="E173" s="139" t="s">
        <v>8751</v>
      </c>
      <c r="F173" s="140" t="s">
        <v>8752</v>
      </c>
      <c r="G173" s="141" t="s">
        <v>2702</v>
      </c>
      <c r="H173" s="142">
        <v>1</v>
      </c>
      <c r="I173" s="143"/>
      <c r="J173" s="144">
        <f t="shared" si="10"/>
        <v>0</v>
      </c>
      <c r="K173" s="206" t="s">
        <v>10982</v>
      </c>
      <c r="L173" s="33"/>
      <c r="M173" s="145" t="s">
        <v>1</v>
      </c>
      <c r="N173" s="146" t="s">
        <v>46</v>
      </c>
      <c r="P173" s="147">
        <f t="shared" si="11"/>
        <v>0</v>
      </c>
      <c r="Q173" s="147">
        <v>0</v>
      </c>
      <c r="R173" s="147">
        <f t="shared" si="12"/>
        <v>0</v>
      </c>
      <c r="S173" s="147">
        <v>0</v>
      </c>
      <c r="T173" s="148">
        <f t="shared" si="13"/>
        <v>0</v>
      </c>
      <c r="AR173" s="149" t="s">
        <v>120</v>
      </c>
      <c r="AT173" s="149" t="s">
        <v>311</v>
      </c>
      <c r="AU173" s="149" t="s">
        <v>88</v>
      </c>
      <c r="AY173" s="17" t="s">
        <v>309</v>
      </c>
      <c r="BE173" s="150">
        <f t="shared" si="14"/>
        <v>0</v>
      </c>
      <c r="BF173" s="150">
        <f t="shared" si="15"/>
        <v>0</v>
      </c>
      <c r="BG173" s="150">
        <f t="shared" si="16"/>
        <v>0</v>
      </c>
      <c r="BH173" s="150">
        <f t="shared" si="17"/>
        <v>0</v>
      </c>
      <c r="BI173" s="150">
        <f t="shared" si="18"/>
        <v>0</v>
      </c>
      <c r="BJ173" s="17" t="s">
        <v>88</v>
      </c>
      <c r="BK173" s="150">
        <f t="shared" si="19"/>
        <v>0</v>
      </c>
      <c r="BL173" s="17" t="s">
        <v>120</v>
      </c>
      <c r="BM173" s="149" t="s">
        <v>543</v>
      </c>
    </row>
    <row r="174" spans="2:65" s="1" customFormat="1" ht="37.9" customHeight="1" x14ac:dyDescent="0.2">
      <c r="B174" s="137"/>
      <c r="C174" s="138" t="s">
        <v>424</v>
      </c>
      <c r="D174" s="138" t="s">
        <v>311</v>
      </c>
      <c r="E174" s="139" t="s">
        <v>8753</v>
      </c>
      <c r="F174" s="140" t="s">
        <v>8754</v>
      </c>
      <c r="G174" s="141" t="s">
        <v>2702</v>
      </c>
      <c r="H174" s="142">
        <v>1</v>
      </c>
      <c r="I174" s="143"/>
      <c r="J174" s="144">
        <f t="shared" si="10"/>
        <v>0</v>
      </c>
      <c r="K174" s="206" t="s">
        <v>10982</v>
      </c>
      <c r="L174" s="33"/>
      <c r="M174" s="145" t="s">
        <v>1</v>
      </c>
      <c r="N174" s="146" t="s">
        <v>46</v>
      </c>
      <c r="P174" s="147">
        <f t="shared" si="11"/>
        <v>0</v>
      </c>
      <c r="Q174" s="147">
        <v>0</v>
      </c>
      <c r="R174" s="147">
        <f t="shared" si="12"/>
        <v>0</v>
      </c>
      <c r="S174" s="147">
        <v>0</v>
      </c>
      <c r="T174" s="148">
        <f t="shared" si="13"/>
        <v>0</v>
      </c>
      <c r="AR174" s="149" t="s">
        <v>120</v>
      </c>
      <c r="AT174" s="149" t="s">
        <v>311</v>
      </c>
      <c r="AU174" s="149" t="s">
        <v>88</v>
      </c>
      <c r="AY174" s="17" t="s">
        <v>309</v>
      </c>
      <c r="BE174" s="150">
        <f t="shared" si="14"/>
        <v>0</v>
      </c>
      <c r="BF174" s="150">
        <f t="shared" si="15"/>
        <v>0</v>
      </c>
      <c r="BG174" s="150">
        <f t="shared" si="16"/>
        <v>0</v>
      </c>
      <c r="BH174" s="150">
        <f t="shared" si="17"/>
        <v>0</v>
      </c>
      <c r="BI174" s="150">
        <f t="shared" si="18"/>
        <v>0</v>
      </c>
      <c r="BJ174" s="17" t="s">
        <v>88</v>
      </c>
      <c r="BK174" s="150">
        <f t="shared" si="19"/>
        <v>0</v>
      </c>
      <c r="BL174" s="17" t="s">
        <v>120</v>
      </c>
      <c r="BM174" s="149" t="s">
        <v>546</v>
      </c>
    </row>
    <row r="175" spans="2:65" s="1" customFormat="1" ht="37.9" customHeight="1" x14ac:dyDescent="0.2">
      <c r="B175" s="137"/>
      <c r="C175" s="138" t="s">
        <v>547</v>
      </c>
      <c r="D175" s="138" t="s">
        <v>311</v>
      </c>
      <c r="E175" s="139" t="s">
        <v>8755</v>
      </c>
      <c r="F175" s="140" t="s">
        <v>8756</v>
      </c>
      <c r="G175" s="141" t="s">
        <v>2702</v>
      </c>
      <c r="H175" s="142">
        <v>2</v>
      </c>
      <c r="I175" s="143"/>
      <c r="J175" s="144">
        <f t="shared" si="10"/>
        <v>0</v>
      </c>
      <c r="K175" s="206" t="s">
        <v>10982</v>
      </c>
      <c r="L175" s="33"/>
      <c r="M175" s="145" t="s">
        <v>1</v>
      </c>
      <c r="N175" s="146" t="s">
        <v>46</v>
      </c>
      <c r="P175" s="147">
        <f t="shared" si="11"/>
        <v>0</v>
      </c>
      <c r="Q175" s="147">
        <v>0</v>
      </c>
      <c r="R175" s="147">
        <f t="shared" si="12"/>
        <v>0</v>
      </c>
      <c r="S175" s="147">
        <v>0</v>
      </c>
      <c r="T175" s="148">
        <f t="shared" si="13"/>
        <v>0</v>
      </c>
      <c r="AR175" s="149" t="s">
        <v>120</v>
      </c>
      <c r="AT175" s="149" t="s">
        <v>311</v>
      </c>
      <c r="AU175" s="149" t="s">
        <v>88</v>
      </c>
      <c r="AY175" s="17" t="s">
        <v>309</v>
      </c>
      <c r="BE175" s="150">
        <f t="shared" si="14"/>
        <v>0</v>
      </c>
      <c r="BF175" s="150">
        <f t="shared" si="15"/>
        <v>0</v>
      </c>
      <c r="BG175" s="150">
        <f t="shared" si="16"/>
        <v>0</v>
      </c>
      <c r="BH175" s="150">
        <f t="shared" si="17"/>
        <v>0</v>
      </c>
      <c r="BI175" s="150">
        <f t="shared" si="18"/>
        <v>0</v>
      </c>
      <c r="BJ175" s="17" t="s">
        <v>88</v>
      </c>
      <c r="BK175" s="150">
        <f t="shared" si="19"/>
        <v>0</v>
      </c>
      <c r="BL175" s="17" t="s">
        <v>120</v>
      </c>
      <c r="BM175" s="149" t="s">
        <v>550</v>
      </c>
    </row>
    <row r="176" spans="2:65" s="1" customFormat="1" ht="37.9" customHeight="1" x14ac:dyDescent="0.2">
      <c r="B176" s="137"/>
      <c r="C176" s="138" t="s">
        <v>429</v>
      </c>
      <c r="D176" s="138" t="s">
        <v>311</v>
      </c>
      <c r="E176" s="139" t="s">
        <v>8757</v>
      </c>
      <c r="F176" s="140" t="s">
        <v>8758</v>
      </c>
      <c r="G176" s="141" t="s">
        <v>2702</v>
      </c>
      <c r="H176" s="142">
        <v>1</v>
      </c>
      <c r="I176" s="143"/>
      <c r="J176" s="144">
        <f t="shared" si="10"/>
        <v>0</v>
      </c>
      <c r="K176" s="206" t="s">
        <v>10982</v>
      </c>
      <c r="L176" s="33"/>
      <c r="M176" s="145" t="s">
        <v>1</v>
      </c>
      <c r="N176" s="146" t="s">
        <v>46</v>
      </c>
      <c r="P176" s="147">
        <f t="shared" si="11"/>
        <v>0</v>
      </c>
      <c r="Q176" s="147">
        <v>0</v>
      </c>
      <c r="R176" s="147">
        <f t="shared" si="12"/>
        <v>0</v>
      </c>
      <c r="S176" s="147">
        <v>0</v>
      </c>
      <c r="T176" s="148">
        <f t="shared" si="13"/>
        <v>0</v>
      </c>
      <c r="AR176" s="149" t="s">
        <v>120</v>
      </c>
      <c r="AT176" s="149" t="s">
        <v>311</v>
      </c>
      <c r="AU176" s="149" t="s">
        <v>88</v>
      </c>
      <c r="AY176" s="17" t="s">
        <v>309</v>
      </c>
      <c r="BE176" s="150">
        <f t="shared" si="14"/>
        <v>0</v>
      </c>
      <c r="BF176" s="150">
        <f t="shared" si="15"/>
        <v>0</v>
      </c>
      <c r="BG176" s="150">
        <f t="shared" si="16"/>
        <v>0</v>
      </c>
      <c r="BH176" s="150">
        <f t="shared" si="17"/>
        <v>0</v>
      </c>
      <c r="BI176" s="150">
        <f t="shared" si="18"/>
        <v>0</v>
      </c>
      <c r="BJ176" s="17" t="s">
        <v>88</v>
      </c>
      <c r="BK176" s="150">
        <f t="shared" si="19"/>
        <v>0</v>
      </c>
      <c r="BL176" s="17" t="s">
        <v>120</v>
      </c>
      <c r="BM176" s="149" t="s">
        <v>553</v>
      </c>
    </row>
    <row r="177" spans="2:65" s="1" customFormat="1" ht="37.9" customHeight="1" x14ac:dyDescent="0.2">
      <c r="B177" s="137"/>
      <c r="C177" s="138" t="s">
        <v>554</v>
      </c>
      <c r="D177" s="138" t="s">
        <v>311</v>
      </c>
      <c r="E177" s="139" t="s">
        <v>8759</v>
      </c>
      <c r="F177" s="140" t="s">
        <v>8760</v>
      </c>
      <c r="G177" s="141" t="s">
        <v>2702</v>
      </c>
      <c r="H177" s="142">
        <v>2</v>
      </c>
      <c r="I177" s="143"/>
      <c r="J177" s="144">
        <f t="shared" si="10"/>
        <v>0</v>
      </c>
      <c r="K177" s="206" t="s">
        <v>10982</v>
      </c>
      <c r="L177" s="33"/>
      <c r="M177" s="145" t="s">
        <v>1</v>
      </c>
      <c r="N177" s="146" t="s">
        <v>46</v>
      </c>
      <c r="P177" s="147">
        <f t="shared" si="11"/>
        <v>0</v>
      </c>
      <c r="Q177" s="147">
        <v>0</v>
      </c>
      <c r="R177" s="147">
        <f t="shared" si="12"/>
        <v>0</v>
      </c>
      <c r="S177" s="147">
        <v>0</v>
      </c>
      <c r="T177" s="148">
        <f t="shared" si="13"/>
        <v>0</v>
      </c>
      <c r="AR177" s="149" t="s">
        <v>120</v>
      </c>
      <c r="AT177" s="149" t="s">
        <v>311</v>
      </c>
      <c r="AU177" s="149" t="s">
        <v>88</v>
      </c>
      <c r="AY177" s="17" t="s">
        <v>309</v>
      </c>
      <c r="BE177" s="150">
        <f t="shared" si="14"/>
        <v>0</v>
      </c>
      <c r="BF177" s="150">
        <f t="shared" si="15"/>
        <v>0</v>
      </c>
      <c r="BG177" s="150">
        <f t="shared" si="16"/>
        <v>0</v>
      </c>
      <c r="BH177" s="150">
        <f t="shared" si="17"/>
        <v>0</v>
      </c>
      <c r="BI177" s="150">
        <f t="shared" si="18"/>
        <v>0</v>
      </c>
      <c r="BJ177" s="17" t="s">
        <v>88</v>
      </c>
      <c r="BK177" s="150">
        <f t="shared" si="19"/>
        <v>0</v>
      </c>
      <c r="BL177" s="17" t="s">
        <v>120</v>
      </c>
      <c r="BM177" s="149" t="s">
        <v>557</v>
      </c>
    </row>
    <row r="178" spans="2:65" s="1" customFormat="1" ht="37.9" customHeight="1" x14ac:dyDescent="0.2">
      <c r="B178" s="137"/>
      <c r="C178" s="138" t="s">
        <v>435</v>
      </c>
      <c r="D178" s="138" t="s">
        <v>311</v>
      </c>
      <c r="E178" s="139" t="s">
        <v>8761</v>
      </c>
      <c r="F178" s="140" t="s">
        <v>8762</v>
      </c>
      <c r="G178" s="141" t="s">
        <v>2702</v>
      </c>
      <c r="H178" s="142">
        <v>2</v>
      </c>
      <c r="I178" s="143"/>
      <c r="J178" s="144">
        <f t="shared" si="10"/>
        <v>0</v>
      </c>
      <c r="K178" s="206" t="s">
        <v>10982</v>
      </c>
      <c r="L178" s="33"/>
      <c r="M178" s="145" t="s">
        <v>1</v>
      </c>
      <c r="N178" s="146" t="s">
        <v>46</v>
      </c>
      <c r="P178" s="147">
        <f t="shared" si="11"/>
        <v>0</v>
      </c>
      <c r="Q178" s="147">
        <v>0</v>
      </c>
      <c r="R178" s="147">
        <f t="shared" si="12"/>
        <v>0</v>
      </c>
      <c r="S178" s="147">
        <v>0</v>
      </c>
      <c r="T178" s="148">
        <f t="shared" si="13"/>
        <v>0</v>
      </c>
      <c r="AR178" s="149" t="s">
        <v>120</v>
      </c>
      <c r="AT178" s="149" t="s">
        <v>311</v>
      </c>
      <c r="AU178" s="149" t="s">
        <v>88</v>
      </c>
      <c r="AY178" s="17" t="s">
        <v>309</v>
      </c>
      <c r="BE178" s="150">
        <f t="shared" si="14"/>
        <v>0</v>
      </c>
      <c r="BF178" s="150">
        <f t="shared" si="15"/>
        <v>0</v>
      </c>
      <c r="BG178" s="150">
        <f t="shared" si="16"/>
        <v>0</v>
      </c>
      <c r="BH178" s="150">
        <f t="shared" si="17"/>
        <v>0</v>
      </c>
      <c r="BI178" s="150">
        <f t="shared" si="18"/>
        <v>0</v>
      </c>
      <c r="BJ178" s="17" t="s">
        <v>88</v>
      </c>
      <c r="BK178" s="150">
        <f t="shared" si="19"/>
        <v>0</v>
      </c>
      <c r="BL178" s="17" t="s">
        <v>120</v>
      </c>
      <c r="BM178" s="149" t="s">
        <v>560</v>
      </c>
    </row>
    <row r="179" spans="2:65" s="1" customFormat="1" ht="37.9" customHeight="1" x14ac:dyDescent="0.2">
      <c r="B179" s="137"/>
      <c r="C179" s="138" t="s">
        <v>561</v>
      </c>
      <c r="D179" s="138" t="s">
        <v>311</v>
      </c>
      <c r="E179" s="139" t="s">
        <v>8763</v>
      </c>
      <c r="F179" s="140" t="s">
        <v>8764</v>
      </c>
      <c r="G179" s="141" t="s">
        <v>2702</v>
      </c>
      <c r="H179" s="142">
        <v>2</v>
      </c>
      <c r="I179" s="143"/>
      <c r="J179" s="144">
        <f t="shared" si="10"/>
        <v>0</v>
      </c>
      <c r="K179" s="206" t="s">
        <v>10982</v>
      </c>
      <c r="L179" s="33"/>
      <c r="M179" s="145" t="s">
        <v>1</v>
      </c>
      <c r="N179" s="146" t="s">
        <v>46</v>
      </c>
      <c r="P179" s="147">
        <f t="shared" si="11"/>
        <v>0</v>
      </c>
      <c r="Q179" s="147">
        <v>0</v>
      </c>
      <c r="R179" s="147">
        <f t="shared" si="12"/>
        <v>0</v>
      </c>
      <c r="S179" s="147">
        <v>0</v>
      </c>
      <c r="T179" s="148">
        <f t="shared" si="13"/>
        <v>0</v>
      </c>
      <c r="AR179" s="149" t="s">
        <v>120</v>
      </c>
      <c r="AT179" s="149" t="s">
        <v>311</v>
      </c>
      <c r="AU179" s="149" t="s">
        <v>88</v>
      </c>
      <c r="AY179" s="17" t="s">
        <v>309</v>
      </c>
      <c r="BE179" s="150">
        <f t="shared" si="14"/>
        <v>0</v>
      </c>
      <c r="BF179" s="150">
        <f t="shared" si="15"/>
        <v>0</v>
      </c>
      <c r="BG179" s="150">
        <f t="shared" si="16"/>
        <v>0</v>
      </c>
      <c r="BH179" s="150">
        <f t="shared" si="17"/>
        <v>0</v>
      </c>
      <c r="BI179" s="150">
        <f t="shared" si="18"/>
        <v>0</v>
      </c>
      <c r="BJ179" s="17" t="s">
        <v>88</v>
      </c>
      <c r="BK179" s="150">
        <f t="shared" si="19"/>
        <v>0</v>
      </c>
      <c r="BL179" s="17" t="s">
        <v>120</v>
      </c>
      <c r="BM179" s="149" t="s">
        <v>564</v>
      </c>
    </row>
    <row r="180" spans="2:65" s="1" customFormat="1" ht="37.9" customHeight="1" x14ac:dyDescent="0.2">
      <c r="B180" s="137"/>
      <c r="C180" s="138" t="s">
        <v>440</v>
      </c>
      <c r="D180" s="138" t="s">
        <v>311</v>
      </c>
      <c r="E180" s="139" t="s">
        <v>8765</v>
      </c>
      <c r="F180" s="140" t="s">
        <v>8766</v>
      </c>
      <c r="G180" s="141" t="s">
        <v>2702</v>
      </c>
      <c r="H180" s="142">
        <v>2</v>
      </c>
      <c r="I180" s="143"/>
      <c r="J180" s="144">
        <f t="shared" si="10"/>
        <v>0</v>
      </c>
      <c r="K180" s="206" t="s">
        <v>10982</v>
      </c>
      <c r="L180" s="33"/>
      <c r="M180" s="145" t="s">
        <v>1</v>
      </c>
      <c r="N180" s="146" t="s">
        <v>46</v>
      </c>
      <c r="P180" s="147">
        <f t="shared" si="11"/>
        <v>0</v>
      </c>
      <c r="Q180" s="147">
        <v>0</v>
      </c>
      <c r="R180" s="147">
        <f t="shared" si="12"/>
        <v>0</v>
      </c>
      <c r="S180" s="147">
        <v>0</v>
      </c>
      <c r="T180" s="148">
        <f t="shared" si="13"/>
        <v>0</v>
      </c>
      <c r="AR180" s="149" t="s">
        <v>120</v>
      </c>
      <c r="AT180" s="149" t="s">
        <v>311</v>
      </c>
      <c r="AU180" s="149" t="s">
        <v>88</v>
      </c>
      <c r="AY180" s="17" t="s">
        <v>309</v>
      </c>
      <c r="BE180" s="150">
        <f t="shared" si="14"/>
        <v>0</v>
      </c>
      <c r="BF180" s="150">
        <f t="shared" si="15"/>
        <v>0</v>
      </c>
      <c r="BG180" s="150">
        <f t="shared" si="16"/>
        <v>0</v>
      </c>
      <c r="BH180" s="150">
        <f t="shared" si="17"/>
        <v>0</v>
      </c>
      <c r="BI180" s="150">
        <f t="shared" si="18"/>
        <v>0</v>
      </c>
      <c r="BJ180" s="17" t="s">
        <v>88</v>
      </c>
      <c r="BK180" s="150">
        <f t="shared" si="19"/>
        <v>0</v>
      </c>
      <c r="BL180" s="17" t="s">
        <v>120</v>
      </c>
      <c r="BM180" s="149" t="s">
        <v>567</v>
      </c>
    </row>
    <row r="181" spans="2:65" s="1" customFormat="1" ht="37.9" customHeight="1" x14ac:dyDescent="0.2">
      <c r="B181" s="137"/>
      <c r="C181" s="138" t="s">
        <v>568</v>
      </c>
      <c r="D181" s="138" t="s">
        <v>311</v>
      </c>
      <c r="E181" s="139" t="s">
        <v>8767</v>
      </c>
      <c r="F181" s="140" t="s">
        <v>8768</v>
      </c>
      <c r="G181" s="141" t="s">
        <v>2702</v>
      </c>
      <c r="H181" s="142">
        <v>2</v>
      </c>
      <c r="I181" s="143"/>
      <c r="J181" s="144">
        <f t="shared" si="10"/>
        <v>0</v>
      </c>
      <c r="K181" s="206" t="s">
        <v>10982</v>
      </c>
      <c r="L181" s="33"/>
      <c r="M181" s="145" t="s">
        <v>1</v>
      </c>
      <c r="N181" s="146" t="s">
        <v>46</v>
      </c>
      <c r="P181" s="147">
        <f t="shared" si="11"/>
        <v>0</v>
      </c>
      <c r="Q181" s="147">
        <v>0</v>
      </c>
      <c r="R181" s="147">
        <f t="shared" si="12"/>
        <v>0</v>
      </c>
      <c r="S181" s="147">
        <v>0</v>
      </c>
      <c r="T181" s="148">
        <f t="shared" si="13"/>
        <v>0</v>
      </c>
      <c r="AR181" s="149" t="s">
        <v>120</v>
      </c>
      <c r="AT181" s="149" t="s">
        <v>311</v>
      </c>
      <c r="AU181" s="149" t="s">
        <v>88</v>
      </c>
      <c r="AY181" s="17" t="s">
        <v>309</v>
      </c>
      <c r="BE181" s="150">
        <f t="shared" si="14"/>
        <v>0</v>
      </c>
      <c r="BF181" s="150">
        <f t="shared" si="15"/>
        <v>0</v>
      </c>
      <c r="BG181" s="150">
        <f t="shared" si="16"/>
        <v>0</v>
      </c>
      <c r="BH181" s="150">
        <f t="shared" si="17"/>
        <v>0</v>
      </c>
      <c r="BI181" s="150">
        <f t="shared" si="18"/>
        <v>0</v>
      </c>
      <c r="BJ181" s="17" t="s">
        <v>88</v>
      </c>
      <c r="BK181" s="150">
        <f t="shared" si="19"/>
        <v>0</v>
      </c>
      <c r="BL181" s="17" t="s">
        <v>120</v>
      </c>
      <c r="BM181" s="149" t="s">
        <v>571</v>
      </c>
    </row>
    <row r="182" spans="2:65" s="1" customFormat="1" ht="37.9" customHeight="1" x14ac:dyDescent="0.2">
      <c r="B182" s="137"/>
      <c r="C182" s="138" t="s">
        <v>443</v>
      </c>
      <c r="D182" s="138" t="s">
        <v>311</v>
      </c>
      <c r="E182" s="139" t="s">
        <v>8769</v>
      </c>
      <c r="F182" s="140" t="s">
        <v>8770</v>
      </c>
      <c r="G182" s="141" t="s">
        <v>2702</v>
      </c>
      <c r="H182" s="142">
        <v>2</v>
      </c>
      <c r="I182" s="143"/>
      <c r="J182" s="144">
        <f t="shared" si="10"/>
        <v>0</v>
      </c>
      <c r="K182" s="206" t="s">
        <v>10982</v>
      </c>
      <c r="L182" s="33"/>
      <c r="M182" s="171" t="s">
        <v>1</v>
      </c>
      <c r="N182" s="172" t="s">
        <v>46</v>
      </c>
      <c r="O182" s="173"/>
      <c r="P182" s="174">
        <f t="shared" si="11"/>
        <v>0</v>
      </c>
      <c r="Q182" s="174">
        <v>0</v>
      </c>
      <c r="R182" s="174">
        <f t="shared" si="12"/>
        <v>0</v>
      </c>
      <c r="S182" s="174">
        <v>0</v>
      </c>
      <c r="T182" s="175">
        <f t="shared" si="13"/>
        <v>0</v>
      </c>
      <c r="AR182" s="149" t="s">
        <v>120</v>
      </c>
      <c r="AT182" s="149" t="s">
        <v>311</v>
      </c>
      <c r="AU182" s="149" t="s">
        <v>88</v>
      </c>
      <c r="AY182" s="17" t="s">
        <v>309</v>
      </c>
      <c r="BE182" s="150">
        <f t="shared" si="14"/>
        <v>0</v>
      </c>
      <c r="BF182" s="150">
        <f t="shared" si="15"/>
        <v>0</v>
      </c>
      <c r="BG182" s="150">
        <f t="shared" si="16"/>
        <v>0</v>
      </c>
      <c r="BH182" s="150">
        <f t="shared" si="17"/>
        <v>0</v>
      </c>
      <c r="BI182" s="150">
        <f t="shared" si="18"/>
        <v>0</v>
      </c>
      <c r="BJ182" s="17" t="s">
        <v>88</v>
      </c>
      <c r="BK182" s="150">
        <f t="shared" si="19"/>
        <v>0</v>
      </c>
      <c r="BL182" s="17" t="s">
        <v>120</v>
      </c>
      <c r="BM182" s="149" t="s">
        <v>574</v>
      </c>
    </row>
    <row r="183" spans="2:65" s="1" customFormat="1" ht="6.95" customHeight="1" x14ac:dyDescent="0.2">
      <c r="B183" s="45"/>
      <c r="C183" s="46"/>
      <c r="D183" s="46"/>
      <c r="E183" s="46"/>
      <c r="F183" s="46"/>
      <c r="G183" s="46"/>
      <c r="H183" s="46"/>
      <c r="I183" s="46"/>
      <c r="J183" s="46"/>
      <c r="K183" s="46"/>
      <c r="L183" s="33"/>
    </row>
  </sheetData>
  <autoFilter ref="C124:K182" xr:uid="{00000000-0009-0000-0000-00001C000000}"/>
  <mergeCells count="15">
    <mergeCell ref="E111:H111"/>
    <mergeCell ref="E115:H115"/>
    <mergeCell ref="E113:H113"/>
    <mergeCell ref="E117:H117"/>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2:BM945"/>
  <sheetViews>
    <sheetView showGridLines="0" workbookViewId="0"/>
  </sheetViews>
  <sheetFormatPr defaultRowHeight="11.2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233" t="s">
        <v>5</v>
      </c>
      <c r="M2" s="234"/>
      <c r="N2" s="234"/>
      <c r="O2" s="234"/>
      <c r="P2" s="234"/>
      <c r="Q2" s="234"/>
      <c r="R2" s="234"/>
      <c r="S2" s="234"/>
      <c r="T2" s="234"/>
      <c r="U2" s="234"/>
      <c r="V2" s="234"/>
      <c r="AT2" s="17" t="s">
        <v>102</v>
      </c>
    </row>
    <row r="3" spans="2:46" ht="6.95" customHeight="1" x14ac:dyDescent="0.2">
      <c r="B3" s="18"/>
      <c r="C3" s="19"/>
      <c r="D3" s="19"/>
      <c r="E3" s="19"/>
      <c r="F3" s="19"/>
      <c r="G3" s="19"/>
      <c r="H3" s="19"/>
      <c r="I3" s="19"/>
      <c r="J3" s="19"/>
      <c r="K3" s="19"/>
      <c r="L3" s="20"/>
      <c r="AT3" s="17" t="s">
        <v>90</v>
      </c>
    </row>
    <row r="4" spans="2:46" ht="24.95" customHeight="1" x14ac:dyDescent="0.2">
      <c r="B4" s="20"/>
      <c r="D4" s="21" t="s">
        <v>275</v>
      </c>
      <c r="L4" s="20"/>
      <c r="M4" s="94" t="s">
        <v>10</v>
      </c>
      <c r="AT4" s="17" t="s">
        <v>3</v>
      </c>
    </row>
    <row r="5" spans="2:46" ht="6.95" customHeight="1" x14ac:dyDescent="0.2">
      <c r="B5" s="20"/>
      <c r="L5" s="20"/>
    </row>
    <row r="6" spans="2:46" ht="12" customHeight="1" x14ac:dyDescent="0.2">
      <c r="B6" s="20"/>
      <c r="D6" s="27" t="s">
        <v>16</v>
      </c>
      <c r="L6" s="20"/>
    </row>
    <row r="7" spans="2:46" ht="16.5" customHeight="1" x14ac:dyDescent="0.2">
      <c r="B7" s="20"/>
      <c r="E7" s="254" t="str">
        <f>'Rekapitulace stavby'!K6</f>
        <v>OBLASTNÍ NEMOCNICE JIČÍN PAVILON PSYCHIATRIE</v>
      </c>
      <c r="F7" s="255"/>
      <c r="G7" s="255"/>
      <c r="H7" s="255"/>
      <c r="L7" s="20"/>
    </row>
    <row r="8" spans="2:46" ht="12.75" x14ac:dyDescent="0.2">
      <c r="B8" s="20"/>
      <c r="D8" s="27" t="s">
        <v>276</v>
      </c>
      <c r="L8" s="20"/>
    </row>
    <row r="9" spans="2:46" ht="16.5" customHeight="1" x14ac:dyDescent="0.2">
      <c r="B9" s="20"/>
      <c r="E9" s="254" t="s">
        <v>277</v>
      </c>
      <c r="F9" s="234"/>
      <c r="G9" s="234"/>
      <c r="H9" s="234"/>
      <c r="L9" s="20"/>
    </row>
    <row r="10" spans="2:46" ht="12" customHeight="1" x14ac:dyDescent="0.2">
      <c r="B10" s="20"/>
      <c r="D10" s="27" t="s">
        <v>278</v>
      </c>
      <c r="L10" s="20"/>
    </row>
    <row r="11" spans="2:46" s="1" customFormat="1" ht="16.5" customHeight="1" x14ac:dyDescent="0.2">
      <c r="B11" s="33"/>
      <c r="E11" s="238" t="s">
        <v>591</v>
      </c>
      <c r="F11" s="253"/>
      <c r="G11" s="253"/>
      <c r="H11" s="253"/>
      <c r="L11" s="33"/>
    </row>
    <row r="12" spans="2:46" s="1" customFormat="1" ht="12" customHeight="1" x14ac:dyDescent="0.2">
      <c r="B12" s="33"/>
      <c r="D12" s="27" t="s">
        <v>592</v>
      </c>
      <c r="L12" s="33"/>
    </row>
    <row r="13" spans="2:46" s="1" customFormat="1" ht="16.5" customHeight="1" x14ac:dyDescent="0.2">
      <c r="B13" s="33"/>
      <c r="E13" s="220" t="s">
        <v>593</v>
      </c>
      <c r="F13" s="253"/>
      <c r="G13" s="253"/>
      <c r="H13" s="253"/>
      <c r="L13" s="33"/>
    </row>
    <row r="14" spans="2:46" s="1" customFormat="1" x14ac:dyDescent="0.2">
      <c r="B14" s="33"/>
      <c r="L14" s="33"/>
    </row>
    <row r="15" spans="2:46" s="1" customFormat="1" ht="12" customHeight="1" x14ac:dyDescent="0.2">
      <c r="B15" s="33"/>
      <c r="D15" s="27" t="s">
        <v>18</v>
      </c>
      <c r="F15" s="25" t="s">
        <v>19</v>
      </c>
      <c r="I15" s="27" t="s">
        <v>20</v>
      </c>
      <c r="J15" s="25" t="s">
        <v>1</v>
      </c>
      <c r="L15" s="33"/>
    </row>
    <row r="16" spans="2:46" s="1" customFormat="1" ht="12" customHeight="1" x14ac:dyDescent="0.2">
      <c r="B16" s="33"/>
      <c r="D16" s="27" t="s">
        <v>22</v>
      </c>
      <c r="F16" s="25" t="s">
        <v>23</v>
      </c>
      <c r="I16" s="27" t="s">
        <v>24</v>
      </c>
      <c r="J16" s="53">
        <f>'Rekapitulace stavby'!AN8</f>
        <v>45961</v>
      </c>
      <c r="L16" s="33"/>
    </row>
    <row r="17" spans="2:12" s="1" customFormat="1" ht="10.9" customHeight="1" x14ac:dyDescent="0.2">
      <c r="B17" s="33"/>
      <c r="L17" s="33"/>
    </row>
    <row r="18" spans="2:12" s="1" customFormat="1" ht="12" customHeight="1" x14ac:dyDescent="0.2">
      <c r="B18" s="33"/>
      <c r="D18" s="27" t="s">
        <v>29</v>
      </c>
      <c r="I18" s="27" t="s">
        <v>30</v>
      </c>
      <c r="J18" s="25" t="s">
        <v>1</v>
      </c>
      <c r="L18" s="33"/>
    </row>
    <row r="19" spans="2:12" s="1" customFormat="1" ht="18" customHeight="1" x14ac:dyDescent="0.2">
      <c r="B19" s="33"/>
      <c r="E19" s="25" t="s">
        <v>31</v>
      </c>
      <c r="I19" s="27" t="s">
        <v>32</v>
      </c>
      <c r="J19" s="25" t="s">
        <v>1</v>
      </c>
      <c r="L19" s="33"/>
    </row>
    <row r="20" spans="2:12" s="1" customFormat="1" ht="6.95" customHeight="1" x14ac:dyDescent="0.2">
      <c r="B20" s="33"/>
      <c r="L20" s="33"/>
    </row>
    <row r="21" spans="2:12" s="1" customFormat="1" ht="12" customHeight="1" x14ac:dyDescent="0.2">
      <c r="B21" s="33"/>
      <c r="D21" s="27" t="s">
        <v>33</v>
      </c>
      <c r="I21" s="27" t="s">
        <v>30</v>
      </c>
      <c r="J21" s="28" t="str">
        <f>'Rekapitulace stavby'!AN13</f>
        <v>Vyplň údaj</v>
      </c>
      <c r="L21" s="33"/>
    </row>
    <row r="22" spans="2:12" s="1" customFormat="1" ht="18" customHeight="1" x14ac:dyDescent="0.2">
      <c r="B22" s="33"/>
      <c r="E22" s="256" t="str">
        <f>'Rekapitulace stavby'!E14</f>
        <v>Vyplň údaj</v>
      </c>
      <c r="F22" s="242"/>
      <c r="G22" s="242"/>
      <c r="H22" s="242"/>
      <c r="I22" s="27" t="s">
        <v>32</v>
      </c>
      <c r="J22" s="28" t="str">
        <f>'Rekapitulace stavby'!AN14</f>
        <v>Vyplň údaj</v>
      </c>
      <c r="L22" s="33"/>
    </row>
    <row r="23" spans="2:12" s="1" customFormat="1" ht="6.95" customHeight="1" x14ac:dyDescent="0.2">
      <c r="B23" s="33"/>
      <c r="L23" s="33"/>
    </row>
    <row r="24" spans="2:12" s="1" customFormat="1" ht="12" customHeight="1" x14ac:dyDescent="0.2">
      <c r="B24" s="33"/>
      <c r="D24" s="27" t="s">
        <v>35</v>
      </c>
      <c r="I24" s="27" t="s">
        <v>30</v>
      </c>
      <c r="J24" s="25" t="s">
        <v>1</v>
      </c>
      <c r="L24" s="33"/>
    </row>
    <row r="25" spans="2:12" s="1" customFormat="1" ht="18" customHeight="1" x14ac:dyDescent="0.2">
      <c r="B25" s="33"/>
      <c r="E25" s="25" t="s">
        <v>36</v>
      </c>
      <c r="I25" s="27" t="s">
        <v>32</v>
      </c>
      <c r="J25" s="25" t="s">
        <v>1</v>
      </c>
      <c r="L25" s="33"/>
    </row>
    <row r="26" spans="2:12" s="1" customFormat="1" ht="6.95" customHeight="1" x14ac:dyDescent="0.2">
      <c r="B26" s="33"/>
      <c r="L26" s="33"/>
    </row>
    <row r="27" spans="2:12" s="1" customFormat="1" ht="12" customHeight="1" x14ac:dyDescent="0.2">
      <c r="B27" s="33"/>
      <c r="D27" s="27" t="s">
        <v>38</v>
      </c>
      <c r="I27" s="27" t="s">
        <v>30</v>
      </c>
      <c r="J27" s="25" t="str">
        <f>IF('Rekapitulace stavby'!AN19="","",'Rekapitulace stavby'!AN19)</f>
        <v/>
      </c>
      <c r="L27" s="33"/>
    </row>
    <row r="28" spans="2:12" s="1" customFormat="1" ht="18" customHeight="1" x14ac:dyDescent="0.2">
      <c r="B28" s="33"/>
      <c r="E28" s="25" t="str">
        <f>IF('Rekapitulace stavby'!E20="","",'Rekapitulace stavby'!E20)</f>
        <v xml:space="preserve"> </v>
      </c>
      <c r="I28" s="27" t="s">
        <v>32</v>
      </c>
      <c r="J28" s="25" t="str">
        <f>IF('Rekapitulace stavby'!AN20="","",'Rekapitulace stavby'!AN20)</f>
        <v/>
      </c>
      <c r="L28" s="33"/>
    </row>
    <row r="29" spans="2:12" s="1" customFormat="1" ht="6.95" customHeight="1" x14ac:dyDescent="0.2">
      <c r="B29" s="33"/>
      <c r="L29" s="33"/>
    </row>
    <row r="30" spans="2:12" s="1" customFormat="1" ht="12" customHeight="1" x14ac:dyDescent="0.2">
      <c r="B30" s="33"/>
      <c r="D30" s="27" t="s">
        <v>39</v>
      </c>
      <c r="L30" s="33"/>
    </row>
    <row r="31" spans="2:12" s="7" customFormat="1" ht="119.25" customHeight="1" x14ac:dyDescent="0.2">
      <c r="B31" s="95"/>
      <c r="E31" s="246" t="s">
        <v>40</v>
      </c>
      <c r="F31" s="246"/>
      <c r="G31" s="246"/>
      <c r="H31" s="246"/>
      <c r="L31" s="95"/>
    </row>
    <row r="32" spans="2:12" s="1" customFormat="1" ht="6.95" customHeight="1" x14ac:dyDescent="0.2">
      <c r="B32" s="33"/>
      <c r="L32" s="33"/>
    </row>
    <row r="33" spans="2:12" s="1" customFormat="1" ht="6.95" customHeight="1" x14ac:dyDescent="0.2">
      <c r="B33" s="33"/>
      <c r="D33" s="54"/>
      <c r="E33" s="54"/>
      <c r="F33" s="54"/>
      <c r="G33" s="54"/>
      <c r="H33" s="54"/>
      <c r="I33" s="54"/>
      <c r="J33" s="54"/>
      <c r="K33" s="54"/>
      <c r="L33" s="33"/>
    </row>
    <row r="34" spans="2:12" s="1" customFormat="1" ht="25.35" customHeight="1" x14ac:dyDescent="0.2">
      <c r="B34" s="33"/>
      <c r="D34" s="96" t="s">
        <v>41</v>
      </c>
      <c r="J34" s="67">
        <f>ROUND(J142, 2)</f>
        <v>0</v>
      </c>
      <c r="L34" s="33"/>
    </row>
    <row r="35" spans="2:12" s="1" customFormat="1" ht="6.95" customHeight="1" x14ac:dyDescent="0.2">
      <c r="B35" s="33"/>
      <c r="D35" s="54"/>
      <c r="E35" s="54"/>
      <c r="F35" s="54"/>
      <c r="G35" s="54"/>
      <c r="H35" s="54"/>
      <c r="I35" s="54"/>
      <c r="J35" s="54"/>
      <c r="K35" s="54"/>
      <c r="L35" s="33"/>
    </row>
    <row r="36" spans="2:12" s="1" customFormat="1" ht="14.45" customHeight="1" x14ac:dyDescent="0.2">
      <c r="B36" s="33"/>
      <c r="F36" s="36" t="s">
        <v>43</v>
      </c>
      <c r="I36" s="36" t="s">
        <v>42</v>
      </c>
      <c r="J36" s="36" t="s">
        <v>44</v>
      </c>
      <c r="L36" s="33"/>
    </row>
    <row r="37" spans="2:12" s="1" customFormat="1" ht="14.45" customHeight="1" x14ac:dyDescent="0.2">
      <c r="B37" s="33"/>
      <c r="D37" s="56" t="s">
        <v>45</v>
      </c>
      <c r="E37" s="27" t="s">
        <v>46</v>
      </c>
      <c r="F37" s="87">
        <f>ROUND((SUM(BE142:BE944)),  2)</f>
        <v>0</v>
      </c>
      <c r="I37" s="97">
        <v>0.21</v>
      </c>
      <c r="J37" s="87">
        <f>ROUND(((SUM(BE142:BE944))*I37),  2)</f>
        <v>0</v>
      </c>
      <c r="L37" s="33"/>
    </row>
    <row r="38" spans="2:12" s="1" customFormat="1" ht="14.45" customHeight="1" x14ac:dyDescent="0.2">
      <c r="B38" s="33"/>
      <c r="E38" s="27" t="s">
        <v>47</v>
      </c>
      <c r="F38" s="87">
        <f>ROUND((SUM(BF142:BF944)),  2)</f>
        <v>0</v>
      </c>
      <c r="I38" s="97">
        <v>0.12</v>
      </c>
      <c r="J38" s="87">
        <f>ROUND(((SUM(BF142:BF944))*I38),  2)</f>
        <v>0</v>
      </c>
      <c r="L38" s="33"/>
    </row>
    <row r="39" spans="2:12" s="1" customFormat="1" ht="14.45" hidden="1" customHeight="1" x14ac:dyDescent="0.2">
      <c r="B39" s="33"/>
      <c r="E39" s="27" t="s">
        <v>48</v>
      </c>
      <c r="F39" s="87">
        <f>ROUND((SUM(BG142:BG944)),  2)</f>
        <v>0</v>
      </c>
      <c r="I39" s="97">
        <v>0.21</v>
      </c>
      <c r="J39" s="87">
        <f>0</f>
        <v>0</v>
      </c>
      <c r="L39" s="33"/>
    </row>
    <row r="40" spans="2:12" s="1" customFormat="1" ht="14.45" hidden="1" customHeight="1" x14ac:dyDescent="0.2">
      <c r="B40" s="33"/>
      <c r="E40" s="27" t="s">
        <v>49</v>
      </c>
      <c r="F40" s="87">
        <f>ROUND((SUM(BH142:BH944)),  2)</f>
        <v>0</v>
      </c>
      <c r="I40" s="97">
        <v>0.12</v>
      </c>
      <c r="J40" s="87">
        <f>0</f>
        <v>0</v>
      </c>
      <c r="L40" s="33"/>
    </row>
    <row r="41" spans="2:12" s="1" customFormat="1" ht="14.45" hidden="1" customHeight="1" x14ac:dyDescent="0.2">
      <c r="B41" s="33"/>
      <c r="E41" s="27" t="s">
        <v>50</v>
      </c>
      <c r="F41" s="87">
        <f>ROUND((SUM(BI142:BI944)),  2)</f>
        <v>0</v>
      </c>
      <c r="I41" s="97">
        <v>0</v>
      </c>
      <c r="J41" s="87">
        <f>0</f>
        <v>0</v>
      </c>
      <c r="L41" s="33"/>
    </row>
    <row r="42" spans="2:12" s="1" customFormat="1" ht="6.95" customHeight="1" x14ac:dyDescent="0.2">
      <c r="B42" s="33"/>
      <c r="L42" s="33"/>
    </row>
    <row r="43" spans="2:12" s="1" customFormat="1" ht="25.35" customHeight="1" x14ac:dyDescent="0.2">
      <c r="B43" s="33"/>
      <c r="C43" s="98"/>
      <c r="D43" s="99" t="s">
        <v>51</v>
      </c>
      <c r="E43" s="58"/>
      <c r="F43" s="58"/>
      <c r="G43" s="100" t="s">
        <v>52</v>
      </c>
      <c r="H43" s="101" t="s">
        <v>53</v>
      </c>
      <c r="I43" s="58"/>
      <c r="J43" s="102">
        <f>SUM(J34:J41)</f>
        <v>0</v>
      </c>
      <c r="K43" s="103"/>
      <c r="L43" s="33"/>
    </row>
    <row r="44" spans="2:12" s="1" customFormat="1" ht="14.45" customHeight="1" x14ac:dyDescent="0.2">
      <c r="B44" s="33"/>
      <c r="L44" s="33"/>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33"/>
      <c r="D50" s="42" t="s">
        <v>54</v>
      </c>
      <c r="E50" s="43"/>
      <c r="F50" s="43"/>
      <c r="G50" s="42" t="s">
        <v>55</v>
      </c>
      <c r="H50" s="43"/>
      <c r="I50" s="43"/>
      <c r="J50" s="43"/>
      <c r="K50" s="43"/>
      <c r="L50" s="33"/>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2.75" x14ac:dyDescent="0.2">
      <c r="B61" s="33"/>
      <c r="D61" s="44" t="s">
        <v>56</v>
      </c>
      <c r="E61" s="35"/>
      <c r="F61" s="104" t="s">
        <v>57</v>
      </c>
      <c r="G61" s="44" t="s">
        <v>56</v>
      </c>
      <c r="H61" s="35"/>
      <c r="I61" s="35"/>
      <c r="J61" s="105" t="s">
        <v>57</v>
      </c>
      <c r="K61" s="35"/>
      <c r="L61" s="33"/>
    </row>
    <row r="62" spans="2:12" x14ac:dyDescent="0.2">
      <c r="B62" s="20"/>
      <c r="L62" s="20"/>
    </row>
    <row r="63" spans="2:12" x14ac:dyDescent="0.2">
      <c r="B63" s="20"/>
      <c r="L63" s="20"/>
    </row>
    <row r="64" spans="2:12" x14ac:dyDescent="0.2">
      <c r="B64" s="20"/>
      <c r="L64" s="20"/>
    </row>
    <row r="65" spans="2:12" s="1" customFormat="1" ht="12.75" x14ac:dyDescent="0.2">
      <c r="B65" s="33"/>
      <c r="D65" s="42" t="s">
        <v>58</v>
      </c>
      <c r="E65" s="43"/>
      <c r="F65" s="43"/>
      <c r="G65" s="42" t="s">
        <v>59</v>
      </c>
      <c r="H65" s="43"/>
      <c r="I65" s="43"/>
      <c r="J65" s="43"/>
      <c r="K65" s="43"/>
      <c r="L65" s="33"/>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2.75" x14ac:dyDescent="0.2">
      <c r="B76" s="33"/>
      <c r="D76" s="44" t="s">
        <v>56</v>
      </c>
      <c r="E76" s="35"/>
      <c r="F76" s="104" t="s">
        <v>57</v>
      </c>
      <c r="G76" s="44" t="s">
        <v>56</v>
      </c>
      <c r="H76" s="35"/>
      <c r="I76" s="35"/>
      <c r="J76" s="105" t="s">
        <v>57</v>
      </c>
      <c r="K76" s="35"/>
      <c r="L76" s="33"/>
    </row>
    <row r="77" spans="2:12" s="1" customFormat="1" ht="14.45" customHeight="1" x14ac:dyDescent="0.2">
      <c r="B77" s="45"/>
      <c r="C77" s="46"/>
      <c r="D77" s="46"/>
      <c r="E77" s="46"/>
      <c r="F77" s="46"/>
      <c r="G77" s="46"/>
      <c r="H77" s="46"/>
      <c r="I77" s="46"/>
      <c r="J77" s="46"/>
      <c r="K77" s="46"/>
      <c r="L77" s="33"/>
    </row>
    <row r="81" spans="2:12" s="1" customFormat="1" ht="6.95" customHeight="1" x14ac:dyDescent="0.2">
      <c r="B81" s="47"/>
      <c r="C81" s="48"/>
      <c r="D81" s="48"/>
      <c r="E81" s="48"/>
      <c r="F81" s="48"/>
      <c r="G81" s="48"/>
      <c r="H81" s="48"/>
      <c r="I81" s="48"/>
      <c r="J81" s="48"/>
      <c r="K81" s="48"/>
      <c r="L81" s="33"/>
    </row>
    <row r="82" spans="2:12" s="1" customFormat="1" ht="24.95" customHeight="1" x14ac:dyDescent="0.2">
      <c r="B82" s="33"/>
      <c r="C82" s="21" t="s">
        <v>280</v>
      </c>
      <c r="L82" s="33"/>
    </row>
    <row r="83" spans="2:12" s="1" customFormat="1" ht="6.95" customHeight="1" x14ac:dyDescent="0.2">
      <c r="B83" s="33"/>
      <c r="L83" s="33"/>
    </row>
    <row r="84" spans="2:12" s="1" customFormat="1" ht="12" customHeight="1" x14ac:dyDescent="0.2">
      <c r="B84" s="33"/>
      <c r="C84" s="27" t="s">
        <v>16</v>
      </c>
      <c r="L84" s="33"/>
    </row>
    <row r="85" spans="2:12" s="1" customFormat="1" ht="16.5" customHeight="1" x14ac:dyDescent="0.2">
      <c r="B85" s="33"/>
      <c r="E85" s="254" t="str">
        <f>E7</f>
        <v>OBLASTNÍ NEMOCNICE JIČÍN PAVILON PSYCHIATRIE</v>
      </c>
      <c r="F85" s="255"/>
      <c r="G85" s="255"/>
      <c r="H85" s="255"/>
      <c r="L85" s="33"/>
    </row>
    <row r="86" spans="2:12" ht="12" customHeight="1" x14ac:dyDescent="0.2">
      <c r="B86" s="20"/>
      <c r="C86" s="27" t="s">
        <v>276</v>
      </c>
      <c r="L86" s="20"/>
    </row>
    <row r="87" spans="2:12" ht="16.5" customHeight="1" x14ac:dyDescent="0.2">
      <c r="B87" s="20"/>
      <c r="E87" s="254" t="s">
        <v>277</v>
      </c>
      <c r="F87" s="234"/>
      <c r="G87" s="234"/>
      <c r="H87" s="234"/>
      <c r="L87" s="20"/>
    </row>
    <row r="88" spans="2:12" ht="12" customHeight="1" x14ac:dyDescent="0.2">
      <c r="B88" s="20"/>
      <c r="C88" s="27" t="s">
        <v>278</v>
      </c>
      <c r="L88" s="20"/>
    </row>
    <row r="89" spans="2:12" s="1" customFormat="1" ht="16.5" customHeight="1" x14ac:dyDescent="0.2">
      <c r="B89" s="33"/>
      <c r="E89" s="238" t="s">
        <v>591</v>
      </c>
      <c r="F89" s="253"/>
      <c r="G89" s="253"/>
      <c r="H89" s="253"/>
      <c r="L89" s="33"/>
    </row>
    <row r="90" spans="2:12" s="1" customFormat="1" ht="12" customHeight="1" x14ac:dyDescent="0.2">
      <c r="B90" s="33"/>
      <c r="C90" s="27" t="s">
        <v>592</v>
      </c>
      <c r="L90" s="33"/>
    </row>
    <row r="91" spans="2:12" s="1" customFormat="1" ht="16.5" customHeight="1" x14ac:dyDescent="0.2">
      <c r="B91" s="33"/>
      <c r="E91" s="220" t="str">
        <f>E13</f>
        <v>D.1.1.A - SPODNÍ STAVBA</v>
      </c>
      <c r="F91" s="253"/>
      <c r="G91" s="253"/>
      <c r="H91" s="253"/>
      <c r="L91" s="33"/>
    </row>
    <row r="92" spans="2:12" s="1" customFormat="1" ht="6.95" customHeight="1" x14ac:dyDescent="0.2">
      <c r="B92" s="33"/>
      <c r="L92" s="33"/>
    </row>
    <row r="93" spans="2:12" s="1" customFormat="1" ht="12" customHeight="1" x14ac:dyDescent="0.2">
      <c r="B93" s="33"/>
      <c r="C93" s="27" t="s">
        <v>22</v>
      </c>
      <c r="F93" s="25" t="str">
        <f>F16</f>
        <v xml:space="preserve"> </v>
      </c>
      <c r="I93" s="27" t="s">
        <v>24</v>
      </c>
      <c r="J93" s="53">
        <f>IF(J16="","",J16)</f>
        <v>45961</v>
      </c>
      <c r="L93" s="33"/>
    </row>
    <row r="94" spans="2:12" s="1" customFormat="1" ht="6.95" customHeight="1" x14ac:dyDescent="0.2">
      <c r="B94" s="33"/>
      <c r="L94" s="33"/>
    </row>
    <row r="95" spans="2:12" s="1" customFormat="1" ht="15.2" customHeight="1" x14ac:dyDescent="0.2">
      <c r="B95" s="33"/>
      <c r="C95" s="27" t="s">
        <v>29</v>
      </c>
      <c r="F95" s="25" t="str">
        <f>E19</f>
        <v>KRÁLOVÉHRADECKÝ KRAJ</v>
      </c>
      <c r="I95" s="27" t="s">
        <v>35</v>
      </c>
      <c r="J95" s="31" t="str">
        <f>E25</f>
        <v>KANIA a.s.</v>
      </c>
      <c r="L95" s="33"/>
    </row>
    <row r="96" spans="2:12" s="1" customFormat="1" ht="15.2" customHeight="1" x14ac:dyDescent="0.2">
      <c r="B96" s="33"/>
      <c r="C96" s="27" t="s">
        <v>33</v>
      </c>
      <c r="F96" s="25" t="str">
        <f>IF(E22="","",E22)</f>
        <v>Vyplň údaj</v>
      </c>
      <c r="I96" s="27" t="s">
        <v>38</v>
      </c>
      <c r="J96" s="31" t="str">
        <f>E28</f>
        <v xml:space="preserve"> </v>
      </c>
      <c r="L96" s="33"/>
    </row>
    <row r="97" spans="2:47" s="1" customFormat="1" ht="10.35" customHeight="1" x14ac:dyDescent="0.2">
      <c r="B97" s="33"/>
      <c r="L97" s="33"/>
    </row>
    <row r="98" spans="2:47" s="1" customFormat="1" ht="29.25" customHeight="1" x14ac:dyDescent="0.2">
      <c r="B98" s="33"/>
      <c r="C98" s="106" t="s">
        <v>281</v>
      </c>
      <c r="D98" s="98"/>
      <c r="E98" s="98"/>
      <c r="F98" s="98"/>
      <c r="G98" s="98"/>
      <c r="H98" s="98"/>
      <c r="I98" s="98"/>
      <c r="J98" s="107" t="s">
        <v>282</v>
      </c>
      <c r="K98" s="98"/>
      <c r="L98" s="33"/>
    </row>
    <row r="99" spans="2:47" s="1" customFormat="1" ht="10.35" customHeight="1" x14ac:dyDescent="0.2">
      <c r="B99" s="33"/>
      <c r="L99" s="33"/>
    </row>
    <row r="100" spans="2:47" s="1" customFormat="1" ht="22.9" customHeight="1" x14ac:dyDescent="0.2">
      <c r="B100" s="33"/>
      <c r="C100" s="108" t="s">
        <v>283</v>
      </c>
      <c r="J100" s="67">
        <f>J142</f>
        <v>0</v>
      </c>
      <c r="L100" s="33"/>
      <c r="AU100" s="17" t="s">
        <v>284</v>
      </c>
    </row>
    <row r="101" spans="2:47" s="8" customFormat="1" ht="24.95" customHeight="1" x14ac:dyDescent="0.2">
      <c r="B101" s="109"/>
      <c r="D101" s="110" t="s">
        <v>285</v>
      </c>
      <c r="E101" s="111"/>
      <c r="F101" s="111"/>
      <c r="G101" s="111"/>
      <c r="H101" s="111"/>
      <c r="I101" s="111"/>
      <c r="J101" s="112">
        <f>J143</f>
        <v>0</v>
      </c>
      <c r="L101" s="109"/>
    </row>
    <row r="102" spans="2:47" s="9" customFormat="1" ht="19.899999999999999" customHeight="1" x14ac:dyDescent="0.2">
      <c r="B102" s="113"/>
      <c r="D102" s="114" t="s">
        <v>286</v>
      </c>
      <c r="E102" s="115"/>
      <c r="F102" s="115"/>
      <c r="G102" s="115"/>
      <c r="H102" s="115"/>
      <c r="I102" s="115"/>
      <c r="J102" s="116">
        <f>J144</f>
        <v>0</v>
      </c>
      <c r="L102" s="113"/>
    </row>
    <row r="103" spans="2:47" s="9" customFormat="1" ht="19.899999999999999" customHeight="1" x14ac:dyDescent="0.2">
      <c r="B103" s="113"/>
      <c r="D103" s="114" t="s">
        <v>594</v>
      </c>
      <c r="E103" s="115"/>
      <c r="F103" s="115"/>
      <c r="G103" s="115"/>
      <c r="H103" s="115"/>
      <c r="I103" s="115"/>
      <c r="J103" s="116">
        <f>J240</f>
        <v>0</v>
      </c>
      <c r="L103" s="113"/>
    </row>
    <row r="104" spans="2:47" s="9" customFormat="1" ht="19.899999999999999" customHeight="1" x14ac:dyDescent="0.2">
      <c r="B104" s="113"/>
      <c r="D104" s="114" t="s">
        <v>595</v>
      </c>
      <c r="E104" s="115"/>
      <c r="F104" s="115"/>
      <c r="G104" s="115"/>
      <c r="H104" s="115"/>
      <c r="I104" s="115"/>
      <c r="J104" s="116">
        <f>J390</f>
        <v>0</v>
      </c>
      <c r="L104" s="113"/>
    </row>
    <row r="105" spans="2:47" s="9" customFormat="1" ht="19.899999999999999" customHeight="1" x14ac:dyDescent="0.2">
      <c r="B105" s="113"/>
      <c r="D105" s="114" t="s">
        <v>596</v>
      </c>
      <c r="E105" s="115"/>
      <c r="F105" s="115"/>
      <c r="G105" s="115"/>
      <c r="H105" s="115"/>
      <c r="I105" s="115"/>
      <c r="J105" s="116">
        <f>J506</f>
        <v>0</v>
      </c>
      <c r="L105" s="113"/>
    </row>
    <row r="106" spans="2:47" s="9" customFormat="1" ht="19.899999999999999" customHeight="1" x14ac:dyDescent="0.2">
      <c r="B106" s="113"/>
      <c r="D106" s="114" t="s">
        <v>597</v>
      </c>
      <c r="E106" s="115"/>
      <c r="F106" s="115"/>
      <c r="G106" s="115"/>
      <c r="H106" s="115"/>
      <c r="I106" s="115"/>
      <c r="J106" s="116">
        <f>J571</f>
        <v>0</v>
      </c>
      <c r="L106" s="113"/>
    </row>
    <row r="107" spans="2:47" s="9" customFormat="1" ht="19.899999999999999" customHeight="1" x14ac:dyDescent="0.2">
      <c r="B107" s="113"/>
      <c r="D107" s="114" t="s">
        <v>598</v>
      </c>
      <c r="E107" s="115"/>
      <c r="F107" s="115"/>
      <c r="G107" s="115"/>
      <c r="H107" s="115"/>
      <c r="I107" s="115"/>
      <c r="J107" s="116">
        <f>J688</f>
        <v>0</v>
      </c>
      <c r="L107" s="113"/>
    </row>
    <row r="108" spans="2:47" s="9" customFormat="1" ht="19.899999999999999" customHeight="1" x14ac:dyDescent="0.2">
      <c r="B108" s="113"/>
      <c r="D108" s="114" t="s">
        <v>288</v>
      </c>
      <c r="E108" s="115"/>
      <c r="F108" s="115"/>
      <c r="G108" s="115"/>
      <c r="H108" s="115"/>
      <c r="I108" s="115"/>
      <c r="J108" s="116">
        <f>J695</f>
        <v>0</v>
      </c>
      <c r="L108" s="113"/>
    </row>
    <row r="109" spans="2:47" s="9" customFormat="1" ht="19.899999999999999" customHeight="1" x14ac:dyDescent="0.2">
      <c r="B109" s="113"/>
      <c r="D109" s="114" t="s">
        <v>290</v>
      </c>
      <c r="E109" s="115"/>
      <c r="F109" s="115"/>
      <c r="G109" s="115"/>
      <c r="H109" s="115"/>
      <c r="I109" s="115"/>
      <c r="J109" s="116">
        <f>J723</f>
        <v>0</v>
      </c>
      <c r="L109" s="113"/>
    </row>
    <row r="110" spans="2:47" s="9" customFormat="1" ht="19.899999999999999" customHeight="1" x14ac:dyDescent="0.2">
      <c r="B110" s="113"/>
      <c r="D110" s="114" t="s">
        <v>599</v>
      </c>
      <c r="E110" s="115"/>
      <c r="F110" s="115"/>
      <c r="G110" s="115"/>
      <c r="H110" s="115"/>
      <c r="I110" s="115"/>
      <c r="J110" s="116">
        <f>J735</f>
        <v>0</v>
      </c>
      <c r="L110" s="113"/>
    </row>
    <row r="111" spans="2:47" s="8" customFormat="1" ht="24.95" customHeight="1" x14ac:dyDescent="0.2">
      <c r="B111" s="109"/>
      <c r="D111" s="110" t="s">
        <v>600</v>
      </c>
      <c r="E111" s="111"/>
      <c r="F111" s="111"/>
      <c r="G111" s="111"/>
      <c r="H111" s="111"/>
      <c r="I111" s="111"/>
      <c r="J111" s="112">
        <f>J738</f>
        <v>0</v>
      </c>
      <c r="L111" s="109"/>
    </row>
    <row r="112" spans="2:47" s="9" customFormat="1" ht="19.899999999999999" customHeight="1" x14ac:dyDescent="0.2">
      <c r="B112" s="113"/>
      <c r="D112" s="114" t="s">
        <v>601</v>
      </c>
      <c r="E112" s="115"/>
      <c r="F112" s="115"/>
      <c r="G112" s="115"/>
      <c r="H112" s="115"/>
      <c r="I112" s="115"/>
      <c r="J112" s="116">
        <f>J739</f>
        <v>0</v>
      </c>
      <c r="L112" s="113"/>
    </row>
    <row r="113" spans="2:12" s="9" customFormat="1" ht="19.899999999999999" customHeight="1" x14ac:dyDescent="0.2">
      <c r="B113" s="113"/>
      <c r="D113" s="114" t="s">
        <v>602</v>
      </c>
      <c r="E113" s="115"/>
      <c r="F113" s="115"/>
      <c r="G113" s="115"/>
      <c r="H113" s="115"/>
      <c r="I113" s="115"/>
      <c r="J113" s="116">
        <f>J810</f>
        <v>0</v>
      </c>
      <c r="L113" s="113"/>
    </row>
    <row r="114" spans="2:12" s="9" customFormat="1" ht="19.899999999999999" customHeight="1" x14ac:dyDescent="0.2">
      <c r="B114" s="113"/>
      <c r="D114" s="114" t="s">
        <v>603</v>
      </c>
      <c r="E114" s="115"/>
      <c r="F114" s="115"/>
      <c r="G114" s="115"/>
      <c r="H114" s="115"/>
      <c r="I114" s="115"/>
      <c r="J114" s="116">
        <f>J840</f>
        <v>0</v>
      </c>
      <c r="L114" s="113"/>
    </row>
    <row r="115" spans="2:12" s="9" customFormat="1" ht="19.899999999999999" customHeight="1" x14ac:dyDescent="0.2">
      <c r="B115" s="113"/>
      <c r="D115" s="114" t="s">
        <v>604</v>
      </c>
      <c r="E115" s="115"/>
      <c r="F115" s="115"/>
      <c r="G115" s="115"/>
      <c r="H115" s="115"/>
      <c r="I115" s="115"/>
      <c r="J115" s="116">
        <f>J845</f>
        <v>0</v>
      </c>
      <c r="L115" s="113"/>
    </row>
    <row r="116" spans="2:12" s="9" customFormat="1" ht="19.899999999999999" customHeight="1" x14ac:dyDescent="0.2">
      <c r="B116" s="113"/>
      <c r="D116" s="114" t="s">
        <v>605</v>
      </c>
      <c r="E116" s="115"/>
      <c r="F116" s="115"/>
      <c r="G116" s="115"/>
      <c r="H116" s="115"/>
      <c r="I116" s="115"/>
      <c r="J116" s="116">
        <f>J892</f>
        <v>0</v>
      </c>
      <c r="L116" s="113"/>
    </row>
    <row r="117" spans="2:12" s="9" customFormat="1" ht="19.899999999999999" customHeight="1" x14ac:dyDescent="0.2">
      <c r="B117" s="113"/>
      <c r="D117" s="114" t="s">
        <v>606</v>
      </c>
      <c r="E117" s="115"/>
      <c r="F117" s="115"/>
      <c r="G117" s="115"/>
      <c r="H117" s="115"/>
      <c r="I117" s="115"/>
      <c r="J117" s="116">
        <f>J909</f>
        <v>0</v>
      </c>
      <c r="L117" s="113"/>
    </row>
    <row r="118" spans="2:12" s="9" customFormat="1" ht="19.899999999999999" customHeight="1" x14ac:dyDescent="0.2">
      <c r="B118" s="113"/>
      <c r="D118" s="114" t="s">
        <v>607</v>
      </c>
      <c r="E118" s="115"/>
      <c r="F118" s="115"/>
      <c r="G118" s="115"/>
      <c r="H118" s="115"/>
      <c r="I118" s="115"/>
      <c r="J118" s="116">
        <f>J938</f>
        <v>0</v>
      </c>
      <c r="L118" s="113"/>
    </row>
    <row r="119" spans="2:12" s="1" customFormat="1" ht="21.75" customHeight="1" x14ac:dyDescent="0.2">
      <c r="B119" s="33"/>
      <c r="L119" s="33"/>
    </row>
    <row r="120" spans="2:12" s="1" customFormat="1" ht="6.95" customHeight="1" x14ac:dyDescent="0.2">
      <c r="B120" s="45"/>
      <c r="C120" s="46"/>
      <c r="D120" s="46"/>
      <c r="E120" s="46"/>
      <c r="F120" s="46"/>
      <c r="G120" s="46"/>
      <c r="H120" s="46"/>
      <c r="I120" s="46"/>
      <c r="J120" s="46"/>
      <c r="K120" s="46"/>
      <c r="L120" s="33"/>
    </row>
    <row r="124" spans="2:12" s="1" customFormat="1" ht="6.95" customHeight="1" x14ac:dyDescent="0.2">
      <c r="B124" s="47"/>
      <c r="C124" s="48"/>
      <c r="D124" s="48"/>
      <c r="E124" s="48"/>
      <c r="F124" s="48"/>
      <c r="G124" s="48"/>
      <c r="H124" s="48"/>
      <c r="I124" s="48"/>
      <c r="J124" s="48"/>
      <c r="K124" s="48"/>
      <c r="L124" s="33"/>
    </row>
    <row r="125" spans="2:12" s="1" customFormat="1" ht="24.95" customHeight="1" x14ac:dyDescent="0.2">
      <c r="B125" s="33"/>
      <c r="C125" s="21" t="s">
        <v>294</v>
      </c>
      <c r="L125" s="33"/>
    </row>
    <row r="126" spans="2:12" s="1" customFormat="1" ht="6.95" customHeight="1" x14ac:dyDescent="0.2">
      <c r="B126" s="33"/>
      <c r="L126" s="33"/>
    </row>
    <row r="127" spans="2:12" s="1" customFormat="1" ht="12" customHeight="1" x14ac:dyDescent="0.2">
      <c r="B127" s="33"/>
      <c r="C127" s="27" t="s">
        <v>16</v>
      </c>
      <c r="L127" s="33"/>
    </row>
    <row r="128" spans="2:12" s="1" customFormat="1" ht="16.5" customHeight="1" x14ac:dyDescent="0.2">
      <c r="B128" s="33"/>
      <c r="E128" s="254" t="str">
        <f>E7</f>
        <v>OBLASTNÍ NEMOCNICE JIČÍN PAVILON PSYCHIATRIE</v>
      </c>
      <c r="F128" s="255"/>
      <c r="G128" s="255"/>
      <c r="H128" s="255"/>
      <c r="L128" s="33"/>
    </row>
    <row r="129" spans="2:63" ht="12" customHeight="1" x14ac:dyDescent="0.2">
      <c r="B129" s="20"/>
      <c r="C129" s="27" t="s">
        <v>276</v>
      </c>
      <c r="L129" s="20"/>
    </row>
    <row r="130" spans="2:63" ht="16.5" customHeight="1" x14ac:dyDescent="0.2">
      <c r="B130" s="20"/>
      <c r="E130" s="254" t="s">
        <v>277</v>
      </c>
      <c r="F130" s="234"/>
      <c r="G130" s="234"/>
      <c r="H130" s="234"/>
      <c r="L130" s="20"/>
    </row>
    <row r="131" spans="2:63" ht="12" customHeight="1" x14ac:dyDescent="0.2">
      <c r="B131" s="20"/>
      <c r="C131" s="27" t="s">
        <v>278</v>
      </c>
      <c r="L131" s="20"/>
    </row>
    <row r="132" spans="2:63" s="1" customFormat="1" ht="16.5" customHeight="1" x14ac:dyDescent="0.2">
      <c r="B132" s="33"/>
      <c r="E132" s="238" t="s">
        <v>591</v>
      </c>
      <c r="F132" s="253"/>
      <c r="G132" s="253"/>
      <c r="H132" s="253"/>
      <c r="L132" s="33"/>
    </row>
    <row r="133" spans="2:63" s="1" customFormat="1" ht="12" customHeight="1" x14ac:dyDescent="0.2">
      <c r="B133" s="33"/>
      <c r="C133" s="27" t="s">
        <v>592</v>
      </c>
      <c r="L133" s="33"/>
    </row>
    <row r="134" spans="2:63" s="1" customFormat="1" ht="16.5" customHeight="1" x14ac:dyDescent="0.2">
      <c r="B134" s="33"/>
      <c r="E134" s="220" t="str">
        <f>E13</f>
        <v>D.1.1.A - SPODNÍ STAVBA</v>
      </c>
      <c r="F134" s="253"/>
      <c r="G134" s="253"/>
      <c r="H134" s="253"/>
      <c r="L134" s="33"/>
    </row>
    <row r="135" spans="2:63" s="1" customFormat="1" ht="6.95" customHeight="1" x14ac:dyDescent="0.2">
      <c r="B135" s="33"/>
      <c r="L135" s="33"/>
    </row>
    <row r="136" spans="2:63" s="1" customFormat="1" ht="12" customHeight="1" x14ac:dyDescent="0.2">
      <c r="B136" s="33"/>
      <c r="C136" s="27" t="s">
        <v>22</v>
      </c>
      <c r="F136" s="25" t="str">
        <f>F16</f>
        <v xml:space="preserve"> </v>
      </c>
      <c r="I136" s="27" t="s">
        <v>24</v>
      </c>
      <c r="J136" s="53">
        <f>IF(J16="","",J16)</f>
        <v>45961</v>
      </c>
      <c r="L136" s="33"/>
    </row>
    <row r="137" spans="2:63" s="1" customFormat="1" ht="6.95" customHeight="1" x14ac:dyDescent="0.2">
      <c r="B137" s="33"/>
      <c r="L137" s="33"/>
    </row>
    <row r="138" spans="2:63" s="1" customFormat="1" ht="15.2" customHeight="1" x14ac:dyDescent="0.2">
      <c r="B138" s="33"/>
      <c r="C138" s="27" t="s">
        <v>29</v>
      </c>
      <c r="F138" s="25" t="str">
        <f>E19</f>
        <v>KRÁLOVÉHRADECKÝ KRAJ</v>
      </c>
      <c r="I138" s="27" t="s">
        <v>35</v>
      </c>
      <c r="J138" s="31" t="str">
        <f>E25</f>
        <v>KANIA a.s.</v>
      </c>
      <c r="L138" s="33"/>
    </row>
    <row r="139" spans="2:63" s="1" customFormat="1" ht="15.2" customHeight="1" x14ac:dyDescent="0.2">
      <c r="B139" s="33"/>
      <c r="C139" s="27" t="s">
        <v>33</v>
      </c>
      <c r="F139" s="25" t="str">
        <f>IF(E22="","",E22)</f>
        <v>Vyplň údaj</v>
      </c>
      <c r="I139" s="27" t="s">
        <v>38</v>
      </c>
      <c r="J139" s="31" t="str">
        <f>E28</f>
        <v xml:space="preserve"> </v>
      </c>
      <c r="L139" s="33"/>
    </row>
    <row r="140" spans="2:63" s="1" customFormat="1" ht="10.35" customHeight="1" x14ac:dyDescent="0.2">
      <c r="B140" s="33"/>
      <c r="L140" s="33"/>
    </row>
    <row r="141" spans="2:63" s="10" customFormat="1" ht="29.25" customHeight="1" x14ac:dyDescent="0.2">
      <c r="B141" s="117"/>
      <c r="C141" s="118" t="s">
        <v>295</v>
      </c>
      <c r="D141" s="119" t="s">
        <v>66</v>
      </c>
      <c r="E141" s="119" t="s">
        <v>62</v>
      </c>
      <c r="F141" s="119" t="s">
        <v>63</v>
      </c>
      <c r="G141" s="119" t="s">
        <v>296</v>
      </c>
      <c r="H141" s="119" t="s">
        <v>297</v>
      </c>
      <c r="I141" s="119" t="s">
        <v>298</v>
      </c>
      <c r="J141" s="119" t="s">
        <v>282</v>
      </c>
      <c r="K141" s="120" t="s">
        <v>299</v>
      </c>
      <c r="L141" s="117"/>
      <c r="M141" s="60" t="s">
        <v>1</v>
      </c>
      <c r="N141" s="61" t="s">
        <v>45</v>
      </c>
      <c r="O141" s="61" t="s">
        <v>300</v>
      </c>
      <c r="P141" s="61" t="s">
        <v>301</v>
      </c>
      <c r="Q141" s="61" t="s">
        <v>302</v>
      </c>
      <c r="R141" s="61" t="s">
        <v>303</v>
      </c>
      <c r="S141" s="61" t="s">
        <v>304</v>
      </c>
      <c r="T141" s="62" t="s">
        <v>305</v>
      </c>
    </row>
    <row r="142" spans="2:63" s="1" customFormat="1" ht="22.9" customHeight="1" x14ac:dyDescent="0.25">
      <c r="B142" s="33"/>
      <c r="C142" s="65" t="s">
        <v>306</v>
      </c>
      <c r="J142" s="121">
        <f>BK142</f>
        <v>0</v>
      </c>
      <c r="L142" s="33"/>
      <c r="M142" s="63"/>
      <c r="N142" s="54"/>
      <c r="O142" s="54"/>
      <c r="P142" s="122">
        <f>P143+P738</f>
        <v>0</v>
      </c>
      <c r="Q142" s="54"/>
      <c r="R142" s="122">
        <f>R143+R738</f>
        <v>21121.853071849997</v>
      </c>
      <c r="S142" s="54"/>
      <c r="T142" s="123">
        <f>T143+T738</f>
        <v>1112.3594699999999</v>
      </c>
      <c r="AT142" s="17" t="s">
        <v>80</v>
      </c>
      <c r="AU142" s="17" t="s">
        <v>284</v>
      </c>
      <c r="BK142" s="124">
        <f>BK143+BK738</f>
        <v>0</v>
      </c>
    </row>
    <row r="143" spans="2:63" s="11" customFormat="1" ht="25.9" customHeight="1" x14ac:dyDescent="0.2">
      <c r="B143" s="125"/>
      <c r="D143" s="126" t="s">
        <v>80</v>
      </c>
      <c r="E143" s="127" t="s">
        <v>307</v>
      </c>
      <c r="F143" s="127" t="s">
        <v>308</v>
      </c>
      <c r="I143" s="128"/>
      <c r="J143" s="129">
        <f>BK143</f>
        <v>0</v>
      </c>
      <c r="L143" s="125"/>
      <c r="M143" s="130"/>
      <c r="P143" s="131">
        <f>P144+P240+P390+P506+P571+P688+P695+P723+P735</f>
        <v>0</v>
      </c>
      <c r="R143" s="131">
        <f>R144+R240+R390+R506+R571+R688+R695+R723+R735</f>
        <v>20970.895031449996</v>
      </c>
      <c r="T143" s="132">
        <f>T144+T240+T390+T506+T571+T688+T695+T723+T735</f>
        <v>1112.3594699999999</v>
      </c>
      <c r="AR143" s="126" t="s">
        <v>88</v>
      </c>
      <c r="AT143" s="133" t="s">
        <v>80</v>
      </c>
      <c r="AU143" s="133" t="s">
        <v>81</v>
      </c>
      <c r="AY143" s="126" t="s">
        <v>309</v>
      </c>
      <c r="BK143" s="134">
        <f>BK144+BK240+BK390+BK506+BK571+BK688+BK695+BK723+BK735</f>
        <v>0</v>
      </c>
    </row>
    <row r="144" spans="2:63" s="11" customFormat="1" ht="22.9" customHeight="1" x14ac:dyDescent="0.2">
      <c r="B144" s="125"/>
      <c r="D144" s="126" t="s">
        <v>80</v>
      </c>
      <c r="E144" s="135" t="s">
        <v>88</v>
      </c>
      <c r="F144" s="135" t="s">
        <v>310</v>
      </c>
      <c r="I144" s="128"/>
      <c r="J144" s="136">
        <f>BK144</f>
        <v>0</v>
      </c>
      <c r="L144" s="125"/>
      <c r="M144" s="130"/>
      <c r="P144" s="131">
        <f>SUM(P145:P239)</f>
        <v>0</v>
      </c>
      <c r="R144" s="131">
        <f>SUM(R145:R239)</f>
        <v>394.36272959999997</v>
      </c>
      <c r="T144" s="132">
        <f>SUM(T145:T239)</f>
        <v>988.16426999999999</v>
      </c>
      <c r="AR144" s="126" t="s">
        <v>88</v>
      </c>
      <c r="AT144" s="133" t="s">
        <v>80</v>
      </c>
      <c r="AU144" s="133" t="s">
        <v>88</v>
      </c>
      <c r="AY144" s="126" t="s">
        <v>309</v>
      </c>
      <c r="BK144" s="134">
        <f>SUM(BK145:BK239)</f>
        <v>0</v>
      </c>
    </row>
    <row r="145" spans="2:65" s="1" customFormat="1" ht="16.5" customHeight="1" x14ac:dyDescent="0.2">
      <c r="B145" s="137"/>
      <c r="C145" s="138" t="s">
        <v>88</v>
      </c>
      <c r="D145" s="138" t="s">
        <v>311</v>
      </c>
      <c r="E145" s="139" t="s">
        <v>608</v>
      </c>
      <c r="F145" s="140" t="s">
        <v>609</v>
      </c>
      <c r="G145" s="141" t="s">
        <v>360</v>
      </c>
      <c r="H145" s="142">
        <v>3407.4630000000002</v>
      </c>
      <c r="I145" s="143"/>
      <c r="J145" s="144">
        <f>ROUND(I145*H145,2)</f>
        <v>0</v>
      </c>
      <c r="K145" s="140" t="s">
        <v>610</v>
      </c>
      <c r="L145" s="33"/>
      <c r="M145" s="145" t="s">
        <v>1</v>
      </c>
      <c r="N145" s="146" t="s">
        <v>46</v>
      </c>
      <c r="P145" s="147">
        <f>O145*H145</f>
        <v>0</v>
      </c>
      <c r="Q145" s="147">
        <v>0</v>
      </c>
      <c r="R145" s="147">
        <f>Q145*H145</f>
        <v>0</v>
      </c>
      <c r="S145" s="147">
        <v>0.28999999999999998</v>
      </c>
      <c r="T145" s="148">
        <f>S145*H145</f>
        <v>988.16426999999999</v>
      </c>
      <c r="AR145" s="149" t="s">
        <v>120</v>
      </c>
      <c r="AT145" s="149" t="s">
        <v>311</v>
      </c>
      <c r="AU145" s="149" t="s">
        <v>90</v>
      </c>
      <c r="AY145" s="17" t="s">
        <v>309</v>
      </c>
      <c r="BE145" s="150">
        <f>IF(N145="základní",J145,0)</f>
        <v>0</v>
      </c>
      <c r="BF145" s="150">
        <f>IF(N145="snížená",J145,0)</f>
        <v>0</v>
      </c>
      <c r="BG145" s="150">
        <f>IF(N145="zákl. přenesená",J145,0)</f>
        <v>0</v>
      </c>
      <c r="BH145" s="150">
        <f>IF(N145="sníž. přenesená",J145,0)</f>
        <v>0</v>
      </c>
      <c r="BI145" s="150">
        <f>IF(N145="nulová",J145,0)</f>
        <v>0</v>
      </c>
      <c r="BJ145" s="17" t="s">
        <v>88</v>
      </c>
      <c r="BK145" s="150">
        <f>ROUND(I145*H145,2)</f>
        <v>0</v>
      </c>
      <c r="BL145" s="17" t="s">
        <v>120</v>
      </c>
      <c r="BM145" s="149" t="s">
        <v>611</v>
      </c>
    </row>
    <row r="146" spans="2:65" s="1" customFormat="1" x14ac:dyDescent="0.2">
      <c r="B146" s="33"/>
      <c r="D146" s="151" t="s">
        <v>316</v>
      </c>
      <c r="F146" s="152" t="s">
        <v>612</v>
      </c>
      <c r="I146" s="153"/>
      <c r="L146" s="33"/>
      <c r="M146" s="154"/>
      <c r="T146" s="57"/>
      <c r="AT146" s="17" t="s">
        <v>316</v>
      </c>
      <c r="AU146" s="17" t="s">
        <v>90</v>
      </c>
    </row>
    <row r="147" spans="2:65" s="14" customFormat="1" x14ac:dyDescent="0.2">
      <c r="B147" s="176"/>
      <c r="D147" s="155" t="s">
        <v>455</v>
      </c>
      <c r="E147" s="177" t="s">
        <v>1</v>
      </c>
      <c r="F147" s="178" t="s">
        <v>613</v>
      </c>
      <c r="H147" s="177" t="s">
        <v>1</v>
      </c>
      <c r="I147" s="179"/>
      <c r="L147" s="176"/>
      <c r="M147" s="180"/>
      <c r="T147" s="181"/>
      <c r="AT147" s="177" t="s">
        <v>455</v>
      </c>
      <c r="AU147" s="177" t="s">
        <v>90</v>
      </c>
      <c r="AV147" s="14" t="s">
        <v>88</v>
      </c>
      <c r="AW147" s="14" t="s">
        <v>37</v>
      </c>
      <c r="AX147" s="14" t="s">
        <v>81</v>
      </c>
      <c r="AY147" s="177" t="s">
        <v>309</v>
      </c>
    </row>
    <row r="148" spans="2:65" s="12" customFormat="1" x14ac:dyDescent="0.2">
      <c r="B148" s="157"/>
      <c r="D148" s="155" t="s">
        <v>455</v>
      </c>
      <c r="E148" s="158" t="s">
        <v>1</v>
      </c>
      <c r="F148" s="159" t="s">
        <v>614</v>
      </c>
      <c r="H148" s="160">
        <v>3407.4630000000002</v>
      </c>
      <c r="I148" s="161"/>
      <c r="L148" s="157"/>
      <c r="M148" s="162"/>
      <c r="T148" s="163"/>
      <c r="AT148" s="158" t="s">
        <v>455</v>
      </c>
      <c r="AU148" s="158" t="s">
        <v>90</v>
      </c>
      <c r="AV148" s="12" t="s">
        <v>90</v>
      </c>
      <c r="AW148" s="12" t="s">
        <v>37</v>
      </c>
      <c r="AX148" s="12" t="s">
        <v>81</v>
      </c>
      <c r="AY148" s="158" t="s">
        <v>309</v>
      </c>
    </row>
    <row r="149" spans="2:65" s="13" customFormat="1" x14ac:dyDescent="0.2">
      <c r="B149" s="164"/>
      <c r="D149" s="155" t="s">
        <v>455</v>
      </c>
      <c r="E149" s="165" t="s">
        <v>1</v>
      </c>
      <c r="F149" s="166" t="s">
        <v>457</v>
      </c>
      <c r="H149" s="167">
        <v>3407.4630000000002</v>
      </c>
      <c r="I149" s="168"/>
      <c r="L149" s="164"/>
      <c r="M149" s="169"/>
      <c r="T149" s="170"/>
      <c r="AT149" s="165" t="s">
        <v>455</v>
      </c>
      <c r="AU149" s="165" t="s">
        <v>90</v>
      </c>
      <c r="AV149" s="13" t="s">
        <v>120</v>
      </c>
      <c r="AW149" s="13" t="s">
        <v>37</v>
      </c>
      <c r="AX149" s="13" t="s">
        <v>88</v>
      </c>
      <c r="AY149" s="165" t="s">
        <v>309</v>
      </c>
    </row>
    <row r="150" spans="2:65" s="1" customFormat="1" ht="16.5" customHeight="1" x14ac:dyDescent="0.2">
      <c r="B150" s="137"/>
      <c r="C150" s="138" t="s">
        <v>90</v>
      </c>
      <c r="D150" s="138" t="s">
        <v>311</v>
      </c>
      <c r="E150" s="139" t="s">
        <v>615</v>
      </c>
      <c r="F150" s="140" t="s">
        <v>616</v>
      </c>
      <c r="G150" s="141" t="s">
        <v>617</v>
      </c>
      <c r="H150" s="142">
        <v>3240</v>
      </c>
      <c r="I150" s="143"/>
      <c r="J150" s="144">
        <f>ROUND(I150*H150,2)</f>
        <v>0</v>
      </c>
      <c r="K150" s="140" t="s">
        <v>610</v>
      </c>
      <c r="L150" s="33"/>
      <c r="M150" s="145" t="s">
        <v>1</v>
      </c>
      <c r="N150" s="146" t="s">
        <v>46</v>
      </c>
      <c r="P150" s="147">
        <f>O150*H150</f>
        <v>0</v>
      </c>
      <c r="Q150" s="147">
        <v>3.0000000000000001E-5</v>
      </c>
      <c r="R150" s="147">
        <f>Q150*H150</f>
        <v>9.7200000000000009E-2</v>
      </c>
      <c r="S150" s="147">
        <v>0</v>
      </c>
      <c r="T150" s="148">
        <f>S150*H150</f>
        <v>0</v>
      </c>
      <c r="AR150" s="149" t="s">
        <v>120</v>
      </c>
      <c r="AT150" s="149" t="s">
        <v>311</v>
      </c>
      <c r="AU150" s="149" t="s">
        <v>90</v>
      </c>
      <c r="AY150" s="17" t="s">
        <v>309</v>
      </c>
      <c r="BE150" s="150">
        <f>IF(N150="základní",J150,0)</f>
        <v>0</v>
      </c>
      <c r="BF150" s="150">
        <f>IF(N150="snížená",J150,0)</f>
        <v>0</v>
      </c>
      <c r="BG150" s="150">
        <f>IF(N150="zákl. přenesená",J150,0)</f>
        <v>0</v>
      </c>
      <c r="BH150" s="150">
        <f>IF(N150="sníž. přenesená",J150,0)</f>
        <v>0</v>
      </c>
      <c r="BI150" s="150">
        <f>IF(N150="nulová",J150,0)</f>
        <v>0</v>
      </c>
      <c r="BJ150" s="17" t="s">
        <v>88</v>
      </c>
      <c r="BK150" s="150">
        <f>ROUND(I150*H150,2)</f>
        <v>0</v>
      </c>
      <c r="BL150" s="17" t="s">
        <v>120</v>
      </c>
      <c r="BM150" s="149" t="s">
        <v>618</v>
      </c>
    </row>
    <row r="151" spans="2:65" s="1" customFormat="1" x14ac:dyDescent="0.2">
      <c r="B151" s="33"/>
      <c r="D151" s="151" t="s">
        <v>316</v>
      </c>
      <c r="F151" s="152" t="s">
        <v>619</v>
      </c>
      <c r="I151" s="153"/>
      <c r="L151" s="33"/>
      <c r="M151" s="154"/>
      <c r="T151" s="57"/>
      <c r="AT151" s="17" t="s">
        <v>316</v>
      </c>
      <c r="AU151" s="17" t="s">
        <v>90</v>
      </c>
    </row>
    <row r="152" spans="2:65" s="12" customFormat="1" x14ac:dyDescent="0.2">
      <c r="B152" s="157"/>
      <c r="D152" s="155" t="s">
        <v>455</v>
      </c>
      <c r="E152" s="158" t="s">
        <v>1</v>
      </c>
      <c r="F152" s="159" t="s">
        <v>620</v>
      </c>
      <c r="H152" s="160">
        <v>3240</v>
      </c>
      <c r="I152" s="161"/>
      <c r="L152" s="157"/>
      <c r="M152" s="162"/>
      <c r="T152" s="163"/>
      <c r="AT152" s="158" t="s">
        <v>455</v>
      </c>
      <c r="AU152" s="158" t="s">
        <v>90</v>
      </c>
      <c r="AV152" s="12" t="s">
        <v>90</v>
      </c>
      <c r="AW152" s="12" t="s">
        <v>37</v>
      </c>
      <c r="AX152" s="12" t="s">
        <v>81</v>
      </c>
      <c r="AY152" s="158" t="s">
        <v>309</v>
      </c>
    </row>
    <row r="153" spans="2:65" s="13" customFormat="1" x14ac:dyDescent="0.2">
      <c r="B153" s="164"/>
      <c r="D153" s="155" t="s">
        <v>455</v>
      </c>
      <c r="E153" s="165" t="s">
        <v>1</v>
      </c>
      <c r="F153" s="166" t="s">
        <v>457</v>
      </c>
      <c r="H153" s="167">
        <v>3240</v>
      </c>
      <c r="I153" s="168"/>
      <c r="L153" s="164"/>
      <c r="M153" s="169"/>
      <c r="T153" s="170"/>
      <c r="AT153" s="165" t="s">
        <v>455</v>
      </c>
      <c r="AU153" s="165" t="s">
        <v>90</v>
      </c>
      <c r="AV153" s="13" t="s">
        <v>120</v>
      </c>
      <c r="AW153" s="13" t="s">
        <v>37</v>
      </c>
      <c r="AX153" s="13" t="s">
        <v>88</v>
      </c>
      <c r="AY153" s="165" t="s">
        <v>309</v>
      </c>
    </row>
    <row r="154" spans="2:65" s="1" customFormat="1" ht="16.5" customHeight="1" x14ac:dyDescent="0.2">
      <c r="B154" s="137"/>
      <c r="C154" s="138" t="s">
        <v>101</v>
      </c>
      <c r="D154" s="138" t="s">
        <v>311</v>
      </c>
      <c r="E154" s="139" t="s">
        <v>621</v>
      </c>
      <c r="F154" s="140" t="s">
        <v>622</v>
      </c>
      <c r="G154" s="141" t="s">
        <v>419</v>
      </c>
      <c r="H154" s="142">
        <v>14097.038</v>
      </c>
      <c r="I154" s="143"/>
      <c r="J154" s="144">
        <f>ROUND(I154*H154,2)</f>
        <v>0</v>
      </c>
      <c r="K154" s="140" t="s">
        <v>610</v>
      </c>
      <c r="L154" s="33"/>
      <c r="M154" s="145" t="s">
        <v>1</v>
      </c>
      <c r="N154" s="146" t="s">
        <v>46</v>
      </c>
      <c r="P154" s="147">
        <f>O154*H154</f>
        <v>0</v>
      </c>
      <c r="Q154" s="147">
        <v>0</v>
      </c>
      <c r="R154" s="147">
        <f>Q154*H154</f>
        <v>0</v>
      </c>
      <c r="S154" s="147">
        <v>0</v>
      </c>
      <c r="T154" s="148">
        <f>S154*H154</f>
        <v>0</v>
      </c>
      <c r="AR154" s="149" t="s">
        <v>120</v>
      </c>
      <c r="AT154" s="149" t="s">
        <v>311</v>
      </c>
      <c r="AU154" s="149" t="s">
        <v>90</v>
      </c>
      <c r="AY154" s="17" t="s">
        <v>309</v>
      </c>
      <c r="BE154" s="150">
        <f>IF(N154="základní",J154,0)</f>
        <v>0</v>
      </c>
      <c r="BF154" s="150">
        <f>IF(N154="snížená",J154,0)</f>
        <v>0</v>
      </c>
      <c r="BG154" s="150">
        <f>IF(N154="zákl. přenesená",J154,0)</f>
        <v>0</v>
      </c>
      <c r="BH154" s="150">
        <f>IF(N154="sníž. přenesená",J154,0)</f>
        <v>0</v>
      </c>
      <c r="BI154" s="150">
        <f>IF(N154="nulová",J154,0)</f>
        <v>0</v>
      </c>
      <c r="BJ154" s="17" t="s">
        <v>88</v>
      </c>
      <c r="BK154" s="150">
        <f>ROUND(I154*H154,2)</f>
        <v>0</v>
      </c>
      <c r="BL154" s="17" t="s">
        <v>120</v>
      </c>
      <c r="BM154" s="149" t="s">
        <v>623</v>
      </c>
    </row>
    <row r="155" spans="2:65" s="1" customFormat="1" x14ac:dyDescent="0.2">
      <c r="B155" s="33"/>
      <c r="D155" s="151" t="s">
        <v>316</v>
      </c>
      <c r="F155" s="152" t="s">
        <v>624</v>
      </c>
      <c r="I155" s="153"/>
      <c r="L155" s="33"/>
      <c r="M155" s="154"/>
      <c r="T155" s="57"/>
      <c r="AT155" s="17" t="s">
        <v>316</v>
      </c>
      <c r="AU155" s="17" t="s">
        <v>90</v>
      </c>
    </row>
    <row r="156" spans="2:65" s="14" customFormat="1" x14ac:dyDescent="0.2">
      <c r="B156" s="176"/>
      <c r="D156" s="155" t="s">
        <v>455</v>
      </c>
      <c r="E156" s="177" t="s">
        <v>1</v>
      </c>
      <c r="F156" s="178" t="s">
        <v>613</v>
      </c>
      <c r="H156" s="177" t="s">
        <v>1</v>
      </c>
      <c r="I156" s="179"/>
      <c r="L156" s="176"/>
      <c r="M156" s="180"/>
      <c r="T156" s="181"/>
      <c r="AT156" s="177" t="s">
        <v>455</v>
      </c>
      <c r="AU156" s="177" t="s">
        <v>90</v>
      </c>
      <c r="AV156" s="14" t="s">
        <v>88</v>
      </c>
      <c r="AW156" s="14" t="s">
        <v>37</v>
      </c>
      <c r="AX156" s="14" t="s">
        <v>81</v>
      </c>
      <c r="AY156" s="177" t="s">
        <v>309</v>
      </c>
    </row>
    <row r="157" spans="2:65" s="12" customFormat="1" x14ac:dyDescent="0.2">
      <c r="B157" s="157"/>
      <c r="D157" s="155" t="s">
        <v>455</v>
      </c>
      <c r="E157" s="158" t="s">
        <v>1</v>
      </c>
      <c r="F157" s="159" t="s">
        <v>625</v>
      </c>
      <c r="H157" s="160">
        <v>14097.038</v>
      </c>
      <c r="I157" s="161"/>
      <c r="L157" s="157"/>
      <c r="M157" s="162"/>
      <c r="T157" s="163"/>
      <c r="AT157" s="158" t="s">
        <v>455</v>
      </c>
      <c r="AU157" s="158" t="s">
        <v>90</v>
      </c>
      <c r="AV157" s="12" t="s">
        <v>90</v>
      </c>
      <c r="AW157" s="12" t="s">
        <v>37</v>
      </c>
      <c r="AX157" s="12" t="s">
        <v>81</v>
      </c>
      <c r="AY157" s="158" t="s">
        <v>309</v>
      </c>
    </row>
    <row r="158" spans="2:65" s="13" customFormat="1" x14ac:dyDescent="0.2">
      <c r="B158" s="164"/>
      <c r="D158" s="155" t="s">
        <v>455</v>
      </c>
      <c r="E158" s="165" t="s">
        <v>1</v>
      </c>
      <c r="F158" s="166" t="s">
        <v>457</v>
      </c>
      <c r="H158" s="167">
        <v>14097.038</v>
      </c>
      <c r="I158" s="168"/>
      <c r="L158" s="164"/>
      <c r="M158" s="169"/>
      <c r="T158" s="170"/>
      <c r="AT158" s="165" t="s">
        <v>455</v>
      </c>
      <c r="AU158" s="165" t="s">
        <v>90</v>
      </c>
      <c r="AV158" s="13" t="s">
        <v>120</v>
      </c>
      <c r="AW158" s="13" t="s">
        <v>37</v>
      </c>
      <c r="AX158" s="13" t="s">
        <v>88</v>
      </c>
      <c r="AY158" s="165" t="s">
        <v>309</v>
      </c>
    </row>
    <row r="159" spans="2:65" s="1" customFormat="1" ht="16.5" customHeight="1" x14ac:dyDescent="0.2">
      <c r="B159" s="137"/>
      <c r="C159" s="138" t="s">
        <v>120</v>
      </c>
      <c r="D159" s="138" t="s">
        <v>311</v>
      </c>
      <c r="E159" s="139" t="s">
        <v>626</v>
      </c>
      <c r="F159" s="140" t="s">
        <v>627</v>
      </c>
      <c r="G159" s="141" t="s">
        <v>419</v>
      </c>
      <c r="H159" s="142">
        <v>5524.4059999999999</v>
      </c>
      <c r="I159" s="143"/>
      <c r="J159" s="144">
        <f>ROUND(I159*H159,2)</f>
        <v>0</v>
      </c>
      <c r="K159" s="140" t="s">
        <v>610</v>
      </c>
      <c r="L159" s="33"/>
      <c r="M159" s="145" t="s">
        <v>1</v>
      </c>
      <c r="N159" s="146" t="s">
        <v>46</v>
      </c>
      <c r="P159" s="147">
        <f>O159*H159</f>
        <v>0</v>
      </c>
      <c r="Q159" s="147">
        <v>0</v>
      </c>
      <c r="R159" s="147">
        <f>Q159*H159</f>
        <v>0</v>
      </c>
      <c r="S159" s="147">
        <v>0</v>
      </c>
      <c r="T159" s="148">
        <f>S159*H159</f>
        <v>0</v>
      </c>
      <c r="AR159" s="149" t="s">
        <v>120</v>
      </c>
      <c r="AT159" s="149" t="s">
        <v>311</v>
      </c>
      <c r="AU159" s="149" t="s">
        <v>90</v>
      </c>
      <c r="AY159" s="17" t="s">
        <v>309</v>
      </c>
      <c r="BE159" s="150">
        <f>IF(N159="základní",J159,0)</f>
        <v>0</v>
      </c>
      <c r="BF159" s="150">
        <f>IF(N159="snížená",J159,0)</f>
        <v>0</v>
      </c>
      <c r="BG159" s="150">
        <f>IF(N159="zákl. přenesená",J159,0)</f>
        <v>0</v>
      </c>
      <c r="BH159" s="150">
        <f>IF(N159="sníž. přenesená",J159,0)</f>
        <v>0</v>
      </c>
      <c r="BI159" s="150">
        <f>IF(N159="nulová",J159,0)</f>
        <v>0</v>
      </c>
      <c r="BJ159" s="17" t="s">
        <v>88</v>
      </c>
      <c r="BK159" s="150">
        <f>ROUND(I159*H159,2)</f>
        <v>0</v>
      </c>
      <c r="BL159" s="17" t="s">
        <v>120</v>
      </c>
      <c r="BM159" s="149" t="s">
        <v>628</v>
      </c>
    </row>
    <row r="160" spans="2:65" s="1" customFormat="1" x14ac:dyDescent="0.2">
      <c r="B160" s="33"/>
      <c r="D160" s="151" t="s">
        <v>316</v>
      </c>
      <c r="F160" s="152" t="s">
        <v>629</v>
      </c>
      <c r="I160" s="153"/>
      <c r="L160" s="33"/>
      <c r="M160" s="154"/>
      <c r="T160" s="57"/>
      <c r="AT160" s="17" t="s">
        <v>316</v>
      </c>
      <c r="AU160" s="17" t="s">
        <v>90</v>
      </c>
    </row>
    <row r="161" spans="2:65" s="14" customFormat="1" x14ac:dyDescent="0.2">
      <c r="B161" s="176"/>
      <c r="D161" s="155" t="s">
        <v>455</v>
      </c>
      <c r="E161" s="177" t="s">
        <v>1</v>
      </c>
      <c r="F161" s="178" t="s">
        <v>613</v>
      </c>
      <c r="H161" s="177" t="s">
        <v>1</v>
      </c>
      <c r="I161" s="179"/>
      <c r="L161" s="176"/>
      <c r="M161" s="180"/>
      <c r="T161" s="181"/>
      <c r="AT161" s="177" t="s">
        <v>455</v>
      </c>
      <c r="AU161" s="177" t="s">
        <v>90</v>
      </c>
      <c r="AV161" s="14" t="s">
        <v>88</v>
      </c>
      <c r="AW161" s="14" t="s">
        <v>37</v>
      </c>
      <c r="AX161" s="14" t="s">
        <v>81</v>
      </c>
      <c r="AY161" s="177" t="s">
        <v>309</v>
      </c>
    </row>
    <row r="162" spans="2:65" s="12" customFormat="1" x14ac:dyDescent="0.2">
      <c r="B162" s="157"/>
      <c r="D162" s="155" t="s">
        <v>455</v>
      </c>
      <c r="E162" s="158" t="s">
        <v>1</v>
      </c>
      <c r="F162" s="159" t="s">
        <v>630</v>
      </c>
      <c r="H162" s="160">
        <v>5524.4059999999999</v>
      </c>
      <c r="I162" s="161"/>
      <c r="L162" s="157"/>
      <c r="M162" s="162"/>
      <c r="T162" s="163"/>
      <c r="AT162" s="158" t="s">
        <v>455</v>
      </c>
      <c r="AU162" s="158" t="s">
        <v>90</v>
      </c>
      <c r="AV162" s="12" t="s">
        <v>90</v>
      </c>
      <c r="AW162" s="12" t="s">
        <v>37</v>
      </c>
      <c r="AX162" s="12" t="s">
        <v>81</v>
      </c>
      <c r="AY162" s="158" t="s">
        <v>309</v>
      </c>
    </row>
    <row r="163" spans="2:65" s="13" customFormat="1" x14ac:dyDescent="0.2">
      <c r="B163" s="164"/>
      <c r="D163" s="155" t="s">
        <v>455</v>
      </c>
      <c r="E163" s="165" t="s">
        <v>1</v>
      </c>
      <c r="F163" s="166" t="s">
        <v>457</v>
      </c>
      <c r="H163" s="167">
        <v>5524.4059999999999</v>
      </c>
      <c r="I163" s="168"/>
      <c r="L163" s="164"/>
      <c r="M163" s="169"/>
      <c r="T163" s="170"/>
      <c r="AT163" s="165" t="s">
        <v>455</v>
      </c>
      <c r="AU163" s="165" t="s">
        <v>90</v>
      </c>
      <c r="AV163" s="13" t="s">
        <v>120</v>
      </c>
      <c r="AW163" s="13" t="s">
        <v>37</v>
      </c>
      <c r="AX163" s="13" t="s">
        <v>88</v>
      </c>
      <c r="AY163" s="165" t="s">
        <v>309</v>
      </c>
    </row>
    <row r="164" spans="2:65" s="1" customFormat="1" ht="21.75" customHeight="1" x14ac:dyDescent="0.2">
      <c r="B164" s="137"/>
      <c r="C164" s="138" t="s">
        <v>331</v>
      </c>
      <c r="D164" s="138" t="s">
        <v>311</v>
      </c>
      <c r="E164" s="139" t="s">
        <v>631</v>
      </c>
      <c r="F164" s="140" t="s">
        <v>632</v>
      </c>
      <c r="G164" s="141" t="s">
        <v>419</v>
      </c>
      <c r="H164" s="142">
        <v>70</v>
      </c>
      <c r="I164" s="143"/>
      <c r="J164" s="144">
        <f>ROUND(I164*H164,2)</f>
        <v>0</v>
      </c>
      <c r="K164" s="140" t="s">
        <v>610</v>
      </c>
      <c r="L164" s="33"/>
      <c r="M164" s="145" t="s">
        <v>1</v>
      </c>
      <c r="N164" s="146" t="s">
        <v>46</v>
      </c>
      <c r="P164" s="147">
        <f>O164*H164</f>
        <v>0</v>
      </c>
      <c r="Q164" s="147">
        <v>0</v>
      </c>
      <c r="R164" s="147">
        <f>Q164*H164</f>
        <v>0</v>
      </c>
      <c r="S164" s="147">
        <v>0</v>
      </c>
      <c r="T164" s="148">
        <f>S164*H164</f>
        <v>0</v>
      </c>
      <c r="AR164" s="149" t="s">
        <v>120</v>
      </c>
      <c r="AT164" s="149" t="s">
        <v>311</v>
      </c>
      <c r="AU164" s="149" t="s">
        <v>90</v>
      </c>
      <c r="AY164" s="17" t="s">
        <v>309</v>
      </c>
      <c r="BE164" s="150">
        <f>IF(N164="základní",J164,0)</f>
        <v>0</v>
      </c>
      <c r="BF164" s="150">
        <f>IF(N164="snížená",J164,0)</f>
        <v>0</v>
      </c>
      <c r="BG164" s="150">
        <f>IF(N164="zákl. přenesená",J164,0)</f>
        <v>0</v>
      </c>
      <c r="BH164" s="150">
        <f>IF(N164="sníž. přenesená",J164,0)</f>
        <v>0</v>
      </c>
      <c r="BI164" s="150">
        <f>IF(N164="nulová",J164,0)</f>
        <v>0</v>
      </c>
      <c r="BJ164" s="17" t="s">
        <v>88</v>
      </c>
      <c r="BK164" s="150">
        <f>ROUND(I164*H164,2)</f>
        <v>0</v>
      </c>
      <c r="BL164" s="17" t="s">
        <v>120</v>
      </c>
      <c r="BM164" s="149" t="s">
        <v>633</v>
      </c>
    </row>
    <row r="165" spans="2:65" s="1" customFormat="1" x14ac:dyDescent="0.2">
      <c r="B165" s="33"/>
      <c r="D165" s="151" t="s">
        <v>316</v>
      </c>
      <c r="F165" s="152" t="s">
        <v>634</v>
      </c>
      <c r="I165" s="153"/>
      <c r="L165" s="33"/>
      <c r="M165" s="154"/>
      <c r="T165" s="57"/>
      <c r="AT165" s="17" t="s">
        <v>316</v>
      </c>
      <c r="AU165" s="17" t="s">
        <v>90</v>
      </c>
    </row>
    <row r="166" spans="2:65" s="14" customFormat="1" x14ac:dyDescent="0.2">
      <c r="B166" s="176"/>
      <c r="D166" s="155" t="s">
        <v>455</v>
      </c>
      <c r="E166" s="177" t="s">
        <v>1</v>
      </c>
      <c r="F166" s="178" t="s">
        <v>613</v>
      </c>
      <c r="H166" s="177" t="s">
        <v>1</v>
      </c>
      <c r="I166" s="179"/>
      <c r="L166" s="176"/>
      <c r="M166" s="180"/>
      <c r="T166" s="181"/>
      <c r="AT166" s="177" t="s">
        <v>455</v>
      </c>
      <c r="AU166" s="177" t="s">
        <v>90</v>
      </c>
      <c r="AV166" s="14" t="s">
        <v>88</v>
      </c>
      <c r="AW166" s="14" t="s">
        <v>37</v>
      </c>
      <c r="AX166" s="14" t="s">
        <v>81</v>
      </c>
      <c r="AY166" s="177" t="s">
        <v>309</v>
      </c>
    </row>
    <row r="167" spans="2:65" s="12" customFormat="1" x14ac:dyDescent="0.2">
      <c r="B167" s="157"/>
      <c r="D167" s="155" t="s">
        <v>455</v>
      </c>
      <c r="E167" s="158" t="s">
        <v>1</v>
      </c>
      <c r="F167" s="159" t="s">
        <v>635</v>
      </c>
      <c r="H167" s="160">
        <v>70</v>
      </c>
      <c r="I167" s="161"/>
      <c r="L167" s="157"/>
      <c r="M167" s="162"/>
      <c r="T167" s="163"/>
      <c r="AT167" s="158" t="s">
        <v>455</v>
      </c>
      <c r="AU167" s="158" t="s">
        <v>90</v>
      </c>
      <c r="AV167" s="12" t="s">
        <v>90</v>
      </c>
      <c r="AW167" s="12" t="s">
        <v>37</v>
      </c>
      <c r="AX167" s="12" t="s">
        <v>81</v>
      </c>
      <c r="AY167" s="158" t="s">
        <v>309</v>
      </c>
    </row>
    <row r="168" spans="2:65" s="13" customFormat="1" x14ac:dyDescent="0.2">
      <c r="B168" s="164"/>
      <c r="D168" s="155" t="s">
        <v>455</v>
      </c>
      <c r="E168" s="165" t="s">
        <v>1</v>
      </c>
      <c r="F168" s="166" t="s">
        <v>457</v>
      </c>
      <c r="H168" s="167">
        <v>70</v>
      </c>
      <c r="I168" s="168"/>
      <c r="L168" s="164"/>
      <c r="M168" s="169"/>
      <c r="T168" s="170"/>
      <c r="AT168" s="165" t="s">
        <v>455</v>
      </c>
      <c r="AU168" s="165" t="s">
        <v>90</v>
      </c>
      <c r="AV168" s="13" t="s">
        <v>120</v>
      </c>
      <c r="AW168" s="13" t="s">
        <v>37</v>
      </c>
      <c r="AX168" s="13" t="s">
        <v>88</v>
      </c>
      <c r="AY168" s="165" t="s">
        <v>309</v>
      </c>
    </row>
    <row r="169" spans="2:65" s="1" customFormat="1" ht="16.5" customHeight="1" x14ac:dyDescent="0.2">
      <c r="B169" s="137"/>
      <c r="C169" s="138" t="s">
        <v>325</v>
      </c>
      <c r="D169" s="138" t="s">
        <v>311</v>
      </c>
      <c r="E169" s="139" t="s">
        <v>636</v>
      </c>
      <c r="F169" s="140" t="s">
        <v>637</v>
      </c>
      <c r="G169" s="141" t="s">
        <v>434</v>
      </c>
      <c r="H169" s="142">
        <v>2079.6</v>
      </c>
      <c r="I169" s="143"/>
      <c r="J169" s="144">
        <f>ROUND(I169*H169,2)</f>
        <v>0</v>
      </c>
      <c r="K169" s="140" t="s">
        <v>366</v>
      </c>
      <c r="L169" s="33"/>
      <c r="M169" s="145" t="s">
        <v>1</v>
      </c>
      <c r="N169" s="146" t="s">
        <v>46</v>
      </c>
      <c r="P169" s="147">
        <f>O169*H169</f>
        <v>0</v>
      </c>
      <c r="Q169" s="147">
        <v>8.8000000000000003E-4</v>
      </c>
      <c r="R169" s="147">
        <f>Q169*H169</f>
        <v>1.8300479999999999</v>
      </c>
      <c r="S169" s="147">
        <v>0</v>
      </c>
      <c r="T169" s="148">
        <f>S169*H169</f>
        <v>0</v>
      </c>
      <c r="AR169" s="149" t="s">
        <v>120</v>
      </c>
      <c r="AT169" s="149" t="s">
        <v>311</v>
      </c>
      <c r="AU169" s="149" t="s">
        <v>90</v>
      </c>
      <c r="AY169" s="17" t="s">
        <v>309</v>
      </c>
      <c r="BE169" s="150">
        <f>IF(N169="základní",J169,0)</f>
        <v>0</v>
      </c>
      <c r="BF169" s="150">
        <f>IF(N169="snížená",J169,0)</f>
        <v>0</v>
      </c>
      <c r="BG169" s="150">
        <f>IF(N169="zákl. přenesená",J169,0)</f>
        <v>0</v>
      </c>
      <c r="BH169" s="150">
        <f>IF(N169="sníž. přenesená",J169,0)</f>
        <v>0</v>
      </c>
      <c r="BI169" s="150">
        <f>IF(N169="nulová",J169,0)</f>
        <v>0</v>
      </c>
      <c r="BJ169" s="17" t="s">
        <v>88</v>
      </c>
      <c r="BK169" s="150">
        <f>ROUND(I169*H169,2)</f>
        <v>0</v>
      </c>
      <c r="BL169" s="17" t="s">
        <v>120</v>
      </c>
      <c r="BM169" s="149" t="s">
        <v>638</v>
      </c>
    </row>
    <row r="170" spans="2:65" s="14" customFormat="1" x14ac:dyDescent="0.2">
      <c r="B170" s="176"/>
      <c r="D170" s="155" t="s">
        <v>455</v>
      </c>
      <c r="E170" s="177" t="s">
        <v>1</v>
      </c>
      <c r="F170" s="178" t="s">
        <v>639</v>
      </c>
      <c r="H170" s="177" t="s">
        <v>1</v>
      </c>
      <c r="I170" s="179"/>
      <c r="L170" s="176"/>
      <c r="M170" s="180"/>
      <c r="T170" s="181"/>
      <c r="AT170" s="177" t="s">
        <v>455</v>
      </c>
      <c r="AU170" s="177" t="s">
        <v>90</v>
      </c>
      <c r="AV170" s="14" t="s">
        <v>88</v>
      </c>
      <c r="AW170" s="14" t="s">
        <v>37</v>
      </c>
      <c r="AX170" s="14" t="s">
        <v>81</v>
      </c>
      <c r="AY170" s="177" t="s">
        <v>309</v>
      </c>
    </row>
    <row r="171" spans="2:65" s="12" customFormat="1" x14ac:dyDescent="0.2">
      <c r="B171" s="157"/>
      <c r="D171" s="155" t="s">
        <v>455</v>
      </c>
      <c r="E171" s="158" t="s">
        <v>1</v>
      </c>
      <c r="F171" s="159" t="s">
        <v>640</v>
      </c>
      <c r="H171" s="160">
        <v>384</v>
      </c>
      <c r="I171" s="161"/>
      <c r="L171" s="157"/>
      <c r="M171" s="162"/>
      <c r="T171" s="163"/>
      <c r="AT171" s="158" t="s">
        <v>455</v>
      </c>
      <c r="AU171" s="158" t="s">
        <v>90</v>
      </c>
      <c r="AV171" s="12" t="s">
        <v>90</v>
      </c>
      <c r="AW171" s="12" t="s">
        <v>37</v>
      </c>
      <c r="AX171" s="12" t="s">
        <v>81</v>
      </c>
      <c r="AY171" s="158" t="s">
        <v>309</v>
      </c>
    </row>
    <row r="172" spans="2:65" s="12" customFormat="1" x14ac:dyDescent="0.2">
      <c r="B172" s="157"/>
      <c r="D172" s="155" t="s">
        <v>455</v>
      </c>
      <c r="E172" s="158" t="s">
        <v>1</v>
      </c>
      <c r="F172" s="159" t="s">
        <v>641</v>
      </c>
      <c r="H172" s="160">
        <v>342</v>
      </c>
      <c r="I172" s="161"/>
      <c r="L172" s="157"/>
      <c r="M172" s="162"/>
      <c r="T172" s="163"/>
      <c r="AT172" s="158" t="s">
        <v>455</v>
      </c>
      <c r="AU172" s="158" t="s">
        <v>90</v>
      </c>
      <c r="AV172" s="12" t="s">
        <v>90</v>
      </c>
      <c r="AW172" s="12" t="s">
        <v>37</v>
      </c>
      <c r="AX172" s="12" t="s">
        <v>81</v>
      </c>
      <c r="AY172" s="158" t="s">
        <v>309</v>
      </c>
    </row>
    <row r="173" spans="2:65" s="12" customFormat="1" x14ac:dyDescent="0.2">
      <c r="B173" s="157"/>
      <c r="D173" s="155" t="s">
        <v>455</v>
      </c>
      <c r="E173" s="158" t="s">
        <v>1</v>
      </c>
      <c r="F173" s="159" t="s">
        <v>642</v>
      </c>
      <c r="H173" s="160">
        <v>1353.6</v>
      </c>
      <c r="I173" s="161"/>
      <c r="L173" s="157"/>
      <c r="M173" s="162"/>
      <c r="T173" s="163"/>
      <c r="AT173" s="158" t="s">
        <v>455</v>
      </c>
      <c r="AU173" s="158" t="s">
        <v>90</v>
      </c>
      <c r="AV173" s="12" t="s">
        <v>90</v>
      </c>
      <c r="AW173" s="12" t="s">
        <v>37</v>
      </c>
      <c r="AX173" s="12" t="s">
        <v>81</v>
      </c>
      <c r="AY173" s="158" t="s">
        <v>309</v>
      </c>
    </row>
    <row r="174" spans="2:65" s="13" customFormat="1" x14ac:dyDescent="0.2">
      <c r="B174" s="164"/>
      <c r="D174" s="155" t="s">
        <v>455</v>
      </c>
      <c r="E174" s="165" t="s">
        <v>1</v>
      </c>
      <c r="F174" s="166" t="s">
        <v>457</v>
      </c>
      <c r="H174" s="167">
        <v>2079.6</v>
      </c>
      <c r="I174" s="168"/>
      <c r="L174" s="164"/>
      <c r="M174" s="169"/>
      <c r="T174" s="170"/>
      <c r="AT174" s="165" t="s">
        <v>455</v>
      </c>
      <c r="AU174" s="165" t="s">
        <v>90</v>
      </c>
      <c r="AV174" s="13" t="s">
        <v>120</v>
      </c>
      <c r="AW174" s="13" t="s">
        <v>37</v>
      </c>
      <c r="AX174" s="13" t="s">
        <v>88</v>
      </c>
      <c r="AY174" s="165" t="s">
        <v>309</v>
      </c>
    </row>
    <row r="175" spans="2:65" s="1" customFormat="1" ht="16.5" customHeight="1" x14ac:dyDescent="0.2">
      <c r="B175" s="137"/>
      <c r="C175" s="182" t="s">
        <v>339</v>
      </c>
      <c r="D175" s="182" t="s">
        <v>643</v>
      </c>
      <c r="E175" s="183" t="s">
        <v>644</v>
      </c>
      <c r="F175" s="184" t="s">
        <v>645</v>
      </c>
      <c r="G175" s="185" t="s">
        <v>391</v>
      </c>
      <c r="H175" s="186">
        <v>70.082999999999998</v>
      </c>
      <c r="I175" s="187"/>
      <c r="J175" s="188">
        <f>ROUND(I175*H175,2)</f>
        <v>0</v>
      </c>
      <c r="K175" s="184" t="s">
        <v>610</v>
      </c>
      <c r="L175" s="189"/>
      <c r="M175" s="190" t="s">
        <v>1</v>
      </c>
      <c r="N175" s="191" t="s">
        <v>46</v>
      </c>
      <c r="P175" s="147">
        <f>O175*H175</f>
        <v>0</v>
      </c>
      <c r="Q175" s="147">
        <v>1</v>
      </c>
      <c r="R175" s="147">
        <f>Q175*H175</f>
        <v>70.082999999999998</v>
      </c>
      <c r="S175" s="147">
        <v>0</v>
      </c>
      <c r="T175" s="148">
        <f>S175*H175</f>
        <v>0</v>
      </c>
      <c r="AR175" s="149" t="s">
        <v>329</v>
      </c>
      <c r="AT175" s="149" t="s">
        <v>643</v>
      </c>
      <c r="AU175" s="149" t="s">
        <v>90</v>
      </c>
      <c r="AY175" s="17" t="s">
        <v>309</v>
      </c>
      <c r="BE175" s="150">
        <f>IF(N175="základní",J175,0)</f>
        <v>0</v>
      </c>
      <c r="BF175" s="150">
        <f>IF(N175="snížená",J175,0)</f>
        <v>0</v>
      </c>
      <c r="BG175" s="150">
        <f>IF(N175="zákl. přenesená",J175,0)</f>
        <v>0</v>
      </c>
      <c r="BH175" s="150">
        <f>IF(N175="sníž. přenesená",J175,0)</f>
        <v>0</v>
      </c>
      <c r="BI175" s="150">
        <f>IF(N175="nulová",J175,0)</f>
        <v>0</v>
      </c>
      <c r="BJ175" s="17" t="s">
        <v>88</v>
      </c>
      <c r="BK175" s="150">
        <f>ROUND(I175*H175,2)</f>
        <v>0</v>
      </c>
      <c r="BL175" s="17" t="s">
        <v>120</v>
      </c>
      <c r="BM175" s="149" t="s">
        <v>646</v>
      </c>
    </row>
    <row r="176" spans="2:65" s="12" customFormat="1" x14ac:dyDescent="0.2">
      <c r="B176" s="157"/>
      <c r="D176" s="155" t="s">
        <v>455</v>
      </c>
      <c r="E176" s="158" t="s">
        <v>1</v>
      </c>
      <c r="F176" s="159" t="s">
        <v>647</v>
      </c>
      <c r="H176" s="160">
        <v>70.082999999999998</v>
      </c>
      <c r="I176" s="161"/>
      <c r="L176" s="157"/>
      <c r="M176" s="162"/>
      <c r="T176" s="163"/>
      <c r="AT176" s="158" t="s">
        <v>455</v>
      </c>
      <c r="AU176" s="158" t="s">
        <v>90</v>
      </c>
      <c r="AV176" s="12" t="s">
        <v>90</v>
      </c>
      <c r="AW176" s="12" t="s">
        <v>37</v>
      </c>
      <c r="AX176" s="12" t="s">
        <v>81</v>
      </c>
      <c r="AY176" s="158" t="s">
        <v>309</v>
      </c>
    </row>
    <row r="177" spans="2:65" s="13" customFormat="1" x14ac:dyDescent="0.2">
      <c r="B177" s="164"/>
      <c r="D177" s="155" t="s">
        <v>455</v>
      </c>
      <c r="E177" s="165" t="s">
        <v>1</v>
      </c>
      <c r="F177" s="166" t="s">
        <v>457</v>
      </c>
      <c r="H177" s="167">
        <v>70.082999999999998</v>
      </c>
      <c r="I177" s="168"/>
      <c r="L177" s="164"/>
      <c r="M177" s="169"/>
      <c r="T177" s="170"/>
      <c r="AT177" s="165" t="s">
        <v>455</v>
      </c>
      <c r="AU177" s="165" t="s">
        <v>90</v>
      </c>
      <c r="AV177" s="13" t="s">
        <v>120</v>
      </c>
      <c r="AW177" s="13" t="s">
        <v>37</v>
      </c>
      <c r="AX177" s="13" t="s">
        <v>88</v>
      </c>
      <c r="AY177" s="165" t="s">
        <v>309</v>
      </c>
    </row>
    <row r="178" spans="2:65" s="1" customFormat="1" ht="16.5" customHeight="1" x14ac:dyDescent="0.2">
      <c r="B178" s="137"/>
      <c r="C178" s="182" t="s">
        <v>329</v>
      </c>
      <c r="D178" s="182" t="s">
        <v>643</v>
      </c>
      <c r="E178" s="183" t="s">
        <v>648</v>
      </c>
      <c r="F178" s="184" t="s">
        <v>649</v>
      </c>
      <c r="G178" s="185" t="s">
        <v>419</v>
      </c>
      <c r="H178" s="186">
        <v>45.4</v>
      </c>
      <c r="I178" s="187"/>
      <c r="J178" s="188">
        <f>ROUND(I178*H178,2)</f>
        <v>0</v>
      </c>
      <c r="K178" s="184" t="s">
        <v>366</v>
      </c>
      <c r="L178" s="189"/>
      <c r="M178" s="190" t="s">
        <v>1</v>
      </c>
      <c r="N178" s="191" t="s">
        <v>46</v>
      </c>
      <c r="P178" s="147">
        <f>O178*H178</f>
        <v>0</v>
      </c>
      <c r="Q178" s="147">
        <v>2.4289999999999998</v>
      </c>
      <c r="R178" s="147">
        <f>Q178*H178</f>
        <v>110.27659999999999</v>
      </c>
      <c r="S178" s="147">
        <v>0</v>
      </c>
      <c r="T178" s="148">
        <f>S178*H178</f>
        <v>0</v>
      </c>
      <c r="AR178" s="149" t="s">
        <v>329</v>
      </c>
      <c r="AT178" s="149" t="s">
        <v>643</v>
      </c>
      <c r="AU178" s="149" t="s">
        <v>90</v>
      </c>
      <c r="AY178" s="17" t="s">
        <v>309</v>
      </c>
      <c r="BE178" s="150">
        <f>IF(N178="základní",J178,0)</f>
        <v>0</v>
      </c>
      <c r="BF178" s="150">
        <f>IF(N178="snížená",J178,0)</f>
        <v>0</v>
      </c>
      <c r="BG178" s="150">
        <f>IF(N178="zákl. přenesená",J178,0)</f>
        <v>0</v>
      </c>
      <c r="BH178" s="150">
        <f>IF(N178="sníž. přenesená",J178,0)</f>
        <v>0</v>
      </c>
      <c r="BI178" s="150">
        <f>IF(N178="nulová",J178,0)</f>
        <v>0</v>
      </c>
      <c r="BJ178" s="17" t="s">
        <v>88</v>
      </c>
      <c r="BK178" s="150">
        <f>ROUND(I178*H178,2)</f>
        <v>0</v>
      </c>
      <c r="BL178" s="17" t="s">
        <v>120</v>
      </c>
      <c r="BM178" s="149" t="s">
        <v>650</v>
      </c>
    </row>
    <row r="179" spans="2:65" s="12" customFormat="1" x14ac:dyDescent="0.2">
      <c r="B179" s="157"/>
      <c r="D179" s="155" t="s">
        <v>455</v>
      </c>
      <c r="E179" s="158" t="s">
        <v>1</v>
      </c>
      <c r="F179" s="159" t="s">
        <v>651</v>
      </c>
      <c r="H179" s="160">
        <v>45.4</v>
      </c>
      <c r="I179" s="161"/>
      <c r="L179" s="157"/>
      <c r="M179" s="162"/>
      <c r="T179" s="163"/>
      <c r="AT179" s="158" t="s">
        <v>455</v>
      </c>
      <c r="AU179" s="158" t="s">
        <v>90</v>
      </c>
      <c r="AV179" s="12" t="s">
        <v>90</v>
      </c>
      <c r="AW179" s="12" t="s">
        <v>37</v>
      </c>
      <c r="AX179" s="12" t="s">
        <v>81</v>
      </c>
      <c r="AY179" s="158" t="s">
        <v>309</v>
      </c>
    </row>
    <row r="180" spans="2:65" s="13" customFormat="1" x14ac:dyDescent="0.2">
      <c r="B180" s="164"/>
      <c r="D180" s="155" t="s">
        <v>455</v>
      </c>
      <c r="E180" s="165" t="s">
        <v>1</v>
      </c>
      <c r="F180" s="166" t="s">
        <v>457</v>
      </c>
      <c r="H180" s="167">
        <v>45.4</v>
      </c>
      <c r="I180" s="168"/>
      <c r="L180" s="164"/>
      <c r="M180" s="169"/>
      <c r="T180" s="170"/>
      <c r="AT180" s="165" t="s">
        <v>455</v>
      </c>
      <c r="AU180" s="165" t="s">
        <v>90</v>
      </c>
      <c r="AV180" s="13" t="s">
        <v>120</v>
      </c>
      <c r="AW180" s="13" t="s">
        <v>37</v>
      </c>
      <c r="AX180" s="13" t="s">
        <v>88</v>
      </c>
      <c r="AY180" s="165" t="s">
        <v>309</v>
      </c>
    </row>
    <row r="181" spans="2:65" s="1" customFormat="1" ht="16.5" customHeight="1" x14ac:dyDescent="0.2">
      <c r="B181" s="137"/>
      <c r="C181" s="138" t="s">
        <v>348</v>
      </c>
      <c r="D181" s="138" t="s">
        <v>311</v>
      </c>
      <c r="E181" s="139" t="s">
        <v>652</v>
      </c>
      <c r="F181" s="140" t="s">
        <v>653</v>
      </c>
      <c r="G181" s="141" t="s">
        <v>434</v>
      </c>
      <c r="H181" s="142">
        <v>513</v>
      </c>
      <c r="I181" s="143"/>
      <c r="J181" s="144">
        <f>ROUND(I181*H181,2)</f>
        <v>0</v>
      </c>
      <c r="K181" s="140" t="s">
        <v>366</v>
      </c>
      <c r="L181" s="33"/>
      <c r="M181" s="145" t="s">
        <v>1</v>
      </c>
      <c r="N181" s="146" t="s">
        <v>46</v>
      </c>
      <c r="P181" s="147">
        <f>O181*H181</f>
        <v>0</v>
      </c>
      <c r="Q181" s="147">
        <v>0.15478</v>
      </c>
      <c r="R181" s="147">
        <f>Q181*H181</f>
        <v>79.402140000000003</v>
      </c>
      <c r="S181" s="147">
        <v>0</v>
      </c>
      <c r="T181" s="148">
        <f>S181*H181</f>
        <v>0</v>
      </c>
      <c r="AR181" s="149" t="s">
        <v>120</v>
      </c>
      <c r="AT181" s="149" t="s">
        <v>311</v>
      </c>
      <c r="AU181" s="149" t="s">
        <v>90</v>
      </c>
      <c r="AY181" s="17" t="s">
        <v>309</v>
      </c>
      <c r="BE181" s="150">
        <f>IF(N181="základní",J181,0)</f>
        <v>0</v>
      </c>
      <c r="BF181" s="150">
        <f>IF(N181="snížená",J181,0)</f>
        <v>0</v>
      </c>
      <c r="BG181" s="150">
        <f>IF(N181="zákl. přenesená",J181,0)</f>
        <v>0</v>
      </c>
      <c r="BH181" s="150">
        <f>IF(N181="sníž. přenesená",J181,0)</f>
        <v>0</v>
      </c>
      <c r="BI181" s="150">
        <f>IF(N181="nulová",J181,0)</f>
        <v>0</v>
      </c>
      <c r="BJ181" s="17" t="s">
        <v>88</v>
      </c>
      <c r="BK181" s="150">
        <f>ROUND(I181*H181,2)</f>
        <v>0</v>
      </c>
      <c r="BL181" s="17" t="s">
        <v>120</v>
      </c>
      <c r="BM181" s="149" t="s">
        <v>654</v>
      </c>
    </row>
    <row r="182" spans="2:65" s="12" customFormat="1" x14ac:dyDescent="0.2">
      <c r="B182" s="157"/>
      <c r="D182" s="155" t="s">
        <v>455</v>
      </c>
      <c r="E182" s="158" t="s">
        <v>1</v>
      </c>
      <c r="F182" s="159" t="s">
        <v>655</v>
      </c>
      <c r="H182" s="160">
        <v>513</v>
      </c>
      <c r="I182" s="161"/>
      <c r="L182" s="157"/>
      <c r="M182" s="162"/>
      <c r="T182" s="163"/>
      <c r="AT182" s="158" t="s">
        <v>455</v>
      </c>
      <c r="AU182" s="158" t="s">
        <v>90</v>
      </c>
      <c r="AV182" s="12" t="s">
        <v>90</v>
      </c>
      <c r="AW182" s="12" t="s">
        <v>37</v>
      </c>
      <c r="AX182" s="12" t="s">
        <v>81</v>
      </c>
      <c r="AY182" s="158" t="s">
        <v>309</v>
      </c>
    </row>
    <row r="183" spans="2:65" s="13" customFormat="1" x14ac:dyDescent="0.2">
      <c r="B183" s="164"/>
      <c r="D183" s="155" t="s">
        <v>455</v>
      </c>
      <c r="E183" s="165" t="s">
        <v>1</v>
      </c>
      <c r="F183" s="166" t="s">
        <v>457</v>
      </c>
      <c r="H183" s="167">
        <v>513</v>
      </c>
      <c r="I183" s="168"/>
      <c r="L183" s="164"/>
      <c r="M183" s="169"/>
      <c r="T183" s="170"/>
      <c r="AT183" s="165" t="s">
        <v>455</v>
      </c>
      <c r="AU183" s="165" t="s">
        <v>90</v>
      </c>
      <c r="AV183" s="13" t="s">
        <v>120</v>
      </c>
      <c r="AW183" s="13" t="s">
        <v>37</v>
      </c>
      <c r="AX183" s="13" t="s">
        <v>88</v>
      </c>
      <c r="AY183" s="165" t="s">
        <v>309</v>
      </c>
    </row>
    <row r="184" spans="2:65" s="1" customFormat="1" ht="16.5" customHeight="1" x14ac:dyDescent="0.2">
      <c r="B184" s="137"/>
      <c r="C184" s="182" t="s">
        <v>334</v>
      </c>
      <c r="D184" s="182" t="s">
        <v>643</v>
      </c>
      <c r="E184" s="183" t="s">
        <v>656</v>
      </c>
      <c r="F184" s="184" t="s">
        <v>657</v>
      </c>
      <c r="G184" s="185" t="s">
        <v>391</v>
      </c>
      <c r="H184" s="186">
        <v>12.978999999999999</v>
      </c>
      <c r="I184" s="187"/>
      <c r="J184" s="188">
        <f>ROUND(I184*H184,2)</f>
        <v>0</v>
      </c>
      <c r="K184" s="184" t="s">
        <v>610</v>
      </c>
      <c r="L184" s="189"/>
      <c r="M184" s="190" t="s">
        <v>1</v>
      </c>
      <c r="N184" s="191" t="s">
        <v>46</v>
      </c>
      <c r="P184" s="147">
        <f>O184*H184</f>
        <v>0</v>
      </c>
      <c r="Q184" s="147">
        <v>1</v>
      </c>
      <c r="R184" s="147">
        <f>Q184*H184</f>
        <v>12.978999999999999</v>
      </c>
      <c r="S184" s="147">
        <v>0</v>
      </c>
      <c r="T184" s="148">
        <f>S184*H184</f>
        <v>0</v>
      </c>
      <c r="AR184" s="149" t="s">
        <v>329</v>
      </c>
      <c r="AT184" s="149" t="s">
        <v>643</v>
      </c>
      <c r="AU184" s="149" t="s">
        <v>90</v>
      </c>
      <c r="AY184" s="17" t="s">
        <v>309</v>
      </c>
      <c r="BE184" s="150">
        <f>IF(N184="základní",J184,0)</f>
        <v>0</v>
      </c>
      <c r="BF184" s="150">
        <f>IF(N184="snížená",J184,0)</f>
        <v>0</v>
      </c>
      <c r="BG184" s="150">
        <f>IF(N184="zákl. přenesená",J184,0)</f>
        <v>0</v>
      </c>
      <c r="BH184" s="150">
        <f>IF(N184="sníž. přenesená",J184,0)</f>
        <v>0</v>
      </c>
      <c r="BI184" s="150">
        <f>IF(N184="nulová",J184,0)</f>
        <v>0</v>
      </c>
      <c r="BJ184" s="17" t="s">
        <v>88</v>
      </c>
      <c r="BK184" s="150">
        <f>ROUND(I184*H184,2)</f>
        <v>0</v>
      </c>
      <c r="BL184" s="17" t="s">
        <v>120</v>
      </c>
      <c r="BM184" s="149" t="s">
        <v>658</v>
      </c>
    </row>
    <row r="185" spans="2:65" s="12" customFormat="1" x14ac:dyDescent="0.2">
      <c r="B185" s="157"/>
      <c r="D185" s="155" t="s">
        <v>455</v>
      </c>
      <c r="E185" s="158" t="s">
        <v>1</v>
      </c>
      <c r="F185" s="159" t="s">
        <v>659</v>
      </c>
      <c r="H185" s="160">
        <v>12.978999999999999</v>
      </c>
      <c r="I185" s="161"/>
      <c r="L185" s="157"/>
      <c r="M185" s="162"/>
      <c r="T185" s="163"/>
      <c r="AT185" s="158" t="s">
        <v>455</v>
      </c>
      <c r="AU185" s="158" t="s">
        <v>90</v>
      </c>
      <c r="AV185" s="12" t="s">
        <v>90</v>
      </c>
      <c r="AW185" s="12" t="s">
        <v>37</v>
      </c>
      <c r="AX185" s="12" t="s">
        <v>81</v>
      </c>
      <c r="AY185" s="158" t="s">
        <v>309</v>
      </c>
    </row>
    <row r="186" spans="2:65" s="13" customFormat="1" x14ac:dyDescent="0.2">
      <c r="B186" s="164"/>
      <c r="D186" s="155" t="s">
        <v>455</v>
      </c>
      <c r="E186" s="165" t="s">
        <v>1</v>
      </c>
      <c r="F186" s="166" t="s">
        <v>457</v>
      </c>
      <c r="H186" s="167">
        <v>12.978999999999999</v>
      </c>
      <c r="I186" s="168"/>
      <c r="L186" s="164"/>
      <c r="M186" s="169"/>
      <c r="T186" s="170"/>
      <c r="AT186" s="165" t="s">
        <v>455</v>
      </c>
      <c r="AU186" s="165" t="s">
        <v>90</v>
      </c>
      <c r="AV186" s="13" t="s">
        <v>120</v>
      </c>
      <c r="AW186" s="13" t="s">
        <v>37</v>
      </c>
      <c r="AX186" s="13" t="s">
        <v>88</v>
      </c>
      <c r="AY186" s="165" t="s">
        <v>309</v>
      </c>
    </row>
    <row r="187" spans="2:65" s="1" customFormat="1" ht="16.5" customHeight="1" x14ac:dyDescent="0.2">
      <c r="B187" s="137"/>
      <c r="C187" s="138" t="s">
        <v>357</v>
      </c>
      <c r="D187" s="138" t="s">
        <v>311</v>
      </c>
      <c r="E187" s="139" t="s">
        <v>660</v>
      </c>
      <c r="F187" s="140" t="s">
        <v>661</v>
      </c>
      <c r="G187" s="141" t="s">
        <v>360</v>
      </c>
      <c r="H187" s="142">
        <v>1175.6400000000001</v>
      </c>
      <c r="I187" s="143"/>
      <c r="J187" s="144">
        <f>ROUND(I187*H187,2)</f>
        <v>0</v>
      </c>
      <c r="K187" s="140" t="s">
        <v>366</v>
      </c>
      <c r="L187" s="33"/>
      <c r="M187" s="145" t="s">
        <v>1</v>
      </c>
      <c r="N187" s="146" t="s">
        <v>46</v>
      </c>
      <c r="P187" s="147">
        <f>O187*H187</f>
        <v>0</v>
      </c>
      <c r="Q187" s="147">
        <v>2.9440000000000001E-2</v>
      </c>
      <c r="R187" s="147">
        <f>Q187*H187</f>
        <v>34.610841600000001</v>
      </c>
      <c r="S187" s="147">
        <v>0</v>
      </c>
      <c r="T187" s="148">
        <f>S187*H187</f>
        <v>0</v>
      </c>
      <c r="AR187" s="149" t="s">
        <v>120</v>
      </c>
      <c r="AT187" s="149" t="s">
        <v>311</v>
      </c>
      <c r="AU187" s="149" t="s">
        <v>90</v>
      </c>
      <c r="AY187" s="17" t="s">
        <v>309</v>
      </c>
      <c r="BE187" s="150">
        <f>IF(N187="základní",J187,0)</f>
        <v>0</v>
      </c>
      <c r="BF187" s="150">
        <f>IF(N187="snížená",J187,0)</f>
        <v>0</v>
      </c>
      <c r="BG187" s="150">
        <f>IF(N187="zákl. přenesená",J187,0)</f>
        <v>0</v>
      </c>
      <c r="BH187" s="150">
        <f>IF(N187="sníž. přenesená",J187,0)</f>
        <v>0</v>
      </c>
      <c r="BI187" s="150">
        <f>IF(N187="nulová",J187,0)</f>
        <v>0</v>
      </c>
      <c r="BJ187" s="17" t="s">
        <v>88</v>
      </c>
      <c r="BK187" s="150">
        <f>ROUND(I187*H187,2)</f>
        <v>0</v>
      </c>
      <c r="BL187" s="17" t="s">
        <v>120</v>
      </c>
      <c r="BM187" s="149" t="s">
        <v>662</v>
      </c>
    </row>
    <row r="188" spans="2:65" s="1" customFormat="1" ht="19.5" x14ac:dyDescent="0.2">
      <c r="B188" s="33"/>
      <c r="D188" s="155" t="s">
        <v>318</v>
      </c>
      <c r="F188" s="156" t="s">
        <v>663</v>
      </c>
      <c r="I188" s="153"/>
      <c r="L188" s="33"/>
      <c r="M188" s="154"/>
      <c r="T188" s="57"/>
      <c r="AT188" s="17" t="s">
        <v>318</v>
      </c>
      <c r="AU188" s="17" t="s">
        <v>90</v>
      </c>
    </row>
    <row r="189" spans="2:65" s="12" customFormat="1" x14ac:dyDescent="0.2">
      <c r="B189" s="157"/>
      <c r="D189" s="155" t="s">
        <v>455</v>
      </c>
      <c r="E189" s="158" t="s">
        <v>1</v>
      </c>
      <c r="F189" s="159" t="s">
        <v>664</v>
      </c>
      <c r="H189" s="160">
        <v>1175.6400000000001</v>
      </c>
      <c r="I189" s="161"/>
      <c r="L189" s="157"/>
      <c r="M189" s="162"/>
      <c r="T189" s="163"/>
      <c r="AT189" s="158" t="s">
        <v>455</v>
      </c>
      <c r="AU189" s="158" t="s">
        <v>90</v>
      </c>
      <c r="AV189" s="12" t="s">
        <v>90</v>
      </c>
      <c r="AW189" s="12" t="s">
        <v>37</v>
      </c>
      <c r="AX189" s="12" t="s">
        <v>81</v>
      </c>
      <c r="AY189" s="158" t="s">
        <v>309</v>
      </c>
    </row>
    <row r="190" spans="2:65" s="13" customFormat="1" x14ac:dyDescent="0.2">
      <c r="B190" s="164"/>
      <c r="D190" s="155" t="s">
        <v>455</v>
      </c>
      <c r="E190" s="165" t="s">
        <v>1</v>
      </c>
      <c r="F190" s="166" t="s">
        <v>457</v>
      </c>
      <c r="H190" s="167">
        <v>1175.6400000000001</v>
      </c>
      <c r="I190" s="168"/>
      <c r="L190" s="164"/>
      <c r="M190" s="169"/>
      <c r="T190" s="170"/>
      <c r="AT190" s="165" t="s">
        <v>455</v>
      </c>
      <c r="AU190" s="165" t="s">
        <v>90</v>
      </c>
      <c r="AV190" s="13" t="s">
        <v>120</v>
      </c>
      <c r="AW190" s="13" t="s">
        <v>37</v>
      </c>
      <c r="AX190" s="13" t="s">
        <v>88</v>
      </c>
      <c r="AY190" s="165" t="s">
        <v>309</v>
      </c>
    </row>
    <row r="191" spans="2:65" s="1" customFormat="1" ht="16.5" customHeight="1" x14ac:dyDescent="0.2">
      <c r="B191" s="137"/>
      <c r="C191" s="138" t="s">
        <v>8</v>
      </c>
      <c r="D191" s="138" t="s">
        <v>311</v>
      </c>
      <c r="E191" s="139" t="s">
        <v>665</v>
      </c>
      <c r="F191" s="140" t="s">
        <v>666</v>
      </c>
      <c r="G191" s="141" t="s">
        <v>434</v>
      </c>
      <c r="H191" s="142">
        <v>2530</v>
      </c>
      <c r="I191" s="143"/>
      <c r="J191" s="144">
        <f>ROUND(I191*H191,2)</f>
        <v>0</v>
      </c>
      <c r="K191" s="140" t="s">
        <v>366</v>
      </c>
      <c r="L191" s="33"/>
      <c r="M191" s="145" t="s">
        <v>1</v>
      </c>
      <c r="N191" s="146" t="s">
        <v>46</v>
      </c>
      <c r="P191" s="147">
        <f>O191*H191</f>
        <v>0</v>
      </c>
      <c r="Q191" s="147">
        <v>3.363E-2</v>
      </c>
      <c r="R191" s="147">
        <f>Q191*H191</f>
        <v>85.0839</v>
      </c>
      <c r="S191" s="147">
        <v>0</v>
      </c>
      <c r="T191" s="148">
        <f>S191*H191</f>
        <v>0</v>
      </c>
      <c r="AR191" s="149" t="s">
        <v>120</v>
      </c>
      <c r="AT191" s="149" t="s">
        <v>311</v>
      </c>
      <c r="AU191" s="149" t="s">
        <v>90</v>
      </c>
      <c r="AY191" s="17" t="s">
        <v>309</v>
      </c>
      <c r="BE191" s="150">
        <f>IF(N191="základní",J191,0)</f>
        <v>0</v>
      </c>
      <c r="BF191" s="150">
        <f>IF(N191="snížená",J191,0)</f>
        <v>0</v>
      </c>
      <c r="BG191" s="150">
        <f>IF(N191="zákl. přenesená",J191,0)</f>
        <v>0</v>
      </c>
      <c r="BH191" s="150">
        <f>IF(N191="sníž. přenesená",J191,0)</f>
        <v>0</v>
      </c>
      <c r="BI191" s="150">
        <f>IF(N191="nulová",J191,0)</f>
        <v>0</v>
      </c>
      <c r="BJ191" s="17" t="s">
        <v>88</v>
      </c>
      <c r="BK191" s="150">
        <f>ROUND(I191*H191,2)</f>
        <v>0</v>
      </c>
      <c r="BL191" s="17" t="s">
        <v>120</v>
      </c>
      <c r="BM191" s="149" t="s">
        <v>667</v>
      </c>
    </row>
    <row r="192" spans="2:65" s="1" customFormat="1" ht="39" x14ac:dyDescent="0.2">
      <c r="B192" s="33"/>
      <c r="D192" s="155" t="s">
        <v>318</v>
      </c>
      <c r="F192" s="156" t="s">
        <v>668</v>
      </c>
      <c r="I192" s="153"/>
      <c r="L192" s="33"/>
      <c r="M192" s="154"/>
      <c r="T192" s="57"/>
      <c r="AT192" s="17" t="s">
        <v>318</v>
      </c>
      <c r="AU192" s="17" t="s">
        <v>90</v>
      </c>
    </row>
    <row r="193" spans="2:65" s="12" customFormat="1" x14ac:dyDescent="0.2">
      <c r="B193" s="157"/>
      <c r="D193" s="155" t="s">
        <v>455</v>
      </c>
      <c r="E193" s="158" t="s">
        <v>1</v>
      </c>
      <c r="F193" s="159" t="s">
        <v>669</v>
      </c>
      <c r="H193" s="160">
        <v>2530</v>
      </c>
      <c r="I193" s="161"/>
      <c r="L193" s="157"/>
      <c r="M193" s="162"/>
      <c r="T193" s="163"/>
      <c r="AT193" s="158" t="s">
        <v>455</v>
      </c>
      <c r="AU193" s="158" t="s">
        <v>90</v>
      </c>
      <c r="AV193" s="12" t="s">
        <v>90</v>
      </c>
      <c r="AW193" s="12" t="s">
        <v>37</v>
      </c>
      <c r="AX193" s="12" t="s">
        <v>81</v>
      </c>
      <c r="AY193" s="158" t="s">
        <v>309</v>
      </c>
    </row>
    <row r="194" spans="2:65" s="13" customFormat="1" x14ac:dyDescent="0.2">
      <c r="B194" s="164"/>
      <c r="D194" s="155" t="s">
        <v>455</v>
      </c>
      <c r="E194" s="165" t="s">
        <v>1</v>
      </c>
      <c r="F194" s="166" t="s">
        <v>457</v>
      </c>
      <c r="H194" s="167">
        <v>2530</v>
      </c>
      <c r="I194" s="168"/>
      <c r="L194" s="164"/>
      <c r="M194" s="169"/>
      <c r="T194" s="170"/>
      <c r="AT194" s="165" t="s">
        <v>455</v>
      </c>
      <c r="AU194" s="165" t="s">
        <v>90</v>
      </c>
      <c r="AV194" s="13" t="s">
        <v>120</v>
      </c>
      <c r="AW194" s="13" t="s">
        <v>37</v>
      </c>
      <c r="AX194" s="13" t="s">
        <v>88</v>
      </c>
      <c r="AY194" s="165" t="s">
        <v>309</v>
      </c>
    </row>
    <row r="195" spans="2:65" s="1" customFormat="1" ht="21.75" customHeight="1" x14ac:dyDescent="0.2">
      <c r="B195" s="137"/>
      <c r="C195" s="138" t="s">
        <v>368</v>
      </c>
      <c r="D195" s="138" t="s">
        <v>311</v>
      </c>
      <c r="E195" s="139" t="s">
        <v>670</v>
      </c>
      <c r="F195" s="140" t="s">
        <v>671</v>
      </c>
      <c r="G195" s="141" t="s">
        <v>419</v>
      </c>
      <c r="H195" s="142">
        <v>1510.25</v>
      </c>
      <c r="I195" s="143"/>
      <c r="J195" s="144">
        <f>ROUND(I195*H195,2)</f>
        <v>0</v>
      </c>
      <c r="K195" s="140" t="s">
        <v>610</v>
      </c>
      <c r="L195" s="33"/>
      <c r="M195" s="145" t="s">
        <v>1</v>
      </c>
      <c r="N195" s="146" t="s">
        <v>46</v>
      </c>
      <c r="P195" s="147">
        <f>O195*H195</f>
        <v>0</v>
      </c>
      <c r="Q195" s="147">
        <v>0</v>
      </c>
      <c r="R195" s="147">
        <f>Q195*H195</f>
        <v>0</v>
      </c>
      <c r="S195" s="147">
        <v>0</v>
      </c>
      <c r="T195" s="148">
        <f>S195*H195</f>
        <v>0</v>
      </c>
      <c r="AR195" s="149" t="s">
        <v>120</v>
      </c>
      <c r="AT195" s="149" t="s">
        <v>311</v>
      </c>
      <c r="AU195" s="149" t="s">
        <v>90</v>
      </c>
      <c r="AY195" s="17" t="s">
        <v>309</v>
      </c>
      <c r="BE195" s="150">
        <f>IF(N195="základní",J195,0)</f>
        <v>0</v>
      </c>
      <c r="BF195" s="150">
        <f>IF(N195="snížená",J195,0)</f>
        <v>0</v>
      </c>
      <c r="BG195" s="150">
        <f>IF(N195="zákl. přenesená",J195,0)</f>
        <v>0</v>
      </c>
      <c r="BH195" s="150">
        <f>IF(N195="sníž. přenesená",J195,0)</f>
        <v>0</v>
      </c>
      <c r="BI195" s="150">
        <f>IF(N195="nulová",J195,0)</f>
        <v>0</v>
      </c>
      <c r="BJ195" s="17" t="s">
        <v>88</v>
      </c>
      <c r="BK195" s="150">
        <f>ROUND(I195*H195,2)</f>
        <v>0</v>
      </c>
      <c r="BL195" s="17" t="s">
        <v>120</v>
      </c>
      <c r="BM195" s="149" t="s">
        <v>672</v>
      </c>
    </row>
    <row r="196" spans="2:65" s="1" customFormat="1" x14ac:dyDescent="0.2">
      <c r="B196" s="33"/>
      <c r="D196" s="151" t="s">
        <v>316</v>
      </c>
      <c r="F196" s="152" t="s">
        <v>673</v>
      </c>
      <c r="I196" s="153"/>
      <c r="L196" s="33"/>
      <c r="M196" s="154"/>
      <c r="T196" s="57"/>
      <c r="AT196" s="17" t="s">
        <v>316</v>
      </c>
      <c r="AU196" s="17" t="s">
        <v>90</v>
      </c>
    </row>
    <row r="197" spans="2:65" s="14" customFormat="1" x14ac:dyDescent="0.2">
      <c r="B197" s="176"/>
      <c r="D197" s="155" t="s">
        <v>455</v>
      </c>
      <c r="E197" s="177" t="s">
        <v>1</v>
      </c>
      <c r="F197" s="178" t="s">
        <v>674</v>
      </c>
      <c r="H197" s="177" t="s">
        <v>1</v>
      </c>
      <c r="I197" s="179"/>
      <c r="L197" s="176"/>
      <c r="M197" s="180"/>
      <c r="T197" s="181"/>
      <c r="AT197" s="177" t="s">
        <v>455</v>
      </c>
      <c r="AU197" s="177" t="s">
        <v>90</v>
      </c>
      <c r="AV197" s="14" t="s">
        <v>88</v>
      </c>
      <c r="AW197" s="14" t="s">
        <v>37</v>
      </c>
      <c r="AX197" s="14" t="s">
        <v>81</v>
      </c>
      <c r="AY197" s="177" t="s">
        <v>309</v>
      </c>
    </row>
    <row r="198" spans="2:65" s="12" customFormat="1" x14ac:dyDescent="0.2">
      <c r="B198" s="157"/>
      <c r="D198" s="155" t="s">
        <v>455</v>
      </c>
      <c r="E198" s="158" t="s">
        <v>1</v>
      </c>
      <c r="F198" s="159" t="s">
        <v>675</v>
      </c>
      <c r="H198" s="160">
        <v>27.13</v>
      </c>
      <c r="I198" s="161"/>
      <c r="L198" s="157"/>
      <c r="M198" s="162"/>
      <c r="T198" s="163"/>
      <c r="AT198" s="158" t="s">
        <v>455</v>
      </c>
      <c r="AU198" s="158" t="s">
        <v>90</v>
      </c>
      <c r="AV198" s="12" t="s">
        <v>90</v>
      </c>
      <c r="AW198" s="12" t="s">
        <v>37</v>
      </c>
      <c r="AX198" s="12" t="s">
        <v>81</v>
      </c>
      <c r="AY198" s="158" t="s">
        <v>309</v>
      </c>
    </row>
    <row r="199" spans="2:65" s="12" customFormat="1" x14ac:dyDescent="0.2">
      <c r="B199" s="157"/>
      <c r="D199" s="155" t="s">
        <v>455</v>
      </c>
      <c r="E199" s="158" t="s">
        <v>1</v>
      </c>
      <c r="F199" s="159" t="s">
        <v>676</v>
      </c>
      <c r="H199" s="160">
        <v>611.923</v>
      </c>
      <c r="I199" s="161"/>
      <c r="L199" s="157"/>
      <c r="M199" s="162"/>
      <c r="T199" s="163"/>
      <c r="AT199" s="158" t="s">
        <v>455</v>
      </c>
      <c r="AU199" s="158" t="s">
        <v>90</v>
      </c>
      <c r="AV199" s="12" t="s">
        <v>90</v>
      </c>
      <c r="AW199" s="12" t="s">
        <v>37</v>
      </c>
      <c r="AX199" s="12" t="s">
        <v>81</v>
      </c>
      <c r="AY199" s="158" t="s">
        <v>309</v>
      </c>
    </row>
    <row r="200" spans="2:65" s="12" customFormat="1" x14ac:dyDescent="0.2">
      <c r="B200" s="157"/>
      <c r="D200" s="155" t="s">
        <v>455</v>
      </c>
      <c r="E200" s="158" t="s">
        <v>1</v>
      </c>
      <c r="F200" s="159" t="s">
        <v>677</v>
      </c>
      <c r="H200" s="160">
        <v>395.64</v>
      </c>
      <c r="I200" s="161"/>
      <c r="L200" s="157"/>
      <c r="M200" s="162"/>
      <c r="T200" s="163"/>
      <c r="AT200" s="158" t="s">
        <v>455</v>
      </c>
      <c r="AU200" s="158" t="s">
        <v>90</v>
      </c>
      <c r="AV200" s="12" t="s">
        <v>90</v>
      </c>
      <c r="AW200" s="12" t="s">
        <v>37</v>
      </c>
      <c r="AX200" s="12" t="s">
        <v>81</v>
      </c>
      <c r="AY200" s="158" t="s">
        <v>309</v>
      </c>
    </row>
    <row r="201" spans="2:65" s="12" customFormat="1" x14ac:dyDescent="0.2">
      <c r="B201" s="157"/>
      <c r="D201" s="155" t="s">
        <v>455</v>
      </c>
      <c r="E201" s="158" t="s">
        <v>1</v>
      </c>
      <c r="F201" s="159" t="s">
        <v>678</v>
      </c>
      <c r="H201" s="160">
        <v>67.823999999999998</v>
      </c>
      <c r="I201" s="161"/>
      <c r="L201" s="157"/>
      <c r="M201" s="162"/>
      <c r="T201" s="163"/>
      <c r="AT201" s="158" t="s">
        <v>455</v>
      </c>
      <c r="AU201" s="158" t="s">
        <v>90</v>
      </c>
      <c r="AV201" s="12" t="s">
        <v>90</v>
      </c>
      <c r="AW201" s="12" t="s">
        <v>37</v>
      </c>
      <c r="AX201" s="12" t="s">
        <v>81</v>
      </c>
      <c r="AY201" s="158" t="s">
        <v>309</v>
      </c>
    </row>
    <row r="202" spans="2:65" s="15" customFormat="1" x14ac:dyDescent="0.2">
      <c r="B202" s="192"/>
      <c r="D202" s="155" t="s">
        <v>455</v>
      </c>
      <c r="E202" s="193" t="s">
        <v>1</v>
      </c>
      <c r="F202" s="194" t="s">
        <v>679</v>
      </c>
      <c r="H202" s="195">
        <v>1102.5170000000001</v>
      </c>
      <c r="I202" s="196"/>
      <c r="L202" s="192"/>
      <c r="M202" s="197"/>
      <c r="T202" s="198"/>
      <c r="AT202" s="193" t="s">
        <v>455</v>
      </c>
      <c r="AU202" s="193" t="s">
        <v>90</v>
      </c>
      <c r="AV202" s="15" t="s">
        <v>101</v>
      </c>
      <c r="AW202" s="15" t="s">
        <v>37</v>
      </c>
      <c r="AX202" s="15" t="s">
        <v>81</v>
      </c>
      <c r="AY202" s="193" t="s">
        <v>309</v>
      </c>
    </row>
    <row r="203" spans="2:65" s="14" customFormat="1" x14ac:dyDescent="0.2">
      <c r="B203" s="176"/>
      <c r="D203" s="155" t="s">
        <v>455</v>
      </c>
      <c r="E203" s="177" t="s">
        <v>1</v>
      </c>
      <c r="F203" s="178" t="s">
        <v>680</v>
      </c>
      <c r="H203" s="177" t="s">
        <v>1</v>
      </c>
      <c r="I203" s="179"/>
      <c r="L203" s="176"/>
      <c r="M203" s="180"/>
      <c r="T203" s="181"/>
      <c r="AT203" s="177" t="s">
        <v>455</v>
      </c>
      <c r="AU203" s="177" t="s">
        <v>90</v>
      </c>
      <c r="AV203" s="14" t="s">
        <v>88</v>
      </c>
      <c r="AW203" s="14" t="s">
        <v>37</v>
      </c>
      <c r="AX203" s="14" t="s">
        <v>81</v>
      </c>
      <c r="AY203" s="177" t="s">
        <v>309</v>
      </c>
    </row>
    <row r="204" spans="2:65" s="12" customFormat="1" x14ac:dyDescent="0.2">
      <c r="B204" s="157"/>
      <c r="D204" s="155" t="s">
        <v>455</v>
      </c>
      <c r="E204" s="158" t="s">
        <v>1</v>
      </c>
      <c r="F204" s="159" t="s">
        <v>681</v>
      </c>
      <c r="H204" s="160">
        <v>307.46899999999999</v>
      </c>
      <c r="I204" s="161"/>
      <c r="L204" s="157"/>
      <c r="M204" s="162"/>
      <c r="T204" s="163"/>
      <c r="AT204" s="158" t="s">
        <v>455</v>
      </c>
      <c r="AU204" s="158" t="s">
        <v>90</v>
      </c>
      <c r="AV204" s="12" t="s">
        <v>90</v>
      </c>
      <c r="AW204" s="12" t="s">
        <v>37</v>
      </c>
      <c r="AX204" s="12" t="s">
        <v>81</v>
      </c>
      <c r="AY204" s="158" t="s">
        <v>309</v>
      </c>
    </row>
    <row r="205" spans="2:65" s="12" customFormat="1" x14ac:dyDescent="0.2">
      <c r="B205" s="157"/>
      <c r="D205" s="155" t="s">
        <v>455</v>
      </c>
      <c r="E205" s="158" t="s">
        <v>1</v>
      </c>
      <c r="F205" s="159" t="s">
        <v>682</v>
      </c>
      <c r="H205" s="160">
        <v>45.137999999999998</v>
      </c>
      <c r="I205" s="161"/>
      <c r="L205" s="157"/>
      <c r="M205" s="162"/>
      <c r="T205" s="163"/>
      <c r="AT205" s="158" t="s">
        <v>455</v>
      </c>
      <c r="AU205" s="158" t="s">
        <v>90</v>
      </c>
      <c r="AV205" s="12" t="s">
        <v>90</v>
      </c>
      <c r="AW205" s="12" t="s">
        <v>37</v>
      </c>
      <c r="AX205" s="12" t="s">
        <v>81</v>
      </c>
      <c r="AY205" s="158" t="s">
        <v>309</v>
      </c>
    </row>
    <row r="206" spans="2:65" s="15" customFormat="1" x14ac:dyDescent="0.2">
      <c r="B206" s="192"/>
      <c r="D206" s="155" t="s">
        <v>455</v>
      </c>
      <c r="E206" s="193" t="s">
        <v>1</v>
      </c>
      <c r="F206" s="194" t="s">
        <v>679</v>
      </c>
      <c r="H206" s="195">
        <v>352.60700000000003</v>
      </c>
      <c r="I206" s="196"/>
      <c r="L206" s="192"/>
      <c r="M206" s="197"/>
      <c r="T206" s="198"/>
      <c r="AT206" s="193" t="s">
        <v>455</v>
      </c>
      <c r="AU206" s="193" t="s">
        <v>90</v>
      </c>
      <c r="AV206" s="15" t="s">
        <v>101</v>
      </c>
      <c r="AW206" s="15" t="s">
        <v>37</v>
      </c>
      <c r="AX206" s="15" t="s">
        <v>81</v>
      </c>
      <c r="AY206" s="193" t="s">
        <v>309</v>
      </c>
    </row>
    <row r="207" spans="2:65" s="12" customFormat="1" x14ac:dyDescent="0.2">
      <c r="B207" s="157"/>
      <c r="D207" s="155" t="s">
        <v>455</v>
      </c>
      <c r="E207" s="158" t="s">
        <v>1</v>
      </c>
      <c r="F207" s="159" t="s">
        <v>683</v>
      </c>
      <c r="H207" s="160">
        <v>55.125999999999998</v>
      </c>
      <c r="I207" s="161"/>
      <c r="L207" s="157"/>
      <c r="M207" s="162"/>
      <c r="T207" s="163"/>
      <c r="AT207" s="158" t="s">
        <v>455</v>
      </c>
      <c r="AU207" s="158" t="s">
        <v>90</v>
      </c>
      <c r="AV207" s="12" t="s">
        <v>90</v>
      </c>
      <c r="AW207" s="12" t="s">
        <v>37</v>
      </c>
      <c r="AX207" s="12" t="s">
        <v>81</v>
      </c>
      <c r="AY207" s="158" t="s">
        <v>309</v>
      </c>
    </row>
    <row r="208" spans="2:65" s="13" customFormat="1" x14ac:dyDescent="0.2">
      <c r="B208" s="164"/>
      <c r="D208" s="155" t="s">
        <v>455</v>
      </c>
      <c r="E208" s="165" t="s">
        <v>1</v>
      </c>
      <c r="F208" s="166" t="s">
        <v>457</v>
      </c>
      <c r="H208" s="167">
        <v>1510.25</v>
      </c>
      <c r="I208" s="168"/>
      <c r="L208" s="164"/>
      <c r="M208" s="169"/>
      <c r="T208" s="170"/>
      <c r="AT208" s="165" t="s">
        <v>455</v>
      </c>
      <c r="AU208" s="165" t="s">
        <v>90</v>
      </c>
      <c r="AV208" s="13" t="s">
        <v>120</v>
      </c>
      <c r="AW208" s="13" t="s">
        <v>37</v>
      </c>
      <c r="AX208" s="13" t="s">
        <v>88</v>
      </c>
      <c r="AY208" s="165" t="s">
        <v>309</v>
      </c>
    </row>
    <row r="209" spans="2:65" s="1" customFormat="1" ht="21.75" customHeight="1" x14ac:dyDescent="0.2">
      <c r="B209" s="137"/>
      <c r="C209" s="138" t="s">
        <v>342</v>
      </c>
      <c r="D209" s="138" t="s">
        <v>311</v>
      </c>
      <c r="E209" s="139" t="s">
        <v>670</v>
      </c>
      <c r="F209" s="140" t="s">
        <v>671</v>
      </c>
      <c r="G209" s="141" t="s">
        <v>419</v>
      </c>
      <c r="H209" s="142">
        <v>19691.444</v>
      </c>
      <c r="I209" s="143"/>
      <c r="J209" s="144">
        <f>ROUND(I209*H209,2)</f>
        <v>0</v>
      </c>
      <c r="K209" s="140" t="s">
        <v>610</v>
      </c>
      <c r="L209" s="33"/>
      <c r="M209" s="145" t="s">
        <v>1</v>
      </c>
      <c r="N209" s="146" t="s">
        <v>46</v>
      </c>
      <c r="P209" s="147">
        <f>O209*H209</f>
        <v>0</v>
      </c>
      <c r="Q209" s="147">
        <v>0</v>
      </c>
      <c r="R209" s="147">
        <f>Q209*H209</f>
        <v>0</v>
      </c>
      <c r="S209" s="147">
        <v>0</v>
      </c>
      <c r="T209" s="148">
        <f>S209*H209</f>
        <v>0</v>
      </c>
      <c r="AR209" s="149" t="s">
        <v>120</v>
      </c>
      <c r="AT209" s="149" t="s">
        <v>311</v>
      </c>
      <c r="AU209" s="149" t="s">
        <v>90</v>
      </c>
      <c r="AY209" s="17" t="s">
        <v>309</v>
      </c>
      <c r="BE209" s="150">
        <f>IF(N209="základní",J209,0)</f>
        <v>0</v>
      </c>
      <c r="BF209" s="150">
        <f>IF(N209="snížená",J209,0)</f>
        <v>0</v>
      </c>
      <c r="BG209" s="150">
        <f>IF(N209="zákl. přenesená",J209,0)</f>
        <v>0</v>
      </c>
      <c r="BH209" s="150">
        <f>IF(N209="sníž. přenesená",J209,0)</f>
        <v>0</v>
      </c>
      <c r="BI209" s="150">
        <f>IF(N209="nulová",J209,0)</f>
        <v>0</v>
      </c>
      <c r="BJ209" s="17" t="s">
        <v>88</v>
      </c>
      <c r="BK209" s="150">
        <f>ROUND(I209*H209,2)</f>
        <v>0</v>
      </c>
      <c r="BL209" s="17" t="s">
        <v>120</v>
      </c>
      <c r="BM209" s="149" t="s">
        <v>684</v>
      </c>
    </row>
    <row r="210" spans="2:65" s="1" customFormat="1" x14ac:dyDescent="0.2">
      <c r="B210" s="33"/>
      <c r="D210" s="151" t="s">
        <v>316</v>
      </c>
      <c r="F210" s="152" t="s">
        <v>673</v>
      </c>
      <c r="I210" s="153"/>
      <c r="L210" s="33"/>
      <c r="M210" s="154"/>
      <c r="T210" s="57"/>
      <c r="AT210" s="17" t="s">
        <v>316</v>
      </c>
      <c r="AU210" s="17" t="s">
        <v>90</v>
      </c>
    </row>
    <row r="211" spans="2:65" s="14" customFormat="1" x14ac:dyDescent="0.2">
      <c r="B211" s="176"/>
      <c r="D211" s="155" t="s">
        <v>455</v>
      </c>
      <c r="E211" s="177" t="s">
        <v>1</v>
      </c>
      <c r="F211" s="178" t="s">
        <v>613</v>
      </c>
      <c r="H211" s="177" t="s">
        <v>1</v>
      </c>
      <c r="I211" s="179"/>
      <c r="L211" s="176"/>
      <c r="M211" s="180"/>
      <c r="T211" s="181"/>
      <c r="AT211" s="177" t="s">
        <v>455</v>
      </c>
      <c r="AU211" s="177" t="s">
        <v>90</v>
      </c>
      <c r="AV211" s="14" t="s">
        <v>88</v>
      </c>
      <c r="AW211" s="14" t="s">
        <v>37</v>
      </c>
      <c r="AX211" s="14" t="s">
        <v>81</v>
      </c>
      <c r="AY211" s="177" t="s">
        <v>309</v>
      </c>
    </row>
    <row r="212" spans="2:65" s="12" customFormat="1" x14ac:dyDescent="0.2">
      <c r="B212" s="157"/>
      <c r="D212" s="155" t="s">
        <v>455</v>
      </c>
      <c r="E212" s="158" t="s">
        <v>1</v>
      </c>
      <c r="F212" s="159" t="s">
        <v>685</v>
      </c>
      <c r="H212" s="160">
        <v>19621.444</v>
      </c>
      <c r="I212" s="161"/>
      <c r="L212" s="157"/>
      <c r="M212" s="162"/>
      <c r="T212" s="163"/>
      <c r="AT212" s="158" t="s">
        <v>455</v>
      </c>
      <c r="AU212" s="158" t="s">
        <v>90</v>
      </c>
      <c r="AV212" s="12" t="s">
        <v>90</v>
      </c>
      <c r="AW212" s="12" t="s">
        <v>37</v>
      </c>
      <c r="AX212" s="12" t="s">
        <v>81</v>
      </c>
      <c r="AY212" s="158" t="s">
        <v>309</v>
      </c>
    </row>
    <row r="213" spans="2:65" s="12" customFormat="1" x14ac:dyDescent="0.2">
      <c r="B213" s="157"/>
      <c r="D213" s="155" t="s">
        <v>455</v>
      </c>
      <c r="E213" s="158" t="s">
        <v>1</v>
      </c>
      <c r="F213" s="159" t="s">
        <v>635</v>
      </c>
      <c r="H213" s="160">
        <v>70</v>
      </c>
      <c r="I213" s="161"/>
      <c r="L213" s="157"/>
      <c r="M213" s="162"/>
      <c r="T213" s="163"/>
      <c r="AT213" s="158" t="s">
        <v>455</v>
      </c>
      <c r="AU213" s="158" t="s">
        <v>90</v>
      </c>
      <c r="AV213" s="12" t="s">
        <v>90</v>
      </c>
      <c r="AW213" s="12" t="s">
        <v>37</v>
      </c>
      <c r="AX213" s="12" t="s">
        <v>81</v>
      </c>
      <c r="AY213" s="158" t="s">
        <v>309</v>
      </c>
    </row>
    <row r="214" spans="2:65" s="13" customFormat="1" x14ac:dyDescent="0.2">
      <c r="B214" s="164"/>
      <c r="D214" s="155" t="s">
        <v>455</v>
      </c>
      <c r="E214" s="165" t="s">
        <v>1</v>
      </c>
      <c r="F214" s="166" t="s">
        <v>457</v>
      </c>
      <c r="H214" s="167">
        <v>19691.444</v>
      </c>
      <c r="I214" s="168"/>
      <c r="L214" s="164"/>
      <c r="M214" s="169"/>
      <c r="T214" s="170"/>
      <c r="AT214" s="165" t="s">
        <v>455</v>
      </c>
      <c r="AU214" s="165" t="s">
        <v>90</v>
      </c>
      <c r="AV214" s="13" t="s">
        <v>120</v>
      </c>
      <c r="AW214" s="13" t="s">
        <v>37</v>
      </c>
      <c r="AX214" s="13" t="s">
        <v>88</v>
      </c>
      <c r="AY214" s="165" t="s">
        <v>309</v>
      </c>
    </row>
    <row r="215" spans="2:65" s="1" customFormat="1" ht="24.2" customHeight="1" x14ac:dyDescent="0.2">
      <c r="B215" s="137"/>
      <c r="C215" s="138" t="s">
        <v>378</v>
      </c>
      <c r="D215" s="138" t="s">
        <v>311</v>
      </c>
      <c r="E215" s="139" t="s">
        <v>686</v>
      </c>
      <c r="F215" s="140" t="s">
        <v>687</v>
      </c>
      <c r="G215" s="141" t="s">
        <v>419</v>
      </c>
      <c r="H215" s="142">
        <v>295371.65999999997</v>
      </c>
      <c r="I215" s="143"/>
      <c r="J215" s="144">
        <f>ROUND(I215*H215,2)</f>
        <v>0</v>
      </c>
      <c r="K215" s="140" t="s">
        <v>610</v>
      </c>
      <c r="L215" s="33"/>
      <c r="M215" s="145" t="s">
        <v>1</v>
      </c>
      <c r="N215" s="146" t="s">
        <v>46</v>
      </c>
      <c r="P215" s="147">
        <f>O215*H215</f>
        <v>0</v>
      </c>
      <c r="Q215" s="147">
        <v>0</v>
      </c>
      <c r="R215" s="147">
        <f>Q215*H215</f>
        <v>0</v>
      </c>
      <c r="S215" s="147">
        <v>0</v>
      </c>
      <c r="T215" s="148">
        <f>S215*H215</f>
        <v>0</v>
      </c>
      <c r="AR215" s="149" t="s">
        <v>120</v>
      </c>
      <c r="AT215" s="149" t="s">
        <v>311</v>
      </c>
      <c r="AU215" s="149" t="s">
        <v>90</v>
      </c>
      <c r="AY215" s="17" t="s">
        <v>309</v>
      </c>
      <c r="BE215" s="150">
        <f>IF(N215="základní",J215,0)</f>
        <v>0</v>
      </c>
      <c r="BF215" s="150">
        <f>IF(N215="snížená",J215,0)</f>
        <v>0</v>
      </c>
      <c r="BG215" s="150">
        <f>IF(N215="zákl. přenesená",J215,0)</f>
        <v>0</v>
      </c>
      <c r="BH215" s="150">
        <f>IF(N215="sníž. přenesená",J215,0)</f>
        <v>0</v>
      </c>
      <c r="BI215" s="150">
        <f>IF(N215="nulová",J215,0)</f>
        <v>0</v>
      </c>
      <c r="BJ215" s="17" t="s">
        <v>88</v>
      </c>
      <c r="BK215" s="150">
        <f>ROUND(I215*H215,2)</f>
        <v>0</v>
      </c>
      <c r="BL215" s="17" t="s">
        <v>120</v>
      </c>
      <c r="BM215" s="149" t="s">
        <v>688</v>
      </c>
    </row>
    <row r="216" spans="2:65" s="1" customFormat="1" x14ac:dyDescent="0.2">
      <c r="B216" s="33"/>
      <c r="D216" s="151" t="s">
        <v>316</v>
      </c>
      <c r="F216" s="152" t="s">
        <v>689</v>
      </c>
      <c r="I216" s="153"/>
      <c r="L216" s="33"/>
      <c r="M216" s="154"/>
      <c r="T216" s="57"/>
      <c r="AT216" s="17" t="s">
        <v>316</v>
      </c>
      <c r="AU216" s="17" t="s">
        <v>90</v>
      </c>
    </row>
    <row r="217" spans="2:65" s="12" customFormat="1" x14ac:dyDescent="0.2">
      <c r="B217" s="157"/>
      <c r="D217" s="155" t="s">
        <v>455</v>
      </c>
      <c r="F217" s="159" t="s">
        <v>690</v>
      </c>
      <c r="H217" s="160">
        <v>295371.65999999997</v>
      </c>
      <c r="I217" s="161"/>
      <c r="L217" s="157"/>
      <c r="M217" s="162"/>
      <c r="T217" s="163"/>
      <c r="AT217" s="158" t="s">
        <v>455</v>
      </c>
      <c r="AU217" s="158" t="s">
        <v>90</v>
      </c>
      <c r="AV217" s="12" t="s">
        <v>90</v>
      </c>
      <c r="AW217" s="12" t="s">
        <v>3</v>
      </c>
      <c r="AX217" s="12" t="s">
        <v>88</v>
      </c>
      <c r="AY217" s="158" t="s">
        <v>309</v>
      </c>
    </row>
    <row r="218" spans="2:65" s="1" customFormat="1" ht="16.5" customHeight="1" x14ac:dyDescent="0.2">
      <c r="B218" s="137"/>
      <c r="C218" s="138" t="s">
        <v>346</v>
      </c>
      <c r="D218" s="138" t="s">
        <v>311</v>
      </c>
      <c r="E218" s="139" t="s">
        <v>691</v>
      </c>
      <c r="F218" s="140" t="s">
        <v>692</v>
      </c>
      <c r="G218" s="141" t="s">
        <v>419</v>
      </c>
      <c r="H218" s="142">
        <v>1362.9849999999999</v>
      </c>
      <c r="I218" s="143"/>
      <c r="J218" s="144">
        <f>ROUND(I218*H218,2)</f>
        <v>0</v>
      </c>
      <c r="K218" s="140" t="s">
        <v>610</v>
      </c>
      <c r="L218" s="33"/>
      <c r="M218" s="145" t="s">
        <v>1</v>
      </c>
      <c r="N218" s="146" t="s">
        <v>46</v>
      </c>
      <c r="P218" s="147">
        <f>O218*H218</f>
        <v>0</v>
      </c>
      <c r="Q218" s="147">
        <v>0</v>
      </c>
      <c r="R218" s="147">
        <f>Q218*H218</f>
        <v>0</v>
      </c>
      <c r="S218" s="147">
        <v>0</v>
      </c>
      <c r="T218" s="148">
        <f>S218*H218</f>
        <v>0</v>
      </c>
      <c r="AR218" s="149" t="s">
        <v>120</v>
      </c>
      <c r="AT218" s="149" t="s">
        <v>311</v>
      </c>
      <c r="AU218" s="149" t="s">
        <v>90</v>
      </c>
      <c r="AY218" s="17" t="s">
        <v>309</v>
      </c>
      <c r="BE218" s="150">
        <f>IF(N218="základní",J218,0)</f>
        <v>0</v>
      </c>
      <c r="BF218" s="150">
        <f>IF(N218="snížená",J218,0)</f>
        <v>0</v>
      </c>
      <c r="BG218" s="150">
        <f>IF(N218="zákl. přenesená",J218,0)</f>
        <v>0</v>
      </c>
      <c r="BH218" s="150">
        <f>IF(N218="sníž. přenesená",J218,0)</f>
        <v>0</v>
      </c>
      <c r="BI218" s="150">
        <f>IF(N218="nulová",J218,0)</f>
        <v>0</v>
      </c>
      <c r="BJ218" s="17" t="s">
        <v>88</v>
      </c>
      <c r="BK218" s="150">
        <f>ROUND(I218*H218,2)</f>
        <v>0</v>
      </c>
      <c r="BL218" s="17" t="s">
        <v>120</v>
      </c>
      <c r="BM218" s="149" t="s">
        <v>693</v>
      </c>
    </row>
    <row r="219" spans="2:65" s="1" customFormat="1" x14ac:dyDescent="0.2">
      <c r="B219" s="33"/>
      <c r="D219" s="151" t="s">
        <v>316</v>
      </c>
      <c r="F219" s="152" t="s">
        <v>694</v>
      </c>
      <c r="I219" s="153"/>
      <c r="L219" s="33"/>
      <c r="M219" s="154"/>
      <c r="T219" s="57"/>
      <c r="AT219" s="17" t="s">
        <v>316</v>
      </c>
      <c r="AU219" s="17" t="s">
        <v>90</v>
      </c>
    </row>
    <row r="220" spans="2:65" s="14" customFormat="1" x14ac:dyDescent="0.2">
      <c r="B220" s="176"/>
      <c r="D220" s="155" t="s">
        <v>455</v>
      </c>
      <c r="E220" s="177" t="s">
        <v>1</v>
      </c>
      <c r="F220" s="178" t="s">
        <v>613</v>
      </c>
      <c r="H220" s="177" t="s">
        <v>1</v>
      </c>
      <c r="I220" s="179"/>
      <c r="L220" s="176"/>
      <c r="M220" s="180"/>
      <c r="T220" s="181"/>
      <c r="AT220" s="177" t="s">
        <v>455</v>
      </c>
      <c r="AU220" s="177" t="s">
        <v>90</v>
      </c>
      <c r="AV220" s="14" t="s">
        <v>88</v>
      </c>
      <c r="AW220" s="14" t="s">
        <v>37</v>
      </c>
      <c r="AX220" s="14" t="s">
        <v>81</v>
      </c>
      <c r="AY220" s="177" t="s">
        <v>309</v>
      </c>
    </row>
    <row r="221" spans="2:65" s="12" customFormat="1" x14ac:dyDescent="0.2">
      <c r="B221" s="157"/>
      <c r="D221" s="155" t="s">
        <v>455</v>
      </c>
      <c r="E221" s="158" t="s">
        <v>1</v>
      </c>
      <c r="F221" s="159" t="s">
        <v>695</v>
      </c>
      <c r="H221" s="160">
        <v>1362.9849999999999</v>
      </c>
      <c r="I221" s="161"/>
      <c r="L221" s="157"/>
      <c r="M221" s="162"/>
      <c r="T221" s="163"/>
      <c r="AT221" s="158" t="s">
        <v>455</v>
      </c>
      <c r="AU221" s="158" t="s">
        <v>90</v>
      </c>
      <c r="AV221" s="12" t="s">
        <v>90</v>
      </c>
      <c r="AW221" s="12" t="s">
        <v>37</v>
      </c>
      <c r="AX221" s="12" t="s">
        <v>81</v>
      </c>
      <c r="AY221" s="158" t="s">
        <v>309</v>
      </c>
    </row>
    <row r="222" spans="2:65" s="13" customFormat="1" x14ac:dyDescent="0.2">
      <c r="B222" s="164"/>
      <c r="D222" s="155" t="s">
        <v>455</v>
      </c>
      <c r="E222" s="165" t="s">
        <v>1</v>
      </c>
      <c r="F222" s="166" t="s">
        <v>457</v>
      </c>
      <c r="H222" s="167">
        <v>1362.9849999999999</v>
      </c>
      <c r="I222" s="168"/>
      <c r="L222" s="164"/>
      <c r="M222" s="169"/>
      <c r="T222" s="170"/>
      <c r="AT222" s="165" t="s">
        <v>455</v>
      </c>
      <c r="AU222" s="165" t="s">
        <v>90</v>
      </c>
      <c r="AV222" s="13" t="s">
        <v>120</v>
      </c>
      <c r="AW222" s="13" t="s">
        <v>37</v>
      </c>
      <c r="AX222" s="13" t="s">
        <v>88</v>
      </c>
      <c r="AY222" s="165" t="s">
        <v>309</v>
      </c>
    </row>
    <row r="223" spans="2:65" s="1" customFormat="1" ht="16.5" customHeight="1" x14ac:dyDescent="0.2">
      <c r="B223" s="137"/>
      <c r="C223" s="182" t="s">
        <v>388</v>
      </c>
      <c r="D223" s="182" t="s">
        <v>643</v>
      </c>
      <c r="E223" s="183" t="s">
        <v>696</v>
      </c>
      <c r="F223" s="184" t="s">
        <v>697</v>
      </c>
      <c r="G223" s="185" t="s">
        <v>419</v>
      </c>
      <c r="H223" s="186">
        <v>1499.2840000000001</v>
      </c>
      <c r="I223" s="187"/>
      <c r="J223" s="188">
        <f>ROUND(I223*H223,2)</f>
        <v>0</v>
      </c>
      <c r="K223" s="184" t="s">
        <v>366</v>
      </c>
      <c r="L223" s="189"/>
      <c r="M223" s="190" t="s">
        <v>1</v>
      </c>
      <c r="N223" s="191" t="s">
        <v>46</v>
      </c>
      <c r="P223" s="147">
        <f>O223*H223</f>
        <v>0</v>
      </c>
      <c r="Q223" s="147">
        <v>0</v>
      </c>
      <c r="R223" s="147">
        <f>Q223*H223</f>
        <v>0</v>
      </c>
      <c r="S223" s="147">
        <v>0</v>
      </c>
      <c r="T223" s="148">
        <f>S223*H223</f>
        <v>0</v>
      </c>
      <c r="AR223" s="149" t="s">
        <v>329</v>
      </c>
      <c r="AT223" s="149" t="s">
        <v>643</v>
      </c>
      <c r="AU223" s="149" t="s">
        <v>90</v>
      </c>
      <c r="AY223" s="17" t="s">
        <v>309</v>
      </c>
      <c r="BE223" s="150">
        <f>IF(N223="základní",J223,0)</f>
        <v>0</v>
      </c>
      <c r="BF223" s="150">
        <f>IF(N223="snížená",J223,0)</f>
        <v>0</v>
      </c>
      <c r="BG223" s="150">
        <f>IF(N223="zákl. přenesená",J223,0)</f>
        <v>0</v>
      </c>
      <c r="BH223" s="150">
        <f>IF(N223="sníž. přenesená",J223,0)</f>
        <v>0</v>
      </c>
      <c r="BI223" s="150">
        <f>IF(N223="nulová",J223,0)</f>
        <v>0</v>
      </c>
      <c r="BJ223" s="17" t="s">
        <v>88</v>
      </c>
      <c r="BK223" s="150">
        <f>ROUND(I223*H223,2)</f>
        <v>0</v>
      </c>
      <c r="BL223" s="17" t="s">
        <v>120</v>
      </c>
      <c r="BM223" s="149" t="s">
        <v>698</v>
      </c>
    </row>
    <row r="224" spans="2:65" s="1" customFormat="1" ht="19.5" x14ac:dyDescent="0.2">
      <c r="B224" s="33"/>
      <c r="D224" s="155" t="s">
        <v>318</v>
      </c>
      <c r="F224" s="156" t="s">
        <v>699</v>
      </c>
      <c r="I224" s="153"/>
      <c r="L224" s="33"/>
      <c r="M224" s="154"/>
      <c r="T224" s="57"/>
      <c r="AT224" s="17" t="s">
        <v>318</v>
      </c>
      <c r="AU224" s="17" t="s">
        <v>90</v>
      </c>
    </row>
    <row r="225" spans="2:65" s="12" customFormat="1" x14ac:dyDescent="0.2">
      <c r="B225" s="157"/>
      <c r="D225" s="155" t="s">
        <v>455</v>
      </c>
      <c r="F225" s="159" t="s">
        <v>700</v>
      </c>
      <c r="H225" s="160">
        <v>1499.2840000000001</v>
      </c>
      <c r="I225" s="161"/>
      <c r="L225" s="157"/>
      <c r="M225" s="162"/>
      <c r="T225" s="163"/>
      <c r="AT225" s="158" t="s">
        <v>455</v>
      </c>
      <c r="AU225" s="158" t="s">
        <v>90</v>
      </c>
      <c r="AV225" s="12" t="s">
        <v>90</v>
      </c>
      <c r="AW225" s="12" t="s">
        <v>3</v>
      </c>
      <c r="AX225" s="12" t="s">
        <v>88</v>
      </c>
      <c r="AY225" s="158" t="s">
        <v>309</v>
      </c>
    </row>
    <row r="226" spans="2:65" s="1" customFormat="1" ht="16.5" customHeight="1" x14ac:dyDescent="0.2">
      <c r="B226" s="137"/>
      <c r="C226" s="138" t="s">
        <v>351</v>
      </c>
      <c r="D226" s="138" t="s">
        <v>311</v>
      </c>
      <c r="E226" s="139" t="s">
        <v>701</v>
      </c>
      <c r="F226" s="140" t="s">
        <v>702</v>
      </c>
      <c r="G226" s="141" t="s">
        <v>419</v>
      </c>
      <c r="H226" s="142">
        <v>19743.194</v>
      </c>
      <c r="I226" s="143"/>
      <c r="J226" s="144">
        <f>ROUND(I226*H226,2)</f>
        <v>0</v>
      </c>
      <c r="K226" s="140" t="s">
        <v>366</v>
      </c>
      <c r="L226" s="33"/>
      <c r="M226" s="145" t="s">
        <v>1</v>
      </c>
      <c r="N226" s="146" t="s">
        <v>46</v>
      </c>
      <c r="P226" s="147">
        <f>O226*H226</f>
        <v>0</v>
      </c>
      <c r="Q226" s="147">
        <v>0</v>
      </c>
      <c r="R226" s="147">
        <f>Q226*H226</f>
        <v>0</v>
      </c>
      <c r="S226" s="147">
        <v>0</v>
      </c>
      <c r="T226" s="148">
        <f>S226*H226</f>
        <v>0</v>
      </c>
      <c r="AR226" s="149" t="s">
        <v>120</v>
      </c>
      <c r="AT226" s="149" t="s">
        <v>311</v>
      </c>
      <c r="AU226" s="149" t="s">
        <v>90</v>
      </c>
      <c r="AY226" s="17" t="s">
        <v>309</v>
      </c>
      <c r="BE226" s="150">
        <f>IF(N226="základní",J226,0)</f>
        <v>0</v>
      </c>
      <c r="BF226" s="150">
        <f>IF(N226="snížená",J226,0)</f>
        <v>0</v>
      </c>
      <c r="BG226" s="150">
        <f>IF(N226="zákl. přenesená",J226,0)</f>
        <v>0</v>
      </c>
      <c r="BH226" s="150">
        <f>IF(N226="sníž. přenesená",J226,0)</f>
        <v>0</v>
      </c>
      <c r="BI226" s="150">
        <f>IF(N226="nulová",J226,0)</f>
        <v>0</v>
      </c>
      <c r="BJ226" s="17" t="s">
        <v>88</v>
      </c>
      <c r="BK226" s="150">
        <f>ROUND(I226*H226,2)</f>
        <v>0</v>
      </c>
      <c r="BL226" s="17" t="s">
        <v>120</v>
      </c>
      <c r="BM226" s="149" t="s">
        <v>703</v>
      </c>
    </row>
    <row r="227" spans="2:65" s="1" customFormat="1" ht="19.5" x14ac:dyDescent="0.2">
      <c r="B227" s="33"/>
      <c r="D227" s="155" t="s">
        <v>318</v>
      </c>
      <c r="F227" s="156" t="s">
        <v>699</v>
      </c>
      <c r="I227" s="153"/>
      <c r="L227" s="33"/>
      <c r="M227" s="154"/>
      <c r="T227" s="57"/>
      <c r="AT227" s="17" t="s">
        <v>318</v>
      </c>
      <c r="AU227" s="17" t="s">
        <v>90</v>
      </c>
    </row>
    <row r="228" spans="2:65" s="1" customFormat="1" ht="16.5" customHeight="1" x14ac:dyDescent="0.2">
      <c r="B228" s="137"/>
      <c r="C228" s="138" t="s">
        <v>399</v>
      </c>
      <c r="D228" s="138" t="s">
        <v>311</v>
      </c>
      <c r="E228" s="139" t="s">
        <v>427</v>
      </c>
      <c r="F228" s="140" t="s">
        <v>704</v>
      </c>
      <c r="G228" s="141" t="s">
        <v>419</v>
      </c>
      <c r="H228" s="142">
        <v>19743.194</v>
      </c>
      <c r="I228" s="143"/>
      <c r="J228" s="144">
        <f>ROUND(I228*H228,2)</f>
        <v>0</v>
      </c>
      <c r="K228" s="140" t="s">
        <v>610</v>
      </c>
      <c r="L228" s="33"/>
      <c r="M228" s="145" t="s">
        <v>1</v>
      </c>
      <c r="N228" s="146" t="s">
        <v>46</v>
      </c>
      <c r="P228" s="147">
        <f>O228*H228</f>
        <v>0</v>
      </c>
      <c r="Q228" s="147">
        <v>0</v>
      </c>
      <c r="R228" s="147">
        <f>Q228*H228</f>
        <v>0</v>
      </c>
      <c r="S228" s="147">
        <v>0</v>
      </c>
      <c r="T228" s="148">
        <f>S228*H228</f>
        <v>0</v>
      </c>
      <c r="AR228" s="149" t="s">
        <v>120</v>
      </c>
      <c r="AT228" s="149" t="s">
        <v>311</v>
      </c>
      <c r="AU228" s="149" t="s">
        <v>90</v>
      </c>
      <c r="AY228" s="17" t="s">
        <v>309</v>
      </c>
      <c r="BE228" s="150">
        <f>IF(N228="základní",J228,0)</f>
        <v>0</v>
      </c>
      <c r="BF228" s="150">
        <f>IF(N228="snížená",J228,0)</f>
        <v>0</v>
      </c>
      <c r="BG228" s="150">
        <f>IF(N228="zákl. přenesená",J228,0)</f>
        <v>0</v>
      </c>
      <c r="BH228" s="150">
        <f>IF(N228="sníž. přenesená",J228,0)</f>
        <v>0</v>
      </c>
      <c r="BI228" s="150">
        <f>IF(N228="nulová",J228,0)</f>
        <v>0</v>
      </c>
      <c r="BJ228" s="17" t="s">
        <v>88</v>
      </c>
      <c r="BK228" s="150">
        <f>ROUND(I228*H228,2)</f>
        <v>0</v>
      </c>
      <c r="BL228" s="17" t="s">
        <v>120</v>
      </c>
      <c r="BM228" s="149" t="s">
        <v>705</v>
      </c>
    </row>
    <row r="229" spans="2:65" s="1" customFormat="1" x14ac:dyDescent="0.2">
      <c r="B229" s="33"/>
      <c r="D229" s="151" t="s">
        <v>316</v>
      </c>
      <c r="F229" s="152" t="s">
        <v>706</v>
      </c>
      <c r="I229" s="153"/>
      <c r="L229" s="33"/>
      <c r="M229" s="154"/>
      <c r="T229" s="57"/>
      <c r="AT229" s="17" t="s">
        <v>316</v>
      </c>
      <c r="AU229" s="17" t="s">
        <v>90</v>
      </c>
    </row>
    <row r="230" spans="2:65" s="1" customFormat="1" ht="16.5" customHeight="1" x14ac:dyDescent="0.2">
      <c r="B230" s="137"/>
      <c r="C230" s="138" t="s">
        <v>355</v>
      </c>
      <c r="D230" s="138" t="s">
        <v>311</v>
      </c>
      <c r="E230" s="139" t="s">
        <v>707</v>
      </c>
      <c r="F230" s="140" t="s">
        <v>708</v>
      </c>
      <c r="G230" s="141" t="s">
        <v>419</v>
      </c>
      <c r="H230" s="142">
        <v>1621.71</v>
      </c>
      <c r="I230" s="143"/>
      <c r="J230" s="144">
        <f>ROUND(I230*H230,2)</f>
        <v>0</v>
      </c>
      <c r="K230" s="140" t="s">
        <v>610</v>
      </c>
      <c r="L230" s="33"/>
      <c r="M230" s="145" t="s">
        <v>1</v>
      </c>
      <c r="N230" s="146" t="s">
        <v>46</v>
      </c>
      <c r="P230" s="147">
        <f>O230*H230</f>
        <v>0</v>
      </c>
      <c r="Q230" s="147">
        <v>0</v>
      </c>
      <c r="R230" s="147">
        <f>Q230*H230</f>
        <v>0</v>
      </c>
      <c r="S230" s="147">
        <v>0</v>
      </c>
      <c r="T230" s="148">
        <f>S230*H230</f>
        <v>0</v>
      </c>
      <c r="AR230" s="149" t="s">
        <v>120</v>
      </c>
      <c r="AT230" s="149" t="s">
        <v>311</v>
      </c>
      <c r="AU230" s="149" t="s">
        <v>90</v>
      </c>
      <c r="AY230" s="17" t="s">
        <v>309</v>
      </c>
      <c r="BE230" s="150">
        <f>IF(N230="základní",J230,0)</f>
        <v>0</v>
      </c>
      <c r="BF230" s="150">
        <f>IF(N230="snížená",J230,0)</f>
        <v>0</v>
      </c>
      <c r="BG230" s="150">
        <f>IF(N230="zákl. přenesená",J230,0)</f>
        <v>0</v>
      </c>
      <c r="BH230" s="150">
        <f>IF(N230="sníž. přenesená",J230,0)</f>
        <v>0</v>
      </c>
      <c r="BI230" s="150">
        <f>IF(N230="nulová",J230,0)</f>
        <v>0</v>
      </c>
      <c r="BJ230" s="17" t="s">
        <v>88</v>
      </c>
      <c r="BK230" s="150">
        <f>ROUND(I230*H230,2)</f>
        <v>0</v>
      </c>
      <c r="BL230" s="17" t="s">
        <v>120</v>
      </c>
      <c r="BM230" s="149" t="s">
        <v>709</v>
      </c>
    </row>
    <row r="231" spans="2:65" s="1" customFormat="1" x14ac:dyDescent="0.2">
      <c r="B231" s="33"/>
      <c r="D231" s="151" t="s">
        <v>316</v>
      </c>
      <c r="F231" s="152" t="s">
        <v>710</v>
      </c>
      <c r="I231" s="153"/>
      <c r="L231" s="33"/>
      <c r="M231" s="154"/>
      <c r="T231" s="57"/>
      <c r="AT231" s="17" t="s">
        <v>316</v>
      </c>
      <c r="AU231" s="17" t="s">
        <v>90</v>
      </c>
    </row>
    <row r="232" spans="2:65" s="1" customFormat="1" ht="16.5" customHeight="1" x14ac:dyDescent="0.2">
      <c r="B232" s="137"/>
      <c r="C232" s="182" t="s">
        <v>7</v>
      </c>
      <c r="D232" s="182" t="s">
        <v>643</v>
      </c>
      <c r="E232" s="183" t="s">
        <v>711</v>
      </c>
      <c r="F232" s="184" t="s">
        <v>712</v>
      </c>
      <c r="G232" s="185" t="s">
        <v>419</v>
      </c>
      <c r="H232" s="186">
        <v>1783.8810000000001</v>
      </c>
      <c r="I232" s="187"/>
      <c r="J232" s="188">
        <f>ROUND(I232*H232,2)</f>
        <v>0</v>
      </c>
      <c r="K232" s="184" t="s">
        <v>366</v>
      </c>
      <c r="L232" s="189"/>
      <c r="M232" s="190" t="s">
        <v>1</v>
      </c>
      <c r="N232" s="191" t="s">
        <v>46</v>
      </c>
      <c r="P232" s="147">
        <f>O232*H232</f>
        <v>0</v>
      </c>
      <c r="Q232" s="147">
        <v>0</v>
      </c>
      <c r="R232" s="147">
        <f>Q232*H232</f>
        <v>0</v>
      </c>
      <c r="S232" s="147">
        <v>0</v>
      </c>
      <c r="T232" s="148">
        <f>S232*H232</f>
        <v>0</v>
      </c>
      <c r="AR232" s="149" t="s">
        <v>329</v>
      </c>
      <c r="AT232" s="149" t="s">
        <v>643</v>
      </c>
      <c r="AU232" s="149" t="s">
        <v>90</v>
      </c>
      <c r="AY232" s="17" t="s">
        <v>309</v>
      </c>
      <c r="BE232" s="150">
        <f>IF(N232="základní",J232,0)</f>
        <v>0</v>
      </c>
      <c r="BF232" s="150">
        <f>IF(N232="snížená",J232,0)</f>
        <v>0</v>
      </c>
      <c r="BG232" s="150">
        <f>IF(N232="zákl. přenesená",J232,0)</f>
        <v>0</v>
      </c>
      <c r="BH232" s="150">
        <f>IF(N232="sníž. přenesená",J232,0)</f>
        <v>0</v>
      </c>
      <c r="BI232" s="150">
        <f>IF(N232="nulová",J232,0)</f>
        <v>0</v>
      </c>
      <c r="BJ232" s="17" t="s">
        <v>88</v>
      </c>
      <c r="BK232" s="150">
        <f>ROUND(I232*H232,2)</f>
        <v>0</v>
      </c>
      <c r="BL232" s="17" t="s">
        <v>120</v>
      </c>
      <c r="BM232" s="149" t="s">
        <v>713</v>
      </c>
    </row>
    <row r="233" spans="2:65" s="1" customFormat="1" ht="19.5" x14ac:dyDescent="0.2">
      <c r="B233" s="33"/>
      <c r="D233" s="155" t="s">
        <v>318</v>
      </c>
      <c r="F233" s="156" t="s">
        <v>699</v>
      </c>
      <c r="I233" s="153"/>
      <c r="L233" s="33"/>
      <c r="M233" s="154"/>
      <c r="T233" s="57"/>
      <c r="AT233" s="17" t="s">
        <v>318</v>
      </c>
      <c r="AU233" s="17" t="s">
        <v>90</v>
      </c>
    </row>
    <row r="234" spans="2:65" s="12" customFormat="1" x14ac:dyDescent="0.2">
      <c r="B234" s="157"/>
      <c r="D234" s="155" t="s">
        <v>455</v>
      </c>
      <c r="F234" s="159" t="s">
        <v>714</v>
      </c>
      <c r="H234" s="160">
        <v>1783.8810000000001</v>
      </c>
      <c r="I234" s="161"/>
      <c r="L234" s="157"/>
      <c r="M234" s="162"/>
      <c r="T234" s="163"/>
      <c r="AT234" s="158" t="s">
        <v>455</v>
      </c>
      <c r="AU234" s="158" t="s">
        <v>90</v>
      </c>
      <c r="AV234" s="12" t="s">
        <v>90</v>
      </c>
      <c r="AW234" s="12" t="s">
        <v>3</v>
      </c>
      <c r="AX234" s="12" t="s">
        <v>88</v>
      </c>
      <c r="AY234" s="158" t="s">
        <v>309</v>
      </c>
    </row>
    <row r="235" spans="2:65" s="1" customFormat="1" ht="16.5" customHeight="1" x14ac:dyDescent="0.2">
      <c r="B235" s="137"/>
      <c r="C235" s="138" t="s">
        <v>361</v>
      </c>
      <c r="D235" s="138" t="s">
        <v>311</v>
      </c>
      <c r="E235" s="139" t="s">
        <v>715</v>
      </c>
      <c r="F235" s="140" t="s">
        <v>716</v>
      </c>
      <c r="G235" s="141" t="s">
        <v>360</v>
      </c>
      <c r="H235" s="142">
        <v>3407.4630000000002</v>
      </c>
      <c r="I235" s="143"/>
      <c r="J235" s="144">
        <f>ROUND(I235*H235,2)</f>
        <v>0</v>
      </c>
      <c r="K235" s="140" t="s">
        <v>610</v>
      </c>
      <c r="L235" s="33"/>
      <c r="M235" s="145" t="s">
        <v>1</v>
      </c>
      <c r="N235" s="146" t="s">
        <v>46</v>
      </c>
      <c r="P235" s="147">
        <f>O235*H235</f>
        <v>0</v>
      </c>
      <c r="Q235" s="147">
        <v>0</v>
      </c>
      <c r="R235" s="147">
        <f>Q235*H235</f>
        <v>0</v>
      </c>
      <c r="S235" s="147">
        <v>0</v>
      </c>
      <c r="T235" s="148">
        <f>S235*H235</f>
        <v>0</v>
      </c>
      <c r="AR235" s="149" t="s">
        <v>120</v>
      </c>
      <c r="AT235" s="149" t="s">
        <v>311</v>
      </c>
      <c r="AU235" s="149" t="s">
        <v>90</v>
      </c>
      <c r="AY235" s="17" t="s">
        <v>309</v>
      </c>
      <c r="BE235" s="150">
        <f>IF(N235="základní",J235,0)</f>
        <v>0</v>
      </c>
      <c r="BF235" s="150">
        <f>IF(N235="snížená",J235,0)</f>
        <v>0</v>
      </c>
      <c r="BG235" s="150">
        <f>IF(N235="zákl. přenesená",J235,0)</f>
        <v>0</v>
      </c>
      <c r="BH235" s="150">
        <f>IF(N235="sníž. přenesená",J235,0)</f>
        <v>0</v>
      </c>
      <c r="BI235" s="150">
        <f>IF(N235="nulová",J235,0)</f>
        <v>0</v>
      </c>
      <c r="BJ235" s="17" t="s">
        <v>88</v>
      </c>
      <c r="BK235" s="150">
        <f>ROUND(I235*H235,2)</f>
        <v>0</v>
      </c>
      <c r="BL235" s="17" t="s">
        <v>120</v>
      </c>
      <c r="BM235" s="149" t="s">
        <v>717</v>
      </c>
    </row>
    <row r="236" spans="2:65" s="1" customFormat="1" x14ac:dyDescent="0.2">
      <c r="B236" s="33"/>
      <c r="D236" s="151" t="s">
        <v>316</v>
      </c>
      <c r="F236" s="152" t="s">
        <v>718</v>
      </c>
      <c r="I236" s="153"/>
      <c r="L236" s="33"/>
      <c r="M236" s="154"/>
      <c r="T236" s="57"/>
      <c r="AT236" s="17" t="s">
        <v>316</v>
      </c>
      <c r="AU236" s="17" t="s">
        <v>90</v>
      </c>
    </row>
    <row r="237" spans="2:65" s="14" customFormat="1" x14ac:dyDescent="0.2">
      <c r="B237" s="176"/>
      <c r="D237" s="155" t="s">
        <v>455</v>
      </c>
      <c r="E237" s="177" t="s">
        <v>1</v>
      </c>
      <c r="F237" s="178" t="s">
        <v>613</v>
      </c>
      <c r="H237" s="177" t="s">
        <v>1</v>
      </c>
      <c r="I237" s="179"/>
      <c r="L237" s="176"/>
      <c r="M237" s="180"/>
      <c r="T237" s="181"/>
      <c r="AT237" s="177" t="s">
        <v>455</v>
      </c>
      <c r="AU237" s="177" t="s">
        <v>90</v>
      </c>
      <c r="AV237" s="14" t="s">
        <v>88</v>
      </c>
      <c r="AW237" s="14" t="s">
        <v>37</v>
      </c>
      <c r="AX237" s="14" t="s">
        <v>81</v>
      </c>
      <c r="AY237" s="177" t="s">
        <v>309</v>
      </c>
    </row>
    <row r="238" spans="2:65" s="12" customFormat="1" x14ac:dyDescent="0.2">
      <c r="B238" s="157"/>
      <c r="D238" s="155" t="s">
        <v>455</v>
      </c>
      <c r="E238" s="158" t="s">
        <v>1</v>
      </c>
      <c r="F238" s="159" t="s">
        <v>719</v>
      </c>
      <c r="H238" s="160">
        <v>3407.4630000000002</v>
      </c>
      <c r="I238" s="161"/>
      <c r="L238" s="157"/>
      <c r="M238" s="162"/>
      <c r="T238" s="163"/>
      <c r="AT238" s="158" t="s">
        <v>455</v>
      </c>
      <c r="AU238" s="158" t="s">
        <v>90</v>
      </c>
      <c r="AV238" s="12" t="s">
        <v>90</v>
      </c>
      <c r="AW238" s="12" t="s">
        <v>37</v>
      </c>
      <c r="AX238" s="12" t="s">
        <v>81</v>
      </c>
      <c r="AY238" s="158" t="s">
        <v>309</v>
      </c>
    </row>
    <row r="239" spans="2:65" s="13" customFormat="1" x14ac:dyDescent="0.2">
      <c r="B239" s="164"/>
      <c r="D239" s="155" t="s">
        <v>455</v>
      </c>
      <c r="E239" s="165" t="s">
        <v>1</v>
      </c>
      <c r="F239" s="166" t="s">
        <v>457</v>
      </c>
      <c r="H239" s="167">
        <v>3407.4630000000002</v>
      </c>
      <c r="I239" s="168"/>
      <c r="L239" s="164"/>
      <c r="M239" s="169"/>
      <c r="T239" s="170"/>
      <c r="AT239" s="165" t="s">
        <v>455</v>
      </c>
      <c r="AU239" s="165" t="s">
        <v>90</v>
      </c>
      <c r="AV239" s="13" t="s">
        <v>120</v>
      </c>
      <c r="AW239" s="13" t="s">
        <v>37</v>
      </c>
      <c r="AX239" s="13" t="s">
        <v>88</v>
      </c>
      <c r="AY239" s="165" t="s">
        <v>309</v>
      </c>
    </row>
    <row r="240" spans="2:65" s="11" customFormat="1" ht="22.9" customHeight="1" x14ac:dyDescent="0.2">
      <c r="B240" s="125"/>
      <c r="D240" s="126" t="s">
        <v>80</v>
      </c>
      <c r="E240" s="135" t="s">
        <v>90</v>
      </c>
      <c r="F240" s="135" t="s">
        <v>720</v>
      </c>
      <c r="I240" s="128"/>
      <c r="J240" s="136">
        <f>BK240</f>
        <v>0</v>
      </c>
      <c r="L240" s="125"/>
      <c r="M240" s="130"/>
      <c r="P240" s="131">
        <f>SUM(P241:P389)</f>
        <v>0</v>
      </c>
      <c r="R240" s="131">
        <f>SUM(R241:R389)</f>
        <v>9418.6134440299993</v>
      </c>
      <c r="T240" s="132">
        <f>SUM(T241:T389)</f>
        <v>0</v>
      </c>
      <c r="AR240" s="126" t="s">
        <v>88</v>
      </c>
      <c r="AT240" s="133" t="s">
        <v>80</v>
      </c>
      <c r="AU240" s="133" t="s">
        <v>88</v>
      </c>
      <c r="AY240" s="126" t="s">
        <v>309</v>
      </c>
      <c r="BK240" s="134">
        <f>SUM(BK241:BK389)</f>
        <v>0</v>
      </c>
    </row>
    <row r="241" spans="2:65" s="1" customFormat="1" ht="16.5" customHeight="1" x14ac:dyDescent="0.2">
      <c r="B241" s="137"/>
      <c r="C241" s="138" t="s">
        <v>416</v>
      </c>
      <c r="D241" s="138" t="s">
        <v>311</v>
      </c>
      <c r="E241" s="139" t="s">
        <v>721</v>
      </c>
      <c r="F241" s="140" t="s">
        <v>722</v>
      </c>
      <c r="G241" s="141" t="s">
        <v>419</v>
      </c>
      <c r="H241" s="142">
        <v>42</v>
      </c>
      <c r="I241" s="143"/>
      <c r="J241" s="144">
        <f>ROUND(I241*H241,2)</f>
        <v>0</v>
      </c>
      <c r="K241" s="140" t="s">
        <v>610</v>
      </c>
      <c r="L241" s="33"/>
      <c r="M241" s="145" t="s">
        <v>1</v>
      </c>
      <c r="N241" s="146" t="s">
        <v>46</v>
      </c>
      <c r="P241" s="147">
        <f>O241*H241</f>
        <v>0</v>
      </c>
      <c r="Q241" s="147">
        <v>1.63</v>
      </c>
      <c r="R241" s="147">
        <f>Q241*H241</f>
        <v>68.459999999999994</v>
      </c>
      <c r="S241" s="147">
        <v>0</v>
      </c>
      <c r="T241" s="148">
        <f>S241*H241</f>
        <v>0</v>
      </c>
      <c r="AR241" s="149" t="s">
        <v>120</v>
      </c>
      <c r="AT241" s="149" t="s">
        <v>311</v>
      </c>
      <c r="AU241" s="149" t="s">
        <v>90</v>
      </c>
      <c r="AY241" s="17" t="s">
        <v>309</v>
      </c>
      <c r="BE241" s="150">
        <f>IF(N241="základní",J241,0)</f>
        <v>0</v>
      </c>
      <c r="BF241" s="150">
        <f>IF(N241="snížená",J241,0)</f>
        <v>0</v>
      </c>
      <c r="BG241" s="150">
        <f>IF(N241="zákl. přenesená",J241,0)</f>
        <v>0</v>
      </c>
      <c r="BH241" s="150">
        <f>IF(N241="sníž. přenesená",J241,0)</f>
        <v>0</v>
      </c>
      <c r="BI241" s="150">
        <f>IF(N241="nulová",J241,0)</f>
        <v>0</v>
      </c>
      <c r="BJ241" s="17" t="s">
        <v>88</v>
      </c>
      <c r="BK241" s="150">
        <f>ROUND(I241*H241,2)</f>
        <v>0</v>
      </c>
      <c r="BL241" s="17" t="s">
        <v>120</v>
      </c>
      <c r="BM241" s="149" t="s">
        <v>723</v>
      </c>
    </row>
    <row r="242" spans="2:65" s="1" customFormat="1" x14ac:dyDescent="0.2">
      <c r="B242" s="33"/>
      <c r="D242" s="151" t="s">
        <v>316</v>
      </c>
      <c r="F242" s="152" t="s">
        <v>724</v>
      </c>
      <c r="I242" s="153"/>
      <c r="L242" s="33"/>
      <c r="M242" s="154"/>
      <c r="T242" s="57"/>
      <c r="AT242" s="17" t="s">
        <v>316</v>
      </c>
      <c r="AU242" s="17" t="s">
        <v>90</v>
      </c>
    </row>
    <row r="243" spans="2:65" s="14" customFormat="1" x14ac:dyDescent="0.2">
      <c r="B243" s="176"/>
      <c r="D243" s="155" t="s">
        <v>455</v>
      </c>
      <c r="E243" s="177" t="s">
        <v>1</v>
      </c>
      <c r="F243" s="178" t="s">
        <v>613</v>
      </c>
      <c r="H243" s="177" t="s">
        <v>1</v>
      </c>
      <c r="I243" s="179"/>
      <c r="L243" s="176"/>
      <c r="M243" s="180"/>
      <c r="T243" s="181"/>
      <c r="AT243" s="177" t="s">
        <v>455</v>
      </c>
      <c r="AU243" s="177" t="s">
        <v>90</v>
      </c>
      <c r="AV243" s="14" t="s">
        <v>88</v>
      </c>
      <c r="AW243" s="14" t="s">
        <v>37</v>
      </c>
      <c r="AX243" s="14" t="s">
        <v>81</v>
      </c>
      <c r="AY243" s="177" t="s">
        <v>309</v>
      </c>
    </row>
    <row r="244" spans="2:65" s="12" customFormat="1" x14ac:dyDescent="0.2">
      <c r="B244" s="157"/>
      <c r="D244" s="155" t="s">
        <v>455</v>
      </c>
      <c r="E244" s="158" t="s">
        <v>1</v>
      </c>
      <c r="F244" s="159" t="s">
        <v>725</v>
      </c>
      <c r="H244" s="160">
        <v>42</v>
      </c>
      <c r="I244" s="161"/>
      <c r="L244" s="157"/>
      <c r="M244" s="162"/>
      <c r="T244" s="163"/>
      <c r="AT244" s="158" t="s">
        <v>455</v>
      </c>
      <c r="AU244" s="158" t="s">
        <v>90</v>
      </c>
      <c r="AV244" s="12" t="s">
        <v>90</v>
      </c>
      <c r="AW244" s="12" t="s">
        <v>37</v>
      </c>
      <c r="AX244" s="12" t="s">
        <v>81</v>
      </c>
      <c r="AY244" s="158" t="s">
        <v>309</v>
      </c>
    </row>
    <row r="245" spans="2:65" s="13" customFormat="1" x14ac:dyDescent="0.2">
      <c r="B245" s="164"/>
      <c r="D245" s="155" t="s">
        <v>455</v>
      </c>
      <c r="E245" s="165" t="s">
        <v>1</v>
      </c>
      <c r="F245" s="166" t="s">
        <v>457</v>
      </c>
      <c r="H245" s="167">
        <v>42</v>
      </c>
      <c r="I245" s="168"/>
      <c r="L245" s="164"/>
      <c r="M245" s="169"/>
      <c r="T245" s="170"/>
      <c r="AT245" s="165" t="s">
        <v>455</v>
      </c>
      <c r="AU245" s="165" t="s">
        <v>90</v>
      </c>
      <c r="AV245" s="13" t="s">
        <v>120</v>
      </c>
      <c r="AW245" s="13" t="s">
        <v>37</v>
      </c>
      <c r="AX245" s="13" t="s">
        <v>88</v>
      </c>
      <c r="AY245" s="165" t="s">
        <v>309</v>
      </c>
    </row>
    <row r="246" spans="2:65" s="1" customFormat="1" ht="16.5" customHeight="1" x14ac:dyDescent="0.2">
      <c r="B246" s="137"/>
      <c r="C246" s="138" t="s">
        <v>367</v>
      </c>
      <c r="D246" s="138" t="s">
        <v>311</v>
      </c>
      <c r="E246" s="139" t="s">
        <v>726</v>
      </c>
      <c r="F246" s="140" t="s">
        <v>727</v>
      </c>
      <c r="G246" s="141" t="s">
        <v>360</v>
      </c>
      <c r="H246" s="142">
        <v>560</v>
      </c>
      <c r="I246" s="143"/>
      <c r="J246" s="144">
        <f>ROUND(I246*H246,2)</f>
        <v>0</v>
      </c>
      <c r="K246" s="140" t="s">
        <v>610</v>
      </c>
      <c r="L246" s="33"/>
      <c r="M246" s="145" t="s">
        <v>1</v>
      </c>
      <c r="N246" s="146" t="s">
        <v>46</v>
      </c>
      <c r="P246" s="147">
        <f>O246*H246</f>
        <v>0</v>
      </c>
      <c r="Q246" s="147">
        <v>1.7000000000000001E-4</v>
      </c>
      <c r="R246" s="147">
        <f>Q246*H246</f>
        <v>9.5200000000000007E-2</v>
      </c>
      <c r="S246" s="147">
        <v>0</v>
      </c>
      <c r="T246" s="148">
        <f>S246*H246</f>
        <v>0</v>
      </c>
      <c r="AR246" s="149" t="s">
        <v>120</v>
      </c>
      <c r="AT246" s="149" t="s">
        <v>311</v>
      </c>
      <c r="AU246" s="149" t="s">
        <v>90</v>
      </c>
      <c r="AY246" s="17" t="s">
        <v>309</v>
      </c>
      <c r="BE246" s="150">
        <f>IF(N246="základní",J246,0)</f>
        <v>0</v>
      </c>
      <c r="BF246" s="150">
        <f>IF(N246="snížená",J246,0)</f>
        <v>0</v>
      </c>
      <c r="BG246" s="150">
        <f>IF(N246="zákl. přenesená",J246,0)</f>
        <v>0</v>
      </c>
      <c r="BH246" s="150">
        <f>IF(N246="sníž. přenesená",J246,0)</f>
        <v>0</v>
      </c>
      <c r="BI246" s="150">
        <f>IF(N246="nulová",J246,0)</f>
        <v>0</v>
      </c>
      <c r="BJ246" s="17" t="s">
        <v>88</v>
      </c>
      <c r="BK246" s="150">
        <f>ROUND(I246*H246,2)</f>
        <v>0</v>
      </c>
      <c r="BL246" s="17" t="s">
        <v>120</v>
      </c>
      <c r="BM246" s="149" t="s">
        <v>728</v>
      </c>
    </row>
    <row r="247" spans="2:65" s="1" customFormat="1" x14ac:dyDescent="0.2">
      <c r="B247" s="33"/>
      <c r="D247" s="151" t="s">
        <v>316</v>
      </c>
      <c r="F247" s="152" t="s">
        <v>729</v>
      </c>
      <c r="I247" s="153"/>
      <c r="L247" s="33"/>
      <c r="M247" s="154"/>
      <c r="T247" s="57"/>
      <c r="AT247" s="17" t="s">
        <v>316</v>
      </c>
      <c r="AU247" s="17" t="s">
        <v>90</v>
      </c>
    </row>
    <row r="248" spans="2:65" s="14" customFormat="1" x14ac:dyDescent="0.2">
      <c r="B248" s="176"/>
      <c r="D248" s="155" t="s">
        <v>455</v>
      </c>
      <c r="E248" s="177" t="s">
        <v>1</v>
      </c>
      <c r="F248" s="178" t="s">
        <v>613</v>
      </c>
      <c r="H248" s="177" t="s">
        <v>1</v>
      </c>
      <c r="I248" s="179"/>
      <c r="L248" s="176"/>
      <c r="M248" s="180"/>
      <c r="T248" s="181"/>
      <c r="AT248" s="177" t="s">
        <v>455</v>
      </c>
      <c r="AU248" s="177" t="s">
        <v>90</v>
      </c>
      <c r="AV248" s="14" t="s">
        <v>88</v>
      </c>
      <c r="AW248" s="14" t="s">
        <v>37</v>
      </c>
      <c r="AX248" s="14" t="s">
        <v>81</v>
      </c>
      <c r="AY248" s="177" t="s">
        <v>309</v>
      </c>
    </row>
    <row r="249" spans="2:65" s="12" customFormat="1" x14ac:dyDescent="0.2">
      <c r="B249" s="157"/>
      <c r="D249" s="155" t="s">
        <v>455</v>
      </c>
      <c r="E249" s="158" t="s">
        <v>1</v>
      </c>
      <c r="F249" s="159" t="s">
        <v>730</v>
      </c>
      <c r="H249" s="160">
        <v>560</v>
      </c>
      <c r="I249" s="161"/>
      <c r="L249" s="157"/>
      <c r="M249" s="162"/>
      <c r="T249" s="163"/>
      <c r="AT249" s="158" t="s">
        <v>455</v>
      </c>
      <c r="AU249" s="158" t="s">
        <v>90</v>
      </c>
      <c r="AV249" s="12" t="s">
        <v>90</v>
      </c>
      <c r="AW249" s="12" t="s">
        <v>37</v>
      </c>
      <c r="AX249" s="12" t="s">
        <v>81</v>
      </c>
      <c r="AY249" s="158" t="s">
        <v>309</v>
      </c>
    </row>
    <row r="250" spans="2:65" s="13" customFormat="1" x14ac:dyDescent="0.2">
      <c r="B250" s="164"/>
      <c r="D250" s="155" t="s">
        <v>455</v>
      </c>
      <c r="E250" s="165" t="s">
        <v>1</v>
      </c>
      <c r="F250" s="166" t="s">
        <v>457</v>
      </c>
      <c r="H250" s="167">
        <v>560</v>
      </c>
      <c r="I250" s="168"/>
      <c r="L250" s="164"/>
      <c r="M250" s="169"/>
      <c r="T250" s="170"/>
      <c r="AT250" s="165" t="s">
        <v>455</v>
      </c>
      <c r="AU250" s="165" t="s">
        <v>90</v>
      </c>
      <c r="AV250" s="13" t="s">
        <v>120</v>
      </c>
      <c r="AW250" s="13" t="s">
        <v>37</v>
      </c>
      <c r="AX250" s="13" t="s">
        <v>88</v>
      </c>
      <c r="AY250" s="165" t="s">
        <v>309</v>
      </c>
    </row>
    <row r="251" spans="2:65" s="1" customFormat="1" ht="16.5" customHeight="1" x14ac:dyDescent="0.2">
      <c r="B251" s="137"/>
      <c r="C251" s="182" t="s">
        <v>426</v>
      </c>
      <c r="D251" s="182" t="s">
        <v>643</v>
      </c>
      <c r="E251" s="183" t="s">
        <v>731</v>
      </c>
      <c r="F251" s="184" t="s">
        <v>732</v>
      </c>
      <c r="G251" s="185" t="s">
        <v>360</v>
      </c>
      <c r="H251" s="186">
        <v>663.32</v>
      </c>
      <c r="I251" s="187"/>
      <c r="J251" s="188">
        <f>ROUND(I251*H251,2)</f>
        <v>0</v>
      </c>
      <c r="K251" s="184" t="s">
        <v>610</v>
      </c>
      <c r="L251" s="189"/>
      <c r="M251" s="190" t="s">
        <v>1</v>
      </c>
      <c r="N251" s="191" t="s">
        <v>46</v>
      </c>
      <c r="P251" s="147">
        <f>O251*H251</f>
        <v>0</v>
      </c>
      <c r="Q251" s="147">
        <v>2.9999999999999997E-4</v>
      </c>
      <c r="R251" s="147">
        <f>Q251*H251</f>
        <v>0.19899600000000001</v>
      </c>
      <c r="S251" s="147">
        <v>0</v>
      </c>
      <c r="T251" s="148">
        <f>S251*H251</f>
        <v>0</v>
      </c>
      <c r="AR251" s="149" t="s">
        <v>329</v>
      </c>
      <c r="AT251" s="149" t="s">
        <v>643</v>
      </c>
      <c r="AU251" s="149" t="s">
        <v>90</v>
      </c>
      <c r="AY251" s="17" t="s">
        <v>309</v>
      </c>
      <c r="BE251" s="150">
        <f>IF(N251="základní",J251,0)</f>
        <v>0</v>
      </c>
      <c r="BF251" s="150">
        <f>IF(N251="snížená",J251,0)</f>
        <v>0</v>
      </c>
      <c r="BG251" s="150">
        <f>IF(N251="zákl. přenesená",J251,0)</f>
        <v>0</v>
      </c>
      <c r="BH251" s="150">
        <f>IF(N251="sníž. přenesená",J251,0)</f>
        <v>0</v>
      </c>
      <c r="BI251" s="150">
        <f>IF(N251="nulová",J251,0)</f>
        <v>0</v>
      </c>
      <c r="BJ251" s="17" t="s">
        <v>88</v>
      </c>
      <c r="BK251" s="150">
        <f>ROUND(I251*H251,2)</f>
        <v>0</v>
      </c>
      <c r="BL251" s="17" t="s">
        <v>120</v>
      </c>
      <c r="BM251" s="149" t="s">
        <v>733</v>
      </c>
    </row>
    <row r="252" spans="2:65" s="12" customFormat="1" x14ac:dyDescent="0.2">
      <c r="B252" s="157"/>
      <c r="D252" s="155" t="s">
        <v>455</v>
      </c>
      <c r="F252" s="159" t="s">
        <v>734</v>
      </c>
      <c r="H252" s="160">
        <v>663.32</v>
      </c>
      <c r="I252" s="161"/>
      <c r="L252" s="157"/>
      <c r="M252" s="162"/>
      <c r="T252" s="163"/>
      <c r="AT252" s="158" t="s">
        <v>455</v>
      </c>
      <c r="AU252" s="158" t="s">
        <v>90</v>
      </c>
      <c r="AV252" s="12" t="s">
        <v>90</v>
      </c>
      <c r="AW252" s="12" t="s">
        <v>3</v>
      </c>
      <c r="AX252" s="12" t="s">
        <v>88</v>
      </c>
      <c r="AY252" s="158" t="s">
        <v>309</v>
      </c>
    </row>
    <row r="253" spans="2:65" s="1" customFormat="1" ht="16.5" customHeight="1" x14ac:dyDescent="0.2">
      <c r="B253" s="137"/>
      <c r="C253" s="138" t="s">
        <v>371</v>
      </c>
      <c r="D253" s="138" t="s">
        <v>311</v>
      </c>
      <c r="E253" s="139" t="s">
        <v>735</v>
      </c>
      <c r="F253" s="140" t="s">
        <v>736</v>
      </c>
      <c r="G253" s="141" t="s">
        <v>434</v>
      </c>
      <c r="H253" s="142">
        <v>280</v>
      </c>
      <c r="I253" s="143"/>
      <c r="J253" s="144">
        <f>ROUND(I253*H253,2)</f>
        <v>0</v>
      </c>
      <c r="K253" s="140" t="s">
        <v>610</v>
      </c>
      <c r="L253" s="33"/>
      <c r="M253" s="145" t="s">
        <v>1</v>
      </c>
      <c r="N253" s="146" t="s">
        <v>46</v>
      </c>
      <c r="P253" s="147">
        <f>O253*H253</f>
        <v>0</v>
      </c>
      <c r="Q253" s="147">
        <v>4.8999999999999998E-4</v>
      </c>
      <c r="R253" s="147">
        <f>Q253*H253</f>
        <v>0.13719999999999999</v>
      </c>
      <c r="S253" s="147">
        <v>0</v>
      </c>
      <c r="T253" s="148">
        <f>S253*H253</f>
        <v>0</v>
      </c>
      <c r="AR253" s="149" t="s">
        <v>120</v>
      </c>
      <c r="AT253" s="149" t="s">
        <v>311</v>
      </c>
      <c r="AU253" s="149" t="s">
        <v>90</v>
      </c>
      <c r="AY253" s="17" t="s">
        <v>309</v>
      </c>
      <c r="BE253" s="150">
        <f>IF(N253="základní",J253,0)</f>
        <v>0</v>
      </c>
      <c r="BF253" s="150">
        <f>IF(N253="snížená",J253,0)</f>
        <v>0</v>
      </c>
      <c r="BG253" s="150">
        <f>IF(N253="zákl. přenesená",J253,0)</f>
        <v>0</v>
      </c>
      <c r="BH253" s="150">
        <f>IF(N253="sníž. přenesená",J253,0)</f>
        <v>0</v>
      </c>
      <c r="BI253" s="150">
        <f>IF(N253="nulová",J253,0)</f>
        <v>0</v>
      </c>
      <c r="BJ253" s="17" t="s">
        <v>88</v>
      </c>
      <c r="BK253" s="150">
        <f>ROUND(I253*H253,2)</f>
        <v>0</v>
      </c>
      <c r="BL253" s="17" t="s">
        <v>120</v>
      </c>
      <c r="BM253" s="149" t="s">
        <v>737</v>
      </c>
    </row>
    <row r="254" spans="2:65" s="1" customFormat="1" x14ac:dyDescent="0.2">
      <c r="B254" s="33"/>
      <c r="D254" s="151" t="s">
        <v>316</v>
      </c>
      <c r="F254" s="152" t="s">
        <v>738</v>
      </c>
      <c r="I254" s="153"/>
      <c r="L254" s="33"/>
      <c r="M254" s="154"/>
      <c r="T254" s="57"/>
      <c r="AT254" s="17" t="s">
        <v>316</v>
      </c>
      <c r="AU254" s="17" t="s">
        <v>90</v>
      </c>
    </row>
    <row r="255" spans="2:65" s="14" customFormat="1" x14ac:dyDescent="0.2">
      <c r="B255" s="176"/>
      <c r="D255" s="155" t="s">
        <v>455</v>
      </c>
      <c r="E255" s="177" t="s">
        <v>1</v>
      </c>
      <c r="F255" s="178" t="s">
        <v>613</v>
      </c>
      <c r="H255" s="177" t="s">
        <v>1</v>
      </c>
      <c r="I255" s="179"/>
      <c r="L255" s="176"/>
      <c r="M255" s="180"/>
      <c r="T255" s="181"/>
      <c r="AT255" s="177" t="s">
        <v>455</v>
      </c>
      <c r="AU255" s="177" t="s">
        <v>90</v>
      </c>
      <c r="AV255" s="14" t="s">
        <v>88</v>
      </c>
      <c r="AW255" s="14" t="s">
        <v>37</v>
      </c>
      <c r="AX255" s="14" t="s">
        <v>81</v>
      </c>
      <c r="AY255" s="177" t="s">
        <v>309</v>
      </c>
    </row>
    <row r="256" spans="2:65" s="12" customFormat="1" x14ac:dyDescent="0.2">
      <c r="B256" s="157"/>
      <c r="D256" s="155" t="s">
        <v>455</v>
      </c>
      <c r="E256" s="158" t="s">
        <v>1</v>
      </c>
      <c r="F256" s="159" t="s">
        <v>739</v>
      </c>
      <c r="H256" s="160">
        <v>280</v>
      </c>
      <c r="I256" s="161"/>
      <c r="L256" s="157"/>
      <c r="M256" s="162"/>
      <c r="T256" s="163"/>
      <c r="AT256" s="158" t="s">
        <v>455</v>
      </c>
      <c r="AU256" s="158" t="s">
        <v>90</v>
      </c>
      <c r="AV256" s="12" t="s">
        <v>90</v>
      </c>
      <c r="AW256" s="12" t="s">
        <v>37</v>
      </c>
      <c r="AX256" s="12" t="s">
        <v>81</v>
      </c>
      <c r="AY256" s="158" t="s">
        <v>309</v>
      </c>
    </row>
    <row r="257" spans="2:65" s="13" customFormat="1" x14ac:dyDescent="0.2">
      <c r="B257" s="164"/>
      <c r="D257" s="155" t="s">
        <v>455</v>
      </c>
      <c r="E257" s="165" t="s">
        <v>1</v>
      </c>
      <c r="F257" s="166" t="s">
        <v>457</v>
      </c>
      <c r="H257" s="167">
        <v>280</v>
      </c>
      <c r="I257" s="168"/>
      <c r="L257" s="164"/>
      <c r="M257" s="169"/>
      <c r="T257" s="170"/>
      <c r="AT257" s="165" t="s">
        <v>455</v>
      </c>
      <c r="AU257" s="165" t="s">
        <v>90</v>
      </c>
      <c r="AV257" s="13" t="s">
        <v>120</v>
      </c>
      <c r="AW257" s="13" t="s">
        <v>37</v>
      </c>
      <c r="AX257" s="13" t="s">
        <v>88</v>
      </c>
      <c r="AY257" s="165" t="s">
        <v>309</v>
      </c>
    </row>
    <row r="258" spans="2:65" s="1" customFormat="1" ht="16.5" customHeight="1" x14ac:dyDescent="0.2">
      <c r="B258" s="137"/>
      <c r="C258" s="138" t="s">
        <v>437</v>
      </c>
      <c r="D258" s="138" t="s">
        <v>311</v>
      </c>
      <c r="E258" s="139" t="s">
        <v>740</v>
      </c>
      <c r="F258" s="140" t="s">
        <v>741</v>
      </c>
      <c r="G258" s="141" t="s">
        <v>419</v>
      </c>
      <c r="H258" s="142">
        <v>1022.239</v>
      </c>
      <c r="I258" s="143"/>
      <c r="J258" s="144">
        <f>ROUND(I258*H258,2)</f>
        <v>0</v>
      </c>
      <c r="K258" s="140" t="s">
        <v>610</v>
      </c>
      <c r="L258" s="33"/>
      <c r="M258" s="145" t="s">
        <v>1</v>
      </c>
      <c r="N258" s="146" t="s">
        <v>46</v>
      </c>
      <c r="P258" s="147">
        <f>O258*H258</f>
        <v>0</v>
      </c>
      <c r="Q258" s="147">
        <v>2.16</v>
      </c>
      <c r="R258" s="147">
        <f>Q258*H258</f>
        <v>2208.0362400000004</v>
      </c>
      <c r="S258" s="147">
        <v>0</v>
      </c>
      <c r="T258" s="148">
        <f>S258*H258</f>
        <v>0</v>
      </c>
      <c r="AR258" s="149" t="s">
        <v>120</v>
      </c>
      <c r="AT258" s="149" t="s">
        <v>311</v>
      </c>
      <c r="AU258" s="149" t="s">
        <v>90</v>
      </c>
      <c r="AY258" s="17" t="s">
        <v>309</v>
      </c>
      <c r="BE258" s="150">
        <f>IF(N258="základní",J258,0)</f>
        <v>0</v>
      </c>
      <c r="BF258" s="150">
        <f>IF(N258="snížená",J258,0)</f>
        <v>0</v>
      </c>
      <c r="BG258" s="150">
        <f>IF(N258="zákl. přenesená",J258,0)</f>
        <v>0</v>
      </c>
      <c r="BH258" s="150">
        <f>IF(N258="sníž. přenesená",J258,0)</f>
        <v>0</v>
      </c>
      <c r="BI258" s="150">
        <f>IF(N258="nulová",J258,0)</f>
        <v>0</v>
      </c>
      <c r="BJ258" s="17" t="s">
        <v>88</v>
      </c>
      <c r="BK258" s="150">
        <f>ROUND(I258*H258,2)</f>
        <v>0</v>
      </c>
      <c r="BL258" s="17" t="s">
        <v>120</v>
      </c>
      <c r="BM258" s="149" t="s">
        <v>742</v>
      </c>
    </row>
    <row r="259" spans="2:65" s="1" customFormat="1" x14ac:dyDescent="0.2">
      <c r="B259" s="33"/>
      <c r="D259" s="151" t="s">
        <v>316</v>
      </c>
      <c r="F259" s="152" t="s">
        <v>743</v>
      </c>
      <c r="I259" s="153"/>
      <c r="L259" s="33"/>
      <c r="M259" s="154"/>
      <c r="T259" s="57"/>
      <c r="AT259" s="17" t="s">
        <v>316</v>
      </c>
      <c r="AU259" s="17" t="s">
        <v>90</v>
      </c>
    </row>
    <row r="260" spans="2:65" s="12" customFormat="1" x14ac:dyDescent="0.2">
      <c r="B260" s="157"/>
      <c r="D260" s="155" t="s">
        <v>455</v>
      </c>
      <c r="E260" s="158" t="s">
        <v>1</v>
      </c>
      <c r="F260" s="159" t="s">
        <v>744</v>
      </c>
      <c r="H260" s="160">
        <v>1022.239</v>
      </c>
      <c r="I260" s="161"/>
      <c r="L260" s="157"/>
      <c r="M260" s="162"/>
      <c r="T260" s="163"/>
      <c r="AT260" s="158" t="s">
        <v>455</v>
      </c>
      <c r="AU260" s="158" t="s">
        <v>90</v>
      </c>
      <c r="AV260" s="12" t="s">
        <v>90</v>
      </c>
      <c r="AW260" s="12" t="s">
        <v>37</v>
      </c>
      <c r="AX260" s="12" t="s">
        <v>81</v>
      </c>
      <c r="AY260" s="158" t="s">
        <v>309</v>
      </c>
    </row>
    <row r="261" spans="2:65" s="13" customFormat="1" x14ac:dyDescent="0.2">
      <c r="B261" s="164"/>
      <c r="D261" s="155" t="s">
        <v>455</v>
      </c>
      <c r="E261" s="165" t="s">
        <v>1</v>
      </c>
      <c r="F261" s="166" t="s">
        <v>457</v>
      </c>
      <c r="H261" s="167">
        <v>1022.239</v>
      </c>
      <c r="I261" s="168"/>
      <c r="L261" s="164"/>
      <c r="M261" s="169"/>
      <c r="T261" s="170"/>
      <c r="AT261" s="165" t="s">
        <v>455</v>
      </c>
      <c r="AU261" s="165" t="s">
        <v>90</v>
      </c>
      <c r="AV261" s="13" t="s">
        <v>120</v>
      </c>
      <c r="AW261" s="13" t="s">
        <v>37</v>
      </c>
      <c r="AX261" s="13" t="s">
        <v>88</v>
      </c>
      <c r="AY261" s="165" t="s">
        <v>309</v>
      </c>
    </row>
    <row r="262" spans="2:65" s="1" customFormat="1" ht="16.5" customHeight="1" x14ac:dyDescent="0.2">
      <c r="B262" s="137"/>
      <c r="C262" s="138" t="s">
        <v>376</v>
      </c>
      <c r="D262" s="138" t="s">
        <v>311</v>
      </c>
      <c r="E262" s="139" t="s">
        <v>745</v>
      </c>
      <c r="F262" s="140" t="s">
        <v>746</v>
      </c>
      <c r="G262" s="141" t="s">
        <v>434</v>
      </c>
      <c r="H262" s="142">
        <v>920</v>
      </c>
      <c r="I262" s="143"/>
      <c r="J262" s="144">
        <f>ROUND(I262*H262,2)</f>
        <v>0</v>
      </c>
      <c r="K262" s="140" t="s">
        <v>366</v>
      </c>
      <c r="L262" s="33"/>
      <c r="M262" s="145" t="s">
        <v>1</v>
      </c>
      <c r="N262" s="146" t="s">
        <v>46</v>
      </c>
      <c r="P262" s="147">
        <f>O262*H262</f>
        <v>0</v>
      </c>
      <c r="Q262" s="147">
        <v>5.8E-4</v>
      </c>
      <c r="R262" s="147">
        <f>Q262*H262</f>
        <v>0.53359999999999996</v>
      </c>
      <c r="S262" s="147">
        <v>0</v>
      </c>
      <c r="T262" s="148">
        <f>S262*H262</f>
        <v>0</v>
      </c>
      <c r="AR262" s="149" t="s">
        <v>120</v>
      </c>
      <c r="AT262" s="149" t="s">
        <v>311</v>
      </c>
      <c r="AU262" s="149" t="s">
        <v>90</v>
      </c>
      <c r="AY262" s="17" t="s">
        <v>309</v>
      </c>
      <c r="BE262" s="150">
        <f>IF(N262="základní",J262,0)</f>
        <v>0</v>
      </c>
      <c r="BF262" s="150">
        <f>IF(N262="snížená",J262,0)</f>
        <v>0</v>
      </c>
      <c r="BG262" s="150">
        <f>IF(N262="zákl. přenesená",J262,0)</f>
        <v>0</v>
      </c>
      <c r="BH262" s="150">
        <f>IF(N262="sníž. přenesená",J262,0)</f>
        <v>0</v>
      </c>
      <c r="BI262" s="150">
        <f>IF(N262="nulová",J262,0)</f>
        <v>0</v>
      </c>
      <c r="BJ262" s="17" t="s">
        <v>88</v>
      </c>
      <c r="BK262" s="150">
        <f>ROUND(I262*H262,2)</f>
        <v>0</v>
      </c>
      <c r="BL262" s="17" t="s">
        <v>120</v>
      </c>
      <c r="BM262" s="149" t="s">
        <v>747</v>
      </c>
    </row>
    <row r="263" spans="2:65" s="12" customFormat="1" x14ac:dyDescent="0.2">
      <c r="B263" s="157"/>
      <c r="D263" s="155" t="s">
        <v>455</v>
      </c>
      <c r="E263" s="158" t="s">
        <v>1</v>
      </c>
      <c r="F263" s="159" t="s">
        <v>748</v>
      </c>
      <c r="H263" s="160">
        <v>920</v>
      </c>
      <c r="I263" s="161"/>
      <c r="L263" s="157"/>
      <c r="M263" s="162"/>
      <c r="T263" s="163"/>
      <c r="AT263" s="158" t="s">
        <v>455</v>
      </c>
      <c r="AU263" s="158" t="s">
        <v>90</v>
      </c>
      <c r="AV263" s="12" t="s">
        <v>90</v>
      </c>
      <c r="AW263" s="12" t="s">
        <v>37</v>
      </c>
      <c r="AX263" s="12" t="s">
        <v>81</v>
      </c>
      <c r="AY263" s="158" t="s">
        <v>309</v>
      </c>
    </row>
    <row r="264" spans="2:65" s="13" customFormat="1" x14ac:dyDescent="0.2">
      <c r="B264" s="164"/>
      <c r="D264" s="155" t="s">
        <v>455</v>
      </c>
      <c r="E264" s="165" t="s">
        <v>1</v>
      </c>
      <c r="F264" s="166" t="s">
        <v>457</v>
      </c>
      <c r="H264" s="167">
        <v>920</v>
      </c>
      <c r="I264" s="168"/>
      <c r="L264" s="164"/>
      <c r="M264" s="169"/>
      <c r="T264" s="170"/>
      <c r="AT264" s="165" t="s">
        <v>455</v>
      </c>
      <c r="AU264" s="165" t="s">
        <v>90</v>
      </c>
      <c r="AV264" s="13" t="s">
        <v>120</v>
      </c>
      <c r="AW264" s="13" t="s">
        <v>37</v>
      </c>
      <c r="AX264" s="13" t="s">
        <v>88</v>
      </c>
      <c r="AY264" s="165" t="s">
        <v>309</v>
      </c>
    </row>
    <row r="265" spans="2:65" s="1" customFormat="1" ht="16.5" customHeight="1" x14ac:dyDescent="0.2">
      <c r="B265" s="137"/>
      <c r="C265" s="138" t="s">
        <v>444</v>
      </c>
      <c r="D265" s="138" t="s">
        <v>311</v>
      </c>
      <c r="E265" s="139" t="s">
        <v>749</v>
      </c>
      <c r="F265" s="140" t="s">
        <v>750</v>
      </c>
      <c r="G265" s="141" t="s">
        <v>434</v>
      </c>
      <c r="H265" s="142">
        <v>96</v>
      </c>
      <c r="I265" s="143"/>
      <c r="J265" s="144">
        <f>ROUND(I265*H265,2)</f>
        <v>0</v>
      </c>
      <c r="K265" s="140" t="s">
        <v>610</v>
      </c>
      <c r="L265" s="33"/>
      <c r="M265" s="145" t="s">
        <v>1</v>
      </c>
      <c r="N265" s="146" t="s">
        <v>46</v>
      </c>
      <c r="P265" s="147">
        <f>O265*H265</f>
        <v>0</v>
      </c>
      <c r="Q265" s="147">
        <v>3.0000000000000001E-5</v>
      </c>
      <c r="R265" s="147">
        <f>Q265*H265</f>
        <v>2.8800000000000002E-3</v>
      </c>
      <c r="S265" s="147">
        <v>0</v>
      </c>
      <c r="T265" s="148">
        <f>S265*H265</f>
        <v>0</v>
      </c>
      <c r="AR265" s="149" t="s">
        <v>120</v>
      </c>
      <c r="AT265" s="149" t="s">
        <v>311</v>
      </c>
      <c r="AU265" s="149" t="s">
        <v>90</v>
      </c>
      <c r="AY265" s="17" t="s">
        <v>309</v>
      </c>
      <c r="BE265" s="150">
        <f>IF(N265="základní",J265,0)</f>
        <v>0</v>
      </c>
      <c r="BF265" s="150">
        <f>IF(N265="snížená",J265,0)</f>
        <v>0</v>
      </c>
      <c r="BG265" s="150">
        <f>IF(N265="zákl. přenesená",J265,0)</f>
        <v>0</v>
      </c>
      <c r="BH265" s="150">
        <f>IF(N265="sníž. přenesená",J265,0)</f>
        <v>0</v>
      </c>
      <c r="BI265" s="150">
        <f>IF(N265="nulová",J265,0)</f>
        <v>0</v>
      </c>
      <c r="BJ265" s="17" t="s">
        <v>88</v>
      </c>
      <c r="BK265" s="150">
        <f>ROUND(I265*H265,2)</f>
        <v>0</v>
      </c>
      <c r="BL265" s="17" t="s">
        <v>120</v>
      </c>
      <c r="BM265" s="149" t="s">
        <v>751</v>
      </c>
    </row>
    <row r="266" spans="2:65" s="1" customFormat="1" x14ac:dyDescent="0.2">
      <c r="B266" s="33"/>
      <c r="D266" s="151" t="s">
        <v>316</v>
      </c>
      <c r="F266" s="152" t="s">
        <v>752</v>
      </c>
      <c r="I266" s="153"/>
      <c r="L266" s="33"/>
      <c r="M266" s="154"/>
      <c r="T266" s="57"/>
      <c r="AT266" s="17" t="s">
        <v>316</v>
      </c>
      <c r="AU266" s="17" t="s">
        <v>90</v>
      </c>
    </row>
    <row r="267" spans="2:65" s="14" customFormat="1" x14ac:dyDescent="0.2">
      <c r="B267" s="176"/>
      <c r="D267" s="155" t="s">
        <v>455</v>
      </c>
      <c r="E267" s="177" t="s">
        <v>1</v>
      </c>
      <c r="F267" s="178" t="s">
        <v>674</v>
      </c>
      <c r="H267" s="177" t="s">
        <v>1</v>
      </c>
      <c r="I267" s="179"/>
      <c r="L267" s="176"/>
      <c r="M267" s="180"/>
      <c r="T267" s="181"/>
      <c r="AT267" s="177" t="s">
        <v>455</v>
      </c>
      <c r="AU267" s="177" t="s">
        <v>90</v>
      </c>
      <c r="AV267" s="14" t="s">
        <v>88</v>
      </c>
      <c r="AW267" s="14" t="s">
        <v>37</v>
      </c>
      <c r="AX267" s="14" t="s">
        <v>81</v>
      </c>
      <c r="AY267" s="177" t="s">
        <v>309</v>
      </c>
    </row>
    <row r="268" spans="2:65" s="12" customFormat="1" x14ac:dyDescent="0.2">
      <c r="B268" s="157"/>
      <c r="D268" s="155" t="s">
        <v>455</v>
      </c>
      <c r="E268" s="158" t="s">
        <v>1</v>
      </c>
      <c r="F268" s="159" t="s">
        <v>753</v>
      </c>
      <c r="H268" s="160">
        <v>96</v>
      </c>
      <c r="I268" s="161"/>
      <c r="L268" s="157"/>
      <c r="M268" s="162"/>
      <c r="T268" s="163"/>
      <c r="AT268" s="158" t="s">
        <v>455</v>
      </c>
      <c r="AU268" s="158" t="s">
        <v>90</v>
      </c>
      <c r="AV268" s="12" t="s">
        <v>90</v>
      </c>
      <c r="AW268" s="12" t="s">
        <v>37</v>
      </c>
      <c r="AX268" s="12" t="s">
        <v>81</v>
      </c>
      <c r="AY268" s="158" t="s">
        <v>309</v>
      </c>
    </row>
    <row r="269" spans="2:65" s="13" customFormat="1" x14ac:dyDescent="0.2">
      <c r="B269" s="164"/>
      <c r="D269" s="155" t="s">
        <v>455</v>
      </c>
      <c r="E269" s="165" t="s">
        <v>1</v>
      </c>
      <c r="F269" s="166" t="s">
        <v>457</v>
      </c>
      <c r="H269" s="167">
        <v>96</v>
      </c>
      <c r="I269" s="168"/>
      <c r="L269" s="164"/>
      <c r="M269" s="169"/>
      <c r="T269" s="170"/>
      <c r="AT269" s="165" t="s">
        <v>455</v>
      </c>
      <c r="AU269" s="165" t="s">
        <v>90</v>
      </c>
      <c r="AV269" s="13" t="s">
        <v>120</v>
      </c>
      <c r="AW269" s="13" t="s">
        <v>37</v>
      </c>
      <c r="AX269" s="13" t="s">
        <v>88</v>
      </c>
      <c r="AY269" s="165" t="s">
        <v>309</v>
      </c>
    </row>
    <row r="270" spans="2:65" s="1" customFormat="1" ht="16.5" customHeight="1" x14ac:dyDescent="0.2">
      <c r="B270" s="137"/>
      <c r="C270" s="138" t="s">
        <v>381</v>
      </c>
      <c r="D270" s="138" t="s">
        <v>311</v>
      </c>
      <c r="E270" s="139" t="s">
        <v>754</v>
      </c>
      <c r="F270" s="140" t="s">
        <v>755</v>
      </c>
      <c r="G270" s="141" t="s">
        <v>434</v>
      </c>
      <c r="H270" s="142">
        <v>1168</v>
      </c>
      <c r="I270" s="143"/>
      <c r="J270" s="144">
        <f>ROUND(I270*H270,2)</f>
        <v>0</v>
      </c>
      <c r="K270" s="140" t="s">
        <v>610</v>
      </c>
      <c r="L270" s="33"/>
      <c r="M270" s="145" t="s">
        <v>1</v>
      </c>
      <c r="N270" s="146" t="s">
        <v>46</v>
      </c>
      <c r="P270" s="147">
        <f>O270*H270</f>
        <v>0</v>
      </c>
      <c r="Q270" s="147">
        <v>4.0000000000000003E-5</v>
      </c>
      <c r="R270" s="147">
        <f>Q270*H270</f>
        <v>4.6720000000000005E-2</v>
      </c>
      <c r="S270" s="147">
        <v>0</v>
      </c>
      <c r="T270" s="148">
        <f>S270*H270</f>
        <v>0</v>
      </c>
      <c r="AR270" s="149" t="s">
        <v>120</v>
      </c>
      <c r="AT270" s="149" t="s">
        <v>311</v>
      </c>
      <c r="AU270" s="149" t="s">
        <v>90</v>
      </c>
      <c r="AY270" s="17" t="s">
        <v>309</v>
      </c>
      <c r="BE270" s="150">
        <f>IF(N270="základní",J270,0)</f>
        <v>0</v>
      </c>
      <c r="BF270" s="150">
        <f>IF(N270="snížená",J270,0)</f>
        <v>0</v>
      </c>
      <c r="BG270" s="150">
        <f>IF(N270="zákl. přenesená",J270,0)</f>
        <v>0</v>
      </c>
      <c r="BH270" s="150">
        <f>IF(N270="sníž. přenesená",J270,0)</f>
        <v>0</v>
      </c>
      <c r="BI270" s="150">
        <f>IF(N270="nulová",J270,0)</f>
        <v>0</v>
      </c>
      <c r="BJ270" s="17" t="s">
        <v>88</v>
      </c>
      <c r="BK270" s="150">
        <f>ROUND(I270*H270,2)</f>
        <v>0</v>
      </c>
      <c r="BL270" s="17" t="s">
        <v>120</v>
      </c>
      <c r="BM270" s="149" t="s">
        <v>756</v>
      </c>
    </row>
    <row r="271" spans="2:65" s="1" customFormat="1" x14ac:dyDescent="0.2">
      <c r="B271" s="33"/>
      <c r="D271" s="151" t="s">
        <v>316</v>
      </c>
      <c r="F271" s="152" t="s">
        <v>757</v>
      </c>
      <c r="I271" s="153"/>
      <c r="L271" s="33"/>
      <c r="M271" s="154"/>
      <c r="T271" s="57"/>
      <c r="AT271" s="17" t="s">
        <v>316</v>
      </c>
      <c r="AU271" s="17" t="s">
        <v>90</v>
      </c>
    </row>
    <row r="272" spans="2:65" s="14" customFormat="1" x14ac:dyDescent="0.2">
      <c r="B272" s="176"/>
      <c r="D272" s="155" t="s">
        <v>455</v>
      </c>
      <c r="E272" s="177" t="s">
        <v>1</v>
      </c>
      <c r="F272" s="178" t="s">
        <v>674</v>
      </c>
      <c r="H272" s="177" t="s">
        <v>1</v>
      </c>
      <c r="I272" s="179"/>
      <c r="L272" s="176"/>
      <c r="M272" s="180"/>
      <c r="T272" s="181"/>
      <c r="AT272" s="177" t="s">
        <v>455</v>
      </c>
      <c r="AU272" s="177" t="s">
        <v>90</v>
      </c>
      <c r="AV272" s="14" t="s">
        <v>88</v>
      </c>
      <c r="AW272" s="14" t="s">
        <v>37</v>
      </c>
      <c r="AX272" s="14" t="s">
        <v>81</v>
      </c>
      <c r="AY272" s="177" t="s">
        <v>309</v>
      </c>
    </row>
    <row r="273" spans="2:65" s="12" customFormat="1" x14ac:dyDescent="0.2">
      <c r="B273" s="157"/>
      <c r="D273" s="155" t="s">
        <v>455</v>
      </c>
      <c r="E273" s="158" t="s">
        <v>1</v>
      </c>
      <c r="F273" s="159" t="s">
        <v>758</v>
      </c>
      <c r="H273" s="160">
        <v>1168</v>
      </c>
      <c r="I273" s="161"/>
      <c r="L273" s="157"/>
      <c r="M273" s="162"/>
      <c r="T273" s="163"/>
      <c r="AT273" s="158" t="s">
        <v>455</v>
      </c>
      <c r="AU273" s="158" t="s">
        <v>90</v>
      </c>
      <c r="AV273" s="12" t="s">
        <v>90</v>
      </c>
      <c r="AW273" s="12" t="s">
        <v>37</v>
      </c>
      <c r="AX273" s="12" t="s">
        <v>81</v>
      </c>
      <c r="AY273" s="158" t="s">
        <v>309</v>
      </c>
    </row>
    <row r="274" spans="2:65" s="13" customFormat="1" x14ac:dyDescent="0.2">
      <c r="B274" s="164"/>
      <c r="D274" s="155" t="s">
        <v>455</v>
      </c>
      <c r="E274" s="165" t="s">
        <v>1</v>
      </c>
      <c r="F274" s="166" t="s">
        <v>457</v>
      </c>
      <c r="H274" s="167">
        <v>1168</v>
      </c>
      <c r="I274" s="168"/>
      <c r="L274" s="164"/>
      <c r="M274" s="169"/>
      <c r="T274" s="170"/>
      <c r="AT274" s="165" t="s">
        <v>455</v>
      </c>
      <c r="AU274" s="165" t="s">
        <v>90</v>
      </c>
      <c r="AV274" s="13" t="s">
        <v>120</v>
      </c>
      <c r="AW274" s="13" t="s">
        <v>37</v>
      </c>
      <c r="AX274" s="13" t="s">
        <v>88</v>
      </c>
      <c r="AY274" s="165" t="s">
        <v>309</v>
      </c>
    </row>
    <row r="275" spans="2:65" s="1" customFormat="1" ht="16.5" customHeight="1" x14ac:dyDescent="0.2">
      <c r="B275" s="137"/>
      <c r="C275" s="138" t="s">
        <v>458</v>
      </c>
      <c r="D275" s="138" t="s">
        <v>311</v>
      </c>
      <c r="E275" s="139" t="s">
        <v>759</v>
      </c>
      <c r="F275" s="140" t="s">
        <v>760</v>
      </c>
      <c r="G275" s="141" t="s">
        <v>434</v>
      </c>
      <c r="H275" s="142">
        <v>504</v>
      </c>
      <c r="I275" s="143"/>
      <c r="J275" s="144">
        <f>ROUND(I275*H275,2)</f>
        <v>0</v>
      </c>
      <c r="K275" s="140" t="s">
        <v>610</v>
      </c>
      <c r="L275" s="33"/>
      <c r="M275" s="145" t="s">
        <v>1</v>
      </c>
      <c r="N275" s="146" t="s">
        <v>46</v>
      </c>
      <c r="P275" s="147">
        <f>O275*H275</f>
        <v>0</v>
      </c>
      <c r="Q275" s="147">
        <v>4.0000000000000003E-5</v>
      </c>
      <c r="R275" s="147">
        <f>Q275*H275</f>
        <v>2.0160000000000001E-2</v>
      </c>
      <c r="S275" s="147">
        <v>0</v>
      </c>
      <c r="T275" s="148">
        <f>S275*H275</f>
        <v>0</v>
      </c>
      <c r="AR275" s="149" t="s">
        <v>120</v>
      </c>
      <c r="AT275" s="149" t="s">
        <v>311</v>
      </c>
      <c r="AU275" s="149" t="s">
        <v>90</v>
      </c>
      <c r="AY275" s="17" t="s">
        <v>309</v>
      </c>
      <c r="BE275" s="150">
        <f>IF(N275="základní",J275,0)</f>
        <v>0</v>
      </c>
      <c r="BF275" s="150">
        <f>IF(N275="snížená",J275,0)</f>
        <v>0</v>
      </c>
      <c r="BG275" s="150">
        <f>IF(N275="zákl. přenesená",J275,0)</f>
        <v>0</v>
      </c>
      <c r="BH275" s="150">
        <f>IF(N275="sníž. přenesená",J275,0)</f>
        <v>0</v>
      </c>
      <c r="BI275" s="150">
        <f>IF(N275="nulová",J275,0)</f>
        <v>0</v>
      </c>
      <c r="BJ275" s="17" t="s">
        <v>88</v>
      </c>
      <c r="BK275" s="150">
        <f>ROUND(I275*H275,2)</f>
        <v>0</v>
      </c>
      <c r="BL275" s="17" t="s">
        <v>120</v>
      </c>
      <c r="BM275" s="149" t="s">
        <v>761</v>
      </c>
    </row>
    <row r="276" spans="2:65" s="1" customFormat="1" x14ac:dyDescent="0.2">
      <c r="B276" s="33"/>
      <c r="D276" s="151" t="s">
        <v>316</v>
      </c>
      <c r="F276" s="152" t="s">
        <v>762</v>
      </c>
      <c r="I276" s="153"/>
      <c r="L276" s="33"/>
      <c r="M276" s="154"/>
      <c r="T276" s="57"/>
      <c r="AT276" s="17" t="s">
        <v>316</v>
      </c>
      <c r="AU276" s="17" t="s">
        <v>90</v>
      </c>
    </row>
    <row r="277" spans="2:65" s="14" customFormat="1" x14ac:dyDescent="0.2">
      <c r="B277" s="176"/>
      <c r="D277" s="155" t="s">
        <v>455</v>
      </c>
      <c r="E277" s="177" t="s">
        <v>1</v>
      </c>
      <c r="F277" s="178" t="s">
        <v>674</v>
      </c>
      <c r="H277" s="177" t="s">
        <v>1</v>
      </c>
      <c r="I277" s="179"/>
      <c r="L277" s="176"/>
      <c r="M277" s="180"/>
      <c r="T277" s="181"/>
      <c r="AT277" s="177" t="s">
        <v>455</v>
      </c>
      <c r="AU277" s="177" t="s">
        <v>90</v>
      </c>
      <c r="AV277" s="14" t="s">
        <v>88</v>
      </c>
      <c r="AW277" s="14" t="s">
        <v>37</v>
      </c>
      <c r="AX277" s="14" t="s">
        <v>81</v>
      </c>
      <c r="AY277" s="177" t="s">
        <v>309</v>
      </c>
    </row>
    <row r="278" spans="2:65" s="12" customFormat="1" x14ac:dyDescent="0.2">
      <c r="B278" s="157"/>
      <c r="D278" s="155" t="s">
        <v>455</v>
      </c>
      <c r="E278" s="158" t="s">
        <v>1</v>
      </c>
      <c r="F278" s="159" t="s">
        <v>763</v>
      </c>
      <c r="H278" s="160">
        <v>504</v>
      </c>
      <c r="I278" s="161"/>
      <c r="L278" s="157"/>
      <c r="M278" s="162"/>
      <c r="T278" s="163"/>
      <c r="AT278" s="158" t="s">
        <v>455</v>
      </c>
      <c r="AU278" s="158" t="s">
        <v>90</v>
      </c>
      <c r="AV278" s="12" t="s">
        <v>90</v>
      </c>
      <c r="AW278" s="12" t="s">
        <v>37</v>
      </c>
      <c r="AX278" s="12" t="s">
        <v>81</v>
      </c>
      <c r="AY278" s="158" t="s">
        <v>309</v>
      </c>
    </row>
    <row r="279" spans="2:65" s="13" customFormat="1" x14ac:dyDescent="0.2">
      <c r="B279" s="164"/>
      <c r="D279" s="155" t="s">
        <v>455</v>
      </c>
      <c r="E279" s="165" t="s">
        <v>1</v>
      </c>
      <c r="F279" s="166" t="s">
        <v>457</v>
      </c>
      <c r="H279" s="167">
        <v>504</v>
      </c>
      <c r="I279" s="168"/>
      <c r="L279" s="164"/>
      <c r="M279" s="169"/>
      <c r="T279" s="170"/>
      <c r="AT279" s="165" t="s">
        <v>455</v>
      </c>
      <c r="AU279" s="165" t="s">
        <v>90</v>
      </c>
      <c r="AV279" s="13" t="s">
        <v>120</v>
      </c>
      <c r="AW279" s="13" t="s">
        <v>37</v>
      </c>
      <c r="AX279" s="13" t="s">
        <v>88</v>
      </c>
      <c r="AY279" s="165" t="s">
        <v>309</v>
      </c>
    </row>
    <row r="280" spans="2:65" s="1" customFormat="1" ht="16.5" customHeight="1" x14ac:dyDescent="0.2">
      <c r="B280" s="137"/>
      <c r="C280" s="138" t="s">
        <v>385</v>
      </c>
      <c r="D280" s="138" t="s">
        <v>311</v>
      </c>
      <c r="E280" s="139" t="s">
        <v>764</v>
      </c>
      <c r="F280" s="140" t="s">
        <v>765</v>
      </c>
      <c r="G280" s="141" t="s">
        <v>434</v>
      </c>
      <c r="H280" s="142">
        <v>60</v>
      </c>
      <c r="I280" s="143"/>
      <c r="J280" s="144">
        <f>ROUND(I280*H280,2)</f>
        <v>0</v>
      </c>
      <c r="K280" s="140" t="s">
        <v>610</v>
      </c>
      <c r="L280" s="33"/>
      <c r="M280" s="145" t="s">
        <v>1</v>
      </c>
      <c r="N280" s="146" t="s">
        <v>46</v>
      </c>
      <c r="P280" s="147">
        <f>O280*H280</f>
        <v>0</v>
      </c>
      <c r="Q280" s="147">
        <v>6.0000000000000002E-5</v>
      </c>
      <c r="R280" s="147">
        <f>Q280*H280</f>
        <v>3.5999999999999999E-3</v>
      </c>
      <c r="S280" s="147">
        <v>0</v>
      </c>
      <c r="T280" s="148">
        <f>S280*H280</f>
        <v>0</v>
      </c>
      <c r="AR280" s="149" t="s">
        <v>120</v>
      </c>
      <c r="AT280" s="149" t="s">
        <v>311</v>
      </c>
      <c r="AU280" s="149" t="s">
        <v>90</v>
      </c>
      <c r="AY280" s="17" t="s">
        <v>309</v>
      </c>
      <c r="BE280" s="150">
        <f>IF(N280="základní",J280,0)</f>
        <v>0</v>
      </c>
      <c r="BF280" s="150">
        <f>IF(N280="snížená",J280,0)</f>
        <v>0</v>
      </c>
      <c r="BG280" s="150">
        <f>IF(N280="zákl. přenesená",J280,0)</f>
        <v>0</v>
      </c>
      <c r="BH280" s="150">
        <f>IF(N280="sníž. přenesená",J280,0)</f>
        <v>0</v>
      </c>
      <c r="BI280" s="150">
        <f>IF(N280="nulová",J280,0)</f>
        <v>0</v>
      </c>
      <c r="BJ280" s="17" t="s">
        <v>88</v>
      </c>
      <c r="BK280" s="150">
        <f>ROUND(I280*H280,2)</f>
        <v>0</v>
      </c>
      <c r="BL280" s="17" t="s">
        <v>120</v>
      </c>
      <c r="BM280" s="149" t="s">
        <v>766</v>
      </c>
    </row>
    <row r="281" spans="2:65" s="1" customFormat="1" x14ac:dyDescent="0.2">
      <c r="B281" s="33"/>
      <c r="D281" s="151" t="s">
        <v>316</v>
      </c>
      <c r="F281" s="152" t="s">
        <v>767</v>
      </c>
      <c r="I281" s="153"/>
      <c r="L281" s="33"/>
      <c r="M281" s="154"/>
      <c r="T281" s="57"/>
      <c r="AT281" s="17" t="s">
        <v>316</v>
      </c>
      <c r="AU281" s="17" t="s">
        <v>90</v>
      </c>
    </row>
    <row r="282" spans="2:65" s="14" customFormat="1" x14ac:dyDescent="0.2">
      <c r="B282" s="176"/>
      <c r="D282" s="155" t="s">
        <v>455</v>
      </c>
      <c r="E282" s="177" t="s">
        <v>1</v>
      </c>
      <c r="F282" s="178" t="s">
        <v>674</v>
      </c>
      <c r="H282" s="177" t="s">
        <v>1</v>
      </c>
      <c r="I282" s="179"/>
      <c r="L282" s="176"/>
      <c r="M282" s="180"/>
      <c r="T282" s="181"/>
      <c r="AT282" s="177" t="s">
        <v>455</v>
      </c>
      <c r="AU282" s="177" t="s">
        <v>90</v>
      </c>
      <c r="AV282" s="14" t="s">
        <v>88</v>
      </c>
      <c r="AW282" s="14" t="s">
        <v>37</v>
      </c>
      <c r="AX282" s="14" t="s">
        <v>81</v>
      </c>
      <c r="AY282" s="177" t="s">
        <v>309</v>
      </c>
    </row>
    <row r="283" spans="2:65" s="12" customFormat="1" x14ac:dyDescent="0.2">
      <c r="B283" s="157"/>
      <c r="D283" s="155" t="s">
        <v>455</v>
      </c>
      <c r="E283" s="158" t="s">
        <v>1</v>
      </c>
      <c r="F283" s="159" t="s">
        <v>768</v>
      </c>
      <c r="H283" s="160">
        <v>60</v>
      </c>
      <c r="I283" s="161"/>
      <c r="L283" s="157"/>
      <c r="M283" s="162"/>
      <c r="T283" s="163"/>
      <c r="AT283" s="158" t="s">
        <v>455</v>
      </c>
      <c r="AU283" s="158" t="s">
        <v>90</v>
      </c>
      <c r="AV283" s="12" t="s">
        <v>90</v>
      </c>
      <c r="AW283" s="12" t="s">
        <v>37</v>
      </c>
      <c r="AX283" s="12" t="s">
        <v>81</v>
      </c>
      <c r="AY283" s="158" t="s">
        <v>309</v>
      </c>
    </row>
    <row r="284" spans="2:65" s="13" customFormat="1" x14ac:dyDescent="0.2">
      <c r="B284" s="164"/>
      <c r="D284" s="155" t="s">
        <v>455</v>
      </c>
      <c r="E284" s="165" t="s">
        <v>1</v>
      </c>
      <c r="F284" s="166" t="s">
        <v>457</v>
      </c>
      <c r="H284" s="167">
        <v>60</v>
      </c>
      <c r="I284" s="168"/>
      <c r="L284" s="164"/>
      <c r="M284" s="169"/>
      <c r="T284" s="170"/>
      <c r="AT284" s="165" t="s">
        <v>455</v>
      </c>
      <c r="AU284" s="165" t="s">
        <v>90</v>
      </c>
      <c r="AV284" s="13" t="s">
        <v>120</v>
      </c>
      <c r="AW284" s="13" t="s">
        <v>37</v>
      </c>
      <c r="AX284" s="13" t="s">
        <v>88</v>
      </c>
      <c r="AY284" s="165" t="s">
        <v>309</v>
      </c>
    </row>
    <row r="285" spans="2:65" s="1" customFormat="1" ht="16.5" customHeight="1" x14ac:dyDescent="0.2">
      <c r="B285" s="137"/>
      <c r="C285" s="138" t="s">
        <v>471</v>
      </c>
      <c r="D285" s="138" t="s">
        <v>311</v>
      </c>
      <c r="E285" s="139" t="s">
        <v>764</v>
      </c>
      <c r="F285" s="140" t="s">
        <v>765</v>
      </c>
      <c r="G285" s="141" t="s">
        <v>434</v>
      </c>
      <c r="H285" s="142">
        <v>272</v>
      </c>
      <c r="I285" s="143"/>
      <c r="J285" s="144">
        <f>ROUND(I285*H285,2)</f>
        <v>0</v>
      </c>
      <c r="K285" s="140" t="s">
        <v>610</v>
      </c>
      <c r="L285" s="33"/>
      <c r="M285" s="145" t="s">
        <v>1</v>
      </c>
      <c r="N285" s="146" t="s">
        <v>46</v>
      </c>
      <c r="P285" s="147">
        <f>O285*H285</f>
        <v>0</v>
      </c>
      <c r="Q285" s="147">
        <v>6.0000000000000002E-5</v>
      </c>
      <c r="R285" s="147">
        <f>Q285*H285</f>
        <v>1.6320000000000001E-2</v>
      </c>
      <c r="S285" s="147">
        <v>0</v>
      </c>
      <c r="T285" s="148">
        <f>S285*H285</f>
        <v>0</v>
      </c>
      <c r="AR285" s="149" t="s">
        <v>120</v>
      </c>
      <c r="AT285" s="149" t="s">
        <v>311</v>
      </c>
      <c r="AU285" s="149" t="s">
        <v>90</v>
      </c>
      <c r="AY285" s="17" t="s">
        <v>309</v>
      </c>
      <c r="BE285" s="150">
        <f>IF(N285="základní",J285,0)</f>
        <v>0</v>
      </c>
      <c r="BF285" s="150">
        <f>IF(N285="snížená",J285,0)</f>
        <v>0</v>
      </c>
      <c r="BG285" s="150">
        <f>IF(N285="zákl. přenesená",J285,0)</f>
        <v>0</v>
      </c>
      <c r="BH285" s="150">
        <f>IF(N285="sníž. přenesená",J285,0)</f>
        <v>0</v>
      </c>
      <c r="BI285" s="150">
        <f>IF(N285="nulová",J285,0)</f>
        <v>0</v>
      </c>
      <c r="BJ285" s="17" t="s">
        <v>88</v>
      </c>
      <c r="BK285" s="150">
        <f>ROUND(I285*H285,2)</f>
        <v>0</v>
      </c>
      <c r="BL285" s="17" t="s">
        <v>120</v>
      </c>
      <c r="BM285" s="149" t="s">
        <v>769</v>
      </c>
    </row>
    <row r="286" spans="2:65" s="1" customFormat="1" x14ac:dyDescent="0.2">
      <c r="B286" s="33"/>
      <c r="D286" s="151" t="s">
        <v>316</v>
      </c>
      <c r="F286" s="152" t="s">
        <v>767</v>
      </c>
      <c r="I286" s="153"/>
      <c r="L286" s="33"/>
      <c r="M286" s="154"/>
      <c r="T286" s="57"/>
      <c r="AT286" s="17" t="s">
        <v>316</v>
      </c>
      <c r="AU286" s="17" t="s">
        <v>90</v>
      </c>
    </row>
    <row r="287" spans="2:65" s="14" customFormat="1" x14ac:dyDescent="0.2">
      <c r="B287" s="176"/>
      <c r="D287" s="155" t="s">
        <v>455</v>
      </c>
      <c r="E287" s="177" t="s">
        <v>1</v>
      </c>
      <c r="F287" s="178" t="s">
        <v>680</v>
      </c>
      <c r="H287" s="177" t="s">
        <v>1</v>
      </c>
      <c r="I287" s="179"/>
      <c r="L287" s="176"/>
      <c r="M287" s="180"/>
      <c r="T287" s="181"/>
      <c r="AT287" s="177" t="s">
        <v>455</v>
      </c>
      <c r="AU287" s="177" t="s">
        <v>90</v>
      </c>
      <c r="AV287" s="14" t="s">
        <v>88</v>
      </c>
      <c r="AW287" s="14" t="s">
        <v>37</v>
      </c>
      <c r="AX287" s="14" t="s">
        <v>81</v>
      </c>
      <c r="AY287" s="177" t="s">
        <v>309</v>
      </c>
    </row>
    <row r="288" spans="2:65" s="12" customFormat="1" x14ac:dyDescent="0.2">
      <c r="B288" s="157"/>
      <c r="D288" s="155" t="s">
        <v>455</v>
      </c>
      <c r="E288" s="158" t="s">
        <v>1</v>
      </c>
      <c r="F288" s="159" t="s">
        <v>770</v>
      </c>
      <c r="H288" s="160">
        <v>272</v>
      </c>
      <c r="I288" s="161"/>
      <c r="L288" s="157"/>
      <c r="M288" s="162"/>
      <c r="T288" s="163"/>
      <c r="AT288" s="158" t="s">
        <v>455</v>
      </c>
      <c r="AU288" s="158" t="s">
        <v>90</v>
      </c>
      <c r="AV288" s="12" t="s">
        <v>90</v>
      </c>
      <c r="AW288" s="12" t="s">
        <v>37</v>
      </c>
      <c r="AX288" s="12" t="s">
        <v>81</v>
      </c>
      <c r="AY288" s="158" t="s">
        <v>309</v>
      </c>
    </row>
    <row r="289" spans="2:65" s="13" customFormat="1" x14ac:dyDescent="0.2">
      <c r="B289" s="164"/>
      <c r="D289" s="155" t="s">
        <v>455</v>
      </c>
      <c r="E289" s="165" t="s">
        <v>1</v>
      </c>
      <c r="F289" s="166" t="s">
        <v>457</v>
      </c>
      <c r="H289" s="167">
        <v>272</v>
      </c>
      <c r="I289" s="168"/>
      <c r="L289" s="164"/>
      <c r="M289" s="169"/>
      <c r="T289" s="170"/>
      <c r="AT289" s="165" t="s">
        <v>455</v>
      </c>
      <c r="AU289" s="165" t="s">
        <v>90</v>
      </c>
      <c r="AV289" s="13" t="s">
        <v>120</v>
      </c>
      <c r="AW289" s="13" t="s">
        <v>37</v>
      </c>
      <c r="AX289" s="13" t="s">
        <v>88</v>
      </c>
      <c r="AY289" s="165" t="s">
        <v>309</v>
      </c>
    </row>
    <row r="290" spans="2:65" s="1" customFormat="1" ht="24.2" customHeight="1" x14ac:dyDescent="0.2">
      <c r="B290" s="137"/>
      <c r="C290" s="138" t="s">
        <v>392</v>
      </c>
      <c r="D290" s="138" t="s">
        <v>311</v>
      </c>
      <c r="E290" s="139" t="s">
        <v>771</v>
      </c>
      <c r="F290" s="140" t="s">
        <v>772</v>
      </c>
      <c r="G290" s="141" t="s">
        <v>434</v>
      </c>
      <c r="H290" s="142">
        <v>96</v>
      </c>
      <c r="I290" s="143"/>
      <c r="J290" s="144">
        <f>ROUND(I290*H290,2)</f>
        <v>0</v>
      </c>
      <c r="K290" s="140" t="s">
        <v>610</v>
      </c>
      <c r="L290" s="33"/>
      <c r="M290" s="145" t="s">
        <v>1</v>
      </c>
      <c r="N290" s="146" t="s">
        <v>46</v>
      </c>
      <c r="P290" s="147">
        <f>O290*H290</f>
        <v>0</v>
      </c>
      <c r="Q290" s="147">
        <v>0</v>
      </c>
      <c r="R290" s="147">
        <f>Q290*H290</f>
        <v>0</v>
      </c>
      <c r="S290" s="147">
        <v>0</v>
      </c>
      <c r="T290" s="148">
        <f>S290*H290</f>
        <v>0</v>
      </c>
      <c r="AR290" s="149" t="s">
        <v>120</v>
      </c>
      <c r="AT290" s="149" t="s">
        <v>311</v>
      </c>
      <c r="AU290" s="149" t="s">
        <v>90</v>
      </c>
      <c r="AY290" s="17" t="s">
        <v>309</v>
      </c>
      <c r="BE290" s="150">
        <f>IF(N290="základní",J290,0)</f>
        <v>0</v>
      </c>
      <c r="BF290" s="150">
        <f>IF(N290="snížená",J290,0)</f>
        <v>0</v>
      </c>
      <c r="BG290" s="150">
        <f>IF(N290="zákl. přenesená",J290,0)</f>
        <v>0</v>
      </c>
      <c r="BH290" s="150">
        <f>IF(N290="sníž. přenesená",J290,0)</f>
        <v>0</v>
      </c>
      <c r="BI290" s="150">
        <f>IF(N290="nulová",J290,0)</f>
        <v>0</v>
      </c>
      <c r="BJ290" s="17" t="s">
        <v>88</v>
      </c>
      <c r="BK290" s="150">
        <f>ROUND(I290*H290,2)</f>
        <v>0</v>
      </c>
      <c r="BL290" s="17" t="s">
        <v>120</v>
      </c>
      <c r="BM290" s="149" t="s">
        <v>773</v>
      </c>
    </row>
    <row r="291" spans="2:65" s="1" customFormat="1" x14ac:dyDescent="0.2">
      <c r="B291" s="33"/>
      <c r="D291" s="151" t="s">
        <v>316</v>
      </c>
      <c r="F291" s="152" t="s">
        <v>774</v>
      </c>
      <c r="I291" s="153"/>
      <c r="L291" s="33"/>
      <c r="M291" s="154"/>
      <c r="T291" s="57"/>
      <c r="AT291" s="17" t="s">
        <v>316</v>
      </c>
      <c r="AU291" s="17" t="s">
        <v>90</v>
      </c>
    </row>
    <row r="292" spans="2:65" s="14" customFormat="1" x14ac:dyDescent="0.2">
      <c r="B292" s="176"/>
      <c r="D292" s="155" t="s">
        <v>455</v>
      </c>
      <c r="E292" s="177" t="s">
        <v>1</v>
      </c>
      <c r="F292" s="178" t="s">
        <v>674</v>
      </c>
      <c r="H292" s="177" t="s">
        <v>1</v>
      </c>
      <c r="I292" s="179"/>
      <c r="L292" s="176"/>
      <c r="M292" s="180"/>
      <c r="T292" s="181"/>
      <c r="AT292" s="177" t="s">
        <v>455</v>
      </c>
      <c r="AU292" s="177" t="s">
        <v>90</v>
      </c>
      <c r="AV292" s="14" t="s">
        <v>88</v>
      </c>
      <c r="AW292" s="14" t="s">
        <v>37</v>
      </c>
      <c r="AX292" s="14" t="s">
        <v>81</v>
      </c>
      <c r="AY292" s="177" t="s">
        <v>309</v>
      </c>
    </row>
    <row r="293" spans="2:65" s="12" customFormat="1" x14ac:dyDescent="0.2">
      <c r="B293" s="157"/>
      <c r="D293" s="155" t="s">
        <v>455</v>
      </c>
      <c r="E293" s="158" t="s">
        <v>1</v>
      </c>
      <c r="F293" s="159" t="s">
        <v>753</v>
      </c>
      <c r="H293" s="160">
        <v>96</v>
      </c>
      <c r="I293" s="161"/>
      <c r="L293" s="157"/>
      <c r="M293" s="162"/>
      <c r="T293" s="163"/>
      <c r="AT293" s="158" t="s">
        <v>455</v>
      </c>
      <c r="AU293" s="158" t="s">
        <v>90</v>
      </c>
      <c r="AV293" s="12" t="s">
        <v>90</v>
      </c>
      <c r="AW293" s="12" t="s">
        <v>37</v>
      </c>
      <c r="AX293" s="12" t="s">
        <v>81</v>
      </c>
      <c r="AY293" s="158" t="s">
        <v>309</v>
      </c>
    </row>
    <row r="294" spans="2:65" s="13" customFormat="1" x14ac:dyDescent="0.2">
      <c r="B294" s="164"/>
      <c r="D294" s="155" t="s">
        <v>455</v>
      </c>
      <c r="E294" s="165" t="s">
        <v>1</v>
      </c>
      <c r="F294" s="166" t="s">
        <v>457</v>
      </c>
      <c r="H294" s="167">
        <v>96</v>
      </c>
      <c r="I294" s="168"/>
      <c r="L294" s="164"/>
      <c r="M294" s="169"/>
      <c r="T294" s="170"/>
      <c r="AT294" s="165" t="s">
        <v>455</v>
      </c>
      <c r="AU294" s="165" t="s">
        <v>90</v>
      </c>
      <c r="AV294" s="13" t="s">
        <v>120</v>
      </c>
      <c r="AW294" s="13" t="s">
        <v>37</v>
      </c>
      <c r="AX294" s="13" t="s">
        <v>88</v>
      </c>
      <c r="AY294" s="165" t="s">
        <v>309</v>
      </c>
    </row>
    <row r="295" spans="2:65" s="1" customFormat="1" ht="24.2" customHeight="1" x14ac:dyDescent="0.2">
      <c r="B295" s="137"/>
      <c r="C295" s="138" t="s">
        <v>480</v>
      </c>
      <c r="D295" s="138" t="s">
        <v>311</v>
      </c>
      <c r="E295" s="139" t="s">
        <v>775</v>
      </c>
      <c r="F295" s="140" t="s">
        <v>776</v>
      </c>
      <c r="G295" s="141" t="s">
        <v>434</v>
      </c>
      <c r="H295" s="142">
        <v>1782</v>
      </c>
      <c r="I295" s="143"/>
      <c r="J295" s="144">
        <f>ROUND(I295*H295,2)</f>
        <v>0</v>
      </c>
      <c r="K295" s="140" t="s">
        <v>366</v>
      </c>
      <c r="L295" s="33"/>
      <c r="M295" s="145" t="s">
        <v>1</v>
      </c>
      <c r="N295" s="146" t="s">
        <v>46</v>
      </c>
      <c r="P295" s="147">
        <f>O295*H295</f>
        <v>0</v>
      </c>
      <c r="Q295" s="147">
        <v>0</v>
      </c>
      <c r="R295" s="147">
        <f>Q295*H295</f>
        <v>0</v>
      </c>
      <c r="S295" s="147">
        <v>0</v>
      </c>
      <c r="T295" s="148">
        <f>S295*H295</f>
        <v>0</v>
      </c>
      <c r="AR295" s="149" t="s">
        <v>120</v>
      </c>
      <c r="AT295" s="149" t="s">
        <v>311</v>
      </c>
      <c r="AU295" s="149" t="s">
        <v>90</v>
      </c>
      <c r="AY295" s="17" t="s">
        <v>309</v>
      </c>
      <c r="BE295" s="150">
        <f>IF(N295="základní",J295,0)</f>
        <v>0</v>
      </c>
      <c r="BF295" s="150">
        <f>IF(N295="snížená",J295,0)</f>
        <v>0</v>
      </c>
      <c r="BG295" s="150">
        <f>IF(N295="zákl. přenesená",J295,0)</f>
        <v>0</v>
      </c>
      <c r="BH295" s="150">
        <f>IF(N295="sníž. přenesená",J295,0)</f>
        <v>0</v>
      </c>
      <c r="BI295" s="150">
        <f>IF(N295="nulová",J295,0)</f>
        <v>0</v>
      </c>
      <c r="BJ295" s="17" t="s">
        <v>88</v>
      </c>
      <c r="BK295" s="150">
        <f>ROUND(I295*H295,2)</f>
        <v>0</v>
      </c>
      <c r="BL295" s="17" t="s">
        <v>120</v>
      </c>
      <c r="BM295" s="149" t="s">
        <v>777</v>
      </c>
    </row>
    <row r="296" spans="2:65" s="14" customFormat="1" x14ac:dyDescent="0.2">
      <c r="B296" s="176"/>
      <c r="D296" s="155" t="s">
        <v>455</v>
      </c>
      <c r="E296" s="177" t="s">
        <v>1</v>
      </c>
      <c r="F296" s="178" t="s">
        <v>674</v>
      </c>
      <c r="H296" s="177" t="s">
        <v>1</v>
      </c>
      <c r="I296" s="179"/>
      <c r="L296" s="176"/>
      <c r="M296" s="180"/>
      <c r="T296" s="181"/>
      <c r="AT296" s="177" t="s">
        <v>455</v>
      </c>
      <c r="AU296" s="177" t="s">
        <v>90</v>
      </c>
      <c r="AV296" s="14" t="s">
        <v>88</v>
      </c>
      <c r="AW296" s="14" t="s">
        <v>37</v>
      </c>
      <c r="AX296" s="14" t="s">
        <v>81</v>
      </c>
      <c r="AY296" s="177" t="s">
        <v>309</v>
      </c>
    </row>
    <row r="297" spans="2:65" s="12" customFormat="1" x14ac:dyDescent="0.2">
      <c r="B297" s="157"/>
      <c r="D297" s="155" t="s">
        <v>455</v>
      </c>
      <c r="E297" s="158" t="s">
        <v>1</v>
      </c>
      <c r="F297" s="159" t="s">
        <v>778</v>
      </c>
      <c r="H297" s="160">
        <v>1218</v>
      </c>
      <c r="I297" s="161"/>
      <c r="L297" s="157"/>
      <c r="M297" s="162"/>
      <c r="T297" s="163"/>
      <c r="AT297" s="158" t="s">
        <v>455</v>
      </c>
      <c r="AU297" s="158" t="s">
        <v>90</v>
      </c>
      <c r="AV297" s="12" t="s">
        <v>90</v>
      </c>
      <c r="AW297" s="12" t="s">
        <v>37</v>
      </c>
      <c r="AX297" s="12" t="s">
        <v>81</v>
      </c>
      <c r="AY297" s="158" t="s">
        <v>309</v>
      </c>
    </row>
    <row r="298" spans="2:65" s="12" customFormat="1" x14ac:dyDescent="0.2">
      <c r="B298" s="157"/>
      <c r="D298" s="155" t="s">
        <v>455</v>
      </c>
      <c r="E298" s="158" t="s">
        <v>1</v>
      </c>
      <c r="F298" s="159" t="s">
        <v>763</v>
      </c>
      <c r="H298" s="160">
        <v>504</v>
      </c>
      <c r="I298" s="161"/>
      <c r="L298" s="157"/>
      <c r="M298" s="162"/>
      <c r="T298" s="163"/>
      <c r="AT298" s="158" t="s">
        <v>455</v>
      </c>
      <c r="AU298" s="158" t="s">
        <v>90</v>
      </c>
      <c r="AV298" s="12" t="s">
        <v>90</v>
      </c>
      <c r="AW298" s="12" t="s">
        <v>37</v>
      </c>
      <c r="AX298" s="12" t="s">
        <v>81</v>
      </c>
      <c r="AY298" s="158" t="s">
        <v>309</v>
      </c>
    </row>
    <row r="299" spans="2:65" s="12" customFormat="1" x14ac:dyDescent="0.2">
      <c r="B299" s="157"/>
      <c r="D299" s="155" t="s">
        <v>455</v>
      </c>
      <c r="E299" s="158" t="s">
        <v>1</v>
      </c>
      <c r="F299" s="159" t="s">
        <v>768</v>
      </c>
      <c r="H299" s="160">
        <v>60</v>
      </c>
      <c r="I299" s="161"/>
      <c r="L299" s="157"/>
      <c r="M299" s="162"/>
      <c r="T299" s="163"/>
      <c r="AT299" s="158" t="s">
        <v>455</v>
      </c>
      <c r="AU299" s="158" t="s">
        <v>90</v>
      </c>
      <c r="AV299" s="12" t="s">
        <v>90</v>
      </c>
      <c r="AW299" s="12" t="s">
        <v>37</v>
      </c>
      <c r="AX299" s="12" t="s">
        <v>81</v>
      </c>
      <c r="AY299" s="158" t="s">
        <v>309</v>
      </c>
    </row>
    <row r="300" spans="2:65" s="13" customFormat="1" x14ac:dyDescent="0.2">
      <c r="B300" s="164"/>
      <c r="D300" s="155" t="s">
        <v>455</v>
      </c>
      <c r="E300" s="165" t="s">
        <v>1</v>
      </c>
      <c r="F300" s="166" t="s">
        <v>457</v>
      </c>
      <c r="H300" s="167">
        <v>1782</v>
      </c>
      <c r="I300" s="168"/>
      <c r="L300" s="164"/>
      <c r="M300" s="169"/>
      <c r="T300" s="170"/>
      <c r="AT300" s="165" t="s">
        <v>455</v>
      </c>
      <c r="AU300" s="165" t="s">
        <v>90</v>
      </c>
      <c r="AV300" s="13" t="s">
        <v>120</v>
      </c>
      <c r="AW300" s="13" t="s">
        <v>37</v>
      </c>
      <c r="AX300" s="13" t="s">
        <v>88</v>
      </c>
      <c r="AY300" s="165" t="s">
        <v>309</v>
      </c>
    </row>
    <row r="301" spans="2:65" s="1" customFormat="1" ht="16.5" customHeight="1" x14ac:dyDescent="0.2">
      <c r="B301" s="137"/>
      <c r="C301" s="182" t="s">
        <v>398</v>
      </c>
      <c r="D301" s="182" t="s">
        <v>643</v>
      </c>
      <c r="E301" s="183" t="s">
        <v>648</v>
      </c>
      <c r="F301" s="184" t="s">
        <v>649</v>
      </c>
      <c r="G301" s="185" t="s">
        <v>419</v>
      </c>
      <c r="H301" s="186">
        <v>1129.145</v>
      </c>
      <c r="I301" s="187"/>
      <c r="J301" s="188">
        <f>ROUND(I301*H301,2)</f>
        <v>0</v>
      </c>
      <c r="K301" s="184" t="s">
        <v>366</v>
      </c>
      <c r="L301" s="189"/>
      <c r="M301" s="190" t="s">
        <v>1</v>
      </c>
      <c r="N301" s="191" t="s">
        <v>46</v>
      </c>
      <c r="P301" s="147">
        <f>O301*H301</f>
        <v>0</v>
      </c>
      <c r="Q301" s="147">
        <v>2.4289999999999998</v>
      </c>
      <c r="R301" s="147">
        <f>Q301*H301</f>
        <v>2742.6932049999996</v>
      </c>
      <c r="S301" s="147">
        <v>0</v>
      </c>
      <c r="T301" s="148">
        <f>S301*H301</f>
        <v>0</v>
      </c>
      <c r="AR301" s="149" t="s">
        <v>329</v>
      </c>
      <c r="AT301" s="149" t="s">
        <v>643</v>
      </c>
      <c r="AU301" s="149" t="s">
        <v>90</v>
      </c>
      <c r="AY301" s="17" t="s">
        <v>309</v>
      </c>
      <c r="BE301" s="150">
        <f>IF(N301="základní",J301,0)</f>
        <v>0</v>
      </c>
      <c r="BF301" s="150">
        <f>IF(N301="snížená",J301,0)</f>
        <v>0</v>
      </c>
      <c r="BG301" s="150">
        <f>IF(N301="zákl. přenesená",J301,0)</f>
        <v>0</v>
      </c>
      <c r="BH301" s="150">
        <f>IF(N301="sníž. přenesená",J301,0)</f>
        <v>0</v>
      </c>
      <c r="BI301" s="150">
        <f>IF(N301="nulová",J301,0)</f>
        <v>0</v>
      </c>
      <c r="BJ301" s="17" t="s">
        <v>88</v>
      </c>
      <c r="BK301" s="150">
        <f>ROUND(I301*H301,2)</f>
        <v>0</v>
      </c>
      <c r="BL301" s="17" t="s">
        <v>120</v>
      </c>
      <c r="BM301" s="149" t="s">
        <v>779</v>
      </c>
    </row>
    <row r="302" spans="2:65" s="1" customFormat="1" ht="19.5" x14ac:dyDescent="0.2">
      <c r="B302" s="33"/>
      <c r="D302" s="155" t="s">
        <v>318</v>
      </c>
      <c r="F302" s="156" t="s">
        <v>699</v>
      </c>
      <c r="I302" s="153"/>
      <c r="L302" s="33"/>
      <c r="M302" s="154"/>
      <c r="T302" s="57"/>
      <c r="AT302" s="17" t="s">
        <v>318</v>
      </c>
      <c r="AU302" s="17" t="s">
        <v>90</v>
      </c>
    </row>
    <row r="303" spans="2:65" s="14" customFormat="1" x14ac:dyDescent="0.2">
      <c r="B303" s="176"/>
      <c r="D303" s="155" t="s">
        <v>455</v>
      </c>
      <c r="E303" s="177" t="s">
        <v>1</v>
      </c>
      <c r="F303" s="178" t="s">
        <v>674</v>
      </c>
      <c r="H303" s="177" t="s">
        <v>1</v>
      </c>
      <c r="I303" s="179"/>
      <c r="L303" s="176"/>
      <c r="M303" s="180"/>
      <c r="T303" s="181"/>
      <c r="AT303" s="177" t="s">
        <v>455</v>
      </c>
      <c r="AU303" s="177" t="s">
        <v>90</v>
      </c>
      <c r="AV303" s="14" t="s">
        <v>88</v>
      </c>
      <c r="AW303" s="14" t="s">
        <v>37</v>
      </c>
      <c r="AX303" s="14" t="s">
        <v>81</v>
      </c>
      <c r="AY303" s="177" t="s">
        <v>309</v>
      </c>
    </row>
    <row r="304" spans="2:65" s="12" customFormat="1" x14ac:dyDescent="0.2">
      <c r="B304" s="157"/>
      <c r="D304" s="155" t="s">
        <v>455</v>
      </c>
      <c r="E304" s="158" t="s">
        <v>1</v>
      </c>
      <c r="F304" s="159" t="s">
        <v>675</v>
      </c>
      <c r="H304" s="160">
        <v>27.13</v>
      </c>
      <c r="I304" s="161"/>
      <c r="L304" s="157"/>
      <c r="M304" s="162"/>
      <c r="T304" s="163"/>
      <c r="AT304" s="158" t="s">
        <v>455</v>
      </c>
      <c r="AU304" s="158" t="s">
        <v>90</v>
      </c>
      <c r="AV304" s="12" t="s">
        <v>90</v>
      </c>
      <c r="AW304" s="12" t="s">
        <v>37</v>
      </c>
      <c r="AX304" s="12" t="s">
        <v>81</v>
      </c>
      <c r="AY304" s="158" t="s">
        <v>309</v>
      </c>
    </row>
    <row r="305" spans="2:65" s="12" customFormat="1" x14ac:dyDescent="0.2">
      <c r="B305" s="157"/>
      <c r="D305" s="155" t="s">
        <v>455</v>
      </c>
      <c r="E305" s="158" t="s">
        <v>1</v>
      </c>
      <c r="F305" s="159" t="s">
        <v>780</v>
      </c>
      <c r="H305" s="160">
        <v>586.803</v>
      </c>
      <c r="I305" s="161"/>
      <c r="L305" s="157"/>
      <c r="M305" s="162"/>
      <c r="T305" s="163"/>
      <c r="AT305" s="158" t="s">
        <v>455</v>
      </c>
      <c r="AU305" s="158" t="s">
        <v>90</v>
      </c>
      <c r="AV305" s="12" t="s">
        <v>90</v>
      </c>
      <c r="AW305" s="12" t="s">
        <v>37</v>
      </c>
      <c r="AX305" s="12" t="s">
        <v>81</v>
      </c>
      <c r="AY305" s="158" t="s">
        <v>309</v>
      </c>
    </row>
    <row r="306" spans="2:65" s="12" customFormat="1" x14ac:dyDescent="0.2">
      <c r="B306" s="157"/>
      <c r="D306" s="155" t="s">
        <v>455</v>
      </c>
      <c r="E306" s="158" t="s">
        <v>1</v>
      </c>
      <c r="F306" s="159" t="s">
        <v>677</v>
      </c>
      <c r="H306" s="160">
        <v>395.64</v>
      </c>
      <c r="I306" s="161"/>
      <c r="L306" s="157"/>
      <c r="M306" s="162"/>
      <c r="T306" s="163"/>
      <c r="AT306" s="158" t="s">
        <v>455</v>
      </c>
      <c r="AU306" s="158" t="s">
        <v>90</v>
      </c>
      <c r="AV306" s="12" t="s">
        <v>90</v>
      </c>
      <c r="AW306" s="12" t="s">
        <v>37</v>
      </c>
      <c r="AX306" s="12" t="s">
        <v>81</v>
      </c>
      <c r="AY306" s="158" t="s">
        <v>309</v>
      </c>
    </row>
    <row r="307" spans="2:65" s="12" customFormat="1" x14ac:dyDescent="0.2">
      <c r="B307" s="157"/>
      <c r="D307" s="155" t="s">
        <v>455</v>
      </c>
      <c r="E307" s="158" t="s">
        <v>1</v>
      </c>
      <c r="F307" s="159" t="s">
        <v>678</v>
      </c>
      <c r="H307" s="160">
        <v>67.823999999999998</v>
      </c>
      <c r="I307" s="161"/>
      <c r="L307" s="157"/>
      <c r="M307" s="162"/>
      <c r="T307" s="163"/>
      <c r="AT307" s="158" t="s">
        <v>455</v>
      </c>
      <c r="AU307" s="158" t="s">
        <v>90</v>
      </c>
      <c r="AV307" s="12" t="s">
        <v>90</v>
      </c>
      <c r="AW307" s="12" t="s">
        <v>37</v>
      </c>
      <c r="AX307" s="12" t="s">
        <v>81</v>
      </c>
      <c r="AY307" s="158" t="s">
        <v>309</v>
      </c>
    </row>
    <row r="308" spans="2:65" s="15" customFormat="1" x14ac:dyDescent="0.2">
      <c r="B308" s="192"/>
      <c r="D308" s="155" t="s">
        <v>455</v>
      </c>
      <c r="E308" s="193" t="s">
        <v>1</v>
      </c>
      <c r="F308" s="194" t="s">
        <v>679</v>
      </c>
      <c r="H308" s="195">
        <v>1077.3969999999999</v>
      </c>
      <c r="I308" s="196"/>
      <c r="L308" s="192"/>
      <c r="M308" s="197"/>
      <c r="T308" s="198"/>
      <c r="AT308" s="193" t="s">
        <v>455</v>
      </c>
      <c r="AU308" s="193" t="s">
        <v>90</v>
      </c>
      <c r="AV308" s="15" t="s">
        <v>101</v>
      </c>
      <c r="AW308" s="15" t="s">
        <v>37</v>
      </c>
      <c r="AX308" s="15" t="s">
        <v>81</v>
      </c>
      <c r="AY308" s="193" t="s">
        <v>309</v>
      </c>
    </row>
    <row r="309" spans="2:65" s="12" customFormat="1" x14ac:dyDescent="0.2">
      <c r="B309" s="157"/>
      <c r="D309" s="155" t="s">
        <v>455</v>
      </c>
      <c r="E309" s="158" t="s">
        <v>1</v>
      </c>
      <c r="F309" s="159" t="s">
        <v>781</v>
      </c>
      <c r="H309" s="160">
        <v>51.747999999999998</v>
      </c>
      <c r="I309" s="161"/>
      <c r="L309" s="157"/>
      <c r="M309" s="162"/>
      <c r="T309" s="163"/>
      <c r="AT309" s="158" t="s">
        <v>455</v>
      </c>
      <c r="AU309" s="158" t="s">
        <v>90</v>
      </c>
      <c r="AV309" s="12" t="s">
        <v>90</v>
      </c>
      <c r="AW309" s="12" t="s">
        <v>37</v>
      </c>
      <c r="AX309" s="12" t="s">
        <v>81</v>
      </c>
      <c r="AY309" s="158" t="s">
        <v>309</v>
      </c>
    </row>
    <row r="310" spans="2:65" s="13" customFormat="1" x14ac:dyDescent="0.2">
      <c r="B310" s="164"/>
      <c r="D310" s="155" t="s">
        <v>455</v>
      </c>
      <c r="E310" s="165" t="s">
        <v>1</v>
      </c>
      <c r="F310" s="166" t="s">
        <v>457</v>
      </c>
      <c r="H310" s="167">
        <v>1129.145</v>
      </c>
      <c r="I310" s="168"/>
      <c r="L310" s="164"/>
      <c r="M310" s="169"/>
      <c r="T310" s="170"/>
      <c r="AT310" s="165" t="s">
        <v>455</v>
      </c>
      <c r="AU310" s="165" t="s">
        <v>90</v>
      </c>
      <c r="AV310" s="13" t="s">
        <v>120</v>
      </c>
      <c r="AW310" s="13" t="s">
        <v>37</v>
      </c>
      <c r="AX310" s="13" t="s">
        <v>88</v>
      </c>
      <c r="AY310" s="165" t="s">
        <v>309</v>
      </c>
    </row>
    <row r="311" spans="2:65" s="1" customFormat="1" ht="24.2" customHeight="1" x14ac:dyDescent="0.2">
      <c r="B311" s="137"/>
      <c r="C311" s="138" t="s">
        <v>491</v>
      </c>
      <c r="D311" s="138" t="s">
        <v>311</v>
      </c>
      <c r="E311" s="139" t="s">
        <v>782</v>
      </c>
      <c r="F311" s="140" t="s">
        <v>776</v>
      </c>
      <c r="G311" s="141" t="s">
        <v>434</v>
      </c>
      <c r="H311" s="142">
        <v>272</v>
      </c>
      <c r="I311" s="143"/>
      <c r="J311" s="144">
        <f>ROUND(I311*H311,2)</f>
        <v>0</v>
      </c>
      <c r="K311" s="140" t="s">
        <v>366</v>
      </c>
      <c r="L311" s="33"/>
      <c r="M311" s="145" t="s">
        <v>1</v>
      </c>
      <c r="N311" s="146" t="s">
        <v>46</v>
      </c>
      <c r="P311" s="147">
        <f>O311*H311</f>
        <v>0</v>
      </c>
      <c r="Q311" s="147">
        <v>0</v>
      </c>
      <c r="R311" s="147">
        <f>Q311*H311</f>
        <v>0</v>
      </c>
      <c r="S311" s="147">
        <v>0</v>
      </c>
      <c r="T311" s="148">
        <f>S311*H311</f>
        <v>0</v>
      </c>
      <c r="AR311" s="149" t="s">
        <v>120</v>
      </c>
      <c r="AT311" s="149" t="s">
        <v>311</v>
      </c>
      <c r="AU311" s="149" t="s">
        <v>90</v>
      </c>
      <c r="AY311" s="17" t="s">
        <v>309</v>
      </c>
      <c r="BE311" s="150">
        <f>IF(N311="základní",J311,0)</f>
        <v>0</v>
      </c>
      <c r="BF311" s="150">
        <f>IF(N311="snížená",J311,0)</f>
        <v>0</v>
      </c>
      <c r="BG311" s="150">
        <f>IF(N311="zákl. přenesená",J311,0)</f>
        <v>0</v>
      </c>
      <c r="BH311" s="150">
        <f>IF(N311="sníž. přenesená",J311,0)</f>
        <v>0</v>
      </c>
      <c r="BI311" s="150">
        <f>IF(N311="nulová",J311,0)</f>
        <v>0</v>
      </c>
      <c r="BJ311" s="17" t="s">
        <v>88</v>
      </c>
      <c r="BK311" s="150">
        <f>ROUND(I311*H311,2)</f>
        <v>0</v>
      </c>
      <c r="BL311" s="17" t="s">
        <v>120</v>
      </c>
      <c r="BM311" s="149" t="s">
        <v>783</v>
      </c>
    </row>
    <row r="312" spans="2:65" s="14" customFormat="1" x14ac:dyDescent="0.2">
      <c r="B312" s="176"/>
      <c r="D312" s="155" t="s">
        <v>455</v>
      </c>
      <c r="E312" s="177" t="s">
        <v>1</v>
      </c>
      <c r="F312" s="178" t="s">
        <v>680</v>
      </c>
      <c r="H312" s="177" t="s">
        <v>1</v>
      </c>
      <c r="I312" s="179"/>
      <c r="L312" s="176"/>
      <c r="M312" s="180"/>
      <c r="T312" s="181"/>
      <c r="AT312" s="177" t="s">
        <v>455</v>
      </c>
      <c r="AU312" s="177" t="s">
        <v>90</v>
      </c>
      <c r="AV312" s="14" t="s">
        <v>88</v>
      </c>
      <c r="AW312" s="14" t="s">
        <v>37</v>
      </c>
      <c r="AX312" s="14" t="s">
        <v>81</v>
      </c>
      <c r="AY312" s="177" t="s">
        <v>309</v>
      </c>
    </row>
    <row r="313" spans="2:65" s="12" customFormat="1" x14ac:dyDescent="0.2">
      <c r="B313" s="157"/>
      <c r="D313" s="155" t="s">
        <v>455</v>
      </c>
      <c r="E313" s="158" t="s">
        <v>1</v>
      </c>
      <c r="F313" s="159" t="s">
        <v>770</v>
      </c>
      <c r="H313" s="160">
        <v>272</v>
      </c>
      <c r="I313" s="161"/>
      <c r="L313" s="157"/>
      <c r="M313" s="162"/>
      <c r="T313" s="163"/>
      <c r="AT313" s="158" t="s">
        <v>455</v>
      </c>
      <c r="AU313" s="158" t="s">
        <v>90</v>
      </c>
      <c r="AV313" s="12" t="s">
        <v>90</v>
      </c>
      <c r="AW313" s="12" t="s">
        <v>37</v>
      </c>
      <c r="AX313" s="12" t="s">
        <v>81</v>
      </c>
      <c r="AY313" s="158" t="s">
        <v>309</v>
      </c>
    </row>
    <row r="314" spans="2:65" s="13" customFormat="1" x14ac:dyDescent="0.2">
      <c r="B314" s="164"/>
      <c r="D314" s="155" t="s">
        <v>455</v>
      </c>
      <c r="E314" s="165" t="s">
        <v>1</v>
      </c>
      <c r="F314" s="166" t="s">
        <v>457</v>
      </c>
      <c r="H314" s="167">
        <v>272</v>
      </c>
      <c r="I314" s="168"/>
      <c r="L314" s="164"/>
      <c r="M314" s="169"/>
      <c r="T314" s="170"/>
      <c r="AT314" s="165" t="s">
        <v>455</v>
      </c>
      <c r="AU314" s="165" t="s">
        <v>90</v>
      </c>
      <c r="AV314" s="13" t="s">
        <v>120</v>
      </c>
      <c r="AW314" s="13" t="s">
        <v>37</v>
      </c>
      <c r="AX314" s="13" t="s">
        <v>88</v>
      </c>
      <c r="AY314" s="165" t="s">
        <v>309</v>
      </c>
    </row>
    <row r="315" spans="2:65" s="1" customFormat="1" ht="16.5" customHeight="1" x14ac:dyDescent="0.2">
      <c r="B315" s="137"/>
      <c r="C315" s="182" t="s">
        <v>402</v>
      </c>
      <c r="D315" s="182" t="s">
        <v>643</v>
      </c>
      <c r="E315" s="183" t="s">
        <v>648</v>
      </c>
      <c r="F315" s="184" t="s">
        <v>649</v>
      </c>
      <c r="G315" s="185" t="s">
        <v>419</v>
      </c>
      <c r="H315" s="186">
        <v>307.46899999999999</v>
      </c>
      <c r="I315" s="187"/>
      <c r="J315" s="188">
        <f>ROUND(I315*H315,2)</f>
        <v>0</v>
      </c>
      <c r="K315" s="184" t="s">
        <v>366</v>
      </c>
      <c r="L315" s="189"/>
      <c r="M315" s="190" t="s">
        <v>1</v>
      </c>
      <c r="N315" s="191" t="s">
        <v>46</v>
      </c>
      <c r="P315" s="147">
        <f>O315*H315</f>
        <v>0</v>
      </c>
      <c r="Q315" s="147">
        <v>2.4289999999999998</v>
      </c>
      <c r="R315" s="147">
        <f>Q315*H315</f>
        <v>746.84220099999993</v>
      </c>
      <c r="S315" s="147">
        <v>0</v>
      </c>
      <c r="T315" s="148">
        <f>S315*H315</f>
        <v>0</v>
      </c>
      <c r="AR315" s="149" t="s">
        <v>329</v>
      </c>
      <c r="AT315" s="149" t="s">
        <v>643</v>
      </c>
      <c r="AU315" s="149" t="s">
        <v>90</v>
      </c>
      <c r="AY315" s="17" t="s">
        <v>309</v>
      </c>
      <c r="BE315" s="150">
        <f>IF(N315="základní",J315,0)</f>
        <v>0</v>
      </c>
      <c r="BF315" s="150">
        <f>IF(N315="snížená",J315,0)</f>
        <v>0</v>
      </c>
      <c r="BG315" s="150">
        <f>IF(N315="zákl. přenesená",J315,0)</f>
        <v>0</v>
      </c>
      <c r="BH315" s="150">
        <f>IF(N315="sníž. přenesená",J315,0)</f>
        <v>0</v>
      </c>
      <c r="BI315" s="150">
        <f>IF(N315="nulová",J315,0)</f>
        <v>0</v>
      </c>
      <c r="BJ315" s="17" t="s">
        <v>88</v>
      </c>
      <c r="BK315" s="150">
        <f>ROUND(I315*H315,2)</f>
        <v>0</v>
      </c>
      <c r="BL315" s="17" t="s">
        <v>120</v>
      </c>
      <c r="BM315" s="149" t="s">
        <v>784</v>
      </c>
    </row>
    <row r="316" spans="2:65" s="1" customFormat="1" ht="19.5" x14ac:dyDescent="0.2">
      <c r="B316" s="33"/>
      <c r="D316" s="155" t="s">
        <v>318</v>
      </c>
      <c r="F316" s="156" t="s">
        <v>699</v>
      </c>
      <c r="I316" s="153"/>
      <c r="L316" s="33"/>
      <c r="M316" s="154"/>
      <c r="T316" s="57"/>
      <c r="AT316" s="17" t="s">
        <v>318</v>
      </c>
      <c r="AU316" s="17" t="s">
        <v>90</v>
      </c>
    </row>
    <row r="317" spans="2:65" s="14" customFormat="1" x14ac:dyDescent="0.2">
      <c r="B317" s="176"/>
      <c r="D317" s="155" t="s">
        <v>455</v>
      </c>
      <c r="E317" s="177" t="s">
        <v>1</v>
      </c>
      <c r="F317" s="178" t="s">
        <v>680</v>
      </c>
      <c r="H317" s="177" t="s">
        <v>1</v>
      </c>
      <c r="I317" s="179"/>
      <c r="L317" s="176"/>
      <c r="M317" s="180"/>
      <c r="T317" s="181"/>
      <c r="AT317" s="177" t="s">
        <v>455</v>
      </c>
      <c r="AU317" s="177" t="s">
        <v>90</v>
      </c>
      <c r="AV317" s="14" t="s">
        <v>88</v>
      </c>
      <c r="AW317" s="14" t="s">
        <v>37</v>
      </c>
      <c r="AX317" s="14" t="s">
        <v>81</v>
      </c>
      <c r="AY317" s="177" t="s">
        <v>309</v>
      </c>
    </row>
    <row r="318" spans="2:65" s="12" customFormat="1" x14ac:dyDescent="0.2">
      <c r="B318" s="157"/>
      <c r="D318" s="155" t="s">
        <v>455</v>
      </c>
      <c r="E318" s="158" t="s">
        <v>1</v>
      </c>
      <c r="F318" s="159" t="s">
        <v>681</v>
      </c>
      <c r="H318" s="160">
        <v>307.46899999999999</v>
      </c>
      <c r="I318" s="161"/>
      <c r="L318" s="157"/>
      <c r="M318" s="162"/>
      <c r="T318" s="163"/>
      <c r="AT318" s="158" t="s">
        <v>455</v>
      </c>
      <c r="AU318" s="158" t="s">
        <v>90</v>
      </c>
      <c r="AV318" s="12" t="s">
        <v>90</v>
      </c>
      <c r="AW318" s="12" t="s">
        <v>37</v>
      </c>
      <c r="AX318" s="12" t="s">
        <v>81</v>
      </c>
      <c r="AY318" s="158" t="s">
        <v>309</v>
      </c>
    </row>
    <row r="319" spans="2:65" s="13" customFormat="1" x14ac:dyDescent="0.2">
      <c r="B319" s="164"/>
      <c r="D319" s="155" t="s">
        <v>455</v>
      </c>
      <c r="E319" s="165" t="s">
        <v>1</v>
      </c>
      <c r="F319" s="166" t="s">
        <v>457</v>
      </c>
      <c r="H319" s="167">
        <v>307.46899999999999</v>
      </c>
      <c r="I319" s="168"/>
      <c r="L319" s="164"/>
      <c r="M319" s="169"/>
      <c r="T319" s="170"/>
      <c r="AT319" s="165" t="s">
        <v>455</v>
      </c>
      <c r="AU319" s="165" t="s">
        <v>90</v>
      </c>
      <c r="AV319" s="13" t="s">
        <v>120</v>
      </c>
      <c r="AW319" s="13" t="s">
        <v>37</v>
      </c>
      <c r="AX319" s="13" t="s">
        <v>88</v>
      </c>
      <c r="AY319" s="165" t="s">
        <v>309</v>
      </c>
    </row>
    <row r="320" spans="2:65" s="1" customFormat="1" ht="16.5" customHeight="1" x14ac:dyDescent="0.2">
      <c r="B320" s="137"/>
      <c r="C320" s="138" t="s">
        <v>503</v>
      </c>
      <c r="D320" s="138" t="s">
        <v>311</v>
      </c>
      <c r="E320" s="139" t="s">
        <v>785</v>
      </c>
      <c r="F320" s="140" t="s">
        <v>786</v>
      </c>
      <c r="G320" s="141" t="s">
        <v>391</v>
      </c>
      <c r="H320" s="142">
        <v>166.184</v>
      </c>
      <c r="I320" s="143"/>
      <c r="J320" s="144">
        <f>ROUND(I320*H320,2)</f>
        <v>0</v>
      </c>
      <c r="K320" s="140" t="s">
        <v>366</v>
      </c>
      <c r="L320" s="33"/>
      <c r="M320" s="145" t="s">
        <v>1</v>
      </c>
      <c r="N320" s="146" t="s">
        <v>46</v>
      </c>
      <c r="P320" s="147">
        <f>O320*H320</f>
        <v>0</v>
      </c>
      <c r="Q320" s="147">
        <v>1.11381</v>
      </c>
      <c r="R320" s="147">
        <f>Q320*H320</f>
        <v>185.09740103999999</v>
      </c>
      <c r="S320" s="147">
        <v>0</v>
      </c>
      <c r="T320" s="148">
        <f>S320*H320</f>
        <v>0</v>
      </c>
      <c r="AR320" s="149" t="s">
        <v>120</v>
      </c>
      <c r="AT320" s="149" t="s">
        <v>311</v>
      </c>
      <c r="AU320" s="149" t="s">
        <v>90</v>
      </c>
      <c r="AY320" s="17" t="s">
        <v>309</v>
      </c>
      <c r="BE320" s="150">
        <f>IF(N320="základní",J320,0)</f>
        <v>0</v>
      </c>
      <c r="BF320" s="150">
        <f>IF(N320="snížená",J320,0)</f>
        <v>0</v>
      </c>
      <c r="BG320" s="150">
        <f>IF(N320="zákl. přenesená",J320,0)</f>
        <v>0</v>
      </c>
      <c r="BH320" s="150">
        <f>IF(N320="sníž. přenesená",J320,0)</f>
        <v>0</v>
      </c>
      <c r="BI320" s="150">
        <f>IF(N320="nulová",J320,0)</f>
        <v>0</v>
      </c>
      <c r="BJ320" s="17" t="s">
        <v>88</v>
      </c>
      <c r="BK320" s="150">
        <f>ROUND(I320*H320,2)</f>
        <v>0</v>
      </c>
      <c r="BL320" s="17" t="s">
        <v>120</v>
      </c>
      <c r="BM320" s="149" t="s">
        <v>787</v>
      </c>
    </row>
    <row r="321" spans="2:65" s="14" customFormat="1" x14ac:dyDescent="0.2">
      <c r="B321" s="176"/>
      <c r="D321" s="155" t="s">
        <v>455</v>
      </c>
      <c r="E321" s="177" t="s">
        <v>1</v>
      </c>
      <c r="F321" s="178" t="s">
        <v>674</v>
      </c>
      <c r="H321" s="177" t="s">
        <v>1</v>
      </c>
      <c r="I321" s="179"/>
      <c r="L321" s="176"/>
      <c r="M321" s="180"/>
      <c r="T321" s="181"/>
      <c r="AT321" s="177" t="s">
        <v>455</v>
      </c>
      <c r="AU321" s="177" t="s">
        <v>90</v>
      </c>
      <c r="AV321" s="14" t="s">
        <v>88</v>
      </c>
      <c r="AW321" s="14" t="s">
        <v>37</v>
      </c>
      <c r="AX321" s="14" t="s">
        <v>81</v>
      </c>
      <c r="AY321" s="177" t="s">
        <v>309</v>
      </c>
    </row>
    <row r="322" spans="2:65" s="12" customFormat="1" x14ac:dyDescent="0.2">
      <c r="B322" s="157"/>
      <c r="D322" s="155" t="s">
        <v>455</v>
      </c>
      <c r="E322" s="158" t="s">
        <v>1</v>
      </c>
      <c r="F322" s="159" t="s">
        <v>788</v>
      </c>
      <c r="H322" s="160">
        <v>129.28800000000001</v>
      </c>
      <c r="I322" s="161"/>
      <c r="L322" s="157"/>
      <c r="M322" s="162"/>
      <c r="T322" s="163"/>
      <c r="AT322" s="158" t="s">
        <v>455</v>
      </c>
      <c r="AU322" s="158" t="s">
        <v>90</v>
      </c>
      <c r="AV322" s="12" t="s">
        <v>90</v>
      </c>
      <c r="AW322" s="12" t="s">
        <v>37</v>
      </c>
      <c r="AX322" s="12" t="s">
        <v>81</v>
      </c>
      <c r="AY322" s="158" t="s">
        <v>309</v>
      </c>
    </row>
    <row r="323" spans="2:65" s="12" customFormat="1" x14ac:dyDescent="0.2">
      <c r="B323" s="157"/>
      <c r="D323" s="155" t="s">
        <v>455</v>
      </c>
      <c r="E323" s="158" t="s">
        <v>1</v>
      </c>
      <c r="F323" s="159" t="s">
        <v>789</v>
      </c>
      <c r="H323" s="160">
        <v>36.896000000000001</v>
      </c>
      <c r="I323" s="161"/>
      <c r="L323" s="157"/>
      <c r="M323" s="162"/>
      <c r="T323" s="163"/>
      <c r="AT323" s="158" t="s">
        <v>455</v>
      </c>
      <c r="AU323" s="158" t="s">
        <v>90</v>
      </c>
      <c r="AV323" s="12" t="s">
        <v>90</v>
      </c>
      <c r="AW323" s="12" t="s">
        <v>37</v>
      </c>
      <c r="AX323" s="12" t="s">
        <v>81</v>
      </c>
      <c r="AY323" s="158" t="s">
        <v>309</v>
      </c>
    </row>
    <row r="324" spans="2:65" s="13" customFormat="1" x14ac:dyDescent="0.2">
      <c r="B324" s="164"/>
      <c r="D324" s="155" t="s">
        <v>455</v>
      </c>
      <c r="E324" s="165" t="s">
        <v>1</v>
      </c>
      <c r="F324" s="166" t="s">
        <v>457</v>
      </c>
      <c r="H324" s="167">
        <v>166.184</v>
      </c>
      <c r="I324" s="168"/>
      <c r="L324" s="164"/>
      <c r="M324" s="169"/>
      <c r="T324" s="170"/>
      <c r="AT324" s="165" t="s">
        <v>455</v>
      </c>
      <c r="AU324" s="165" t="s">
        <v>90</v>
      </c>
      <c r="AV324" s="13" t="s">
        <v>120</v>
      </c>
      <c r="AW324" s="13" t="s">
        <v>37</v>
      </c>
      <c r="AX324" s="13" t="s">
        <v>88</v>
      </c>
      <c r="AY324" s="165" t="s">
        <v>309</v>
      </c>
    </row>
    <row r="325" spans="2:65" s="1" customFormat="1" ht="16.5" customHeight="1" x14ac:dyDescent="0.2">
      <c r="B325" s="137"/>
      <c r="C325" s="138" t="s">
        <v>406</v>
      </c>
      <c r="D325" s="138" t="s">
        <v>311</v>
      </c>
      <c r="E325" s="139" t="s">
        <v>790</v>
      </c>
      <c r="F325" s="140" t="s">
        <v>791</v>
      </c>
      <c r="G325" s="141" t="s">
        <v>419</v>
      </c>
      <c r="H325" s="142">
        <v>1011.521</v>
      </c>
      <c r="I325" s="143"/>
      <c r="J325" s="144">
        <f>ROUND(I325*H325,2)</f>
        <v>0</v>
      </c>
      <c r="K325" s="140" t="s">
        <v>366</v>
      </c>
      <c r="L325" s="33"/>
      <c r="M325" s="145" t="s">
        <v>1</v>
      </c>
      <c r="N325" s="146" t="s">
        <v>46</v>
      </c>
      <c r="P325" s="147">
        <f>O325*H325</f>
        <v>0</v>
      </c>
      <c r="Q325" s="147">
        <v>2.7</v>
      </c>
      <c r="R325" s="147">
        <f>Q325*H325</f>
        <v>2731.1067000000003</v>
      </c>
      <c r="S325" s="147">
        <v>0</v>
      </c>
      <c r="T325" s="148">
        <f>S325*H325</f>
        <v>0</v>
      </c>
      <c r="AR325" s="149" t="s">
        <v>120</v>
      </c>
      <c r="AT325" s="149" t="s">
        <v>311</v>
      </c>
      <c r="AU325" s="149" t="s">
        <v>90</v>
      </c>
      <c r="AY325" s="17" t="s">
        <v>309</v>
      </c>
      <c r="BE325" s="150">
        <f>IF(N325="základní",J325,0)</f>
        <v>0</v>
      </c>
      <c r="BF325" s="150">
        <f>IF(N325="snížená",J325,0)</f>
        <v>0</v>
      </c>
      <c r="BG325" s="150">
        <f>IF(N325="zákl. přenesená",J325,0)</f>
        <v>0</v>
      </c>
      <c r="BH325" s="150">
        <f>IF(N325="sníž. přenesená",J325,0)</f>
        <v>0</v>
      </c>
      <c r="BI325" s="150">
        <f>IF(N325="nulová",J325,0)</f>
        <v>0</v>
      </c>
      <c r="BJ325" s="17" t="s">
        <v>88</v>
      </c>
      <c r="BK325" s="150">
        <f>ROUND(I325*H325,2)</f>
        <v>0</v>
      </c>
      <c r="BL325" s="17" t="s">
        <v>120</v>
      </c>
      <c r="BM325" s="149" t="s">
        <v>792</v>
      </c>
    </row>
    <row r="326" spans="2:65" s="1" customFormat="1" ht="78" x14ac:dyDescent="0.2">
      <c r="B326" s="33"/>
      <c r="D326" s="155" t="s">
        <v>318</v>
      </c>
      <c r="F326" s="156" t="s">
        <v>793</v>
      </c>
      <c r="I326" s="153"/>
      <c r="L326" s="33"/>
      <c r="M326" s="154"/>
      <c r="T326" s="57"/>
      <c r="AT326" s="17" t="s">
        <v>318</v>
      </c>
      <c r="AU326" s="17" t="s">
        <v>90</v>
      </c>
    </row>
    <row r="327" spans="2:65" s="14" customFormat="1" x14ac:dyDescent="0.2">
      <c r="B327" s="176"/>
      <c r="D327" s="155" t="s">
        <v>455</v>
      </c>
      <c r="E327" s="177" t="s">
        <v>1</v>
      </c>
      <c r="F327" s="178" t="s">
        <v>674</v>
      </c>
      <c r="H327" s="177" t="s">
        <v>1</v>
      </c>
      <c r="I327" s="179"/>
      <c r="L327" s="176"/>
      <c r="M327" s="180"/>
      <c r="T327" s="181"/>
      <c r="AT327" s="177" t="s">
        <v>455</v>
      </c>
      <c r="AU327" s="177" t="s">
        <v>90</v>
      </c>
      <c r="AV327" s="14" t="s">
        <v>88</v>
      </c>
      <c r="AW327" s="14" t="s">
        <v>37</v>
      </c>
      <c r="AX327" s="14" t="s">
        <v>81</v>
      </c>
      <c r="AY327" s="177" t="s">
        <v>309</v>
      </c>
    </row>
    <row r="328" spans="2:65" s="12" customFormat="1" x14ac:dyDescent="0.2">
      <c r="B328" s="157"/>
      <c r="D328" s="155" t="s">
        <v>455</v>
      </c>
      <c r="E328" s="158" t="s">
        <v>1</v>
      </c>
      <c r="F328" s="159" t="s">
        <v>794</v>
      </c>
      <c r="H328" s="160">
        <v>995.12099999999998</v>
      </c>
      <c r="I328" s="161"/>
      <c r="L328" s="157"/>
      <c r="M328" s="162"/>
      <c r="T328" s="163"/>
      <c r="AT328" s="158" t="s">
        <v>455</v>
      </c>
      <c r="AU328" s="158" t="s">
        <v>90</v>
      </c>
      <c r="AV328" s="12" t="s">
        <v>90</v>
      </c>
      <c r="AW328" s="12" t="s">
        <v>37</v>
      </c>
      <c r="AX328" s="12" t="s">
        <v>81</v>
      </c>
      <c r="AY328" s="158" t="s">
        <v>309</v>
      </c>
    </row>
    <row r="329" spans="2:65" s="14" customFormat="1" x14ac:dyDescent="0.2">
      <c r="B329" s="176"/>
      <c r="D329" s="155" t="s">
        <v>455</v>
      </c>
      <c r="E329" s="177" t="s">
        <v>1</v>
      </c>
      <c r="F329" s="178" t="s">
        <v>795</v>
      </c>
      <c r="H329" s="177" t="s">
        <v>1</v>
      </c>
      <c r="I329" s="179"/>
      <c r="L329" s="176"/>
      <c r="M329" s="180"/>
      <c r="T329" s="181"/>
      <c r="AT329" s="177" t="s">
        <v>455</v>
      </c>
      <c r="AU329" s="177" t="s">
        <v>90</v>
      </c>
      <c r="AV329" s="14" t="s">
        <v>88</v>
      </c>
      <c r="AW329" s="14" t="s">
        <v>37</v>
      </c>
      <c r="AX329" s="14" t="s">
        <v>81</v>
      </c>
      <c r="AY329" s="177" t="s">
        <v>309</v>
      </c>
    </row>
    <row r="330" spans="2:65" s="12" customFormat="1" x14ac:dyDescent="0.2">
      <c r="B330" s="157"/>
      <c r="D330" s="155" t="s">
        <v>455</v>
      </c>
      <c r="E330" s="158" t="s">
        <v>1</v>
      </c>
      <c r="F330" s="159" t="s">
        <v>796</v>
      </c>
      <c r="H330" s="160">
        <v>16.399999999999999</v>
      </c>
      <c r="I330" s="161"/>
      <c r="L330" s="157"/>
      <c r="M330" s="162"/>
      <c r="T330" s="163"/>
      <c r="AT330" s="158" t="s">
        <v>455</v>
      </c>
      <c r="AU330" s="158" t="s">
        <v>90</v>
      </c>
      <c r="AV330" s="12" t="s">
        <v>90</v>
      </c>
      <c r="AW330" s="12" t="s">
        <v>37</v>
      </c>
      <c r="AX330" s="12" t="s">
        <v>81</v>
      </c>
      <c r="AY330" s="158" t="s">
        <v>309</v>
      </c>
    </row>
    <row r="331" spans="2:65" s="13" customFormat="1" x14ac:dyDescent="0.2">
      <c r="B331" s="164"/>
      <c r="D331" s="155" t="s">
        <v>455</v>
      </c>
      <c r="E331" s="165" t="s">
        <v>1</v>
      </c>
      <c r="F331" s="166" t="s">
        <v>457</v>
      </c>
      <c r="H331" s="167">
        <v>1011.521</v>
      </c>
      <c r="I331" s="168"/>
      <c r="L331" s="164"/>
      <c r="M331" s="169"/>
      <c r="T331" s="170"/>
      <c r="AT331" s="165" t="s">
        <v>455</v>
      </c>
      <c r="AU331" s="165" t="s">
        <v>90</v>
      </c>
      <c r="AV331" s="13" t="s">
        <v>120</v>
      </c>
      <c r="AW331" s="13" t="s">
        <v>37</v>
      </c>
      <c r="AX331" s="13" t="s">
        <v>88</v>
      </c>
      <c r="AY331" s="165" t="s">
        <v>309</v>
      </c>
    </row>
    <row r="332" spans="2:65" s="1" customFormat="1" ht="16.5" customHeight="1" x14ac:dyDescent="0.2">
      <c r="B332" s="137"/>
      <c r="C332" s="138" t="s">
        <v>516</v>
      </c>
      <c r="D332" s="138" t="s">
        <v>311</v>
      </c>
      <c r="E332" s="139" t="s">
        <v>797</v>
      </c>
      <c r="F332" s="140" t="s">
        <v>798</v>
      </c>
      <c r="G332" s="141" t="s">
        <v>360</v>
      </c>
      <c r="H332" s="142">
        <v>185.8</v>
      </c>
      <c r="I332" s="143"/>
      <c r="J332" s="144">
        <f>ROUND(I332*H332,2)</f>
        <v>0</v>
      </c>
      <c r="K332" s="140" t="s">
        <v>366</v>
      </c>
      <c r="L332" s="33"/>
      <c r="M332" s="145" t="s">
        <v>1</v>
      </c>
      <c r="N332" s="146" t="s">
        <v>46</v>
      </c>
      <c r="P332" s="147">
        <f>O332*H332</f>
        <v>0</v>
      </c>
      <c r="Q332" s="147">
        <v>2.9399999999999999E-3</v>
      </c>
      <c r="R332" s="147">
        <f>Q332*H332</f>
        <v>0.54625200000000007</v>
      </c>
      <c r="S332" s="147">
        <v>0</v>
      </c>
      <c r="T332" s="148">
        <f>S332*H332</f>
        <v>0</v>
      </c>
      <c r="AR332" s="149" t="s">
        <v>120</v>
      </c>
      <c r="AT332" s="149" t="s">
        <v>311</v>
      </c>
      <c r="AU332" s="149" t="s">
        <v>90</v>
      </c>
      <c r="AY332" s="17" t="s">
        <v>309</v>
      </c>
      <c r="BE332" s="150">
        <f>IF(N332="základní",J332,0)</f>
        <v>0</v>
      </c>
      <c r="BF332" s="150">
        <f>IF(N332="snížená",J332,0)</f>
        <v>0</v>
      </c>
      <c r="BG332" s="150">
        <f>IF(N332="zákl. přenesená",J332,0)</f>
        <v>0</v>
      </c>
      <c r="BH332" s="150">
        <f>IF(N332="sníž. přenesená",J332,0)</f>
        <v>0</v>
      </c>
      <c r="BI332" s="150">
        <f>IF(N332="nulová",J332,0)</f>
        <v>0</v>
      </c>
      <c r="BJ332" s="17" t="s">
        <v>88</v>
      </c>
      <c r="BK332" s="150">
        <f>ROUND(I332*H332,2)</f>
        <v>0</v>
      </c>
      <c r="BL332" s="17" t="s">
        <v>120</v>
      </c>
      <c r="BM332" s="149" t="s">
        <v>799</v>
      </c>
    </row>
    <row r="333" spans="2:65" s="12" customFormat="1" x14ac:dyDescent="0.2">
      <c r="B333" s="157"/>
      <c r="D333" s="155" t="s">
        <v>455</v>
      </c>
      <c r="E333" s="158" t="s">
        <v>1</v>
      </c>
      <c r="F333" s="159" t="s">
        <v>800</v>
      </c>
      <c r="H333" s="160">
        <v>120.2</v>
      </c>
      <c r="I333" s="161"/>
      <c r="L333" s="157"/>
      <c r="M333" s="162"/>
      <c r="T333" s="163"/>
      <c r="AT333" s="158" t="s">
        <v>455</v>
      </c>
      <c r="AU333" s="158" t="s">
        <v>90</v>
      </c>
      <c r="AV333" s="12" t="s">
        <v>90</v>
      </c>
      <c r="AW333" s="12" t="s">
        <v>37</v>
      </c>
      <c r="AX333" s="12" t="s">
        <v>81</v>
      </c>
      <c r="AY333" s="158" t="s">
        <v>309</v>
      </c>
    </row>
    <row r="334" spans="2:65" s="12" customFormat="1" x14ac:dyDescent="0.2">
      <c r="B334" s="157"/>
      <c r="D334" s="155" t="s">
        <v>455</v>
      </c>
      <c r="E334" s="158" t="s">
        <v>1</v>
      </c>
      <c r="F334" s="159" t="s">
        <v>801</v>
      </c>
      <c r="H334" s="160">
        <v>65.599999999999994</v>
      </c>
      <c r="I334" s="161"/>
      <c r="L334" s="157"/>
      <c r="M334" s="162"/>
      <c r="T334" s="163"/>
      <c r="AT334" s="158" t="s">
        <v>455</v>
      </c>
      <c r="AU334" s="158" t="s">
        <v>90</v>
      </c>
      <c r="AV334" s="12" t="s">
        <v>90</v>
      </c>
      <c r="AW334" s="12" t="s">
        <v>37</v>
      </c>
      <c r="AX334" s="12" t="s">
        <v>81</v>
      </c>
      <c r="AY334" s="158" t="s">
        <v>309</v>
      </c>
    </row>
    <row r="335" spans="2:65" s="13" customFormat="1" x14ac:dyDescent="0.2">
      <c r="B335" s="164"/>
      <c r="D335" s="155" t="s">
        <v>455</v>
      </c>
      <c r="E335" s="165" t="s">
        <v>1</v>
      </c>
      <c r="F335" s="166" t="s">
        <v>457</v>
      </c>
      <c r="H335" s="167">
        <v>185.8</v>
      </c>
      <c r="I335" s="168"/>
      <c r="L335" s="164"/>
      <c r="M335" s="169"/>
      <c r="T335" s="170"/>
      <c r="AT335" s="165" t="s">
        <v>455</v>
      </c>
      <c r="AU335" s="165" t="s">
        <v>90</v>
      </c>
      <c r="AV335" s="13" t="s">
        <v>120</v>
      </c>
      <c r="AW335" s="13" t="s">
        <v>37</v>
      </c>
      <c r="AX335" s="13" t="s">
        <v>88</v>
      </c>
      <c r="AY335" s="165" t="s">
        <v>309</v>
      </c>
    </row>
    <row r="336" spans="2:65" s="1" customFormat="1" ht="16.5" customHeight="1" x14ac:dyDescent="0.2">
      <c r="B336" s="137"/>
      <c r="C336" s="138" t="s">
        <v>410</v>
      </c>
      <c r="D336" s="138" t="s">
        <v>311</v>
      </c>
      <c r="E336" s="139" t="s">
        <v>802</v>
      </c>
      <c r="F336" s="140" t="s">
        <v>803</v>
      </c>
      <c r="G336" s="141" t="s">
        <v>360</v>
      </c>
      <c r="H336" s="142">
        <v>185.8</v>
      </c>
      <c r="I336" s="143"/>
      <c r="J336" s="144">
        <f>ROUND(I336*H336,2)</f>
        <v>0</v>
      </c>
      <c r="K336" s="140" t="s">
        <v>366</v>
      </c>
      <c r="L336" s="33"/>
      <c r="M336" s="145" t="s">
        <v>1</v>
      </c>
      <c r="N336" s="146" t="s">
        <v>46</v>
      </c>
      <c r="P336" s="147">
        <f>O336*H336</f>
        <v>0</v>
      </c>
      <c r="Q336" s="147">
        <v>0</v>
      </c>
      <c r="R336" s="147">
        <f>Q336*H336</f>
        <v>0</v>
      </c>
      <c r="S336" s="147">
        <v>0</v>
      </c>
      <c r="T336" s="148">
        <f>S336*H336</f>
        <v>0</v>
      </c>
      <c r="AR336" s="149" t="s">
        <v>120</v>
      </c>
      <c r="AT336" s="149" t="s">
        <v>311</v>
      </c>
      <c r="AU336" s="149" t="s">
        <v>90</v>
      </c>
      <c r="AY336" s="17" t="s">
        <v>309</v>
      </c>
      <c r="BE336" s="150">
        <f>IF(N336="základní",J336,0)</f>
        <v>0</v>
      </c>
      <c r="BF336" s="150">
        <f>IF(N336="snížená",J336,0)</f>
        <v>0</v>
      </c>
      <c r="BG336" s="150">
        <f>IF(N336="zákl. přenesená",J336,0)</f>
        <v>0</v>
      </c>
      <c r="BH336" s="150">
        <f>IF(N336="sníž. přenesená",J336,0)</f>
        <v>0</v>
      </c>
      <c r="BI336" s="150">
        <f>IF(N336="nulová",J336,0)</f>
        <v>0</v>
      </c>
      <c r="BJ336" s="17" t="s">
        <v>88</v>
      </c>
      <c r="BK336" s="150">
        <f>ROUND(I336*H336,2)</f>
        <v>0</v>
      </c>
      <c r="BL336" s="17" t="s">
        <v>120</v>
      </c>
      <c r="BM336" s="149" t="s">
        <v>804</v>
      </c>
    </row>
    <row r="337" spans="2:65" s="1" customFormat="1" ht="16.5" customHeight="1" x14ac:dyDescent="0.2">
      <c r="B337" s="137"/>
      <c r="C337" s="138" t="s">
        <v>523</v>
      </c>
      <c r="D337" s="138" t="s">
        <v>311</v>
      </c>
      <c r="E337" s="139" t="s">
        <v>805</v>
      </c>
      <c r="F337" s="140" t="s">
        <v>806</v>
      </c>
      <c r="G337" s="141" t="s">
        <v>391</v>
      </c>
      <c r="H337" s="142">
        <v>202.304</v>
      </c>
      <c r="I337" s="143"/>
      <c r="J337" s="144">
        <f>ROUND(I337*H337,2)</f>
        <v>0</v>
      </c>
      <c r="K337" s="140" t="s">
        <v>366</v>
      </c>
      <c r="L337" s="33"/>
      <c r="M337" s="145" t="s">
        <v>1</v>
      </c>
      <c r="N337" s="146" t="s">
        <v>46</v>
      </c>
      <c r="P337" s="147">
        <f>O337*H337</f>
        <v>0</v>
      </c>
      <c r="Q337" s="147">
        <v>1.0606199999999999</v>
      </c>
      <c r="R337" s="147">
        <f>Q337*H337</f>
        <v>214.56766847999998</v>
      </c>
      <c r="S337" s="147">
        <v>0</v>
      </c>
      <c r="T337" s="148">
        <f>S337*H337</f>
        <v>0</v>
      </c>
      <c r="AR337" s="149" t="s">
        <v>120</v>
      </c>
      <c r="AT337" s="149" t="s">
        <v>311</v>
      </c>
      <c r="AU337" s="149" t="s">
        <v>90</v>
      </c>
      <c r="AY337" s="17" t="s">
        <v>309</v>
      </c>
      <c r="BE337" s="150">
        <f>IF(N337="základní",J337,0)</f>
        <v>0</v>
      </c>
      <c r="BF337" s="150">
        <f>IF(N337="snížená",J337,0)</f>
        <v>0</v>
      </c>
      <c r="BG337" s="150">
        <f>IF(N337="zákl. přenesená",J337,0)</f>
        <v>0</v>
      </c>
      <c r="BH337" s="150">
        <f>IF(N337="sníž. přenesená",J337,0)</f>
        <v>0</v>
      </c>
      <c r="BI337" s="150">
        <f>IF(N337="nulová",J337,0)</f>
        <v>0</v>
      </c>
      <c r="BJ337" s="17" t="s">
        <v>88</v>
      </c>
      <c r="BK337" s="150">
        <f>ROUND(I337*H337,2)</f>
        <v>0</v>
      </c>
      <c r="BL337" s="17" t="s">
        <v>120</v>
      </c>
      <c r="BM337" s="149" t="s">
        <v>807</v>
      </c>
    </row>
    <row r="338" spans="2:65" s="12" customFormat="1" x14ac:dyDescent="0.2">
      <c r="B338" s="157"/>
      <c r="D338" s="155" t="s">
        <v>455</v>
      </c>
      <c r="E338" s="158" t="s">
        <v>1</v>
      </c>
      <c r="F338" s="159" t="s">
        <v>808</v>
      </c>
      <c r="H338" s="160">
        <v>202.304</v>
      </c>
      <c r="I338" s="161"/>
      <c r="L338" s="157"/>
      <c r="M338" s="162"/>
      <c r="T338" s="163"/>
      <c r="AT338" s="158" t="s">
        <v>455</v>
      </c>
      <c r="AU338" s="158" t="s">
        <v>90</v>
      </c>
      <c r="AV338" s="12" t="s">
        <v>90</v>
      </c>
      <c r="AW338" s="12" t="s">
        <v>37</v>
      </c>
      <c r="AX338" s="12" t="s">
        <v>81</v>
      </c>
      <c r="AY338" s="158" t="s">
        <v>309</v>
      </c>
    </row>
    <row r="339" spans="2:65" s="13" customFormat="1" x14ac:dyDescent="0.2">
      <c r="B339" s="164"/>
      <c r="D339" s="155" t="s">
        <v>455</v>
      </c>
      <c r="E339" s="165" t="s">
        <v>1</v>
      </c>
      <c r="F339" s="166" t="s">
        <v>457</v>
      </c>
      <c r="H339" s="167">
        <v>202.304</v>
      </c>
      <c r="I339" s="168"/>
      <c r="L339" s="164"/>
      <c r="M339" s="169"/>
      <c r="T339" s="170"/>
      <c r="AT339" s="165" t="s">
        <v>455</v>
      </c>
      <c r="AU339" s="165" t="s">
        <v>90</v>
      </c>
      <c r="AV339" s="13" t="s">
        <v>120</v>
      </c>
      <c r="AW339" s="13" t="s">
        <v>37</v>
      </c>
      <c r="AX339" s="13" t="s">
        <v>88</v>
      </c>
      <c r="AY339" s="165" t="s">
        <v>309</v>
      </c>
    </row>
    <row r="340" spans="2:65" s="1" customFormat="1" ht="16.5" customHeight="1" x14ac:dyDescent="0.2">
      <c r="B340" s="137"/>
      <c r="C340" s="138" t="s">
        <v>414</v>
      </c>
      <c r="D340" s="138" t="s">
        <v>311</v>
      </c>
      <c r="E340" s="139" t="s">
        <v>809</v>
      </c>
      <c r="F340" s="140" t="s">
        <v>810</v>
      </c>
      <c r="G340" s="141" t="s">
        <v>419</v>
      </c>
      <c r="H340" s="142">
        <v>54.743000000000002</v>
      </c>
      <c r="I340" s="143"/>
      <c r="J340" s="144">
        <f>ROUND(I340*H340,2)</f>
        <v>0</v>
      </c>
      <c r="K340" s="140" t="s">
        <v>610</v>
      </c>
      <c r="L340" s="33"/>
      <c r="M340" s="145" t="s">
        <v>1</v>
      </c>
      <c r="N340" s="146" t="s">
        <v>46</v>
      </c>
      <c r="P340" s="147">
        <f>O340*H340</f>
        <v>0</v>
      </c>
      <c r="Q340" s="147">
        <v>2.5018699999999998</v>
      </c>
      <c r="R340" s="147">
        <f>Q340*H340</f>
        <v>136.95986940999998</v>
      </c>
      <c r="S340" s="147">
        <v>0</v>
      </c>
      <c r="T340" s="148">
        <f>S340*H340</f>
        <v>0</v>
      </c>
      <c r="AR340" s="149" t="s">
        <v>120</v>
      </c>
      <c r="AT340" s="149" t="s">
        <v>311</v>
      </c>
      <c r="AU340" s="149" t="s">
        <v>90</v>
      </c>
      <c r="AY340" s="17" t="s">
        <v>309</v>
      </c>
      <c r="BE340" s="150">
        <f>IF(N340="základní",J340,0)</f>
        <v>0</v>
      </c>
      <c r="BF340" s="150">
        <f>IF(N340="snížená",J340,0)</f>
        <v>0</v>
      </c>
      <c r="BG340" s="150">
        <f>IF(N340="zákl. přenesená",J340,0)</f>
        <v>0</v>
      </c>
      <c r="BH340" s="150">
        <f>IF(N340="sníž. přenesená",J340,0)</f>
        <v>0</v>
      </c>
      <c r="BI340" s="150">
        <f>IF(N340="nulová",J340,0)</f>
        <v>0</v>
      </c>
      <c r="BJ340" s="17" t="s">
        <v>88</v>
      </c>
      <c r="BK340" s="150">
        <f>ROUND(I340*H340,2)</f>
        <v>0</v>
      </c>
      <c r="BL340" s="17" t="s">
        <v>120</v>
      </c>
      <c r="BM340" s="149" t="s">
        <v>811</v>
      </c>
    </row>
    <row r="341" spans="2:65" s="1" customFormat="1" x14ac:dyDescent="0.2">
      <c r="B341" s="33"/>
      <c r="D341" s="151" t="s">
        <v>316</v>
      </c>
      <c r="F341" s="152" t="s">
        <v>812</v>
      </c>
      <c r="I341" s="153"/>
      <c r="L341" s="33"/>
      <c r="M341" s="154"/>
      <c r="T341" s="57"/>
      <c r="AT341" s="17" t="s">
        <v>316</v>
      </c>
      <c r="AU341" s="17" t="s">
        <v>90</v>
      </c>
    </row>
    <row r="342" spans="2:65" s="14" customFormat="1" x14ac:dyDescent="0.2">
      <c r="B342" s="176"/>
      <c r="D342" s="155" t="s">
        <v>455</v>
      </c>
      <c r="E342" s="177" t="s">
        <v>1</v>
      </c>
      <c r="F342" s="178" t="s">
        <v>674</v>
      </c>
      <c r="H342" s="177" t="s">
        <v>1</v>
      </c>
      <c r="I342" s="179"/>
      <c r="L342" s="176"/>
      <c r="M342" s="180"/>
      <c r="T342" s="181"/>
      <c r="AT342" s="177" t="s">
        <v>455</v>
      </c>
      <c r="AU342" s="177" t="s">
        <v>90</v>
      </c>
      <c r="AV342" s="14" t="s">
        <v>88</v>
      </c>
      <c r="AW342" s="14" t="s">
        <v>37</v>
      </c>
      <c r="AX342" s="14" t="s">
        <v>81</v>
      </c>
      <c r="AY342" s="177" t="s">
        <v>309</v>
      </c>
    </row>
    <row r="343" spans="2:65" s="12" customFormat="1" x14ac:dyDescent="0.2">
      <c r="B343" s="157"/>
      <c r="D343" s="155" t="s">
        <v>455</v>
      </c>
      <c r="E343" s="158" t="s">
        <v>1</v>
      </c>
      <c r="F343" s="159" t="s">
        <v>813</v>
      </c>
      <c r="H343" s="160">
        <v>54.743000000000002</v>
      </c>
      <c r="I343" s="161"/>
      <c r="L343" s="157"/>
      <c r="M343" s="162"/>
      <c r="T343" s="163"/>
      <c r="AT343" s="158" t="s">
        <v>455</v>
      </c>
      <c r="AU343" s="158" t="s">
        <v>90</v>
      </c>
      <c r="AV343" s="12" t="s">
        <v>90</v>
      </c>
      <c r="AW343" s="12" t="s">
        <v>37</v>
      </c>
      <c r="AX343" s="12" t="s">
        <v>81</v>
      </c>
      <c r="AY343" s="158" t="s">
        <v>309</v>
      </c>
    </row>
    <row r="344" spans="2:65" s="13" customFormat="1" x14ac:dyDescent="0.2">
      <c r="B344" s="164"/>
      <c r="D344" s="155" t="s">
        <v>455</v>
      </c>
      <c r="E344" s="165" t="s">
        <v>1</v>
      </c>
      <c r="F344" s="166" t="s">
        <v>457</v>
      </c>
      <c r="H344" s="167">
        <v>54.743000000000002</v>
      </c>
      <c r="I344" s="168"/>
      <c r="L344" s="164"/>
      <c r="M344" s="169"/>
      <c r="T344" s="170"/>
      <c r="AT344" s="165" t="s">
        <v>455</v>
      </c>
      <c r="AU344" s="165" t="s">
        <v>90</v>
      </c>
      <c r="AV344" s="13" t="s">
        <v>120</v>
      </c>
      <c r="AW344" s="13" t="s">
        <v>37</v>
      </c>
      <c r="AX344" s="13" t="s">
        <v>88</v>
      </c>
      <c r="AY344" s="165" t="s">
        <v>309</v>
      </c>
    </row>
    <row r="345" spans="2:65" s="1" customFormat="1" ht="16.5" customHeight="1" x14ac:dyDescent="0.2">
      <c r="B345" s="137"/>
      <c r="C345" s="138" t="s">
        <v>529</v>
      </c>
      <c r="D345" s="138" t="s">
        <v>311</v>
      </c>
      <c r="E345" s="139" t="s">
        <v>814</v>
      </c>
      <c r="F345" s="140" t="s">
        <v>815</v>
      </c>
      <c r="G345" s="141" t="s">
        <v>360</v>
      </c>
      <c r="H345" s="142">
        <v>96.64</v>
      </c>
      <c r="I345" s="143"/>
      <c r="J345" s="144">
        <f>ROUND(I345*H345,2)</f>
        <v>0</v>
      </c>
      <c r="K345" s="140" t="s">
        <v>610</v>
      </c>
      <c r="L345" s="33"/>
      <c r="M345" s="145" t="s">
        <v>1</v>
      </c>
      <c r="N345" s="146" t="s">
        <v>46</v>
      </c>
      <c r="P345" s="147">
        <f>O345*H345</f>
        <v>0</v>
      </c>
      <c r="Q345" s="147">
        <v>2.6900000000000001E-3</v>
      </c>
      <c r="R345" s="147">
        <f>Q345*H345</f>
        <v>0.25996160000000001</v>
      </c>
      <c r="S345" s="147">
        <v>0</v>
      </c>
      <c r="T345" s="148">
        <f>S345*H345</f>
        <v>0</v>
      </c>
      <c r="AR345" s="149" t="s">
        <v>120</v>
      </c>
      <c r="AT345" s="149" t="s">
        <v>311</v>
      </c>
      <c r="AU345" s="149" t="s">
        <v>90</v>
      </c>
      <c r="AY345" s="17" t="s">
        <v>309</v>
      </c>
      <c r="BE345" s="150">
        <f>IF(N345="základní",J345,0)</f>
        <v>0</v>
      </c>
      <c r="BF345" s="150">
        <f>IF(N345="snížená",J345,0)</f>
        <v>0</v>
      </c>
      <c r="BG345" s="150">
        <f>IF(N345="zákl. přenesená",J345,0)</f>
        <v>0</v>
      </c>
      <c r="BH345" s="150">
        <f>IF(N345="sníž. přenesená",J345,0)</f>
        <v>0</v>
      </c>
      <c r="BI345" s="150">
        <f>IF(N345="nulová",J345,0)</f>
        <v>0</v>
      </c>
      <c r="BJ345" s="17" t="s">
        <v>88</v>
      </c>
      <c r="BK345" s="150">
        <f>ROUND(I345*H345,2)</f>
        <v>0</v>
      </c>
      <c r="BL345" s="17" t="s">
        <v>120</v>
      </c>
      <c r="BM345" s="149" t="s">
        <v>816</v>
      </c>
    </row>
    <row r="346" spans="2:65" s="1" customFormat="1" x14ac:dyDescent="0.2">
      <c r="B346" s="33"/>
      <c r="D346" s="151" t="s">
        <v>316</v>
      </c>
      <c r="F346" s="152" t="s">
        <v>817</v>
      </c>
      <c r="I346" s="153"/>
      <c r="L346" s="33"/>
      <c r="M346" s="154"/>
      <c r="T346" s="57"/>
      <c r="AT346" s="17" t="s">
        <v>316</v>
      </c>
      <c r="AU346" s="17" t="s">
        <v>90</v>
      </c>
    </row>
    <row r="347" spans="2:65" s="14" customFormat="1" x14ac:dyDescent="0.2">
      <c r="B347" s="176"/>
      <c r="D347" s="155" t="s">
        <v>455</v>
      </c>
      <c r="E347" s="177" t="s">
        <v>1</v>
      </c>
      <c r="F347" s="178" t="s">
        <v>674</v>
      </c>
      <c r="H347" s="177" t="s">
        <v>1</v>
      </c>
      <c r="I347" s="179"/>
      <c r="L347" s="176"/>
      <c r="M347" s="180"/>
      <c r="T347" s="181"/>
      <c r="AT347" s="177" t="s">
        <v>455</v>
      </c>
      <c r="AU347" s="177" t="s">
        <v>90</v>
      </c>
      <c r="AV347" s="14" t="s">
        <v>88</v>
      </c>
      <c r="AW347" s="14" t="s">
        <v>37</v>
      </c>
      <c r="AX347" s="14" t="s">
        <v>81</v>
      </c>
      <c r="AY347" s="177" t="s">
        <v>309</v>
      </c>
    </row>
    <row r="348" spans="2:65" s="12" customFormat="1" x14ac:dyDescent="0.2">
      <c r="B348" s="157"/>
      <c r="D348" s="155" t="s">
        <v>455</v>
      </c>
      <c r="E348" s="158" t="s">
        <v>1</v>
      </c>
      <c r="F348" s="159" t="s">
        <v>818</v>
      </c>
      <c r="H348" s="160">
        <v>96.64</v>
      </c>
      <c r="I348" s="161"/>
      <c r="L348" s="157"/>
      <c r="M348" s="162"/>
      <c r="T348" s="163"/>
      <c r="AT348" s="158" t="s">
        <v>455</v>
      </c>
      <c r="AU348" s="158" t="s">
        <v>90</v>
      </c>
      <c r="AV348" s="12" t="s">
        <v>90</v>
      </c>
      <c r="AW348" s="12" t="s">
        <v>37</v>
      </c>
      <c r="AX348" s="12" t="s">
        <v>81</v>
      </c>
      <c r="AY348" s="158" t="s">
        <v>309</v>
      </c>
    </row>
    <row r="349" spans="2:65" s="13" customFormat="1" x14ac:dyDescent="0.2">
      <c r="B349" s="164"/>
      <c r="D349" s="155" t="s">
        <v>455</v>
      </c>
      <c r="E349" s="165" t="s">
        <v>1</v>
      </c>
      <c r="F349" s="166" t="s">
        <v>457</v>
      </c>
      <c r="H349" s="167">
        <v>96.64</v>
      </c>
      <c r="I349" s="168"/>
      <c r="L349" s="164"/>
      <c r="M349" s="169"/>
      <c r="T349" s="170"/>
      <c r="AT349" s="165" t="s">
        <v>455</v>
      </c>
      <c r="AU349" s="165" t="s">
        <v>90</v>
      </c>
      <c r="AV349" s="13" t="s">
        <v>120</v>
      </c>
      <c r="AW349" s="13" t="s">
        <v>37</v>
      </c>
      <c r="AX349" s="13" t="s">
        <v>88</v>
      </c>
      <c r="AY349" s="165" t="s">
        <v>309</v>
      </c>
    </row>
    <row r="350" spans="2:65" s="1" customFormat="1" ht="16.5" customHeight="1" x14ac:dyDescent="0.2">
      <c r="B350" s="137"/>
      <c r="C350" s="138" t="s">
        <v>420</v>
      </c>
      <c r="D350" s="138" t="s">
        <v>311</v>
      </c>
      <c r="E350" s="139" t="s">
        <v>819</v>
      </c>
      <c r="F350" s="140" t="s">
        <v>820</v>
      </c>
      <c r="G350" s="141" t="s">
        <v>360</v>
      </c>
      <c r="H350" s="142">
        <v>96.64</v>
      </c>
      <c r="I350" s="143"/>
      <c r="J350" s="144">
        <f>ROUND(I350*H350,2)</f>
        <v>0</v>
      </c>
      <c r="K350" s="140" t="s">
        <v>610</v>
      </c>
      <c r="L350" s="33"/>
      <c r="M350" s="145" t="s">
        <v>1</v>
      </c>
      <c r="N350" s="146" t="s">
        <v>46</v>
      </c>
      <c r="P350" s="147">
        <f>O350*H350</f>
        <v>0</v>
      </c>
      <c r="Q350" s="147">
        <v>0</v>
      </c>
      <c r="R350" s="147">
        <f>Q350*H350</f>
        <v>0</v>
      </c>
      <c r="S350" s="147">
        <v>0</v>
      </c>
      <c r="T350" s="148">
        <f>S350*H350</f>
        <v>0</v>
      </c>
      <c r="AR350" s="149" t="s">
        <v>120</v>
      </c>
      <c r="AT350" s="149" t="s">
        <v>311</v>
      </c>
      <c r="AU350" s="149" t="s">
        <v>90</v>
      </c>
      <c r="AY350" s="17" t="s">
        <v>309</v>
      </c>
      <c r="BE350" s="150">
        <f>IF(N350="základní",J350,0)</f>
        <v>0</v>
      </c>
      <c r="BF350" s="150">
        <f>IF(N350="snížená",J350,0)</f>
        <v>0</v>
      </c>
      <c r="BG350" s="150">
        <f>IF(N350="zákl. přenesená",J350,0)</f>
        <v>0</v>
      </c>
      <c r="BH350" s="150">
        <f>IF(N350="sníž. přenesená",J350,0)</f>
        <v>0</v>
      </c>
      <c r="BI350" s="150">
        <f>IF(N350="nulová",J350,0)</f>
        <v>0</v>
      </c>
      <c r="BJ350" s="17" t="s">
        <v>88</v>
      </c>
      <c r="BK350" s="150">
        <f>ROUND(I350*H350,2)</f>
        <v>0</v>
      </c>
      <c r="BL350" s="17" t="s">
        <v>120</v>
      </c>
      <c r="BM350" s="149" t="s">
        <v>821</v>
      </c>
    </row>
    <row r="351" spans="2:65" s="1" customFormat="1" x14ac:dyDescent="0.2">
      <c r="B351" s="33"/>
      <c r="D351" s="151" t="s">
        <v>316</v>
      </c>
      <c r="F351" s="152" t="s">
        <v>822</v>
      </c>
      <c r="I351" s="153"/>
      <c r="L351" s="33"/>
      <c r="M351" s="154"/>
      <c r="T351" s="57"/>
      <c r="AT351" s="17" t="s">
        <v>316</v>
      </c>
      <c r="AU351" s="17" t="s">
        <v>90</v>
      </c>
    </row>
    <row r="352" spans="2:65" s="1" customFormat="1" ht="16.5" customHeight="1" x14ac:dyDescent="0.2">
      <c r="B352" s="137"/>
      <c r="C352" s="138" t="s">
        <v>540</v>
      </c>
      <c r="D352" s="138" t="s">
        <v>311</v>
      </c>
      <c r="E352" s="139" t="s">
        <v>823</v>
      </c>
      <c r="F352" s="140" t="s">
        <v>824</v>
      </c>
      <c r="G352" s="141" t="s">
        <v>391</v>
      </c>
      <c r="H352" s="142">
        <v>12.951000000000001</v>
      </c>
      <c r="I352" s="143"/>
      <c r="J352" s="144">
        <f>ROUND(I352*H352,2)</f>
        <v>0</v>
      </c>
      <c r="K352" s="140" t="s">
        <v>610</v>
      </c>
      <c r="L352" s="33"/>
      <c r="M352" s="145" t="s">
        <v>1</v>
      </c>
      <c r="N352" s="146" t="s">
        <v>46</v>
      </c>
      <c r="P352" s="147">
        <f>O352*H352</f>
        <v>0</v>
      </c>
      <c r="Q352" s="147">
        <v>1.0606199999999999</v>
      </c>
      <c r="R352" s="147">
        <f>Q352*H352</f>
        <v>13.73608962</v>
      </c>
      <c r="S352" s="147">
        <v>0</v>
      </c>
      <c r="T352" s="148">
        <f>S352*H352</f>
        <v>0</v>
      </c>
      <c r="AR352" s="149" t="s">
        <v>120</v>
      </c>
      <c r="AT352" s="149" t="s">
        <v>311</v>
      </c>
      <c r="AU352" s="149" t="s">
        <v>90</v>
      </c>
      <c r="AY352" s="17" t="s">
        <v>309</v>
      </c>
      <c r="BE352" s="150">
        <f>IF(N352="základní",J352,0)</f>
        <v>0</v>
      </c>
      <c r="BF352" s="150">
        <f>IF(N352="snížená",J352,0)</f>
        <v>0</v>
      </c>
      <c r="BG352" s="150">
        <f>IF(N352="zákl. přenesená",J352,0)</f>
        <v>0</v>
      </c>
      <c r="BH352" s="150">
        <f>IF(N352="sníž. přenesená",J352,0)</f>
        <v>0</v>
      </c>
      <c r="BI352" s="150">
        <f>IF(N352="nulová",J352,0)</f>
        <v>0</v>
      </c>
      <c r="BJ352" s="17" t="s">
        <v>88</v>
      </c>
      <c r="BK352" s="150">
        <f>ROUND(I352*H352,2)</f>
        <v>0</v>
      </c>
      <c r="BL352" s="17" t="s">
        <v>120</v>
      </c>
      <c r="BM352" s="149" t="s">
        <v>825</v>
      </c>
    </row>
    <row r="353" spans="2:65" s="1" customFormat="1" x14ac:dyDescent="0.2">
      <c r="B353" s="33"/>
      <c r="D353" s="151" t="s">
        <v>316</v>
      </c>
      <c r="F353" s="152" t="s">
        <v>826</v>
      </c>
      <c r="I353" s="153"/>
      <c r="L353" s="33"/>
      <c r="M353" s="154"/>
      <c r="T353" s="57"/>
      <c r="AT353" s="17" t="s">
        <v>316</v>
      </c>
      <c r="AU353" s="17" t="s">
        <v>90</v>
      </c>
    </row>
    <row r="354" spans="2:65" s="14" customFormat="1" x14ac:dyDescent="0.2">
      <c r="B354" s="176"/>
      <c r="D354" s="155" t="s">
        <v>455</v>
      </c>
      <c r="E354" s="177" t="s">
        <v>1</v>
      </c>
      <c r="F354" s="178" t="s">
        <v>674</v>
      </c>
      <c r="H354" s="177" t="s">
        <v>1</v>
      </c>
      <c r="I354" s="179"/>
      <c r="L354" s="176"/>
      <c r="M354" s="180"/>
      <c r="T354" s="181"/>
      <c r="AT354" s="177" t="s">
        <v>455</v>
      </c>
      <c r="AU354" s="177" t="s">
        <v>90</v>
      </c>
      <c r="AV354" s="14" t="s">
        <v>88</v>
      </c>
      <c r="AW354" s="14" t="s">
        <v>37</v>
      </c>
      <c r="AX354" s="14" t="s">
        <v>81</v>
      </c>
      <c r="AY354" s="177" t="s">
        <v>309</v>
      </c>
    </row>
    <row r="355" spans="2:65" s="12" customFormat="1" x14ac:dyDescent="0.2">
      <c r="B355" s="157"/>
      <c r="D355" s="155" t="s">
        <v>455</v>
      </c>
      <c r="E355" s="158" t="s">
        <v>1</v>
      </c>
      <c r="F355" s="159" t="s">
        <v>827</v>
      </c>
      <c r="H355" s="160">
        <v>12.951000000000001</v>
      </c>
      <c r="I355" s="161"/>
      <c r="L355" s="157"/>
      <c r="M355" s="162"/>
      <c r="T355" s="163"/>
      <c r="AT355" s="158" t="s">
        <v>455</v>
      </c>
      <c r="AU355" s="158" t="s">
        <v>90</v>
      </c>
      <c r="AV355" s="12" t="s">
        <v>90</v>
      </c>
      <c r="AW355" s="12" t="s">
        <v>37</v>
      </c>
      <c r="AX355" s="12" t="s">
        <v>81</v>
      </c>
      <c r="AY355" s="158" t="s">
        <v>309</v>
      </c>
    </row>
    <row r="356" spans="2:65" s="13" customFormat="1" x14ac:dyDescent="0.2">
      <c r="B356" s="164"/>
      <c r="D356" s="155" t="s">
        <v>455</v>
      </c>
      <c r="E356" s="165" t="s">
        <v>1</v>
      </c>
      <c r="F356" s="166" t="s">
        <v>457</v>
      </c>
      <c r="H356" s="167">
        <v>12.951000000000001</v>
      </c>
      <c r="I356" s="168"/>
      <c r="L356" s="164"/>
      <c r="M356" s="169"/>
      <c r="T356" s="170"/>
      <c r="AT356" s="165" t="s">
        <v>455</v>
      </c>
      <c r="AU356" s="165" t="s">
        <v>90</v>
      </c>
      <c r="AV356" s="13" t="s">
        <v>120</v>
      </c>
      <c r="AW356" s="13" t="s">
        <v>37</v>
      </c>
      <c r="AX356" s="13" t="s">
        <v>88</v>
      </c>
      <c r="AY356" s="165" t="s">
        <v>309</v>
      </c>
    </row>
    <row r="357" spans="2:65" s="1" customFormat="1" ht="16.5" customHeight="1" x14ac:dyDescent="0.2">
      <c r="B357" s="137"/>
      <c r="C357" s="138" t="s">
        <v>424</v>
      </c>
      <c r="D357" s="138" t="s">
        <v>311</v>
      </c>
      <c r="E357" s="139" t="s">
        <v>828</v>
      </c>
      <c r="F357" s="140" t="s">
        <v>829</v>
      </c>
      <c r="G357" s="141" t="s">
        <v>391</v>
      </c>
      <c r="H357" s="142">
        <v>2.802</v>
      </c>
      <c r="I357" s="143"/>
      <c r="J357" s="144">
        <f>ROUND(I357*H357,2)</f>
        <v>0</v>
      </c>
      <c r="K357" s="140" t="s">
        <v>366</v>
      </c>
      <c r="L357" s="33"/>
      <c r="M357" s="145" t="s">
        <v>1</v>
      </c>
      <c r="N357" s="146" t="s">
        <v>46</v>
      </c>
      <c r="P357" s="147">
        <f>O357*H357</f>
        <v>0</v>
      </c>
      <c r="Q357" s="147">
        <v>1.0606199999999999</v>
      </c>
      <c r="R357" s="147">
        <f>Q357*H357</f>
        <v>2.9718572399999998</v>
      </c>
      <c r="S357" s="147">
        <v>0</v>
      </c>
      <c r="T357" s="148">
        <f>S357*H357</f>
        <v>0</v>
      </c>
      <c r="AR357" s="149" t="s">
        <v>120</v>
      </c>
      <c r="AT357" s="149" t="s">
        <v>311</v>
      </c>
      <c r="AU357" s="149" t="s">
        <v>90</v>
      </c>
      <c r="AY357" s="17" t="s">
        <v>309</v>
      </c>
      <c r="BE357" s="150">
        <f>IF(N357="základní",J357,0)</f>
        <v>0</v>
      </c>
      <c r="BF357" s="150">
        <f>IF(N357="snížená",J357,0)</f>
        <v>0</v>
      </c>
      <c r="BG357" s="150">
        <f>IF(N357="zákl. přenesená",J357,0)</f>
        <v>0</v>
      </c>
      <c r="BH357" s="150">
        <f>IF(N357="sníž. přenesená",J357,0)</f>
        <v>0</v>
      </c>
      <c r="BI357" s="150">
        <f>IF(N357="nulová",J357,0)</f>
        <v>0</v>
      </c>
      <c r="BJ357" s="17" t="s">
        <v>88</v>
      </c>
      <c r="BK357" s="150">
        <f>ROUND(I357*H357,2)</f>
        <v>0</v>
      </c>
      <c r="BL357" s="17" t="s">
        <v>120</v>
      </c>
      <c r="BM357" s="149" t="s">
        <v>830</v>
      </c>
    </row>
    <row r="358" spans="2:65" s="1" customFormat="1" ht="39" x14ac:dyDescent="0.2">
      <c r="B358" s="33"/>
      <c r="D358" s="155" t="s">
        <v>318</v>
      </c>
      <c r="F358" s="156" t="s">
        <v>831</v>
      </c>
      <c r="I358" s="153"/>
      <c r="L358" s="33"/>
      <c r="M358" s="154"/>
      <c r="T358" s="57"/>
      <c r="AT358" s="17" t="s">
        <v>318</v>
      </c>
      <c r="AU358" s="17" t="s">
        <v>90</v>
      </c>
    </row>
    <row r="359" spans="2:65" s="14" customFormat="1" x14ac:dyDescent="0.2">
      <c r="B359" s="176"/>
      <c r="D359" s="155" t="s">
        <v>455</v>
      </c>
      <c r="E359" s="177" t="s">
        <v>1</v>
      </c>
      <c r="F359" s="178" t="s">
        <v>613</v>
      </c>
      <c r="H359" s="177" t="s">
        <v>1</v>
      </c>
      <c r="I359" s="179"/>
      <c r="L359" s="176"/>
      <c r="M359" s="180"/>
      <c r="T359" s="181"/>
      <c r="AT359" s="177" t="s">
        <v>455</v>
      </c>
      <c r="AU359" s="177" t="s">
        <v>90</v>
      </c>
      <c r="AV359" s="14" t="s">
        <v>88</v>
      </c>
      <c r="AW359" s="14" t="s">
        <v>37</v>
      </c>
      <c r="AX359" s="14" t="s">
        <v>81</v>
      </c>
      <c r="AY359" s="177" t="s">
        <v>309</v>
      </c>
    </row>
    <row r="360" spans="2:65" s="12" customFormat="1" x14ac:dyDescent="0.2">
      <c r="B360" s="157"/>
      <c r="D360" s="155" t="s">
        <v>455</v>
      </c>
      <c r="E360" s="158" t="s">
        <v>1</v>
      </c>
      <c r="F360" s="159" t="s">
        <v>832</v>
      </c>
      <c r="H360" s="160">
        <v>1.401</v>
      </c>
      <c r="I360" s="161"/>
      <c r="L360" s="157"/>
      <c r="M360" s="162"/>
      <c r="T360" s="163"/>
      <c r="AT360" s="158" t="s">
        <v>455</v>
      </c>
      <c r="AU360" s="158" t="s">
        <v>90</v>
      </c>
      <c r="AV360" s="12" t="s">
        <v>90</v>
      </c>
      <c r="AW360" s="12" t="s">
        <v>37</v>
      </c>
      <c r="AX360" s="12" t="s">
        <v>81</v>
      </c>
      <c r="AY360" s="158" t="s">
        <v>309</v>
      </c>
    </row>
    <row r="361" spans="2:65" s="12" customFormat="1" x14ac:dyDescent="0.2">
      <c r="B361" s="157"/>
      <c r="D361" s="155" t="s">
        <v>455</v>
      </c>
      <c r="E361" s="158" t="s">
        <v>1</v>
      </c>
      <c r="F361" s="159" t="s">
        <v>832</v>
      </c>
      <c r="H361" s="160">
        <v>1.401</v>
      </c>
      <c r="I361" s="161"/>
      <c r="L361" s="157"/>
      <c r="M361" s="162"/>
      <c r="T361" s="163"/>
      <c r="AT361" s="158" t="s">
        <v>455</v>
      </c>
      <c r="AU361" s="158" t="s">
        <v>90</v>
      </c>
      <c r="AV361" s="12" t="s">
        <v>90</v>
      </c>
      <c r="AW361" s="12" t="s">
        <v>37</v>
      </c>
      <c r="AX361" s="12" t="s">
        <v>81</v>
      </c>
      <c r="AY361" s="158" t="s">
        <v>309</v>
      </c>
    </row>
    <row r="362" spans="2:65" s="14" customFormat="1" x14ac:dyDescent="0.2">
      <c r="B362" s="176"/>
      <c r="D362" s="155" t="s">
        <v>455</v>
      </c>
      <c r="E362" s="177" t="s">
        <v>1</v>
      </c>
      <c r="F362" s="178" t="s">
        <v>833</v>
      </c>
      <c r="H362" s="177" t="s">
        <v>1</v>
      </c>
      <c r="I362" s="179"/>
      <c r="L362" s="176"/>
      <c r="M362" s="180"/>
      <c r="T362" s="181"/>
      <c r="AT362" s="177" t="s">
        <v>455</v>
      </c>
      <c r="AU362" s="177" t="s">
        <v>90</v>
      </c>
      <c r="AV362" s="14" t="s">
        <v>88</v>
      </c>
      <c r="AW362" s="14" t="s">
        <v>37</v>
      </c>
      <c r="AX362" s="14" t="s">
        <v>81</v>
      </c>
      <c r="AY362" s="177" t="s">
        <v>309</v>
      </c>
    </row>
    <row r="363" spans="2:65" s="13" customFormat="1" x14ac:dyDescent="0.2">
      <c r="B363" s="164"/>
      <c r="D363" s="155" t="s">
        <v>455</v>
      </c>
      <c r="E363" s="165" t="s">
        <v>1</v>
      </c>
      <c r="F363" s="166" t="s">
        <v>457</v>
      </c>
      <c r="H363" s="167">
        <v>2.802</v>
      </c>
      <c r="I363" s="168"/>
      <c r="L363" s="164"/>
      <c r="M363" s="169"/>
      <c r="T363" s="170"/>
      <c r="AT363" s="165" t="s">
        <v>455</v>
      </c>
      <c r="AU363" s="165" t="s">
        <v>90</v>
      </c>
      <c r="AV363" s="13" t="s">
        <v>120</v>
      </c>
      <c r="AW363" s="13" t="s">
        <v>37</v>
      </c>
      <c r="AX363" s="13" t="s">
        <v>88</v>
      </c>
      <c r="AY363" s="165" t="s">
        <v>309</v>
      </c>
    </row>
    <row r="364" spans="2:65" s="1" customFormat="1" ht="16.5" customHeight="1" x14ac:dyDescent="0.2">
      <c r="B364" s="137"/>
      <c r="C364" s="138" t="s">
        <v>547</v>
      </c>
      <c r="D364" s="138" t="s">
        <v>311</v>
      </c>
      <c r="E364" s="139" t="s">
        <v>834</v>
      </c>
      <c r="F364" s="140" t="s">
        <v>835</v>
      </c>
      <c r="G364" s="141" t="s">
        <v>419</v>
      </c>
      <c r="H364" s="142">
        <v>52.16</v>
      </c>
      <c r="I364" s="143"/>
      <c r="J364" s="144">
        <f>ROUND(I364*H364,2)</f>
        <v>0</v>
      </c>
      <c r="K364" s="140" t="s">
        <v>610</v>
      </c>
      <c r="L364" s="33"/>
      <c r="M364" s="145" t="s">
        <v>1</v>
      </c>
      <c r="N364" s="146" t="s">
        <v>46</v>
      </c>
      <c r="P364" s="147">
        <f>O364*H364</f>
        <v>0</v>
      </c>
      <c r="Q364" s="147">
        <v>2.5018699999999998</v>
      </c>
      <c r="R364" s="147">
        <f>Q364*H364</f>
        <v>130.49753919999998</v>
      </c>
      <c r="S364" s="147">
        <v>0</v>
      </c>
      <c r="T364" s="148">
        <f>S364*H364</f>
        <v>0</v>
      </c>
      <c r="AR364" s="149" t="s">
        <v>120</v>
      </c>
      <c r="AT364" s="149" t="s">
        <v>311</v>
      </c>
      <c r="AU364" s="149" t="s">
        <v>90</v>
      </c>
      <c r="AY364" s="17" t="s">
        <v>309</v>
      </c>
      <c r="BE364" s="150">
        <f>IF(N364="základní",J364,0)</f>
        <v>0</v>
      </c>
      <c r="BF364" s="150">
        <f>IF(N364="snížená",J364,0)</f>
        <v>0</v>
      </c>
      <c r="BG364" s="150">
        <f>IF(N364="zákl. přenesená",J364,0)</f>
        <v>0</v>
      </c>
      <c r="BH364" s="150">
        <f>IF(N364="sníž. přenesená",J364,0)</f>
        <v>0</v>
      </c>
      <c r="BI364" s="150">
        <f>IF(N364="nulová",J364,0)</f>
        <v>0</v>
      </c>
      <c r="BJ364" s="17" t="s">
        <v>88</v>
      </c>
      <c r="BK364" s="150">
        <f>ROUND(I364*H364,2)</f>
        <v>0</v>
      </c>
      <c r="BL364" s="17" t="s">
        <v>120</v>
      </c>
      <c r="BM364" s="149" t="s">
        <v>836</v>
      </c>
    </row>
    <row r="365" spans="2:65" s="1" customFormat="1" x14ac:dyDescent="0.2">
      <c r="B365" s="33"/>
      <c r="D365" s="151" t="s">
        <v>316</v>
      </c>
      <c r="F365" s="152" t="s">
        <v>837</v>
      </c>
      <c r="I365" s="153"/>
      <c r="L365" s="33"/>
      <c r="M365" s="154"/>
      <c r="T365" s="57"/>
      <c r="AT365" s="17" t="s">
        <v>316</v>
      </c>
      <c r="AU365" s="17" t="s">
        <v>90</v>
      </c>
    </row>
    <row r="366" spans="2:65" s="14" customFormat="1" x14ac:dyDescent="0.2">
      <c r="B366" s="176"/>
      <c r="D366" s="155" t="s">
        <v>455</v>
      </c>
      <c r="E366" s="177" t="s">
        <v>1</v>
      </c>
      <c r="F366" s="178" t="s">
        <v>674</v>
      </c>
      <c r="H366" s="177" t="s">
        <v>1</v>
      </c>
      <c r="I366" s="179"/>
      <c r="L366" s="176"/>
      <c r="M366" s="180"/>
      <c r="T366" s="181"/>
      <c r="AT366" s="177" t="s">
        <v>455</v>
      </c>
      <c r="AU366" s="177" t="s">
        <v>90</v>
      </c>
      <c r="AV366" s="14" t="s">
        <v>88</v>
      </c>
      <c r="AW366" s="14" t="s">
        <v>37</v>
      </c>
      <c r="AX366" s="14" t="s">
        <v>81</v>
      </c>
      <c r="AY366" s="177" t="s">
        <v>309</v>
      </c>
    </row>
    <row r="367" spans="2:65" s="12" customFormat="1" x14ac:dyDescent="0.2">
      <c r="B367" s="157"/>
      <c r="D367" s="155" t="s">
        <v>455</v>
      </c>
      <c r="E367" s="158" t="s">
        <v>1</v>
      </c>
      <c r="F367" s="159" t="s">
        <v>838</v>
      </c>
      <c r="H367" s="160">
        <v>52.16</v>
      </c>
      <c r="I367" s="161"/>
      <c r="L367" s="157"/>
      <c r="M367" s="162"/>
      <c r="T367" s="163"/>
      <c r="AT367" s="158" t="s">
        <v>455</v>
      </c>
      <c r="AU367" s="158" t="s">
        <v>90</v>
      </c>
      <c r="AV367" s="12" t="s">
        <v>90</v>
      </c>
      <c r="AW367" s="12" t="s">
        <v>37</v>
      </c>
      <c r="AX367" s="12" t="s">
        <v>81</v>
      </c>
      <c r="AY367" s="158" t="s">
        <v>309</v>
      </c>
    </row>
    <row r="368" spans="2:65" s="13" customFormat="1" x14ac:dyDescent="0.2">
      <c r="B368" s="164"/>
      <c r="D368" s="155" t="s">
        <v>455</v>
      </c>
      <c r="E368" s="165" t="s">
        <v>1</v>
      </c>
      <c r="F368" s="166" t="s">
        <v>457</v>
      </c>
      <c r="H368" s="167">
        <v>52.16</v>
      </c>
      <c r="I368" s="168"/>
      <c r="L368" s="164"/>
      <c r="M368" s="169"/>
      <c r="T368" s="170"/>
      <c r="AT368" s="165" t="s">
        <v>455</v>
      </c>
      <c r="AU368" s="165" t="s">
        <v>90</v>
      </c>
      <c r="AV368" s="13" t="s">
        <v>120</v>
      </c>
      <c r="AW368" s="13" t="s">
        <v>37</v>
      </c>
      <c r="AX368" s="13" t="s">
        <v>88</v>
      </c>
      <c r="AY368" s="165" t="s">
        <v>309</v>
      </c>
    </row>
    <row r="369" spans="2:65" s="1" customFormat="1" ht="16.5" customHeight="1" x14ac:dyDescent="0.2">
      <c r="B369" s="137"/>
      <c r="C369" s="138" t="s">
        <v>429</v>
      </c>
      <c r="D369" s="138" t="s">
        <v>311</v>
      </c>
      <c r="E369" s="139" t="s">
        <v>839</v>
      </c>
      <c r="F369" s="140" t="s">
        <v>840</v>
      </c>
      <c r="G369" s="141" t="s">
        <v>360</v>
      </c>
      <c r="H369" s="142">
        <v>89.12</v>
      </c>
      <c r="I369" s="143"/>
      <c r="J369" s="144">
        <f>ROUND(I369*H369,2)</f>
        <v>0</v>
      </c>
      <c r="K369" s="140" t="s">
        <v>610</v>
      </c>
      <c r="L369" s="33"/>
      <c r="M369" s="145" t="s">
        <v>1</v>
      </c>
      <c r="N369" s="146" t="s">
        <v>46</v>
      </c>
      <c r="P369" s="147">
        <f>O369*H369</f>
        <v>0</v>
      </c>
      <c r="Q369" s="147">
        <v>2.64E-3</v>
      </c>
      <c r="R369" s="147">
        <f>Q369*H369</f>
        <v>0.23527680000000001</v>
      </c>
      <c r="S369" s="147">
        <v>0</v>
      </c>
      <c r="T369" s="148">
        <f>S369*H369</f>
        <v>0</v>
      </c>
      <c r="AR369" s="149" t="s">
        <v>120</v>
      </c>
      <c r="AT369" s="149" t="s">
        <v>311</v>
      </c>
      <c r="AU369" s="149" t="s">
        <v>90</v>
      </c>
      <c r="AY369" s="17" t="s">
        <v>309</v>
      </c>
      <c r="BE369" s="150">
        <f>IF(N369="základní",J369,0)</f>
        <v>0</v>
      </c>
      <c r="BF369" s="150">
        <f>IF(N369="snížená",J369,0)</f>
        <v>0</v>
      </c>
      <c r="BG369" s="150">
        <f>IF(N369="zákl. přenesená",J369,0)</f>
        <v>0</v>
      </c>
      <c r="BH369" s="150">
        <f>IF(N369="sníž. přenesená",J369,0)</f>
        <v>0</v>
      </c>
      <c r="BI369" s="150">
        <f>IF(N369="nulová",J369,0)</f>
        <v>0</v>
      </c>
      <c r="BJ369" s="17" t="s">
        <v>88</v>
      </c>
      <c r="BK369" s="150">
        <f>ROUND(I369*H369,2)</f>
        <v>0</v>
      </c>
      <c r="BL369" s="17" t="s">
        <v>120</v>
      </c>
      <c r="BM369" s="149" t="s">
        <v>841</v>
      </c>
    </row>
    <row r="370" spans="2:65" s="1" customFormat="1" x14ac:dyDescent="0.2">
      <c r="B370" s="33"/>
      <c r="D370" s="151" t="s">
        <v>316</v>
      </c>
      <c r="F370" s="152" t="s">
        <v>842</v>
      </c>
      <c r="I370" s="153"/>
      <c r="L370" s="33"/>
      <c r="M370" s="154"/>
      <c r="T370" s="57"/>
      <c r="AT370" s="17" t="s">
        <v>316</v>
      </c>
      <c r="AU370" s="17" t="s">
        <v>90</v>
      </c>
    </row>
    <row r="371" spans="2:65" s="14" customFormat="1" x14ac:dyDescent="0.2">
      <c r="B371" s="176"/>
      <c r="D371" s="155" t="s">
        <v>455</v>
      </c>
      <c r="E371" s="177" t="s">
        <v>1</v>
      </c>
      <c r="F371" s="178" t="s">
        <v>674</v>
      </c>
      <c r="H371" s="177" t="s">
        <v>1</v>
      </c>
      <c r="I371" s="179"/>
      <c r="L371" s="176"/>
      <c r="M371" s="180"/>
      <c r="T371" s="181"/>
      <c r="AT371" s="177" t="s">
        <v>455</v>
      </c>
      <c r="AU371" s="177" t="s">
        <v>90</v>
      </c>
      <c r="AV371" s="14" t="s">
        <v>88</v>
      </c>
      <c r="AW371" s="14" t="s">
        <v>37</v>
      </c>
      <c r="AX371" s="14" t="s">
        <v>81</v>
      </c>
      <c r="AY371" s="177" t="s">
        <v>309</v>
      </c>
    </row>
    <row r="372" spans="2:65" s="12" customFormat="1" x14ac:dyDescent="0.2">
      <c r="B372" s="157"/>
      <c r="D372" s="155" t="s">
        <v>455</v>
      </c>
      <c r="E372" s="158" t="s">
        <v>1</v>
      </c>
      <c r="F372" s="159" t="s">
        <v>843</v>
      </c>
      <c r="H372" s="160">
        <v>89.12</v>
      </c>
      <c r="I372" s="161"/>
      <c r="L372" s="157"/>
      <c r="M372" s="162"/>
      <c r="T372" s="163"/>
      <c r="AT372" s="158" t="s">
        <v>455</v>
      </c>
      <c r="AU372" s="158" t="s">
        <v>90</v>
      </c>
      <c r="AV372" s="12" t="s">
        <v>90</v>
      </c>
      <c r="AW372" s="12" t="s">
        <v>37</v>
      </c>
      <c r="AX372" s="12" t="s">
        <v>81</v>
      </c>
      <c r="AY372" s="158" t="s">
        <v>309</v>
      </c>
    </row>
    <row r="373" spans="2:65" s="13" customFormat="1" x14ac:dyDescent="0.2">
      <c r="B373" s="164"/>
      <c r="D373" s="155" t="s">
        <v>455</v>
      </c>
      <c r="E373" s="165" t="s">
        <v>1</v>
      </c>
      <c r="F373" s="166" t="s">
        <v>457</v>
      </c>
      <c r="H373" s="167">
        <v>89.12</v>
      </c>
      <c r="I373" s="168"/>
      <c r="L373" s="164"/>
      <c r="M373" s="169"/>
      <c r="T373" s="170"/>
      <c r="AT373" s="165" t="s">
        <v>455</v>
      </c>
      <c r="AU373" s="165" t="s">
        <v>90</v>
      </c>
      <c r="AV373" s="13" t="s">
        <v>120</v>
      </c>
      <c r="AW373" s="13" t="s">
        <v>37</v>
      </c>
      <c r="AX373" s="13" t="s">
        <v>88</v>
      </c>
      <c r="AY373" s="165" t="s">
        <v>309</v>
      </c>
    </row>
    <row r="374" spans="2:65" s="1" customFormat="1" ht="16.5" customHeight="1" x14ac:dyDescent="0.2">
      <c r="B374" s="137"/>
      <c r="C374" s="138" t="s">
        <v>554</v>
      </c>
      <c r="D374" s="138" t="s">
        <v>311</v>
      </c>
      <c r="E374" s="139" t="s">
        <v>844</v>
      </c>
      <c r="F374" s="140" t="s">
        <v>845</v>
      </c>
      <c r="G374" s="141" t="s">
        <v>360</v>
      </c>
      <c r="H374" s="142">
        <v>89.12</v>
      </c>
      <c r="I374" s="143"/>
      <c r="J374" s="144">
        <f>ROUND(I374*H374,2)</f>
        <v>0</v>
      </c>
      <c r="K374" s="140" t="s">
        <v>610</v>
      </c>
      <c r="L374" s="33"/>
      <c r="M374" s="145" t="s">
        <v>1</v>
      </c>
      <c r="N374" s="146" t="s">
        <v>46</v>
      </c>
      <c r="P374" s="147">
        <f>O374*H374</f>
        <v>0</v>
      </c>
      <c r="Q374" s="147">
        <v>0</v>
      </c>
      <c r="R374" s="147">
        <f>Q374*H374</f>
        <v>0</v>
      </c>
      <c r="S374" s="147">
        <v>0</v>
      </c>
      <c r="T374" s="148">
        <f>S374*H374</f>
        <v>0</v>
      </c>
      <c r="AR374" s="149" t="s">
        <v>120</v>
      </c>
      <c r="AT374" s="149" t="s">
        <v>311</v>
      </c>
      <c r="AU374" s="149" t="s">
        <v>90</v>
      </c>
      <c r="AY374" s="17" t="s">
        <v>309</v>
      </c>
      <c r="BE374" s="150">
        <f>IF(N374="základní",J374,0)</f>
        <v>0</v>
      </c>
      <c r="BF374" s="150">
        <f>IF(N374="snížená",J374,0)</f>
        <v>0</v>
      </c>
      <c r="BG374" s="150">
        <f>IF(N374="zákl. přenesená",J374,0)</f>
        <v>0</v>
      </c>
      <c r="BH374" s="150">
        <f>IF(N374="sníž. přenesená",J374,0)</f>
        <v>0</v>
      </c>
      <c r="BI374" s="150">
        <f>IF(N374="nulová",J374,0)</f>
        <v>0</v>
      </c>
      <c r="BJ374" s="17" t="s">
        <v>88</v>
      </c>
      <c r="BK374" s="150">
        <f>ROUND(I374*H374,2)</f>
        <v>0</v>
      </c>
      <c r="BL374" s="17" t="s">
        <v>120</v>
      </c>
      <c r="BM374" s="149" t="s">
        <v>846</v>
      </c>
    </row>
    <row r="375" spans="2:65" s="1" customFormat="1" x14ac:dyDescent="0.2">
      <c r="B375" s="33"/>
      <c r="D375" s="151" t="s">
        <v>316</v>
      </c>
      <c r="F375" s="152" t="s">
        <v>847</v>
      </c>
      <c r="I375" s="153"/>
      <c r="L375" s="33"/>
      <c r="M375" s="154"/>
      <c r="T375" s="57"/>
      <c r="AT375" s="17" t="s">
        <v>316</v>
      </c>
      <c r="AU375" s="17" t="s">
        <v>90</v>
      </c>
    </row>
    <row r="376" spans="2:65" s="1" customFormat="1" ht="16.5" customHeight="1" x14ac:dyDescent="0.2">
      <c r="B376" s="137"/>
      <c r="C376" s="138" t="s">
        <v>435</v>
      </c>
      <c r="D376" s="138" t="s">
        <v>311</v>
      </c>
      <c r="E376" s="139" t="s">
        <v>848</v>
      </c>
      <c r="F376" s="140" t="s">
        <v>849</v>
      </c>
      <c r="G376" s="141" t="s">
        <v>391</v>
      </c>
      <c r="H376" s="142">
        <v>12.992000000000001</v>
      </c>
      <c r="I376" s="143"/>
      <c r="J376" s="144">
        <f>ROUND(I376*H376,2)</f>
        <v>0</v>
      </c>
      <c r="K376" s="140" t="s">
        <v>610</v>
      </c>
      <c r="L376" s="33"/>
      <c r="M376" s="145" t="s">
        <v>1</v>
      </c>
      <c r="N376" s="146" t="s">
        <v>46</v>
      </c>
      <c r="P376" s="147">
        <f>O376*H376</f>
        <v>0</v>
      </c>
      <c r="Q376" s="147">
        <v>1.0606199999999999</v>
      </c>
      <c r="R376" s="147">
        <f>Q376*H376</f>
        <v>13.779575039999999</v>
      </c>
      <c r="S376" s="147">
        <v>0</v>
      </c>
      <c r="T376" s="148">
        <f>S376*H376</f>
        <v>0</v>
      </c>
      <c r="AR376" s="149" t="s">
        <v>120</v>
      </c>
      <c r="AT376" s="149" t="s">
        <v>311</v>
      </c>
      <c r="AU376" s="149" t="s">
        <v>90</v>
      </c>
      <c r="AY376" s="17" t="s">
        <v>309</v>
      </c>
      <c r="BE376" s="150">
        <f>IF(N376="základní",J376,0)</f>
        <v>0</v>
      </c>
      <c r="BF376" s="150">
        <f>IF(N376="snížená",J376,0)</f>
        <v>0</v>
      </c>
      <c r="BG376" s="150">
        <f>IF(N376="zákl. přenesená",J376,0)</f>
        <v>0</v>
      </c>
      <c r="BH376" s="150">
        <f>IF(N376="sníž. přenesená",J376,0)</f>
        <v>0</v>
      </c>
      <c r="BI376" s="150">
        <f>IF(N376="nulová",J376,0)</f>
        <v>0</v>
      </c>
      <c r="BJ376" s="17" t="s">
        <v>88</v>
      </c>
      <c r="BK376" s="150">
        <f>ROUND(I376*H376,2)</f>
        <v>0</v>
      </c>
      <c r="BL376" s="17" t="s">
        <v>120</v>
      </c>
      <c r="BM376" s="149" t="s">
        <v>850</v>
      </c>
    </row>
    <row r="377" spans="2:65" s="1" customFormat="1" x14ac:dyDescent="0.2">
      <c r="B377" s="33"/>
      <c r="D377" s="151" t="s">
        <v>316</v>
      </c>
      <c r="F377" s="152" t="s">
        <v>851</v>
      </c>
      <c r="I377" s="153"/>
      <c r="L377" s="33"/>
      <c r="M377" s="154"/>
      <c r="T377" s="57"/>
      <c r="AT377" s="17" t="s">
        <v>316</v>
      </c>
      <c r="AU377" s="17" t="s">
        <v>90</v>
      </c>
    </row>
    <row r="378" spans="2:65" s="14" customFormat="1" x14ac:dyDescent="0.2">
      <c r="B378" s="176"/>
      <c r="D378" s="155" t="s">
        <v>455</v>
      </c>
      <c r="E378" s="177" t="s">
        <v>1</v>
      </c>
      <c r="F378" s="178" t="s">
        <v>674</v>
      </c>
      <c r="H378" s="177" t="s">
        <v>1</v>
      </c>
      <c r="I378" s="179"/>
      <c r="L378" s="176"/>
      <c r="M378" s="180"/>
      <c r="T378" s="181"/>
      <c r="AT378" s="177" t="s">
        <v>455</v>
      </c>
      <c r="AU378" s="177" t="s">
        <v>90</v>
      </c>
      <c r="AV378" s="14" t="s">
        <v>88</v>
      </c>
      <c r="AW378" s="14" t="s">
        <v>37</v>
      </c>
      <c r="AX378" s="14" t="s">
        <v>81</v>
      </c>
      <c r="AY378" s="177" t="s">
        <v>309</v>
      </c>
    </row>
    <row r="379" spans="2:65" s="12" customFormat="1" x14ac:dyDescent="0.2">
      <c r="B379" s="157"/>
      <c r="D379" s="155" t="s">
        <v>455</v>
      </c>
      <c r="E379" s="158" t="s">
        <v>1</v>
      </c>
      <c r="F379" s="159" t="s">
        <v>852</v>
      </c>
      <c r="H379" s="160">
        <v>12.992000000000001</v>
      </c>
      <c r="I379" s="161"/>
      <c r="L379" s="157"/>
      <c r="M379" s="162"/>
      <c r="T379" s="163"/>
      <c r="AT379" s="158" t="s">
        <v>455</v>
      </c>
      <c r="AU379" s="158" t="s">
        <v>90</v>
      </c>
      <c r="AV379" s="12" t="s">
        <v>90</v>
      </c>
      <c r="AW379" s="12" t="s">
        <v>37</v>
      </c>
      <c r="AX379" s="12" t="s">
        <v>81</v>
      </c>
      <c r="AY379" s="158" t="s">
        <v>309</v>
      </c>
    </row>
    <row r="380" spans="2:65" s="13" customFormat="1" x14ac:dyDescent="0.2">
      <c r="B380" s="164"/>
      <c r="D380" s="155" t="s">
        <v>455</v>
      </c>
      <c r="E380" s="165" t="s">
        <v>1</v>
      </c>
      <c r="F380" s="166" t="s">
        <v>457</v>
      </c>
      <c r="H380" s="167">
        <v>12.992000000000001</v>
      </c>
      <c r="I380" s="168"/>
      <c r="L380" s="164"/>
      <c r="M380" s="169"/>
      <c r="T380" s="170"/>
      <c r="AT380" s="165" t="s">
        <v>455</v>
      </c>
      <c r="AU380" s="165" t="s">
        <v>90</v>
      </c>
      <c r="AV380" s="13" t="s">
        <v>120</v>
      </c>
      <c r="AW380" s="13" t="s">
        <v>37</v>
      </c>
      <c r="AX380" s="13" t="s">
        <v>88</v>
      </c>
      <c r="AY380" s="165" t="s">
        <v>309</v>
      </c>
    </row>
    <row r="381" spans="2:65" s="1" customFormat="1" ht="21.75" customHeight="1" x14ac:dyDescent="0.2">
      <c r="B381" s="137"/>
      <c r="C381" s="138" t="s">
        <v>561</v>
      </c>
      <c r="D381" s="138" t="s">
        <v>311</v>
      </c>
      <c r="E381" s="139" t="s">
        <v>853</v>
      </c>
      <c r="F381" s="140" t="s">
        <v>854</v>
      </c>
      <c r="G381" s="141" t="s">
        <v>360</v>
      </c>
      <c r="H381" s="142">
        <v>82.44</v>
      </c>
      <c r="I381" s="143"/>
      <c r="J381" s="144">
        <f>ROUND(I381*H381,2)</f>
        <v>0</v>
      </c>
      <c r="K381" s="140" t="s">
        <v>610</v>
      </c>
      <c r="L381" s="33"/>
      <c r="M381" s="145" t="s">
        <v>1</v>
      </c>
      <c r="N381" s="146" t="s">
        <v>46</v>
      </c>
      <c r="P381" s="147">
        <f>O381*H381</f>
        <v>0</v>
      </c>
      <c r="Q381" s="147">
        <v>0.50100999999999996</v>
      </c>
      <c r="R381" s="147">
        <f>Q381*H381</f>
        <v>41.303264399999996</v>
      </c>
      <c r="S381" s="147">
        <v>0</v>
      </c>
      <c r="T381" s="148">
        <f>S381*H381</f>
        <v>0</v>
      </c>
      <c r="AR381" s="149" t="s">
        <v>120</v>
      </c>
      <c r="AT381" s="149" t="s">
        <v>311</v>
      </c>
      <c r="AU381" s="149" t="s">
        <v>90</v>
      </c>
      <c r="AY381" s="17" t="s">
        <v>309</v>
      </c>
      <c r="BE381" s="150">
        <f>IF(N381="základní",J381,0)</f>
        <v>0</v>
      </c>
      <c r="BF381" s="150">
        <f>IF(N381="snížená",J381,0)</f>
        <v>0</v>
      </c>
      <c r="BG381" s="150">
        <f>IF(N381="zákl. přenesená",J381,0)</f>
        <v>0</v>
      </c>
      <c r="BH381" s="150">
        <f>IF(N381="sníž. přenesená",J381,0)</f>
        <v>0</v>
      </c>
      <c r="BI381" s="150">
        <f>IF(N381="nulová",J381,0)</f>
        <v>0</v>
      </c>
      <c r="BJ381" s="17" t="s">
        <v>88</v>
      </c>
      <c r="BK381" s="150">
        <f>ROUND(I381*H381,2)</f>
        <v>0</v>
      </c>
      <c r="BL381" s="17" t="s">
        <v>120</v>
      </c>
      <c r="BM381" s="149" t="s">
        <v>855</v>
      </c>
    </row>
    <row r="382" spans="2:65" s="1" customFormat="1" x14ac:dyDescent="0.2">
      <c r="B382" s="33"/>
      <c r="D382" s="151" t="s">
        <v>316</v>
      </c>
      <c r="F382" s="152" t="s">
        <v>856</v>
      </c>
      <c r="I382" s="153"/>
      <c r="L382" s="33"/>
      <c r="M382" s="154"/>
      <c r="T382" s="57"/>
      <c r="AT382" s="17" t="s">
        <v>316</v>
      </c>
      <c r="AU382" s="17" t="s">
        <v>90</v>
      </c>
    </row>
    <row r="383" spans="2:65" s="14" customFormat="1" x14ac:dyDescent="0.2">
      <c r="B383" s="176"/>
      <c r="D383" s="155" t="s">
        <v>455</v>
      </c>
      <c r="E383" s="177" t="s">
        <v>1</v>
      </c>
      <c r="F383" s="178" t="s">
        <v>613</v>
      </c>
      <c r="H383" s="177" t="s">
        <v>1</v>
      </c>
      <c r="I383" s="179"/>
      <c r="L383" s="176"/>
      <c r="M383" s="180"/>
      <c r="T383" s="181"/>
      <c r="AT383" s="177" t="s">
        <v>455</v>
      </c>
      <c r="AU383" s="177" t="s">
        <v>90</v>
      </c>
      <c r="AV383" s="14" t="s">
        <v>88</v>
      </c>
      <c r="AW383" s="14" t="s">
        <v>37</v>
      </c>
      <c r="AX383" s="14" t="s">
        <v>81</v>
      </c>
      <c r="AY383" s="177" t="s">
        <v>309</v>
      </c>
    </row>
    <row r="384" spans="2:65" s="12" customFormat="1" x14ac:dyDescent="0.2">
      <c r="B384" s="157"/>
      <c r="D384" s="155" t="s">
        <v>455</v>
      </c>
      <c r="E384" s="158" t="s">
        <v>1</v>
      </c>
      <c r="F384" s="159" t="s">
        <v>857</v>
      </c>
      <c r="H384" s="160">
        <v>82.44</v>
      </c>
      <c r="I384" s="161"/>
      <c r="L384" s="157"/>
      <c r="M384" s="162"/>
      <c r="T384" s="163"/>
      <c r="AT384" s="158" t="s">
        <v>455</v>
      </c>
      <c r="AU384" s="158" t="s">
        <v>90</v>
      </c>
      <c r="AV384" s="12" t="s">
        <v>90</v>
      </c>
      <c r="AW384" s="12" t="s">
        <v>37</v>
      </c>
      <c r="AX384" s="12" t="s">
        <v>81</v>
      </c>
      <c r="AY384" s="158" t="s">
        <v>309</v>
      </c>
    </row>
    <row r="385" spans="2:65" s="13" customFormat="1" x14ac:dyDescent="0.2">
      <c r="B385" s="164"/>
      <c r="D385" s="155" t="s">
        <v>455</v>
      </c>
      <c r="E385" s="165" t="s">
        <v>1</v>
      </c>
      <c r="F385" s="166" t="s">
        <v>457</v>
      </c>
      <c r="H385" s="167">
        <v>82.44</v>
      </c>
      <c r="I385" s="168"/>
      <c r="L385" s="164"/>
      <c r="M385" s="169"/>
      <c r="T385" s="170"/>
      <c r="AT385" s="165" t="s">
        <v>455</v>
      </c>
      <c r="AU385" s="165" t="s">
        <v>90</v>
      </c>
      <c r="AV385" s="13" t="s">
        <v>120</v>
      </c>
      <c r="AW385" s="13" t="s">
        <v>37</v>
      </c>
      <c r="AX385" s="13" t="s">
        <v>88</v>
      </c>
      <c r="AY385" s="165" t="s">
        <v>309</v>
      </c>
    </row>
    <row r="386" spans="2:65" s="1" customFormat="1" ht="24.2" customHeight="1" x14ac:dyDescent="0.2">
      <c r="B386" s="137"/>
      <c r="C386" s="138" t="s">
        <v>440</v>
      </c>
      <c r="D386" s="138" t="s">
        <v>311</v>
      </c>
      <c r="E386" s="139" t="s">
        <v>858</v>
      </c>
      <c r="F386" s="140" t="s">
        <v>859</v>
      </c>
      <c r="G386" s="141" t="s">
        <v>360</v>
      </c>
      <c r="H386" s="142">
        <v>294.83999999999997</v>
      </c>
      <c r="I386" s="143"/>
      <c r="J386" s="144">
        <f>ROUND(I386*H386,2)</f>
        <v>0</v>
      </c>
      <c r="K386" s="140" t="s">
        <v>366</v>
      </c>
      <c r="L386" s="33"/>
      <c r="M386" s="145" t="s">
        <v>1</v>
      </c>
      <c r="N386" s="146" t="s">
        <v>46</v>
      </c>
      <c r="P386" s="147">
        <f>O386*H386</f>
        <v>0</v>
      </c>
      <c r="Q386" s="147">
        <v>0.61207999999999996</v>
      </c>
      <c r="R386" s="147">
        <f>Q386*H386</f>
        <v>180.46566719999998</v>
      </c>
      <c r="S386" s="147">
        <v>0</v>
      </c>
      <c r="T386" s="148">
        <f>S386*H386</f>
        <v>0</v>
      </c>
      <c r="AR386" s="149" t="s">
        <v>120</v>
      </c>
      <c r="AT386" s="149" t="s">
        <v>311</v>
      </c>
      <c r="AU386" s="149" t="s">
        <v>90</v>
      </c>
      <c r="AY386" s="17" t="s">
        <v>309</v>
      </c>
      <c r="BE386" s="150">
        <f>IF(N386="základní",J386,0)</f>
        <v>0</v>
      </c>
      <c r="BF386" s="150">
        <f>IF(N386="snížená",J386,0)</f>
        <v>0</v>
      </c>
      <c r="BG386" s="150">
        <f>IF(N386="zákl. přenesená",J386,0)</f>
        <v>0</v>
      </c>
      <c r="BH386" s="150">
        <f>IF(N386="sníž. přenesená",J386,0)</f>
        <v>0</v>
      </c>
      <c r="BI386" s="150">
        <f>IF(N386="nulová",J386,0)</f>
        <v>0</v>
      </c>
      <c r="BJ386" s="17" t="s">
        <v>88</v>
      </c>
      <c r="BK386" s="150">
        <f>ROUND(I386*H386,2)</f>
        <v>0</v>
      </c>
      <c r="BL386" s="17" t="s">
        <v>120</v>
      </c>
      <c r="BM386" s="149" t="s">
        <v>860</v>
      </c>
    </row>
    <row r="387" spans="2:65" s="14" customFormat="1" x14ac:dyDescent="0.2">
      <c r="B387" s="176"/>
      <c r="D387" s="155" t="s">
        <v>455</v>
      </c>
      <c r="E387" s="177" t="s">
        <v>1</v>
      </c>
      <c r="F387" s="178" t="s">
        <v>613</v>
      </c>
      <c r="H387" s="177" t="s">
        <v>1</v>
      </c>
      <c r="I387" s="179"/>
      <c r="L387" s="176"/>
      <c r="M387" s="180"/>
      <c r="T387" s="181"/>
      <c r="AT387" s="177" t="s">
        <v>455</v>
      </c>
      <c r="AU387" s="177" t="s">
        <v>90</v>
      </c>
      <c r="AV387" s="14" t="s">
        <v>88</v>
      </c>
      <c r="AW387" s="14" t="s">
        <v>37</v>
      </c>
      <c r="AX387" s="14" t="s">
        <v>81</v>
      </c>
      <c r="AY387" s="177" t="s">
        <v>309</v>
      </c>
    </row>
    <row r="388" spans="2:65" s="12" customFormat="1" x14ac:dyDescent="0.2">
      <c r="B388" s="157"/>
      <c r="D388" s="155" t="s">
        <v>455</v>
      </c>
      <c r="E388" s="158" t="s">
        <v>1</v>
      </c>
      <c r="F388" s="159" t="s">
        <v>861</v>
      </c>
      <c r="H388" s="160">
        <v>294.83999999999997</v>
      </c>
      <c r="I388" s="161"/>
      <c r="L388" s="157"/>
      <c r="M388" s="162"/>
      <c r="T388" s="163"/>
      <c r="AT388" s="158" t="s">
        <v>455</v>
      </c>
      <c r="AU388" s="158" t="s">
        <v>90</v>
      </c>
      <c r="AV388" s="12" t="s">
        <v>90</v>
      </c>
      <c r="AW388" s="12" t="s">
        <v>37</v>
      </c>
      <c r="AX388" s="12" t="s">
        <v>81</v>
      </c>
      <c r="AY388" s="158" t="s">
        <v>309</v>
      </c>
    </row>
    <row r="389" spans="2:65" s="13" customFormat="1" x14ac:dyDescent="0.2">
      <c r="B389" s="164"/>
      <c r="D389" s="155" t="s">
        <v>455</v>
      </c>
      <c r="E389" s="165" t="s">
        <v>1</v>
      </c>
      <c r="F389" s="166" t="s">
        <v>457</v>
      </c>
      <c r="H389" s="167">
        <v>294.83999999999997</v>
      </c>
      <c r="I389" s="168"/>
      <c r="L389" s="164"/>
      <c r="M389" s="169"/>
      <c r="T389" s="170"/>
      <c r="AT389" s="165" t="s">
        <v>455</v>
      </c>
      <c r="AU389" s="165" t="s">
        <v>90</v>
      </c>
      <c r="AV389" s="13" t="s">
        <v>120</v>
      </c>
      <c r="AW389" s="13" t="s">
        <v>37</v>
      </c>
      <c r="AX389" s="13" t="s">
        <v>88</v>
      </c>
      <c r="AY389" s="165" t="s">
        <v>309</v>
      </c>
    </row>
    <row r="390" spans="2:65" s="11" customFormat="1" ht="22.9" customHeight="1" x14ac:dyDescent="0.2">
      <c r="B390" s="125"/>
      <c r="D390" s="126" t="s">
        <v>80</v>
      </c>
      <c r="E390" s="135" t="s">
        <v>101</v>
      </c>
      <c r="F390" s="135" t="s">
        <v>862</v>
      </c>
      <c r="I390" s="128"/>
      <c r="J390" s="136">
        <f>BK390</f>
        <v>0</v>
      </c>
      <c r="L390" s="125"/>
      <c r="M390" s="130"/>
      <c r="P390" s="131">
        <f>SUM(P391:P505)</f>
        <v>0</v>
      </c>
      <c r="R390" s="131">
        <f>SUM(R391:R505)</f>
        <v>2350.0109895700002</v>
      </c>
      <c r="T390" s="132">
        <f>SUM(T391:T505)</f>
        <v>0</v>
      </c>
      <c r="AR390" s="126" t="s">
        <v>88</v>
      </c>
      <c r="AT390" s="133" t="s">
        <v>80</v>
      </c>
      <c r="AU390" s="133" t="s">
        <v>88</v>
      </c>
      <c r="AY390" s="126" t="s">
        <v>309</v>
      </c>
      <c r="BK390" s="134">
        <f>SUM(BK391:BK505)</f>
        <v>0</v>
      </c>
    </row>
    <row r="391" spans="2:65" s="1" customFormat="1" ht="16.5" customHeight="1" x14ac:dyDescent="0.2">
      <c r="B391" s="137"/>
      <c r="C391" s="138" t="s">
        <v>568</v>
      </c>
      <c r="D391" s="138" t="s">
        <v>311</v>
      </c>
      <c r="E391" s="139" t="s">
        <v>863</v>
      </c>
      <c r="F391" s="140" t="s">
        <v>864</v>
      </c>
      <c r="G391" s="141" t="s">
        <v>360</v>
      </c>
      <c r="H391" s="142">
        <v>131.626</v>
      </c>
      <c r="I391" s="143"/>
      <c r="J391" s="144">
        <f>ROUND(I391*H391,2)</f>
        <v>0</v>
      </c>
      <c r="K391" s="140" t="s">
        <v>610</v>
      </c>
      <c r="L391" s="33"/>
      <c r="M391" s="145" t="s">
        <v>1</v>
      </c>
      <c r="N391" s="146" t="s">
        <v>46</v>
      </c>
      <c r="P391" s="147">
        <f>O391*H391</f>
        <v>0</v>
      </c>
      <c r="Q391" s="147">
        <v>0.4708</v>
      </c>
      <c r="R391" s="147">
        <f>Q391*H391</f>
        <v>61.969520800000005</v>
      </c>
      <c r="S391" s="147">
        <v>0</v>
      </c>
      <c r="T391" s="148">
        <f>S391*H391</f>
        <v>0</v>
      </c>
      <c r="AR391" s="149" t="s">
        <v>120</v>
      </c>
      <c r="AT391" s="149" t="s">
        <v>311</v>
      </c>
      <c r="AU391" s="149" t="s">
        <v>90</v>
      </c>
      <c r="AY391" s="17" t="s">
        <v>309</v>
      </c>
      <c r="BE391" s="150">
        <f>IF(N391="základní",J391,0)</f>
        <v>0</v>
      </c>
      <c r="BF391" s="150">
        <f>IF(N391="snížená",J391,0)</f>
        <v>0</v>
      </c>
      <c r="BG391" s="150">
        <f>IF(N391="zákl. přenesená",J391,0)</f>
        <v>0</v>
      </c>
      <c r="BH391" s="150">
        <f>IF(N391="sníž. přenesená",J391,0)</f>
        <v>0</v>
      </c>
      <c r="BI391" s="150">
        <f>IF(N391="nulová",J391,0)</f>
        <v>0</v>
      </c>
      <c r="BJ391" s="17" t="s">
        <v>88</v>
      </c>
      <c r="BK391" s="150">
        <f>ROUND(I391*H391,2)</f>
        <v>0</v>
      </c>
      <c r="BL391" s="17" t="s">
        <v>120</v>
      </c>
      <c r="BM391" s="149" t="s">
        <v>865</v>
      </c>
    </row>
    <row r="392" spans="2:65" s="1" customFormat="1" x14ac:dyDescent="0.2">
      <c r="B392" s="33"/>
      <c r="D392" s="151" t="s">
        <v>316</v>
      </c>
      <c r="F392" s="152" t="s">
        <v>866</v>
      </c>
      <c r="I392" s="153"/>
      <c r="L392" s="33"/>
      <c r="M392" s="154"/>
      <c r="T392" s="57"/>
      <c r="AT392" s="17" t="s">
        <v>316</v>
      </c>
      <c r="AU392" s="17" t="s">
        <v>90</v>
      </c>
    </row>
    <row r="393" spans="2:65" s="1" customFormat="1" ht="19.5" x14ac:dyDescent="0.2">
      <c r="B393" s="33"/>
      <c r="D393" s="155" t="s">
        <v>318</v>
      </c>
      <c r="F393" s="156" t="s">
        <v>867</v>
      </c>
      <c r="I393" s="153"/>
      <c r="L393" s="33"/>
      <c r="M393" s="154"/>
      <c r="T393" s="57"/>
      <c r="AT393" s="17" t="s">
        <v>318</v>
      </c>
      <c r="AU393" s="17" t="s">
        <v>90</v>
      </c>
    </row>
    <row r="394" spans="2:65" s="12" customFormat="1" x14ac:dyDescent="0.2">
      <c r="B394" s="157"/>
      <c r="D394" s="155" t="s">
        <v>455</v>
      </c>
      <c r="E394" s="158" t="s">
        <v>1</v>
      </c>
      <c r="F394" s="159" t="s">
        <v>868</v>
      </c>
      <c r="H394" s="160">
        <v>131.626</v>
      </c>
      <c r="I394" s="161"/>
      <c r="L394" s="157"/>
      <c r="M394" s="162"/>
      <c r="T394" s="163"/>
      <c r="AT394" s="158" t="s">
        <v>455</v>
      </c>
      <c r="AU394" s="158" t="s">
        <v>90</v>
      </c>
      <c r="AV394" s="12" t="s">
        <v>90</v>
      </c>
      <c r="AW394" s="12" t="s">
        <v>37</v>
      </c>
      <c r="AX394" s="12" t="s">
        <v>81</v>
      </c>
      <c r="AY394" s="158" t="s">
        <v>309</v>
      </c>
    </row>
    <row r="395" spans="2:65" s="13" customFormat="1" x14ac:dyDescent="0.2">
      <c r="B395" s="164"/>
      <c r="D395" s="155" t="s">
        <v>455</v>
      </c>
      <c r="E395" s="165" t="s">
        <v>1</v>
      </c>
      <c r="F395" s="166" t="s">
        <v>457</v>
      </c>
      <c r="H395" s="167">
        <v>131.626</v>
      </c>
      <c r="I395" s="168"/>
      <c r="L395" s="164"/>
      <c r="M395" s="169"/>
      <c r="T395" s="170"/>
      <c r="AT395" s="165" t="s">
        <v>455</v>
      </c>
      <c r="AU395" s="165" t="s">
        <v>90</v>
      </c>
      <c r="AV395" s="13" t="s">
        <v>120</v>
      </c>
      <c r="AW395" s="13" t="s">
        <v>37</v>
      </c>
      <c r="AX395" s="13" t="s">
        <v>88</v>
      </c>
      <c r="AY395" s="165" t="s">
        <v>309</v>
      </c>
    </row>
    <row r="396" spans="2:65" s="1" customFormat="1" ht="16.5" customHeight="1" x14ac:dyDescent="0.2">
      <c r="B396" s="137"/>
      <c r="C396" s="138" t="s">
        <v>443</v>
      </c>
      <c r="D396" s="138" t="s">
        <v>311</v>
      </c>
      <c r="E396" s="139" t="s">
        <v>869</v>
      </c>
      <c r="F396" s="140" t="s">
        <v>870</v>
      </c>
      <c r="G396" s="141" t="s">
        <v>360</v>
      </c>
      <c r="H396" s="142">
        <v>9.2880000000000003</v>
      </c>
      <c r="I396" s="143"/>
      <c r="J396" s="144">
        <f>ROUND(I396*H396,2)</f>
        <v>0</v>
      </c>
      <c r="K396" s="140" t="s">
        <v>610</v>
      </c>
      <c r="L396" s="33"/>
      <c r="M396" s="145" t="s">
        <v>1</v>
      </c>
      <c r="N396" s="146" t="s">
        <v>46</v>
      </c>
      <c r="P396" s="147">
        <f>O396*H396</f>
        <v>0</v>
      </c>
      <c r="Q396" s="147">
        <v>0.56496000000000002</v>
      </c>
      <c r="R396" s="147">
        <f>Q396*H396</f>
        <v>5.2473484800000003</v>
      </c>
      <c r="S396" s="147">
        <v>0</v>
      </c>
      <c r="T396" s="148">
        <f>S396*H396</f>
        <v>0</v>
      </c>
      <c r="AR396" s="149" t="s">
        <v>120</v>
      </c>
      <c r="AT396" s="149" t="s">
        <v>311</v>
      </c>
      <c r="AU396" s="149" t="s">
        <v>90</v>
      </c>
      <c r="AY396" s="17" t="s">
        <v>309</v>
      </c>
      <c r="BE396" s="150">
        <f>IF(N396="základní",J396,0)</f>
        <v>0</v>
      </c>
      <c r="BF396" s="150">
        <f>IF(N396="snížená",J396,0)</f>
        <v>0</v>
      </c>
      <c r="BG396" s="150">
        <f>IF(N396="zákl. přenesená",J396,0)</f>
        <v>0</v>
      </c>
      <c r="BH396" s="150">
        <f>IF(N396="sníž. přenesená",J396,0)</f>
        <v>0</v>
      </c>
      <c r="BI396" s="150">
        <f>IF(N396="nulová",J396,0)</f>
        <v>0</v>
      </c>
      <c r="BJ396" s="17" t="s">
        <v>88</v>
      </c>
      <c r="BK396" s="150">
        <f>ROUND(I396*H396,2)</f>
        <v>0</v>
      </c>
      <c r="BL396" s="17" t="s">
        <v>120</v>
      </c>
      <c r="BM396" s="149" t="s">
        <v>871</v>
      </c>
    </row>
    <row r="397" spans="2:65" s="1" customFormat="1" x14ac:dyDescent="0.2">
      <c r="B397" s="33"/>
      <c r="D397" s="151" t="s">
        <v>316</v>
      </c>
      <c r="F397" s="152" t="s">
        <v>872</v>
      </c>
      <c r="I397" s="153"/>
      <c r="L397" s="33"/>
      <c r="M397" s="154"/>
      <c r="T397" s="57"/>
      <c r="AT397" s="17" t="s">
        <v>316</v>
      </c>
      <c r="AU397" s="17" t="s">
        <v>90</v>
      </c>
    </row>
    <row r="398" spans="2:65" s="1" customFormat="1" ht="19.5" x14ac:dyDescent="0.2">
      <c r="B398" s="33"/>
      <c r="D398" s="155" t="s">
        <v>318</v>
      </c>
      <c r="F398" s="156" t="s">
        <v>867</v>
      </c>
      <c r="I398" s="153"/>
      <c r="L398" s="33"/>
      <c r="M398" s="154"/>
      <c r="T398" s="57"/>
      <c r="AT398" s="17" t="s">
        <v>318</v>
      </c>
      <c r="AU398" s="17" t="s">
        <v>90</v>
      </c>
    </row>
    <row r="399" spans="2:65" s="12" customFormat="1" x14ac:dyDescent="0.2">
      <c r="B399" s="157"/>
      <c r="D399" s="155" t="s">
        <v>455</v>
      </c>
      <c r="E399" s="158" t="s">
        <v>1</v>
      </c>
      <c r="F399" s="159" t="s">
        <v>873</v>
      </c>
      <c r="H399" s="160">
        <v>9.2880000000000003</v>
      </c>
      <c r="I399" s="161"/>
      <c r="L399" s="157"/>
      <c r="M399" s="162"/>
      <c r="T399" s="163"/>
      <c r="AT399" s="158" t="s">
        <v>455</v>
      </c>
      <c r="AU399" s="158" t="s">
        <v>90</v>
      </c>
      <c r="AV399" s="12" t="s">
        <v>90</v>
      </c>
      <c r="AW399" s="12" t="s">
        <v>37</v>
      </c>
      <c r="AX399" s="12" t="s">
        <v>81</v>
      </c>
      <c r="AY399" s="158" t="s">
        <v>309</v>
      </c>
    </row>
    <row r="400" spans="2:65" s="13" customFormat="1" x14ac:dyDescent="0.2">
      <c r="B400" s="164"/>
      <c r="D400" s="155" t="s">
        <v>455</v>
      </c>
      <c r="E400" s="165" t="s">
        <v>1</v>
      </c>
      <c r="F400" s="166" t="s">
        <v>457</v>
      </c>
      <c r="H400" s="167">
        <v>9.2880000000000003</v>
      </c>
      <c r="I400" s="168"/>
      <c r="L400" s="164"/>
      <c r="M400" s="169"/>
      <c r="T400" s="170"/>
      <c r="AT400" s="165" t="s">
        <v>455</v>
      </c>
      <c r="AU400" s="165" t="s">
        <v>90</v>
      </c>
      <c r="AV400" s="13" t="s">
        <v>120</v>
      </c>
      <c r="AW400" s="13" t="s">
        <v>37</v>
      </c>
      <c r="AX400" s="13" t="s">
        <v>88</v>
      </c>
      <c r="AY400" s="165" t="s">
        <v>309</v>
      </c>
    </row>
    <row r="401" spans="2:65" s="1" customFormat="1" ht="16.5" customHeight="1" x14ac:dyDescent="0.2">
      <c r="B401" s="137"/>
      <c r="C401" s="138" t="s">
        <v>578</v>
      </c>
      <c r="D401" s="138" t="s">
        <v>311</v>
      </c>
      <c r="E401" s="139" t="s">
        <v>874</v>
      </c>
      <c r="F401" s="140" t="s">
        <v>875</v>
      </c>
      <c r="G401" s="141" t="s">
        <v>360</v>
      </c>
      <c r="H401" s="142">
        <v>55.65</v>
      </c>
      <c r="I401" s="143"/>
      <c r="J401" s="144">
        <f>ROUND(I401*H401,2)</f>
        <v>0</v>
      </c>
      <c r="K401" s="140" t="s">
        <v>610</v>
      </c>
      <c r="L401" s="33"/>
      <c r="M401" s="145" t="s">
        <v>1</v>
      </c>
      <c r="N401" s="146" t="s">
        <v>46</v>
      </c>
      <c r="P401" s="147">
        <f>O401*H401</f>
        <v>0</v>
      </c>
      <c r="Q401" s="147">
        <v>0.60946999999999996</v>
      </c>
      <c r="R401" s="147">
        <f>Q401*H401</f>
        <v>33.917005499999995</v>
      </c>
      <c r="S401" s="147">
        <v>0</v>
      </c>
      <c r="T401" s="148">
        <f>S401*H401</f>
        <v>0</v>
      </c>
      <c r="AR401" s="149" t="s">
        <v>120</v>
      </c>
      <c r="AT401" s="149" t="s">
        <v>311</v>
      </c>
      <c r="AU401" s="149" t="s">
        <v>90</v>
      </c>
      <c r="AY401" s="17" t="s">
        <v>309</v>
      </c>
      <c r="BE401" s="150">
        <f>IF(N401="základní",J401,0)</f>
        <v>0</v>
      </c>
      <c r="BF401" s="150">
        <f>IF(N401="snížená",J401,0)</f>
        <v>0</v>
      </c>
      <c r="BG401" s="150">
        <f>IF(N401="zákl. přenesená",J401,0)</f>
        <v>0</v>
      </c>
      <c r="BH401" s="150">
        <f>IF(N401="sníž. přenesená",J401,0)</f>
        <v>0</v>
      </c>
      <c r="BI401" s="150">
        <f>IF(N401="nulová",J401,0)</f>
        <v>0</v>
      </c>
      <c r="BJ401" s="17" t="s">
        <v>88</v>
      </c>
      <c r="BK401" s="150">
        <f>ROUND(I401*H401,2)</f>
        <v>0</v>
      </c>
      <c r="BL401" s="17" t="s">
        <v>120</v>
      </c>
      <c r="BM401" s="149" t="s">
        <v>876</v>
      </c>
    </row>
    <row r="402" spans="2:65" s="1" customFormat="1" x14ac:dyDescent="0.2">
      <c r="B402" s="33"/>
      <c r="D402" s="151" t="s">
        <v>316</v>
      </c>
      <c r="F402" s="152" t="s">
        <v>877</v>
      </c>
      <c r="I402" s="153"/>
      <c r="L402" s="33"/>
      <c r="M402" s="154"/>
      <c r="T402" s="57"/>
      <c r="AT402" s="17" t="s">
        <v>316</v>
      </c>
      <c r="AU402" s="17" t="s">
        <v>90</v>
      </c>
    </row>
    <row r="403" spans="2:65" s="1" customFormat="1" ht="19.5" x14ac:dyDescent="0.2">
      <c r="B403" s="33"/>
      <c r="D403" s="155" t="s">
        <v>318</v>
      </c>
      <c r="F403" s="156" t="s">
        <v>867</v>
      </c>
      <c r="I403" s="153"/>
      <c r="L403" s="33"/>
      <c r="M403" s="154"/>
      <c r="T403" s="57"/>
      <c r="AT403" s="17" t="s">
        <v>318</v>
      </c>
      <c r="AU403" s="17" t="s">
        <v>90</v>
      </c>
    </row>
    <row r="404" spans="2:65" s="12" customFormat="1" x14ac:dyDescent="0.2">
      <c r="B404" s="157"/>
      <c r="D404" s="155" t="s">
        <v>455</v>
      </c>
      <c r="E404" s="158" t="s">
        <v>1</v>
      </c>
      <c r="F404" s="159" t="s">
        <v>878</v>
      </c>
      <c r="H404" s="160">
        <v>55.65</v>
      </c>
      <c r="I404" s="161"/>
      <c r="L404" s="157"/>
      <c r="M404" s="162"/>
      <c r="T404" s="163"/>
      <c r="AT404" s="158" t="s">
        <v>455</v>
      </c>
      <c r="AU404" s="158" t="s">
        <v>90</v>
      </c>
      <c r="AV404" s="12" t="s">
        <v>90</v>
      </c>
      <c r="AW404" s="12" t="s">
        <v>37</v>
      </c>
      <c r="AX404" s="12" t="s">
        <v>81</v>
      </c>
      <c r="AY404" s="158" t="s">
        <v>309</v>
      </c>
    </row>
    <row r="405" spans="2:65" s="13" customFormat="1" x14ac:dyDescent="0.2">
      <c r="B405" s="164"/>
      <c r="D405" s="155" t="s">
        <v>455</v>
      </c>
      <c r="E405" s="165" t="s">
        <v>1</v>
      </c>
      <c r="F405" s="166" t="s">
        <v>457</v>
      </c>
      <c r="H405" s="167">
        <v>55.65</v>
      </c>
      <c r="I405" s="168"/>
      <c r="L405" s="164"/>
      <c r="M405" s="169"/>
      <c r="T405" s="170"/>
      <c r="AT405" s="165" t="s">
        <v>455</v>
      </c>
      <c r="AU405" s="165" t="s">
        <v>90</v>
      </c>
      <c r="AV405" s="13" t="s">
        <v>120</v>
      </c>
      <c r="AW405" s="13" t="s">
        <v>37</v>
      </c>
      <c r="AX405" s="13" t="s">
        <v>88</v>
      </c>
      <c r="AY405" s="165" t="s">
        <v>309</v>
      </c>
    </row>
    <row r="406" spans="2:65" s="1" customFormat="1" ht="16.5" customHeight="1" x14ac:dyDescent="0.2">
      <c r="B406" s="137"/>
      <c r="C406" s="138" t="s">
        <v>447</v>
      </c>
      <c r="D406" s="138" t="s">
        <v>311</v>
      </c>
      <c r="E406" s="139" t="s">
        <v>879</v>
      </c>
      <c r="F406" s="140" t="s">
        <v>880</v>
      </c>
      <c r="G406" s="141" t="s">
        <v>419</v>
      </c>
      <c r="H406" s="142">
        <v>49.045000000000002</v>
      </c>
      <c r="I406" s="143"/>
      <c r="J406" s="144">
        <f>ROUND(I406*H406,2)</f>
        <v>0</v>
      </c>
      <c r="K406" s="140" t="s">
        <v>610</v>
      </c>
      <c r="L406" s="33"/>
      <c r="M406" s="145" t="s">
        <v>1</v>
      </c>
      <c r="N406" s="146" t="s">
        <v>46</v>
      </c>
      <c r="P406" s="147">
        <f>O406*H406</f>
        <v>0</v>
      </c>
      <c r="Q406" s="147">
        <v>2.5018699999999998</v>
      </c>
      <c r="R406" s="147">
        <f>Q406*H406</f>
        <v>122.70421415</v>
      </c>
      <c r="S406" s="147">
        <v>0</v>
      </c>
      <c r="T406" s="148">
        <f>S406*H406</f>
        <v>0</v>
      </c>
      <c r="AR406" s="149" t="s">
        <v>120</v>
      </c>
      <c r="AT406" s="149" t="s">
        <v>311</v>
      </c>
      <c r="AU406" s="149" t="s">
        <v>90</v>
      </c>
      <c r="AY406" s="17" t="s">
        <v>309</v>
      </c>
      <c r="BE406" s="150">
        <f>IF(N406="základní",J406,0)</f>
        <v>0</v>
      </c>
      <c r="BF406" s="150">
        <f>IF(N406="snížená",J406,0)</f>
        <v>0</v>
      </c>
      <c r="BG406" s="150">
        <f>IF(N406="zákl. přenesená",J406,0)</f>
        <v>0</v>
      </c>
      <c r="BH406" s="150">
        <f>IF(N406="sníž. přenesená",J406,0)</f>
        <v>0</v>
      </c>
      <c r="BI406" s="150">
        <f>IF(N406="nulová",J406,0)</f>
        <v>0</v>
      </c>
      <c r="BJ406" s="17" t="s">
        <v>88</v>
      </c>
      <c r="BK406" s="150">
        <f>ROUND(I406*H406,2)</f>
        <v>0</v>
      </c>
      <c r="BL406" s="17" t="s">
        <v>120</v>
      </c>
      <c r="BM406" s="149" t="s">
        <v>881</v>
      </c>
    </row>
    <row r="407" spans="2:65" s="1" customFormat="1" x14ac:dyDescent="0.2">
      <c r="B407" s="33"/>
      <c r="D407" s="151" t="s">
        <v>316</v>
      </c>
      <c r="F407" s="152" t="s">
        <v>882</v>
      </c>
      <c r="I407" s="153"/>
      <c r="L407" s="33"/>
      <c r="M407" s="154"/>
      <c r="T407" s="57"/>
      <c r="AT407" s="17" t="s">
        <v>316</v>
      </c>
      <c r="AU407" s="17" t="s">
        <v>90</v>
      </c>
    </row>
    <row r="408" spans="2:65" s="1" customFormat="1" ht="68.25" x14ac:dyDescent="0.2">
      <c r="B408" s="33"/>
      <c r="D408" s="155" t="s">
        <v>318</v>
      </c>
      <c r="F408" s="156" t="s">
        <v>883</v>
      </c>
      <c r="I408" s="153"/>
      <c r="L408" s="33"/>
      <c r="M408" s="154"/>
      <c r="T408" s="57"/>
      <c r="AT408" s="17" t="s">
        <v>318</v>
      </c>
      <c r="AU408" s="17" t="s">
        <v>90</v>
      </c>
    </row>
    <row r="409" spans="2:65" s="12" customFormat="1" x14ac:dyDescent="0.2">
      <c r="B409" s="157"/>
      <c r="D409" s="155" t="s">
        <v>455</v>
      </c>
      <c r="E409" s="158" t="s">
        <v>1</v>
      </c>
      <c r="F409" s="159" t="s">
        <v>884</v>
      </c>
      <c r="H409" s="160">
        <v>24.693999999999999</v>
      </c>
      <c r="I409" s="161"/>
      <c r="L409" s="157"/>
      <c r="M409" s="162"/>
      <c r="T409" s="163"/>
      <c r="AT409" s="158" t="s">
        <v>455</v>
      </c>
      <c r="AU409" s="158" t="s">
        <v>90</v>
      </c>
      <c r="AV409" s="12" t="s">
        <v>90</v>
      </c>
      <c r="AW409" s="12" t="s">
        <v>37</v>
      </c>
      <c r="AX409" s="12" t="s">
        <v>81</v>
      </c>
      <c r="AY409" s="158" t="s">
        <v>309</v>
      </c>
    </row>
    <row r="410" spans="2:65" s="12" customFormat="1" x14ac:dyDescent="0.2">
      <c r="B410" s="157"/>
      <c r="D410" s="155" t="s">
        <v>455</v>
      </c>
      <c r="E410" s="158" t="s">
        <v>1</v>
      </c>
      <c r="F410" s="159" t="s">
        <v>885</v>
      </c>
      <c r="H410" s="160">
        <v>24.350999999999999</v>
      </c>
      <c r="I410" s="161"/>
      <c r="L410" s="157"/>
      <c r="M410" s="162"/>
      <c r="T410" s="163"/>
      <c r="AT410" s="158" t="s">
        <v>455</v>
      </c>
      <c r="AU410" s="158" t="s">
        <v>90</v>
      </c>
      <c r="AV410" s="12" t="s">
        <v>90</v>
      </c>
      <c r="AW410" s="12" t="s">
        <v>37</v>
      </c>
      <c r="AX410" s="12" t="s">
        <v>81</v>
      </c>
      <c r="AY410" s="158" t="s">
        <v>309</v>
      </c>
    </row>
    <row r="411" spans="2:65" s="13" customFormat="1" x14ac:dyDescent="0.2">
      <c r="B411" s="164"/>
      <c r="D411" s="155" t="s">
        <v>455</v>
      </c>
      <c r="E411" s="165" t="s">
        <v>1</v>
      </c>
      <c r="F411" s="166" t="s">
        <v>457</v>
      </c>
      <c r="H411" s="167">
        <v>49.045000000000002</v>
      </c>
      <c r="I411" s="168"/>
      <c r="L411" s="164"/>
      <c r="M411" s="169"/>
      <c r="T411" s="170"/>
      <c r="AT411" s="165" t="s">
        <v>455</v>
      </c>
      <c r="AU411" s="165" t="s">
        <v>90</v>
      </c>
      <c r="AV411" s="13" t="s">
        <v>120</v>
      </c>
      <c r="AW411" s="13" t="s">
        <v>37</v>
      </c>
      <c r="AX411" s="13" t="s">
        <v>88</v>
      </c>
      <c r="AY411" s="165" t="s">
        <v>309</v>
      </c>
    </row>
    <row r="412" spans="2:65" s="1" customFormat="1" ht="16.5" customHeight="1" x14ac:dyDescent="0.2">
      <c r="B412" s="137"/>
      <c r="C412" s="138" t="s">
        <v>587</v>
      </c>
      <c r="D412" s="138" t="s">
        <v>311</v>
      </c>
      <c r="E412" s="139" t="s">
        <v>886</v>
      </c>
      <c r="F412" s="140" t="s">
        <v>887</v>
      </c>
      <c r="G412" s="141" t="s">
        <v>360</v>
      </c>
      <c r="H412" s="142">
        <v>44</v>
      </c>
      <c r="I412" s="143"/>
      <c r="J412" s="144">
        <f>ROUND(I412*H412,2)</f>
        <v>0</v>
      </c>
      <c r="K412" s="140" t="s">
        <v>610</v>
      </c>
      <c r="L412" s="33"/>
      <c r="M412" s="145" t="s">
        <v>1</v>
      </c>
      <c r="N412" s="146" t="s">
        <v>46</v>
      </c>
      <c r="P412" s="147">
        <f>O412*H412</f>
        <v>0</v>
      </c>
      <c r="Q412" s="147">
        <v>2.4399999999999999E-3</v>
      </c>
      <c r="R412" s="147">
        <f>Q412*H412</f>
        <v>0.10736</v>
      </c>
      <c r="S412" s="147">
        <v>0</v>
      </c>
      <c r="T412" s="148">
        <f>S412*H412</f>
        <v>0</v>
      </c>
      <c r="AR412" s="149" t="s">
        <v>120</v>
      </c>
      <c r="AT412" s="149" t="s">
        <v>311</v>
      </c>
      <c r="AU412" s="149" t="s">
        <v>90</v>
      </c>
      <c r="AY412" s="17" t="s">
        <v>309</v>
      </c>
      <c r="BE412" s="150">
        <f>IF(N412="základní",J412,0)</f>
        <v>0</v>
      </c>
      <c r="BF412" s="150">
        <f>IF(N412="snížená",J412,0)</f>
        <v>0</v>
      </c>
      <c r="BG412" s="150">
        <f>IF(N412="zákl. přenesená",J412,0)</f>
        <v>0</v>
      </c>
      <c r="BH412" s="150">
        <f>IF(N412="sníž. přenesená",J412,0)</f>
        <v>0</v>
      </c>
      <c r="BI412" s="150">
        <f>IF(N412="nulová",J412,0)</f>
        <v>0</v>
      </c>
      <c r="BJ412" s="17" t="s">
        <v>88</v>
      </c>
      <c r="BK412" s="150">
        <f>ROUND(I412*H412,2)</f>
        <v>0</v>
      </c>
      <c r="BL412" s="17" t="s">
        <v>120</v>
      </c>
      <c r="BM412" s="149" t="s">
        <v>888</v>
      </c>
    </row>
    <row r="413" spans="2:65" s="1" customFormat="1" x14ac:dyDescent="0.2">
      <c r="B413" s="33"/>
      <c r="D413" s="151" t="s">
        <v>316</v>
      </c>
      <c r="F413" s="152" t="s">
        <v>889</v>
      </c>
      <c r="I413" s="153"/>
      <c r="L413" s="33"/>
      <c r="M413" s="154"/>
      <c r="T413" s="57"/>
      <c r="AT413" s="17" t="s">
        <v>316</v>
      </c>
      <c r="AU413" s="17" t="s">
        <v>90</v>
      </c>
    </row>
    <row r="414" spans="2:65" s="12" customFormat="1" x14ac:dyDescent="0.2">
      <c r="B414" s="157"/>
      <c r="D414" s="155" t="s">
        <v>455</v>
      </c>
      <c r="E414" s="158" t="s">
        <v>1</v>
      </c>
      <c r="F414" s="159" t="s">
        <v>890</v>
      </c>
      <c r="H414" s="160">
        <v>33.92</v>
      </c>
      <c r="I414" s="161"/>
      <c r="L414" s="157"/>
      <c r="M414" s="162"/>
      <c r="T414" s="163"/>
      <c r="AT414" s="158" t="s">
        <v>455</v>
      </c>
      <c r="AU414" s="158" t="s">
        <v>90</v>
      </c>
      <c r="AV414" s="12" t="s">
        <v>90</v>
      </c>
      <c r="AW414" s="12" t="s">
        <v>37</v>
      </c>
      <c r="AX414" s="12" t="s">
        <v>81</v>
      </c>
      <c r="AY414" s="158" t="s">
        <v>309</v>
      </c>
    </row>
    <row r="415" spans="2:65" s="12" customFormat="1" x14ac:dyDescent="0.2">
      <c r="B415" s="157"/>
      <c r="D415" s="155" t="s">
        <v>455</v>
      </c>
      <c r="E415" s="158" t="s">
        <v>1</v>
      </c>
      <c r="F415" s="159" t="s">
        <v>891</v>
      </c>
      <c r="H415" s="160">
        <v>10.08</v>
      </c>
      <c r="I415" s="161"/>
      <c r="L415" s="157"/>
      <c r="M415" s="162"/>
      <c r="T415" s="163"/>
      <c r="AT415" s="158" t="s">
        <v>455</v>
      </c>
      <c r="AU415" s="158" t="s">
        <v>90</v>
      </c>
      <c r="AV415" s="12" t="s">
        <v>90</v>
      </c>
      <c r="AW415" s="12" t="s">
        <v>37</v>
      </c>
      <c r="AX415" s="12" t="s">
        <v>81</v>
      </c>
      <c r="AY415" s="158" t="s">
        <v>309</v>
      </c>
    </row>
    <row r="416" spans="2:65" s="13" customFormat="1" x14ac:dyDescent="0.2">
      <c r="B416" s="164"/>
      <c r="D416" s="155" t="s">
        <v>455</v>
      </c>
      <c r="E416" s="165" t="s">
        <v>1</v>
      </c>
      <c r="F416" s="166" t="s">
        <v>457</v>
      </c>
      <c r="H416" s="167">
        <v>44</v>
      </c>
      <c r="I416" s="168"/>
      <c r="L416" s="164"/>
      <c r="M416" s="169"/>
      <c r="T416" s="170"/>
      <c r="AT416" s="165" t="s">
        <v>455</v>
      </c>
      <c r="AU416" s="165" t="s">
        <v>90</v>
      </c>
      <c r="AV416" s="13" t="s">
        <v>120</v>
      </c>
      <c r="AW416" s="13" t="s">
        <v>37</v>
      </c>
      <c r="AX416" s="13" t="s">
        <v>88</v>
      </c>
      <c r="AY416" s="165" t="s">
        <v>309</v>
      </c>
    </row>
    <row r="417" spans="2:65" s="1" customFormat="1" ht="16.5" customHeight="1" x14ac:dyDescent="0.2">
      <c r="B417" s="137"/>
      <c r="C417" s="138" t="s">
        <v>452</v>
      </c>
      <c r="D417" s="138" t="s">
        <v>311</v>
      </c>
      <c r="E417" s="139" t="s">
        <v>892</v>
      </c>
      <c r="F417" s="140" t="s">
        <v>893</v>
      </c>
      <c r="G417" s="141" t="s">
        <v>360</v>
      </c>
      <c r="H417" s="142">
        <v>44</v>
      </c>
      <c r="I417" s="143"/>
      <c r="J417" s="144">
        <f>ROUND(I417*H417,2)</f>
        <v>0</v>
      </c>
      <c r="K417" s="140" t="s">
        <v>610</v>
      </c>
      <c r="L417" s="33"/>
      <c r="M417" s="145" t="s">
        <v>1</v>
      </c>
      <c r="N417" s="146" t="s">
        <v>46</v>
      </c>
      <c r="P417" s="147">
        <f>O417*H417</f>
        <v>0</v>
      </c>
      <c r="Q417" s="147">
        <v>0</v>
      </c>
      <c r="R417" s="147">
        <f>Q417*H417</f>
        <v>0</v>
      </c>
      <c r="S417" s="147">
        <v>0</v>
      </c>
      <c r="T417" s="148">
        <f>S417*H417</f>
        <v>0</v>
      </c>
      <c r="AR417" s="149" t="s">
        <v>120</v>
      </c>
      <c r="AT417" s="149" t="s">
        <v>311</v>
      </c>
      <c r="AU417" s="149" t="s">
        <v>90</v>
      </c>
      <c r="AY417" s="17" t="s">
        <v>309</v>
      </c>
      <c r="BE417" s="150">
        <f>IF(N417="základní",J417,0)</f>
        <v>0</v>
      </c>
      <c r="BF417" s="150">
        <f>IF(N417="snížená",J417,0)</f>
        <v>0</v>
      </c>
      <c r="BG417" s="150">
        <f>IF(N417="zákl. přenesená",J417,0)</f>
        <v>0</v>
      </c>
      <c r="BH417" s="150">
        <f>IF(N417="sníž. přenesená",J417,0)</f>
        <v>0</v>
      </c>
      <c r="BI417" s="150">
        <f>IF(N417="nulová",J417,0)</f>
        <v>0</v>
      </c>
      <c r="BJ417" s="17" t="s">
        <v>88</v>
      </c>
      <c r="BK417" s="150">
        <f>ROUND(I417*H417,2)</f>
        <v>0</v>
      </c>
      <c r="BL417" s="17" t="s">
        <v>120</v>
      </c>
      <c r="BM417" s="149" t="s">
        <v>894</v>
      </c>
    </row>
    <row r="418" spans="2:65" s="1" customFormat="1" x14ac:dyDescent="0.2">
      <c r="B418" s="33"/>
      <c r="D418" s="151" t="s">
        <v>316</v>
      </c>
      <c r="F418" s="152" t="s">
        <v>895</v>
      </c>
      <c r="I418" s="153"/>
      <c r="L418" s="33"/>
      <c r="M418" s="154"/>
      <c r="T418" s="57"/>
      <c r="AT418" s="17" t="s">
        <v>316</v>
      </c>
      <c r="AU418" s="17" t="s">
        <v>90</v>
      </c>
    </row>
    <row r="419" spans="2:65" s="1" customFormat="1" ht="16.5" customHeight="1" x14ac:dyDescent="0.2">
      <c r="B419" s="137"/>
      <c r="C419" s="138" t="s">
        <v>896</v>
      </c>
      <c r="D419" s="138" t="s">
        <v>311</v>
      </c>
      <c r="E419" s="139" t="s">
        <v>897</v>
      </c>
      <c r="F419" s="140" t="s">
        <v>898</v>
      </c>
      <c r="G419" s="141" t="s">
        <v>391</v>
      </c>
      <c r="H419" s="142">
        <v>29.427</v>
      </c>
      <c r="I419" s="143"/>
      <c r="J419" s="144">
        <f>ROUND(I419*H419,2)</f>
        <v>0</v>
      </c>
      <c r="K419" s="140" t="s">
        <v>610</v>
      </c>
      <c r="L419" s="33"/>
      <c r="M419" s="145" t="s">
        <v>1</v>
      </c>
      <c r="N419" s="146" t="s">
        <v>46</v>
      </c>
      <c r="P419" s="147">
        <f>O419*H419</f>
        <v>0</v>
      </c>
      <c r="Q419" s="147">
        <v>1.05237</v>
      </c>
      <c r="R419" s="147">
        <f>Q419*H419</f>
        <v>30.968091990000001</v>
      </c>
      <c r="S419" s="147">
        <v>0</v>
      </c>
      <c r="T419" s="148">
        <f>S419*H419</f>
        <v>0</v>
      </c>
      <c r="AR419" s="149" t="s">
        <v>120</v>
      </c>
      <c r="AT419" s="149" t="s">
        <v>311</v>
      </c>
      <c r="AU419" s="149" t="s">
        <v>90</v>
      </c>
      <c r="AY419" s="17" t="s">
        <v>309</v>
      </c>
      <c r="BE419" s="150">
        <f>IF(N419="základní",J419,0)</f>
        <v>0</v>
      </c>
      <c r="BF419" s="150">
        <f>IF(N419="snížená",J419,0)</f>
        <v>0</v>
      </c>
      <c r="BG419" s="150">
        <f>IF(N419="zákl. přenesená",J419,0)</f>
        <v>0</v>
      </c>
      <c r="BH419" s="150">
        <f>IF(N419="sníž. přenesená",J419,0)</f>
        <v>0</v>
      </c>
      <c r="BI419" s="150">
        <f>IF(N419="nulová",J419,0)</f>
        <v>0</v>
      </c>
      <c r="BJ419" s="17" t="s">
        <v>88</v>
      </c>
      <c r="BK419" s="150">
        <f>ROUND(I419*H419,2)</f>
        <v>0</v>
      </c>
      <c r="BL419" s="17" t="s">
        <v>120</v>
      </c>
      <c r="BM419" s="149" t="s">
        <v>899</v>
      </c>
    </row>
    <row r="420" spans="2:65" s="1" customFormat="1" x14ac:dyDescent="0.2">
      <c r="B420" s="33"/>
      <c r="D420" s="151" t="s">
        <v>316</v>
      </c>
      <c r="F420" s="152" t="s">
        <v>900</v>
      </c>
      <c r="I420" s="153"/>
      <c r="L420" s="33"/>
      <c r="M420" s="154"/>
      <c r="T420" s="57"/>
      <c r="AT420" s="17" t="s">
        <v>316</v>
      </c>
      <c r="AU420" s="17" t="s">
        <v>90</v>
      </c>
    </row>
    <row r="421" spans="2:65" s="12" customFormat="1" x14ac:dyDescent="0.2">
      <c r="B421" s="157"/>
      <c r="D421" s="155" t="s">
        <v>455</v>
      </c>
      <c r="E421" s="158" t="s">
        <v>1</v>
      </c>
      <c r="F421" s="159" t="s">
        <v>901</v>
      </c>
      <c r="H421" s="160">
        <v>14.816000000000001</v>
      </c>
      <c r="I421" s="161"/>
      <c r="L421" s="157"/>
      <c r="M421" s="162"/>
      <c r="T421" s="163"/>
      <c r="AT421" s="158" t="s">
        <v>455</v>
      </c>
      <c r="AU421" s="158" t="s">
        <v>90</v>
      </c>
      <c r="AV421" s="12" t="s">
        <v>90</v>
      </c>
      <c r="AW421" s="12" t="s">
        <v>37</v>
      </c>
      <c r="AX421" s="12" t="s">
        <v>81</v>
      </c>
      <c r="AY421" s="158" t="s">
        <v>309</v>
      </c>
    </row>
    <row r="422" spans="2:65" s="12" customFormat="1" x14ac:dyDescent="0.2">
      <c r="B422" s="157"/>
      <c r="D422" s="155" t="s">
        <v>455</v>
      </c>
      <c r="E422" s="158" t="s">
        <v>1</v>
      </c>
      <c r="F422" s="159" t="s">
        <v>902</v>
      </c>
      <c r="H422" s="160">
        <v>14.611000000000001</v>
      </c>
      <c r="I422" s="161"/>
      <c r="L422" s="157"/>
      <c r="M422" s="162"/>
      <c r="T422" s="163"/>
      <c r="AT422" s="158" t="s">
        <v>455</v>
      </c>
      <c r="AU422" s="158" t="s">
        <v>90</v>
      </c>
      <c r="AV422" s="12" t="s">
        <v>90</v>
      </c>
      <c r="AW422" s="12" t="s">
        <v>37</v>
      </c>
      <c r="AX422" s="12" t="s">
        <v>81</v>
      </c>
      <c r="AY422" s="158" t="s">
        <v>309</v>
      </c>
    </row>
    <row r="423" spans="2:65" s="13" customFormat="1" x14ac:dyDescent="0.2">
      <c r="B423" s="164"/>
      <c r="D423" s="155" t="s">
        <v>455</v>
      </c>
      <c r="E423" s="165" t="s">
        <v>1</v>
      </c>
      <c r="F423" s="166" t="s">
        <v>457</v>
      </c>
      <c r="H423" s="167">
        <v>29.427</v>
      </c>
      <c r="I423" s="168"/>
      <c r="L423" s="164"/>
      <c r="M423" s="169"/>
      <c r="T423" s="170"/>
      <c r="AT423" s="165" t="s">
        <v>455</v>
      </c>
      <c r="AU423" s="165" t="s">
        <v>90</v>
      </c>
      <c r="AV423" s="13" t="s">
        <v>120</v>
      </c>
      <c r="AW423" s="13" t="s">
        <v>37</v>
      </c>
      <c r="AX423" s="13" t="s">
        <v>88</v>
      </c>
      <c r="AY423" s="165" t="s">
        <v>309</v>
      </c>
    </row>
    <row r="424" spans="2:65" s="1" customFormat="1" ht="16.5" customHeight="1" x14ac:dyDescent="0.2">
      <c r="B424" s="137"/>
      <c r="C424" s="138" t="s">
        <v>461</v>
      </c>
      <c r="D424" s="138" t="s">
        <v>311</v>
      </c>
      <c r="E424" s="139" t="s">
        <v>903</v>
      </c>
      <c r="F424" s="140" t="s">
        <v>904</v>
      </c>
      <c r="G424" s="141" t="s">
        <v>360</v>
      </c>
      <c r="H424" s="142">
        <v>446.44600000000003</v>
      </c>
      <c r="I424" s="143"/>
      <c r="J424" s="144">
        <f>ROUND(I424*H424,2)</f>
        <v>0</v>
      </c>
      <c r="K424" s="140" t="s">
        <v>610</v>
      </c>
      <c r="L424" s="33"/>
      <c r="M424" s="145" t="s">
        <v>1</v>
      </c>
      <c r="N424" s="146" t="s">
        <v>46</v>
      </c>
      <c r="P424" s="147">
        <f>O424*H424</f>
        <v>0</v>
      </c>
      <c r="Q424" s="147">
        <v>3.1099999999999999E-3</v>
      </c>
      <c r="R424" s="147">
        <f>Q424*H424</f>
        <v>1.3884470600000001</v>
      </c>
      <c r="S424" s="147">
        <v>0</v>
      </c>
      <c r="T424" s="148">
        <f>S424*H424</f>
        <v>0</v>
      </c>
      <c r="AR424" s="149" t="s">
        <v>120</v>
      </c>
      <c r="AT424" s="149" t="s">
        <v>311</v>
      </c>
      <c r="AU424" s="149" t="s">
        <v>90</v>
      </c>
      <c r="AY424" s="17" t="s">
        <v>309</v>
      </c>
      <c r="BE424" s="150">
        <f>IF(N424="základní",J424,0)</f>
        <v>0</v>
      </c>
      <c r="BF424" s="150">
        <f>IF(N424="snížená",J424,0)</f>
        <v>0</v>
      </c>
      <c r="BG424" s="150">
        <f>IF(N424="zákl. přenesená",J424,0)</f>
        <v>0</v>
      </c>
      <c r="BH424" s="150">
        <f>IF(N424="sníž. přenesená",J424,0)</f>
        <v>0</v>
      </c>
      <c r="BI424" s="150">
        <f>IF(N424="nulová",J424,0)</f>
        <v>0</v>
      </c>
      <c r="BJ424" s="17" t="s">
        <v>88</v>
      </c>
      <c r="BK424" s="150">
        <f>ROUND(I424*H424,2)</f>
        <v>0</v>
      </c>
      <c r="BL424" s="17" t="s">
        <v>120</v>
      </c>
      <c r="BM424" s="149" t="s">
        <v>905</v>
      </c>
    </row>
    <row r="425" spans="2:65" s="1" customFormat="1" x14ac:dyDescent="0.2">
      <c r="B425" s="33"/>
      <c r="D425" s="151" t="s">
        <v>316</v>
      </c>
      <c r="F425" s="152" t="s">
        <v>906</v>
      </c>
      <c r="I425" s="153"/>
      <c r="L425" s="33"/>
      <c r="M425" s="154"/>
      <c r="T425" s="57"/>
      <c r="AT425" s="17" t="s">
        <v>316</v>
      </c>
      <c r="AU425" s="17" t="s">
        <v>90</v>
      </c>
    </row>
    <row r="426" spans="2:65" s="12" customFormat="1" x14ac:dyDescent="0.2">
      <c r="B426" s="157"/>
      <c r="D426" s="155" t="s">
        <v>455</v>
      </c>
      <c r="E426" s="158" t="s">
        <v>1</v>
      </c>
      <c r="F426" s="159" t="s">
        <v>907</v>
      </c>
      <c r="H426" s="160">
        <v>213.018</v>
      </c>
      <c r="I426" s="161"/>
      <c r="L426" s="157"/>
      <c r="M426" s="162"/>
      <c r="T426" s="163"/>
      <c r="AT426" s="158" t="s">
        <v>455</v>
      </c>
      <c r="AU426" s="158" t="s">
        <v>90</v>
      </c>
      <c r="AV426" s="12" t="s">
        <v>90</v>
      </c>
      <c r="AW426" s="12" t="s">
        <v>37</v>
      </c>
      <c r="AX426" s="12" t="s">
        <v>81</v>
      </c>
      <c r="AY426" s="158" t="s">
        <v>309</v>
      </c>
    </row>
    <row r="427" spans="2:65" s="12" customFormat="1" x14ac:dyDescent="0.2">
      <c r="B427" s="157"/>
      <c r="D427" s="155" t="s">
        <v>455</v>
      </c>
      <c r="E427" s="158" t="s">
        <v>1</v>
      </c>
      <c r="F427" s="159" t="s">
        <v>908</v>
      </c>
      <c r="H427" s="160">
        <v>233.428</v>
      </c>
      <c r="I427" s="161"/>
      <c r="L427" s="157"/>
      <c r="M427" s="162"/>
      <c r="T427" s="163"/>
      <c r="AT427" s="158" t="s">
        <v>455</v>
      </c>
      <c r="AU427" s="158" t="s">
        <v>90</v>
      </c>
      <c r="AV427" s="12" t="s">
        <v>90</v>
      </c>
      <c r="AW427" s="12" t="s">
        <v>37</v>
      </c>
      <c r="AX427" s="12" t="s">
        <v>81</v>
      </c>
      <c r="AY427" s="158" t="s">
        <v>309</v>
      </c>
    </row>
    <row r="428" spans="2:65" s="13" customFormat="1" x14ac:dyDescent="0.2">
      <c r="B428" s="164"/>
      <c r="D428" s="155" t="s">
        <v>455</v>
      </c>
      <c r="E428" s="165" t="s">
        <v>1</v>
      </c>
      <c r="F428" s="166" t="s">
        <v>457</v>
      </c>
      <c r="H428" s="167">
        <v>446.44600000000003</v>
      </c>
      <c r="I428" s="168"/>
      <c r="L428" s="164"/>
      <c r="M428" s="169"/>
      <c r="T428" s="170"/>
      <c r="AT428" s="165" t="s">
        <v>455</v>
      </c>
      <c r="AU428" s="165" t="s">
        <v>90</v>
      </c>
      <c r="AV428" s="13" t="s">
        <v>120</v>
      </c>
      <c r="AW428" s="13" t="s">
        <v>37</v>
      </c>
      <c r="AX428" s="13" t="s">
        <v>88</v>
      </c>
      <c r="AY428" s="165" t="s">
        <v>309</v>
      </c>
    </row>
    <row r="429" spans="2:65" s="1" customFormat="1" ht="16.5" customHeight="1" x14ac:dyDescent="0.2">
      <c r="B429" s="137"/>
      <c r="C429" s="138" t="s">
        <v>909</v>
      </c>
      <c r="D429" s="138" t="s">
        <v>311</v>
      </c>
      <c r="E429" s="139" t="s">
        <v>910</v>
      </c>
      <c r="F429" s="140" t="s">
        <v>911</v>
      </c>
      <c r="G429" s="141" t="s">
        <v>360</v>
      </c>
      <c r="H429" s="142">
        <v>446.44600000000003</v>
      </c>
      <c r="I429" s="143"/>
      <c r="J429" s="144">
        <f>ROUND(I429*H429,2)</f>
        <v>0</v>
      </c>
      <c r="K429" s="140" t="s">
        <v>610</v>
      </c>
      <c r="L429" s="33"/>
      <c r="M429" s="145" t="s">
        <v>1</v>
      </c>
      <c r="N429" s="146" t="s">
        <v>46</v>
      </c>
      <c r="P429" s="147">
        <f>O429*H429</f>
        <v>0</v>
      </c>
      <c r="Q429" s="147">
        <v>0</v>
      </c>
      <c r="R429" s="147">
        <f>Q429*H429</f>
        <v>0</v>
      </c>
      <c r="S429" s="147">
        <v>0</v>
      </c>
      <c r="T429" s="148">
        <f>S429*H429</f>
        <v>0</v>
      </c>
      <c r="AR429" s="149" t="s">
        <v>120</v>
      </c>
      <c r="AT429" s="149" t="s">
        <v>311</v>
      </c>
      <c r="AU429" s="149" t="s">
        <v>90</v>
      </c>
      <c r="AY429" s="17" t="s">
        <v>309</v>
      </c>
      <c r="BE429" s="150">
        <f>IF(N429="základní",J429,0)</f>
        <v>0</v>
      </c>
      <c r="BF429" s="150">
        <f>IF(N429="snížená",J429,0)</f>
        <v>0</v>
      </c>
      <c r="BG429" s="150">
        <f>IF(N429="zákl. přenesená",J429,0)</f>
        <v>0</v>
      </c>
      <c r="BH429" s="150">
        <f>IF(N429="sníž. přenesená",J429,0)</f>
        <v>0</v>
      </c>
      <c r="BI429" s="150">
        <f>IF(N429="nulová",J429,0)</f>
        <v>0</v>
      </c>
      <c r="BJ429" s="17" t="s">
        <v>88</v>
      </c>
      <c r="BK429" s="150">
        <f>ROUND(I429*H429,2)</f>
        <v>0</v>
      </c>
      <c r="BL429" s="17" t="s">
        <v>120</v>
      </c>
      <c r="BM429" s="149" t="s">
        <v>912</v>
      </c>
    </row>
    <row r="430" spans="2:65" s="1" customFormat="1" x14ac:dyDescent="0.2">
      <c r="B430" s="33"/>
      <c r="D430" s="151" t="s">
        <v>316</v>
      </c>
      <c r="F430" s="152" t="s">
        <v>913</v>
      </c>
      <c r="I430" s="153"/>
      <c r="L430" s="33"/>
      <c r="M430" s="154"/>
      <c r="T430" s="57"/>
      <c r="AT430" s="17" t="s">
        <v>316</v>
      </c>
      <c r="AU430" s="17" t="s">
        <v>90</v>
      </c>
    </row>
    <row r="431" spans="2:65" s="1" customFormat="1" ht="16.5" customHeight="1" x14ac:dyDescent="0.2">
      <c r="B431" s="137"/>
      <c r="C431" s="138" t="s">
        <v>468</v>
      </c>
      <c r="D431" s="138" t="s">
        <v>311</v>
      </c>
      <c r="E431" s="139" t="s">
        <v>914</v>
      </c>
      <c r="F431" s="140" t="s">
        <v>915</v>
      </c>
      <c r="G431" s="141" t="s">
        <v>419</v>
      </c>
      <c r="H431" s="142">
        <v>713.08600000000001</v>
      </c>
      <c r="I431" s="143"/>
      <c r="J431" s="144">
        <f>ROUND(I431*H431,2)</f>
        <v>0</v>
      </c>
      <c r="K431" s="140" t="s">
        <v>610</v>
      </c>
      <c r="L431" s="33"/>
      <c r="M431" s="145" t="s">
        <v>1</v>
      </c>
      <c r="N431" s="146" t="s">
        <v>46</v>
      </c>
      <c r="P431" s="147">
        <f>O431*H431</f>
        <v>0</v>
      </c>
      <c r="Q431" s="147">
        <v>2.5018799999999999</v>
      </c>
      <c r="R431" s="147">
        <f>Q431*H431</f>
        <v>1784.0556016799999</v>
      </c>
      <c r="S431" s="147">
        <v>0</v>
      </c>
      <c r="T431" s="148">
        <f>S431*H431</f>
        <v>0</v>
      </c>
      <c r="AR431" s="149" t="s">
        <v>120</v>
      </c>
      <c r="AT431" s="149" t="s">
        <v>311</v>
      </c>
      <c r="AU431" s="149" t="s">
        <v>90</v>
      </c>
      <c r="AY431" s="17" t="s">
        <v>309</v>
      </c>
      <c r="BE431" s="150">
        <f>IF(N431="základní",J431,0)</f>
        <v>0</v>
      </c>
      <c r="BF431" s="150">
        <f>IF(N431="snížená",J431,0)</f>
        <v>0</v>
      </c>
      <c r="BG431" s="150">
        <f>IF(N431="zákl. přenesená",J431,0)</f>
        <v>0</v>
      </c>
      <c r="BH431" s="150">
        <f>IF(N431="sníž. přenesená",J431,0)</f>
        <v>0</v>
      </c>
      <c r="BI431" s="150">
        <f>IF(N431="nulová",J431,0)</f>
        <v>0</v>
      </c>
      <c r="BJ431" s="17" t="s">
        <v>88</v>
      </c>
      <c r="BK431" s="150">
        <f>ROUND(I431*H431,2)</f>
        <v>0</v>
      </c>
      <c r="BL431" s="17" t="s">
        <v>120</v>
      </c>
      <c r="BM431" s="149" t="s">
        <v>916</v>
      </c>
    </row>
    <row r="432" spans="2:65" s="1" customFormat="1" x14ac:dyDescent="0.2">
      <c r="B432" s="33"/>
      <c r="D432" s="151" t="s">
        <v>316</v>
      </c>
      <c r="F432" s="152" t="s">
        <v>917</v>
      </c>
      <c r="I432" s="153"/>
      <c r="L432" s="33"/>
      <c r="M432" s="154"/>
      <c r="T432" s="57"/>
      <c r="AT432" s="17" t="s">
        <v>316</v>
      </c>
      <c r="AU432" s="17" t="s">
        <v>90</v>
      </c>
    </row>
    <row r="433" spans="2:51" s="1" customFormat="1" ht="87.75" x14ac:dyDescent="0.2">
      <c r="B433" s="33"/>
      <c r="D433" s="155" t="s">
        <v>318</v>
      </c>
      <c r="F433" s="156" t="s">
        <v>918</v>
      </c>
      <c r="I433" s="153"/>
      <c r="L433" s="33"/>
      <c r="M433" s="154"/>
      <c r="T433" s="57"/>
      <c r="AT433" s="17" t="s">
        <v>318</v>
      </c>
      <c r="AU433" s="17" t="s">
        <v>90</v>
      </c>
    </row>
    <row r="434" spans="2:51" s="12" customFormat="1" x14ac:dyDescent="0.2">
      <c r="B434" s="157"/>
      <c r="D434" s="155" t="s">
        <v>455</v>
      </c>
      <c r="E434" s="158" t="s">
        <v>1</v>
      </c>
      <c r="F434" s="159" t="s">
        <v>919</v>
      </c>
      <c r="H434" s="160">
        <v>94.218999999999994</v>
      </c>
      <c r="I434" s="161"/>
      <c r="L434" s="157"/>
      <c r="M434" s="162"/>
      <c r="T434" s="163"/>
      <c r="AT434" s="158" t="s">
        <v>455</v>
      </c>
      <c r="AU434" s="158" t="s">
        <v>90</v>
      </c>
      <c r="AV434" s="12" t="s">
        <v>90</v>
      </c>
      <c r="AW434" s="12" t="s">
        <v>37</v>
      </c>
      <c r="AX434" s="12" t="s">
        <v>81</v>
      </c>
      <c r="AY434" s="158" t="s">
        <v>309</v>
      </c>
    </row>
    <row r="435" spans="2:51" s="12" customFormat="1" x14ac:dyDescent="0.2">
      <c r="B435" s="157"/>
      <c r="D435" s="155" t="s">
        <v>455</v>
      </c>
      <c r="E435" s="158" t="s">
        <v>1</v>
      </c>
      <c r="F435" s="159" t="s">
        <v>920</v>
      </c>
      <c r="H435" s="160">
        <v>62.634</v>
      </c>
      <c r="I435" s="161"/>
      <c r="L435" s="157"/>
      <c r="M435" s="162"/>
      <c r="T435" s="163"/>
      <c r="AT435" s="158" t="s">
        <v>455</v>
      </c>
      <c r="AU435" s="158" t="s">
        <v>90</v>
      </c>
      <c r="AV435" s="12" t="s">
        <v>90</v>
      </c>
      <c r="AW435" s="12" t="s">
        <v>37</v>
      </c>
      <c r="AX435" s="12" t="s">
        <v>81</v>
      </c>
      <c r="AY435" s="158" t="s">
        <v>309</v>
      </c>
    </row>
    <row r="436" spans="2:51" s="12" customFormat="1" x14ac:dyDescent="0.2">
      <c r="B436" s="157"/>
      <c r="D436" s="155" t="s">
        <v>455</v>
      </c>
      <c r="E436" s="158" t="s">
        <v>1</v>
      </c>
      <c r="F436" s="159" t="s">
        <v>921</v>
      </c>
      <c r="H436" s="160">
        <v>19.683</v>
      </c>
      <c r="I436" s="161"/>
      <c r="L436" s="157"/>
      <c r="M436" s="162"/>
      <c r="T436" s="163"/>
      <c r="AT436" s="158" t="s">
        <v>455</v>
      </c>
      <c r="AU436" s="158" t="s">
        <v>90</v>
      </c>
      <c r="AV436" s="12" t="s">
        <v>90</v>
      </c>
      <c r="AW436" s="12" t="s">
        <v>37</v>
      </c>
      <c r="AX436" s="12" t="s">
        <v>81</v>
      </c>
      <c r="AY436" s="158" t="s">
        <v>309</v>
      </c>
    </row>
    <row r="437" spans="2:51" s="12" customFormat="1" x14ac:dyDescent="0.2">
      <c r="B437" s="157"/>
      <c r="D437" s="155" t="s">
        <v>455</v>
      </c>
      <c r="E437" s="158" t="s">
        <v>1</v>
      </c>
      <c r="F437" s="159" t="s">
        <v>922</v>
      </c>
      <c r="H437" s="160">
        <v>9.2750000000000004</v>
      </c>
      <c r="I437" s="161"/>
      <c r="L437" s="157"/>
      <c r="M437" s="162"/>
      <c r="T437" s="163"/>
      <c r="AT437" s="158" t="s">
        <v>455</v>
      </c>
      <c r="AU437" s="158" t="s">
        <v>90</v>
      </c>
      <c r="AV437" s="12" t="s">
        <v>90</v>
      </c>
      <c r="AW437" s="12" t="s">
        <v>37</v>
      </c>
      <c r="AX437" s="12" t="s">
        <v>81</v>
      </c>
      <c r="AY437" s="158" t="s">
        <v>309</v>
      </c>
    </row>
    <row r="438" spans="2:51" s="12" customFormat="1" x14ac:dyDescent="0.2">
      <c r="B438" s="157"/>
      <c r="D438" s="155" t="s">
        <v>455</v>
      </c>
      <c r="E438" s="158" t="s">
        <v>1</v>
      </c>
      <c r="F438" s="159" t="s">
        <v>923</v>
      </c>
      <c r="H438" s="160">
        <v>92.307000000000002</v>
      </c>
      <c r="I438" s="161"/>
      <c r="L438" s="157"/>
      <c r="M438" s="162"/>
      <c r="T438" s="163"/>
      <c r="AT438" s="158" t="s">
        <v>455</v>
      </c>
      <c r="AU438" s="158" t="s">
        <v>90</v>
      </c>
      <c r="AV438" s="12" t="s">
        <v>90</v>
      </c>
      <c r="AW438" s="12" t="s">
        <v>37</v>
      </c>
      <c r="AX438" s="12" t="s">
        <v>81</v>
      </c>
      <c r="AY438" s="158" t="s">
        <v>309</v>
      </c>
    </row>
    <row r="439" spans="2:51" s="12" customFormat="1" x14ac:dyDescent="0.2">
      <c r="B439" s="157"/>
      <c r="D439" s="155" t="s">
        <v>455</v>
      </c>
      <c r="E439" s="158" t="s">
        <v>1</v>
      </c>
      <c r="F439" s="159" t="s">
        <v>924</v>
      </c>
      <c r="H439" s="160">
        <v>58.161999999999999</v>
      </c>
      <c r="I439" s="161"/>
      <c r="L439" s="157"/>
      <c r="M439" s="162"/>
      <c r="T439" s="163"/>
      <c r="AT439" s="158" t="s">
        <v>455</v>
      </c>
      <c r="AU439" s="158" t="s">
        <v>90</v>
      </c>
      <c r="AV439" s="12" t="s">
        <v>90</v>
      </c>
      <c r="AW439" s="12" t="s">
        <v>37</v>
      </c>
      <c r="AX439" s="12" t="s">
        <v>81</v>
      </c>
      <c r="AY439" s="158" t="s">
        <v>309</v>
      </c>
    </row>
    <row r="440" spans="2:51" s="12" customFormat="1" x14ac:dyDescent="0.2">
      <c r="B440" s="157"/>
      <c r="D440" s="155" t="s">
        <v>455</v>
      </c>
      <c r="E440" s="158" t="s">
        <v>1</v>
      </c>
      <c r="F440" s="159" t="s">
        <v>925</v>
      </c>
      <c r="H440" s="160">
        <v>8.1820000000000004</v>
      </c>
      <c r="I440" s="161"/>
      <c r="L440" s="157"/>
      <c r="M440" s="162"/>
      <c r="T440" s="163"/>
      <c r="AT440" s="158" t="s">
        <v>455</v>
      </c>
      <c r="AU440" s="158" t="s">
        <v>90</v>
      </c>
      <c r="AV440" s="12" t="s">
        <v>90</v>
      </c>
      <c r="AW440" s="12" t="s">
        <v>37</v>
      </c>
      <c r="AX440" s="12" t="s">
        <v>81</v>
      </c>
      <c r="AY440" s="158" t="s">
        <v>309</v>
      </c>
    </row>
    <row r="441" spans="2:51" s="12" customFormat="1" x14ac:dyDescent="0.2">
      <c r="B441" s="157"/>
      <c r="D441" s="155" t="s">
        <v>455</v>
      </c>
      <c r="E441" s="158" t="s">
        <v>1</v>
      </c>
      <c r="F441" s="159" t="s">
        <v>926</v>
      </c>
      <c r="H441" s="160">
        <v>2.173</v>
      </c>
      <c r="I441" s="161"/>
      <c r="L441" s="157"/>
      <c r="M441" s="162"/>
      <c r="T441" s="163"/>
      <c r="AT441" s="158" t="s">
        <v>455</v>
      </c>
      <c r="AU441" s="158" t="s">
        <v>90</v>
      </c>
      <c r="AV441" s="12" t="s">
        <v>90</v>
      </c>
      <c r="AW441" s="12" t="s">
        <v>37</v>
      </c>
      <c r="AX441" s="12" t="s">
        <v>81</v>
      </c>
      <c r="AY441" s="158" t="s">
        <v>309</v>
      </c>
    </row>
    <row r="442" spans="2:51" s="12" customFormat="1" x14ac:dyDescent="0.2">
      <c r="B442" s="157"/>
      <c r="D442" s="155" t="s">
        <v>455</v>
      </c>
      <c r="E442" s="158" t="s">
        <v>1</v>
      </c>
      <c r="F442" s="159" t="s">
        <v>927</v>
      </c>
      <c r="H442" s="160">
        <v>116.51900000000001</v>
      </c>
      <c r="I442" s="161"/>
      <c r="L442" s="157"/>
      <c r="M442" s="162"/>
      <c r="T442" s="163"/>
      <c r="AT442" s="158" t="s">
        <v>455</v>
      </c>
      <c r="AU442" s="158" t="s">
        <v>90</v>
      </c>
      <c r="AV442" s="12" t="s">
        <v>90</v>
      </c>
      <c r="AW442" s="12" t="s">
        <v>37</v>
      </c>
      <c r="AX442" s="12" t="s">
        <v>81</v>
      </c>
      <c r="AY442" s="158" t="s">
        <v>309</v>
      </c>
    </row>
    <row r="443" spans="2:51" s="12" customFormat="1" x14ac:dyDescent="0.2">
      <c r="B443" s="157"/>
      <c r="D443" s="155" t="s">
        <v>455</v>
      </c>
      <c r="E443" s="158" t="s">
        <v>1</v>
      </c>
      <c r="F443" s="159" t="s">
        <v>928</v>
      </c>
      <c r="H443" s="160">
        <v>46.825000000000003</v>
      </c>
      <c r="I443" s="161"/>
      <c r="L443" s="157"/>
      <c r="M443" s="162"/>
      <c r="T443" s="163"/>
      <c r="AT443" s="158" t="s">
        <v>455</v>
      </c>
      <c r="AU443" s="158" t="s">
        <v>90</v>
      </c>
      <c r="AV443" s="12" t="s">
        <v>90</v>
      </c>
      <c r="AW443" s="12" t="s">
        <v>37</v>
      </c>
      <c r="AX443" s="12" t="s">
        <v>81</v>
      </c>
      <c r="AY443" s="158" t="s">
        <v>309</v>
      </c>
    </row>
    <row r="444" spans="2:51" s="12" customFormat="1" x14ac:dyDescent="0.2">
      <c r="B444" s="157"/>
      <c r="D444" s="155" t="s">
        <v>455</v>
      </c>
      <c r="E444" s="158" t="s">
        <v>1</v>
      </c>
      <c r="F444" s="159" t="s">
        <v>929</v>
      </c>
      <c r="H444" s="160">
        <v>24.145</v>
      </c>
      <c r="I444" s="161"/>
      <c r="L444" s="157"/>
      <c r="M444" s="162"/>
      <c r="T444" s="163"/>
      <c r="AT444" s="158" t="s">
        <v>455</v>
      </c>
      <c r="AU444" s="158" t="s">
        <v>90</v>
      </c>
      <c r="AV444" s="12" t="s">
        <v>90</v>
      </c>
      <c r="AW444" s="12" t="s">
        <v>37</v>
      </c>
      <c r="AX444" s="12" t="s">
        <v>81</v>
      </c>
      <c r="AY444" s="158" t="s">
        <v>309</v>
      </c>
    </row>
    <row r="445" spans="2:51" s="12" customFormat="1" x14ac:dyDescent="0.2">
      <c r="B445" s="157"/>
      <c r="D445" s="155" t="s">
        <v>455</v>
      </c>
      <c r="E445" s="158" t="s">
        <v>1</v>
      </c>
      <c r="F445" s="159" t="s">
        <v>930</v>
      </c>
      <c r="H445" s="160">
        <v>9.6709999999999994</v>
      </c>
      <c r="I445" s="161"/>
      <c r="L445" s="157"/>
      <c r="M445" s="162"/>
      <c r="T445" s="163"/>
      <c r="AT445" s="158" t="s">
        <v>455</v>
      </c>
      <c r="AU445" s="158" t="s">
        <v>90</v>
      </c>
      <c r="AV445" s="12" t="s">
        <v>90</v>
      </c>
      <c r="AW445" s="12" t="s">
        <v>37</v>
      </c>
      <c r="AX445" s="12" t="s">
        <v>81</v>
      </c>
      <c r="AY445" s="158" t="s">
        <v>309</v>
      </c>
    </row>
    <row r="446" spans="2:51" s="12" customFormat="1" x14ac:dyDescent="0.2">
      <c r="B446" s="157"/>
      <c r="D446" s="155" t="s">
        <v>455</v>
      </c>
      <c r="E446" s="158" t="s">
        <v>1</v>
      </c>
      <c r="F446" s="159" t="s">
        <v>931</v>
      </c>
      <c r="H446" s="160">
        <v>108.959</v>
      </c>
      <c r="I446" s="161"/>
      <c r="L446" s="157"/>
      <c r="M446" s="162"/>
      <c r="T446" s="163"/>
      <c r="AT446" s="158" t="s">
        <v>455</v>
      </c>
      <c r="AU446" s="158" t="s">
        <v>90</v>
      </c>
      <c r="AV446" s="12" t="s">
        <v>90</v>
      </c>
      <c r="AW446" s="12" t="s">
        <v>37</v>
      </c>
      <c r="AX446" s="12" t="s">
        <v>81</v>
      </c>
      <c r="AY446" s="158" t="s">
        <v>309</v>
      </c>
    </row>
    <row r="447" spans="2:51" s="12" customFormat="1" x14ac:dyDescent="0.2">
      <c r="B447" s="157"/>
      <c r="D447" s="155" t="s">
        <v>455</v>
      </c>
      <c r="E447" s="158" t="s">
        <v>1</v>
      </c>
      <c r="F447" s="159" t="s">
        <v>932</v>
      </c>
      <c r="H447" s="160">
        <v>60.781999999999996</v>
      </c>
      <c r="I447" s="161"/>
      <c r="L447" s="157"/>
      <c r="M447" s="162"/>
      <c r="T447" s="163"/>
      <c r="AT447" s="158" t="s">
        <v>455</v>
      </c>
      <c r="AU447" s="158" t="s">
        <v>90</v>
      </c>
      <c r="AV447" s="12" t="s">
        <v>90</v>
      </c>
      <c r="AW447" s="12" t="s">
        <v>37</v>
      </c>
      <c r="AX447" s="12" t="s">
        <v>81</v>
      </c>
      <c r="AY447" s="158" t="s">
        <v>309</v>
      </c>
    </row>
    <row r="448" spans="2:51" s="12" customFormat="1" x14ac:dyDescent="0.2">
      <c r="B448" s="157"/>
      <c r="D448" s="155" t="s">
        <v>455</v>
      </c>
      <c r="E448" s="158" t="s">
        <v>1</v>
      </c>
      <c r="F448" s="159" t="s">
        <v>933</v>
      </c>
      <c r="H448" s="160">
        <v>3.67</v>
      </c>
      <c r="I448" s="161"/>
      <c r="L448" s="157"/>
      <c r="M448" s="162"/>
      <c r="T448" s="163"/>
      <c r="AT448" s="158" t="s">
        <v>455</v>
      </c>
      <c r="AU448" s="158" t="s">
        <v>90</v>
      </c>
      <c r="AV448" s="12" t="s">
        <v>90</v>
      </c>
      <c r="AW448" s="12" t="s">
        <v>37</v>
      </c>
      <c r="AX448" s="12" t="s">
        <v>81</v>
      </c>
      <c r="AY448" s="158" t="s">
        <v>309</v>
      </c>
    </row>
    <row r="449" spans="2:65" s="12" customFormat="1" x14ac:dyDescent="0.2">
      <c r="B449" s="157"/>
      <c r="D449" s="155" t="s">
        <v>455</v>
      </c>
      <c r="E449" s="158" t="s">
        <v>1</v>
      </c>
      <c r="F449" s="159" t="s">
        <v>934</v>
      </c>
      <c r="H449" s="160">
        <v>6.08</v>
      </c>
      <c r="I449" s="161"/>
      <c r="L449" s="157"/>
      <c r="M449" s="162"/>
      <c r="T449" s="163"/>
      <c r="AT449" s="158" t="s">
        <v>455</v>
      </c>
      <c r="AU449" s="158" t="s">
        <v>90</v>
      </c>
      <c r="AV449" s="12" t="s">
        <v>90</v>
      </c>
      <c r="AW449" s="12" t="s">
        <v>37</v>
      </c>
      <c r="AX449" s="12" t="s">
        <v>81</v>
      </c>
      <c r="AY449" s="158" t="s">
        <v>309</v>
      </c>
    </row>
    <row r="450" spans="2:65" s="12" customFormat="1" x14ac:dyDescent="0.2">
      <c r="B450" s="157"/>
      <c r="D450" s="155" t="s">
        <v>455</v>
      </c>
      <c r="E450" s="158" t="s">
        <v>1</v>
      </c>
      <c r="F450" s="159" t="s">
        <v>935</v>
      </c>
      <c r="H450" s="160">
        <v>-10.199999999999999</v>
      </c>
      <c r="I450" s="161"/>
      <c r="L450" s="157"/>
      <c r="M450" s="162"/>
      <c r="T450" s="163"/>
      <c r="AT450" s="158" t="s">
        <v>455</v>
      </c>
      <c r="AU450" s="158" t="s">
        <v>90</v>
      </c>
      <c r="AV450" s="12" t="s">
        <v>90</v>
      </c>
      <c r="AW450" s="12" t="s">
        <v>37</v>
      </c>
      <c r="AX450" s="12" t="s">
        <v>81</v>
      </c>
      <c r="AY450" s="158" t="s">
        <v>309</v>
      </c>
    </row>
    <row r="451" spans="2:65" s="13" customFormat="1" x14ac:dyDescent="0.2">
      <c r="B451" s="164"/>
      <c r="D451" s="155" t="s">
        <v>455</v>
      </c>
      <c r="E451" s="165" t="s">
        <v>1</v>
      </c>
      <c r="F451" s="166" t="s">
        <v>457</v>
      </c>
      <c r="H451" s="167">
        <v>713.08600000000001</v>
      </c>
      <c r="I451" s="168"/>
      <c r="L451" s="164"/>
      <c r="M451" s="169"/>
      <c r="T451" s="170"/>
      <c r="AT451" s="165" t="s">
        <v>455</v>
      </c>
      <c r="AU451" s="165" t="s">
        <v>90</v>
      </c>
      <c r="AV451" s="13" t="s">
        <v>120</v>
      </c>
      <c r="AW451" s="13" t="s">
        <v>37</v>
      </c>
      <c r="AX451" s="13" t="s">
        <v>88</v>
      </c>
      <c r="AY451" s="165" t="s">
        <v>309</v>
      </c>
    </row>
    <row r="452" spans="2:65" s="1" customFormat="1" ht="16.5" customHeight="1" x14ac:dyDescent="0.2">
      <c r="B452" s="137"/>
      <c r="C452" s="138" t="s">
        <v>936</v>
      </c>
      <c r="D452" s="138" t="s">
        <v>311</v>
      </c>
      <c r="E452" s="139" t="s">
        <v>937</v>
      </c>
      <c r="F452" s="140" t="s">
        <v>938</v>
      </c>
      <c r="G452" s="141" t="s">
        <v>360</v>
      </c>
      <c r="H452" s="142">
        <v>4986.7969999999996</v>
      </c>
      <c r="I452" s="143"/>
      <c r="J452" s="144">
        <f>ROUND(I452*H452,2)</f>
        <v>0</v>
      </c>
      <c r="K452" s="140" t="s">
        <v>610</v>
      </c>
      <c r="L452" s="33"/>
      <c r="M452" s="145" t="s">
        <v>1</v>
      </c>
      <c r="N452" s="146" t="s">
        <v>46</v>
      </c>
      <c r="P452" s="147">
        <f>O452*H452</f>
        <v>0</v>
      </c>
      <c r="Q452" s="147">
        <v>2.7499999999999998E-3</v>
      </c>
      <c r="R452" s="147">
        <f>Q452*H452</f>
        <v>13.713691749999999</v>
      </c>
      <c r="S452" s="147">
        <v>0</v>
      </c>
      <c r="T452" s="148">
        <f>S452*H452</f>
        <v>0</v>
      </c>
      <c r="AR452" s="149" t="s">
        <v>120</v>
      </c>
      <c r="AT452" s="149" t="s">
        <v>311</v>
      </c>
      <c r="AU452" s="149" t="s">
        <v>90</v>
      </c>
      <c r="AY452" s="17" t="s">
        <v>309</v>
      </c>
      <c r="BE452" s="150">
        <f>IF(N452="základní",J452,0)</f>
        <v>0</v>
      </c>
      <c r="BF452" s="150">
        <f>IF(N452="snížená",J452,0)</f>
        <v>0</v>
      </c>
      <c r="BG452" s="150">
        <f>IF(N452="zákl. přenesená",J452,0)</f>
        <v>0</v>
      </c>
      <c r="BH452" s="150">
        <f>IF(N452="sníž. přenesená",J452,0)</f>
        <v>0</v>
      </c>
      <c r="BI452" s="150">
        <f>IF(N452="nulová",J452,0)</f>
        <v>0</v>
      </c>
      <c r="BJ452" s="17" t="s">
        <v>88</v>
      </c>
      <c r="BK452" s="150">
        <f>ROUND(I452*H452,2)</f>
        <v>0</v>
      </c>
      <c r="BL452" s="17" t="s">
        <v>120</v>
      </c>
      <c r="BM452" s="149" t="s">
        <v>939</v>
      </c>
    </row>
    <row r="453" spans="2:65" s="1" customFormat="1" x14ac:dyDescent="0.2">
      <c r="B453" s="33"/>
      <c r="D453" s="151" t="s">
        <v>316</v>
      </c>
      <c r="F453" s="152" t="s">
        <v>940</v>
      </c>
      <c r="I453" s="153"/>
      <c r="L453" s="33"/>
      <c r="M453" s="154"/>
      <c r="T453" s="57"/>
      <c r="AT453" s="17" t="s">
        <v>316</v>
      </c>
      <c r="AU453" s="17" t="s">
        <v>90</v>
      </c>
    </row>
    <row r="454" spans="2:65" s="12" customFormat="1" x14ac:dyDescent="0.2">
      <c r="B454" s="157"/>
      <c r="D454" s="155" t="s">
        <v>455</v>
      </c>
      <c r="E454" s="158" t="s">
        <v>1</v>
      </c>
      <c r="F454" s="159" t="s">
        <v>941</v>
      </c>
      <c r="H454" s="160">
        <v>628.13</v>
      </c>
      <c r="I454" s="161"/>
      <c r="L454" s="157"/>
      <c r="M454" s="162"/>
      <c r="T454" s="163"/>
      <c r="AT454" s="158" t="s">
        <v>455</v>
      </c>
      <c r="AU454" s="158" t="s">
        <v>90</v>
      </c>
      <c r="AV454" s="12" t="s">
        <v>90</v>
      </c>
      <c r="AW454" s="12" t="s">
        <v>37</v>
      </c>
      <c r="AX454" s="12" t="s">
        <v>81</v>
      </c>
      <c r="AY454" s="158" t="s">
        <v>309</v>
      </c>
    </row>
    <row r="455" spans="2:65" s="12" customFormat="1" x14ac:dyDescent="0.2">
      <c r="B455" s="157"/>
      <c r="D455" s="155" t="s">
        <v>455</v>
      </c>
      <c r="E455" s="158" t="s">
        <v>1</v>
      </c>
      <c r="F455" s="159" t="s">
        <v>942</v>
      </c>
      <c r="H455" s="160">
        <v>417.56099999999998</v>
      </c>
      <c r="I455" s="161"/>
      <c r="L455" s="157"/>
      <c r="M455" s="162"/>
      <c r="T455" s="163"/>
      <c r="AT455" s="158" t="s">
        <v>455</v>
      </c>
      <c r="AU455" s="158" t="s">
        <v>90</v>
      </c>
      <c r="AV455" s="12" t="s">
        <v>90</v>
      </c>
      <c r="AW455" s="12" t="s">
        <v>37</v>
      </c>
      <c r="AX455" s="12" t="s">
        <v>81</v>
      </c>
      <c r="AY455" s="158" t="s">
        <v>309</v>
      </c>
    </row>
    <row r="456" spans="2:65" s="12" customFormat="1" x14ac:dyDescent="0.2">
      <c r="B456" s="157"/>
      <c r="D456" s="155" t="s">
        <v>455</v>
      </c>
      <c r="E456" s="158" t="s">
        <v>1</v>
      </c>
      <c r="F456" s="159" t="s">
        <v>943</v>
      </c>
      <c r="H456" s="160">
        <v>157.46299999999999</v>
      </c>
      <c r="I456" s="161"/>
      <c r="L456" s="157"/>
      <c r="M456" s="162"/>
      <c r="T456" s="163"/>
      <c r="AT456" s="158" t="s">
        <v>455</v>
      </c>
      <c r="AU456" s="158" t="s">
        <v>90</v>
      </c>
      <c r="AV456" s="12" t="s">
        <v>90</v>
      </c>
      <c r="AW456" s="12" t="s">
        <v>37</v>
      </c>
      <c r="AX456" s="12" t="s">
        <v>81</v>
      </c>
      <c r="AY456" s="158" t="s">
        <v>309</v>
      </c>
    </row>
    <row r="457" spans="2:65" s="12" customFormat="1" x14ac:dyDescent="0.2">
      <c r="B457" s="157"/>
      <c r="D457" s="155" t="s">
        <v>455</v>
      </c>
      <c r="E457" s="158" t="s">
        <v>1</v>
      </c>
      <c r="F457" s="159" t="s">
        <v>944</v>
      </c>
      <c r="H457" s="160">
        <v>92.75</v>
      </c>
      <c r="I457" s="161"/>
      <c r="L457" s="157"/>
      <c r="M457" s="162"/>
      <c r="T457" s="163"/>
      <c r="AT457" s="158" t="s">
        <v>455</v>
      </c>
      <c r="AU457" s="158" t="s">
        <v>90</v>
      </c>
      <c r="AV457" s="12" t="s">
        <v>90</v>
      </c>
      <c r="AW457" s="12" t="s">
        <v>37</v>
      </c>
      <c r="AX457" s="12" t="s">
        <v>81</v>
      </c>
      <c r="AY457" s="158" t="s">
        <v>309</v>
      </c>
    </row>
    <row r="458" spans="2:65" s="12" customFormat="1" x14ac:dyDescent="0.2">
      <c r="B458" s="157"/>
      <c r="D458" s="155" t="s">
        <v>455</v>
      </c>
      <c r="E458" s="158" t="s">
        <v>1</v>
      </c>
      <c r="F458" s="159" t="s">
        <v>945</v>
      </c>
      <c r="H458" s="160">
        <v>615.38300000000004</v>
      </c>
      <c r="I458" s="161"/>
      <c r="L458" s="157"/>
      <c r="M458" s="162"/>
      <c r="T458" s="163"/>
      <c r="AT458" s="158" t="s">
        <v>455</v>
      </c>
      <c r="AU458" s="158" t="s">
        <v>90</v>
      </c>
      <c r="AV458" s="12" t="s">
        <v>90</v>
      </c>
      <c r="AW458" s="12" t="s">
        <v>37</v>
      </c>
      <c r="AX458" s="12" t="s">
        <v>81</v>
      </c>
      <c r="AY458" s="158" t="s">
        <v>309</v>
      </c>
    </row>
    <row r="459" spans="2:65" s="12" customFormat="1" x14ac:dyDescent="0.2">
      <c r="B459" s="157"/>
      <c r="D459" s="155" t="s">
        <v>455</v>
      </c>
      <c r="E459" s="158" t="s">
        <v>1</v>
      </c>
      <c r="F459" s="159" t="s">
        <v>946</v>
      </c>
      <c r="H459" s="160">
        <v>387.74799999999999</v>
      </c>
      <c r="I459" s="161"/>
      <c r="L459" s="157"/>
      <c r="M459" s="162"/>
      <c r="T459" s="163"/>
      <c r="AT459" s="158" t="s">
        <v>455</v>
      </c>
      <c r="AU459" s="158" t="s">
        <v>90</v>
      </c>
      <c r="AV459" s="12" t="s">
        <v>90</v>
      </c>
      <c r="AW459" s="12" t="s">
        <v>37</v>
      </c>
      <c r="AX459" s="12" t="s">
        <v>81</v>
      </c>
      <c r="AY459" s="158" t="s">
        <v>309</v>
      </c>
    </row>
    <row r="460" spans="2:65" s="12" customFormat="1" x14ac:dyDescent="0.2">
      <c r="B460" s="157"/>
      <c r="D460" s="155" t="s">
        <v>455</v>
      </c>
      <c r="E460" s="158" t="s">
        <v>1</v>
      </c>
      <c r="F460" s="159" t="s">
        <v>947</v>
      </c>
      <c r="H460" s="160">
        <v>65.454999999999998</v>
      </c>
      <c r="I460" s="161"/>
      <c r="L460" s="157"/>
      <c r="M460" s="162"/>
      <c r="T460" s="163"/>
      <c r="AT460" s="158" t="s">
        <v>455</v>
      </c>
      <c r="AU460" s="158" t="s">
        <v>90</v>
      </c>
      <c r="AV460" s="12" t="s">
        <v>90</v>
      </c>
      <c r="AW460" s="12" t="s">
        <v>37</v>
      </c>
      <c r="AX460" s="12" t="s">
        <v>81</v>
      </c>
      <c r="AY460" s="158" t="s">
        <v>309</v>
      </c>
    </row>
    <row r="461" spans="2:65" s="12" customFormat="1" x14ac:dyDescent="0.2">
      <c r="B461" s="157"/>
      <c r="D461" s="155" t="s">
        <v>455</v>
      </c>
      <c r="E461" s="158" t="s">
        <v>1</v>
      </c>
      <c r="F461" s="159" t="s">
        <v>948</v>
      </c>
      <c r="H461" s="160">
        <v>21.73</v>
      </c>
      <c r="I461" s="161"/>
      <c r="L461" s="157"/>
      <c r="M461" s="162"/>
      <c r="T461" s="163"/>
      <c r="AT461" s="158" t="s">
        <v>455</v>
      </c>
      <c r="AU461" s="158" t="s">
        <v>90</v>
      </c>
      <c r="AV461" s="12" t="s">
        <v>90</v>
      </c>
      <c r="AW461" s="12" t="s">
        <v>37</v>
      </c>
      <c r="AX461" s="12" t="s">
        <v>81</v>
      </c>
      <c r="AY461" s="158" t="s">
        <v>309</v>
      </c>
    </row>
    <row r="462" spans="2:65" s="12" customFormat="1" x14ac:dyDescent="0.2">
      <c r="B462" s="157"/>
      <c r="D462" s="155" t="s">
        <v>455</v>
      </c>
      <c r="E462" s="158" t="s">
        <v>1</v>
      </c>
      <c r="F462" s="159" t="s">
        <v>949</v>
      </c>
      <c r="H462" s="160">
        <v>776.79</v>
      </c>
      <c r="I462" s="161"/>
      <c r="L462" s="157"/>
      <c r="M462" s="162"/>
      <c r="T462" s="163"/>
      <c r="AT462" s="158" t="s">
        <v>455</v>
      </c>
      <c r="AU462" s="158" t="s">
        <v>90</v>
      </c>
      <c r="AV462" s="12" t="s">
        <v>90</v>
      </c>
      <c r="AW462" s="12" t="s">
        <v>37</v>
      </c>
      <c r="AX462" s="12" t="s">
        <v>81</v>
      </c>
      <c r="AY462" s="158" t="s">
        <v>309</v>
      </c>
    </row>
    <row r="463" spans="2:65" s="12" customFormat="1" x14ac:dyDescent="0.2">
      <c r="B463" s="157"/>
      <c r="D463" s="155" t="s">
        <v>455</v>
      </c>
      <c r="E463" s="158" t="s">
        <v>1</v>
      </c>
      <c r="F463" s="159" t="s">
        <v>950</v>
      </c>
      <c r="H463" s="160">
        <v>312.16500000000002</v>
      </c>
      <c r="I463" s="161"/>
      <c r="L463" s="157"/>
      <c r="M463" s="162"/>
      <c r="T463" s="163"/>
      <c r="AT463" s="158" t="s">
        <v>455</v>
      </c>
      <c r="AU463" s="158" t="s">
        <v>90</v>
      </c>
      <c r="AV463" s="12" t="s">
        <v>90</v>
      </c>
      <c r="AW463" s="12" t="s">
        <v>37</v>
      </c>
      <c r="AX463" s="12" t="s">
        <v>81</v>
      </c>
      <c r="AY463" s="158" t="s">
        <v>309</v>
      </c>
    </row>
    <row r="464" spans="2:65" s="12" customFormat="1" x14ac:dyDescent="0.2">
      <c r="B464" s="157"/>
      <c r="D464" s="155" t="s">
        <v>455</v>
      </c>
      <c r="E464" s="158" t="s">
        <v>1</v>
      </c>
      <c r="F464" s="159" t="s">
        <v>951</v>
      </c>
      <c r="H464" s="160">
        <v>193.15799999999999</v>
      </c>
      <c r="I464" s="161"/>
      <c r="L464" s="157"/>
      <c r="M464" s="162"/>
      <c r="T464" s="163"/>
      <c r="AT464" s="158" t="s">
        <v>455</v>
      </c>
      <c r="AU464" s="158" t="s">
        <v>90</v>
      </c>
      <c r="AV464" s="12" t="s">
        <v>90</v>
      </c>
      <c r="AW464" s="12" t="s">
        <v>37</v>
      </c>
      <c r="AX464" s="12" t="s">
        <v>81</v>
      </c>
      <c r="AY464" s="158" t="s">
        <v>309</v>
      </c>
    </row>
    <row r="465" spans="2:65" s="12" customFormat="1" x14ac:dyDescent="0.2">
      <c r="B465" s="157"/>
      <c r="D465" s="155" t="s">
        <v>455</v>
      </c>
      <c r="E465" s="158" t="s">
        <v>1</v>
      </c>
      <c r="F465" s="159" t="s">
        <v>952</v>
      </c>
      <c r="H465" s="160">
        <v>96.704999999999998</v>
      </c>
      <c r="I465" s="161"/>
      <c r="L465" s="157"/>
      <c r="M465" s="162"/>
      <c r="T465" s="163"/>
      <c r="AT465" s="158" t="s">
        <v>455</v>
      </c>
      <c r="AU465" s="158" t="s">
        <v>90</v>
      </c>
      <c r="AV465" s="12" t="s">
        <v>90</v>
      </c>
      <c r="AW465" s="12" t="s">
        <v>37</v>
      </c>
      <c r="AX465" s="12" t="s">
        <v>81</v>
      </c>
      <c r="AY465" s="158" t="s">
        <v>309</v>
      </c>
    </row>
    <row r="466" spans="2:65" s="12" customFormat="1" x14ac:dyDescent="0.2">
      <c r="B466" s="157"/>
      <c r="D466" s="155" t="s">
        <v>455</v>
      </c>
      <c r="E466" s="158" t="s">
        <v>1</v>
      </c>
      <c r="F466" s="159" t="s">
        <v>953</v>
      </c>
      <c r="H466" s="160">
        <v>726.39</v>
      </c>
      <c r="I466" s="161"/>
      <c r="L466" s="157"/>
      <c r="M466" s="162"/>
      <c r="T466" s="163"/>
      <c r="AT466" s="158" t="s">
        <v>455</v>
      </c>
      <c r="AU466" s="158" t="s">
        <v>90</v>
      </c>
      <c r="AV466" s="12" t="s">
        <v>90</v>
      </c>
      <c r="AW466" s="12" t="s">
        <v>37</v>
      </c>
      <c r="AX466" s="12" t="s">
        <v>81</v>
      </c>
      <c r="AY466" s="158" t="s">
        <v>309</v>
      </c>
    </row>
    <row r="467" spans="2:65" s="12" customFormat="1" x14ac:dyDescent="0.2">
      <c r="B467" s="157"/>
      <c r="D467" s="155" t="s">
        <v>455</v>
      </c>
      <c r="E467" s="158" t="s">
        <v>1</v>
      </c>
      <c r="F467" s="159" t="s">
        <v>954</v>
      </c>
      <c r="H467" s="160">
        <v>405.21600000000001</v>
      </c>
      <c r="I467" s="161"/>
      <c r="L467" s="157"/>
      <c r="M467" s="162"/>
      <c r="T467" s="163"/>
      <c r="AT467" s="158" t="s">
        <v>455</v>
      </c>
      <c r="AU467" s="158" t="s">
        <v>90</v>
      </c>
      <c r="AV467" s="12" t="s">
        <v>90</v>
      </c>
      <c r="AW467" s="12" t="s">
        <v>37</v>
      </c>
      <c r="AX467" s="12" t="s">
        <v>81</v>
      </c>
      <c r="AY467" s="158" t="s">
        <v>309</v>
      </c>
    </row>
    <row r="468" spans="2:65" s="12" customFormat="1" x14ac:dyDescent="0.2">
      <c r="B468" s="157"/>
      <c r="D468" s="155" t="s">
        <v>455</v>
      </c>
      <c r="E468" s="158" t="s">
        <v>1</v>
      </c>
      <c r="F468" s="159" t="s">
        <v>955</v>
      </c>
      <c r="H468" s="160">
        <v>29.358000000000001</v>
      </c>
      <c r="I468" s="161"/>
      <c r="L468" s="157"/>
      <c r="M468" s="162"/>
      <c r="T468" s="163"/>
      <c r="AT468" s="158" t="s">
        <v>455</v>
      </c>
      <c r="AU468" s="158" t="s">
        <v>90</v>
      </c>
      <c r="AV468" s="12" t="s">
        <v>90</v>
      </c>
      <c r="AW468" s="12" t="s">
        <v>37</v>
      </c>
      <c r="AX468" s="12" t="s">
        <v>81</v>
      </c>
      <c r="AY468" s="158" t="s">
        <v>309</v>
      </c>
    </row>
    <row r="469" spans="2:65" s="12" customFormat="1" x14ac:dyDescent="0.2">
      <c r="B469" s="157"/>
      <c r="D469" s="155" t="s">
        <v>455</v>
      </c>
      <c r="E469" s="158" t="s">
        <v>1</v>
      </c>
      <c r="F469" s="159" t="s">
        <v>956</v>
      </c>
      <c r="H469" s="160">
        <v>60.795000000000002</v>
      </c>
      <c r="I469" s="161"/>
      <c r="L469" s="157"/>
      <c r="M469" s="162"/>
      <c r="T469" s="163"/>
      <c r="AT469" s="158" t="s">
        <v>455</v>
      </c>
      <c r="AU469" s="158" t="s">
        <v>90</v>
      </c>
      <c r="AV469" s="12" t="s">
        <v>90</v>
      </c>
      <c r="AW469" s="12" t="s">
        <v>37</v>
      </c>
      <c r="AX469" s="12" t="s">
        <v>81</v>
      </c>
      <c r="AY469" s="158" t="s">
        <v>309</v>
      </c>
    </row>
    <row r="470" spans="2:65" s="13" customFormat="1" x14ac:dyDescent="0.2">
      <c r="B470" s="164"/>
      <c r="D470" s="155" t="s">
        <v>455</v>
      </c>
      <c r="E470" s="165" t="s">
        <v>1</v>
      </c>
      <c r="F470" s="166" t="s">
        <v>457</v>
      </c>
      <c r="H470" s="167">
        <v>4986.7969999999996</v>
      </c>
      <c r="I470" s="168"/>
      <c r="L470" s="164"/>
      <c r="M470" s="169"/>
      <c r="T470" s="170"/>
      <c r="AT470" s="165" t="s">
        <v>455</v>
      </c>
      <c r="AU470" s="165" t="s">
        <v>90</v>
      </c>
      <c r="AV470" s="13" t="s">
        <v>120</v>
      </c>
      <c r="AW470" s="13" t="s">
        <v>37</v>
      </c>
      <c r="AX470" s="13" t="s">
        <v>88</v>
      </c>
      <c r="AY470" s="165" t="s">
        <v>309</v>
      </c>
    </row>
    <row r="471" spans="2:65" s="1" customFormat="1" ht="16.5" customHeight="1" x14ac:dyDescent="0.2">
      <c r="B471" s="137"/>
      <c r="C471" s="138" t="s">
        <v>474</v>
      </c>
      <c r="D471" s="138" t="s">
        <v>311</v>
      </c>
      <c r="E471" s="139" t="s">
        <v>957</v>
      </c>
      <c r="F471" s="140" t="s">
        <v>958</v>
      </c>
      <c r="G471" s="141" t="s">
        <v>360</v>
      </c>
      <c r="H471" s="142">
        <v>4986.7969999999996</v>
      </c>
      <c r="I471" s="143"/>
      <c r="J471" s="144">
        <f>ROUND(I471*H471,2)</f>
        <v>0</v>
      </c>
      <c r="K471" s="140" t="s">
        <v>610</v>
      </c>
      <c r="L471" s="33"/>
      <c r="M471" s="145" t="s">
        <v>1</v>
      </c>
      <c r="N471" s="146" t="s">
        <v>46</v>
      </c>
      <c r="P471" s="147">
        <f>O471*H471</f>
        <v>0</v>
      </c>
      <c r="Q471" s="147">
        <v>0</v>
      </c>
      <c r="R471" s="147">
        <f>Q471*H471</f>
        <v>0</v>
      </c>
      <c r="S471" s="147">
        <v>0</v>
      </c>
      <c r="T471" s="148">
        <f>S471*H471</f>
        <v>0</v>
      </c>
      <c r="AR471" s="149" t="s">
        <v>120</v>
      </c>
      <c r="AT471" s="149" t="s">
        <v>311</v>
      </c>
      <c r="AU471" s="149" t="s">
        <v>90</v>
      </c>
      <c r="AY471" s="17" t="s">
        <v>309</v>
      </c>
      <c r="BE471" s="150">
        <f>IF(N471="základní",J471,0)</f>
        <v>0</v>
      </c>
      <c r="BF471" s="150">
        <f>IF(N471="snížená",J471,0)</f>
        <v>0</v>
      </c>
      <c r="BG471" s="150">
        <f>IF(N471="zákl. přenesená",J471,0)</f>
        <v>0</v>
      </c>
      <c r="BH471" s="150">
        <f>IF(N471="sníž. přenesená",J471,0)</f>
        <v>0</v>
      </c>
      <c r="BI471" s="150">
        <f>IF(N471="nulová",J471,0)</f>
        <v>0</v>
      </c>
      <c r="BJ471" s="17" t="s">
        <v>88</v>
      </c>
      <c r="BK471" s="150">
        <f>ROUND(I471*H471,2)</f>
        <v>0</v>
      </c>
      <c r="BL471" s="17" t="s">
        <v>120</v>
      </c>
      <c r="BM471" s="149" t="s">
        <v>959</v>
      </c>
    </row>
    <row r="472" spans="2:65" s="1" customFormat="1" x14ac:dyDescent="0.2">
      <c r="B472" s="33"/>
      <c r="D472" s="151" t="s">
        <v>316</v>
      </c>
      <c r="F472" s="152" t="s">
        <v>960</v>
      </c>
      <c r="I472" s="153"/>
      <c r="L472" s="33"/>
      <c r="M472" s="154"/>
      <c r="T472" s="57"/>
      <c r="AT472" s="17" t="s">
        <v>316</v>
      </c>
      <c r="AU472" s="17" t="s">
        <v>90</v>
      </c>
    </row>
    <row r="473" spans="2:65" s="1" customFormat="1" ht="16.5" customHeight="1" x14ac:dyDescent="0.2">
      <c r="B473" s="137"/>
      <c r="C473" s="138" t="s">
        <v>961</v>
      </c>
      <c r="D473" s="138" t="s">
        <v>311</v>
      </c>
      <c r="E473" s="139" t="s">
        <v>962</v>
      </c>
      <c r="F473" s="140" t="s">
        <v>963</v>
      </c>
      <c r="G473" s="141" t="s">
        <v>391</v>
      </c>
      <c r="H473" s="142">
        <v>151.17400000000001</v>
      </c>
      <c r="I473" s="143"/>
      <c r="J473" s="144">
        <f>ROUND(I473*H473,2)</f>
        <v>0</v>
      </c>
      <c r="K473" s="140" t="s">
        <v>610</v>
      </c>
      <c r="L473" s="33"/>
      <c r="M473" s="145" t="s">
        <v>1</v>
      </c>
      <c r="N473" s="146" t="s">
        <v>46</v>
      </c>
      <c r="P473" s="147">
        <f>O473*H473</f>
        <v>0</v>
      </c>
      <c r="Q473" s="147">
        <v>1.0463199999999999</v>
      </c>
      <c r="R473" s="147">
        <f>Q473*H473</f>
        <v>158.17637968</v>
      </c>
      <c r="S473" s="147">
        <v>0</v>
      </c>
      <c r="T473" s="148">
        <f>S473*H473</f>
        <v>0</v>
      </c>
      <c r="AR473" s="149" t="s">
        <v>120</v>
      </c>
      <c r="AT473" s="149" t="s">
        <v>311</v>
      </c>
      <c r="AU473" s="149" t="s">
        <v>90</v>
      </c>
      <c r="AY473" s="17" t="s">
        <v>309</v>
      </c>
      <c r="BE473" s="150">
        <f>IF(N473="základní",J473,0)</f>
        <v>0</v>
      </c>
      <c r="BF473" s="150">
        <f>IF(N473="snížená",J473,0)</f>
        <v>0</v>
      </c>
      <c r="BG473" s="150">
        <f>IF(N473="zákl. přenesená",J473,0)</f>
        <v>0</v>
      </c>
      <c r="BH473" s="150">
        <f>IF(N473="sníž. přenesená",J473,0)</f>
        <v>0</v>
      </c>
      <c r="BI473" s="150">
        <f>IF(N473="nulová",J473,0)</f>
        <v>0</v>
      </c>
      <c r="BJ473" s="17" t="s">
        <v>88</v>
      </c>
      <c r="BK473" s="150">
        <f>ROUND(I473*H473,2)</f>
        <v>0</v>
      </c>
      <c r="BL473" s="17" t="s">
        <v>120</v>
      </c>
      <c r="BM473" s="149" t="s">
        <v>964</v>
      </c>
    </row>
    <row r="474" spans="2:65" s="1" customFormat="1" x14ac:dyDescent="0.2">
      <c r="B474" s="33"/>
      <c r="D474" s="151" t="s">
        <v>316</v>
      </c>
      <c r="F474" s="152" t="s">
        <v>965</v>
      </c>
      <c r="I474" s="153"/>
      <c r="L474" s="33"/>
      <c r="M474" s="154"/>
      <c r="T474" s="57"/>
      <c r="AT474" s="17" t="s">
        <v>316</v>
      </c>
      <c r="AU474" s="17" t="s">
        <v>90</v>
      </c>
    </row>
    <row r="475" spans="2:65" s="12" customFormat="1" x14ac:dyDescent="0.2">
      <c r="B475" s="157"/>
      <c r="D475" s="155" t="s">
        <v>455</v>
      </c>
      <c r="E475" s="158" t="s">
        <v>1</v>
      </c>
      <c r="F475" s="159" t="s">
        <v>966</v>
      </c>
      <c r="H475" s="160">
        <v>23.555</v>
      </c>
      <c r="I475" s="161"/>
      <c r="L475" s="157"/>
      <c r="M475" s="162"/>
      <c r="T475" s="163"/>
      <c r="AT475" s="158" t="s">
        <v>455</v>
      </c>
      <c r="AU475" s="158" t="s">
        <v>90</v>
      </c>
      <c r="AV475" s="12" t="s">
        <v>90</v>
      </c>
      <c r="AW475" s="12" t="s">
        <v>37</v>
      </c>
      <c r="AX475" s="12" t="s">
        <v>81</v>
      </c>
      <c r="AY475" s="158" t="s">
        <v>309</v>
      </c>
    </row>
    <row r="476" spans="2:65" s="12" customFormat="1" x14ac:dyDescent="0.2">
      <c r="B476" s="157"/>
      <c r="D476" s="155" t="s">
        <v>455</v>
      </c>
      <c r="E476" s="158" t="s">
        <v>1</v>
      </c>
      <c r="F476" s="159" t="s">
        <v>967</v>
      </c>
      <c r="H476" s="160">
        <v>10.021000000000001</v>
      </c>
      <c r="I476" s="161"/>
      <c r="L476" s="157"/>
      <c r="M476" s="162"/>
      <c r="T476" s="163"/>
      <c r="AT476" s="158" t="s">
        <v>455</v>
      </c>
      <c r="AU476" s="158" t="s">
        <v>90</v>
      </c>
      <c r="AV476" s="12" t="s">
        <v>90</v>
      </c>
      <c r="AW476" s="12" t="s">
        <v>37</v>
      </c>
      <c r="AX476" s="12" t="s">
        <v>81</v>
      </c>
      <c r="AY476" s="158" t="s">
        <v>309</v>
      </c>
    </row>
    <row r="477" spans="2:65" s="12" customFormat="1" x14ac:dyDescent="0.2">
      <c r="B477" s="157"/>
      <c r="D477" s="155" t="s">
        <v>455</v>
      </c>
      <c r="E477" s="158" t="s">
        <v>1</v>
      </c>
      <c r="F477" s="159" t="s">
        <v>968</v>
      </c>
      <c r="H477" s="160">
        <v>3.149</v>
      </c>
      <c r="I477" s="161"/>
      <c r="L477" s="157"/>
      <c r="M477" s="162"/>
      <c r="T477" s="163"/>
      <c r="AT477" s="158" t="s">
        <v>455</v>
      </c>
      <c r="AU477" s="158" t="s">
        <v>90</v>
      </c>
      <c r="AV477" s="12" t="s">
        <v>90</v>
      </c>
      <c r="AW477" s="12" t="s">
        <v>37</v>
      </c>
      <c r="AX477" s="12" t="s">
        <v>81</v>
      </c>
      <c r="AY477" s="158" t="s">
        <v>309</v>
      </c>
    </row>
    <row r="478" spans="2:65" s="12" customFormat="1" x14ac:dyDescent="0.2">
      <c r="B478" s="157"/>
      <c r="D478" s="155" t="s">
        <v>455</v>
      </c>
      <c r="E478" s="158" t="s">
        <v>1</v>
      </c>
      <c r="F478" s="159" t="s">
        <v>969</v>
      </c>
      <c r="H478" s="160">
        <v>1.484</v>
      </c>
      <c r="I478" s="161"/>
      <c r="L478" s="157"/>
      <c r="M478" s="162"/>
      <c r="T478" s="163"/>
      <c r="AT478" s="158" t="s">
        <v>455</v>
      </c>
      <c r="AU478" s="158" t="s">
        <v>90</v>
      </c>
      <c r="AV478" s="12" t="s">
        <v>90</v>
      </c>
      <c r="AW478" s="12" t="s">
        <v>37</v>
      </c>
      <c r="AX478" s="12" t="s">
        <v>81</v>
      </c>
      <c r="AY478" s="158" t="s">
        <v>309</v>
      </c>
    </row>
    <row r="479" spans="2:65" s="12" customFormat="1" x14ac:dyDescent="0.2">
      <c r="B479" s="157"/>
      <c r="D479" s="155" t="s">
        <v>455</v>
      </c>
      <c r="E479" s="158" t="s">
        <v>1</v>
      </c>
      <c r="F479" s="159" t="s">
        <v>970</v>
      </c>
      <c r="H479" s="160">
        <v>23.077000000000002</v>
      </c>
      <c r="I479" s="161"/>
      <c r="L479" s="157"/>
      <c r="M479" s="162"/>
      <c r="T479" s="163"/>
      <c r="AT479" s="158" t="s">
        <v>455</v>
      </c>
      <c r="AU479" s="158" t="s">
        <v>90</v>
      </c>
      <c r="AV479" s="12" t="s">
        <v>90</v>
      </c>
      <c r="AW479" s="12" t="s">
        <v>37</v>
      </c>
      <c r="AX479" s="12" t="s">
        <v>81</v>
      </c>
      <c r="AY479" s="158" t="s">
        <v>309</v>
      </c>
    </row>
    <row r="480" spans="2:65" s="12" customFormat="1" x14ac:dyDescent="0.2">
      <c r="B480" s="157"/>
      <c r="D480" s="155" t="s">
        <v>455</v>
      </c>
      <c r="E480" s="158" t="s">
        <v>1</v>
      </c>
      <c r="F480" s="159" t="s">
        <v>971</v>
      </c>
      <c r="H480" s="160">
        <v>9.3059999999999992</v>
      </c>
      <c r="I480" s="161"/>
      <c r="L480" s="157"/>
      <c r="M480" s="162"/>
      <c r="T480" s="163"/>
      <c r="AT480" s="158" t="s">
        <v>455</v>
      </c>
      <c r="AU480" s="158" t="s">
        <v>90</v>
      </c>
      <c r="AV480" s="12" t="s">
        <v>90</v>
      </c>
      <c r="AW480" s="12" t="s">
        <v>37</v>
      </c>
      <c r="AX480" s="12" t="s">
        <v>81</v>
      </c>
      <c r="AY480" s="158" t="s">
        <v>309</v>
      </c>
    </row>
    <row r="481" spans="2:65" s="12" customFormat="1" x14ac:dyDescent="0.2">
      <c r="B481" s="157"/>
      <c r="D481" s="155" t="s">
        <v>455</v>
      </c>
      <c r="E481" s="158" t="s">
        <v>1</v>
      </c>
      <c r="F481" s="159" t="s">
        <v>972</v>
      </c>
      <c r="H481" s="160">
        <v>1.3089999999999999</v>
      </c>
      <c r="I481" s="161"/>
      <c r="L481" s="157"/>
      <c r="M481" s="162"/>
      <c r="T481" s="163"/>
      <c r="AT481" s="158" t="s">
        <v>455</v>
      </c>
      <c r="AU481" s="158" t="s">
        <v>90</v>
      </c>
      <c r="AV481" s="12" t="s">
        <v>90</v>
      </c>
      <c r="AW481" s="12" t="s">
        <v>37</v>
      </c>
      <c r="AX481" s="12" t="s">
        <v>81</v>
      </c>
      <c r="AY481" s="158" t="s">
        <v>309</v>
      </c>
    </row>
    <row r="482" spans="2:65" s="12" customFormat="1" x14ac:dyDescent="0.2">
      <c r="B482" s="157"/>
      <c r="D482" s="155" t="s">
        <v>455</v>
      </c>
      <c r="E482" s="158" t="s">
        <v>1</v>
      </c>
      <c r="F482" s="159" t="s">
        <v>973</v>
      </c>
      <c r="H482" s="160">
        <v>0.34799999999999998</v>
      </c>
      <c r="I482" s="161"/>
      <c r="L482" s="157"/>
      <c r="M482" s="162"/>
      <c r="T482" s="163"/>
      <c r="AT482" s="158" t="s">
        <v>455</v>
      </c>
      <c r="AU482" s="158" t="s">
        <v>90</v>
      </c>
      <c r="AV482" s="12" t="s">
        <v>90</v>
      </c>
      <c r="AW482" s="12" t="s">
        <v>37</v>
      </c>
      <c r="AX482" s="12" t="s">
        <v>81</v>
      </c>
      <c r="AY482" s="158" t="s">
        <v>309</v>
      </c>
    </row>
    <row r="483" spans="2:65" s="12" customFormat="1" x14ac:dyDescent="0.2">
      <c r="B483" s="157"/>
      <c r="D483" s="155" t="s">
        <v>455</v>
      </c>
      <c r="E483" s="158" t="s">
        <v>1</v>
      </c>
      <c r="F483" s="159" t="s">
        <v>974</v>
      </c>
      <c r="H483" s="160">
        <v>29.13</v>
      </c>
      <c r="I483" s="161"/>
      <c r="L483" s="157"/>
      <c r="M483" s="162"/>
      <c r="T483" s="163"/>
      <c r="AT483" s="158" t="s">
        <v>455</v>
      </c>
      <c r="AU483" s="158" t="s">
        <v>90</v>
      </c>
      <c r="AV483" s="12" t="s">
        <v>90</v>
      </c>
      <c r="AW483" s="12" t="s">
        <v>37</v>
      </c>
      <c r="AX483" s="12" t="s">
        <v>81</v>
      </c>
      <c r="AY483" s="158" t="s">
        <v>309</v>
      </c>
    </row>
    <row r="484" spans="2:65" s="12" customFormat="1" x14ac:dyDescent="0.2">
      <c r="B484" s="157"/>
      <c r="D484" s="155" t="s">
        <v>455</v>
      </c>
      <c r="E484" s="158" t="s">
        <v>1</v>
      </c>
      <c r="F484" s="159" t="s">
        <v>975</v>
      </c>
      <c r="H484" s="160">
        <v>7.492</v>
      </c>
      <c r="I484" s="161"/>
      <c r="L484" s="157"/>
      <c r="M484" s="162"/>
      <c r="T484" s="163"/>
      <c r="AT484" s="158" t="s">
        <v>455</v>
      </c>
      <c r="AU484" s="158" t="s">
        <v>90</v>
      </c>
      <c r="AV484" s="12" t="s">
        <v>90</v>
      </c>
      <c r="AW484" s="12" t="s">
        <v>37</v>
      </c>
      <c r="AX484" s="12" t="s">
        <v>81</v>
      </c>
      <c r="AY484" s="158" t="s">
        <v>309</v>
      </c>
    </row>
    <row r="485" spans="2:65" s="12" customFormat="1" x14ac:dyDescent="0.2">
      <c r="B485" s="157"/>
      <c r="D485" s="155" t="s">
        <v>455</v>
      </c>
      <c r="E485" s="158" t="s">
        <v>1</v>
      </c>
      <c r="F485" s="159" t="s">
        <v>976</v>
      </c>
      <c r="H485" s="160">
        <v>3.863</v>
      </c>
      <c r="I485" s="161"/>
      <c r="L485" s="157"/>
      <c r="M485" s="162"/>
      <c r="T485" s="163"/>
      <c r="AT485" s="158" t="s">
        <v>455</v>
      </c>
      <c r="AU485" s="158" t="s">
        <v>90</v>
      </c>
      <c r="AV485" s="12" t="s">
        <v>90</v>
      </c>
      <c r="AW485" s="12" t="s">
        <v>37</v>
      </c>
      <c r="AX485" s="12" t="s">
        <v>81</v>
      </c>
      <c r="AY485" s="158" t="s">
        <v>309</v>
      </c>
    </row>
    <row r="486" spans="2:65" s="12" customFormat="1" x14ac:dyDescent="0.2">
      <c r="B486" s="157"/>
      <c r="D486" s="155" t="s">
        <v>455</v>
      </c>
      <c r="E486" s="158" t="s">
        <v>1</v>
      </c>
      <c r="F486" s="159" t="s">
        <v>977</v>
      </c>
      <c r="H486" s="160">
        <v>1.5469999999999999</v>
      </c>
      <c r="I486" s="161"/>
      <c r="L486" s="157"/>
      <c r="M486" s="162"/>
      <c r="T486" s="163"/>
      <c r="AT486" s="158" t="s">
        <v>455</v>
      </c>
      <c r="AU486" s="158" t="s">
        <v>90</v>
      </c>
      <c r="AV486" s="12" t="s">
        <v>90</v>
      </c>
      <c r="AW486" s="12" t="s">
        <v>37</v>
      </c>
      <c r="AX486" s="12" t="s">
        <v>81</v>
      </c>
      <c r="AY486" s="158" t="s">
        <v>309</v>
      </c>
    </row>
    <row r="487" spans="2:65" s="12" customFormat="1" x14ac:dyDescent="0.2">
      <c r="B487" s="157"/>
      <c r="D487" s="155" t="s">
        <v>455</v>
      </c>
      <c r="E487" s="158" t="s">
        <v>1</v>
      </c>
      <c r="F487" s="159" t="s">
        <v>978</v>
      </c>
      <c r="H487" s="160">
        <v>27.24</v>
      </c>
      <c r="I487" s="161"/>
      <c r="L487" s="157"/>
      <c r="M487" s="162"/>
      <c r="T487" s="163"/>
      <c r="AT487" s="158" t="s">
        <v>455</v>
      </c>
      <c r="AU487" s="158" t="s">
        <v>90</v>
      </c>
      <c r="AV487" s="12" t="s">
        <v>90</v>
      </c>
      <c r="AW487" s="12" t="s">
        <v>37</v>
      </c>
      <c r="AX487" s="12" t="s">
        <v>81</v>
      </c>
      <c r="AY487" s="158" t="s">
        <v>309</v>
      </c>
    </row>
    <row r="488" spans="2:65" s="12" customFormat="1" x14ac:dyDescent="0.2">
      <c r="B488" s="157"/>
      <c r="D488" s="155" t="s">
        <v>455</v>
      </c>
      <c r="E488" s="158" t="s">
        <v>1</v>
      </c>
      <c r="F488" s="159" t="s">
        <v>979</v>
      </c>
      <c r="H488" s="160">
        <v>9.7249999999999996</v>
      </c>
      <c r="I488" s="161"/>
      <c r="L488" s="157"/>
      <c r="M488" s="162"/>
      <c r="T488" s="163"/>
      <c r="AT488" s="158" t="s">
        <v>455</v>
      </c>
      <c r="AU488" s="158" t="s">
        <v>90</v>
      </c>
      <c r="AV488" s="12" t="s">
        <v>90</v>
      </c>
      <c r="AW488" s="12" t="s">
        <v>37</v>
      </c>
      <c r="AX488" s="12" t="s">
        <v>81</v>
      </c>
      <c r="AY488" s="158" t="s">
        <v>309</v>
      </c>
    </row>
    <row r="489" spans="2:65" s="12" customFormat="1" x14ac:dyDescent="0.2">
      <c r="B489" s="157"/>
      <c r="D489" s="155" t="s">
        <v>455</v>
      </c>
      <c r="E489" s="158" t="s">
        <v>1</v>
      </c>
      <c r="F489" s="159" t="s">
        <v>980</v>
      </c>
      <c r="H489" s="160">
        <v>0.58699999999999997</v>
      </c>
      <c r="I489" s="161"/>
      <c r="L489" s="157"/>
      <c r="M489" s="162"/>
      <c r="T489" s="163"/>
      <c r="AT489" s="158" t="s">
        <v>455</v>
      </c>
      <c r="AU489" s="158" t="s">
        <v>90</v>
      </c>
      <c r="AV489" s="12" t="s">
        <v>90</v>
      </c>
      <c r="AW489" s="12" t="s">
        <v>37</v>
      </c>
      <c r="AX489" s="12" t="s">
        <v>81</v>
      </c>
      <c r="AY489" s="158" t="s">
        <v>309</v>
      </c>
    </row>
    <row r="490" spans="2:65" s="12" customFormat="1" x14ac:dyDescent="0.2">
      <c r="B490" s="157"/>
      <c r="D490" s="155" t="s">
        <v>455</v>
      </c>
      <c r="E490" s="158" t="s">
        <v>1</v>
      </c>
      <c r="F490" s="159" t="s">
        <v>981</v>
      </c>
      <c r="H490" s="160">
        <v>0.97299999999999998</v>
      </c>
      <c r="I490" s="161"/>
      <c r="L490" s="157"/>
      <c r="M490" s="162"/>
      <c r="T490" s="163"/>
      <c r="AT490" s="158" t="s">
        <v>455</v>
      </c>
      <c r="AU490" s="158" t="s">
        <v>90</v>
      </c>
      <c r="AV490" s="12" t="s">
        <v>90</v>
      </c>
      <c r="AW490" s="12" t="s">
        <v>37</v>
      </c>
      <c r="AX490" s="12" t="s">
        <v>81</v>
      </c>
      <c r="AY490" s="158" t="s">
        <v>309</v>
      </c>
    </row>
    <row r="491" spans="2:65" s="12" customFormat="1" x14ac:dyDescent="0.2">
      <c r="B491" s="157"/>
      <c r="D491" s="155" t="s">
        <v>455</v>
      </c>
      <c r="E491" s="158" t="s">
        <v>1</v>
      </c>
      <c r="F491" s="159" t="s">
        <v>982</v>
      </c>
      <c r="H491" s="160">
        <v>-1.6319999999999999</v>
      </c>
      <c r="I491" s="161"/>
      <c r="L491" s="157"/>
      <c r="M491" s="162"/>
      <c r="T491" s="163"/>
      <c r="AT491" s="158" t="s">
        <v>455</v>
      </c>
      <c r="AU491" s="158" t="s">
        <v>90</v>
      </c>
      <c r="AV491" s="12" t="s">
        <v>90</v>
      </c>
      <c r="AW491" s="12" t="s">
        <v>37</v>
      </c>
      <c r="AX491" s="12" t="s">
        <v>81</v>
      </c>
      <c r="AY491" s="158" t="s">
        <v>309</v>
      </c>
    </row>
    <row r="492" spans="2:65" s="13" customFormat="1" x14ac:dyDescent="0.2">
      <c r="B492" s="164"/>
      <c r="D492" s="155" t="s">
        <v>455</v>
      </c>
      <c r="E492" s="165" t="s">
        <v>1</v>
      </c>
      <c r="F492" s="166" t="s">
        <v>457</v>
      </c>
      <c r="H492" s="167">
        <v>151.17400000000001</v>
      </c>
      <c r="I492" s="168"/>
      <c r="L492" s="164"/>
      <c r="M492" s="169"/>
      <c r="T492" s="170"/>
      <c r="AT492" s="165" t="s">
        <v>455</v>
      </c>
      <c r="AU492" s="165" t="s">
        <v>90</v>
      </c>
      <c r="AV492" s="13" t="s">
        <v>120</v>
      </c>
      <c r="AW492" s="13" t="s">
        <v>37</v>
      </c>
      <c r="AX492" s="13" t="s">
        <v>88</v>
      </c>
      <c r="AY492" s="165" t="s">
        <v>309</v>
      </c>
    </row>
    <row r="493" spans="2:65" s="1" customFormat="1" ht="16.5" customHeight="1" x14ac:dyDescent="0.2">
      <c r="B493" s="137"/>
      <c r="C493" s="138" t="s">
        <v>478</v>
      </c>
      <c r="D493" s="138" t="s">
        <v>311</v>
      </c>
      <c r="E493" s="139" t="s">
        <v>983</v>
      </c>
      <c r="F493" s="140" t="s">
        <v>984</v>
      </c>
      <c r="G493" s="141" t="s">
        <v>360</v>
      </c>
      <c r="H493" s="142">
        <v>47.567999999999998</v>
      </c>
      <c r="I493" s="143"/>
      <c r="J493" s="144">
        <f>ROUND(I493*H493,2)</f>
        <v>0</v>
      </c>
      <c r="K493" s="140" t="s">
        <v>610</v>
      </c>
      <c r="L493" s="33"/>
      <c r="M493" s="145" t="s">
        <v>1</v>
      </c>
      <c r="N493" s="146" t="s">
        <v>46</v>
      </c>
      <c r="P493" s="147">
        <f>O493*H493</f>
        <v>0</v>
      </c>
      <c r="Q493" s="147">
        <v>0.28671000000000002</v>
      </c>
      <c r="R493" s="147">
        <f>Q493*H493</f>
        <v>13.63822128</v>
      </c>
      <c r="S493" s="147">
        <v>0</v>
      </c>
      <c r="T493" s="148">
        <f>S493*H493</f>
        <v>0</v>
      </c>
      <c r="AR493" s="149" t="s">
        <v>120</v>
      </c>
      <c r="AT493" s="149" t="s">
        <v>311</v>
      </c>
      <c r="AU493" s="149" t="s">
        <v>90</v>
      </c>
      <c r="AY493" s="17" t="s">
        <v>309</v>
      </c>
      <c r="BE493" s="150">
        <f>IF(N493="základní",J493,0)</f>
        <v>0</v>
      </c>
      <c r="BF493" s="150">
        <f>IF(N493="snížená",J493,0)</f>
        <v>0</v>
      </c>
      <c r="BG493" s="150">
        <f>IF(N493="zákl. přenesená",J493,0)</f>
        <v>0</v>
      </c>
      <c r="BH493" s="150">
        <f>IF(N493="sníž. přenesená",J493,0)</f>
        <v>0</v>
      </c>
      <c r="BI493" s="150">
        <f>IF(N493="nulová",J493,0)</f>
        <v>0</v>
      </c>
      <c r="BJ493" s="17" t="s">
        <v>88</v>
      </c>
      <c r="BK493" s="150">
        <f>ROUND(I493*H493,2)</f>
        <v>0</v>
      </c>
      <c r="BL493" s="17" t="s">
        <v>120</v>
      </c>
      <c r="BM493" s="149" t="s">
        <v>985</v>
      </c>
    </row>
    <row r="494" spans="2:65" s="1" customFormat="1" x14ac:dyDescent="0.2">
      <c r="B494" s="33"/>
      <c r="D494" s="151" t="s">
        <v>316</v>
      </c>
      <c r="F494" s="152" t="s">
        <v>986</v>
      </c>
      <c r="I494" s="153"/>
      <c r="L494" s="33"/>
      <c r="M494" s="154"/>
      <c r="T494" s="57"/>
      <c r="AT494" s="17" t="s">
        <v>316</v>
      </c>
      <c r="AU494" s="17" t="s">
        <v>90</v>
      </c>
    </row>
    <row r="495" spans="2:65" s="1" customFormat="1" ht="19.5" x14ac:dyDescent="0.2">
      <c r="B495" s="33"/>
      <c r="D495" s="155" t="s">
        <v>318</v>
      </c>
      <c r="F495" s="156" t="s">
        <v>867</v>
      </c>
      <c r="I495" s="153"/>
      <c r="L495" s="33"/>
      <c r="M495" s="154"/>
      <c r="T495" s="57"/>
      <c r="AT495" s="17" t="s">
        <v>318</v>
      </c>
      <c r="AU495" s="17" t="s">
        <v>90</v>
      </c>
    </row>
    <row r="496" spans="2:65" s="12" customFormat="1" x14ac:dyDescent="0.2">
      <c r="B496" s="157"/>
      <c r="D496" s="155" t="s">
        <v>455</v>
      </c>
      <c r="E496" s="158" t="s">
        <v>1</v>
      </c>
      <c r="F496" s="159" t="s">
        <v>987</v>
      </c>
      <c r="H496" s="160">
        <v>47.567999999999998</v>
      </c>
      <c r="I496" s="161"/>
      <c r="L496" s="157"/>
      <c r="M496" s="162"/>
      <c r="T496" s="163"/>
      <c r="AT496" s="158" t="s">
        <v>455</v>
      </c>
      <c r="AU496" s="158" t="s">
        <v>90</v>
      </c>
      <c r="AV496" s="12" t="s">
        <v>90</v>
      </c>
      <c r="AW496" s="12" t="s">
        <v>37</v>
      </c>
      <c r="AX496" s="12" t="s">
        <v>81</v>
      </c>
      <c r="AY496" s="158" t="s">
        <v>309</v>
      </c>
    </row>
    <row r="497" spans="2:65" s="13" customFormat="1" x14ac:dyDescent="0.2">
      <c r="B497" s="164"/>
      <c r="D497" s="155" t="s">
        <v>455</v>
      </c>
      <c r="E497" s="165" t="s">
        <v>1</v>
      </c>
      <c r="F497" s="166" t="s">
        <v>457</v>
      </c>
      <c r="H497" s="167">
        <v>47.567999999999998</v>
      </c>
      <c r="I497" s="168"/>
      <c r="L497" s="164"/>
      <c r="M497" s="169"/>
      <c r="T497" s="170"/>
      <c r="AT497" s="165" t="s">
        <v>455</v>
      </c>
      <c r="AU497" s="165" t="s">
        <v>90</v>
      </c>
      <c r="AV497" s="13" t="s">
        <v>120</v>
      </c>
      <c r="AW497" s="13" t="s">
        <v>37</v>
      </c>
      <c r="AX497" s="13" t="s">
        <v>88</v>
      </c>
      <c r="AY497" s="165" t="s">
        <v>309</v>
      </c>
    </row>
    <row r="498" spans="2:65" s="1" customFormat="1" ht="16.5" customHeight="1" x14ac:dyDescent="0.2">
      <c r="B498" s="137"/>
      <c r="C498" s="138" t="s">
        <v>988</v>
      </c>
      <c r="D498" s="138" t="s">
        <v>311</v>
      </c>
      <c r="E498" s="139" t="s">
        <v>989</v>
      </c>
      <c r="F498" s="140" t="s">
        <v>990</v>
      </c>
      <c r="G498" s="141" t="s">
        <v>360</v>
      </c>
      <c r="H498" s="142">
        <v>362.23899999999998</v>
      </c>
      <c r="I498" s="143"/>
      <c r="J498" s="144">
        <f>ROUND(I498*H498,2)</f>
        <v>0</v>
      </c>
      <c r="K498" s="140" t="s">
        <v>610</v>
      </c>
      <c r="L498" s="33"/>
      <c r="M498" s="145" t="s">
        <v>1</v>
      </c>
      <c r="N498" s="146" t="s">
        <v>46</v>
      </c>
      <c r="P498" s="147">
        <f>O498*H498</f>
        <v>0</v>
      </c>
      <c r="Q498" s="147">
        <v>0.34200000000000003</v>
      </c>
      <c r="R498" s="147">
        <f>Q498*H498</f>
        <v>123.885738</v>
      </c>
      <c r="S498" s="147">
        <v>0</v>
      </c>
      <c r="T498" s="148">
        <f>S498*H498</f>
        <v>0</v>
      </c>
      <c r="AR498" s="149" t="s">
        <v>120</v>
      </c>
      <c r="AT498" s="149" t="s">
        <v>311</v>
      </c>
      <c r="AU498" s="149" t="s">
        <v>90</v>
      </c>
      <c r="AY498" s="17" t="s">
        <v>309</v>
      </c>
      <c r="BE498" s="150">
        <f>IF(N498="základní",J498,0)</f>
        <v>0</v>
      </c>
      <c r="BF498" s="150">
        <f>IF(N498="snížená",J498,0)</f>
        <v>0</v>
      </c>
      <c r="BG498" s="150">
        <f>IF(N498="zákl. přenesená",J498,0)</f>
        <v>0</v>
      </c>
      <c r="BH498" s="150">
        <f>IF(N498="sníž. přenesená",J498,0)</f>
        <v>0</v>
      </c>
      <c r="BI498" s="150">
        <f>IF(N498="nulová",J498,0)</f>
        <v>0</v>
      </c>
      <c r="BJ498" s="17" t="s">
        <v>88</v>
      </c>
      <c r="BK498" s="150">
        <f>ROUND(I498*H498,2)</f>
        <v>0</v>
      </c>
      <c r="BL498" s="17" t="s">
        <v>120</v>
      </c>
      <c r="BM498" s="149" t="s">
        <v>991</v>
      </c>
    </row>
    <row r="499" spans="2:65" s="1" customFormat="1" x14ac:dyDescent="0.2">
      <c r="B499" s="33"/>
      <c r="D499" s="151" t="s">
        <v>316</v>
      </c>
      <c r="F499" s="152" t="s">
        <v>992</v>
      </c>
      <c r="I499" s="153"/>
      <c r="L499" s="33"/>
      <c r="M499" s="154"/>
      <c r="T499" s="57"/>
      <c r="AT499" s="17" t="s">
        <v>316</v>
      </c>
      <c r="AU499" s="17" t="s">
        <v>90</v>
      </c>
    </row>
    <row r="500" spans="2:65" s="1" customFormat="1" ht="19.5" x14ac:dyDescent="0.2">
      <c r="B500" s="33"/>
      <c r="D500" s="155" t="s">
        <v>318</v>
      </c>
      <c r="F500" s="156" t="s">
        <v>867</v>
      </c>
      <c r="I500" s="153"/>
      <c r="L500" s="33"/>
      <c r="M500" s="154"/>
      <c r="T500" s="57"/>
      <c r="AT500" s="17" t="s">
        <v>318</v>
      </c>
      <c r="AU500" s="17" t="s">
        <v>90</v>
      </c>
    </row>
    <row r="501" spans="2:65" s="12" customFormat="1" x14ac:dyDescent="0.2">
      <c r="B501" s="157"/>
      <c r="D501" s="155" t="s">
        <v>455</v>
      </c>
      <c r="E501" s="158" t="s">
        <v>1</v>
      </c>
      <c r="F501" s="159" t="s">
        <v>993</v>
      </c>
      <c r="H501" s="160">
        <v>362.23899999999998</v>
      </c>
      <c r="I501" s="161"/>
      <c r="L501" s="157"/>
      <c r="M501" s="162"/>
      <c r="T501" s="163"/>
      <c r="AT501" s="158" t="s">
        <v>455</v>
      </c>
      <c r="AU501" s="158" t="s">
        <v>90</v>
      </c>
      <c r="AV501" s="12" t="s">
        <v>90</v>
      </c>
      <c r="AW501" s="12" t="s">
        <v>37</v>
      </c>
      <c r="AX501" s="12" t="s">
        <v>81</v>
      </c>
      <c r="AY501" s="158" t="s">
        <v>309</v>
      </c>
    </row>
    <row r="502" spans="2:65" s="13" customFormat="1" x14ac:dyDescent="0.2">
      <c r="B502" s="164"/>
      <c r="D502" s="155" t="s">
        <v>455</v>
      </c>
      <c r="E502" s="165" t="s">
        <v>1</v>
      </c>
      <c r="F502" s="166" t="s">
        <v>457</v>
      </c>
      <c r="H502" s="167">
        <v>362.23899999999998</v>
      </c>
      <c r="I502" s="168"/>
      <c r="L502" s="164"/>
      <c r="M502" s="169"/>
      <c r="T502" s="170"/>
      <c r="AT502" s="165" t="s">
        <v>455</v>
      </c>
      <c r="AU502" s="165" t="s">
        <v>90</v>
      </c>
      <c r="AV502" s="13" t="s">
        <v>120</v>
      </c>
      <c r="AW502" s="13" t="s">
        <v>37</v>
      </c>
      <c r="AX502" s="13" t="s">
        <v>88</v>
      </c>
      <c r="AY502" s="165" t="s">
        <v>309</v>
      </c>
    </row>
    <row r="503" spans="2:65" s="1" customFormat="1" ht="16.5" customHeight="1" x14ac:dyDescent="0.2">
      <c r="B503" s="137"/>
      <c r="C503" s="138" t="s">
        <v>483</v>
      </c>
      <c r="D503" s="138" t="s">
        <v>311</v>
      </c>
      <c r="E503" s="139" t="s">
        <v>994</v>
      </c>
      <c r="F503" s="140" t="s">
        <v>995</v>
      </c>
      <c r="G503" s="141" t="s">
        <v>360</v>
      </c>
      <c r="H503" s="142">
        <v>3.71</v>
      </c>
      <c r="I503" s="143"/>
      <c r="J503" s="144">
        <f>ROUND(I503*H503,2)</f>
        <v>0</v>
      </c>
      <c r="K503" s="140" t="s">
        <v>610</v>
      </c>
      <c r="L503" s="33"/>
      <c r="M503" s="145" t="s">
        <v>1</v>
      </c>
      <c r="N503" s="146" t="s">
        <v>46</v>
      </c>
      <c r="P503" s="147">
        <f>O503*H503</f>
        <v>0</v>
      </c>
      <c r="Q503" s="147">
        <v>6.4519999999999994E-2</v>
      </c>
      <c r="R503" s="147">
        <f>Q503*H503</f>
        <v>0.23936919999999998</v>
      </c>
      <c r="S503" s="147">
        <v>0</v>
      </c>
      <c r="T503" s="148">
        <f>S503*H503</f>
        <v>0</v>
      </c>
      <c r="AR503" s="149" t="s">
        <v>120</v>
      </c>
      <c r="AT503" s="149" t="s">
        <v>311</v>
      </c>
      <c r="AU503" s="149" t="s">
        <v>90</v>
      </c>
      <c r="AY503" s="17" t="s">
        <v>309</v>
      </c>
      <c r="BE503" s="150">
        <f>IF(N503="základní",J503,0)</f>
        <v>0</v>
      </c>
      <c r="BF503" s="150">
        <f>IF(N503="snížená",J503,0)</f>
        <v>0</v>
      </c>
      <c r="BG503" s="150">
        <f>IF(N503="zákl. přenesená",J503,0)</f>
        <v>0</v>
      </c>
      <c r="BH503" s="150">
        <f>IF(N503="sníž. přenesená",J503,0)</f>
        <v>0</v>
      </c>
      <c r="BI503" s="150">
        <f>IF(N503="nulová",J503,0)</f>
        <v>0</v>
      </c>
      <c r="BJ503" s="17" t="s">
        <v>88</v>
      </c>
      <c r="BK503" s="150">
        <f>ROUND(I503*H503,2)</f>
        <v>0</v>
      </c>
      <c r="BL503" s="17" t="s">
        <v>120</v>
      </c>
      <c r="BM503" s="149" t="s">
        <v>996</v>
      </c>
    </row>
    <row r="504" spans="2:65" s="1" customFormat="1" x14ac:dyDescent="0.2">
      <c r="B504" s="33"/>
      <c r="D504" s="151" t="s">
        <v>316</v>
      </c>
      <c r="F504" s="152" t="s">
        <v>997</v>
      </c>
      <c r="I504" s="153"/>
      <c r="L504" s="33"/>
      <c r="M504" s="154"/>
      <c r="T504" s="57"/>
      <c r="AT504" s="17" t="s">
        <v>316</v>
      </c>
      <c r="AU504" s="17" t="s">
        <v>90</v>
      </c>
    </row>
    <row r="505" spans="2:65" s="1" customFormat="1" ht="19.5" x14ac:dyDescent="0.2">
      <c r="B505" s="33"/>
      <c r="D505" s="155" t="s">
        <v>318</v>
      </c>
      <c r="F505" s="156" t="s">
        <v>867</v>
      </c>
      <c r="I505" s="153"/>
      <c r="L505" s="33"/>
      <c r="M505" s="154"/>
      <c r="T505" s="57"/>
      <c r="AT505" s="17" t="s">
        <v>318</v>
      </c>
      <c r="AU505" s="17" t="s">
        <v>90</v>
      </c>
    </row>
    <row r="506" spans="2:65" s="11" customFormat="1" ht="22.9" customHeight="1" x14ac:dyDescent="0.2">
      <c r="B506" s="125"/>
      <c r="D506" s="126" t="s">
        <v>80</v>
      </c>
      <c r="E506" s="135" t="s">
        <v>120</v>
      </c>
      <c r="F506" s="135" t="s">
        <v>998</v>
      </c>
      <c r="I506" s="128"/>
      <c r="J506" s="136">
        <f>BK506</f>
        <v>0</v>
      </c>
      <c r="L506" s="125"/>
      <c r="M506" s="130"/>
      <c r="P506" s="131">
        <f>SUM(P507:P570)</f>
        <v>0</v>
      </c>
      <c r="R506" s="131">
        <f>SUM(R507:R570)</f>
        <v>6914.9797117500002</v>
      </c>
      <c r="T506" s="132">
        <f>SUM(T507:T570)</f>
        <v>0</v>
      </c>
      <c r="AR506" s="126" t="s">
        <v>88</v>
      </c>
      <c r="AT506" s="133" t="s">
        <v>80</v>
      </c>
      <c r="AU506" s="133" t="s">
        <v>88</v>
      </c>
      <c r="AY506" s="126" t="s">
        <v>309</v>
      </c>
      <c r="BK506" s="134">
        <f>SUM(BK507:BK570)</f>
        <v>0</v>
      </c>
    </row>
    <row r="507" spans="2:65" s="1" customFormat="1" ht="16.5" customHeight="1" x14ac:dyDescent="0.2">
      <c r="B507" s="137"/>
      <c r="C507" s="138" t="s">
        <v>999</v>
      </c>
      <c r="D507" s="138" t="s">
        <v>311</v>
      </c>
      <c r="E507" s="139" t="s">
        <v>1000</v>
      </c>
      <c r="F507" s="140" t="s">
        <v>1001</v>
      </c>
      <c r="G507" s="141" t="s">
        <v>419</v>
      </c>
      <c r="H507" s="142">
        <v>2253.02</v>
      </c>
      <c r="I507" s="143"/>
      <c r="J507" s="144">
        <f>ROUND(I507*H507,2)</f>
        <v>0</v>
      </c>
      <c r="K507" s="140" t="s">
        <v>366</v>
      </c>
      <c r="L507" s="33"/>
      <c r="M507" s="145" t="s">
        <v>1</v>
      </c>
      <c r="N507" s="146" t="s">
        <v>46</v>
      </c>
      <c r="P507" s="147">
        <f>O507*H507</f>
        <v>0</v>
      </c>
      <c r="Q507" s="147">
        <v>2.5020099999999998</v>
      </c>
      <c r="R507" s="147">
        <f>Q507*H507</f>
        <v>5637.0785701999994</v>
      </c>
      <c r="S507" s="147">
        <v>0</v>
      </c>
      <c r="T507" s="148">
        <f>S507*H507</f>
        <v>0</v>
      </c>
      <c r="AR507" s="149" t="s">
        <v>120</v>
      </c>
      <c r="AT507" s="149" t="s">
        <v>311</v>
      </c>
      <c r="AU507" s="149" t="s">
        <v>90</v>
      </c>
      <c r="AY507" s="17" t="s">
        <v>309</v>
      </c>
      <c r="BE507" s="150">
        <f>IF(N507="základní",J507,0)</f>
        <v>0</v>
      </c>
      <c r="BF507" s="150">
        <f>IF(N507="snížená",J507,0)</f>
        <v>0</v>
      </c>
      <c r="BG507" s="150">
        <f>IF(N507="zákl. přenesená",J507,0)</f>
        <v>0</v>
      </c>
      <c r="BH507" s="150">
        <f>IF(N507="sníž. přenesená",J507,0)</f>
        <v>0</v>
      </c>
      <c r="BI507" s="150">
        <f>IF(N507="nulová",J507,0)</f>
        <v>0</v>
      </c>
      <c r="BJ507" s="17" t="s">
        <v>88</v>
      </c>
      <c r="BK507" s="150">
        <f>ROUND(I507*H507,2)</f>
        <v>0</v>
      </c>
      <c r="BL507" s="17" t="s">
        <v>120</v>
      </c>
      <c r="BM507" s="149" t="s">
        <v>1002</v>
      </c>
    </row>
    <row r="508" spans="2:65" s="1" customFormat="1" ht="87.75" x14ac:dyDescent="0.2">
      <c r="B508" s="33"/>
      <c r="D508" s="155" t="s">
        <v>318</v>
      </c>
      <c r="F508" s="156" t="s">
        <v>918</v>
      </c>
      <c r="I508" s="153"/>
      <c r="L508" s="33"/>
      <c r="M508" s="154"/>
      <c r="T508" s="57"/>
      <c r="AT508" s="17" t="s">
        <v>318</v>
      </c>
      <c r="AU508" s="17" t="s">
        <v>90</v>
      </c>
    </row>
    <row r="509" spans="2:65" s="12" customFormat="1" x14ac:dyDescent="0.2">
      <c r="B509" s="157"/>
      <c r="D509" s="155" t="s">
        <v>455</v>
      </c>
      <c r="E509" s="158" t="s">
        <v>1</v>
      </c>
      <c r="F509" s="159" t="s">
        <v>1003</v>
      </c>
      <c r="H509" s="160">
        <v>998.9</v>
      </c>
      <c r="I509" s="161"/>
      <c r="L509" s="157"/>
      <c r="M509" s="162"/>
      <c r="T509" s="163"/>
      <c r="AT509" s="158" t="s">
        <v>455</v>
      </c>
      <c r="AU509" s="158" t="s">
        <v>90</v>
      </c>
      <c r="AV509" s="12" t="s">
        <v>90</v>
      </c>
      <c r="AW509" s="12" t="s">
        <v>37</v>
      </c>
      <c r="AX509" s="12" t="s">
        <v>81</v>
      </c>
      <c r="AY509" s="158" t="s">
        <v>309</v>
      </c>
    </row>
    <row r="510" spans="2:65" s="12" customFormat="1" x14ac:dyDescent="0.2">
      <c r="B510" s="157"/>
      <c r="D510" s="155" t="s">
        <v>455</v>
      </c>
      <c r="E510" s="158" t="s">
        <v>1</v>
      </c>
      <c r="F510" s="159" t="s">
        <v>1004</v>
      </c>
      <c r="H510" s="160">
        <v>1254.1199999999999</v>
      </c>
      <c r="I510" s="161"/>
      <c r="L510" s="157"/>
      <c r="M510" s="162"/>
      <c r="T510" s="163"/>
      <c r="AT510" s="158" t="s">
        <v>455</v>
      </c>
      <c r="AU510" s="158" t="s">
        <v>90</v>
      </c>
      <c r="AV510" s="12" t="s">
        <v>90</v>
      </c>
      <c r="AW510" s="12" t="s">
        <v>37</v>
      </c>
      <c r="AX510" s="12" t="s">
        <v>81</v>
      </c>
      <c r="AY510" s="158" t="s">
        <v>309</v>
      </c>
    </row>
    <row r="511" spans="2:65" s="13" customFormat="1" x14ac:dyDescent="0.2">
      <c r="B511" s="164"/>
      <c r="D511" s="155" t="s">
        <v>455</v>
      </c>
      <c r="E511" s="165" t="s">
        <v>1</v>
      </c>
      <c r="F511" s="166" t="s">
        <v>457</v>
      </c>
      <c r="H511" s="167">
        <v>2253.02</v>
      </c>
      <c r="I511" s="168"/>
      <c r="L511" s="164"/>
      <c r="M511" s="169"/>
      <c r="T511" s="170"/>
      <c r="AT511" s="165" t="s">
        <v>455</v>
      </c>
      <c r="AU511" s="165" t="s">
        <v>90</v>
      </c>
      <c r="AV511" s="13" t="s">
        <v>120</v>
      </c>
      <c r="AW511" s="13" t="s">
        <v>37</v>
      </c>
      <c r="AX511" s="13" t="s">
        <v>88</v>
      </c>
      <c r="AY511" s="165" t="s">
        <v>309</v>
      </c>
    </row>
    <row r="512" spans="2:65" s="1" customFormat="1" ht="16.5" customHeight="1" x14ac:dyDescent="0.2">
      <c r="B512" s="137"/>
      <c r="C512" s="138" t="s">
        <v>488</v>
      </c>
      <c r="D512" s="138" t="s">
        <v>311</v>
      </c>
      <c r="E512" s="139" t="s">
        <v>1005</v>
      </c>
      <c r="F512" s="140" t="s">
        <v>1006</v>
      </c>
      <c r="G512" s="141" t="s">
        <v>360</v>
      </c>
      <c r="H512" s="142">
        <v>6583.2</v>
      </c>
      <c r="I512" s="143"/>
      <c r="J512" s="144">
        <f>ROUND(I512*H512,2)</f>
        <v>0</v>
      </c>
      <c r="K512" s="140" t="s">
        <v>610</v>
      </c>
      <c r="L512" s="33"/>
      <c r="M512" s="145" t="s">
        <v>1</v>
      </c>
      <c r="N512" s="146" t="s">
        <v>46</v>
      </c>
      <c r="P512" s="147">
        <f>O512*H512</f>
        <v>0</v>
      </c>
      <c r="Q512" s="147">
        <v>5.5199999999999997E-3</v>
      </c>
      <c r="R512" s="147">
        <f>Q512*H512</f>
        <v>36.339264</v>
      </c>
      <c r="S512" s="147">
        <v>0</v>
      </c>
      <c r="T512" s="148">
        <f>S512*H512</f>
        <v>0</v>
      </c>
      <c r="AR512" s="149" t="s">
        <v>120</v>
      </c>
      <c r="AT512" s="149" t="s">
        <v>311</v>
      </c>
      <c r="AU512" s="149" t="s">
        <v>90</v>
      </c>
      <c r="AY512" s="17" t="s">
        <v>309</v>
      </c>
      <c r="BE512" s="150">
        <f>IF(N512="základní",J512,0)</f>
        <v>0</v>
      </c>
      <c r="BF512" s="150">
        <f>IF(N512="snížená",J512,0)</f>
        <v>0</v>
      </c>
      <c r="BG512" s="150">
        <f>IF(N512="zákl. přenesená",J512,0)</f>
        <v>0</v>
      </c>
      <c r="BH512" s="150">
        <f>IF(N512="sníž. přenesená",J512,0)</f>
        <v>0</v>
      </c>
      <c r="BI512" s="150">
        <f>IF(N512="nulová",J512,0)</f>
        <v>0</v>
      </c>
      <c r="BJ512" s="17" t="s">
        <v>88</v>
      </c>
      <c r="BK512" s="150">
        <f>ROUND(I512*H512,2)</f>
        <v>0</v>
      </c>
      <c r="BL512" s="17" t="s">
        <v>120</v>
      </c>
      <c r="BM512" s="149" t="s">
        <v>1007</v>
      </c>
    </row>
    <row r="513" spans="2:65" s="1" customFormat="1" x14ac:dyDescent="0.2">
      <c r="B513" s="33"/>
      <c r="D513" s="151" t="s">
        <v>316</v>
      </c>
      <c r="F513" s="152" t="s">
        <v>1008</v>
      </c>
      <c r="I513" s="153"/>
      <c r="L513" s="33"/>
      <c r="M513" s="154"/>
      <c r="T513" s="57"/>
      <c r="AT513" s="17" t="s">
        <v>316</v>
      </c>
      <c r="AU513" s="17" t="s">
        <v>90</v>
      </c>
    </row>
    <row r="514" spans="2:65" s="12" customFormat="1" x14ac:dyDescent="0.2">
      <c r="B514" s="157"/>
      <c r="D514" s="155" t="s">
        <v>455</v>
      </c>
      <c r="E514" s="158" t="s">
        <v>1</v>
      </c>
      <c r="F514" s="159" t="s">
        <v>1009</v>
      </c>
      <c r="H514" s="160">
        <v>3291.6</v>
      </c>
      <c r="I514" s="161"/>
      <c r="L514" s="157"/>
      <c r="M514" s="162"/>
      <c r="T514" s="163"/>
      <c r="AT514" s="158" t="s">
        <v>455</v>
      </c>
      <c r="AU514" s="158" t="s">
        <v>90</v>
      </c>
      <c r="AV514" s="12" t="s">
        <v>90</v>
      </c>
      <c r="AW514" s="12" t="s">
        <v>37</v>
      </c>
      <c r="AX514" s="12" t="s">
        <v>81</v>
      </c>
      <c r="AY514" s="158" t="s">
        <v>309</v>
      </c>
    </row>
    <row r="515" spans="2:65" s="12" customFormat="1" x14ac:dyDescent="0.2">
      <c r="B515" s="157"/>
      <c r="D515" s="155" t="s">
        <v>455</v>
      </c>
      <c r="E515" s="158" t="s">
        <v>1</v>
      </c>
      <c r="F515" s="159" t="s">
        <v>1010</v>
      </c>
      <c r="H515" s="160">
        <v>3291.6</v>
      </c>
      <c r="I515" s="161"/>
      <c r="L515" s="157"/>
      <c r="M515" s="162"/>
      <c r="T515" s="163"/>
      <c r="AT515" s="158" t="s">
        <v>455</v>
      </c>
      <c r="AU515" s="158" t="s">
        <v>90</v>
      </c>
      <c r="AV515" s="12" t="s">
        <v>90</v>
      </c>
      <c r="AW515" s="12" t="s">
        <v>37</v>
      </c>
      <c r="AX515" s="12" t="s">
        <v>81</v>
      </c>
      <c r="AY515" s="158" t="s">
        <v>309</v>
      </c>
    </row>
    <row r="516" spans="2:65" s="13" customFormat="1" x14ac:dyDescent="0.2">
      <c r="B516" s="164"/>
      <c r="D516" s="155" t="s">
        <v>455</v>
      </c>
      <c r="E516" s="165" t="s">
        <v>1</v>
      </c>
      <c r="F516" s="166" t="s">
        <v>457</v>
      </c>
      <c r="H516" s="167">
        <v>6583.2</v>
      </c>
      <c r="I516" s="168"/>
      <c r="L516" s="164"/>
      <c r="M516" s="169"/>
      <c r="T516" s="170"/>
      <c r="AT516" s="165" t="s">
        <v>455</v>
      </c>
      <c r="AU516" s="165" t="s">
        <v>90</v>
      </c>
      <c r="AV516" s="13" t="s">
        <v>120</v>
      </c>
      <c r="AW516" s="13" t="s">
        <v>37</v>
      </c>
      <c r="AX516" s="13" t="s">
        <v>88</v>
      </c>
      <c r="AY516" s="165" t="s">
        <v>309</v>
      </c>
    </row>
    <row r="517" spans="2:65" s="1" customFormat="1" ht="16.5" customHeight="1" x14ac:dyDescent="0.2">
      <c r="B517" s="137"/>
      <c r="C517" s="138" t="s">
        <v>1011</v>
      </c>
      <c r="D517" s="138" t="s">
        <v>311</v>
      </c>
      <c r="E517" s="139" t="s">
        <v>1012</v>
      </c>
      <c r="F517" s="140" t="s">
        <v>1013</v>
      </c>
      <c r="G517" s="141" t="s">
        <v>360</v>
      </c>
      <c r="H517" s="142">
        <v>6583.2</v>
      </c>
      <c r="I517" s="143"/>
      <c r="J517" s="144">
        <f>ROUND(I517*H517,2)</f>
        <v>0</v>
      </c>
      <c r="K517" s="140" t="s">
        <v>610</v>
      </c>
      <c r="L517" s="33"/>
      <c r="M517" s="145" t="s">
        <v>1</v>
      </c>
      <c r="N517" s="146" t="s">
        <v>46</v>
      </c>
      <c r="P517" s="147">
        <f>O517*H517</f>
        <v>0</v>
      </c>
      <c r="Q517" s="147">
        <v>0</v>
      </c>
      <c r="R517" s="147">
        <f>Q517*H517</f>
        <v>0</v>
      </c>
      <c r="S517" s="147">
        <v>0</v>
      </c>
      <c r="T517" s="148">
        <f>S517*H517</f>
        <v>0</v>
      </c>
      <c r="AR517" s="149" t="s">
        <v>120</v>
      </c>
      <c r="AT517" s="149" t="s">
        <v>311</v>
      </c>
      <c r="AU517" s="149" t="s">
        <v>90</v>
      </c>
      <c r="AY517" s="17" t="s">
        <v>309</v>
      </c>
      <c r="BE517" s="150">
        <f>IF(N517="základní",J517,0)</f>
        <v>0</v>
      </c>
      <c r="BF517" s="150">
        <f>IF(N517="snížená",J517,0)</f>
        <v>0</v>
      </c>
      <c r="BG517" s="150">
        <f>IF(N517="zákl. přenesená",J517,0)</f>
        <v>0</v>
      </c>
      <c r="BH517" s="150">
        <f>IF(N517="sníž. přenesená",J517,0)</f>
        <v>0</v>
      </c>
      <c r="BI517" s="150">
        <f>IF(N517="nulová",J517,0)</f>
        <v>0</v>
      </c>
      <c r="BJ517" s="17" t="s">
        <v>88</v>
      </c>
      <c r="BK517" s="150">
        <f>ROUND(I517*H517,2)</f>
        <v>0</v>
      </c>
      <c r="BL517" s="17" t="s">
        <v>120</v>
      </c>
      <c r="BM517" s="149" t="s">
        <v>1014</v>
      </c>
    </row>
    <row r="518" spans="2:65" s="1" customFormat="1" x14ac:dyDescent="0.2">
      <c r="B518" s="33"/>
      <c r="D518" s="151" t="s">
        <v>316</v>
      </c>
      <c r="F518" s="152" t="s">
        <v>1015</v>
      </c>
      <c r="I518" s="153"/>
      <c r="L518" s="33"/>
      <c r="M518" s="154"/>
      <c r="T518" s="57"/>
      <c r="AT518" s="17" t="s">
        <v>316</v>
      </c>
      <c r="AU518" s="17" t="s">
        <v>90</v>
      </c>
    </row>
    <row r="519" spans="2:65" s="1" customFormat="1" ht="16.5" customHeight="1" x14ac:dyDescent="0.2">
      <c r="B519" s="137"/>
      <c r="C519" s="138" t="s">
        <v>494</v>
      </c>
      <c r="D519" s="138" t="s">
        <v>311</v>
      </c>
      <c r="E519" s="139" t="s">
        <v>1016</v>
      </c>
      <c r="F519" s="140" t="s">
        <v>1017</v>
      </c>
      <c r="G519" s="141" t="s">
        <v>360</v>
      </c>
      <c r="H519" s="142">
        <v>6583.2</v>
      </c>
      <c r="I519" s="143"/>
      <c r="J519" s="144">
        <f>ROUND(I519*H519,2)</f>
        <v>0</v>
      </c>
      <c r="K519" s="140" t="s">
        <v>610</v>
      </c>
      <c r="L519" s="33"/>
      <c r="M519" s="145" t="s">
        <v>1</v>
      </c>
      <c r="N519" s="146" t="s">
        <v>46</v>
      </c>
      <c r="P519" s="147">
        <f>O519*H519</f>
        <v>0</v>
      </c>
      <c r="Q519" s="147">
        <v>1E-3</v>
      </c>
      <c r="R519" s="147">
        <f>Q519*H519</f>
        <v>6.5831999999999997</v>
      </c>
      <c r="S519" s="147">
        <v>0</v>
      </c>
      <c r="T519" s="148">
        <f>S519*H519</f>
        <v>0</v>
      </c>
      <c r="AR519" s="149" t="s">
        <v>120</v>
      </c>
      <c r="AT519" s="149" t="s">
        <v>311</v>
      </c>
      <c r="AU519" s="149" t="s">
        <v>90</v>
      </c>
      <c r="AY519" s="17" t="s">
        <v>309</v>
      </c>
      <c r="BE519" s="150">
        <f>IF(N519="základní",J519,0)</f>
        <v>0</v>
      </c>
      <c r="BF519" s="150">
        <f>IF(N519="snížená",J519,0)</f>
        <v>0</v>
      </c>
      <c r="BG519" s="150">
        <f>IF(N519="zákl. přenesená",J519,0)</f>
        <v>0</v>
      </c>
      <c r="BH519" s="150">
        <f>IF(N519="sníž. přenesená",J519,0)</f>
        <v>0</v>
      </c>
      <c r="BI519" s="150">
        <f>IF(N519="nulová",J519,0)</f>
        <v>0</v>
      </c>
      <c r="BJ519" s="17" t="s">
        <v>88</v>
      </c>
      <c r="BK519" s="150">
        <f>ROUND(I519*H519,2)</f>
        <v>0</v>
      </c>
      <c r="BL519" s="17" t="s">
        <v>120</v>
      </c>
      <c r="BM519" s="149" t="s">
        <v>1018</v>
      </c>
    </row>
    <row r="520" spans="2:65" s="1" customFormat="1" x14ac:dyDescent="0.2">
      <c r="B520" s="33"/>
      <c r="D520" s="151" t="s">
        <v>316</v>
      </c>
      <c r="F520" s="152" t="s">
        <v>1019</v>
      </c>
      <c r="I520" s="153"/>
      <c r="L520" s="33"/>
      <c r="M520" s="154"/>
      <c r="T520" s="57"/>
      <c r="AT520" s="17" t="s">
        <v>316</v>
      </c>
      <c r="AU520" s="17" t="s">
        <v>90</v>
      </c>
    </row>
    <row r="521" spans="2:65" s="1" customFormat="1" ht="16.5" customHeight="1" x14ac:dyDescent="0.2">
      <c r="B521" s="137"/>
      <c r="C521" s="138" t="s">
        <v>1020</v>
      </c>
      <c r="D521" s="138" t="s">
        <v>311</v>
      </c>
      <c r="E521" s="139" t="s">
        <v>1021</v>
      </c>
      <c r="F521" s="140" t="s">
        <v>1022</v>
      </c>
      <c r="G521" s="141" t="s">
        <v>360</v>
      </c>
      <c r="H521" s="142">
        <v>6583.2</v>
      </c>
      <c r="I521" s="143"/>
      <c r="J521" s="144">
        <f>ROUND(I521*H521,2)</f>
        <v>0</v>
      </c>
      <c r="K521" s="140" t="s">
        <v>610</v>
      </c>
      <c r="L521" s="33"/>
      <c r="M521" s="145" t="s">
        <v>1</v>
      </c>
      <c r="N521" s="146" t="s">
        <v>46</v>
      </c>
      <c r="P521" s="147">
        <f>O521*H521</f>
        <v>0</v>
      </c>
      <c r="Q521" s="147">
        <v>0</v>
      </c>
      <c r="R521" s="147">
        <f>Q521*H521</f>
        <v>0</v>
      </c>
      <c r="S521" s="147">
        <v>0</v>
      </c>
      <c r="T521" s="148">
        <f>S521*H521</f>
        <v>0</v>
      </c>
      <c r="AR521" s="149" t="s">
        <v>120</v>
      </c>
      <c r="AT521" s="149" t="s">
        <v>311</v>
      </c>
      <c r="AU521" s="149" t="s">
        <v>90</v>
      </c>
      <c r="AY521" s="17" t="s">
        <v>309</v>
      </c>
      <c r="BE521" s="150">
        <f>IF(N521="základní",J521,0)</f>
        <v>0</v>
      </c>
      <c r="BF521" s="150">
        <f>IF(N521="snížená",J521,0)</f>
        <v>0</v>
      </c>
      <c r="BG521" s="150">
        <f>IF(N521="zákl. přenesená",J521,0)</f>
        <v>0</v>
      </c>
      <c r="BH521" s="150">
        <f>IF(N521="sníž. přenesená",J521,0)</f>
        <v>0</v>
      </c>
      <c r="BI521" s="150">
        <f>IF(N521="nulová",J521,0)</f>
        <v>0</v>
      </c>
      <c r="BJ521" s="17" t="s">
        <v>88</v>
      </c>
      <c r="BK521" s="150">
        <f>ROUND(I521*H521,2)</f>
        <v>0</v>
      </c>
      <c r="BL521" s="17" t="s">
        <v>120</v>
      </c>
      <c r="BM521" s="149" t="s">
        <v>1023</v>
      </c>
    </row>
    <row r="522" spans="2:65" s="1" customFormat="1" x14ac:dyDescent="0.2">
      <c r="B522" s="33"/>
      <c r="D522" s="151" t="s">
        <v>316</v>
      </c>
      <c r="F522" s="152" t="s">
        <v>1024</v>
      </c>
      <c r="I522" s="153"/>
      <c r="L522" s="33"/>
      <c r="M522" s="154"/>
      <c r="T522" s="57"/>
      <c r="AT522" s="17" t="s">
        <v>316</v>
      </c>
      <c r="AU522" s="17" t="s">
        <v>90</v>
      </c>
    </row>
    <row r="523" spans="2:65" s="1" customFormat="1" ht="16.5" customHeight="1" x14ac:dyDescent="0.2">
      <c r="B523" s="137"/>
      <c r="C523" s="138" t="s">
        <v>501</v>
      </c>
      <c r="D523" s="138" t="s">
        <v>311</v>
      </c>
      <c r="E523" s="139" t="s">
        <v>1025</v>
      </c>
      <c r="F523" s="140" t="s">
        <v>1026</v>
      </c>
      <c r="G523" s="141" t="s">
        <v>391</v>
      </c>
      <c r="H523" s="142">
        <v>392.26</v>
      </c>
      <c r="I523" s="143"/>
      <c r="J523" s="144">
        <f>ROUND(I523*H523,2)</f>
        <v>0</v>
      </c>
      <c r="K523" s="140" t="s">
        <v>610</v>
      </c>
      <c r="L523" s="33"/>
      <c r="M523" s="145" t="s">
        <v>1</v>
      </c>
      <c r="N523" s="146" t="s">
        <v>46</v>
      </c>
      <c r="P523" s="147">
        <f>O523*H523</f>
        <v>0</v>
      </c>
      <c r="Q523" s="147">
        <v>1.05555</v>
      </c>
      <c r="R523" s="147">
        <f>Q523*H523</f>
        <v>414.05004299999996</v>
      </c>
      <c r="S523" s="147">
        <v>0</v>
      </c>
      <c r="T523" s="148">
        <f>S523*H523</f>
        <v>0</v>
      </c>
      <c r="AR523" s="149" t="s">
        <v>120</v>
      </c>
      <c r="AT523" s="149" t="s">
        <v>311</v>
      </c>
      <c r="AU523" s="149" t="s">
        <v>90</v>
      </c>
      <c r="AY523" s="17" t="s">
        <v>309</v>
      </c>
      <c r="BE523" s="150">
        <f>IF(N523="základní",J523,0)</f>
        <v>0</v>
      </c>
      <c r="BF523" s="150">
        <f>IF(N523="snížená",J523,0)</f>
        <v>0</v>
      </c>
      <c r="BG523" s="150">
        <f>IF(N523="zákl. přenesená",J523,0)</f>
        <v>0</v>
      </c>
      <c r="BH523" s="150">
        <f>IF(N523="sníž. přenesená",J523,0)</f>
        <v>0</v>
      </c>
      <c r="BI523" s="150">
        <f>IF(N523="nulová",J523,0)</f>
        <v>0</v>
      </c>
      <c r="BJ523" s="17" t="s">
        <v>88</v>
      </c>
      <c r="BK523" s="150">
        <f>ROUND(I523*H523,2)</f>
        <v>0</v>
      </c>
      <c r="BL523" s="17" t="s">
        <v>120</v>
      </c>
      <c r="BM523" s="149" t="s">
        <v>1027</v>
      </c>
    </row>
    <row r="524" spans="2:65" s="1" customFormat="1" x14ac:dyDescent="0.2">
      <c r="B524" s="33"/>
      <c r="D524" s="151" t="s">
        <v>316</v>
      </c>
      <c r="F524" s="152" t="s">
        <v>1028</v>
      </c>
      <c r="I524" s="153"/>
      <c r="L524" s="33"/>
      <c r="M524" s="154"/>
      <c r="T524" s="57"/>
      <c r="AT524" s="17" t="s">
        <v>316</v>
      </c>
      <c r="AU524" s="17" t="s">
        <v>90</v>
      </c>
    </row>
    <row r="525" spans="2:65" s="12" customFormat="1" x14ac:dyDescent="0.2">
      <c r="B525" s="157"/>
      <c r="D525" s="155" t="s">
        <v>455</v>
      </c>
      <c r="E525" s="158" t="s">
        <v>1</v>
      </c>
      <c r="F525" s="159" t="s">
        <v>1029</v>
      </c>
      <c r="H525" s="160">
        <v>199.78</v>
      </c>
      <c r="I525" s="161"/>
      <c r="L525" s="157"/>
      <c r="M525" s="162"/>
      <c r="T525" s="163"/>
      <c r="AT525" s="158" t="s">
        <v>455</v>
      </c>
      <c r="AU525" s="158" t="s">
        <v>90</v>
      </c>
      <c r="AV525" s="12" t="s">
        <v>90</v>
      </c>
      <c r="AW525" s="12" t="s">
        <v>37</v>
      </c>
      <c r="AX525" s="12" t="s">
        <v>81</v>
      </c>
      <c r="AY525" s="158" t="s">
        <v>309</v>
      </c>
    </row>
    <row r="526" spans="2:65" s="12" customFormat="1" x14ac:dyDescent="0.2">
      <c r="B526" s="157"/>
      <c r="D526" s="155" t="s">
        <v>455</v>
      </c>
      <c r="E526" s="158" t="s">
        <v>1</v>
      </c>
      <c r="F526" s="159" t="s">
        <v>1030</v>
      </c>
      <c r="H526" s="160">
        <v>192.48</v>
      </c>
      <c r="I526" s="161"/>
      <c r="L526" s="157"/>
      <c r="M526" s="162"/>
      <c r="T526" s="163"/>
      <c r="AT526" s="158" t="s">
        <v>455</v>
      </c>
      <c r="AU526" s="158" t="s">
        <v>90</v>
      </c>
      <c r="AV526" s="12" t="s">
        <v>90</v>
      </c>
      <c r="AW526" s="12" t="s">
        <v>37</v>
      </c>
      <c r="AX526" s="12" t="s">
        <v>81</v>
      </c>
      <c r="AY526" s="158" t="s">
        <v>309</v>
      </c>
    </row>
    <row r="527" spans="2:65" s="13" customFormat="1" x14ac:dyDescent="0.2">
      <c r="B527" s="164"/>
      <c r="D527" s="155" t="s">
        <v>455</v>
      </c>
      <c r="E527" s="165" t="s">
        <v>1</v>
      </c>
      <c r="F527" s="166" t="s">
        <v>457</v>
      </c>
      <c r="H527" s="167">
        <v>392.26</v>
      </c>
      <c r="I527" s="168"/>
      <c r="L527" s="164"/>
      <c r="M527" s="169"/>
      <c r="T527" s="170"/>
      <c r="AT527" s="165" t="s">
        <v>455</v>
      </c>
      <c r="AU527" s="165" t="s">
        <v>90</v>
      </c>
      <c r="AV527" s="13" t="s">
        <v>120</v>
      </c>
      <c r="AW527" s="13" t="s">
        <v>37</v>
      </c>
      <c r="AX527" s="13" t="s">
        <v>88</v>
      </c>
      <c r="AY527" s="165" t="s">
        <v>309</v>
      </c>
    </row>
    <row r="528" spans="2:65" s="1" customFormat="1" ht="16.5" customHeight="1" x14ac:dyDescent="0.2">
      <c r="B528" s="137"/>
      <c r="C528" s="138" t="s">
        <v>1031</v>
      </c>
      <c r="D528" s="138" t="s">
        <v>311</v>
      </c>
      <c r="E528" s="139" t="s">
        <v>1032</v>
      </c>
      <c r="F528" s="140" t="s">
        <v>1033</v>
      </c>
      <c r="G528" s="141" t="s">
        <v>419</v>
      </c>
      <c r="H528" s="142">
        <v>15.91</v>
      </c>
      <c r="I528" s="143"/>
      <c r="J528" s="144">
        <f>ROUND(I528*H528,2)</f>
        <v>0</v>
      </c>
      <c r="K528" s="140" t="s">
        <v>366</v>
      </c>
      <c r="L528" s="33"/>
      <c r="M528" s="145" t="s">
        <v>1</v>
      </c>
      <c r="N528" s="146" t="s">
        <v>46</v>
      </c>
      <c r="P528" s="147">
        <f>O528*H528</f>
        <v>0</v>
      </c>
      <c r="Q528" s="147">
        <v>2.5019499999999999</v>
      </c>
      <c r="R528" s="147">
        <f>Q528*H528</f>
        <v>39.806024499999999</v>
      </c>
      <c r="S528" s="147">
        <v>0</v>
      </c>
      <c r="T528" s="148">
        <f>S528*H528</f>
        <v>0</v>
      </c>
      <c r="AR528" s="149" t="s">
        <v>120</v>
      </c>
      <c r="AT528" s="149" t="s">
        <v>311</v>
      </c>
      <c r="AU528" s="149" t="s">
        <v>90</v>
      </c>
      <c r="AY528" s="17" t="s">
        <v>309</v>
      </c>
      <c r="BE528" s="150">
        <f>IF(N528="základní",J528,0)</f>
        <v>0</v>
      </c>
      <c r="BF528" s="150">
        <f>IF(N528="snížená",J528,0)</f>
        <v>0</v>
      </c>
      <c r="BG528" s="150">
        <f>IF(N528="zákl. přenesená",J528,0)</f>
        <v>0</v>
      </c>
      <c r="BH528" s="150">
        <f>IF(N528="sníž. přenesená",J528,0)</f>
        <v>0</v>
      </c>
      <c r="BI528" s="150">
        <f>IF(N528="nulová",J528,0)</f>
        <v>0</v>
      </c>
      <c r="BJ528" s="17" t="s">
        <v>88</v>
      </c>
      <c r="BK528" s="150">
        <f>ROUND(I528*H528,2)</f>
        <v>0</v>
      </c>
      <c r="BL528" s="17" t="s">
        <v>120</v>
      </c>
      <c r="BM528" s="149" t="s">
        <v>1034</v>
      </c>
    </row>
    <row r="529" spans="2:65" s="1" customFormat="1" ht="87.75" x14ac:dyDescent="0.2">
      <c r="B529" s="33"/>
      <c r="D529" s="155" t="s">
        <v>318</v>
      </c>
      <c r="F529" s="156" t="s">
        <v>918</v>
      </c>
      <c r="I529" s="153"/>
      <c r="L529" s="33"/>
      <c r="M529" s="154"/>
      <c r="T529" s="57"/>
      <c r="AT529" s="17" t="s">
        <v>318</v>
      </c>
      <c r="AU529" s="17" t="s">
        <v>90</v>
      </c>
    </row>
    <row r="530" spans="2:65" s="12" customFormat="1" x14ac:dyDescent="0.2">
      <c r="B530" s="157"/>
      <c r="D530" s="155" t="s">
        <v>455</v>
      </c>
      <c r="E530" s="158" t="s">
        <v>1</v>
      </c>
      <c r="F530" s="159" t="s">
        <v>1035</v>
      </c>
      <c r="H530" s="160">
        <v>2.742</v>
      </c>
      <c r="I530" s="161"/>
      <c r="L530" s="157"/>
      <c r="M530" s="162"/>
      <c r="T530" s="163"/>
      <c r="AT530" s="158" t="s">
        <v>455</v>
      </c>
      <c r="AU530" s="158" t="s">
        <v>90</v>
      </c>
      <c r="AV530" s="12" t="s">
        <v>90</v>
      </c>
      <c r="AW530" s="12" t="s">
        <v>37</v>
      </c>
      <c r="AX530" s="12" t="s">
        <v>81</v>
      </c>
      <c r="AY530" s="158" t="s">
        <v>309</v>
      </c>
    </row>
    <row r="531" spans="2:65" s="12" customFormat="1" x14ac:dyDescent="0.2">
      <c r="B531" s="157"/>
      <c r="D531" s="155" t="s">
        <v>455</v>
      </c>
      <c r="E531" s="158" t="s">
        <v>1</v>
      </c>
      <c r="F531" s="159" t="s">
        <v>1036</v>
      </c>
      <c r="H531" s="160">
        <v>1.181</v>
      </c>
      <c r="I531" s="161"/>
      <c r="L531" s="157"/>
      <c r="M531" s="162"/>
      <c r="T531" s="163"/>
      <c r="AT531" s="158" t="s">
        <v>455</v>
      </c>
      <c r="AU531" s="158" t="s">
        <v>90</v>
      </c>
      <c r="AV531" s="12" t="s">
        <v>90</v>
      </c>
      <c r="AW531" s="12" t="s">
        <v>37</v>
      </c>
      <c r="AX531" s="12" t="s">
        <v>81</v>
      </c>
      <c r="AY531" s="158" t="s">
        <v>309</v>
      </c>
    </row>
    <row r="532" spans="2:65" s="12" customFormat="1" x14ac:dyDescent="0.2">
      <c r="B532" s="157"/>
      <c r="D532" s="155" t="s">
        <v>455</v>
      </c>
      <c r="E532" s="158" t="s">
        <v>1</v>
      </c>
      <c r="F532" s="159" t="s">
        <v>1037</v>
      </c>
      <c r="H532" s="160">
        <v>4.3470000000000004</v>
      </c>
      <c r="I532" s="161"/>
      <c r="L532" s="157"/>
      <c r="M532" s="162"/>
      <c r="T532" s="163"/>
      <c r="AT532" s="158" t="s">
        <v>455</v>
      </c>
      <c r="AU532" s="158" t="s">
        <v>90</v>
      </c>
      <c r="AV532" s="12" t="s">
        <v>90</v>
      </c>
      <c r="AW532" s="12" t="s">
        <v>37</v>
      </c>
      <c r="AX532" s="12" t="s">
        <v>81</v>
      </c>
      <c r="AY532" s="158" t="s">
        <v>309</v>
      </c>
    </row>
    <row r="533" spans="2:65" s="12" customFormat="1" x14ac:dyDescent="0.2">
      <c r="B533" s="157"/>
      <c r="D533" s="155" t="s">
        <v>455</v>
      </c>
      <c r="E533" s="158" t="s">
        <v>1</v>
      </c>
      <c r="F533" s="159" t="s">
        <v>1038</v>
      </c>
      <c r="H533" s="160">
        <v>2.3919999999999999</v>
      </c>
      <c r="I533" s="161"/>
      <c r="L533" s="157"/>
      <c r="M533" s="162"/>
      <c r="T533" s="163"/>
      <c r="AT533" s="158" t="s">
        <v>455</v>
      </c>
      <c r="AU533" s="158" t="s">
        <v>90</v>
      </c>
      <c r="AV533" s="12" t="s">
        <v>90</v>
      </c>
      <c r="AW533" s="12" t="s">
        <v>37</v>
      </c>
      <c r="AX533" s="12" t="s">
        <v>81</v>
      </c>
      <c r="AY533" s="158" t="s">
        <v>309</v>
      </c>
    </row>
    <row r="534" spans="2:65" s="12" customFormat="1" x14ac:dyDescent="0.2">
      <c r="B534" s="157"/>
      <c r="D534" s="155" t="s">
        <v>455</v>
      </c>
      <c r="E534" s="158" t="s">
        <v>1</v>
      </c>
      <c r="F534" s="159" t="s">
        <v>1039</v>
      </c>
      <c r="H534" s="160">
        <v>2.0760000000000001</v>
      </c>
      <c r="I534" s="161"/>
      <c r="L534" s="157"/>
      <c r="M534" s="162"/>
      <c r="T534" s="163"/>
      <c r="AT534" s="158" t="s">
        <v>455</v>
      </c>
      <c r="AU534" s="158" t="s">
        <v>90</v>
      </c>
      <c r="AV534" s="12" t="s">
        <v>90</v>
      </c>
      <c r="AW534" s="12" t="s">
        <v>37</v>
      </c>
      <c r="AX534" s="12" t="s">
        <v>81</v>
      </c>
      <c r="AY534" s="158" t="s">
        <v>309</v>
      </c>
    </row>
    <row r="535" spans="2:65" s="12" customFormat="1" x14ac:dyDescent="0.2">
      <c r="B535" s="157"/>
      <c r="D535" s="155" t="s">
        <v>455</v>
      </c>
      <c r="E535" s="158" t="s">
        <v>1</v>
      </c>
      <c r="F535" s="159" t="s">
        <v>1040</v>
      </c>
      <c r="H535" s="160">
        <v>1.1719999999999999</v>
      </c>
      <c r="I535" s="161"/>
      <c r="L535" s="157"/>
      <c r="M535" s="162"/>
      <c r="T535" s="163"/>
      <c r="AT535" s="158" t="s">
        <v>455</v>
      </c>
      <c r="AU535" s="158" t="s">
        <v>90</v>
      </c>
      <c r="AV535" s="12" t="s">
        <v>90</v>
      </c>
      <c r="AW535" s="12" t="s">
        <v>37</v>
      </c>
      <c r="AX535" s="12" t="s">
        <v>81</v>
      </c>
      <c r="AY535" s="158" t="s">
        <v>309</v>
      </c>
    </row>
    <row r="536" spans="2:65" s="12" customFormat="1" x14ac:dyDescent="0.2">
      <c r="B536" s="157"/>
      <c r="D536" s="155" t="s">
        <v>455</v>
      </c>
      <c r="E536" s="158" t="s">
        <v>1</v>
      </c>
      <c r="F536" s="159" t="s">
        <v>1041</v>
      </c>
      <c r="H536" s="160">
        <v>2</v>
      </c>
      <c r="I536" s="161"/>
      <c r="L536" s="157"/>
      <c r="M536" s="162"/>
      <c r="T536" s="163"/>
      <c r="AT536" s="158" t="s">
        <v>455</v>
      </c>
      <c r="AU536" s="158" t="s">
        <v>90</v>
      </c>
      <c r="AV536" s="12" t="s">
        <v>90</v>
      </c>
      <c r="AW536" s="12" t="s">
        <v>37</v>
      </c>
      <c r="AX536" s="12" t="s">
        <v>81</v>
      </c>
      <c r="AY536" s="158" t="s">
        <v>309</v>
      </c>
    </row>
    <row r="537" spans="2:65" s="13" customFormat="1" x14ac:dyDescent="0.2">
      <c r="B537" s="164"/>
      <c r="D537" s="155" t="s">
        <v>455</v>
      </c>
      <c r="E537" s="165" t="s">
        <v>1</v>
      </c>
      <c r="F537" s="166" t="s">
        <v>457</v>
      </c>
      <c r="H537" s="167">
        <v>15.91</v>
      </c>
      <c r="I537" s="168"/>
      <c r="L537" s="164"/>
      <c r="M537" s="169"/>
      <c r="T537" s="170"/>
      <c r="AT537" s="165" t="s">
        <v>455</v>
      </c>
      <c r="AU537" s="165" t="s">
        <v>90</v>
      </c>
      <c r="AV537" s="13" t="s">
        <v>120</v>
      </c>
      <c r="AW537" s="13" t="s">
        <v>37</v>
      </c>
      <c r="AX537" s="13" t="s">
        <v>88</v>
      </c>
      <c r="AY537" s="165" t="s">
        <v>309</v>
      </c>
    </row>
    <row r="538" spans="2:65" s="1" customFormat="1" ht="16.5" customHeight="1" x14ac:dyDescent="0.2">
      <c r="B538" s="137"/>
      <c r="C538" s="138" t="s">
        <v>506</v>
      </c>
      <c r="D538" s="138" t="s">
        <v>311</v>
      </c>
      <c r="E538" s="139" t="s">
        <v>1042</v>
      </c>
      <c r="F538" s="140" t="s">
        <v>1043</v>
      </c>
      <c r="G538" s="141" t="s">
        <v>391</v>
      </c>
      <c r="H538" s="142">
        <v>3.1819999999999999</v>
      </c>
      <c r="I538" s="143"/>
      <c r="J538" s="144">
        <f>ROUND(I538*H538,2)</f>
        <v>0</v>
      </c>
      <c r="K538" s="140" t="s">
        <v>610</v>
      </c>
      <c r="L538" s="33"/>
      <c r="M538" s="145" t="s">
        <v>1</v>
      </c>
      <c r="N538" s="146" t="s">
        <v>46</v>
      </c>
      <c r="P538" s="147">
        <f>O538*H538</f>
        <v>0</v>
      </c>
      <c r="Q538" s="147">
        <v>1.0492699999999999</v>
      </c>
      <c r="R538" s="147">
        <f>Q538*H538</f>
        <v>3.3387771399999995</v>
      </c>
      <c r="S538" s="147">
        <v>0</v>
      </c>
      <c r="T538" s="148">
        <f>S538*H538</f>
        <v>0</v>
      </c>
      <c r="AR538" s="149" t="s">
        <v>120</v>
      </c>
      <c r="AT538" s="149" t="s">
        <v>311</v>
      </c>
      <c r="AU538" s="149" t="s">
        <v>90</v>
      </c>
      <c r="AY538" s="17" t="s">
        <v>309</v>
      </c>
      <c r="BE538" s="150">
        <f>IF(N538="základní",J538,0)</f>
        <v>0</v>
      </c>
      <c r="BF538" s="150">
        <f>IF(N538="snížená",J538,0)</f>
        <v>0</v>
      </c>
      <c r="BG538" s="150">
        <f>IF(N538="zákl. přenesená",J538,0)</f>
        <v>0</v>
      </c>
      <c r="BH538" s="150">
        <f>IF(N538="sníž. přenesená",J538,0)</f>
        <v>0</v>
      </c>
      <c r="BI538" s="150">
        <f>IF(N538="nulová",J538,0)</f>
        <v>0</v>
      </c>
      <c r="BJ538" s="17" t="s">
        <v>88</v>
      </c>
      <c r="BK538" s="150">
        <f>ROUND(I538*H538,2)</f>
        <v>0</v>
      </c>
      <c r="BL538" s="17" t="s">
        <v>120</v>
      </c>
      <c r="BM538" s="149" t="s">
        <v>1044</v>
      </c>
    </row>
    <row r="539" spans="2:65" s="1" customFormat="1" x14ac:dyDescent="0.2">
      <c r="B539" s="33"/>
      <c r="D539" s="151" t="s">
        <v>316</v>
      </c>
      <c r="F539" s="152" t="s">
        <v>1045</v>
      </c>
      <c r="I539" s="153"/>
      <c r="L539" s="33"/>
      <c r="M539" s="154"/>
      <c r="T539" s="57"/>
      <c r="AT539" s="17" t="s">
        <v>316</v>
      </c>
      <c r="AU539" s="17" t="s">
        <v>90</v>
      </c>
    </row>
    <row r="540" spans="2:65" s="12" customFormat="1" x14ac:dyDescent="0.2">
      <c r="B540" s="157"/>
      <c r="D540" s="155" t="s">
        <v>455</v>
      </c>
      <c r="E540" s="158" t="s">
        <v>1</v>
      </c>
      <c r="F540" s="159" t="s">
        <v>1046</v>
      </c>
      <c r="H540" s="160">
        <v>3.1819999999999999</v>
      </c>
      <c r="I540" s="161"/>
      <c r="L540" s="157"/>
      <c r="M540" s="162"/>
      <c r="T540" s="163"/>
      <c r="AT540" s="158" t="s">
        <v>455</v>
      </c>
      <c r="AU540" s="158" t="s">
        <v>90</v>
      </c>
      <c r="AV540" s="12" t="s">
        <v>90</v>
      </c>
      <c r="AW540" s="12" t="s">
        <v>37</v>
      </c>
      <c r="AX540" s="12" t="s">
        <v>81</v>
      </c>
      <c r="AY540" s="158" t="s">
        <v>309</v>
      </c>
    </row>
    <row r="541" spans="2:65" s="13" customFormat="1" x14ac:dyDescent="0.2">
      <c r="B541" s="164"/>
      <c r="D541" s="155" t="s">
        <v>455</v>
      </c>
      <c r="E541" s="165" t="s">
        <v>1</v>
      </c>
      <c r="F541" s="166" t="s">
        <v>457</v>
      </c>
      <c r="H541" s="167">
        <v>3.1819999999999999</v>
      </c>
      <c r="I541" s="168"/>
      <c r="L541" s="164"/>
      <c r="M541" s="169"/>
      <c r="T541" s="170"/>
      <c r="AT541" s="165" t="s">
        <v>455</v>
      </c>
      <c r="AU541" s="165" t="s">
        <v>90</v>
      </c>
      <c r="AV541" s="13" t="s">
        <v>120</v>
      </c>
      <c r="AW541" s="13" t="s">
        <v>37</v>
      </c>
      <c r="AX541" s="13" t="s">
        <v>88</v>
      </c>
      <c r="AY541" s="165" t="s">
        <v>309</v>
      </c>
    </row>
    <row r="542" spans="2:65" s="1" customFormat="1" ht="16.5" customHeight="1" x14ac:dyDescent="0.2">
      <c r="B542" s="137"/>
      <c r="C542" s="138" t="s">
        <v>1047</v>
      </c>
      <c r="D542" s="138" t="s">
        <v>311</v>
      </c>
      <c r="E542" s="139" t="s">
        <v>1048</v>
      </c>
      <c r="F542" s="140" t="s">
        <v>1049</v>
      </c>
      <c r="G542" s="141" t="s">
        <v>360</v>
      </c>
      <c r="H542" s="142">
        <v>21.577000000000002</v>
      </c>
      <c r="I542" s="143"/>
      <c r="J542" s="144">
        <f>ROUND(I542*H542,2)</f>
        <v>0</v>
      </c>
      <c r="K542" s="140" t="s">
        <v>610</v>
      </c>
      <c r="L542" s="33"/>
      <c r="M542" s="145" t="s">
        <v>1</v>
      </c>
      <c r="N542" s="146" t="s">
        <v>46</v>
      </c>
      <c r="P542" s="147">
        <f>O542*H542</f>
        <v>0</v>
      </c>
      <c r="Q542" s="147">
        <v>1.2959999999999999E-2</v>
      </c>
      <c r="R542" s="147">
        <f>Q542*H542</f>
        <v>0.27963791999999998</v>
      </c>
      <c r="S542" s="147">
        <v>0</v>
      </c>
      <c r="T542" s="148">
        <f>S542*H542</f>
        <v>0</v>
      </c>
      <c r="AR542" s="149" t="s">
        <v>120</v>
      </c>
      <c r="AT542" s="149" t="s">
        <v>311</v>
      </c>
      <c r="AU542" s="149" t="s">
        <v>90</v>
      </c>
      <c r="AY542" s="17" t="s">
        <v>309</v>
      </c>
      <c r="BE542" s="150">
        <f>IF(N542="základní",J542,0)</f>
        <v>0</v>
      </c>
      <c r="BF542" s="150">
        <f>IF(N542="snížená",J542,0)</f>
        <v>0</v>
      </c>
      <c r="BG542" s="150">
        <f>IF(N542="zákl. přenesená",J542,0)</f>
        <v>0</v>
      </c>
      <c r="BH542" s="150">
        <f>IF(N542="sníž. přenesená",J542,0)</f>
        <v>0</v>
      </c>
      <c r="BI542" s="150">
        <f>IF(N542="nulová",J542,0)</f>
        <v>0</v>
      </c>
      <c r="BJ542" s="17" t="s">
        <v>88</v>
      </c>
      <c r="BK542" s="150">
        <f>ROUND(I542*H542,2)</f>
        <v>0</v>
      </c>
      <c r="BL542" s="17" t="s">
        <v>120</v>
      </c>
      <c r="BM542" s="149" t="s">
        <v>1050</v>
      </c>
    </row>
    <row r="543" spans="2:65" s="1" customFormat="1" x14ac:dyDescent="0.2">
      <c r="B543" s="33"/>
      <c r="D543" s="151" t="s">
        <v>316</v>
      </c>
      <c r="F543" s="152" t="s">
        <v>1051</v>
      </c>
      <c r="I543" s="153"/>
      <c r="L543" s="33"/>
      <c r="M543" s="154"/>
      <c r="T543" s="57"/>
      <c r="AT543" s="17" t="s">
        <v>316</v>
      </c>
      <c r="AU543" s="17" t="s">
        <v>90</v>
      </c>
    </row>
    <row r="544" spans="2:65" s="12" customFormat="1" x14ac:dyDescent="0.2">
      <c r="B544" s="157"/>
      <c r="D544" s="155" t="s">
        <v>455</v>
      </c>
      <c r="E544" s="158" t="s">
        <v>1</v>
      </c>
      <c r="F544" s="159" t="s">
        <v>1052</v>
      </c>
      <c r="H544" s="160">
        <v>15.081</v>
      </c>
      <c r="I544" s="161"/>
      <c r="L544" s="157"/>
      <c r="M544" s="162"/>
      <c r="T544" s="163"/>
      <c r="AT544" s="158" t="s">
        <v>455</v>
      </c>
      <c r="AU544" s="158" t="s">
        <v>90</v>
      </c>
      <c r="AV544" s="12" t="s">
        <v>90</v>
      </c>
      <c r="AW544" s="12" t="s">
        <v>37</v>
      </c>
      <c r="AX544" s="12" t="s">
        <v>81</v>
      </c>
      <c r="AY544" s="158" t="s">
        <v>309</v>
      </c>
    </row>
    <row r="545" spans="2:65" s="12" customFormat="1" x14ac:dyDescent="0.2">
      <c r="B545" s="157"/>
      <c r="D545" s="155" t="s">
        <v>455</v>
      </c>
      <c r="E545" s="158" t="s">
        <v>1</v>
      </c>
      <c r="F545" s="159" t="s">
        <v>1053</v>
      </c>
      <c r="H545" s="160">
        <v>6.4960000000000004</v>
      </c>
      <c r="I545" s="161"/>
      <c r="L545" s="157"/>
      <c r="M545" s="162"/>
      <c r="T545" s="163"/>
      <c r="AT545" s="158" t="s">
        <v>455</v>
      </c>
      <c r="AU545" s="158" t="s">
        <v>90</v>
      </c>
      <c r="AV545" s="12" t="s">
        <v>90</v>
      </c>
      <c r="AW545" s="12" t="s">
        <v>37</v>
      </c>
      <c r="AX545" s="12" t="s">
        <v>81</v>
      </c>
      <c r="AY545" s="158" t="s">
        <v>309</v>
      </c>
    </row>
    <row r="546" spans="2:65" s="13" customFormat="1" x14ac:dyDescent="0.2">
      <c r="B546" s="164"/>
      <c r="D546" s="155" t="s">
        <v>455</v>
      </c>
      <c r="E546" s="165" t="s">
        <v>1</v>
      </c>
      <c r="F546" s="166" t="s">
        <v>457</v>
      </c>
      <c r="H546" s="167">
        <v>21.577000000000002</v>
      </c>
      <c r="I546" s="168"/>
      <c r="L546" s="164"/>
      <c r="M546" s="169"/>
      <c r="T546" s="170"/>
      <c r="AT546" s="165" t="s">
        <v>455</v>
      </c>
      <c r="AU546" s="165" t="s">
        <v>90</v>
      </c>
      <c r="AV546" s="13" t="s">
        <v>120</v>
      </c>
      <c r="AW546" s="13" t="s">
        <v>37</v>
      </c>
      <c r="AX546" s="13" t="s">
        <v>88</v>
      </c>
      <c r="AY546" s="165" t="s">
        <v>309</v>
      </c>
    </row>
    <row r="547" spans="2:65" s="1" customFormat="1" ht="16.5" customHeight="1" x14ac:dyDescent="0.2">
      <c r="B547" s="137"/>
      <c r="C547" s="138" t="s">
        <v>513</v>
      </c>
      <c r="D547" s="138" t="s">
        <v>311</v>
      </c>
      <c r="E547" s="139" t="s">
        <v>1054</v>
      </c>
      <c r="F547" s="140" t="s">
        <v>1055</v>
      </c>
      <c r="G547" s="141" t="s">
        <v>360</v>
      </c>
      <c r="H547" s="142">
        <v>21.577000000000002</v>
      </c>
      <c r="I547" s="143"/>
      <c r="J547" s="144">
        <f>ROUND(I547*H547,2)</f>
        <v>0</v>
      </c>
      <c r="K547" s="140" t="s">
        <v>610</v>
      </c>
      <c r="L547" s="33"/>
      <c r="M547" s="145" t="s">
        <v>1</v>
      </c>
      <c r="N547" s="146" t="s">
        <v>46</v>
      </c>
      <c r="P547" s="147">
        <f>O547*H547</f>
        <v>0</v>
      </c>
      <c r="Q547" s="147">
        <v>0</v>
      </c>
      <c r="R547" s="147">
        <f>Q547*H547</f>
        <v>0</v>
      </c>
      <c r="S547" s="147">
        <v>0</v>
      </c>
      <c r="T547" s="148">
        <f>S547*H547</f>
        <v>0</v>
      </c>
      <c r="AR547" s="149" t="s">
        <v>120</v>
      </c>
      <c r="AT547" s="149" t="s">
        <v>311</v>
      </c>
      <c r="AU547" s="149" t="s">
        <v>90</v>
      </c>
      <c r="AY547" s="17" t="s">
        <v>309</v>
      </c>
      <c r="BE547" s="150">
        <f>IF(N547="základní",J547,0)</f>
        <v>0</v>
      </c>
      <c r="BF547" s="150">
        <f>IF(N547="snížená",J547,0)</f>
        <v>0</v>
      </c>
      <c r="BG547" s="150">
        <f>IF(N547="zákl. přenesená",J547,0)</f>
        <v>0</v>
      </c>
      <c r="BH547" s="150">
        <f>IF(N547="sníž. přenesená",J547,0)</f>
        <v>0</v>
      </c>
      <c r="BI547" s="150">
        <f>IF(N547="nulová",J547,0)</f>
        <v>0</v>
      </c>
      <c r="BJ547" s="17" t="s">
        <v>88</v>
      </c>
      <c r="BK547" s="150">
        <f>ROUND(I547*H547,2)</f>
        <v>0</v>
      </c>
      <c r="BL547" s="17" t="s">
        <v>120</v>
      </c>
      <c r="BM547" s="149" t="s">
        <v>1056</v>
      </c>
    </row>
    <row r="548" spans="2:65" s="1" customFormat="1" x14ac:dyDescent="0.2">
      <c r="B548" s="33"/>
      <c r="D548" s="151" t="s">
        <v>316</v>
      </c>
      <c r="F548" s="152" t="s">
        <v>1057</v>
      </c>
      <c r="I548" s="153"/>
      <c r="L548" s="33"/>
      <c r="M548" s="154"/>
      <c r="T548" s="57"/>
      <c r="AT548" s="17" t="s">
        <v>316</v>
      </c>
      <c r="AU548" s="17" t="s">
        <v>90</v>
      </c>
    </row>
    <row r="549" spans="2:65" s="1" customFormat="1" ht="16.5" customHeight="1" x14ac:dyDescent="0.2">
      <c r="B549" s="137"/>
      <c r="C549" s="138" t="s">
        <v>1058</v>
      </c>
      <c r="D549" s="138" t="s">
        <v>311</v>
      </c>
      <c r="E549" s="139" t="s">
        <v>1059</v>
      </c>
      <c r="F549" s="140" t="s">
        <v>1060</v>
      </c>
      <c r="G549" s="141" t="s">
        <v>360</v>
      </c>
      <c r="H549" s="142">
        <v>21.577000000000002</v>
      </c>
      <c r="I549" s="143"/>
      <c r="J549" s="144">
        <f>ROUND(I549*H549,2)</f>
        <v>0</v>
      </c>
      <c r="K549" s="140" t="s">
        <v>610</v>
      </c>
      <c r="L549" s="33"/>
      <c r="M549" s="145" t="s">
        <v>1</v>
      </c>
      <c r="N549" s="146" t="s">
        <v>46</v>
      </c>
      <c r="P549" s="147">
        <f>O549*H549</f>
        <v>0</v>
      </c>
      <c r="Q549" s="147">
        <v>2.81E-3</v>
      </c>
      <c r="R549" s="147">
        <f>Q549*H549</f>
        <v>6.0631370000000004E-2</v>
      </c>
      <c r="S549" s="147">
        <v>0</v>
      </c>
      <c r="T549" s="148">
        <f>S549*H549</f>
        <v>0</v>
      </c>
      <c r="AR549" s="149" t="s">
        <v>120</v>
      </c>
      <c r="AT549" s="149" t="s">
        <v>311</v>
      </c>
      <c r="AU549" s="149" t="s">
        <v>90</v>
      </c>
      <c r="AY549" s="17" t="s">
        <v>309</v>
      </c>
      <c r="BE549" s="150">
        <f>IF(N549="základní",J549,0)</f>
        <v>0</v>
      </c>
      <c r="BF549" s="150">
        <f>IF(N549="snížená",J549,0)</f>
        <v>0</v>
      </c>
      <c r="BG549" s="150">
        <f>IF(N549="zákl. přenesená",J549,0)</f>
        <v>0</v>
      </c>
      <c r="BH549" s="150">
        <f>IF(N549="sníž. přenesená",J549,0)</f>
        <v>0</v>
      </c>
      <c r="BI549" s="150">
        <f>IF(N549="nulová",J549,0)</f>
        <v>0</v>
      </c>
      <c r="BJ549" s="17" t="s">
        <v>88</v>
      </c>
      <c r="BK549" s="150">
        <f>ROUND(I549*H549,2)</f>
        <v>0</v>
      </c>
      <c r="BL549" s="17" t="s">
        <v>120</v>
      </c>
      <c r="BM549" s="149" t="s">
        <v>1061</v>
      </c>
    </row>
    <row r="550" spans="2:65" s="1" customFormat="1" x14ac:dyDescent="0.2">
      <c r="B550" s="33"/>
      <c r="D550" s="151" t="s">
        <v>316</v>
      </c>
      <c r="F550" s="152" t="s">
        <v>1062</v>
      </c>
      <c r="I550" s="153"/>
      <c r="L550" s="33"/>
      <c r="M550" s="154"/>
      <c r="T550" s="57"/>
      <c r="AT550" s="17" t="s">
        <v>316</v>
      </c>
      <c r="AU550" s="17" t="s">
        <v>90</v>
      </c>
    </row>
    <row r="551" spans="2:65" s="1" customFormat="1" ht="16.5" customHeight="1" x14ac:dyDescent="0.2">
      <c r="B551" s="137"/>
      <c r="C551" s="138" t="s">
        <v>519</v>
      </c>
      <c r="D551" s="138" t="s">
        <v>311</v>
      </c>
      <c r="E551" s="139" t="s">
        <v>1063</v>
      </c>
      <c r="F551" s="140" t="s">
        <v>1064</v>
      </c>
      <c r="G551" s="141" t="s">
        <v>360</v>
      </c>
      <c r="H551" s="142">
        <v>21.577000000000002</v>
      </c>
      <c r="I551" s="143"/>
      <c r="J551" s="144">
        <f>ROUND(I551*H551,2)</f>
        <v>0</v>
      </c>
      <c r="K551" s="140" t="s">
        <v>610</v>
      </c>
      <c r="L551" s="33"/>
      <c r="M551" s="145" t="s">
        <v>1</v>
      </c>
      <c r="N551" s="146" t="s">
        <v>46</v>
      </c>
      <c r="P551" s="147">
        <f>O551*H551</f>
        <v>0</v>
      </c>
      <c r="Q551" s="147">
        <v>0</v>
      </c>
      <c r="R551" s="147">
        <f>Q551*H551</f>
        <v>0</v>
      </c>
      <c r="S551" s="147">
        <v>0</v>
      </c>
      <c r="T551" s="148">
        <f>S551*H551</f>
        <v>0</v>
      </c>
      <c r="AR551" s="149" t="s">
        <v>120</v>
      </c>
      <c r="AT551" s="149" t="s">
        <v>311</v>
      </c>
      <c r="AU551" s="149" t="s">
        <v>90</v>
      </c>
      <c r="AY551" s="17" t="s">
        <v>309</v>
      </c>
      <c r="BE551" s="150">
        <f>IF(N551="základní",J551,0)</f>
        <v>0</v>
      </c>
      <c r="BF551" s="150">
        <f>IF(N551="snížená",J551,0)</f>
        <v>0</v>
      </c>
      <c r="BG551" s="150">
        <f>IF(N551="zákl. přenesená",J551,0)</f>
        <v>0</v>
      </c>
      <c r="BH551" s="150">
        <f>IF(N551="sníž. přenesená",J551,0)</f>
        <v>0</v>
      </c>
      <c r="BI551" s="150">
        <f>IF(N551="nulová",J551,0)</f>
        <v>0</v>
      </c>
      <c r="BJ551" s="17" t="s">
        <v>88</v>
      </c>
      <c r="BK551" s="150">
        <f>ROUND(I551*H551,2)</f>
        <v>0</v>
      </c>
      <c r="BL551" s="17" t="s">
        <v>120</v>
      </c>
      <c r="BM551" s="149" t="s">
        <v>1065</v>
      </c>
    </row>
    <row r="552" spans="2:65" s="1" customFormat="1" x14ac:dyDescent="0.2">
      <c r="B552" s="33"/>
      <c r="D552" s="151" t="s">
        <v>316</v>
      </c>
      <c r="F552" s="152" t="s">
        <v>1066</v>
      </c>
      <c r="I552" s="153"/>
      <c r="L552" s="33"/>
      <c r="M552" s="154"/>
      <c r="T552" s="57"/>
      <c r="AT552" s="17" t="s">
        <v>316</v>
      </c>
      <c r="AU552" s="17" t="s">
        <v>90</v>
      </c>
    </row>
    <row r="553" spans="2:65" s="1" customFormat="1" ht="16.5" customHeight="1" x14ac:dyDescent="0.2">
      <c r="B553" s="137"/>
      <c r="C553" s="138" t="s">
        <v>1067</v>
      </c>
      <c r="D553" s="138" t="s">
        <v>311</v>
      </c>
      <c r="E553" s="139" t="s">
        <v>1068</v>
      </c>
      <c r="F553" s="140" t="s">
        <v>1069</v>
      </c>
      <c r="G553" s="141" t="s">
        <v>360</v>
      </c>
      <c r="H553" s="142">
        <v>41.183999999999997</v>
      </c>
      <c r="I553" s="143"/>
      <c r="J553" s="144">
        <f>ROUND(I553*H553,2)</f>
        <v>0</v>
      </c>
      <c r="K553" s="140" t="s">
        <v>610</v>
      </c>
      <c r="L553" s="33"/>
      <c r="M553" s="145" t="s">
        <v>1</v>
      </c>
      <c r="N553" s="146" t="s">
        <v>46</v>
      </c>
      <c r="P553" s="147">
        <f>O553*H553</f>
        <v>0</v>
      </c>
      <c r="Q553" s="147">
        <v>1.052E-2</v>
      </c>
      <c r="R553" s="147">
        <f>Q553*H553</f>
        <v>0.43325567999999998</v>
      </c>
      <c r="S553" s="147">
        <v>0</v>
      </c>
      <c r="T553" s="148">
        <f>S553*H553</f>
        <v>0</v>
      </c>
      <c r="AR553" s="149" t="s">
        <v>120</v>
      </c>
      <c r="AT553" s="149" t="s">
        <v>311</v>
      </c>
      <c r="AU553" s="149" t="s">
        <v>90</v>
      </c>
      <c r="AY553" s="17" t="s">
        <v>309</v>
      </c>
      <c r="BE553" s="150">
        <f>IF(N553="základní",J553,0)</f>
        <v>0</v>
      </c>
      <c r="BF553" s="150">
        <f>IF(N553="snížená",J553,0)</f>
        <v>0</v>
      </c>
      <c r="BG553" s="150">
        <f>IF(N553="zákl. přenesená",J553,0)</f>
        <v>0</v>
      </c>
      <c r="BH553" s="150">
        <f>IF(N553="sníž. přenesená",J553,0)</f>
        <v>0</v>
      </c>
      <c r="BI553" s="150">
        <f>IF(N553="nulová",J553,0)</f>
        <v>0</v>
      </c>
      <c r="BJ553" s="17" t="s">
        <v>88</v>
      </c>
      <c r="BK553" s="150">
        <f>ROUND(I553*H553,2)</f>
        <v>0</v>
      </c>
      <c r="BL553" s="17" t="s">
        <v>120</v>
      </c>
      <c r="BM553" s="149" t="s">
        <v>1070</v>
      </c>
    </row>
    <row r="554" spans="2:65" s="1" customFormat="1" x14ac:dyDescent="0.2">
      <c r="B554" s="33"/>
      <c r="D554" s="151" t="s">
        <v>316</v>
      </c>
      <c r="F554" s="152" t="s">
        <v>1071</v>
      </c>
      <c r="I554" s="153"/>
      <c r="L554" s="33"/>
      <c r="M554" s="154"/>
      <c r="T554" s="57"/>
      <c r="AT554" s="17" t="s">
        <v>316</v>
      </c>
      <c r="AU554" s="17" t="s">
        <v>90</v>
      </c>
    </row>
    <row r="555" spans="2:65" s="12" customFormat="1" x14ac:dyDescent="0.2">
      <c r="B555" s="157"/>
      <c r="D555" s="155" t="s">
        <v>455</v>
      </c>
      <c r="E555" s="158" t="s">
        <v>1</v>
      </c>
      <c r="F555" s="159" t="s">
        <v>1072</v>
      </c>
      <c r="H555" s="160">
        <v>26.565000000000001</v>
      </c>
      <c r="I555" s="161"/>
      <c r="L555" s="157"/>
      <c r="M555" s="162"/>
      <c r="T555" s="163"/>
      <c r="AT555" s="158" t="s">
        <v>455</v>
      </c>
      <c r="AU555" s="158" t="s">
        <v>90</v>
      </c>
      <c r="AV555" s="12" t="s">
        <v>90</v>
      </c>
      <c r="AW555" s="12" t="s">
        <v>37</v>
      </c>
      <c r="AX555" s="12" t="s">
        <v>81</v>
      </c>
      <c r="AY555" s="158" t="s">
        <v>309</v>
      </c>
    </row>
    <row r="556" spans="2:65" s="12" customFormat="1" x14ac:dyDescent="0.2">
      <c r="B556" s="157"/>
      <c r="D556" s="155" t="s">
        <v>455</v>
      </c>
      <c r="E556" s="158" t="s">
        <v>1</v>
      </c>
      <c r="F556" s="159" t="s">
        <v>1073</v>
      </c>
      <c r="H556" s="160">
        <v>14.619</v>
      </c>
      <c r="I556" s="161"/>
      <c r="L556" s="157"/>
      <c r="M556" s="162"/>
      <c r="T556" s="163"/>
      <c r="AT556" s="158" t="s">
        <v>455</v>
      </c>
      <c r="AU556" s="158" t="s">
        <v>90</v>
      </c>
      <c r="AV556" s="12" t="s">
        <v>90</v>
      </c>
      <c r="AW556" s="12" t="s">
        <v>37</v>
      </c>
      <c r="AX556" s="12" t="s">
        <v>81</v>
      </c>
      <c r="AY556" s="158" t="s">
        <v>309</v>
      </c>
    </row>
    <row r="557" spans="2:65" s="13" customFormat="1" x14ac:dyDescent="0.2">
      <c r="B557" s="164"/>
      <c r="D557" s="155" t="s">
        <v>455</v>
      </c>
      <c r="E557" s="165" t="s">
        <v>1</v>
      </c>
      <c r="F557" s="166" t="s">
        <v>457</v>
      </c>
      <c r="H557" s="167">
        <v>41.183999999999997</v>
      </c>
      <c r="I557" s="168"/>
      <c r="L557" s="164"/>
      <c r="M557" s="169"/>
      <c r="T557" s="170"/>
      <c r="AT557" s="165" t="s">
        <v>455</v>
      </c>
      <c r="AU557" s="165" t="s">
        <v>90</v>
      </c>
      <c r="AV557" s="13" t="s">
        <v>120</v>
      </c>
      <c r="AW557" s="13" t="s">
        <v>37</v>
      </c>
      <c r="AX557" s="13" t="s">
        <v>88</v>
      </c>
      <c r="AY557" s="165" t="s">
        <v>309</v>
      </c>
    </row>
    <row r="558" spans="2:65" s="1" customFormat="1" ht="16.5" customHeight="1" x14ac:dyDescent="0.2">
      <c r="B558" s="137"/>
      <c r="C558" s="138" t="s">
        <v>521</v>
      </c>
      <c r="D558" s="138" t="s">
        <v>311</v>
      </c>
      <c r="E558" s="139" t="s">
        <v>1074</v>
      </c>
      <c r="F558" s="140" t="s">
        <v>1075</v>
      </c>
      <c r="G558" s="141" t="s">
        <v>360</v>
      </c>
      <c r="H558" s="142">
        <v>41.183999999999997</v>
      </c>
      <c r="I558" s="143"/>
      <c r="J558" s="144">
        <f>ROUND(I558*H558,2)</f>
        <v>0</v>
      </c>
      <c r="K558" s="140" t="s">
        <v>610</v>
      </c>
      <c r="L558" s="33"/>
      <c r="M558" s="145" t="s">
        <v>1</v>
      </c>
      <c r="N558" s="146" t="s">
        <v>46</v>
      </c>
      <c r="P558" s="147">
        <f>O558*H558</f>
        <v>0</v>
      </c>
      <c r="Q558" s="147">
        <v>0</v>
      </c>
      <c r="R558" s="147">
        <f>Q558*H558</f>
        <v>0</v>
      </c>
      <c r="S558" s="147">
        <v>0</v>
      </c>
      <c r="T558" s="148">
        <f>S558*H558</f>
        <v>0</v>
      </c>
      <c r="AR558" s="149" t="s">
        <v>120</v>
      </c>
      <c r="AT558" s="149" t="s">
        <v>311</v>
      </c>
      <c r="AU558" s="149" t="s">
        <v>90</v>
      </c>
      <c r="AY558" s="17" t="s">
        <v>309</v>
      </c>
      <c r="BE558" s="150">
        <f>IF(N558="základní",J558,0)</f>
        <v>0</v>
      </c>
      <c r="BF558" s="150">
        <f>IF(N558="snížená",J558,0)</f>
        <v>0</v>
      </c>
      <c r="BG558" s="150">
        <f>IF(N558="zákl. přenesená",J558,0)</f>
        <v>0</v>
      </c>
      <c r="BH558" s="150">
        <f>IF(N558="sníž. přenesená",J558,0)</f>
        <v>0</v>
      </c>
      <c r="BI558" s="150">
        <f>IF(N558="nulová",J558,0)</f>
        <v>0</v>
      </c>
      <c r="BJ558" s="17" t="s">
        <v>88</v>
      </c>
      <c r="BK558" s="150">
        <f>ROUND(I558*H558,2)</f>
        <v>0</v>
      </c>
      <c r="BL558" s="17" t="s">
        <v>120</v>
      </c>
      <c r="BM558" s="149" t="s">
        <v>1076</v>
      </c>
    </row>
    <row r="559" spans="2:65" s="1" customFormat="1" x14ac:dyDescent="0.2">
      <c r="B559" s="33"/>
      <c r="D559" s="151" t="s">
        <v>316</v>
      </c>
      <c r="F559" s="152" t="s">
        <v>1077</v>
      </c>
      <c r="I559" s="153"/>
      <c r="L559" s="33"/>
      <c r="M559" s="154"/>
      <c r="T559" s="57"/>
      <c r="AT559" s="17" t="s">
        <v>316</v>
      </c>
      <c r="AU559" s="17" t="s">
        <v>90</v>
      </c>
    </row>
    <row r="560" spans="2:65" s="1" customFormat="1" ht="16.5" customHeight="1" x14ac:dyDescent="0.2">
      <c r="B560" s="137"/>
      <c r="C560" s="138" t="s">
        <v>1078</v>
      </c>
      <c r="D560" s="138" t="s">
        <v>311</v>
      </c>
      <c r="E560" s="139" t="s">
        <v>1079</v>
      </c>
      <c r="F560" s="140" t="s">
        <v>1080</v>
      </c>
      <c r="G560" s="141" t="s">
        <v>360</v>
      </c>
      <c r="H560" s="142">
        <v>22.335000000000001</v>
      </c>
      <c r="I560" s="143"/>
      <c r="J560" s="144">
        <f>ROUND(I560*H560,2)</f>
        <v>0</v>
      </c>
      <c r="K560" s="140" t="s">
        <v>610</v>
      </c>
      <c r="L560" s="33"/>
      <c r="M560" s="145" t="s">
        <v>1</v>
      </c>
      <c r="N560" s="146" t="s">
        <v>46</v>
      </c>
      <c r="P560" s="147">
        <f>O560*H560</f>
        <v>0</v>
      </c>
      <c r="Q560" s="147">
        <v>7.92E-3</v>
      </c>
      <c r="R560" s="147">
        <f>Q560*H560</f>
        <v>0.1768932</v>
      </c>
      <c r="S560" s="147">
        <v>0</v>
      </c>
      <c r="T560" s="148">
        <f>S560*H560</f>
        <v>0</v>
      </c>
      <c r="AR560" s="149" t="s">
        <v>120</v>
      </c>
      <c r="AT560" s="149" t="s">
        <v>311</v>
      </c>
      <c r="AU560" s="149" t="s">
        <v>90</v>
      </c>
      <c r="AY560" s="17" t="s">
        <v>309</v>
      </c>
      <c r="BE560" s="150">
        <f>IF(N560="základní",J560,0)</f>
        <v>0</v>
      </c>
      <c r="BF560" s="150">
        <f>IF(N560="snížená",J560,0)</f>
        <v>0</v>
      </c>
      <c r="BG560" s="150">
        <f>IF(N560="zákl. přenesená",J560,0)</f>
        <v>0</v>
      </c>
      <c r="BH560" s="150">
        <f>IF(N560="sníž. přenesená",J560,0)</f>
        <v>0</v>
      </c>
      <c r="BI560" s="150">
        <f>IF(N560="nulová",J560,0)</f>
        <v>0</v>
      </c>
      <c r="BJ560" s="17" t="s">
        <v>88</v>
      </c>
      <c r="BK560" s="150">
        <f>ROUND(I560*H560,2)</f>
        <v>0</v>
      </c>
      <c r="BL560" s="17" t="s">
        <v>120</v>
      </c>
      <c r="BM560" s="149" t="s">
        <v>1081</v>
      </c>
    </row>
    <row r="561" spans="2:65" s="1" customFormat="1" x14ac:dyDescent="0.2">
      <c r="B561" s="33"/>
      <c r="D561" s="151" t="s">
        <v>316</v>
      </c>
      <c r="F561" s="152" t="s">
        <v>1082</v>
      </c>
      <c r="I561" s="153"/>
      <c r="L561" s="33"/>
      <c r="M561" s="154"/>
      <c r="T561" s="57"/>
      <c r="AT561" s="17" t="s">
        <v>316</v>
      </c>
      <c r="AU561" s="17" t="s">
        <v>90</v>
      </c>
    </row>
    <row r="562" spans="2:65" s="12" customFormat="1" x14ac:dyDescent="0.2">
      <c r="B562" s="157"/>
      <c r="D562" s="155" t="s">
        <v>455</v>
      </c>
      <c r="E562" s="158" t="s">
        <v>1</v>
      </c>
      <c r="F562" s="159" t="s">
        <v>1083</v>
      </c>
      <c r="H562" s="160">
        <v>14.273999999999999</v>
      </c>
      <c r="I562" s="161"/>
      <c r="L562" s="157"/>
      <c r="M562" s="162"/>
      <c r="T562" s="163"/>
      <c r="AT562" s="158" t="s">
        <v>455</v>
      </c>
      <c r="AU562" s="158" t="s">
        <v>90</v>
      </c>
      <c r="AV562" s="12" t="s">
        <v>90</v>
      </c>
      <c r="AW562" s="12" t="s">
        <v>37</v>
      </c>
      <c r="AX562" s="12" t="s">
        <v>81</v>
      </c>
      <c r="AY562" s="158" t="s">
        <v>309</v>
      </c>
    </row>
    <row r="563" spans="2:65" s="12" customFormat="1" x14ac:dyDescent="0.2">
      <c r="B563" s="157"/>
      <c r="D563" s="155" t="s">
        <v>455</v>
      </c>
      <c r="E563" s="158" t="s">
        <v>1</v>
      </c>
      <c r="F563" s="159" t="s">
        <v>1084</v>
      </c>
      <c r="H563" s="160">
        <v>8.0609999999999999</v>
      </c>
      <c r="I563" s="161"/>
      <c r="L563" s="157"/>
      <c r="M563" s="162"/>
      <c r="T563" s="163"/>
      <c r="AT563" s="158" t="s">
        <v>455</v>
      </c>
      <c r="AU563" s="158" t="s">
        <v>90</v>
      </c>
      <c r="AV563" s="12" t="s">
        <v>90</v>
      </c>
      <c r="AW563" s="12" t="s">
        <v>37</v>
      </c>
      <c r="AX563" s="12" t="s">
        <v>81</v>
      </c>
      <c r="AY563" s="158" t="s">
        <v>309</v>
      </c>
    </row>
    <row r="564" spans="2:65" s="13" customFormat="1" x14ac:dyDescent="0.2">
      <c r="B564" s="164"/>
      <c r="D564" s="155" t="s">
        <v>455</v>
      </c>
      <c r="E564" s="165" t="s">
        <v>1</v>
      </c>
      <c r="F564" s="166" t="s">
        <v>457</v>
      </c>
      <c r="H564" s="167">
        <v>22.335000000000001</v>
      </c>
      <c r="I564" s="168"/>
      <c r="L564" s="164"/>
      <c r="M564" s="169"/>
      <c r="T564" s="170"/>
      <c r="AT564" s="165" t="s">
        <v>455</v>
      </c>
      <c r="AU564" s="165" t="s">
        <v>90</v>
      </c>
      <c r="AV564" s="13" t="s">
        <v>120</v>
      </c>
      <c r="AW564" s="13" t="s">
        <v>37</v>
      </c>
      <c r="AX564" s="13" t="s">
        <v>88</v>
      </c>
      <c r="AY564" s="165" t="s">
        <v>309</v>
      </c>
    </row>
    <row r="565" spans="2:65" s="1" customFormat="1" ht="16.5" customHeight="1" x14ac:dyDescent="0.2">
      <c r="B565" s="137"/>
      <c r="C565" s="138" t="s">
        <v>524</v>
      </c>
      <c r="D565" s="138" t="s">
        <v>311</v>
      </c>
      <c r="E565" s="139" t="s">
        <v>1085</v>
      </c>
      <c r="F565" s="140" t="s">
        <v>1086</v>
      </c>
      <c r="G565" s="141" t="s">
        <v>360</v>
      </c>
      <c r="H565" s="142">
        <v>22.335000000000001</v>
      </c>
      <c r="I565" s="143"/>
      <c r="J565" s="144">
        <f>ROUND(I565*H565,2)</f>
        <v>0</v>
      </c>
      <c r="K565" s="140" t="s">
        <v>610</v>
      </c>
      <c r="L565" s="33"/>
      <c r="M565" s="145" t="s">
        <v>1</v>
      </c>
      <c r="N565" s="146" t="s">
        <v>46</v>
      </c>
      <c r="P565" s="147">
        <f>O565*H565</f>
        <v>0</v>
      </c>
      <c r="Q565" s="147">
        <v>0</v>
      </c>
      <c r="R565" s="147">
        <f>Q565*H565</f>
        <v>0</v>
      </c>
      <c r="S565" s="147">
        <v>0</v>
      </c>
      <c r="T565" s="148">
        <f>S565*H565</f>
        <v>0</v>
      </c>
      <c r="AR565" s="149" t="s">
        <v>120</v>
      </c>
      <c r="AT565" s="149" t="s">
        <v>311</v>
      </c>
      <c r="AU565" s="149" t="s">
        <v>90</v>
      </c>
      <c r="AY565" s="17" t="s">
        <v>309</v>
      </c>
      <c r="BE565" s="150">
        <f>IF(N565="základní",J565,0)</f>
        <v>0</v>
      </c>
      <c r="BF565" s="150">
        <f>IF(N565="snížená",J565,0)</f>
        <v>0</v>
      </c>
      <c r="BG565" s="150">
        <f>IF(N565="zákl. přenesená",J565,0)</f>
        <v>0</v>
      </c>
      <c r="BH565" s="150">
        <f>IF(N565="sníž. přenesená",J565,0)</f>
        <v>0</v>
      </c>
      <c r="BI565" s="150">
        <f>IF(N565="nulová",J565,0)</f>
        <v>0</v>
      </c>
      <c r="BJ565" s="17" t="s">
        <v>88</v>
      </c>
      <c r="BK565" s="150">
        <f>ROUND(I565*H565,2)</f>
        <v>0</v>
      </c>
      <c r="BL565" s="17" t="s">
        <v>120</v>
      </c>
      <c r="BM565" s="149" t="s">
        <v>1087</v>
      </c>
    </row>
    <row r="566" spans="2:65" s="1" customFormat="1" x14ac:dyDescent="0.2">
      <c r="B566" s="33"/>
      <c r="D566" s="151" t="s">
        <v>316</v>
      </c>
      <c r="F566" s="152" t="s">
        <v>1088</v>
      </c>
      <c r="I566" s="153"/>
      <c r="L566" s="33"/>
      <c r="M566" s="154"/>
      <c r="T566" s="57"/>
      <c r="AT566" s="17" t="s">
        <v>316</v>
      </c>
      <c r="AU566" s="17" t="s">
        <v>90</v>
      </c>
    </row>
    <row r="567" spans="2:65" s="1" customFormat="1" ht="16.5" customHeight="1" x14ac:dyDescent="0.2">
      <c r="B567" s="137"/>
      <c r="C567" s="138" t="s">
        <v>1089</v>
      </c>
      <c r="D567" s="138" t="s">
        <v>311</v>
      </c>
      <c r="E567" s="139" t="s">
        <v>1090</v>
      </c>
      <c r="F567" s="140" t="s">
        <v>1091</v>
      </c>
      <c r="G567" s="141" t="s">
        <v>360</v>
      </c>
      <c r="H567" s="142">
        <v>3407.4630000000002</v>
      </c>
      <c r="I567" s="143"/>
      <c r="J567" s="144">
        <f>ROUND(I567*H567,2)</f>
        <v>0</v>
      </c>
      <c r="K567" s="140" t="s">
        <v>610</v>
      </c>
      <c r="L567" s="33"/>
      <c r="M567" s="145" t="s">
        <v>1</v>
      </c>
      <c r="N567" s="146" t="s">
        <v>46</v>
      </c>
      <c r="P567" s="147">
        <f>O567*H567</f>
        <v>0</v>
      </c>
      <c r="Q567" s="147">
        <v>0.22797999999999999</v>
      </c>
      <c r="R567" s="147">
        <f>Q567*H567</f>
        <v>776.83341473999997</v>
      </c>
      <c r="S567" s="147">
        <v>0</v>
      </c>
      <c r="T567" s="148">
        <f>S567*H567</f>
        <v>0</v>
      </c>
      <c r="AR567" s="149" t="s">
        <v>120</v>
      </c>
      <c r="AT567" s="149" t="s">
        <v>311</v>
      </c>
      <c r="AU567" s="149" t="s">
        <v>90</v>
      </c>
      <c r="AY567" s="17" t="s">
        <v>309</v>
      </c>
      <c r="BE567" s="150">
        <f>IF(N567="základní",J567,0)</f>
        <v>0</v>
      </c>
      <c r="BF567" s="150">
        <f>IF(N567="snížená",J567,0)</f>
        <v>0</v>
      </c>
      <c r="BG567" s="150">
        <f>IF(N567="zákl. přenesená",J567,0)</f>
        <v>0</v>
      </c>
      <c r="BH567" s="150">
        <f>IF(N567="sníž. přenesená",J567,0)</f>
        <v>0</v>
      </c>
      <c r="BI567" s="150">
        <f>IF(N567="nulová",J567,0)</f>
        <v>0</v>
      </c>
      <c r="BJ567" s="17" t="s">
        <v>88</v>
      </c>
      <c r="BK567" s="150">
        <f>ROUND(I567*H567,2)</f>
        <v>0</v>
      </c>
      <c r="BL567" s="17" t="s">
        <v>120</v>
      </c>
      <c r="BM567" s="149" t="s">
        <v>1092</v>
      </c>
    </row>
    <row r="568" spans="2:65" s="1" customFormat="1" x14ac:dyDescent="0.2">
      <c r="B568" s="33"/>
      <c r="D568" s="151" t="s">
        <v>316</v>
      </c>
      <c r="F568" s="152" t="s">
        <v>1093</v>
      </c>
      <c r="I568" s="153"/>
      <c r="L568" s="33"/>
      <c r="M568" s="154"/>
      <c r="T568" s="57"/>
      <c r="AT568" s="17" t="s">
        <v>316</v>
      </c>
      <c r="AU568" s="17" t="s">
        <v>90</v>
      </c>
    </row>
    <row r="569" spans="2:65" s="12" customFormat="1" x14ac:dyDescent="0.2">
      <c r="B569" s="157"/>
      <c r="D569" s="155" t="s">
        <v>455</v>
      </c>
      <c r="E569" s="158" t="s">
        <v>1</v>
      </c>
      <c r="F569" s="159" t="s">
        <v>1094</v>
      </c>
      <c r="H569" s="160">
        <v>3407.4630000000002</v>
      </c>
      <c r="I569" s="161"/>
      <c r="L569" s="157"/>
      <c r="M569" s="162"/>
      <c r="T569" s="163"/>
      <c r="AT569" s="158" t="s">
        <v>455</v>
      </c>
      <c r="AU569" s="158" t="s">
        <v>90</v>
      </c>
      <c r="AV569" s="12" t="s">
        <v>90</v>
      </c>
      <c r="AW569" s="12" t="s">
        <v>37</v>
      </c>
      <c r="AX569" s="12" t="s">
        <v>81</v>
      </c>
      <c r="AY569" s="158" t="s">
        <v>309</v>
      </c>
    </row>
    <row r="570" spans="2:65" s="13" customFormat="1" x14ac:dyDescent="0.2">
      <c r="B570" s="164"/>
      <c r="D570" s="155" t="s">
        <v>455</v>
      </c>
      <c r="E570" s="165" t="s">
        <v>1</v>
      </c>
      <c r="F570" s="166" t="s">
        <v>457</v>
      </c>
      <c r="H570" s="167">
        <v>3407.4630000000002</v>
      </c>
      <c r="I570" s="168"/>
      <c r="L570" s="164"/>
      <c r="M570" s="169"/>
      <c r="T570" s="170"/>
      <c r="AT570" s="165" t="s">
        <v>455</v>
      </c>
      <c r="AU570" s="165" t="s">
        <v>90</v>
      </c>
      <c r="AV570" s="13" t="s">
        <v>120</v>
      </c>
      <c r="AW570" s="13" t="s">
        <v>37</v>
      </c>
      <c r="AX570" s="13" t="s">
        <v>88</v>
      </c>
      <c r="AY570" s="165" t="s">
        <v>309</v>
      </c>
    </row>
    <row r="571" spans="2:65" s="11" customFormat="1" ht="22.9" customHeight="1" x14ac:dyDescent="0.2">
      <c r="B571" s="125"/>
      <c r="D571" s="126" t="s">
        <v>80</v>
      </c>
      <c r="E571" s="135" t="s">
        <v>325</v>
      </c>
      <c r="F571" s="135" t="s">
        <v>1095</v>
      </c>
      <c r="I571" s="128"/>
      <c r="J571" s="136">
        <f>BK571</f>
        <v>0</v>
      </c>
      <c r="L571" s="125"/>
      <c r="M571" s="130"/>
      <c r="P571" s="131">
        <f>SUM(P572:P687)</f>
        <v>0</v>
      </c>
      <c r="R571" s="131">
        <f>SUM(R572:R687)</f>
        <v>1884.2784817399997</v>
      </c>
      <c r="T571" s="132">
        <f>SUM(T572:T687)</f>
        <v>0</v>
      </c>
      <c r="AR571" s="126" t="s">
        <v>88</v>
      </c>
      <c r="AT571" s="133" t="s">
        <v>80</v>
      </c>
      <c r="AU571" s="133" t="s">
        <v>88</v>
      </c>
      <c r="AY571" s="126" t="s">
        <v>309</v>
      </c>
      <c r="BK571" s="134">
        <f>SUM(BK572:BK687)</f>
        <v>0</v>
      </c>
    </row>
    <row r="572" spans="2:65" s="1" customFormat="1" ht="16.5" customHeight="1" x14ac:dyDescent="0.2">
      <c r="B572" s="137"/>
      <c r="C572" s="138" t="s">
        <v>527</v>
      </c>
      <c r="D572" s="138" t="s">
        <v>311</v>
      </c>
      <c r="E572" s="139" t="s">
        <v>1096</v>
      </c>
      <c r="F572" s="140" t="s">
        <v>1097</v>
      </c>
      <c r="G572" s="141" t="s">
        <v>360</v>
      </c>
      <c r="H572" s="142">
        <v>311.63</v>
      </c>
      <c r="I572" s="143"/>
      <c r="J572" s="144">
        <f>ROUND(I572*H572,2)</f>
        <v>0</v>
      </c>
      <c r="K572" s="140" t="s">
        <v>610</v>
      </c>
      <c r="L572" s="33"/>
      <c r="M572" s="145" t="s">
        <v>1</v>
      </c>
      <c r="N572" s="146" t="s">
        <v>46</v>
      </c>
      <c r="P572" s="147">
        <f>O572*H572</f>
        <v>0</v>
      </c>
      <c r="Q572" s="147">
        <v>7.3499999999999998E-3</v>
      </c>
      <c r="R572" s="147">
        <f>Q572*H572</f>
        <v>2.2904804999999997</v>
      </c>
      <c r="S572" s="147">
        <v>0</v>
      </c>
      <c r="T572" s="148">
        <f>S572*H572</f>
        <v>0</v>
      </c>
      <c r="AR572" s="149" t="s">
        <v>120</v>
      </c>
      <c r="AT572" s="149" t="s">
        <v>311</v>
      </c>
      <c r="AU572" s="149" t="s">
        <v>90</v>
      </c>
      <c r="AY572" s="17" t="s">
        <v>309</v>
      </c>
      <c r="BE572" s="150">
        <f>IF(N572="základní",J572,0)</f>
        <v>0</v>
      </c>
      <c r="BF572" s="150">
        <f>IF(N572="snížená",J572,0)</f>
        <v>0</v>
      </c>
      <c r="BG572" s="150">
        <f>IF(N572="zákl. přenesená",J572,0)</f>
        <v>0</v>
      </c>
      <c r="BH572" s="150">
        <f>IF(N572="sníž. přenesená",J572,0)</f>
        <v>0</v>
      </c>
      <c r="BI572" s="150">
        <f>IF(N572="nulová",J572,0)</f>
        <v>0</v>
      </c>
      <c r="BJ572" s="17" t="s">
        <v>88</v>
      </c>
      <c r="BK572" s="150">
        <f>ROUND(I572*H572,2)</f>
        <v>0</v>
      </c>
      <c r="BL572" s="17" t="s">
        <v>120</v>
      </c>
      <c r="BM572" s="149" t="s">
        <v>1098</v>
      </c>
    </row>
    <row r="573" spans="2:65" s="1" customFormat="1" x14ac:dyDescent="0.2">
      <c r="B573" s="33"/>
      <c r="D573" s="151" t="s">
        <v>316</v>
      </c>
      <c r="F573" s="152" t="s">
        <v>1099</v>
      </c>
      <c r="I573" s="153"/>
      <c r="L573" s="33"/>
      <c r="M573" s="154"/>
      <c r="T573" s="57"/>
      <c r="AT573" s="17" t="s">
        <v>316</v>
      </c>
      <c r="AU573" s="17" t="s">
        <v>90</v>
      </c>
    </row>
    <row r="574" spans="2:65" s="12" customFormat="1" x14ac:dyDescent="0.2">
      <c r="B574" s="157"/>
      <c r="D574" s="155" t="s">
        <v>455</v>
      </c>
      <c r="E574" s="158" t="s">
        <v>1</v>
      </c>
      <c r="F574" s="159" t="s">
        <v>1100</v>
      </c>
      <c r="H574" s="160">
        <v>311.63</v>
      </c>
      <c r="I574" s="161"/>
      <c r="L574" s="157"/>
      <c r="M574" s="162"/>
      <c r="T574" s="163"/>
      <c r="AT574" s="158" t="s">
        <v>455</v>
      </c>
      <c r="AU574" s="158" t="s">
        <v>90</v>
      </c>
      <c r="AV574" s="12" t="s">
        <v>90</v>
      </c>
      <c r="AW574" s="12" t="s">
        <v>37</v>
      </c>
      <c r="AX574" s="12" t="s">
        <v>81</v>
      </c>
      <c r="AY574" s="158" t="s">
        <v>309</v>
      </c>
    </row>
    <row r="575" spans="2:65" s="13" customFormat="1" x14ac:dyDescent="0.2">
      <c r="B575" s="164"/>
      <c r="D575" s="155" t="s">
        <v>455</v>
      </c>
      <c r="E575" s="165" t="s">
        <v>1</v>
      </c>
      <c r="F575" s="166" t="s">
        <v>457</v>
      </c>
      <c r="H575" s="167">
        <v>311.63</v>
      </c>
      <c r="I575" s="168"/>
      <c r="L575" s="164"/>
      <c r="M575" s="169"/>
      <c r="T575" s="170"/>
      <c r="AT575" s="165" t="s">
        <v>455</v>
      </c>
      <c r="AU575" s="165" t="s">
        <v>90</v>
      </c>
      <c r="AV575" s="13" t="s">
        <v>120</v>
      </c>
      <c r="AW575" s="13" t="s">
        <v>37</v>
      </c>
      <c r="AX575" s="13" t="s">
        <v>88</v>
      </c>
      <c r="AY575" s="165" t="s">
        <v>309</v>
      </c>
    </row>
    <row r="576" spans="2:65" s="1" customFormat="1" ht="16.5" customHeight="1" x14ac:dyDescent="0.2">
      <c r="B576" s="137"/>
      <c r="C576" s="138" t="s">
        <v>1101</v>
      </c>
      <c r="D576" s="138" t="s">
        <v>311</v>
      </c>
      <c r="E576" s="139" t="s">
        <v>1102</v>
      </c>
      <c r="F576" s="140" t="s">
        <v>1103</v>
      </c>
      <c r="G576" s="141" t="s">
        <v>360</v>
      </c>
      <c r="H576" s="142">
        <v>561.91</v>
      </c>
      <c r="I576" s="143"/>
      <c r="J576" s="144">
        <f>ROUND(I576*H576,2)</f>
        <v>0</v>
      </c>
      <c r="K576" s="140" t="s">
        <v>610</v>
      </c>
      <c r="L576" s="33"/>
      <c r="M576" s="145" t="s">
        <v>1</v>
      </c>
      <c r="N576" s="146" t="s">
        <v>46</v>
      </c>
      <c r="P576" s="147">
        <f>O576*H576</f>
        <v>0</v>
      </c>
      <c r="Q576" s="147">
        <v>2.5999999999999998E-4</v>
      </c>
      <c r="R576" s="147">
        <f>Q576*H576</f>
        <v>0.14609659999999997</v>
      </c>
      <c r="S576" s="147">
        <v>0</v>
      </c>
      <c r="T576" s="148">
        <f>S576*H576</f>
        <v>0</v>
      </c>
      <c r="AR576" s="149" t="s">
        <v>120</v>
      </c>
      <c r="AT576" s="149" t="s">
        <v>311</v>
      </c>
      <c r="AU576" s="149" t="s">
        <v>90</v>
      </c>
      <c r="AY576" s="17" t="s">
        <v>309</v>
      </c>
      <c r="BE576" s="150">
        <f>IF(N576="základní",J576,0)</f>
        <v>0</v>
      </c>
      <c r="BF576" s="150">
        <f>IF(N576="snížená",J576,0)</f>
        <v>0</v>
      </c>
      <c r="BG576" s="150">
        <f>IF(N576="zákl. přenesená",J576,0)</f>
        <v>0</v>
      </c>
      <c r="BH576" s="150">
        <f>IF(N576="sníž. přenesená",J576,0)</f>
        <v>0</v>
      </c>
      <c r="BI576" s="150">
        <f>IF(N576="nulová",J576,0)</f>
        <v>0</v>
      </c>
      <c r="BJ576" s="17" t="s">
        <v>88</v>
      </c>
      <c r="BK576" s="150">
        <f>ROUND(I576*H576,2)</f>
        <v>0</v>
      </c>
      <c r="BL576" s="17" t="s">
        <v>120</v>
      </c>
      <c r="BM576" s="149" t="s">
        <v>1104</v>
      </c>
    </row>
    <row r="577" spans="2:65" s="1" customFormat="1" x14ac:dyDescent="0.2">
      <c r="B577" s="33"/>
      <c r="D577" s="151" t="s">
        <v>316</v>
      </c>
      <c r="F577" s="152" t="s">
        <v>1105</v>
      </c>
      <c r="I577" s="153"/>
      <c r="L577" s="33"/>
      <c r="M577" s="154"/>
      <c r="T577" s="57"/>
      <c r="AT577" s="17" t="s">
        <v>316</v>
      </c>
      <c r="AU577" s="17" t="s">
        <v>90</v>
      </c>
    </row>
    <row r="578" spans="2:65" s="12" customFormat="1" x14ac:dyDescent="0.2">
      <c r="B578" s="157"/>
      <c r="D578" s="155" t="s">
        <v>455</v>
      </c>
      <c r="E578" s="158" t="s">
        <v>1</v>
      </c>
      <c r="F578" s="159" t="s">
        <v>1106</v>
      </c>
      <c r="H578" s="160">
        <v>250.28</v>
      </c>
      <c r="I578" s="161"/>
      <c r="L578" s="157"/>
      <c r="M578" s="162"/>
      <c r="T578" s="163"/>
      <c r="AT578" s="158" t="s">
        <v>455</v>
      </c>
      <c r="AU578" s="158" t="s">
        <v>90</v>
      </c>
      <c r="AV578" s="12" t="s">
        <v>90</v>
      </c>
      <c r="AW578" s="12" t="s">
        <v>37</v>
      </c>
      <c r="AX578" s="12" t="s">
        <v>81</v>
      </c>
      <c r="AY578" s="158" t="s">
        <v>309</v>
      </c>
    </row>
    <row r="579" spans="2:65" s="12" customFormat="1" x14ac:dyDescent="0.2">
      <c r="B579" s="157"/>
      <c r="D579" s="155" t="s">
        <v>455</v>
      </c>
      <c r="E579" s="158" t="s">
        <v>1</v>
      </c>
      <c r="F579" s="159" t="s">
        <v>1100</v>
      </c>
      <c r="H579" s="160">
        <v>311.63</v>
      </c>
      <c r="I579" s="161"/>
      <c r="L579" s="157"/>
      <c r="M579" s="162"/>
      <c r="T579" s="163"/>
      <c r="AT579" s="158" t="s">
        <v>455</v>
      </c>
      <c r="AU579" s="158" t="s">
        <v>90</v>
      </c>
      <c r="AV579" s="12" t="s">
        <v>90</v>
      </c>
      <c r="AW579" s="12" t="s">
        <v>37</v>
      </c>
      <c r="AX579" s="12" t="s">
        <v>81</v>
      </c>
      <c r="AY579" s="158" t="s">
        <v>309</v>
      </c>
    </row>
    <row r="580" spans="2:65" s="13" customFormat="1" x14ac:dyDescent="0.2">
      <c r="B580" s="164"/>
      <c r="D580" s="155" t="s">
        <v>455</v>
      </c>
      <c r="E580" s="165" t="s">
        <v>1</v>
      </c>
      <c r="F580" s="166" t="s">
        <v>457</v>
      </c>
      <c r="H580" s="167">
        <v>561.91</v>
      </c>
      <c r="I580" s="168"/>
      <c r="L580" s="164"/>
      <c r="M580" s="169"/>
      <c r="T580" s="170"/>
      <c r="AT580" s="165" t="s">
        <v>455</v>
      </c>
      <c r="AU580" s="165" t="s">
        <v>90</v>
      </c>
      <c r="AV580" s="13" t="s">
        <v>120</v>
      </c>
      <c r="AW580" s="13" t="s">
        <v>37</v>
      </c>
      <c r="AX580" s="13" t="s">
        <v>88</v>
      </c>
      <c r="AY580" s="165" t="s">
        <v>309</v>
      </c>
    </row>
    <row r="581" spans="2:65" s="1" customFormat="1" ht="16.5" customHeight="1" x14ac:dyDescent="0.2">
      <c r="B581" s="137"/>
      <c r="C581" s="138" t="s">
        <v>532</v>
      </c>
      <c r="D581" s="138" t="s">
        <v>311</v>
      </c>
      <c r="E581" s="139" t="s">
        <v>1107</v>
      </c>
      <c r="F581" s="140" t="s">
        <v>1108</v>
      </c>
      <c r="G581" s="141" t="s">
        <v>360</v>
      </c>
      <c r="H581" s="142">
        <v>125.14</v>
      </c>
      <c r="I581" s="143"/>
      <c r="J581" s="144">
        <f>ROUND(I581*H581,2)</f>
        <v>0</v>
      </c>
      <c r="K581" s="140" t="s">
        <v>610</v>
      </c>
      <c r="L581" s="33"/>
      <c r="M581" s="145" t="s">
        <v>1</v>
      </c>
      <c r="N581" s="146" t="s">
        <v>46</v>
      </c>
      <c r="P581" s="147">
        <f>O581*H581</f>
        <v>0</v>
      </c>
      <c r="Q581" s="147">
        <v>4.3800000000000002E-3</v>
      </c>
      <c r="R581" s="147">
        <f>Q581*H581</f>
        <v>0.54811320000000008</v>
      </c>
      <c r="S581" s="147">
        <v>0</v>
      </c>
      <c r="T581" s="148">
        <f>S581*H581</f>
        <v>0</v>
      </c>
      <c r="AR581" s="149" t="s">
        <v>120</v>
      </c>
      <c r="AT581" s="149" t="s">
        <v>311</v>
      </c>
      <c r="AU581" s="149" t="s">
        <v>90</v>
      </c>
      <c r="AY581" s="17" t="s">
        <v>309</v>
      </c>
      <c r="BE581" s="150">
        <f>IF(N581="základní",J581,0)</f>
        <v>0</v>
      </c>
      <c r="BF581" s="150">
        <f>IF(N581="snížená",J581,0)</f>
        <v>0</v>
      </c>
      <c r="BG581" s="150">
        <f>IF(N581="zákl. přenesená",J581,0)</f>
        <v>0</v>
      </c>
      <c r="BH581" s="150">
        <f>IF(N581="sníž. přenesená",J581,0)</f>
        <v>0</v>
      </c>
      <c r="BI581" s="150">
        <f>IF(N581="nulová",J581,0)</f>
        <v>0</v>
      </c>
      <c r="BJ581" s="17" t="s">
        <v>88</v>
      </c>
      <c r="BK581" s="150">
        <f>ROUND(I581*H581,2)</f>
        <v>0</v>
      </c>
      <c r="BL581" s="17" t="s">
        <v>120</v>
      </c>
      <c r="BM581" s="149" t="s">
        <v>1109</v>
      </c>
    </row>
    <row r="582" spans="2:65" s="1" customFormat="1" x14ac:dyDescent="0.2">
      <c r="B582" s="33"/>
      <c r="D582" s="151" t="s">
        <v>316</v>
      </c>
      <c r="F582" s="152" t="s">
        <v>1110</v>
      </c>
      <c r="I582" s="153"/>
      <c r="L582" s="33"/>
      <c r="M582" s="154"/>
      <c r="T582" s="57"/>
      <c r="AT582" s="17" t="s">
        <v>316</v>
      </c>
      <c r="AU582" s="17" t="s">
        <v>90</v>
      </c>
    </row>
    <row r="583" spans="2:65" s="12" customFormat="1" x14ac:dyDescent="0.2">
      <c r="B583" s="157"/>
      <c r="D583" s="155" t="s">
        <v>455</v>
      </c>
      <c r="E583" s="158" t="s">
        <v>1</v>
      </c>
      <c r="F583" s="159" t="s">
        <v>1111</v>
      </c>
      <c r="H583" s="160">
        <v>125.14</v>
      </c>
      <c r="I583" s="161"/>
      <c r="L583" s="157"/>
      <c r="M583" s="162"/>
      <c r="T583" s="163"/>
      <c r="AT583" s="158" t="s">
        <v>455</v>
      </c>
      <c r="AU583" s="158" t="s">
        <v>90</v>
      </c>
      <c r="AV583" s="12" t="s">
        <v>90</v>
      </c>
      <c r="AW583" s="12" t="s">
        <v>37</v>
      </c>
      <c r="AX583" s="12" t="s">
        <v>81</v>
      </c>
      <c r="AY583" s="158" t="s">
        <v>309</v>
      </c>
    </row>
    <row r="584" spans="2:65" s="13" customFormat="1" x14ac:dyDescent="0.2">
      <c r="B584" s="164"/>
      <c r="D584" s="155" t="s">
        <v>455</v>
      </c>
      <c r="E584" s="165" t="s">
        <v>1</v>
      </c>
      <c r="F584" s="166" t="s">
        <v>457</v>
      </c>
      <c r="H584" s="167">
        <v>125.14</v>
      </c>
      <c r="I584" s="168"/>
      <c r="L584" s="164"/>
      <c r="M584" s="169"/>
      <c r="T584" s="170"/>
      <c r="AT584" s="165" t="s">
        <v>455</v>
      </c>
      <c r="AU584" s="165" t="s">
        <v>90</v>
      </c>
      <c r="AV584" s="13" t="s">
        <v>120</v>
      </c>
      <c r="AW584" s="13" t="s">
        <v>37</v>
      </c>
      <c r="AX584" s="13" t="s">
        <v>88</v>
      </c>
      <c r="AY584" s="165" t="s">
        <v>309</v>
      </c>
    </row>
    <row r="585" spans="2:65" s="1" customFormat="1" ht="16.5" customHeight="1" x14ac:dyDescent="0.2">
      <c r="B585" s="137"/>
      <c r="C585" s="138" t="s">
        <v>1112</v>
      </c>
      <c r="D585" s="138" t="s">
        <v>311</v>
      </c>
      <c r="E585" s="139" t="s">
        <v>1113</v>
      </c>
      <c r="F585" s="140" t="s">
        <v>1114</v>
      </c>
      <c r="G585" s="141" t="s">
        <v>360</v>
      </c>
      <c r="H585" s="142">
        <v>125.14</v>
      </c>
      <c r="I585" s="143"/>
      <c r="J585" s="144">
        <f>ROUND(I585*H585,2)</f>
        <v>0</v>
      </c>
      <c r="K585" s="140" t="s">
        <v>610</v>
      </c>
      <c r="L585" s="33"/>
      <c r="M585" s="145" t="s">
        <v>1</v>
      </c>
      <c r="N585" s="146" t="s">
        <v>46</v>
      </c>
      <c r="P585" s="147">
        <f>O585*H585</f>
        <v>0</v>
      </c>
      <c r="Q585" s="147">
        <v>4.0000000000000001E-3</v>
      </c>
      <c r="R585" s="147">
        <f>Q585*H585</f>
        <v>0.50056</v>
      </c>
      <c r="S585" s="147">
        <v>0</v>
      </c>
      <c r="T585" s="148">
        <f>S585*H585</f>
        <v>0</v>
      </c>
      <c r="AR585" s="149" t="s">
        <v>120</v>
      </c>
      <c r="AT585" s="149" t="s">
        <v>311</v>
      </c>
      <c r="AU585" s="149" t="s">
        <v>90</v>
      </c>
      <c r="AY585" s="17" t="s">
        <v>309</v>
      </c>
      <c r="BE585" s="150">
        <f>IF(N585="základní",J585,0)</f>
        <v>0</v>
      </c>
      <c r="BF585" s="150">
        <f>IF(N585="snížená",J585,0)</f>
        <v>0</v>
      </c>
      <c r="BG585" s="150">
        <f>IF(N585="zákl. přenesená",J585,0)</f>
        <v>0</v>
      </c>
      <c r="BH585" s="150">
        <f>IF(N585="sníž. přenesená",J585,0)</f>
        <v>0</v>
      </c>
      <c r="BI585" s="150">
        <f>IF(N585="nulová",J585,0)</f>
        <v>0</v>
      </c>
      <c r="BJ585" s="17" t="s">
        <v>88</v>
      </c>
      <c r="BK585" s="150">
        <f>ROUND(I585*H585,2)</f>
        <v>0</v>
      </c>
      <c r="BL585" s="17" t="s">
        <v>120</v>
      </c>
      <c r="BM585" s="149" t="s">
        <v>1115</v>
      </c>
    </row>
    <row r="586" spans="2:65" s="1" customFormat="1" x14ac:dyDescent="0.2">
      <c r="B586" s="33"/>
      <c r="D586" s="151" t="s">
        <v>316</v>
      </c>
      <c r="F586" s="152" t="s">
        <v>1116</v>
      </c>
      <c r="I586" s="153"/>
      <c r="L586" s="33"/>
      <c r="M586" s="154"/>
      <c r="T586" s="57"/>
      <c r="AT586" s="17" t="s">
        <v>316</v>
      </c>
      <c r="AU586" s="17" t="s">
        <v>90</v>
      </c>
    </row>
    <row r="587" spans="2:65" s="12" customFormat="1" x14ac:dyDescent="0.2">
      <c r="B587" s="157"/>
      <c r="D587" s="155" t="s">
        <v>455</v>
      </c>
      <c r="E587" s="158" t="s">
        <v>1</v>
      </c>
      <c r="F587" s="159" t="s">
        <v>1111</v>
      </c>
      <c r="H587" s="160">
        <v>125.14</v>
      </c>
      <c r="I587" s="161"/>
      <c r="L587" s="157"/>
      <c r="M587" s="162"/>
      <c r="T587" s="163"/>
      <c r="AT587" s="158" t="s">
        <v>455</v>
      </c>
      <c r="AU587" s="158" t="s">
        <v>90</v>
      </c>
      <c r="AV587" s="12" t="s">
        <v>90</v>
      </c>
      <c r="AW587" s="12" t="s">
        <v>37</v>
      </c>
      <c r="AX587" s="12" t="s">
        <v>81</v>
      </c>
      <c r="AY587" s="158" t="s">
        <v>309</v>
      </c>
    </row>
    <row r="588" spans="2:65" s="13" customFormat="1" x14ac:dyDescent="0.2">
      <c r="B588" s="164"/>
      <c r="D588" s="155" t="s">
        <v>455</v>
      </c>
      <c r="E588" s="165" t="s">
        <v>1</v>
      </c>
      <c r="F588" s="166" t="s">
        <v>457</v>
      </c>
      <c r="H588" s="167">
        <v>125.14</v>
      </c>
      <c r="I588" s="168"/>
      <c r="L588" s="164"/>
      <c r="M588" s="169"/>
      <c r="T588" s="170"/>
      <c r="AT588" s="165" t="s">
        <v>455</v>
      </c>
      <c r="AU588" s="165" t="s">
        <v>90</v>
      </c>
      <c r="AV588" s="13" t="s">
        <v>120</v>
      </c>
      <c r="AW588" s="13" t="s">
        <v>37</v>
      </c>
      <c r="AX588" s="13" t="s">
        <v>88</v>
      </c>
      <c r="AY588" s="165" t="s">
        <v>309</v>
      </c>
    </row>
    <row r="589" spans="2:65" s="1" customFormat="1" ht="16.5" customHeight="1" x14ac:dyDescent="0.2">
      <c r="B589" s="137"/>
      <c r="C589" s="138" t="s">
        <v>538</v>
      </c>
      <c r="D589" s="138" t="s">
        <v>311</v>
      </c>
      <c r="E589" s="139" t="s">
        <v>1117</v>
      </c>
      <c r="F589" s="140" t="s">
        <v>1118</v>
      </c>
      <c r="G589" s="141" t="s">
        <v>360</v>
      </c>
      <c r="H589" s="142">
        <v>311.63</v>
      </c>
      <c r="I589" s="143"/>
      <c r="J589" s="144">
        <f>ROUND(I589*H589,2)</f>
        <v>0</v>
      </c>
      <c r="K589" s="140" t="s">
        <v>610</v>
      </c>
      <c r="L589" s="33"/>
      <c r="M589" s="145" t="s">
        <v>1</v>
      </c>
      <c r="N589" s="146" t="s">
        <v>46</v>
      </c>
      <c r="P589" s="147">
        <f>O589*H589</f>
        <v>0</v>
      </c>
      <c r="Q589" s="147">
        <v>1.3129999999999999E-2</v>
      </c>
      <c r="R589" s="147">
        <f>Q589*H589</f>
        <v>4.0917018999999994</v>
      </c>
      <c r="S589" s="147">
        <v>0</v>
      </c>
      <c r="T589" s="148">
        <f>S589*H589</f>
        <v>0</v>
      </c>
      <c r="AR589" s="149" t="s">
        <v>120</v>
      </c>
      <c r="AT589" s="149" t="s">
        <v>311</v>
      </c>
      <c r="AU589" s="149" t="s">
        <v>90</v>
      </c>
      <c r="AY589" s="17" t="s">
        <v>309</v>
      </c>
      <c r="BE589" s="150">
        <f>IF(N589="základní",J589,0)</f>
        <v>0</v>
      </c>
      <c r="BF589" s="150">
        <f>IF(N589="snížená",J589,0)</f>
        <v>0</v>
      </c>
      <c r="BG589" s="150">
        <f>IF(N589="zákl. přenesená",J589,0)</f>
        <v>0</v>
      </c>
      <c r="BH589" s="150">
        <f>IF(N589="sníž. přenesená",J589,0)</f>
        <v>0</v>
      </c>
      <c r="BI589" s="150">
        <f>IF(N589="nulová",J589,0)</f>
        <v>0</v>
      </c>
      <c r="BJ589" s="17" t="s">
        <v>88</v>
      </c>
      <c r="BK589" s="150">
        <f>ROUND(I589*H589,2)</f>
        <v>0</v>
      </c>
      <c r="BL589" s="17" t="s">
        <v>120</v>
      </c>
      <c r="BM589" s="149" t="s">
        <v>1119</v>
      </c>
    </row>
    <row r="590" spans="2:65" s="1" customFormat="1" x14ac:dyDescent="0.2">
      <c r="B590" s="33"/>
      <c r="D590" s="151" t="s">
        <v>316</v>
      </c>
      <c r="F590" s="152" t="s">
        <v>1120</v>
      </c>
      <c r="I590" s="153"/>
      <c r="L590" s="33"/>
      <c r="M590" s="154"/>
      <c r="T590" s="57"/>
      <c r="AT590" s="17" t="s">
        <v>316</v>
      </c>
      <c r="AU590" s="17" t="s">
        <v>90</v>
      </c>
    </row>
    <row r="591" spans="2:65" s="12" customFormat="1" x14ac:dyDescent="0.2">
      <c r="B591" s="157"/>
      <c r="D591" s="155" t="s">
        <v>455</v>
      </c>
      <c r="E591" s="158" t="s">
        <v>1</v>
      </c>
      <c r="F591" s="159" t="s">
        <v>1100</v>
      </c>
      <c r="H591" s="160">
        <v>311.63</v>
      </c>
      <c r="I591" s="161"/>
      <c r="L591" s="157"/>
      <c r="M591" s="162"/>
      <c r="T591" s="163"/>
      <c r="AT591" s="158" t="s">
        <v>455</v>
      </c>
      <c r="AU591" s="158" t="s">
        <v>90</v>
      </c>
      <c r="AV591" s="12" t="s">
        <v>90</v>
      </c>
      <c r="AW591" s="12" t="s">
        <v>37</v>
      </c>
      <c r="AX591" s="12" t="s">
        <v>81</v>
      </c>
      <c r="AY591" s="158" t="s">
        <v>309</v>
      </c>
    </row>
    <row r="592" spans="2:65" s="13" customFormat="1" x14ac:dyDescent="0.2">
      <c r="B592" s="164"/>
      <c r="D592" s="155" t="s">
        <v>455</v>
      </c>
      <c r="E592" s="165" t="s">
        <v>1</v>
      </c>
      <c r="F592" s="166" t="s">
        <v>457</v>
      </c>
      <c r="H592" s="167">
        <v>311.63</v>
      </c>
      <c r="I592" s="168"/>
      <c r="L592" s="164"/>
      <c r="M592" s="169"/>
      <c r="T592" s="170"/>
      <c r="AT592" s="165" t="s">
        <v>455</v>
      </c>
      <c r="AU592" s="165" t="s">
        <v>90</v>
      </c>
      <c r="AV592" s="13" t="s">
        <v>120</v>
      </c>
      <c r="AW592" s="13" t="s">
        <v>37</v>
      </c>
      <c r="AX592" s="13" t="s">
        <v>88</v>
      </c>
      <c r="AY592" s="165" t="s">
        <v>309</v>
      </c>
    </row>
    <row r="593" spans="2:65" s="1" customFormat="1" ht="21.75" customHeight="1" x14ac:dyDescent="0.2">
      <c r="B593" s="137"/>
      <c r="C593" s="138" t="s">
        <v>1121</v>
      </c>
      <c r="D593" s="138" t="s">
        <v>311</v>
      </c>
      <c r="E593" s="139" t="s">
        <v>1122</v>
      </c>
      <c r="F593" s="140" t="s">
        <v>1123</v>
      </c>
      <c r="G593" s="141" t="s">
        <v>360</v>
      </c>
      <c r="H593" s="142">
        <v>311.63</v>
      </c>
      <c r="I593" s="143"/>
      <c r="J593" s="144">
        <f>ROUND(I593*H593,2)</f>
        <v>0</v>
      </c>
      <c r="K593" s="140" t="s">
        <v>610</v>
      </c>
      <c r="L593" s="33"/>
      <c r="M593" s="145" t="s">
        <v>1</v>
      </c>
      <c r="N593" s="146" t="s">
        <v>46</v>
      </c>
      <c r="P593" s="147">
        <f>O593*H593</f>
        <v>0</v>
      </c>
      <c r="Q593" s="147">
        <v>5.2500000000000003E-3</v>
      </c>
      <c r="R593" s="147">
        <f>Q593*H593</f>
        <v>1.6360575000000002</v>
      </c>
      <c r="S593" s="147">
        <v>0</v>
      </c>
      <c r="T593" s="148">
        <f>S593*H593</f>
        <v>0</v>
      </c>
      <c r="AR593" s="149" t="s">
        <v>120</v>
      </c>
      <c r="AT593" s="149" t="s">
        <v>311</v>
      </c>
      <c r="AU593" s="149" t="s">
        <v>90</v>
      </c>
      <c r="AY593" s="17" t="s">
        <v>309</v>
      </c>
      <c r="BE593" s="150">
        <f>IF(N593="základní",J593,0)</f>
        <v>0</v>
      </c>
      <c r="BF593" s="150">
        <f>IF(N593="snížená",J593,0)</f>
        <v>0</v>
      </c>
      <c r="BG593" s="150">
        <f>IF(N593="zákl. přenesená",J593,0)</f>
        <v>0</v>
      </c>
      <c r="BH593" s="150">
        <f>IF(N593="sníž. přenesená",J593,0)</f>
        <v>0</v>
      </c>
      <c r="BI593" s="150">
        <f>IF(N593="nulová",J593,0)</f>
        <v>0</v>
      </c>
      <c r="BJ593" s="17" t="s">
        <v>88</v>
      </c>
      <c r="BK593" s="150">
        <f>ROUND(I593*H593,2)</f>
        <v>0</v>
      </c>
      <c r="BL593" s="17" t="s">
        <v>120</v>
      </c>
      <c r="BM593" s="149" t="s">
        <v>1124</v>
      </c>
    </row>
    <row r="594" spans="2:65" s="1" customFormat="1" x14ac:dyDescent="0.2">
      <c r="B594" s="33"/>
      <c r="D594" s="151" t="s">
        <v>316</v>
      </c>
      <c r="F594" s="152" t="s">
        <v>1125</v>
      </c>
      <c r="I594" s="153"/>
      <c r="L594" s="33"/>
      <c r="M594" s="154"/>
      <c r="T594" s="57"/>
      <c r="AT594" s="17" t="s">
        <v>316</v>
      </c>
      <c r="AU594" s="17" t="s">
        <v>90</v>
      </c>
    </row>
    <row r="595" spans="2:65" s="1" customFormat="1" ht="16.5" customHeight="1" x14ac:dyDescent="0.2">
      <c r="B595" s="137"/>
      <c r="C595" s="138" t="s">
        <v>543</v>
      </c>
      <c r="D595" s="138" t="s">
        <v>311</v>
      </c>
      <c r="E595" s="139" t="s">
        <v>1126</v>
      </c>
      <c r="F595" s="140" t="s">
        <v>1127</v>
      </c>
      <c r="G595" s="141" t="s">
        <v>360</v>
      </c>
      <c r="H595" s="142">
        <v>1216.162</v>
      </c>
      <c r="I595" s="143"/>
      <c r="J595" s="144">
        <f>ROUND(I595*H595,2)</f>
        <v>0</v>
      </c>
      <c r="K595" s="140" t="s">
        <v>610</v>
      </c>
      <c r="L595" s="33"/>
      <c r="M595" s="145" t="s">
        <v>1</v>
      </c>
      <c r="N595" s="146" t="s">
        <v>46</v>
      </c>
      <c r="P595" s="147">
        <f>O595*H595</f>
        <v>0</v>
      </c>
      <c r="Q595" s="147">
        <v>7.3499999999999998E-3</v>
      </c>
      <c r="R595" s="147">
        <f>Q595*H595</f>
        <v>8.9387907000000002</v>
      </c>
      <c r="S595" s="147">
        <v>0</v>
      </c>
      <c r="T595" s="148">
        <f>S595*H595</f>
        <v>0</v>
      </c>
      <c r="AR595" s="149" t="s">
        <v>120</v>
      </c>
      <c r="AT595" s="149" t="s">
        <v>311</v>
      </c>
      <c r="AU595" s="149" t="s">
        <v>90</v>
      </c>
      <c r="AY595" s="17" t="s">
        <v>309</v>
      </c>
      <c r="BE595" s="150">
        <f>IF(N595="základní",J595,0)</f>
        <v>0</v>
      </c>
      <c r="BF595" s="150">
        <f>IF(N595="snížená",J595,0)</f>
        <v>0</v>
      </c>
      <c r="BG595" s="150">
        <f>IF(N595="zákl. přenesená",J595,0)</f>
        <v>0</v>
      </c>
      <c r="BH595" s="150">
        <f>IF(N595="sníž. přenesená",J595,0)</f>
        <v>0</v>
      </c>
      <c r="BI595" s="150">
        <f>IF(N595="nulová",J595,0)</f>
        <v>0</v>
      </c>
      <c r="BJ595" s="17" t="s">
        <v>88</v>
      </c>
      <c r="BK595" s="150">
        <f>ROUND(I595*H595,2)</f>
        <v>0</v>
      </c>
      <c r="BL595" s="17" t="s">
        <v>120</v>
      </c>
      <c r="BM595" s="149" t="s">
        <v>1128</v>
      </c>
    </row>
    <row r="596" spans="2:65" s="1" customFormat="1" x14ac:dyDescent="0.2">
      <c r="B596" s="33"/>
      <c r="D596" s="151" t="s">
        <v>316</v>
      </c>
      <c r="F596" s="152" t="s">
        <v>1129</v>
      </c>
      <c r="I596" s="153"/>
      <c r="L596" s="33"/>
      <c r="M596" s="154"/>
      <c r="T596" s="57"/>
      <c r="AT596" s="17" t="s">
        <v>316</v>
      </c>
      <c r="AU596" s="17" t="s">
        <v>90</v>
      </c>
    </row>
    <row r="597" spans="2:65" s="12" customFormat="1" x14ac:dyDescent="0.2">
      <c r="B597" s="157"/>
      <c r="D597" s="155" t="s">
        <v>455</v>
      </c>
      <c r="E597" s="158" t="s">
        <v>1</v>
      </c>
      <c r="F597" s="159" t="s">
        <v>1130</v>
      </c>
      <c r="H597" s="160">
        <v>1216.162</v>
      </c>
      <c r="I597" s="161"/>
      <c r="L597" s="157"/>
      <c r="M597" s="162"/>
      <c r="T597" s="163"/>
      <c r="AT597" s="158" t="s">
        <v>455</v>
      </c>
      <c r="AU597" s="158" t="s">
        <v>90</v>
      </c>
      <c r="AV597" s="12" t="s">
        <v>90</v>
      </c>
      <c r="AW597" s="12" t="s">
        <v>37</v>
      </c>
      <c r="AX597" s="12" t="s">
        <v>81</v>
      </c>
      <c r="AY597" s="158" t="s">
        <v>309</v>
      </c>
    </row>
    <row r="598" spans="2:65" s="13" customFormat="1" x14ac:dyDescent="0.2">
      <c r="B598" s="164"/>
      <c r="D598" s="155" t="s">
        <v>455</v>
      </c>
      <c r="E598" s="165" t="s">
        <v>1</v>
      </c>
      <c r="F598" s="166" t="s">
        <v>457</v>
      </c>
      <c r="H598" s="167">
        <v>1216.162</v>
      </c>
      <c r="I598" s="168"/>
      <c r="L598" s="164"/>
      <c r="M598" s="169"/>
      <c r="T598" s="170"/>
      <c r="AT598" s="165" t="s">
        <v>455</v>
      </c>
      <c r="AU598" s="165" t="s">
        <v>90</v>
      </c>
      <c r="AV598" s="13" t="s">
        <v>120</v>
      </c>
      <c r="AW598" s="13" t="s">
        <v>37</v>
      </c>
      <c r="AX598" s="13" t="s">
        <v>88</v>
      </c>
      <c r="AY598" s="165" t="s">
        <v>309</v>
      </c>
    </row>
    <row r="599" spans="2:65" s="1" customFormat="1" ht="16.5" customHeight="1" x14ac:dyDescent="0.2">
      <c r="B599" s="137"/>
      <c r="C599" s="138" t="s">
        <v>497</v>
      </c>
      <c r="D599" s="138" t="s">
        <v>311</v>
      </c>
      <c r="E599" s="139" t="s">
        <v>1131</v>
      </c>
      <c r="F599" s="140" t="s">
        <v>1132</v>
      </c>
      <c r="G599" s="141" t="s">
        <v>360</v>
      </c>
      <c r="H599" s="142">
        <v>1549.67</v>
      </c>
      <c r="I599" s="143"/>
      <c r="J599" s="144">
        <f>ROUND(I599*H599,2)</f>
        <v>0</v>
      </c>
      <c r="K599" s="140" t="s">
        <v>610</v>
      </c>
      <c r="L599" s="33"/>
      <c r="M599" s="145" t="s">
        <v>1</v>
      </c>
      <c r="N599" s="146" t="s">
        <v>46</v>
      </c>
      <c r="P599" s="147">
        <f>O599*H599</f>
        <v>0</v>
      </c>
      <c r="Q599" s="147">
        <v>2.5999999999999998E-4</v>
      </c>
      <c r="R599" s="147">
        <f>Q599*H599</f>
        <v>0.4029142</v>
      </c>
      <c r="S599" s="147">
        <v>0</v>
      </c>
      <c r="T599" s="148">
        <f>S599*H599</f>
        <v>0</v>
      </c>
      <c r="AR599" s="149" t="s">
        <v>120</v>
      </c>
      <c r="AT599" s="149" t="s">
        <v>311</v>
      </c>
      <c r="AU599" s="149" t="s">
        <v>90</v>
      </c>
      <c r="AY599" s="17" t="s">
        <v>309</v>
      </c>
      <c r="BE599" s="150">
        <f>IF(N599="základní",J599,0)</f>
        <v>0</v>
      </c>
      <c r="BF599" s="150">
        <f>IF(N599="snížená",J599,0)</f>
        <v>0</v>
      </c>
      <c r="BG599" s="150">
        <f>IF(N599="zákl. přenesená",J599,0)</f>
        <v>0</v>
      </c>
      <c r="BH599" s="150">
        <f>IF(N599="sníž. přenesená",J599,0)</f>
        <v>0</v>
      </c>
      <c r="BI599" s="150">
        <f>IF(N599="nulová",J599,0)</f>
        <v>0</v>
      </c>
      <c r="BJ599" s="17" t="s">
        <v>88</v>
      </c>
      <c r="BK599" s="150">
        <f>ROUND(I599*H599,2)</f>
        <v>0</v>
      </c>
      <c r="BL599" s="17" t="s">
        <v>120</v>
      </c>
      <c r="BM599" s="149" t="s">
        <v>1133</v>
      </c>
    </row>
    <row r="600" spans="2:65" s="1" customFormat="1" x14ac:dyDescent="0.2">
      <c r="B600" s="33"/>
      <c r="D600" s="151" t="s">
        <v>316</v>
      </c>
      <c r="F600" s="152" t="s">
        <v>1134</v>
      </c>
      <c r="I600" s="153"/>
      <c r="L600" s="33"/>
      <c r="M600" s="154"/>
      <c r="T600" s="57"/>
      <c r="AT600" s="17" t="s">
        <v>316</v>
      </c>
      <c r="AU600" s="17" t="s">
        <v>90</v>
      </c>
    </row>
    <row r="601" spans="2:65" s="12" customFormat="1" x14ac:dyDescent="0.2">
      <c r="B601" s="157"/>
      <c r="D601" s="155" t="s">
        <v>455</v>
      </c>
      <c r="E601" s="158" t="s">
        <v>1</v>
      </c>
      <c r="F601" s="159" t="s">
        <v>1135</v>
      </c>
      <c r="H601" s="160">
        <v>155.648</v>
      </c>
      <c r="I601" s="161"/>
      <c r="L601" s="157"/>
      <c r="M601" s="162"/>
      <c r="T601" s="163"/>
      <c r="AT601" s="158" t="s">
        <v>455</v>
      </c>
      <c r="AU601" s="158" t="s">
        <v>90</v>
      </c>
      <c r="AV601" s="12" t="s">
        <v>90</v>
      </c>
      <c r="AW601" s="12" t="s">
        <v>37</v>
      </c>
      <c r="AX601" s="12" t="s">
        <v>81</v>
      </c>
      <c r="AY601" s="158" t="s">
        <v>309</v>
      </c>
    </row>
    <row r="602" spans="2:65" s="12" customFormat="1" x14ac:dyDescent="0.2">
      <c r="B602" s="157"/>
      <c r="D602" s="155" t="s">
        <v>455</v>
      </c>
      <c r="E602" s="158" t="s">
        <v>1</v>
      </c>
      <c r="F602" s="159" t="s">
        <v>1136</v>
      </c>
      <c r="H602" s="160">
        <v>177.86</v>
      </c>
      <c r="I602" s="161"/>
      <c r="L602" s="157"/>
      <c r="M602" s="162"/>
      <c r="T602" s="163"/>
      <c r="AT602" s="158" t="s">
        <v>455</v>
      </c>
      <c r="AU602" s="158" t="s">
        <v>90</v>
      </c>
      <c r="AV602" s="12" t="s">
        <v>90</v>
      </c>
      <c r="AW602" s="12" t="s">
        <v>37</v>
      </c>
      <c r="AX602" s="12" t="s">
        <v>81</v>
      </c>
      <c r="AY602" s="158" t="s">
        <v>309</v>
      </c>
    </row>
    <row r="603" spans="2:65" s="12" customFormat="1" x14ac:dyDescent="0.2">
      <c r="B603" s="157"/>
      <c r="D603" s="155" t="s">
        <v>455</v>
      </c>
      <c r="E603" s="158" t="s">
        <v>1</v>
      </c>
      <c r="F603" s="159" t="s">
        <v>1130</v>
      </c>
      <c r="H603" s="160">
        <v>1216.162</v>
      </c>
      <c r="I603" s="161"/>
      <c r="L603" s="157"/>
      <c r="M603" s="162"/>
      <c r="T603" s="163"/>
      <c r="AT603" s="158" t="s">
        <v>455</v>
      </c>
      <c r="AU603" s="158" t="s">
        <v>90</v>
      </c>
      <c r="AV603" s="12" t="s">
        <v>90</v>
      </c>
      <c r="AW603" s="12" t="s">
        <v>37</v>
      </c>
      <c r="AX603" s="12" t="s">
        <v>81</v>
      </c>
      <c r="AY603" s="158" t="s">
        <v>309</v>
      </c>
    </row>
    <row r="604" spans="2:65" s="13" customFormat="1" x14ac:dyDescent="0.2">
      <c r="B604" s="164"/>
      <c r="D604" s="155" t="s">
        <v>455</v>
      </c>
      <c r="E604" s="165" t="s">
        <v>1</v>
      </c>
      <c r="F604" s="166" t="s">
        <v>457</v>
      </c>
      <c r="H604" s="167">
        <v>1549.67</v>
      </c>
      <c r="I604" s="168"/>
      <c r="L604" s="164"/>
      <c r="M604" s="169"/>
      <c r="T604" s="170"/>
      <c r="AT604" s="165" t="s">
        <v>455</v>
      </c>
      <c r="AU604" s="165" t="s">
        <v>90</v>
      </c>
      <c r="AV604" s="13" t="s">
        <v>120</v>
      </c>
      <c r="AW604" s="13" t="s">
        <v>37</v>
      </c>
      <c r="AX604" s="13" t="s">
        <v>88</v>
      </c>
      <c r="AY604" s="165" t="s">
        <v>309</v>
      </c>
    </row>
    <row r="605" spans="2:65" s="1" customFormat="1" ht="16.5" customHeight="1" x14ac:dyDescent="0.2">
      <c r="B605" s="137"/>
      <c r="C605" s="138" t="s">
        <v>546</v>
      </c>
      <c r="D605" s="138" t="s">
        <v>311</v>
      </c>
      <c r="E605" s="139" t="s">
        <v>1137</v>
      </c>
      <c r="F605" s="140" t="s">
        <v>1138</v>
      </c>
      <c r="G605" s="141" t="s">
        <v>360</v>
      </c>
      <c r="H605" s="142">
        <v>121.616</v>
      </c>
      <c r="I605" s="143"/>
      <c r="J605" s="144">
        <f>ROUND(I605*H605,2)</f>
        <v>0</v>
      </c>
      <c r="K605" s="140" t="s">
        <v>610</v>
      </c>
      <c r="L605" s="33"/>
      <c r="M605" s="145" t="s">
        <v>1</v>
      </c>
      <c r="N605" s="146" t="s">
        <v>46</v>
      </c>
      <c r="P605" s="147">
        <f>O605*H605</f>
        <v>0</v>
      </c>
      <c r="Q605" s="147">
        <v>5.6000000000000001E-2</v>
      </c>
      <c r="R605" s="147">
        <f>Q605*H605</f>
        <v>6.8104960000000005</v>
      </c>
      <c r="S605" s="147">
        <v>0</v>
      </c>
      <c r="T605" s="148">
        <f>S605*H605</f>
        <v>0</v>
      </c>
      <c r="AR605" s="149" t="s">
        <v>120</v>
      </c>
      <c r="AT605" s="149" t="s">
        <v>311</v>
      </c>
      <c r="AU605" s="149" t="s">
        <v>90</v>
      </c>
      <c r="AY605" s="17" t="s">
        <v>309</v>
      </c>
      <c r="BE605" s="150">
        <f>IF(N605="základní",J605,0)</f>
        <v>0</v>
      </c>
      <c r="BF605" s="150">
        <f>IF(N605="snížená",J605,0)</f>
        <v>0</v>
      </c>
      <c r="BG605" s="150">
        <f>IF(N605="zákl. přenesená",J605,0)</f>
        <v>0</v>
      </c>
      <c r="BH605" s="150">
        <f>IF(N605="sníž. přenesená",J605,0)</f>
        <v>0</v>
      </c>
      <c r="BI605" s="150">
        <f>IF(N605="nulová",J605,0)</f>
        <v>0</v>
      </c>
      <c r="BJ605" s="17" t="s">
        <v>88</v>
      </c>
      <c r="BK605" s="150">
        <f>ROUND(I605*H605,2)</f>
        <v>0</v>
      </c>
      <c r="BL605" s="17" t="s">
        <v>120</v>
      </c>
      <c r="BM605" s="149" t="s">
        <v>1139</v>
      </c>
    </row>
    <row r="606" spans="2:65" s="1" customFormat="1" x14ac:dyDescent="0.2">
      <c r="B606" s="33"/>
      <c r="D606" s="151" t="s">
        <v>316</v>
      </c>
      <c r="F606" s="152" t="s">
        <v>1140</v>
      </c>
      <c r="I606" s="153"/>
      <c r="L606" s="33"/>
      <c r="M606" s="154"/>
      <c r="T606" s="57"/>
      <c r="AT606" s="17" t="s">
        <v>316</v>
      </c>
      <c r="AU606" s="17" t="s">
        <v>90</v>
      </c>
    </row>
    <row r="607" spans="2:65" s="12" customFormat="1" x14ac:dyDescent="0.2">
      <c r="B607" s="157"/>
      <c r="D607" s="155" t="s">
        <v>455</v>
      </c>
      <c r="F607" s="159" t="s">
        <v>1141</v>
      </c>
      <c r="H607" s="160">
        <v>121.616</v>
      </c>
      <c r="I607" s="161"/>
      <c r="L607" s="157"/>
      <c r="M607" s="162"/>
      <c r="T607" s="163"/>
      <c r="AT607" s="158" t="s">
        <v>455</v>
      </c>
      <c r="AU607" s="158" t="s">
        <v>90</v>
      </c>
      <c r="AV607" s="12" t="s">
        <v>90</v>
      </c>
      <c r="AW607" s="12" t="s">
        <v>3</v>
      </c>
      <c r="AX607" s="12" t="s">
        <v>88</v>
      </c>
      <c r="AY607" s="158" t="s">
        <v>309</v>
      </c>
    </row>
    <row r="608" spans="2:65" s="1" customFormat="1" ht="16.5" customHeight="1" x14ac:dyDescent="0.2">
      <c r="B608" s="137"/>
      <c r="C608" s="138" t="s">
        <v>1142</v>
      </c>
      <c r="D608" s="138" t="s">
        <v>311</v>
      </c>
      <c r="E608" s="139" t="s">
        <v>1143</v>
      </c>
      <c r="F608" s="140" t="s">
        <v>1144</v>
      </c>
      <c r="G608" s="141" t="s">
        <v>360</v>
      </c>
      <c r="H608" s="142">
        <v>340.928</v>
      </c>
      <c r="I608" s="143"/>
      <c r="J608" s="144">
        <f>ROUND(I608*H608,2)</f>
        <v>0</v>
      </c>
      <c r="K608" s="140" t="s">
        <v>610</v>
      </c>
      <c r="L608" s="33"/>
      <c r="M608" s="145" t="s">
        <v>1</v>
      </c>
      <c r="N608" s="146" t="s">
        <v>46</v>
      </c>
      <c r="P608" s="147">
        <f>O608*H608</f>
        <v>0</v>
      </c>
      <c r="Q608" s="147">
        <v>4.3800000000000002E-3</v>
      </c>
      <c r="R608" s="147">
        <f>Q608*H608</f>
        <v>1.49326464</v>
      </c>
      <c r="S608" s="147">
        <v>0</v>
      </c>
      <c r="T608" s="148">
        <f>S608*H608</f>
        <v>0</v>
      </c>
      <c r="AR608" s="149" t="s">
        <v>120</v>
      </c>
      <c r="AT608" s="149" t="s">
        <v>311</v>
      </c>
      <c r="AU608" s="149" t="s">
        <v>90</v>
      </c>
      <c r="AY608" s="17" t="s">
        <v>309</v>
      </c>
      <c r="BE608" s="150">
        <f>IF(N608="základní",J608,0)</f>
        <v>0</v>
      </c>
      <c r="BF608" s="150">
        <f>IF(N608="snížená",J608,0)</f>
        <v>0</v>
      </c>
      <c r="BG608" s="150">
        <f>IF(N608="zákl. přenesená",J608,0)</f>
        <v>0</v>
      </c>
      <c r="BH608" s="150">
        <f>IF(N608="sníž. přenesená",J608,0)</f>
        <v>0</v>
      </c>
      <c r="BI608" s="150">
        <f>IF(N608="nulová",J608,0)</f>
        <v>0</v>
      </c>
      <c r="BJ608" s="17" t="s">
        <v>88</v>
      </c>
      <c r="BK608" s="150">
        <f>ROUND(I608*H608,2)</f>
        <v>0</v>
      </c>
      <c r="BL608" s="17" t="s">
        <v>120</v>
      </c>
      <c r="BM608" s="149" t="s">
        <v>1145</v>
      </c>
    </row>
    <row r="609" spans="2:65" s="1" customFormat="1" x14ac:dyDescent="0.2">
      <c r="B609" s="33"/>
      <c r="D609" s="151" t="s">
        <v>316</v>
      </c>
      <c r="F609" s="152" t="s">
        <v>1146</v>
      </c>
      <c r="I609" s="153"/>
      <c r="L609" s="33"/>
      <c r="M609" s="154"/>
      <c r="T609" s="57"/>
      <c r="AT609" s="17" t="s">
        <v>316</v>
      </c>
      <c r="AU609" s="17" t="s">
        <v>90</v>
      </c>
    </row>
    <row r="610" spans="2:65" s="12" customFormat="1" x14ac:dyDescent="0.2">
      <c r="B610" s="157"/>
      <c r="D610" s="155" t="s">
        <v>455</v>
      </c>
      <c r="E610" s="158" t="s">
        <v>1</v>
      </c>
      <c r="F610" s="159" t="s">
        <v>1135</v>
      </c>
      <c r="H610" s="160">
        <v>155.648</v>
      </c>
      <c r="I610" s="161"/>
      <c r="L610" s="157"/>
      <c r="M610" s="162"/>
      <c r="T610" s="163"/>
      <c r="AT610" s="158" t="s">
        <v>455</v>
      </c>
      <c r="AU610" s="158" t="s">
        <v>90</v>
      </c>
      <c r="AV610" s="12" t="s">
        <v>90</v>
      </c>
      <c r="AW610" s="12" t="s">
        <v>37</v>
      </c>
      <c r="AX610" s="12" t="s">
        <v>81</v>
      </c>
      <c r="AY610" s="158" t="s">
        <v>309</v>
      </c>
    </row>
    <row r="611" spans="2:65" s="12" customFormat="1" x14ac:dyDescent="0.2">
      <c r="B611" s="157"/>
      <c r="D611" s="155" t="s">
        <v>455</v>
      </c>
      <c r="E611" s="158" t="s">
        <v>1</v>
      </c>
      <c r="F611" s="159" t="s">
        <v>1136</v>
      </c>
      <c r="H611" s="160">
        <v>177.86</v>
      </c>
      <c r="I611" s="161"/>
      <c r="L611" s="157"/>
      <c r="M611" s="162"/>
      <c r="T611" s="163"/>
      <c r="AT611" s="158" t="s">
        <v>455</v>
      </c>
      <c r="AU611" s="158" t="s">
        <v>90</v>
      </c>
      <c r="AV611" s="12" t="s">
        <v>90</v>
      </c>
      <c r="AW611" s="12" t="s">
        <v>37</v>
      </c>
      <c r="AX611" s="12" t="s">
        <v>81</v>
      </c>
      <c r="AY611" s="158" t="s">
        <v>309</v>
      </c>
    </row>
    <row r="612" spans="2:65" s="12" customFormat="1" x14ac:dyDescent="0.2">
      <c r="B612" s="157"/>
      <c r="D612" s="155" t="s">
        <v>455</v>
      </c>
      <c r="E612" s="158" t="s">
        <v>1</v>
      </c>
      <c r="F612" s="159" t="s">
        <v>1147</v>
      </c>
      <c r="H612" s="160">
        <v>7.42</v>
      </c>
      <c r="I612" s="161"/>
      <c r="L612" s="157"/>
      <c r="M612" s="162"/>
      <c r="T612" s="163"/>
      <c r="AT612" s="158" t="s">
        <v>455</v>
      </c>
      <c r="AU612" s="158" t="s">
        <v>90</v>
      </c>
      <c r="AV612" s="12" t="s">
        <v>90</v>
      </c>
      <c r="AW612" s="12" t="s">
        <v>37</v>
      </c>
      <c r="AX612" s="12" t="s">
        <v>81</v>
      </c>
      <c r="AY612" s="158" t="s">
        <v>309</v>
      </c>
    </row>
    <row r="613" spans="2:65" s="13" customFormat="1" x14ac:dyDescent="0.2">
      <c r="B613" s="164"/>
      <c r="D613" s="155" t="s">
        <v>455</v>
      </c>
      <c r="E613" s="165" t="s">
        <v>1</v>
      </c>
      <c r="F613" s="166" t="s">
        <v>457</v>
      </c>
      <c r="H613" s="167">
        <v>340.928</v>
      </c>
      <c r="I613" s="168"/>
      <c r="L613" s="164"/>
      <c r="M613" s="169"/>
      <c r="T613" s="170"/>
      <c r="AT613" s="165" t="s">
        <v>455</v>
      </c>
      <c r="AU613" s="165" t="s">
        <v>90</v>
      </c>
      <c r="AV613" s="13" t="s">
        <v>120</v>
      </c>
      <c r="AW613" s="13" t="s">
        <v>37</v>
      </c>
      <c r="AX613" s="13" t="s">
        <v>88</v>
      </c>
      <c r="AY613" s="165" t="s">
        <v>309</v>
      </c>
    </row>
    <row r="614" spans="2:65" s="1" customFormat="1" ht="24.2" customHeight="1" x14ac:dyDescent="0.2">
      <c r="B614" s="137"/>
      <c r="C614" s="138" t="s">
        <v>550</v>
      </c>
      <c r="D614" s="138" t="s">
        <v>311</v>
      </c>
      <c r="E614" s="139" t="s">
        <v>1148</v>
      </c>
      <c r="F614" s="140" t="s">
        <v>1149</v>
      </c>
      <c r="G614" s="141" t="s">
        <v>360</v>
      </c>
      <c r="H614" s="142">
        <v>1216.162</v>
      </c>
      <c r="I614" s="143"/>
      <c r="J614" s="144">
        <f>ROUND(I614*H614,2)</f>
        <v>0</v>
      </c>
      <c r="K614" s="140" t="s">
        <v>366</v>
      </c>
      <c r="L614" s="33"/>
      <c r="M614" s="145" t="s">
        <v>1</v>
      </c>
      <c r="N614" s="146" t="s">
        <v>46</v>
      </c>
      <c r="P614" s="147">
        <f>O614*H614</f>
        <v>0</v>
      </c>
      <c r="Q614" s="147">
        <v>0</v>
      </c>
      <c r="R614" s="147">
        <f>Q614*H614</f>
        <v>0</v>
      </c>
      <c r="S614" s="147">
        <v>0</v>
      </c>
      <c r="T614" s="148">
        <f>S614*H614</f>
        <v>0</v>
      </c>
      <c r="AR614" s="149" t="s">
        <v>120</v>
      </c>
      <c r="AT614" s="149" t="s">
        <v>311</v>
      </c>
      <c r="AU614" s="149" t="s">
        <v>90</v>
      </c>
      <c r="AY614" s="17" t="s">
        <v>309</v>
      </c>
      <c r="BE614" s="150">
        <f>IF(N614="základní",J614,0)</f>
        <v>0</v>
      </c>
      <c r="BF614" s="150">
        <f>IF(N614="snížená",J614,0)</f>
        <v>0</v>
      </c>
      <c r="BG614" s="150">
        <f>IF(N614="zákl. přenesená",J614,0)</f>
        <v>0</v>
      </c>
      <c r="BH614" s="150">
        <f>IF(N614="sníž. přenesená",J614,0)</f>
        <v>0</v>
      </c>
      <c r="BI614" s="150">
        <f>IF(N614="nulová",J614,0)</f>
        <v>0</v>
      </c>
      <c r="BJ614" s="17" t="s">
        <v>88</v>
      </c>
      <c r="BK614" s="150">
        <f>ROUND(I614*H614,2)</f>
        <v>0</v>
      </c>
      <c r="BL614" s="17" t="s">
        <v>120</v>
      </c>
      <c r="BM614" s="149" t="s">
        <v>1150</v>
      </c>
    </row>
    <row r="615" spans="2:65" s="1" customFormat="1" ht="58.5" x14ac:dyDescent="0.2">
      <c r="B615" s="33"/>
      <c r="D615" s="155" t="s">
        <v>318</v>
      </c>
      <c r="F615" s="156" t="s">
        <v>1151</v>
      </c>
      <c r="I615" s="153"/>
      <c r="L615" s="33"/>
      <c r="M615" s="154"/>
      <c r="T615" s="57"/>
      <c r="AT615" s="17" t="s">
        <v>318</v>
      </c>
      <c r="AU615" s="17" t="s">
        <v>90</v>
      </c>
    </row>
    <row r="616" spans="2:65" s="1" customFormat="1" ht="16.5" customHeight="1" x14ac:dyDescent="0.2">
      <c r="B616" s="137"/>
      <c r="C616" s="138" t="s">
        <v>1152</v>
      </c>
      <c r="D616" s="138" t="s">
        <v>311</v>
      </c>
      <c r="E616" s="139" t="s">
        <v>1153</v>
      </c>
      <c r="F616" s="140" t="s">
        <v>1154</v>
      </c>
      <c r="G616" s="141" t="s">
        <v>360</v>
      </c>
      <c r="H616" s="142">
        <v>1216.162</v>
      </c>
      <c r="I616" s="143"/>
      <c r="J616" s="144">
        <f>ROUND(I616*H616,2)</f>
        <v>0</v>
      </c>
      <c r="K616" s="140" t="s">
        <v>610</v>
      </c>
      <c r="L616" s="33"/>
      <c r="M616" s="145" t="s">
        <v>1</v>
      </c>
      <c r="N616" s="146" t="s">
        <v>46</v>
      </c>
      <c r="P616" s="147">
        <f>O616*H616</f>
        <v>0</v>
      </c>
      <c r="Q616" s="147">
        <v>1.3129999999999999E-2</v>
      </c>
      <c r="R616" s="147">
        <f>Q616*H616</f>
        <v>15.968207059999999</v>
      </c>
      <c r="S616" s="147">
        <v>0</v>
      </c>
      <c r="T616" s="148">
        <f>S616*H616</f>
        <v>0</v>
      </c>
      <c r="AR616" s="149" t="s">
        <v>120</v>
      </c>
      <c r="AT616" s="149" t="s">
        <v>311</v>
      </c>
      <c r="AU616" s="149" t="s">
        <v>90</v>
      </c>
      <c r="AY616" s="17" t="s">
        <v>309</v>
      </c>
      <c r="BE616" s="150">
        <f>IF(N616="základní",J616,0)</f>
        <v>0</v>
      </c>
      <c r="BF616" s="150">
        <f>IF(N616="snížená",J616,0)</f>
        <v>0</v>
      </c>
      <c r="BG616" s="150">
        <f>IF(N616="zákl. přenesená",J616,0)</f>
        <v>0</v>
      </c>
      <c r="BH616" s="150">
        <f>IF(N616="sníž. přenesená",J616,0)</f>
        <v>0</v>
      </c>
      <c r="BI616" s="150">
        <f>IF(N616="nulová",J616,0)</f>
        <v>0</v>
      </c>
      <c r="BJ616" s="17" t="s">
        <v>88</v>
      </c>
      <c r="BK616" s="150">
        <f>ROUND(I616*H616,2)</f>
        <v>0</v>
      </c>
      <c r="BL616" s="17" t="s">
        <v>120</v>
      </c>
      <c r="BM616" s="149" t="s">
        <v>1155</v>
      </c>
    </row>
    <row r="617" spans="2:65" s="1" customFormat="1" x14ac:dyDescent="0.2">
      <c r="B617" s="33"/>
      <c r="D617" s="151" t="s">
        <v>316</v>
      </c>
      <c r="F617" s="152" t="s">
        <v>1156</v>
      </c>
      <c r="I617" s="153"/>
      <c r="L617" s="33"/>
      <c r="M617" s="154"/>
      <c r="T617" s="57"/>
      <c r="AT617" s="17" t="s">
        <v>316</v>
      </c>
      <c r="AU617" s="17" t="s">
        <v>90</v>
      </c>
    </row>
    <row r="618" spans="2:65" s="12" customFormat="1" x14ac:dyDescent="0.2">
      <c r="B618" s="157"/>
      <c r="D618" s="155" t="s">
        <v>455</v>
      </c>
      <c r="E618" s="158" t="s">
        <v>1</v>
      </c>
      <c r="F618" s="159" t="s">
        <v>1130</v>
      </c>
      <c r="H618" s="160">
        <v>1216.162</v>
      </c>
      <c r="I618" s="161"/>
      <c r="L618" s="157"/>
      <c r="M618" s="162"/>
      <c r="T618" s="163"/>
      <c r="AT618" s="158" t="s">
        <v>455</v>
      </c>
      <c r="AU618" s="158" t="s">
        <v>90</v>
      </c>
      <c r="AV618" s="12" t="s">
        <v>90</v>
      </c>
      <c r="AW618" s="12" t="s">
        <v>37</v>
      </c>
      <c r="AX618" s="12" t="s">
        <v>81</v>
      </c>
      <c r="AY618" s="158" t="s">
        <v>309</v>
      </c>
    </row>
    <row r="619" spans="2:65" s="13" customFormat="1" x14ac:dyDescent="0.2">
      <c r="B619" s="164"/>
      <c r="D619" s="155" t="s">
        <v>455</v>
      </c>
      <c r="E619" s="165" t="s">
        <v>1</v>
      </c>
      <c r="F619" s="166" t="s">
        <v>457</v>
      </c>
      <c r="H619" s="167">
        <v>1216.162</v>
      </c>
      <c r="I619" s="168"/>
      <c r="L619" s="164"/>
      <c r="M619" s="169"/>
      <c r="T619" s="170"/>
      <c r="AT619" s="165" t="s">
        <v>455</v>
      </c>
      <c r="AU619" s="165" t="s">
        <v>90</v>
      </c>
      <c r="AV619" s="13" t="s">
        <v>120</v>
      </c>
      <c r="AW619" s="13" t="s">
        <v>37</v>
      </c>
      <c r="AX619" s="13" t="s">
        <v>88</v>
      </c>
      <c r="AY619" s="165" t="s">
        <v>309</v>
      </c>
    </row>
    <row r="620" spans="2:65" s="1" customFormat="1" ht="21.75" customHeight="1" x14ac:dyDescent="0.2">
      <c r="B620" s="137"/>
      <c r="C620" s="138" t="s">
        <v>553</v>
      </c>
      <c r="D620" s="138" t="s">
        <v>311</v>
      </c>
      <c r="E620" s="139" t="s">
        <v>1157</v>
      </c>
      <c r="F620" s="140" t="s">
        <v>1158</v>
      </c>
      <c r="G620" s="141" t="s">
        <v>360</v>
      </c>
      <c r="H620" s="142">
        <v>1216.162</v>
      </c>
      <c r="I620" s="143"/>
      <c r="J620" s="144">
        <f>ROUND(I620*H620,2)</f>
        <v>0</v>
      </c>
      <c r="K620" s="140" t="s">
        <v>610</v>
      </c>
      <c r="L620" s="33"/>
      <c r="M620" s="145" t="s">
        <v>1</v>
      </c>
      <c r="N620" s="146" t="s">
        <v>46</v>
      </c>
      <c r="P620" s="147">
        <f>O620*H620</f>
        <v>0</v>
      </c>
      <c r="Q620" s="147">
        <v>5.2500000000000003E-3</v>
      </c>
      <c r="R620" s="147">
        <f>Q620*H620</f>
        <v>6.3848505000000007</v>
      </c>
      <c r="S620" s="147">
        <v>0</v>
      </c>
      <c r="T620" s="148">
        <f>S620*H620</f>
        <v>0</v>
      </c>
      <c r="AR620" s="149" t="s">
        <v>120</v>
      </c>
      <c r="AT620" s="149" t="s">
        <v>311</v>
      </c>
      <c r="AU620" s="149" t="s">
        <v>90</v>
      </c>
      <c r="AY620" s="17" t="s">
        <v>309</v>
      </c>
      <c r="BE620" s="150">
        <f>IF(N620="základní",J620,0)</f>
        <v>0</v>
      </c>
      <c r="BF620" s="150">
        <f>IF(N620="snížená",J620,0)</f>
        <v>0</v>
      </c>
      <c r="BG620" s="150">
        <f>IF(N620="zákl. přenesená",J620,0)</f>
        <v>0</v>
      </c>
      <c r="BH620" s="150">
        <f>IF(N620="sníž. přenesená",J620,0)</f>
        <v>0</v>
      </c>
      <c r="BI620" s="150">
        <f>IF(N620="nulová",J620,0)</f>
        <v>0</v>
      </c>
      <c r="BJ620" s="17" t="s">
        <v>88</v>
      </c>
      <c r="BK620" s="150">
        <f>ROUND(I620*H620,2)</f>
        <v>0</v>
      </c>
      <c r="BL620" s="17" t="s">
        <v>120</v>
      </c>
      <c r="BM620" s="149" t="s">
        <v>1159</v>
      </c>
    </row>
    <row r="621" spans="2:65" s="1" customFormat="1" x14ac:dyDescent="0.2">
      <c r="B621" s="33"/>
      <c r="D621" s="151" t="s">
        <v>316</v>
      </c>
      <c r="F621" s="152" t="s">
        <v>1160</v>
      </c>
      <c r="I621" s="153"/>
      <c r="L621" s="33"/>
      <c r="M621" s="154"/>
      <c r="T621" s="57"/>
      <c r="AT621" s="17" t="s">
        <v>316</v>
      </c>
      <c r="AU621" s="17" t="s">
        <v>90</v>
      </c>
    </row>
    <row r="622" spans="2:65" s="1" customFormat="1" ht="16.5" customHeight="1" x14ac:dyDescent="0.2">
      <c r="B622" s="137"/>
      <c r="C622" s="138" t="s">
        <v>1161</v>
      </c>
      <c r="D622" s="138" t="s">
        <v>311</v>
      </c>
      <c r="E622" s="139" t="s">
        <v>1162</v>
      </c>
      <c r="F622" s="140" t="s">
        <v>1163</v>
      </c>
      <c r="G622" s="141" t="s">
        <v>360</v>
      </c>
      <c r="H622" s="142">
        <v>155.648</v>
      </c>
      <c r="I622" s="143"/>
      <c r="J622" s="144">
        <f>ROUND(I622*H622,2)</f>
        <v>0</v>
      </c>
      <c r="K622" s="140" t="s">
        <v>610</v>
      </c>
      <c r="L622" s="33"/>
      <c r="M622" s="145" t="s">
        <v>1</v>
      </c>
      <c r="N622" s="146" t="s">
        <v>46</v>
      </c>
      <c r="P622" s="147">
        <f>O622*H622</f>
        <v>0</v>
      </c>
      <c r="Q622" s="147">
        <v>2.2000000000000001E-4</v>
      </c>
      <c r="R622" s="147">
        <f>Q622*H622</f>
        <v>3.4242559999999998E-2</v>
      </c>
      <c r="S622" s="147">
        <v>0</v>
      </c>
      <c r="T622" s="148">
        <f>S622*H622</f>
        <v>0</v>
      </c>
      <c r="AR622" s="149" t="s">
        <v>120</v>
      </c>
      <c r="AT622" s="149" t="s">
        <v>311</v>
      </c>
      <c r="AU622" s="149" t="s">
        <v>90</v>
      </c>
      <c r="AY622" s="17" t="s">
        <v>309</v>
      </c>
      <c r="BE622" s="150">
        <f>IF(N622="základní",J622,0)</f>
        <v>0</v>
      </c>
      <c r="BF622" s="150">
        <f>IF(N622="snížená",J622,0)</f>
        <v>0</v>
      </c>
      <c r="BG622" s="150">
        <f>IF(N622="zákl. přenesená",J622,0)</f>
        <v>0</v>
      </c>
      <c r="BH622" s="150">
        <f>IF(N622="sníž. přenesená",J622,0)</f>
        <v>0</v>
      </c>
      <c r="BI622" s="150">
        <f>IF(N622="nulová",J622,0)</f>
        <v>0</v>
      </c>
      <c r="BJ622" s="17" t="s">
        <v>88</v>
      </c>
      <c r="BK622" s="150">
        <f>ROUND(I622*H622,2)</f>
        <v>0</v>
      </c>
      <c r="BL622" s="17" t="s">
        <v>120</v>
      </c>
      <c r="BM622" s="149" t="s">
        <v>1164</v>
      </c>
    </row>
    <row r="623" spans="2:65" s="1" customFormat="1" x14ac:dyDescent="0.2">
      <c r="B623" s="33"/>
      <c r="D623" s="151" t="s">
        <v>316</v>
      </c>
      <c r="F623" s="152" t="s">
        <v>1165</v>
      </c>
      <c r="I623" s="153"/>
      <c r="L623" s="33"/>
      <c r="M623" s="154"/>
      <c r="T623" s="57"/>
      <c r="AT623" s="17" t="s">
        <v>316</v>
      </c>
      <c r="AU623" s="17" t="s">
        <v>90</v>
      </c>
    </row>
    <row r="624" spans="2:65" s="1" customFormat="1" ht="16.5" customHeight="1" x14ac:dyDescent="0.2">
      <c r="B624" s="137"/>
      <c r="C624" s="138" t="s">
        <v>557</v>
      </c>
      <c r="D624" s="138" t="s">
        <v>311</v>
      </c>
      <c r="E624" s="139" t="s">
        <v>1166</v>
      </c>
      <c r="F624" s="140" t="s">
        <v>1167</v>
      </c>
      <c r="G624" s="141" t="s">
        <v>360</v>
      </c>
      <c r="H624" s="142">
        <v>155.648</v>
      </c>
      <c r="I624" s="143"/>
      <c r="J624" s="144">
        <f>ROUND(I624*H624,2)</f>
        <v>0</v>
      </c>
      <c r="K624" s="140" t="s">
        <v>610</v>
      </c>
      <c r="L624" s="33"/>
      <c r="M624" s="145" t="s">
        <v>1</v>
      </c>
      <c r="N624" s="146" t="s">
        <v>46</v>
      </c>
      <c r="P624" s="147">
        <f>O624*H624</f>
        <v>0</v>
      </c>
      <c r="Q624" s="147">
        <v>1.8E-3</v>
      </c>
      <c r="R624" s="147">
        <f>Q624*H624</f>
        <v>0.28016639999999998</v>
      </c>
      <c r="S624" s="147">
        <v>0</v>
      </c>
      <c r="T624" s="148">
        <f>S624*H624</f>
        <v>0</v>
      </c>
      <c r="AR624" s="149" t="s">
        <v>120</v>
      </c>
      <c r="AT624" s="149" t="s">
        <v>311</v>
      </c>
      <c r="AU624" s="149" t="s">
        <v>90</v>
      </c>
      <c r="AY624" s="17" t="s">
        <v>309</v>
      </c>
      <c r="BE624" s="150">
        <f>IF(N624="základní",J624,0)</f>
        <v>0</v>
      </c>
      <c r="BF624" s="150">
        <f>IF(N624="snížená",J624,0)</f>
        <v>0</v>
      </c>
      <c r="BG624" s="150">
        <f>IF(N624="zákl. přenesená",J624,0)</f>
        <v>0</v>
      </c>
      <c r="BH624" s="150">
        <f>IF(N624="sníž. přenesená",J624,0)</f>
        <v>0</v>
      </c>
      <c r="BI624" s="150">
        <f>IF(N624="nulová",J624,0)</f>
        <v>0</v>
      </c>
      <c r="BJ624" s="17" t="s">
        <v>88</v>
      </c>
      <c r="BK624" s="150">
        <f>ROUND(I624*H624,2)</f>
        <v>0</v>
      </c>
      <c r="BL624" s="17" t="s">
        <v>120</v>
      </c>
      <c r="BM624" s="149" t="s">
        <v>1168</v>
      </c>
    </row>
    <row r="625" spans="2:65" s="1" customFormat="1" x14ac:dyDescent="0.2">
      <c r="B625" s="33"/>
      <c r="D625" s="151" t="s">
        <v>316</v>
      </c>
      <c r="F625" s="152" t="s">
        <v>1169</v>
      </c>
      <c r="I625" s="153"/>
      <c r="L625" s="33"/>
      <c r="M625" s="154"/>
      <c r="T625" s="57"/>
      <c r="AT625" s="17" t="s">
        <v>316</v>
      </c>
      <c r="AU625" s="17" t="s">
        <v>90</v>
      </c>
    </row>
    <row r="626" spans="2:65" s="12" customFormat="1" x14ac:dyDescent="0.2">
      <c r="B626" s="157"/>
      <c r="D626" s="155" t="s">
        <v>455</v>
      </c>
      <c r="E626" s="158" t="s">
        <v>1</v>
      </c>
      <c r="F626" s="159" t="s">
        <v>1135</v>
      </c>
      <c r="H626" s="160">
        <v>155.648</v>
      </c>
      <c r="I626" s="161"/>
      <c r="L626" s="157"/>
      <c r="M626" s="162"/>
      <c r="T626" s="163"/>
      <c r="AT626" s="158" t="s">
        <v>455</v>
      </c>
      <c r="AU626" s="158" t="s">
        <v>90</v>
      </c>
      <c r="AV626" s="12" t="s">
        <v>90</v>
      </c>
      <c r="AW626" s="12" t="s">
        <v>37</v>
      </c>
      <c r="AX626" s="12" t="s">
        <v>81</v>
      </c>
      <c r="AY626" s="158" t="s">
        <v>309</v>
      </c>
    </row>
    <row r="627" spans="2:65" s="13" customFormat="1" x14ac:dyDescent="0.2">
      <c r="B627" s="164"/>
      <c r="D627" s="155" t="s">
        <v>455</v>
      </c>
      <c r="E627" s="165" t="s">
        <v>1</v>
      </c>
      <c r="F627" s="166" t="s">
        <v>457</v>
      </c>
      <c r="H627" s="167">
        <v>155.648</v>
      </c>
      <c r="I627" s="168"/>
      <c r="L627" s="164"/>
      <c r="M627" s="169"/>
      <c r="T627" s="170"/>
      <c r="AT627" s="165" t="s">
        <v>455</v>
      </c>
      <c r="AU627" s="165" t="s">
        <v>90</v>
      </c>
      <c r="AV627" s="13" t="s">
        <v>120</v>
      </c>
      <c r="AW627" s="13" t="s">
        <v>37</v>
      </c>
      <c r="AX627" s="13" t="s">
        <v>88</v>
      </c>
      <c r="AY627" s="165" t="s">
        <v>309</v>
      </c>
    </row>
    <row r="628" spans="2:65" s="1" customFormat="1" ht="21.75" customHeight="1" x14ac:dyDescent="0.2">
      <c r="B628" s="137"/>
      <c r="C628" s="138" t="s">
        <v>1170</v>
      </c>
      <c r="D628" s="138" t="s">
        <v>311</v>
      </c>
      <c r="E628" s="139" t="s">
        <v>1171</v>
      </c>
      <c r="F628" s="140" t="s">
        <v>1172</v>
      </c>
      <c r="G628" s="141" t="s">
        <v>419</v>
      </c>
      <c r="H628" s="142">
        <v>165.81299999999999</v>
      </c>
      <c r="I628" s="143"/>
      <c r="J628" s="144">
        <f>ROUND(I628*H628,2)</f>
        <v>0</v>
      </c>
      <c r="K628" s="140" t="s">
        <v>610</v>
      </c>
      <c r="L628" s="33"/>
      <c r="M628" s="145" t="s">
        <v>1</v>
      </c>
      <c r="N628" s="146" t="s">
        <v>46</v>
      </c>
      <c r="P628" s="147">
        <f>O628*H628</f>
        <v>0</v>
      </c>
      <c r="Q628" s="147">
        <v>2.3010199999999998</v>
      </c>
      <c r="R628" s="147">
        <f>Q628*H628</f>
        <v>381.53902925999995</v>
      </c>
      <c r="S628" s="147">
        <v>0</v>
      </c>
      <c r="T628" s="148">
        <f>S628*H628</f>
        <v>0</v>
      </c>
      <c r="AR628" s="149" t="s">
        <v>120</v>
      </c>
      <c r="AT628" s="149" t="s">
        <v>311</v>
      </c>
      <c r="AU628" s="149" t="s">
        <v>90</v>
      </c>
      <c r="AY628" s="17" t="s">
        <v>309</v>
      </c>
      <c r="BE628" s="150">
        <f>IF(N628="základní",J628,0)</f>
        <v>0</v>
      </c>
      <c r="BF628" s="150">
        <f>IF(N628="snížená",J628,0)</f>
        <v>0</v>
      </c>
      <c r="BG628" s="150">
        <f>IF(N628="zákl. přenesená",J628,0)</f>
        <v>0</v>
      </c>
      <c r="BH628" s="150">
        <f>IF(N628="sníž. přenesená",J628,0)</f>
        <v>0</v>
      </c>
      <c r="BI628" s="150">
        <f>IF(N628="nulová",J628,0)</f>
        <v>0</v>
      </c>
      <c r="BJ628" s="17" t="s">
        <v>88</v>
      </c>
      <c r="BK628" s="150">
        <f>ROUND(I628*H628,2)</f>
        <v>0</v>
      </c>
      <c r="BL628" s="17" t="s">
        <v>120</v>
      </c>
      <c r="BM628" s="149" t="s">
        <v>1173</v>
      </c>
    </row>
    <row r="629" spans="2:65" s="1" customFormat="1" x14ac:dyDescent="0.2">
      <c r="B629" s="33"/>
      <c r="D629" s="151" t="s">
        <v>316</v>
      </c>
      <c r="F629" s="152" t="s">
        <v>1174</v>
      </c>
      <c r="I629" s="153"/>
      <c r="L629" s="33"/>
      <c r="M629" s="154"/>
      <c r="T629" s="57"/>
      <c r="AT629" s="17" t="s">
        <v>316</v>
      </c>
      <c r="AU629" s="17" t="s">
        <v>90</v>
      </c>
    </row>
    <row r="630" spans="2:65" s="14" customFormat="1" x14ac:dyDescent="0.2">
      <c r="B630" s="176"/>
      <c r="D630" s="155" t="s">
        <v>455</v>
      </c>
      <c r="E630" s="177" t="s">
        <v>1</v>
      </c>
      <c r="F630" s="178" t="s">
        <v>613</v>
      </c>
      <c r="H630" s="177" t="s">
        <v>1</v>
      </c>
      <c r="I630" s="179"/>
      <c r="L630" s="176"/>
      <c r="M630" s="180"/>
      <c r="T630" s="181"/>
      <c r="AT630" s="177" t="s">
        <v>455</v>
      </c>
      <c r="AU630" s="177" t="s">
        <v>90</v>
      </c>
      <c r="AV630" s="14" t="s">
        <v>88</v>
      </c>
      <c r="AW630" s="14" t="s">
        <v>37</v>
      </c>
      <c r="AX630" s="14" t="s">
        <v>81</v>
      </c>
      <c r="AY630" s="177" t="s">
        <v>309</v>
      </c>
    </row>
    <row r="631" spans="2:65" s="12" customFormat="1" x14ac:dyDescent="0.2">
      <c r="B631" s="157"/>
      <c r="D631" s="155" t="s">
        <v>455</v>
      </c>
      <c r="E631" s="158" t="s">
        <v>1</v>
      </c>
      <c r="F631" s="159" t="s">
        <v>1175</v>
      </c>
      <c r="H631" s="160">
        <v>165.81299999999999</v>
      </c>
      <c r="I631" s="161"/>
      <c r="L631" s="157"/>
      <c r="M631" s="162"/>
      <c r="T631" s="163"/>
      <c r="AT631" s="158" t="s">
        <v>455</v>
      </c>
      <c r="AU631" s="158" t="s">
        <v>90</v>
      </c>
      <c r="AV631" s="12" t="s">
        <v>90</v>
      </c>
      <c r="AW631" s="12" t="s">
        <v>37</v>
      </c>
      <c r="AX631" s="12" t="s">
        <v>81</v>
      </c>
      <c r="AY631" s="158" t="s">
        <v>309</v>
      </c>
    </row>
    <row r="632" spans="2:65" s="13" customFormat="1" x14ac:dyDescent="0.2">
      <c r="B632" s="164"/>
      <c r="D632" s="155" t="s">
        <v>455</v>
      </c>
      <c r="E632" s="165" t="s">
        <v>1</v>
      </c>
      <c r="F632" s="166" t="s">
        <v>457</v>
      </c>
      <c r="H632" s="167">
        <v>165.81299999999999</v>
      </c>
      <c r="I632" s="168"/>
      <c r="L632" s="164"/>
      <c r="M632" s="169"/>
      <c r="T632" s="170"/>
      <c r="AT632" s="165" t="s">
        <v>455</v>
      </c>
      <c r="AU632" s="165" t="s">
        <v>90</v>
      </c>
      <c r="AV632" s="13" t="s">
        <v>120</v>
      </c>
      <c r="AW632" s="13" t="s">
        <v>37</v>
      </c>
      <c r="AX632" s="13" t="s">
        <v>88</v>
      </c>
      <c r="AY632" s="165" t="s">
        <v>309</v>
      </c>
    </row>
    <row r="633" spans="2:65" s="1" customFormat="1" ht="21.75" customHeight="1" x14ac:dyDescent="0.2">
      <c r="B633" s="137"/>
      <c r="C633" s="138" t="s">
        <v>560</v>
      </c>
      <c r="D633" s="138" t="s">
        <v>311</v>
      </c>
      <c r="E633" s="139" t="s">
        <v>1176</v>
      </c>
      <c r="F633" s="140" t="s">
        <v>1177</v>
      </c>
      <c r="G633" s="141" t="s">
        <v>419</v>
      </c>
      <c r="H633" s="142">
        <v>8.5879999999999992</v>
      </c>
      <c r="I633" s="143"/>
      <c r="J633" s="144">
        <f>ROUND(I633*H633,2)</f>
        <v>0</v>
      </c>
      <c r="K633" s="140" t="s">
        <v>610</v>
      </c>
      <c r="L633" s="33"/>
      <c r="M633" s="145" t="s">
        <v>1</v>
      </c>
      <c r="N633" s="146" t="s">
        <v>46</v>
      </c>
      <c r="P633" s="147">
        <f>O633*H633</f>
        <v>0</v>
      </c>
      <c r="Q633" s="147">
        <v>2.5018699999999998</v>
      </c>
      <c r="R633" s="147">
        <f>Q633*H633</f>
        <v>21.486059559999998</v>
      </c>
      <c r="S633" s="147">
        <v>0</v>
      </c>
      <c r="T633" s="148">
        <f>S633*H633</f>
        <v>0</v>
      </c>
      <c r="AR633" s="149" t="s">
        <v>120</v>
      </c>
      <c r="AT633" s="149" t="s">
        <v>311</v>
      </c>
      <c r="AU633" s="149" t="s">
        <v>90</v>
      </c>
      <c r="AY633" s="17" t="s">
        <v>309</v>
      </c>
      <c r="BE633" s="150">
        <f>IF(N633="základní",J633,0)</f>
        <v>0</v>
      </c>
      <c r="BF633" s="150">
        <f>IF(N633="snížená",J633,0)</f>
        <v>0</v>
      </c>
      <c r="BG633" s="150">
        <f>IF(N633="zákl. přenesená",J633,0)</f>
        <v>0</v>
      </c>
      <c r="BH633" s="150">
        <f>IF(N633="sníž. přenesená",J633,0)</f>
        <v>0</v>
      </c>
      <c r="BI633" s="150">
        <f>IF(N633="nulová",J633,0)</f>
        <v>0</v>
      </c>
      <c r="BJ633" s="17" t="s">
        <v>88</v>
      </c>
      <c r="BK633" s="150">
        <f>ROUND(I633*H633,2)</f>
        <v>0</v>
      </c>
      <c r="BL633" s="17" t="s">
        <v>120</v>
      </c>
      <c r="BM633" s="149" t="s">
        <v>1178</v>
      </c>
    </row>
    <row r="634" spans="2:65" s="1" customFormat="1" x14ac:dyDescent="0.2">
      <c r="B634" s="33"/>
      <c r="D634" s="151" t="s">
        <v>316</v>
      </c>
      <c r="F634" s="152" t="s">
        <v>1179</v>
      </c>
      <c r="I634" s="153"/>
      <c r="L634" s="33"/>
      <c r="M634" s="154"/>
      <c r="T634" s="57"/>
      <c r="AT634" s="17" t="s">
        <v>316</v>
      </c>
      <c r="AU634" s="17" t="s">
        <v>90</v>
      </c>
    </row>
    <row r="635" spans="2:65" s="1" customFormat="1" ht="19.5" x14ac:dyDescent="0.2">
      <c r="B635" s="33"/>
      <c r="D635" s="155" t="s">
        <v>318</v>
      </c>
      <c r="F635" s="156" t="s">
        <v>1180</v>
      </c>
      <c r="I635" s="153"/>
      <c r="L635" s="33"/>
      <c r="M635" s="154"/>
      <c r="T635" s="57"/>
      <c r="AT635" s="17" t="s">
        <v>318</v>
      </c>
      <c r="AU635" s="17" t="s">
        <v>90</v>
      </c>
    </row>
    <row r="636" spans="2:65" s="12" customFormat="1" x14ac:dyDescent="0.2">
      <c r="B636" s="157"/>
      <c r="D636" s="155" t="s">
        <v>455</v>
      </c>
      <c r="E636" s="158" t="s">
        <v>1</v>
      </c>
      <c r="F636" s="159" t="s">
        <v>1181</v>
      </c>
      <c r="H636" s="160">
        <v>8.5879999999999992</v>
      </c>
      <c r="I636" s="161"/>
      <c r="L636" s="157"/>
      <c r="M636" s="162"/>
      <c r="T636" s="163"/>
      <c r="AT636" s="158" t="s">
        <v>455</v>
      </c>
      <c r="AU636" s="158" t="s">
        <v>90</v>
      </c>
      <c r="AV636" s="12" t="s">
        <v>90</v>
      </c>
      <c r="AW636" s="12" t="s">
        <v>37</v>
      </c>
      <c r="AX636" s="12" t="s">
        <v>81</v>
      </c>
      <c r="AY636" s="158" t="s">
        <v>309</v>
      </c>
    </row>
    <row r="637" spans="2:65" s="13" customFormat="1" x14ac:dyDescent="0.2">
      <c r="B637" s="164"/>
      <c r="D637" s="155" t="s">
        <v>455</v>
      </c>
      <c r="E637" s="165" t="s">
        <v>1</v>
      </c>
      <c r="F637" s="166" t="s">
        <v>457</v>
      </c>
      <c r="H637" s="167">
        <v>8.5879999999999992</v>
      </c>
      <c r="I637" s="168"/>
      <c r="L637" s="164"/>
      <c r="M637" s="169"/>
      <c r="T637" s="170"/>
      <c r="AT637" s="165" t="s">
        <v>455</v>
      </c>
      <c r="AU637" s="165" t="s">
        <v>90</v>
      </c>
      <c r="AV637" s="13" t="s">
        <v>120</v>
      </c>
      <c r="AW637" s="13" t="s">
        <v>37</v>
      </c>
      <c r="AX637" s="13" t="s">
        <v>88</v>
      </c>
      <c r="AY637" s="165" t="s">
        <v>309</v>
      </c>
    </row>
    <row r="638" spans="2:65" s="1" customFormat="1" ht="21.75" customHeight="1" x14ac:dyDescent="0.2">
      <c r="B638" s="137"/>
      <c r="C638" s="138" t="s">
        <v>1182</v>
      </c>
      <c r="D638" s="138" t="s">
        <v>311</v>
      </c>
      <c r="E638" s="139" t="s">
        <v>1183</v>
      </c>
      <c r="F638" s="140" t="s">
        <v>1184</v>
      </c>
      <c r="G638" s="141" t="s">
        <v>419</v>
      </c>
      <c r="H638" s="142">
        <v>549.56399999999996</v>
      </c>
      <c r="I638" s="143"/>
      <c r="J638" s="144">
        <f>ROUND(I638*H638,2)</f>
        <v>0</v>
      </c>
      <c r="K638" s="140" t="s">
        <v>610</v>
      </c>
      <c r="L638" s="33"/>
      <c r="M638" s="145" t="s">
        <v>1</v>
      </c>
      <c r="N638" s="146" t="s">
        <v>46</v>
      </c>
      <c r="P638" s="147">
        <f>O638*H638</f>
        <v>0</v>
      </c>
      <c r="Q638" s="147">
        <v>2.5018699999999998</v>
      </c>
      <c r="R638" s="147">
        <f>Q638*H638</f>
        <v>1374.9376846799998</v>
      </c>
      <c r="S638" s="147">
        <v>0</v>
      </c>
      <c r="T638" s="148">
        <f>S638*H638</f>
        <v>0</v>
      </c>
      <c r="AR638" s="149" t="s">
        <v>120</v>
      </c>
      <c r="AT638" s="149" t="s">
        <v>311</v>
      </c>
      <c r="AU638" s="149" t="s">
        <v>90</v>
      </c>
      <c r="AY638" s="17" t="s">
        <v>309</v>
      </c>
      <c r="BE638" s="150">
        <f>IF(N638="základní",J638,0)</f>
        <v>0</v>
      </c>
      <c r="BF638" s="150">
        <f>IF(N638="snížená",J638,0)</f>
        <v>0</v>
      </c>
      <c r="BG638" s="150">
        <f>IF(N638="zákl. přenesená",J638,0)</f>
        <v>0</v>
      </c>
      <c r="BH638" s="150">
        <f>IF(N638="sníž. přenesená",J638,0)</f>
        <v>0</v>
      </c>
      <c r="BI638" s="150">
        <f>IF(N638="nulová",J638,0)</f>
        <v>0</v>
      </c>
      <c r="BJ638" s="17" t="s">
        <v>88</v>
      </c>
      <c r="BK638" s="150">
        <f>ROUND(I638*H638,2)</f>
        <v>0</v>
      </c>
      <c r="BL638" s="17" t="s">
        <v>120</v>
      </c>
      <c r="BM638" s="149" t="s">
        <v>1185</v>
      </c>
    </row>
    <row r="639" spans="2:65" s="1" customFormat="1" x14ac:dyDescent="0.2">
      <c r="B639" s="33"/>
      <c r="D639" s="151" t="s">
        <v>316</v>
      </c>
      <c r="F639" s="152" t="s">
        <v>1186</v>
      </c>
      <c r="I639" s="153"/>
      <c r="L639" s="33"/>
      <c r="M639" s="154"/>
      <c r="T639" s="57"/>
      <c r="AT639" s="17" t="s">
        <v>316</v>
      </c>
      <c r="AU639" s="17" t="s">
        <v>90</v>
      </c>
    </row>
    <row r="640" spans="2:65" s="1" customFormat="1" ht="19.5" x14ac:dyDescent="0.2">
      <c r="B640" s="33"/>
      <c r="D640" s="155" t="s">
        <v>318</v>
      </c>
      <c r="F640" s="156" t="s">
        <v>1187</v>
      </c>
      <c r="I640" s="153"/>
      <c r="L640" s="33"/>
      <c r="M640" s="154"/>
      <c r="T640" s="57"/>
      <c r="AT640" s="17" t="s">
        <v>318</v>
      </c>
      <c r="AU640" s="17" t="s">
        <v>90</v>
      </c>
    </row>
    <row r="641" spans="2:65" s="12" customFormat="1" x14ac:dyDescent="0.2">
      <c r="B641" s="157"/>
      <c r="D641" s="155" t="s">
        <v>455</v>
      </c>
      <c r="E641" s="158" t="s">
        <v>1</v>
      </c>
      <c r="F641" s="159" t="s">
        <v>1188</v>
      </c>
      <c r="H641" s="160">
        <v>275.47199999999998</v>
      </c>
      <c r="I641" s="161"/>
      <c r="L641" s="157"/>
      <c r="M641" s="162"/>
      <c r="T641" s="163"/>
      <c r="AT641" s="158" t="s">
        <v>455</v>
      </c>
      <c r="AU641" s="158" t="s">
        <v>90</v>
      </c>
      <c r="AV641" s="12" t="s">
        <v>90</v>
      </c>
      <c r="AW641" s="12" t="s">
        <v>37</v>
      </c>
      <c r="AX641" s="12" t="s">
        <v>81</v>
      </c>
      <c r="AY641" s="158" t="s">
        <v>309</v>
      </c>
    </row>
    <row r="642" spans="2:65" s="12" customFormat="1" x14ac:dyDescent="0.2">
      <c r="B642" s="157"/>
      <c r="D642" s="155" t="s">
        <v>455</v>
      </c>
      <c r="E642" s="158" t="s">
        <v>1</v>
      </c>
      <c r="F642" s="159" t="s">
        <v>1189</v>
      </c>
      <c r="H642" s="160">
        <v>6.49</v>
      </c>
      <c r="I642" s="161"/>
      <c r="L642" s="157"/>
      <c r="M642" s="162"/>
      <c r="T642" s="163"/>
      <c r="AT642" s="158" t="s">
        <v>455</v>
      </c>
      <c r="AU642" s="158" t="s">
        <v>90</v>
      </c>
      <c r="AV642" s="12" t="s">
        <v>90</v>
      </c>
      <c r="AW642" s="12" t="s">
        <v>37</v>
      </c>
      <c r="AX642" s="12" t="s">
        <v>81</v>
      </c>
      <c r="AY642" s="158" t="s">
        <v>309</v>
      </c>
    </row>
    <row r="643" spans="2:65" s="12" customFormat="1" x14ac:dyDescent="0.2">
      <c r="B643" s="157"/>
      <c r="D643" s="155" t="s">
        <v>455</v>
      </c>
      <c r="E643" s="158" t="s">
        <v>1</v>
      </c>
      <c r="F643" s="159" t="s">
        <v>1190</v>
      </c>
      <c r="H643" s="160">
        <v>254.226</v>
      </c>
      <c r="I643" s="161"/>
      <c r="L643" s="157"/>
      <c r="M643" s="162"/>
      <c r="T643" s="163"/>
      <c r="AT643" s="158" t="s">
        <v>455</v>
      </c>
      <c r="AU643" s="158" t="s">
        <v>90</v>
      </c>
      <c r="AV643" s="12" t="s">
        <v>90</v>
      </c>
      <c r="AW643" s="12" t="s">
        <v>37</v>
      </c>
      <c r="AX643" s="12" t="s">
        <v>81</v>
      </c>
      <c r="AY643" s="158" t="s">
        <v>309</v>
      </c>
    </row>
    <row r="644" spans="2:65" s="12" customFormat="1" x14ac:dyDescent="0.2">
      <c r="B644" s="157"/>
      <c r="D644" s="155" t="s">
        <v>455</v>
      </c>
      <c r="E644" s="158" t="s">
        <v>1</v>
      </c>
      <c r="F644" s="159" t="s">
        <v>1191</v>
      </c>
      <c r="H644" s="160">
        <v>13.375999999999999</v>
      </c>
      <c r="I644" s="161"/>
      <c r="L644" s="157"/>
      <c r="M644" s="162"/>
      <c r="T644" s="163"/>
      <c r="AT644" s="158" t="s">
        <v>455</v>
      </c>
      <c r="AU644" s="158" t="s">
        <v>90</v>
      </c>
      <c r="AV644" s="12" t="s">
        <v>90</v>
      </c>
      <c r="AW644" s="12" t="s">
        <v>37</v>
      </c>
      <c r="AX644" s="12" t="s">
        <v>81</v>
      </c>
      <c r="AY644" s="158" t="s">
        <v>309</v>
      </c>
    </row>
    <row r="645" spans="2:65" s="13" customFormat="1" x14ac:dyDescent="0.2">
      <c r="B645" s="164"/>
      <c r="D645" s="155" t="s">
        <v>455</v>
      </c>
      <c r="E645" s="165" t="s">
        <v>1</v>
      </c>
      <c r="F645" s="166" t="s">
        <v>457</v>
      </c>
      <c r="H645" s="167">
        <v>549.56399999999996</v>
      </c>
      <c r="I645" s="168"/>
      <c r="L645" s="164"/>
      <c r="M645" s="169"/>
      <c r="T645" s="170"/>
      <c r="AT645" s="165" t="s">
        <v>455</v>
      </c>
      <c r="AU645" s="165" t="s">
        <v>90</v>
      </c>
      <c r="AV645" s="13" t="s">
        <v>120</v>
      </c>
      <c r="AW645" s="13" t="s">
        <v>37</v>
      </c>
      <c r="AX645" s="13" t="s">
        <v>88</v>
      </c>
      <c r="AY645" s="165" t="s">
        <v>309</v>
      </c>
    </row>
    <row r="646" spans="2:65" s="1" customFormat="1" ht="16.5" customHeight="1" x14ac:dyDescent="0.2">
      <c r="B646" s="137"/>
      <c r="C646" s="138" t="s">
        <v>564</v>
      </c>
      <c r="D646" s="138" t="s">
        <v>311</v>
      </c>
      <c r="E646" s="139" t="s">
        <v>1192</v>
      </c>
      <c r="F646" s="140" t="s">
        <v>1193</v>
      </c>
      <c r="G646" s="141" t="s">
        <v>419</v>
      </c>
      <c r="H646" s="142">
        <v>21.963999999999999</v>
      </c>
      <c r="I646" s="143"/>
      <c r="J646" s="144">
        <f>ROUND(I646*H646,2)</f>
        <v>0</v>
      </c>
      <c r="K646" s="140" t="s">
        <v>610</v>
      </c>
      <c r="L646" s="33"/>
      <c r="M646" s="145" t="s">
        <v>1</v>
      </c>
      <c r="N646" s="146" t="s">
        <v>46</v>
      </c>
      <c r="P646" s="147">
        <f>O646*H646</f>
        <v>0</v>
      </c>
      <c r="Q646" s="147">
        <v>0</v>
      </c>
      <c r="R646" s="147">
        <f>Q646*H646</f>
        <v>0</v>
      </c>
      <c r="S646" s="147">
        <v>0</v>
      </c>
      <c r="T646" s="148">
        <f>S646*H646</f>
        <v>0</v>
      </c>
      <c r="AR646" s="149" t="s">
        <v>120</v>
      </c>
      <c r="AT646" s="149" t="s">
        <v>311</v>
      </c>
      <c r="AU646" s="149" t="s">
        <v>90</v>
      </c>
      <c r="AY646" s="17" t="s">
        <v>309</v>
      </c>
      <c r="BE646" s="150">
        <f>IF(N646="základní",J646,0)</f>
        <v>0</v>
      </c>
      <c r="BF646" s="150">
        <f>IF(N646="snížená",J646,0)</f>
        <v>0</v>
      </c>
      <c r="BG646" s="150">
        <f>IF(N646="zákl. přenesená",J646,0)</f>
        <v>0</v>
      </c>
      <c r="BH646" s="150">
        <f>IF(N646="sníž. přenesená",J646,0)</f>
        <v>0</v>
      </c>
      <c r="BI646" s="150">
        <f>IF(N646="nulová",J646,0)</f>
        <v>0</v>
      </c>
      <c r="BJ646" s="17" t="s">
        <v>88</v>
      </c>
      <c r="BK646" s="150">
        <f>ROUND(I646*H646,2)</f>
        <v>0</v>
      </c>
      <c r="BL646" s="17" t="s">
        <v>120</v>
      </c>
      <c r="BM646" s="149" t="s">
        <v>1194</v>
      </c>
    </row>
    <row r="647" spans="2:65" s="1" customFormat="1" x14ac:dyDescent="0.2">
      <c r="B647" s="33"/>
      <c r="D647" s="151" t="s">
        <v>316</v>
      </c>
      <c r="F647" s="152" t="s">
        <v>1195</v>
      </c>
      <c r="I647" s="153"/>
      <c r="L647" s="33"/>
      <c r="M647" s="154"/>
      <c r="T647" s="57"/>
      <c r="AT647" s="17" t="s">
        <v>316</v>
      </c>
      <c r="AU647" s="17" t="s">
        <v>90</v>
      </c>
    </row>
    <row r="648" spans="2:65" s="12" customFormat="1" x14ac:dyDescent="0.2">
      <c r="B648" s="157"/>
      <c r="D648" s="155" t="s">
        <v>455</v>
      </c>
      <c r="E648" s="158" t="s">
        <v>1</v>
      </c>
      <c r="F648" s="159" t="s">
        <v>1191</v>
      </c>
      <c r="H648" s="160">
        <v>13.375999999999999</v>
      </c>
      <c r="I648" s="161"/>
      <c r="L648" s="157"/>
      <c r="M648" s="162"/>
      <c r="T648" s="163"/>
      <c r="AT648" s="158" t="s">
        <v>455</v>
      </c>
      <c r="AU648" s="158" t="s">
        <v>90</v>
      </c>
      <c r="AV648" s="12" t="s">
        <v>90</v>
      </c>
      <c r="AW648" s="12" t="s">
        <v>37</v>
      </c>
      <c r="AX648" s="12" t="s">
        <v>81</v>
      </c>
      <c r="AY648" s="158" t="s">
        <v>309</v>
      </c>
    </row>
    <row r="649" spans="2:65" s="12" customFormat="1" x14ac:dyDescent="0.2">
      <c r="B649" s="157"/>
      <c r="D649" s="155" t="s">
        <v>455</v>
      </c>
      <c r="E649" s="158" t="s">
        <v>1</v>
      </c>
      <c r="F649" s="159" t="s">
        <v>1181</v>
      </c>
      <c r="H649" s="160">
        <v>8.5879999999999992</v>
      </c>
      <c r="I649" s="161"/>
      <c r="L649" s="157"/>
      <c r="M649" s="162"/>
      <c r="T649" s="163"/>
      <c r="AT649" s="158" t="s">
        <v>455</v>
      </c>
      <c r="AU649" s="158" t="s">
        <v>90</v>
      </c>
      <c r="AV649" s="12" t="s">
        <v>90</v>
      </c>
      <c r="AW649" s="12" t="s">
        <v>37</v>
      </c>
      <c r="AX649" s="12" t="s">
        <v>81</v>
      </c>
      <c r="AY649" s="158" t="s">
        <v>309</v>
      </c>
    </row>
    <row r="650" spans="2:65" s="13" customFormat="1" x14ac:dyDescent="0.2">
      <c r="B650" s="164"/>
      <c r="D650" s="155" t="s">
        <v>455</v>
      </c>
      <c r="E650" s="165" t="s">
        <v>1</v>
      </c>
      <c r="F650" s="166" t="s">
        <v>457</v>
      </c>
      <c r="H650" s="167">
        <v>21.963999999999999</v>
      </c>
      <c r="I650" s="168"/>
      <c r="L650" s="164"/>
      <c r="M650" s="169"/>
      <c r="T650" s="170"/>
      <c r="AT650" s="165" t="s">
        <v>455</v>
      </c>
      <c r="AU650" s="165" t="s">
        <v>90</v>
      </c>
      <c r="AV650" s="13" t="s">
        <v>120</v>
      </c>
      <c r="AW650" s="13" t="s">
        <v>37</v>
      </c>
      <c r="AX650" s="13" t="s">
        <v>88</v>
      </c>
      <c r="AY650" s="165" t="s">
        <v>309</v>
      </c>
    </row>
    <row r="651" spans="2:65" s="1" customFormat="1" ht="16.5" customHeight="1" x14ac:dyDescent="0.2">
      <c r="B651" s="137"/>
      <c r="C651" s="138" t="s">
        <v>1196</v>
      </c>
      <c r="D651" s="138" t="s">
        <v>311</v>
      </c>
      <c r="E651" s="139" t="s">
        <v>1197</v>
      </c>
      <c r="F651" s="140" t="s">
        <v>1198</v>
      </c>
      <c r="G651" s="141" t="s">
        <v>360</v>
      </c>
      <c r="H651" s="142">
        <v>5655.97</v>
      </c>
      <c r="I651" s="143"/>
      <c r="J651" s="144">
        <f>ROUND(I651*H651,2)</f>
        <v>0</v>
      </c>
      <c r="K651" s="140" t="s">
        <v>366</v>
      </c>
      <c r="L651" s="33"/>
      <c r="M651" s="145" t="s">
        <v>1</v>
      </c>
      <c r="N651" s="146" t="s">
        <v>46</v>
      </c>
      <c r="P651" s="147">
        <f>O651*H651</f>
        <v>0</v>
      </c>
      <c r="Q651" s="147">
        <v>0</v>
      </c>
      <c r="R651" s="147">
        <f>Q651*H651</f>
        <v>0</v>
      </c>
      <c r="S651" s="147">
        <v>0</v>
      </c>
      <c r="T651" s="148">
        <f>S651*H651</f>
        <v>0</v>
      </c>
      <c r="AR651" s="149" t="s">
        <v>120</v>
      </c>
      <c r="AT651" s="149" t="s">
        <v>311</v>
      </c>
      <c r="AU651" s="149" t="s">
        <v>90</v>
      </c>
      <c r="AY651" s="17" t="s">
        <v>309</v>
      </c>
      <c r="BE651" s="150">
        <f>IF(N651="základní",J651,0)</f>
        <v>0</v>
      </c>
      <c r="BF651" s="150">
        <f>IF(N651="snížená",J651,0)</f>
        <v>0</v>
      </c>
      <c r="BG651" s="150">
        <f>IF(N651="zákl. přenesená",J651,0)</f>
        <v>0</v>
      </c>
      <c r="BH651" s="150">
        <f>IF(N651="sníž. přenesená",J651,0)</f>
        <v>0</v>
      </c>
      <c r="BI651" s="150">
        <f>IF(N651="nulová",J651,0)</f>
        <v>0</v>
      </c>
      <c r="BJ651" s="17" t="s">
        <v>88</v>
      </c>
      <c r="BK651" s="150">
        <f>ROUND(I651*H651,2)</f>
        <v>0</v>
      </c>
      <c r="BL651" s="17" t="s">
        <v>120</v>
      </c>
      <c r="BM651" s="149" t="s">
        <v>1199</v>
      </c>
    </row>
    <row r="652" spans="2:65" s="1" customFormat="1" ht="68.25" x14ac:dyDescent="0.2">
      <c r="B652" s="33"/>
      <c r="D652" s="155" t="s">
        <v>318</v>
      </c>
      <c r="F652" s="156" t="s">
        <v>1200</v>
      </c>
      <c r="I652" s="153"/>
      <c r="L652" s="33"/>
      <c r="M652" s="154"/>
      <c r="T652" s="57"/>
      <c r="AT652" s="17" t="s">
        <v>318</v>
      </c>
      <c r="AU652" s="17" t="s">
        <v>90</v>
      </c>
    </row>
    <row r="653" spans="2:65" s="12" customFormat="1" x14ac:dyDescent="0.2">
      <c r="B653" s="157"/>
      <c r="D653" s="155" t="s">
        <v>455</v>
      </c>
      <c r="E653" s="158" t="s">
        <v>1</v>
      </c>
      <c r="F653" s="159" t="s">
        <v>1201</v>
      </c>
      <c r="H653" s="160">
        <v>85.88</v>
      </c>
      <c r="I653" s="161"/>
      <c r="L653" s="157"/>
      <c r="M653" s="162"/>
      <c r="T653" s="163"/>
      <c r="AT653" s="158" t="s">
        <v>455</v>
      </c>
      <c r="AU653" s="158" t="s">
        <v>90</v>
      </c>
      <c r="AV653" s="12" t="s">
        <v>90</v>
      </c>
      <c r="AW653" s="12" t="s">
        <v>37</v>
      </c>
      <c r="AX653" s="12" t="s">
        <v>81</v>
      </c>
      <c r="AY653" s="158" t="s">
        <v>309</v>
      </c>
    </row>
    <row r="654" spans="2:65" s="15" customFormat="1" x14ac:dyDescent="0.2">
      <c r="B654" s="192"/>
      <c r="D654" s="155" t="s">
        <v>455</v>
      </c>
      <c r="E654" s="193" t="s">
        <v>1</v>
      </c>
      <c r="F654" s="194" t="s">
        <v>679</v>
      </c>
      <c r="H654" s="195">
        <v>85.88</v>
      </c>
      <c r="I654" s="196"/>
      <c r="L654" s="192"/>
      <c r="M654" s="197"/>
      <c r="T654" s="198"/>
      <c r="AT654" s="193" t="s">
        <v>455</v>
      </c>
      <c r="AU654" s="193" t="s">
        <v>90</v>
      </c>
      <c r="AV654" s="15" t="s">
        <v>101</v>
      </c>
      <c r="AW654" s="15" t="s">
        <v>37</v>
      </c>
      <c r="AX654" s="15" t="s">
        <v>81</v>
      </c>
      <c r="AY654" s="193" t="s">
        <v>309</v>
      </c>
    </row>
    <row r="655" spans="2:65" s="12" customFormat="1" x14ac:dyDescent="0.2">
      <c r="B655" s="157"/>
      <c r="D655" s="155" t="s">
        <v>455</v>
      </c>
      <c r="E655" s="158" t="s">
        <v>1</v>
      </c>
      <c r="F655" s="159" t="s">
        <v>1202</v>
      </c>
      <c r="H655" s="160">
        <v>2754.72</v>
      </c>
      <c r="I655" s="161"/>
      <c r="L655" s="157"/>
      <c r="M655" s="162"/>
      <c r="T655" s="163"/>
      <c r="AT655" s="158" t="s">
        <v>455</v>
      </c>
      <c r="AU655" s="158" t="s">
        <v>90</v>
      </c>
      <c r="AV655" s="12" t="s">
        <v>90</v>
      </c>
      <c r="AW655" s="12" t="s">
        <v>37</v>
      </c>
      <c r="AX655" s="12" t="s">
        <v>81</v>
      </c>
      <c r="AY655" s="158" t="s">
        <v>309</v>
      </c>
    </row>
    <row r="656" spans="2:65" s="12" customFormat="1" x14ac:dyDescent="0.2">
      <c r="B656" s="157"/>
      <c r="D656" s="155" t="s">
        <v>455</v>
      </c>
      <c r="E656" s="158" t="s">
        <v>1</v>
      </c>
      <c r="F656" s="159" t="s">
        <v>1203</v>
      </c>
      <c r="H656" s="160">
        <v>64.900000000000006</v>
      </c>
      <c r="I656" s="161"/>
      <c r="L656" s="157"/>
      <c r="M656" s="162"/>
      <c r="T656" s="163"/>
      <c r="AT656" s="158" t="s">
        <v>455</v>
      </c>
      <c r="AU656" s="158" t="s">
        <v>90</v>
      </c>
      <c r="AV656" s="12" t="s">
        <v>90</v>
      </c>
      <c r="AW656" s="12" t="s">
        <v>37</v>
      </c>
      <c r="AX656" s="12" t="s">
        <v>81</v>
      </c>
      <c r="AY656" s="158" t="s">
        <v>309</v>
      </c>
    </row>
    <row r="657" spans="2:65" s="12" customFormat="1" x14ac:dyDescent="0.2">
      <c r="B657" s="157"/>
      <c r="D657" s="155" t="s">
        <v>455</v>
      </c>
      <c r="E657" s="158" t="s">
        <v>1</v>
      </c>
      <c r="F657" s="159" t="s">
        <v>1204</v>
      </c>
      <c r="H657" s="160">
        <v>2542.2600000000002</v>
      </c>
      <c r="I657" s="161"/>
      <c r="L657" s="157"/>
      <c r="M657" s="162"/>
      <c r="T657" s="163"/>
      <c r="AT657" s="158" t="s">
        <v>455</v>
      </c>
      <c r="AU657" s="158" t="s">
        <v>90</v>
      </c>
      <c r="AV657" s="12" t="s">
        <v>90</v>
      </c>
      <c r="AW657" s="12" t="s">
        <v>37</v>
      </c>
      <c r="AX657" s="12" t="s">
        <v>81</v>
      </c>
      <c r="AY657" s="158" t="s">
        <v>309</v>
      </c>
    </row>
    <row r="658" spans="2:65" s="12" customFormat="1" x14ac:dyDescent="0.2">
      <c r="B658" s="157"/>
      <c r="D658" s="155" t="s">
        <v>455</v>
      </c>
      <c r="E658" s="158" t="s">
        <v>1</v>
      </c>
      <c r="F658" s="159" t="s">
        <v>1205</v>
      </c>
      <c r="H658" s="160">
        <v>133.76</v>
      </c>
      <c r="I658" s="161"/>
      <c r="L658" s="157"/>
      <c r="M658" s="162"/>
      <c r="T658" s="163"/>
      <c r="AT658" s="158" t="s">
        <v>455</v>
      </c>
      <c r="AU658" s="158" t="s">
        <v>90</v>
      </c>
      <c r="AV658" s="12" t="s">
        <v>90</v>
      </c>
      <c r="AW658" s="12" t="s">
        <v>37</v>
      </c>
      <c r="AX658" s="12" t="s">
        <v>81</v>
      </c>
      <c r="AY658" s="158" t="s">
        <v>309</v>
      </c>
    </row>
    <row r="659" spans="2:65" s="15" customFormat="1" x14ac:dyDescent="0.2">
      <c r="B659" s="192"/>
      <c r="D659" s="155" t="s">
        <v>455</v>
      </c>
      <c r="E659" s="193" t="s">
        <v>1</v>
      </c>
      <c r="F659" s="194" t="s">
        <v>679</v>
      </c>
      <c r="H659" s="195">
        <v>5495.64</v>
      </c>
      <c r="I659" s="196"/>
      <c r="L659" s="192"/>
      <c r="M659" s="197"/>
      <c r="T659" s="198"/>
      <c r="AT659" s="193" t="s">
        <v>455</v>
      </c>
      <c r="AU659" s="193" t="s">
        <v>90</v>
      </c>
      <c r="AV659" s="15" t="s">
        <v>101</v>
      </c>
      <c r="AW659" s="15" t="s">
        <v>37</v>
      </c>
      <c r="AX659" s="15" t="s">
        <v>81</v>
      </c>
      <c r="AY659" s="193" t="s">
        <v>309</v>
      </c>
    </row>
    <row r="660" spans="2:65" s="12" customFormat="1" x14ac:dyDescent="0.2">
      <c r="B660" s="157"/>
      <c r="D660" s="155" t="s">
        <v>455</v>
      </c>
      <c r="E660" s="158" t="s">
        <v>1</v>
      </c>
      <c r="F660" s="159" t="s">
        <v>1206</v>
      </c>
      <c r="H660" s="160">
        <v>35.270000000000003</v>
      </c>
      <c r="I660" s="161"/>
      <c r="L660" s="157"/>
      <c r="M660" s="162"/>
      <c r="T660" s="163"/>
      <c r="AT660" s="158" t="s">
        <v>455</v>
      </c>
      <c r="AU660" s="158" t="s">
        <v>90</v>
      </c>
      <c r="AV660" s="12" t="s">
        <v>90</v>
      </c>
      <c r="AW660" s="12" t="s">
        <v>37</v>
      </c>
      <c r="AX660" s="12" t="s">
        <v>81</v>
      </c>
      <c r="AY660" s="158" t="s">
        <v>309</v>
      </c>
    </row>
    <row r="661" spans="2:65" s="12" customFormat="1" x14ac:dyDescent="0.2">
      <c r="B661" s="157"/>
      <c r="D661" s="155" t="s">
        <v>455</v>
      </c>
      <c r="E661" s="158" t="s">
        <v>1</v>
      </c>
      <c r="F661" s="159" t="s">
        <v>1207</v>
      </c>
      <c r="H661" s="160">
        <v>39.18</v>
      </c>
      <c r="I661" s="161"/>
      <c r="L661" s="157"/>
      <c r="M661" s="162"/>
      <c r="T661" s="163"/>
      <c r="AT661" s="158" t="s">
        <v>455</v>
      </c>
      <c r="AU661" s="158" t="s">
        <v>90</v>
      </c>
      <c r="AV661" s="12" t="s">
        <v>90</v>
      </c>
      <c r="AW661" s="12" t="s">
        <v>37</v>
      </c>
      <c r="AX661" s="12" t="s">
        <v>81</v>
      </c>
      <c r="AY661" s="158" t="s">
        <v>309</v>
      </c>
    </row>
    <row r="662" spans="2:65" s="15" customFormat="1" x14ac:dyDescent="0.2">
      <c r="B662" s="192"/>
      <c r="D662" s="155" t="s">
        <v>455</v>
      </c>
      <c r="E662" s="193" t="s">
        <v>1</v>
      </c>
      <c r="F662" s="194" t="s">
        <v>679</v>
      </c>
      <c r="H662" s="195">
        <v>74.45</v>
      </c>
      <c r="I662" s="196"/>
      <c r="L662" s="192"/>
      <c r="M662" s="197"/>
      <c r="T662" s="198"/>
      <c r="AT662" s="193" t="s">
        <v>455</v>
      </c>
      <c r="AU662" s="193" t="s">
        <v>90</v>
      </c>
      <c r="AV662" s="15" t="s">
        <v>101</v>
      </c>
      <c r="AW662" s="15" t="s">
        <v>37</v>
      </c>
      <c r="AX662" s="15" t="s">
        <v>81</v>
      </c>
      <c r="AY662" s="193" t="s">
        <v>309</v>
      </c>
    </row>
    <row r="663" spans="2:65" s="13" customFormat="1" x14ac:dyDescent="0.2">
      <c r="B663" s="164"/>
      <c r="D663" s="155" t="s">
        <v>455</v>
      </c>
      <c r="E663" s="165" t="s">
        <v>1</v>
      </c>
      <c r="F663" s="166" t="s">
        <v>457</v>
      </c>
      <c r="H663" s="167">
        <v>5655.97</v>
      </c>
      <c r="I663" s="168"/>
      <c r="L663" s="164"/>
      <c r="M663" s="169"/>
      <c r="T663" s="170"/>
      <c r="AT663" s="165" t="s">
        <v>455</v>
      </c>
      <c r="AU663" s="165" t="s">
        <v>90</v>
      </c>
      <c r="AV663" s="13" t="s">
        <v>120</v>
      </c>
      <c r="AW663" s="13" t="s">
        <v>37</v>
      </c>
      <c r="AX663" s="13" t="s">
        <v>88</v>
      </c>
      <c r="AY663" s="165" t="s">
        <v>309</v>
      </c>
    </row>
    <row r="664" spans="2:65" s="1" customFormat="1" ht="16.5" customHeight="1" x14ac:dyDescent="0.2">
      <c r="B664" s="137"/>
      <c r="C664" s="138" t="s">
        <v>567</v>
      </c>
      <c r="D664" s="138" t="s">
        <v>311</v>
      </c>
      <c r="E664" s="139" t="s">
        <v>1208</v>
      </c>
      <c r="F664" s="140" t="s">
        <v>1209</v>
      </c>
      <c r="G664" s="141" t="s">
        <v>391</v>
      </c>
      <c r="H664" s="142">
        <v>38.024000000000001</v>
      </c>
      <c r="I664" s="143"/>
      <c r="J664" s="144">
        <f>ROUND(I664*H664,2)</f>
        <v>0</v>
      </c>
      <c r="K664" s="140" t="s">
        <v>610</v>
      </c>
      <c r="L664" s="33"/>
      <c r="M664" s="145" t="s">
        <v>1</v>
      </c>
      <c r="N664" s="146" t="s">
        <v>46</v>
      </c>
      <c r="P664" s="147">
        <f>O664*H664</f>
        <v>0</v>
      </c>
      <c r="Q664" s="147">
        <v>1.06277</v>
      </c>
      <c r="R664" s="147">
        <f>Q664*H664</f>
        <v>40.410766479999999</v>
      </c>
      <c r="S664" s="147">
        <v>0</v>
      </c>
      <c r="T664" s="148">
        <f>S664*H664</f>
        <v>0</v>
      </c>
      <c r="AR664" s="149" t="s">
        <v>120</v>
      </c>
      <c r="AT664" s="149" t="s">
        <v>311</v>
      </c>
      <c r="AU664" s="149" t="s">
        <v>90</v>
      </c>
      <c r="AY664" s="17" t="s">
        <v>309</v>
      </c>
      <c r="BE664" s="150">
        <f>IF(N664="základní",J664,0)</f>
        <v>0</v>
      </c>
      <c r="BF664" s="150">
        <f>IF(N664="snížená",J664,0)</f>
        <v>0</v>
      </c>
      <c r="BG664" s="150">
        <f>IF(N664="zákl. přenesená",J664,0)</f>
        <v>0</v>
      </c>
      <c r="BH664" s="150">
        <f>IF(N664="sníž. přenesená",J664,0)</f>
        <v>0</v>
      </c>
      <c r="BI664" s="150">
        <f>IF(N664="nulová",J664,0)</f>
        <v>0</v>
      </c>
      <c r="BJ664" s="17" t="s">
        <v>88</v>
      </c>
      <c r="BK664" s="150">
        <f>ROUND(I664*H664,2)</f>
        <v>0</v>
      </c>
      <c r="BL664" s="17" t="s">
        <v>120</v>
      </c>
      <c r="BM664" s="149" t="s">
        <v>1210</v>
      </c>
    </row>
    <row r="665" spans="2:65" s="1" customFormat="1" x14ac:dyDescent="0.2">
      <c r="B665" s="33"/>
      <c r="D665" s="151" t="s">
        <v>316</v>
      </c>
      <c r="F665" s="152" t="s">
        <v>1211</v>
      </c>
      <c r="I665" s="153"/>
      <c r="L665" s="33"/>
      <c r="M665" s="154"/>
      <c r="T665" s="57"/>
      <c r="AT665" s="17" t="s">
        <v>316</v>
      </c>
      <c r="AU665" s="17" t="s">
        <v>90</v>
      </c>
    </row>
    <row r="666" spans="2:65" s="12" customFormat="1" x14ac:dyDescent="0.2">
      <c r="B666" s="157"/>
      <c r="D666" s="155" t="s">
        <v>455</v>
      </c>
      <c r="E666" s="158" t="s">
        <v>1</v>
      </c>
      <c r="F666" s="159" t="s">
        <v>1212</v>
      </c>
      <c r="H666" s="160">
        <v>0.13400000000000001</v>
      </c>
      <c r="I666" s="161"/>
      <c r="L666" s="157"/>
      <c r="M666" s="162"/>
      <c r="T666" s="163"/>
      <c r="AT666" s="158" t="s">
        <v>455</v>
      </c>
      <c r="AU666" s="158" t="s">
        <v>90</v>
      </c>
      <c r="AV666" s="12" t="s">
        <v>90</v>
      </c>
      <c r="AW666" s="12" t="s">
        <v>37</v>
      </c>
      <c r="AX666" s="12" t="s">
        <v>81</v>
      </c>
      <c r="AY666" s="158" t="s">
        <v>309</v>
      </c>
    </row>
    <row r="667" spans="2:65" s="12" customFormat="1" x14ac:dyDescent="0.2">
      <c r="B667" s="157"/>
      <c r="D667" s="155" t="s">
        <v>455</v>
      </c>
      <c r="E667" s="158" t="s">
        <v>1</v>
      </c>
      <c r="F667" s="159" t="s">
        <v>1213</v>
      </c>
      <c r="H667" s="160">
        <v>18.594000000000001</v>
      </c>
      <c r="I667" s="161"/>
      <c r="L667" s="157"/>
      <c r="M667" s="162"/>
      <c r="T667" s="163"/>
      <c r="AT667" s="158" t="s">
        <v>455</v>
      </c>
      <c r="AU667" s="158" t="s">
        <v>90</v>
      </c>
      <c r="AV667" s="12" t="s">
        <v>90</v>
      </c>
      <c r="AW667" s="12" t="s">
        <v>37</v>
      </c>
      <c r="AX667" s="12" t="s">
        <v>81</v>
      </c>
      <c r="AY667" s="158" t="s">
        <v>309</v>
      </c>
    </row>
    <row r="668" spans="2:65" s="12" customFormat="1" x14ac:dyDescent="0.2">
      <c r="B668" s="157"/>
      <c r="D668" s="155" t="s">
        <v>455</v>
      </c>
      <c r="E668" s="158" t="s">
        <v>1</v>
      </c>
      <c r="F668" s="159" t="s">
        <v>1214</v>
      </c>
      <c r="H668" s="160">
        <v>0.46</v>
      </c>
      <c r="I668" s="161"/>
      <c r="L668" s="157"/>
      <c r="M668" s="162"/>
      <c r="T668" s="163"/>
      <c r="AT668" s="158" t="s">
        <v>455</v>
      </c>
      <c r="AU668" s="158" t="s">
        <v>90</v>
      </c>
      <c r="AV668" s="12" t="s">
        <v>90</v>
      </c>
      <c r="AW668" s="12" t="s">
        <v>37</v>
      </c>
      <c r="AX668" s="12" t="s">
        <v>81</v>
      </c>
      <c r="AY668" s="158" t="s">
        <v>309</v>
      </c>
    </row>
    <row r="669" spans="2:65" s="12" customFormat="1" x14ac:dyDescent="0.2">
      <c r="B669" s="157"/>
      <c r="D669" s="155" t="s">
        <v>455</v>
      </c>
      <c r="E669" s="158" t="s">
        <v>1</v>
      </c>
      <c r="F669" s="159" t="s">
        <v>1215</v>
      </c>
      <c r="H669" s="160">
        <v>0.14799999999999999</v>
      </c>
      <c r="I669" s="161"/>
      <c r="L669" s="157"/>
      <c r="M669" s="162"/>
      <c r="T669" s="163"/>
      <c r="AT669" s="158" t="s">
        <v>455</v>
      </c>
      <c r="AU669" s="158" t="s">
        <v>90</v>
      </c>
      <c r="AV669" s="12" t="s">
        <v>90</v>
      </c>
      <c r="AW669" s="12" t="s">
        <v>37</v>
      </c>
      <c r="AX669" s="12" t="s">
        <v>81</v>
      </c>
      <c r="AY669" s="158" t="s">
        <v>309</v>
      </c>
    </row>
    <row r="670" spans="2:65" s="12" customFormat="1" x14ac:dyDescent="0.2">
      <c r="B670" s="157"/>
      <c r="D670" s="155" t="s">
        <v>455</v>
      </c>
      <c r="E670" s="158" t="s">
        <v>1</v>
      </c>
      <c r="F670" s="159" t="s">
        <v>1216</v>
      </c>
      <c r="H670" s="160">
        <v>17.16</v>
      </c>
      <c r="I670" s="161"/>
      <c r="L670" s="157"/>
      <c r="M670" s="162"/>
      <c r="T670" s="163"/>
      <c r="AT670" s="158" t="s">
        <v>455</v>
      </c>
      <c r="AU670" s="158" t="s">
        <v>90</v>
      </c>
      <c r="AV670" s="12" t="s">
        <v>90</v>
      </c>
      <c r="AW670" s="12" t="s">
        <v>37</v>
      </c>
      <c r="AX670" s="12" t="s">
        <v>81</v>
      </c>
      <c r="AY670" s="158" t="s">
        <v>309</v>
      </c>
    </row>
    <row r="671" spans="2:65" s="12" customFormat="1" x14ac:dyDescent="0.2">
      <c r="B671" s="157"/>
      <c r="D671" s="155" t="s">
        <v>455</v>
      </c>
      <c r="E671" s="158" t="s">
        <v>1</v>
      </c>
      <c r="F671" s="159" t="s">
        <v>1217</v>
      </c>
      <c r="H671" s="160">
        <v>0.94799999999999995</v>
      </c>
      <c r="I671" s="161"/>
      <c r="L671" s="157"/>
      <c r="M671" s="162"/>
      <c r="T671" s="163"/>
      <c r="AT671" s="158" t="s">
        <v>455</v>
      </c>
      <c r="AU671" s="158" t="s">
        <v>90</v>
      </c>
      <c r="AV671" s="12" t="s">
        <v>90</v>
      </c>
      <c r="AW671" s="12" t="s">
        <v>37</v>
      </c>
      <c r="AX671" s="12" t="s">
        <v>81</v>
      </c>
      <c r="AY671" s="158" t="s">
        <v>309</v>
      </c>
    </row>
    <row r="672" spans="2:65" s="12" customFormat="1" x14ac:dyDescent="0.2">
      <c r="B672" s="157"/>
      <c r="D672" s="155" t="s">
        <v>455</v>
      </c>
      <c r="E672" s="158" t="s">
        <v>1</v>
      </c>
      <c r="F672" s="159" t="s">
        <v>1218</v>
      </c>
      <c r="H672" s="160">
        <v>0.57999999999999996</v>
      </c>
      <c r="I672" s="161"/>
      <c r="L672" s="157"/>
      <c r="M672" s="162"/>
      <c r="T672" s="163"/>
      <c r="AT672" s="158" t="s">
        <v>455</v>
      </c>
      <c r="AU672" s="158" t="s">
        <v>90</v>
      </c>
      <c r="AV672" s="12" t="s">
        <v>90</v>
      </c>
      <c r="AW672" s="12" t="s">
        <v>37</v>
      </c>
      <c r="AX672" s="12" t="s">
        <v>81</v>
      </c>
      <c r="AY672" s="158" t="s">
        <v>309</v>
      </c>
    </row>
    <row r="673" spans="2:65" s="13" customFormat="1" x14ac:dyDescent="0.2">
      <c r="B673" s="164"/>
      <c r="D673" s="155" t="s">
        <v>455</v>
      </c>
      <c r="E673" s="165" t="s">
        <v>1</v>
      </c>
      <c r="F673" s="166" t="s">
        <v>457</v>
      </c>
      <c r="H673" s="167">
        <v>38.024000000000001</v>
      </c>
      <c r="I673" s="168"/>
      <c r="L673" s="164"/>
      <c r="M673" s="169"/>
      <c r="T673" s="170"/>
      <c r="AT673" s="165" t="s">
        <v>455</v>
      </c>
      <c r="AU673" s="165" t="s">
        <v>90</v>
      </c>
      <c r="AV673" s="13" t="s">
        <v>120</v>
      </c>
      <c r="AW673" s="13" t="s">
        <v>37</v>
      </c>
      <c r="AX673" s="13" t="s">
        <v>88</v>
      </c>
      <c r="AY673" s="165" t="s">
        <v>309</v>
      </c>
    </row>
    <row r="674" spans="2:65" s="1" customFormat="1" ht="16.5" customHeight="1" x14ac:dyDescent="0.2">
      <c r="B674" s="137"/>
      <c r="C674" s="138" t="s">
        <v>1219</v>
      </c>
      <c r="D674" s="138" t="s">
        <v>311</v>
      </c>
      <c r="E674" s="139" t="s">
        <v>1220</v>
      </c>
      <c r="F674" s="140" t="s">
        <v>1221</v>
      </c>
      <c r="G674" s="141" t="s">
        <v>360</v>
      </c>
      <c r="H674" s="142">
        <v>74.45</v>
      </c>
      <c r="I674" s="143"/>
      <c r="J674" s="144">
        <f>ROUND(I674*H674,2)</f>
        <v>0</v>
      </c>
      <c r="K674" s="140" t="s">
        <v>610</v>
      </c>
      <c r="L674" s="33"/>
      <c r="M674" s="145" t="s">
        <v>1</v>
      </c>
      <c r="N674" s="146" t="s">
        <v>46</v>
      </c>
      <c r="P674" s="147">
        <f>O674*H674</f>
        <v>0</v>
      </c>
      <c r="Q674" s="147">
        <v>0.11</v>
      </c>
      <c r="R674" s="147">
        <f>Q674*H674</f>
        <v>8.1895000000000007</v>
      </c>
      <c r="S674" s="147">
        <v>0</v>
      </c>
      <c r="T674" s="148">
        <f>S674*H674</f>
        <v>0</v>
      </c>
      <c r="AR674" s="149" t="s">
        <v>120</v>
      </c>
      <c r="AT674" s="149" t="s">
        <v>311</v>
      </c>
      <c r="AU674" s="149" t="s">
        <v>90</v>
      </c>
      <c r="AY674" s="17" t="s">
        <v>309</v>
      </c>
      <c r="BE674" s="150">
        <f>IF(N674="základní",J674,0)</f>
        <v>0</v>
      </c>
      <c r="BF674" s="150">
        <f>IF(N674="snížená",J674,0)</f>
        <v>0</v>
      </c>
      <c r="BG674" s="150">
        <f>IF(N674="zákl. přenesená",J674,0)</f>
        <v>0</v>
      </c>
      <c r="BH674" s="150">
        <f>IF(N674="sníž. přenesená",J674,0)</f>
        <v>0</v>
      </c>
      <c r="BI674" s="150">
        <f>IF(N674="nulová",J674,0)</f>
        <v>0</v>
      </c>
      <c r="BJ674" s="17" t="s">
        <v>88</v>
      </c>
      <c r="BK674" s="150">
        <f>ROUND(I674*H674,2)</f>
        <v>0</v>
      </c>
      <c r="BL674" s="17" t="s">
        <v>120</v>
      </c>
      <c r="BM674" s="149" t="s">
        <v>1222</v>
      </c>
    </row>
    <row r="675" spans="2:65" s="1" customFormat="1" x14ac:dyDescent="0.2">
      <c r="B675" s="33"/>
      <c r="D675" s="151" t="s">
        <v>316</v>
      </c>
      <c r="F675" s="152" t="s">
        <v>1223</v>
      </c>
      <c r="I675" s="153"/>
      <c r="L675" s="33"/>
      <c r="M675" s="154"/>
      <c r="T675" s="57"/>
      <c r="AT675" s="17" t="s">
        <v>316</v>
      </c>
      <c r="AU675" s="17" t="s">
        <v>90</v>
      </c>
    </row>
    <row r="676" spans="2:65" s="1" customFormat="1" ht="19.5" x14ac:dyDescent="0.2">
      <c r="B676" s="33"/>
      <c r="D676" s="155" t="s">
        <v>318</v>
      </c>
      <c r="F676" s="156" t="s">
        <v>1224</v>
      </c>
      <c r="I676" s="153"/>
      <c r="L676" s="33"/>
      <c r="M676" s="154"/>
      <c r="T676" s="57"/>
      <c r="AT676" s="17" t="s">
        <v>318</v>
      </c>
      <c r="AU676" s="17" t="s">
        <v>90</v>
      </c>
    </row>
    <row r="677" spans="2:65" s="12" customFormat="1" x14ac:dyDescent="0.2">
      <c r="B677" s="157"/>
      <c r="D677" s="155" t="s">
        <v>455</v>
      </c>
      <c r="E677" s="158" t="s">
        <v>1</v>
      </c>
      <c r="F677" s="159" t="s">
        <v>1206</v>
      </c>
      <c r="H677" s="160">
        <v>35.270000000000003</v>
      </c>
      <c r="I677" s="161"/>
      <c r="L677" s="157"/>
      <c r="M677" s="162"/>
      <c r="T677" s="163"/>
      <c r="AT677" s="158" t="s">
        <v>455</v>
      </c>
      <c r="AU677" s="158" t="s">
        <v>90</v>
      </c>
      <c r="AV677" s="12" t="s">
        <v>90</v>
      </c>
      <c r="AW677" s="12" t="s">
        <v>37</v>
      </c>
      <c r="AX677" s="12" t="s">
        <v>81</v>
      </c>
      <c r="AY677" s="158" t="s">
        <v>309</v>
      </c>
    </row>
    <row r="678" spans="2:65" s="12" customFormat="1" x14ac:dyDescent="0.2">
      <c r="B678" s="157"/>
      <c r="D678" s="155" t="s">
        <v>455</v>
      </c>
      <c r="E678" s="158" t="s">
        <v>1</v>
      </c>
      <c r="F678" s="159" t="s">
        <v>1207</v>
      </c>
      <c r="H678" s="160">
        <v>39.18</v>
      </c>
      <c r="I678" s="161"/>
      <c r="L678" s="157"/>
      <c r="M678" s="162"/>
      <c r="T678" s="163"/>
      <c r="AT678" s="158" t="s">
        <v>455</v>
      </c>
      <c r="AU678" s="158" t="s">
        <v>90</v>
      </c>
      <c r="AV678" s="12" t="s">
        <v>90</v>
      </c>
      <c r="AW678" s="12" t="s">
        <v>37</v>
      </c>
      <c r="AX678" s="12" t="s">
        <v>81</v>
      </c>
      <c r="AY678" s="158" t="s">
        <v>309</v>
      </c>
    </row>
    <row r="679" spans="2:65" s="13" customFormat="1" x14ac:dyDescent="0.2">
      <c r="B679" s="164"/>
      <c r="D679" s="155" t="s">
        <v>455</v>
      </c>
      <c r="E679" s="165" t="s">
        <v>1</v>
      </c>
      <c r="F679" s="166" t="s">
        <v>457</v>
      </c>
      <c r="H679" s="167">
        <v>74.45</v>
      </c>
      <c r="I679" s="168"/>
      <c r="L679" s="164"/>
      <c r="M679" s="169"/>
      <c r="T679" s="170"/>
      <c r="AT679" s="165" t="s">
        <v>455</v>
      </c>
      <c r="AU679" s="165" t="s">
        <v>90</v>
      </c>
      <c r="AV679" s="13" t="s">
        <v>120</v>
      </c>
      <c r="AW679" s="13" t="s">
        <v>37</v>
      </c>
      <c r="AX679" s="13" t="s">
        <v>88</v>
      </c>
      <c r="AY679" s="165" t="s">
        <v>309</v>
      </c>
    </row>
    <row r="680" spans="2:65" s="1" customFormat="1" ht="16.5" customHeight="1" x14ac:dyDescent="0.2">
      <c r="B680" s="137"/>
      <c r="C680" s="138" t="s">
        <v>571</v>
      </c>
      <c r="D680" s="138" t="s">
        <v>311</v>
      </c>
      <c r="E680" s="139" t="s">
        <v>1225</v>
      </c>
      <c r="F680" s="140" t="s">
        <v>1226</v>
      </c>
      <c r="G680" s="141" t="s">
        <v>360</v>
      </c>
      <c r="H680" s="142">
        <v>744.5</v>
      </c>
      <c r="I680" s="143"/>
      <c r="J680" s="144">
        <f>ROUND(I680*H680,2)</f>
        <v>0</v>
      </c>
      <c r="K680" s="140" t="s">
        <v>610</v>
      </c>
      <c r="L680" s="33"/>
      <c r="M680" s="145" t="s">
        <v>1</v>
      </c>
      <c r="N680" s="146" t="s">
        <v>46</v>
      </c>
      <c r="P680" s="147">
        <f>O680*H680</f>
        <v>0</v>
      </c>
      <c r="Q680" s="147">
        <v>1.0999999999999999E-2</v>
      </c>
      <c r="R680" s="147">
        <f>Q680*H680</f>
        <v>8.1894999999999989</v>
      </c>
      <c r="S680" s="147">
        <v>0</v>
      </c>
      <c r="T680" s="148">
        <f>S680*H680</f>
        <v>0</v>
      </c>
      <c r="AR680" s="149" t="s">
        <v>120</v>
      </c>
      <c r="AT680" s="149" t="s">
        <v>311</v>
      </c>
      <c r="AU680" s="149" t="s">
        <v>90</v>
      </c>
      <c r="AY680" s="17" t="s">
        <v>309</v>
      </c>
      <c r="BE680" s="150">
        <f>IF(N680="základní",J680,0)</f>
        <v>0</v>
      </c>
      <c r="BF680" s="150">
        <f>IF(N680="snížená",J680,0)</f>
        <v>0</v>
      </c>
      <c r="BG680" s="150">
        <f>IF(N680="zákl. přenesená",J680,0)</f>
        <v>0</v>
      </c>
      <c r="BH680" s="150">
        <f>IF(N680="sníž. přenesená",J680,0)</f>
        <v>0</v>
      </c>
      <c r="BI680" s="150">
        <f>IF(N680="nulová",J680,0)</f>
        <v>0</v>
      </c>
      <c r="BJ680" s="17" t="s">
        <v>88</v>
      </c>
      <c r="BK680" s="150">
        <f>ROUND(I680*H680,2)</f>
        <v>0</v>
      </c>
      <c r="BL680" s="17" t="s">
        <v>120</v>
      </c>
      <c r="BM680" s="149" t="s">
        <v>1227</v>
      </c>
    </row>
    <row r="681" spans="2:65" s="1" customFormat="1" x14ac:dyDescent="0.2">
      <c r="B681" s="33"/>
      <c r="D681" s="151" t="s">
        <v>316</v>
      </c>
      <c r="F681" s="152" t="s">
        <v>1228</v>
      </c>
      <c r="I681" s="153"/>
      <c r="L681" s="33"/>
      <c r="M681" s="154"/>
      <c r="T681" s="57"/>
      <c r="AT681" s="17" t="s">
        <v>316</v>
      </c>
      <c r="AU681" s="17" t="s">
        <v>90</v>
      </c>
    </row>
    <row r="682" spans="2:65" s="1" customFormat="1" ht="19.5" x14ac:dyDescent="0.2">
      <c r="B682" s="33"/>
      <c r="D682" s="155" t="s">
        <v>318</v>
      </c>
      <c r="F682" s="156" t="s">
        <v>1224</v>
      </c>
      <c r="I682" s="153"/>
      <c r="L682" s="33"/>
      <c r="M682" s="154"/>
      <c r="T682" s="57"/>
      <c r="AT682" s="17" t="s">
        <v>318</v>
      </c>
      <c r="AU682" s="17" t="s">
        <v>90</v>
      </c>
    </row>
    <row r="683" spans="2:65" s="12" customFormat="1" x14ac:dyDescent="0.2">
      <c r="B683" s="157"/>
      <c r="D683" s="155" t="s">
        <v>455</v>
      </c>
      <c r="E683" s="158" t="s">
        <v>1</v>
      </c>
      <c r="F683" s="159" t="s">
        <v>1229</v>
      </c>
      <c r="H683" s="160">
        <v>352.7</v>
      </c>
      <c r="I683" s="161"/>
      <c r="L683" s="157"/>
      <c r="M683" s="162"/>
      <c r="T683" s="163"/>
      <c r="AT683" s="158" t="s">
        <v>455</v>
      </c>
      <c r="AU683" s="158" t="s">
        <v>90</v>
      </c>
      <c r="AV683" s="12" t="s">
        <v>90</v>
      </c>
      <c r="AW683" s="12" t="s">
        <v>37</v>
      </c>
      <c r="AX683" s="12" t="s">
        <v>81</v>
      </c>
      <c r="AY683" s="158" t="s">
        <v>309</v>
      </c>
    </row>
    <row r="684" spans="2:65" s="12" customFormat="1" x14ac:dyDescent="0.2">
      <c r="B684" s="157"/>
      <c r="D684" s="155" t="s">
        <v>455</v>
      </c>
      <c r="E684" s="158" t="s">
        <v>1</v>
      </c>
      <c r="F684" s="159" t="s">
        <v>1230</v>
      </c>
      <c r="H684" s="160">
        <v>391.8</v>
      </c>
      <c r="I684" s="161"/>
      <c r="L684" s="157"/>
      <c r="M684" s="162"/>
      <c r="T684" s="163"/>
      <c r="AT684" s="158" t="s">
        <v>455</v>
      </c>
      <c r="AU684" s="158" t="s">
        <v>90</v>
      </c>
      <c r="AV684" s="12" t="s">
        <v>90</v>
      </c>
      <c r="AW684" s="12" t="s">
        <v>37</v>
      </c>
      <c r="AX684" s="12" t="s">
        <v>81</v>
      </c>
      <c r="AY684" s="158" t="s">
        <v>309</v>
      </c>
    </row>
    <row r="685" spans="2:65" s="13" customFormat="1" x14ac:dyDescent="0.2">
      <c r="B685" s="164"/>
      <c r="D685" s="155" t="s">
        <v>455</v>
      </c>
      <c r="E685" s="165" t="s">
        <v>1</v>
      </c>
      <c r="F685" s="166" t="s">
        <v>457</v>
      </c>
      <c r="H685" s="167">
        <v>744.5</v>
      </c>
      <c r="I685" s="168"/>
      <c r="L685" s="164"/>
      <c r="M685" s="169"/>
      <c r="T685" s="170"/>
      <c r="AT685" s="165" t="s">
        <v>455</v>
      </c>
      <c r="AU685" s="165" t="s">
        <v>90</v>
      </c>
      <c r="AV685" s="13" t="s">
        <v>120</v>
      </c>
      <c r="AW685" s="13" t="s">
        <v>37</v>
      </c>
      <c r="AX685" s="13" t="s">
        <v>88</v>
      </c>
      <c r="AY685" s="165" t="s">
        <v>309</v>
      </c>
    </row>
    <row r="686" spans="2:65" s="1" customFormat="1" ht="16.5" customHeight="1" x14ac:dyDescent="0.2">
      <c r="B686" s="137"/>
      <c r="C686" s="138" t="s">
        <v>1231</v>
      </c>
      <c r="D686" s="138" t="s">
        <v>311</v>
      </c>
      <c r="E686" s="139" t="s">
        <v>1232</v>
      </c>
      <c r="F686" s="140" t="s">
        <v>1233</v>
      </c>
      <c r="G686" s="141" t="s">
        <v>360</v>
      </c>
      <c r="H686" s="142">
        <v>74.45</v>
      </c>
      <c r="I686" s="143"/>
      <c r="J686" s="144">
        <f>ROUND(I686*H686,2)</f>
        <v>0</v>
      </c>
      <c r="K686" s="140" t="s">
        <v>610</v>
      </c>
      <c r="L686" s="33"/>
      <c r="M686" s="145" t="s">
        <v>1</v>
      </c>
      <c r="N686" s="146" t="s">
        <v>46</v>
      </c>
      <c r="P686" s="147">
        <f>O686*H686</f>
        <v>0</v>
      </c>
      <c r="Q686" s="147">
        <v>0</v>
      </c>
      <c r="R686" s="147">
        <f>Q686*H686</f>
        <v>0</v>
      </c>
      <c r="S686" s="147">
        <v>0</v>
      </c>
      <c r="T686" s="148">
        <f>S686*H686</f>
        <v>0</v>
      </c>
      <c r="AR686" s="149" t="s">
        <v>120</v>
      </c>
      <c r="AT686" s="149" t="s">
        <v>311</v>
      </c>
      <c r="AU686" s="149" t="s">
        <v>90</v>
      </c>
      <c r="AY686" s="17" t="s">
        <v>309</v>
      </c>
      <c r="BE686" s="150">
        <f>IF(N686="základní",J686,0)</f>
        <v>0</v>
      </c>
      <c r="BF686" s="150">
        <f>IF(N686="snížená",J686,0)</f>
        <v>0</v>
      </c>
      <c r="BG686" s="150">
        <f>IF(N686="zákl. přenesená",J686,0)</f>
        <v>0</v>
      </c>
      <c r="BH686" s="150">
        <f>IF(N686="sníž. přenesená",J686,0)</f>
        <v>0</v>
      </c>
      <c r="BI686" s="150">
        <f>IF(N686="nulová",J686,0)</f>
        <v>0</v>
      </c>
      <c r="BJ686" s="17" t="s">
        <v>88</v>
      </c>
      <c r="BK686" s="150">
        <f>ROUND(I686*H686,2)</f>
        <v>0</v>
      </c>
      <c r="BL686" s="17" t="s">
        <v>120</v>
      </c>
      <c r="BM686" s="149" t="s">
        <v>1234</v>
      </c>
    </row>
    <row r="687" spans="2:65" s="1" customFormat="1" x14ac:dyDescent="0.2">
      <c r="B687" s="33"/>
      <c r="D687" s="151" t="s">
        <v>316</v>
      </c>
      <c r="F687" s="152" t="s">
        <v>1235</v>
      </c>
      <c r="I687" s="153"/>
      <c r="L687" s="33"/>
      <c r="M687" s="154"/>
      <c r="T687" s="57"/>
      <c r="AT687" s="17" t="s">
        <v>316</v>
      </c>
      <c r="AU687" s="17" t="s">
        <v>90</v>
      </c>
    </row>
    <row r="688" spans="2:65" s="11" customFormat="1" ht="22.9" customHeight="1" x14ac:dyDescent="0.2">
      <c r="B688" s="125"/>
      <c r="D688" s="126" t="s">
        <v>80</v>
      </c>
      <c r="E688" s="135" t="s">
        <v>329</v>
      </c>
      <c r="F688" s="135" t="s">
        <v>1236</v>
      </c>
      <c r="I688" s="128"/>
      <c r="J688" s="136">
        <f>BK688</f>
        <v>0</v>
      </c>
      <c r="L688" s="125"/>
      <c r="M688" s="130"/>
      <c r="P688" s="131">
        <f>SUM(P689:P694)</f>
        <v>0</v>
      </c>
      <c r="R688" s="131">
        <f>SUM(R689:R694)</f>
        <v>3.8717099999999998</v>
      </c>
      <c r="T688" s="132">
        <f>SUM(T689:T694)</f>
        <v>0</v>
      </c>
      <c r="AR688" s="126" t="s">
        <v>88</v>
      </c>
      <c r="AT688" s="133" t="s">
        <v>80</v>
      </c>
      <c r="AU688" s="133" t="s">
        <v>88</v>
      </c>
      <c r="AY688" s="126" t="s">
        <v>309</v>
      </c>
      <c r="BK688" s="134">
        <f>SUM(BK689:BK694)</f>
        <v>0</v>
      </c>
    </row>
    <row r="689" spans="2:65" s="1" customFormat="1" ht="16.5" customHeight="1" x14ac:dyDescent="0.2">
      <c r="B689" s="137"/>
      <c r="C689" s="138" t="s">
        <v>574</v>
      </c>
      <c r="D689" s="138" t="s">
        <v>311</v>
      </c>
      <c r="E689" s="139" t="s">
        <v>1237</v>
      </c>
      <c r="F689" s="140" t="s">
        <v>1238</v>
      </c>
      <c r="G689" s="141" t="s">
        <v>314</v>
      </c>
      <c r="H689" s="142">
        <v>9</v>
      </c>
      <c r="I689" s="143"/>
      <c r="J689" s="144">
        <f>ROUND(I689*H689,2)</f>
        <v>0</v>
      </c>
      <c r="K689" s="140" t="s">
        <v>610</v>
      </c>
      <c r="L689" s="33"/>
      <c r="M689" s="145" t="s">
        <v>1</v>
      </c>
      <c r="N689" s="146" t="s">
        <v>46</v>
      </c>
      <c r="P689" s="147">
        <f>O689*H689</f>
        <v>0</v>
      </c>
      <c r="Q689" s="147">
        <v>1.0189999999999999E-2</v>
      </c>
      <c r="R689" s="147">
        <f>Q689*H689</f>
        <v>9.171E-2</v>
      </c>
      <c r="S689" s="147">
        <v>0</v>
      </c>
      <c r="T689" s="148">
        <f>S689*H689</f>
        <v>0</v>
      </c>
      <c r="AR689" s="149" t="s">
        <v>120</v>
      </c>
      <c r="AT689" s="149" t="s">
        <v>311</v>
      </c>
      <c r="AU689" s="149" t="s">
        <v>90</v>
      </c>
      <c r="AY689" s="17" t="s">
        <v>309</v>
      </c>
      <c r="BE689" s="150">
        <f>IF(N689="základní",J689,0)</f>
        <v>0</v>
      </c>
      <c r="BF689" s="150">
        <f>IF(N689="snížená",J689,0)</f>
        <v>0</v>
      </c>
      <c r="BG689" s="150">
        <f>IF(N689="zákl. přenesená",J689,0)</f>
        <v>0</v>
      </c>
      <c r="BH689" s="150">
        <f>IF(N689="sníž. přenesená",J689,0)</f>
        <v>0</v>
      </c>
      <c r="BI689" s="150">
        <f>IF(N689="nulová",J689,0)</f>
        <v>0</v>
      </c>
      <c r="BJ689" s="17" t="s">
        <v>88</v>
      </c>
      <c r="BK689" s="150">
        <f>ROUND(I689*H689,2)</f>
        <v>0</v>
      </c>
      <c r="BL689" s="17" t="s">
        <v>120</v>
      </c>
      <c r="BM689" s="149" t="s">
        <v>1239</v>
      </c>
    </row>
    <row r="690" spans="2:65" s="1" customFormat="1" x14ac:dyDescent="0.2">
      <c r="B690" s="33"/>
      <c r="D690" s="151" t="s">
        <v>316</v>
      </c>
      <c r="F690" s="152" t="s">
        <v>1240</v>
      </c>
      <c r="I690" s="153"/>
      <c r="L690" s="33"/>
      <c r="M690" s="154"/>
      <c r="T690" s="57"/>
      <c r="AT690" s="17" t="s">
        <v>316</v>
      </c>
      <c r="AU690" s="17" t="s">
        <v>90</v>
      </c>
    </row>
    <row r="691" spans="2:65" s="14" customFormat="1" x14ac:dyDescent="0.2">
      <c r="B691" s="176"/>
      <c r="D691" s="155" t="s">
        <v>455</v>
      </c>
      <c r="E691" s="177" t="s">
        <v>1</v>
      </c>
      <c r="F691" s="178" t="s">
        <v>613</v>
      </c>
      <c r="H691" s="177" t="s">
        <v>1</v>
      </c>
      <c r="I691" s="179"/>
      <c r="L691" s="176"/>
      <c r="M691" s="180"/>
      <c r="T691" s="181"/>
      <c r="AT691" s="177" t="s">
        <v>455</v>
      </c>
      <c r="AU691" s="177" t="s">
        <v>90</v>
      </c>
      <c r="AV691" s="14" t="s">
        <v>88</v>
      </c>
      <c r="AW691" s="14" t="s">
        <v>37</v>
      </c>
      <c r="AX691" s="14" t="s">
        <v>81</v>
      </c>
      <c r="AY691" s="177" t="s">
        <v>309</v>
      </c>
    </row>
    <row r="692" spans="2:65" s="12" customFormat="1" x14ac:dyDescent="0.2">
      <c r="B692" s="157"/>
      <c r="D692" s="155" t="s">
        <v>455</v>
      </c>
      <c r="E692" s="158" t="s">
        <v>1</v>
      </c>
      <c r="F692" s="159" t="s">
        <v>1241</v>
      </c>
      <c r="H692" s="160">
        <v>9</v>
      </c>
      <c r="I692" s="161"/>
      <c r="L692" s="157"/>
      <c r="M692" s="162"/>
      <c r="T692" s="163"/>
      <c r="AT692" s="158" t="s">
        <v>455</v>
      </c>
      <c r="AU692" s="158" t="s">
        <v>90</v>
      </c>
      <c r="AV692" s="12" t="s">
        <v>90</v>
      </c>
      <c r="AW692" s="12" t="s">
        <v>37</v>
      </c>
      <c r="AX692" s="12" t="s">
        <v>81</v>
      </c>
      <c r="AY692" s="158" t="s">
        <v>309</v>
      </c>
    </row>
    <row r="693" spans="2:65" s="13" customFormat="1" x14ac:dyDescent="0.2">
      <c r="B693" s="164"/>
      <c r="D693" s="155" t="s">
        <v>455</v>
      </c>
      <c r="E693" s="165" t="s">
        <v>1</v>
      </c>
      <c r="F693" s="166" t="s">
        <v>457</v>
      </c>
      <c r="H693" s="167">
        <v>9</v>
      </c>
      <c r="I693" s="168"/>
      <c r="L693" s="164"/>
      <c r="M693" s="169"/>
      <c r="T693" s="170"/>
      <c r="AT693" s="165" t="s">
        <v>455</v>
      </c>
      <c r="AU693" s="165" t="s">
        <v>90</v>
      </c>
      <c r="AV693" s="13" t="s">
        <v>120</v>
      </c>
      <c r="AW693" s="13" t="s">
        <v>37</v>
      </c>
      <c r="AX693" s="13" t="s">
        <v>88</v>
      </c>
      <c r="AY693" s="165" t="s">
        <v>309</v>
      </c>
    </row>
    <row r="694" spans="2:65" s="1" customFormat="1" ht="16.5" customHeight="1" x14ac:dyDescent="0.2">
      <c r="B694" s="137"/>
      <c r="C694" s="182" t="s">
        <v>1242</v>
      </c>
      <c r="D694" s="182" t="s">
        <v>643</v>
      </c>
      <c r="E694" s="183" t="s">
        <v>1243</v>
      </c>
      <c r="F694" s="184" t="s">
        <v>1244</v>
      </c>
      <c r="G694" s="185" t="s">
        <v>314</v>
      </c>
      <c r="H694" s="186">
        <v>9</v>
      </c>
      <c r="I694" s="187"/>
      <c r="J694" s="188">
        <f>ROUND(I694*H694,2)</f>
        <v>0</v>
      </c>
      <c r="K694" s="184" t="s">
        <v>610</v>
      </c>
      <c r="L694" s="189"/>
      <c r="M694" s="190" t="s">
        <v>1</v>
      </c>
      <c r="N694" s="191" t="s">
        <v>46</v>
      </c>
      <c r="P694" s="147">
        <f>O694*H694</f>
        <v>0</v>
      </c>
      <c r="Q694" s="147">
        <v>0.42</v>
      </c>
      <c r="R694" s="147">
        <f>Q694*H694</f>
        <v>3.78</v>
      </c>
      <c r="S694" s="147">
        <v>0</v>
      </c>
      <c r="T694" s="148">
        <f>S694*H694</f>
        <v>0</v>
      </c>
      <c r="AR694" s="149" t="s">
        <v>329</v>
      </c>
      <c r="AT694" s="149" t="s">
        <v>643</v>
      </c>
      <c r="AU694" s="149" t="s">
        <v>90</v>
      </c>
      <c r="AY694" s="17" t="s">
        <v>309</v>
      </c>
      <c r="BE694" s="150">
        <f>IF(N694="základní",J694,0)</f>
        <v>0</v>
      </c>
      <c r="BF694" s="150">
        <f>IF(N694="snížená",J694,0)</f>
        <v>0</v>
      </c>
      <c r="BG694" s="150">
        <f>IF(N694="zákl. přenesená",J694,0)</f>
        <v>0</v>
      </c>
      <c r="BH694" s="150">
        <f>IF(N694="sníž. přenesená",J694,0)</f>
        <v>0</v>
      </c>
      <c r="BI694" s="150">
        <f>IF(N694="nulová",J694,0)</f>
        <v>0</v>
      </c>
      <c r="BJ694" s="17" t="s">
        <v>88</v>
      </c>
      <c r="BK694" s="150">
        <f>ROUND(I694*H694,2)</f>
        <v>0</v>
      </c>
      <c r="BL694" s="17" t="s">
        <v>120</v>
      </c>
      <c r="BM694" s="149" t="s">
        <v>1245</v>
      </c>
    </row>
    <row r="695" spans="2:65" s="11" customFormat="1" ht="22.9" customHeight="1" x14ac:dyDescent="0.2">
      <c r="B695" s="125"/>
      <c r="D695" s="126" t="s">
        <v>80</v>
      </c>
      <c r="E695" s="135" t="s">
        <v>348</v>
      </c>
      <c r="F695" s="135" t="s">
        <v>448</v>
      </c>
      <c r="I695" s="128"/>
      <c r="J695" s="136">
        <f>BK695</f>
        <v>0</v>
      </c>
      <c r="L695" s="125"/>
      <c r="M695" s="130"/>
      <c r="P695" s="131">
        <f>SUM(P696:P722)</f>
        <v>0</v>
      </c>
      <c r="R695" s="131">
        <f>SUM(R696:R722)</f>
        <v>4.7779647599999997</v>
      </c>
      <c r="T695" s="132">
        <f>SUM(T696:T722)</f>
        <v>124.19519999999999</v>
      </c>
      <c r="AR695" s="126" t="s">
        <v>88</v>
      </c>
      <c r="AT695" s="133" t="s">
        <v>80</v>
      </c>
      <c r="AU695" s="133" t="s">
        <v>88</v>
      </c>
      <c r="AY695" s="126" t="s">
        <v>309</v>
      </c>
      <c r="BK695" s="134">
        <f>SUM(BK696:BK722)</f>
        <v>0</v>
      </c>
    </row>
    <row r="696" spans="2:65" s="1" customFormat="1" ht="16.5" customHeight="1" x14ac:dyDescent="0.2">
      <c r="B696" s="137"/>
      <c r="C696" s="138" t="s">
        <v>581</v>
      </c>
      <c r="D696" s="138" t="s">
        <v>311</v>
      </c>
      <c r="E696" s="139" t="s">
        <v>1246</v>
      </c>
      <c r="F696" s="140" t="s">
        <v>1247</v>
      </c>
      <c r="G696" s="141" t="s">
        <v>360</v>
      </c>
      <c r="H696" s="142">
        <v>3748.2089999999998</v>
      </c>
      <c r="I696" s="143"/>
      <c r="J696" s="144">
        <f>ROUND(I696*H696,2)</f>
        <v>0</v>
      </c>
      <c r="K696" s="140" t="s">
        <v>610</v>
      </c>
      <c r="L696" s="33"/>
      <c r="M696" s="145" t="s">
        <v>1</v>
      </c>
      <c r="N696" s="146" t="s">
        <v>46</v>
      </c>
      <c r="P696" s="147">
        <f>O696*H696</f>
        <v>0</v>
      </c>
      <c r="Q696" s="147">
        <v>4.6999999999999999E-4</v>
      </c>
      <c r="R696" s="147">
        <f>Q696*H696</f>
        <v>1.7616582299999999</v>
      </c>
      <c r="S696" s="147">
        <v>0</v>
      </c>
      <c r="T696" s="148">
        <f>S696*H696</f>
        <v>0</v>
      </c>
      <c r="AR696" s="149" t="s">
        <v>120</v>
      </c>
      <c r="AT696" s="149" t="s">
        <v>311</v>
      </c>
      <c r="AU696" s="149" t="s">
        <v>90</v>
      </c>
      <c r="AY696" s="17" t="s">
        <v>309</v>
      </c>
      <c r="BE696" s="150">
        <f>IF(N696="základní",J696,0)</f>
        <v>0</v>
      </c>
      <c r="BF696" s="150">
        <f>IF(N696="snížená",J696,0)</f>
        <v>0</v>
      </c>
      <c r="BG696" s="150">
        <f>IF(N696="zákl. přenesená",J696,0)</f>
        <v>0</v>
      </c>
      <c r="BH696" s="150">
        <f>IF(N696="sníž. přenesená",J696,0)</f>
        <v>0</v>
      </c>
      <c r="BI696" s="150">
        <f>IF(N696="nulová",J696,0)</f>
        <v>0</v>
      </c>
      <c r="BJ696" s="17" t="s">
        <v>88</v>
      </c>
      <c r="BK696" s="150">
        <f>ROUND(I696*H696,2)</f>
        <v>0</v>
      </c>
      <c r="BL696" s="17" t="s">
        <v>120</v>
      </c>
      <c r="BM696" s="149" t="s">
        <v>1248</v>
      </c>
    </row>
    <row r="697" spans="2:65" s="1" customFormat="1" x14ac:dyDescent="0.2">
      <c r="B697" s="33"/>
      <c r="D697" s="151" t="s">
        <v>316</v>
      </c>
      <c r="F697" s="152" t="s">
        <v>1249</v>
      </c>
      <c r="I697" s="153"/>
      <c r="L697" s="33"/>
      <c r="M697" s="154"/>
      <c r="T697" s="57"/>
      <c r="AT697" s="17" t="s">
        <v>316</v>
      </c>
      <c r="AU697" s="17" t="s">
        <v>90</v>
      </c>
    </row>
    <row r="698" spans="2:65" s="12" customFormat="1" x14ac:dyDescent="0.2">
      <c r="B698" s="157"/>
      <c r="D698" s="155" t="s">
        <v>455</v>
      </c>
      <c r="E698" s="158" t="s">
        <v>1</v>
      </c>
      <c r="F698" s="159" t="s">
        <v>1250</v>
      </c>
      <c r="H698" s="160">
        <v>3748.2089999999998</v>
      </c>
      <c r="I698" s="161"/>
      <c r="L698" s="157"/>
      <c r="M698" s="162"/>
      <c r="T698" s="163"/>
      <c r="AT698" s="158" t="s">
        <v>455</v>
      </c>
      <c r="AU698" s="158" t="s">
        <v>90</v>
      </c>
      <c r="AV698" s="12" t="s">
        <v>90</v>
      </c>
      <c r="AW698" s="12" t="s">
        <v>37</v>
      </c>
      <c r="AX698" s="12" t="s">
        <v>81</v>
      </c>
      <c r="AY698" s="158" t="s">
        <v>309</v>
      </c>
    </row>
    <row r="699" spans="2:65" s="13" customFormat="1" x14ac:dyDescent="0.2">
      <c r="B699" s="164"/>
      <c r="D699" s="155" t="s">
        <v>455</v>
      </c>
      <c r="E699" s="165" t="s">
        <v>1</v>
      </c>
      <c r="F699" s="166" t="s">
        <v>457</v>
      </c>
      <c r="H699" s="167">
        <v>3748.2089999999998</v>
      </c>
      <c r="I699" s="168"/>
      <c r="L699" s="164"/>
      <c r="M699" s="169"/>
      <c r="T699" s="170"/>
      <c r="AT699" s="165" t="s">
        <v>455</v>
      </c>
      <c r="AU699" s="165" t="s">
        <v>90</v>
      </c>
      <c r="AV699" s="13" t="s">
        <v>120</v>
      </c>
      <c r="AW699" s="13" t="s">
        <v>37</v>
      </c>
      <c r="AX699" s="13" t="s">
        <v>88</v>
      </c>
      <c r="AY699" s="165" t="s">
        <v>309</v>
      </c>
    </row>
    <row r="700" spans="2:65" s="1" customFormat="1" ht="16.5" customHeight="1" x14ac:dyDescent="0.2">
      <c r="B700" s="137"/>
      <c r="C700" s="138" t="s">
        <v>1251</v>
      </c>
      <c r="D700" s="138" t="s">
        <v>311</v>
      </c>
      <c r="E700" s="139" t="s">
        <v>1252</v>
      </c>
      <c r="F700" s="140" t="s">
        <v>1253</v>
      </c>
      <c r="G700" s="141" t="s">
        <v>360</v>
      </c>
      <c r="H700" s="142">
        <v>4088.9549999999999</v>
      </c>
      <c r="I700" s="143"/>
      <c r="J700" s="144">
        <f>ROUND(I700*H700,2)</f>
        <v>0</v>
      </c>
      <c r="K700" s="140" t="s">
        <v>610</v>
      </c>
      <c r="L700" s="33"/>
      <c r="M700" s="145" t="s">
        <v>1</v>
      </c>
      <c r="N700" s="146" t="s">
        <v>46</v>
      </c>
      <c r="P700" s="147">
        <f>O700*H700</f>
        <v>0</v>
      </c>
      <c r="Q700" s="147">
        <v>6.8999999999999997E-4</v>
      </c>
      <c r="R700" s="147">
        <f>Q700*H700</f>
        <v>2.8213789499999997</v>
      </c>
      <c r="S700" s="147">
        <v>0</v>
      </c>
      <c r="T700" s="148">
        <f>S700*H700</f>
        <v>0</v>
      </c>
      <c r="AR700" s="149" t="s">
        <v>120</v>
      </c>
      <c r="AT700" s="149" t="s">
        <v>311</v>
      </c>
      <c r="AU700" s="149" t="s">
        <v>90</v>
      </c>
      <c r="AY700" s="17" t="s">
        <v>309</v>
      </c>
      <c r="BE700" s="150">
        <f>IF(N700="základní",J700,0)</f>
        <v>0</v>
      </c>
      <c r="BF700" s="150">
        <f>IF(N700="snížená",J700,0)</f>
        <v>0</v>
      </c>
      <c r="BG700" s="150">
        <f>IF(N700="zákl. přenesená",J700,0)</f>
        <v>0</v>
      </c>
      <c r="BH700" s="150">
        <f>IF(N700="sníž. přenesená",J700,0)</f>
        <v>0</v>
      </c>
      <c r="BI700" s="150">
        <f>IF(N700="nulová",J700,0)</f>
        <v>0</v>
      </c>
      <c r="BJ700" s="17" t="s">
        <v>88</v>
      </c>
      <c r="BK700" s="150">
        <f>ROUND(I700*H700,2)</f>
        <v>0</v>
      </c>
      <c r="BL700" s="17" t="s">
        <v>120</v>
      </c>
      <c r="BM700" s="149" t="s">
        <v>1254</v>
      </c>
    </row>
    <row r="701" spans="2:65" s="1" customFormat="1" x14ac:dyDescent="0.2">
      <c r="B701" s="33"/>
      <c r="D701" s="151" t="s">
        <v>316</v>
      </c>
      <c r="F701" s="152" t="s">
        <v>1255</v>
      </c>
      <c r="I701" s="153"/>
      <c r="L701" s="33"/>
      <c r="M701" s="154"/>
      <c r="T701" s="57"/>
      <c r="AT701" s="17" t="s">
        <v>316</v>
      </c>
      <c r="AU701" s="17" t="s">
        <v>90</v>
      </c>
    </row>
    <row r="702" spans="2:65" s="14" customFormat="1" x14ac:dyDescent="0.2">
      <c r="B702" s="176"/>
      <c r="D702" s="155" t="s">
        <v>455</v>
      </c>
      <c r="E702" s="177" t="s">
        <v>1</v>
      </c>
      <c r="F702" s="178" t="s">
        <v>613</v>
      </c>
      <c r="H702" s="177" t="s">
        <v>1</v>
      </c>
      <c r="I702" s="179"/>
      <c r="L702" s="176"/>
      <c r="M702" s="180"/>
      <c r="T702" s="181"/>
      <c r="AT702" s="177" t="s">
        <v>455</v>
      </c>
      <c r="AU702" s="177" t="s">
        <v>90</v>
      </c>
      <c r="AV702" s="14" t="s">
        <v>88</v>
      </c>
      <c r="AW702" s="14" t="s">
        <v>37</v>
      </c>
      <c r="AX702" s="14" t="s">
        <v>81</v>
      </c>
      <c r="AY702" s="177" t="s">
        <v>309</v>
      </c>
    </row>
    <row r="703" spans="2:65" s="12" customFormat="1" x14ac:dyDescent="0.2">
      <c r="B703" s="157"/>
      <c r="D703" s="155" t="s">
        <v>455</v>
      </c>
      <c r="E703" s="158" t="s">
        <v>1</v>
      </c>
      <c r="F703" s="159" t="s">
        <v>1256</v>
      </c>
      <c r="H703" s="160">
        <v>4088.9549999999999</v>
      </c>
      <c r="I703" s="161"/>
      <c r="L703" s="157"/>
      <c r="M703" s="162"/>
      <c r="T703" s="163"/>
      <c r="AT703" s="158" t="s">
        <v>455</v>
      </c>
      <c r="AU703" s="158" t="s">
        <v>90</v>
      </c>
      <c r="AV703" s="12" t="s">
        <v>90</v>
      </c>
      <c r="AW703" s="12" t="s">
        <v>37</v>
      </c>
      <c r="AX703" s="12" t="s">
        <v>81</v>
      </c>
      <c r="AY703" s="158" t="s">
        <v>309</v>
      </c>
    </row>
    <row r="704" spans="2:65" s="13" customFormat="1" x14ac:dyDescent="0.2">
      <c r="B704" s="164"/>
      <c r="D704" s="155" t="s">
        <v>455</v>
      </c>
      <c r="E704" s="165" t="s">
        <v>1</v>
      </c>
      <c r="F704" s="166" t="s">
        <v>457</v>
      </c>
      <c r="H704" s="167">
        <v>4088.9549999999999</v>
      </c>
      <c r="I704" s="168"/>
      <c r="L704" s="164"/>
      <c r="M704" s="169"/>
      <c r="T704" s="170"/>
      <c r="AT704" s="165" t="s">
        <v>455</v>
      </c>
      <c r="AU704" s="165" t="s">
        <v>90</v>
      </c>
      <c r="AV704" s="13" t="s">
        <v>120</v>
      </c>
      <c r="AW704" s="13" t="s">
        <v>37</v>
      </c>
      <c r="AX704" s="13" t="s">
        <v>88</v>
      </c>
      <c r="AY704" s="165" t="s">
        <v>309</v>
      </c>
    </row>
    <row r="705" spans="2:65" s="1" customFormat="1" ht="21.75" customHeight="1" x14ac:dyDescent="0.2">
      <c r="B705" s="137"/>
      <c r="C705" s="138" t="s">
        <v>585</v>
      </c>
      <c r="D705" s="138" t="s">
        <v>311</v>
      </c>
      <c r="E705" s="139" t="s">
        <v>1257</v>
      </c>
      <c r="F705" s="140" t="s">
        <v>1258</v>
      </c>
      <c r="G705" s="141" t="s">
        <v>360</v>
      </c>
      <c r="H705" s="142">
        <v>5782.41</v>
      </c>
      <c r="I705" s="143"/>
      <c r="J705" s="144">
        <f>ROUND(I705*H705,2)</f>
        <v>0</v>
      </c>
      <c r="K705" s="140" t="s">
        <v>610</v>
      </c>
      <c r="L705" s="33"/>
      <c r="M705" s="145" t="s">
        <v>1</v>
      </c>
      <c r="N705" s="146" t="s">
        <v>46</v>
      </c>
      <c r="P705" s="147">
        <f>O705*H705</f>
        <v>0</v>
      </c>
      <c r="Q705" s="147">
        <v>0</v>
      </c>
      <c r="R705" s="147">
        <f>Q705*H705</f>
        <v>0</v>
      </c>
      <c r="S705" s="147">
        <v>0</v>
      </c>
      <c r="T705" s="148">
        <f>S705*H705</f>
        <v>0</v>
      </c>
      <c r="AR705" s="149" t="s">
        <v>120</v>
      </c>
      <c r="AT705" s="149" t="s">
        <v>311</v>
      </c>
      <c r="AU705" s="149" t="s">
        <v>90</v>
      </c>
      <c r="AY705" s="17" t="s">
        <v>309</v>
      </c>
      <c r="BE705" s="150">
        <f>IF(N705="základní",J705,0)</f>
        <v>0</v>
      </c>
      <c r="BF705" s="150">
        <f>IF(N705="snížená",J705,0)</f>
        <v>0</v>
      </c>
      <c r="BG705" s="150">
        <f>IF(N705="zákl. přenesená",J705,0)</f>
        <v>0</v>
      </c>
      <c r="BH705" s="150">
        <f>IF(N705="sníž. přenesená",J705,0)</f>
        <v>0</v>
      </c>
      <c r="BI705" s="150">
        <f>IF(N705="nulová",J705,0)</f>
        <v>0</v>
      </c>
      <c r="BJ705" s="17" t="s">
        <v>88</v>
      </c>
      <c r="BK705" s="150">
        <f>ROUND(I705*H705,2)</f>
        <v>0</v>
      </c>
      <c r="BL705" s="17" t="s">
        <v>120</v>
      </c>
      <c r="BM705" s="149" t="s">
        <v>1259</v>
      </c>
    </row>
    <row r="706" spans="2:65" s="1" customFormat="1" x14ac:dyDescent="0.2">
      <c r="B706" s="33"/>
      <c r="D706" s="151" t="s">
        <v>316</v>
      </c>
      <c r="F706" s="152" t="s">
        <v>1260</v>
      </c>
      <c r="I706" s="153"/>
      <c r="L706" s="33"/>
      <c r="M706" s="154"/>
      <c r="T706" s="57"/>
      <c r="AT706" s="17" t="s">
        <v>316</v>
      </c>
      <c r="AU706" s="17" t="s">
        <v>90</v>
      </c>
    </row>
    <row r="707" spans="2:65" s="12" customFormat="1" x14ac:dyDescent="0.2">
      <c r="B707" s="157"/>
      <c r="D707" s="155" t="s">
        <v>455</v>
      </c>
      <c r="E707" s="158" t="s">
        <v>1</v>
      </c>
      <c r="F707" s="159" t="s">
        <v>1261</v>
      </c>
      <c r="H707" s="160">
        <v>5782.41</v>
      </c>
      <c r="I707" s="161"/>
      <c r="L707" s="157"/>
      <c r="M707" s="162"/>
      <c r="T707" s="163"/>
      <c r="AT707" s="158" t="s">
        <v>455</v>
      </c>
      <c r="AU707" s="158" t="s">
        <v>90</v>
      </c>
      <c r="AV707" s="12" t="s">
        <v>90</v>
      </c>
      <c r="AW707" s="12" t="s">
        <v>37</v>
      </c>
      <c r="AX707" s="12" t="s">
        <v>81</v>
      </c>
      <c r="AY707" s="158" t="s">
        <v>309</v>
      </c>
    </row>
    <row r="708" spans="2:65" s="13" customFormat="1" x14ac:dyDescent="0.2">
      <c r="B708" s="164"/>
      <c r="D708" s="155" t="s">
        <v>455</v>
      </c>
      <c r="E708" s="165" t="s">
        <v>1</v>
      </c>
      <c r="F708" s="166" t="s">
        <v>457</v>
      </c>
      <c r="H708" s="167">
        <v>5782.41</v>
      </c>
      <c r="I708" s="168"/>
      <c r="L708" s="164"/>
      <c r="M708" s="169"/>
      <c r="T708" s="170"/>
      <c r="AT708" s="165" t="s">
        <v>455</v>
      </c>
      <c r="AU708" s="165" t="s">
        <v>90</v>
      </c>
      <c r="AV708" s="13" t="s">
        <v>120</v>
      </c>
      <c r="AW708" s="13" t="s">
        <v>37</v>
      </c>
      <c r="AX708" s="13" t="s">
        <v>88</v>
      </c>
      <c r="AY708" s="165" t="s">
        <v>309</v>
      </c>
    </row>
    <row r="709" spans="2:65" s="1" customFormat="1" ht="16.5" customHeight="1" x14ac:dyDescent="0.2">
      <c r="B709" s="137"/>
      <c r="C709" s="138" t="s">
        <v>1262</v>
      </c>
      <c r="D709" s="138" t="s">
        <v>311</v>
      </c>
      <c r="E709" s="139" t="s">
        <v>1263</v>
      </c>
      <c r="F709" s="140" t="s">
        <v>1264</v>
      </c>
      <c r="G709" s="141" t="s">
        <v>360</v>
      </c>
      <c r="H709" s="142">
        <v>5782.41</v>
      </c>
      <c r="I709" s="143"/>
      <c r="J709" s="144">
        <f>ROUND(I709*H709,2)</f>
        <v>0</v>
      </c>
      <c r="K709" s="140" t="s">
        <v>610</v>
      </c>
      <c r="L709" s="33"/>
      <c r="M709" s="145" t="s">
        <v>1</v>
      </c>
      <c r="N709" s="146" t="s">
        <v>46</v>
      </c>
      <c r="P709" s="147">
        <f>O709*H709</f>
        <v>0</v>
      </c>
      <c r="Q709" s="147">
        <v>3.0000000000000001E-5</v>
      </c>
      <c r="R709" s="147">
        <f>Q709*H709</f>
        <v>0.1734723</v>
      </c>
      <c r="S709" s="147">
        <v>0</v>
      </c>
      <c r="T709" s="148">
        <f>S709*H709</f>
        <v>0</v>
      </c>
      <c r="AR709" s="149" t="s">
        <v>120</v>
      </c>
      <c r="AT709" s="149" t="s">
        <v>311</v>
      </c>
      <c r="AU709" s="149" t="s">
        <v>90</v>
      </c>
      <c r="AY709" s="17" t="s">
        <v>309</v>
      </c>
      <c r="BE709" s="150">
        <f>IF(N709="základní",J709,0)</f>
        <v>0</v>
      </c>
      <c r="BF709" s="150">
        <f>IF(N709="snížená",J709,0)</f>
        <v>0</v>
      </c>
      <c r="BG709" s="150">
        <f>IF(N709="zákl. přenesená",J709,0)</f>
        <v>0</v>
      </c>
      <c r="BH709" s="150">
        <f>IF(N709="sníž. přenesená",J709,0)</f>
        <v>0</v>
      </c>
      <c r="BI709" s="150">
        <f>IF(N709="nulová",J709,0)</f>
        <v>0</v>
      </c>
      <c r="BJ709" s="17" t="s">
        <v>88</v>
      </c>
      <c r="BK709" s="150">
        <f>ROUND(I709*H709,2)</f>
        <v>0</v>
      </c>
      <c r="BL709" s="17" t="s">
        <v>120</v>
      </c>
      <c r="BM709" s="149" t="s">
        <v>1265</v>
      </c>
    </row>
    <row r="710" spans="2:65" s="1" customFormat="1" x14ac:dyDescent="0.2">
      <c r="B710" s="33"/>
      <c r="D710" s="151" t="s">
        <v>316</v>
      </c>
      <c r="F710" s="152" t="s">
        <v>1266</v>
      </c>
      <c r="I710" s="153"/>
      <c r="L710" s="33"/>
      <c r="M710" s="154"/>
      <c r="T710" s="57"/>
      <c r="AT710" s="17" t="s">
        <v>316</v>
      </c>
      <c r="AU710" s="17" t="s">
        <v>90</v>
      </c>
    </row>
    <row r="711" spans="2:65" s="12" customFormat="1" x14ac:dyDescent="0.2">
      <c r="B711" s="157"/>
      <c r="D711" s="155" t="s">
        <v>455</v>
      </c>
      <c r="E711" s="158" t="s">
        <v>1</v>
      </c>
      <c r="F711" s="159" t="s">
        <v>1267</v>
      </c>
      <c r="H711" s="160">
        <v>5782.41</v>
      </c>
      <c r="I711" s="161"/>
      <c r="L711" s="157"/>
      <c r="M711" s="162"/>
      <c r="T711" s="163"/>
      <c r="AT711" s="158" t="s">
        <v>455</v>
      </c>
      <c r="AU711" s="158" t="s">
        <v>90</v>
      </c>
      <c r="AV711" s="12" t="s">
        <v>90</v>
      </c>
      <c r="AW711" s="12" t="s">
        <v>37</v>
      </c>
      <c r="AX711" s="12" t="s">
        <v>81</v>
      </c>
      <c r="AY711" s="158" t="s">
        <v>309</v>
      </c>
    </row>
    <row r="712" spans="2:65" s="13" customFormat="1" x14ac:dyDescent="0.2">
      <c r="B712" s="164"/>
      <c r="D712" s="155" t="s">
        <v>455</v>
      </c>
      <c r="E712" s="165" t="s">
        <v>1</v>
      </c>
      <c r="F712" s="166" t="s">
        <v>457</v>
      </c>
      <c r="H712" s="167">
        <v>5782.41</v>
      </c>
      <c r="I712" s="168"/>
      <c r="L712" s="164"/>
      <c r="M712" s="169"/>
      <c r="T712" s="170"/>
      <c r="AT712" s="165" t="s">
        <v>455</v>
      </c>
      <c r="AU712" s="165" t="s">
        <v>90</v>
      </c>
      <c r="AV712" s="13" t="s">
        <v>120</v>
      </c>
      <c r="AW712" s="13" t="s">
        <v>37</v>
      </c>
      <c r="AX712" s="13" t="s">
        <v>88</v>
      </c>
      <c r="AY712" s="165" t="s">
        <v>309</v>
      </c>
    </row>
    <row r="713" spans="2:65" s="1" customFormat="1" ht="16.5" customHeight="1" x14ac:dyDescent="0.2">
      <c r="B713" s="137"/>
      <c r="C713" s="138" t="s">
        <v>590</v>
      </c>
      <c r="D713" s="138" t="s">
        <v>311</v>
      </c>
      <c r="E713" s="139" t="s">
        <v>1268</v>
      </c>
      <c r="F713" s="140" t="s">
        <v>1269</v>
      </c>
      <c r="G713" s="141" t="s">
        <v>419</v>
      </c>
      <c r="H713" s="142">
        <v>51.747999999999998</v>
      </c>
      <c r="I713" s="143"/>
      <c r="J713" s="144">
        <f>ROUND(I713*H713,2)</f>
        <v>0</v>
      </c>
      <c r="K713" s="140" t="s">
        <v>366</v>
      </c>
      <c r="L713" s="33"/>
      <c r="M713" s="145" t="s">
        <v>1</v>
      </c>
      <c r="N713" s="146" t="s">
        <v>46</v>
      </c>
      <c r="P713" s="147">
        <f>O713*H713</f>
        <v>0</v>
      </c>
      <c r="Q713" s="147">
        <v>0</v>
      </c>
      <c r="R713" s="147">
        <f>Q713*H713</f>
        <v>0</v>
      </c>
      <c r="S713" s="147">
        <v>2.4</v>
      </c>
      <c r="T713" s="148">
        <f>S713*H713</f>
        <v>124.19519999999999</v>
      </c>
      <c r="AR713" s="149" t="s">
        <v>120</v>
      </c>
      <c r="AT713" s="149" t="s">
        <v>311</v>
      </c>
      <c r="AU713" s="149" t="s">
        <v>90</v>
      </c>
      <c r="AY713" s="17" t="s">
        <v>309</v>
      </c>
      <c r="BE713" s="150">
        <f>IF(N713="základní",J713,0)</f>
        <v>0</v>
      </c>
      <c r="BF713" s="150">
        <f>IF(N713="snížená",J713,0)</f>
        <v>0</v>
      </c>
      <c r="BG713" s="150">
        <f>IF(N713="zákl. přenesená",J713,0)</f>
        <v>0</v>
      </c>
      <c r="BH713" s="150">
        <f>IF(N713="sníž. přenesená",J713,0)</f>
        <v>0</v>
      </c>
      <c r="BI713" s="150">
        <f>IF(N713="nulová",J713,0)</f>
        <v>0</v>
      </c>
      <c r="BJ713" s="17" t="s">
        <v>88</v>
      </c>
      <c r="BK713" s="150">
        <f>ROUND(I713*H713,2)</f>
        <v>0</v>
      </c>
      <c r="BL713" s="17" t="s">
        <v>120</v>
      </c>
      <c r="BM713" s="149" t="s">
        <v>1270</v>
      </c>
    </row>
    <row r="714" spans="2:65" s="14" customFormat="1" x14ac:dyDescent="0.2">
      <c r="B714" s="176"/>
      <c r="D714" s="155" t="s">
        <v>455</v>
      </c>
      <c r="E714" s="177" t="s">
        <v>1</v>
      </c>
      <c r="F714" s="178" t="s">
        <v>674</v>
      </c>
      <c r="H714" s="177" t="s">
        <v>1</v>
      </c>
      <c r="I714" s="179"/>
      <c r="L714" s="176"/>
      <c r="M714" s="180"/>
      <c r="T714" s="181"/>
      <c r="AT714" s="177" t="s">
        <v>455</v>
      </c>
      <c r="AU714" s="177" t="s">
        <v>90</v>
      </c>
      <c r="AV714" s="14" t="s">
        <v>88</v>
      </c>
      <c r="AW714" s="14" t="s">
        <v>37</v>
      </c>
      <c r="AX714" s="14" t="s">
        <v>81</v>
      </c>
      <c r="AY714" s="177" t="s">
        <v>309</v>
      </c>
    </row>
    <row r="715" spans="2:65" s="14" customFormat="1" x14ac:dyDescent="0.2">
      <c r="B715" s="176"/>
      <c r="D715" s="155" t="s">
        <v>455</v>
      </c>
      <c r="E715" s="177" t="s">
        <v>1</v>
      </c>
      <c r="F715" s="178" t="s">
        <v>1271</v>
      </c>
      <c r="H715" s="177" t="s">
        <v>1</v>
      </c>
      <c r="I715" s="179"/>
      <c r="L715" s="176"/>
      <c r="M715" s="180"/>
      <c r="T715" s="181"/>
      <c r="AT715" s="177" t="s">
        <v>455</v>
      </c>
      <c r="AU715" s="177" t="s">
        <v>90</v>
      </c>
      <c r="AV715" s="14" t="s">
        <v>88</v>
      </c>
      <c r="AW715" s="14" t="s">
        <v>37</v>
      </c>
      <c r="AX715" s="14" t="s">
        <v>81</v>
      </c>
      <c r="AY715" s="177" t="s">
        <v>309</v>
      </c>
    </row>
    <row r="716" spans="2:65" s="12" customFormat="1" x14ac:dyDescent="0.2">
      <c r="B716" s="157"/>
      <c r="D716" s="155" t="s">
        <v>455</v>
      </c>
      <c r="E716" s="158" t="s">
        <v>1</v>
      </c>
      <c r="F716" s="159" t="s">
        <v>1272</v>
      </c>
      <c r="H716" s="160">
        <v>1.696</v>
      </c>
      <c r="I716" s="161"/>
      <c r="L716" s="157"/>
      <c r="M716" s="162"/>
      <c r="T716" s="163"/>
      <c r="AT716" s="158" t="s">
        <v>455</v>
      </c>
      <c r="AU716" s="158" t="s">
        <v>90</v>
      </c>
      <c r="AV716" s="12" t="s">
        <v>90</v>
      </c>
      <c r="AW716" s="12" t="s">
        <v>37</v>
      </c>
      <c r="AX716" s="12" t="s">
        <v>81</v>
      </c>
      <c r="AY716" s="158" t="s">
        <v>309</v>
      </c>
    </row>
    <row r="717" spans="2:65" s="12" customFormat="1" x14ac:dyDescent="0.2">
      <c r="B717" s="157"/>
      <c r="D717" s="155" t="s">
        <v>455</v>
      </c>
      <c r="E717" s="158" t="s">
        <v>1</v>
      </c>
      <c r="F717" s="159" t="s">
        <v>1273</v>
      </c>
      <c r="H717" s="160">
        <v>28.385999999999999</v>
      </c>
      <c r="I717" s="161"/>
      <c r="L717" s="157"/>
      <c r="M717" s="162"/>
      <c r="T717" s="163"/>
      <c r="AT717" s="158" t="s">
        <v>455</v>
      </c>
      <c r="AU717" s="158" t="s">
        <v>90</v>
      </c>
      <c r="AV717" s="12" t="s">
        <v>90</v>
      </c>
      <c r="AW717" s="12" t="s">
        <v>37</v>
      </c>
      <c r="AX717" s="12" t="s">
        <v>81</v>
      </c>
      <c r="AY717" s="158" t="s">
        <v>309</v>
      </c>
    </row>
    <row r="718" spans="2:65" s="12" customFormat="1" x14ac:dyDescent="0.2">
      <c r="B718" s="157"/>
      <c r="D718" s="155" t="s">
        <v>455</v>
      </c>
      <c r="E718" s="158" t="s">
        <v>1</v>
      </c>
      <c r="F718" s="159" t="s">
        <v>1274</v>
      </c>
      <c r="H718" s="160">
        <v>18.84</v>
      </c>
      <c r="I718" s="161"/>
      <c r="L718" s="157"/>
      <c r="M718" s="162"/>
      <c r="T718" s="163"/>
      <c r="AT718" s="158" t="s">
        <v>455</v>
      </c>
      <c r="AU718" s="158" t="s">
        <v>90</v>
      </c>
      <c r="AV718" s="12" t="s">
        <v>90</v>
      </c>
      <c r="AW718" s="12" t="s">
        <v>37</v>
      </c>
      <c r="AX718" s="12" t="s">
        <v>81</v>
      </c>
      <c r="AY718" s="158" t="s">
        <v>309</v>
      </c>
    </row>
    <row r="719" spans="2:65" s="12" customFormat="1" x14ac:dyDescent="0.2">
      <c r="B719" s="157"/>
      <c r="D719" s="155" t="s">
        <v>455</v>
      </c>
      <c r="E719" s="158" t="s">
        <v>1</v>
      </c>
      <c r="F719" s="159" t="s">
        <v>1275</v>
      </c>
      <c r="H719" s="160">
        <v>2.8260000000000001</v>
      </c>
      <c r="I719" s="161"/>
      <c r="L719" s="157"/>
      <c r="M719" s="162"/>
      <c r="T719" s="163"/>
      <c r="AT719" s="158" t="s">
        <v>455</v>
      </c>
      <c r="AU719" s="158" t="s">
        <v>90</v>
      </c>
      <c r="AV719" s="12" t="s">
        <v>90</v>
      </c>
      <c r="AW719" s="12" t="s">
        <v>37</v>
      </c>
      <c r="AX719" s="12" t="s">
        <v>81</v>
      </c>
      <c r="AY719" s="158" t="s">
        <v>309</v>
      </c>
    </row>
    <row r="720" spans="2:65" s="13" customFormat="1" x14ac:dyDescent="0.2">
      <c r="B720" s="164"/>
      <c r="D720" s="155" t="s">
        <v>455</v>
      </c>
      <c r="E720" s="165" t="s">
        <v>1</v>
      </c>
      <c r="F720" s="166" t="s">
        <v>457</v>
      </c>
      <c r="H720" s="167">
        <v>51.747999999999998</v>
      </c>
      <c r="I720" s="168"/>
      <c r="L720" s="164"/>
      <c r="M720" s="169"/>
      <c r="T720" s="170"/>
      <c r="AT720" s="165" t="s">
        <v>455</v>
      </c>
      <c r="AU720" s="165" t="s">
        <v>90</v>
      </c>
      <c r="AV720" s="13" t="s">
        <v>120</v>
      </c>
      <c r="AW720" s="13" t="s">
        <v>37</v>
      </c>
      <c r="AX720" s="13" t="s">
        <v>88</v>
      </c>
      <c r="AY720" s="165" t="s">
        <v>309</v>
      </c>
    </row>
    <row r="721" spans="2:65" s="1" customFormat="1" ht="16.5" customHeight="1" x14ac:dyDescent="0.2">
      <c r="B721" s="137"/>
      <c r="C721" s="138" t="s">
        <v>1276</v>
      </c>
      <c r="D721" s="138" t="s">
        <v>311</v>
      </c>
      <c r="E721" s="139" t="s">
        <v>1277</v>
      </c>
      <c r="F721" s="140" t="s">
        <v>1278</v>
      </c>
      <c r="G721" s="141" t="s">
        <v>434</v>
      </c>
      <c r="H721" s="142">
        <v>89.397000000000006</v>
      </c>
      <c r="I721" s="143"/>
      <c r="J721" s="144">
        <f>ROUND(I721*H721,2)</f>
        <v>0</v>
      </c>
      <c r="K721" s="140" t="s">
        <v>610</v>
      </c>
      <c r="L721" s="33"/>
      <c r="M721" s="145" t="s">
        <v>1</v>
      </c>
      <c r="N721" s="146" t="s">
        <v>46</v>
      </c>
      <c r="P721" s="147">
        <f>O721*H721</f>
        <v>0</v>
      </c>
      <c r="Q721" s="147">
        <v>2.4000000000000001E-4</v>
      </c>
      <c r="R721" s="147">
        <f>Q721*H721</f>
        <v>2.145528E-2</v>
      </c>
      <c r="S721" s="147">
        <v>0</v>
      </c>
      <c r="T721" s="148">
        <f>S721*H721</f>
        <v>0</v>
      </c>
      <c r="AR721" s="149" t="s">
        <v>120</v>
      </c>
      <c r="AT721" s="149" t="s">
        <v>311</v>
      </c>
      <c r="AU721" s="149" t="s">
        <v>90</v>
      </c>
      <c r="AY721" s="17" t="s">
        <v>309</v>
      </c>
      <c r="BE721" s="150">
        <f>IF(N721="základní",J721,0)</f>
        <v>0</v>
      </c>
      <c r="BF721" s="150">
        <f>IF(N721="snížená",J721,0)</f>
        <v>0</v>
      </c>
      <c r="BG721" s="150">
        <f>IF(N721="zákl. přenesená",J721,0)</f>
        <v>0</v>
      </c>
      <c r="BH721" s="150">
        <f>IF(N721="sníž. přenesená",J721,0)</f>
        <v>0</v>
      </c>
      <c r="BI721" s="150">
        <f>IF(N721="nulová",J721,0)</f>
        <v>0</v>
      </c>
      <c r="BJ721" s="17" t="s">
        <v>88</v>
      </c>
      <c r="BK721" s="150">
        <f>ROUND(I721*H721,2)</f>
        <v>0</v>
      </c>
      <c r="BL721" s="17" t="s">
        <v>120</v>
      </c>
      <c r="BM721" s="149" t="s">
        <v>1279</v>
      </c>
    </row>
    <row r="722" spans="2:65" s="1" customFormat="1" x14ac:dyDescent="0.2">
      <c r="B722" s="33"/>
      <c r="D722" s="151" t="s">
        <v>316</v>
      </c>
      <c r="F722" s="152" t="s">
        <v>1280</v>
      </c>
      <c r="I722" s="153"/>
      <c r="L722" s="33"/>
      <c r="M722" s="154"/>
      <c r="T722" s="57"/>
      <c r="AT722" s="17" t="s">
        <v>316</v>
      </c>
      <c r="AU722" s="17" t="s">
        <v>90</v>
      </c>
    </row>
    <row r="723" spans="2:65" s="11" customFormat="1" ht="22.9" customHeight="1" x14ac:dyDescent="0.2">
      <c r="B723" s="125"/>
      <c r="D723" s="126" t="s">
        <v>80</v>
      </c>
      <c r="E723" s="135" t="s">
        <v>514</v>
      </c>
      <c r="F723" s="135" t="s">
        <v>515</v>
      </c>
      <c r="I723" s="128"/>
      <c r="J723" s="136">
        <f>BK723</f>
        <v>0</v>
      </c>
      <c r="L723" s="125"/>
      <c r="M723" s="130"/>
      <c r="P723" s="131">
        <f>SUM(P724:P734)</f>
        <v>0</v>
      </c>
      <c r="R723" s="131">
        <f>SUM(R724:R734)</f>
        <v>0</v>
      </c>
      <c r="T723" s="132">
        <f>SUM(T724:T734)</f>
        <v>0</v>
      </c>
      <c r="AR723" s="126" t="s">
        <v>88</v>
      </c>
      <c r="AT723" s="133" t="s">
        <v>80</v>
      </c>
      <c r="AU723" s="133" t="s">
        <v>88</v>
      </c>
      <c r="AY723" s="126" t="s">
        <v>309</v>
      </c>
      <c r="BK723" s="134">
        <f>SUM(BK724:BK734)</f>
        <v>0</v>
      </c>
    </row>
    <row r="724" spans="2:65" s="1" customFormat="1" ht="24.2" customHeight="1" x14ac:dyDescent="0.2">
      <c r="B724" s="137"/>
      <c r="C724" s="138" t="s">
        <v>1281</v>
      </c>
      <c r="D724" s="138" t="s">
        <v>311</v>
      </c>
      <c r="E724" s="139" t="s">
        <v>400</v>
      </c>
      <c r="F724" s="140" t="s">
        <v>401</v>
      </c>
      <c r="G724" s="141" t="s">
        <v>391</v>
      </c>
      <c r="H724" s="142">
        <v>124.19499999999999</v>
      </c>
      <c r="I724" s="143"/>
      <c r="J724" s="144">
        <f>ROUND(I724*H724,2)</f>
        <v>0</v>
      </c>
      <c r="K724" s="140" t="s">
        <v>610</v>
      </c>
      <c r="L724" s="33"/>
      <c r="M724" s="145" t="s">
        <v>1</v>
      </c>
      <c r="N724" s="146" t="s">
        <v>46</v>
      </c>
      <c r="P724" s="147">
        <f>O724*H724</f>
        <v>0</v>
      </c>
      <c r="Q724" s="147">
        <v>0</v>
      </c>
      <c r="R724" s="147">
        <f>Q724*H724</f>
        <v>0</v>
      </c>
      <c r="S724" s="147">
        <v>0</v>
      </c>
      <c r="T724" s="148">
        <f>S724*H724</f>
        <v>0</v>
      </c>
      <c r="AR724" s="149" t="s">
        <v>120</v>
      </c>
      <c r="AT724" s="149" t="s">
        <v>311</v>
      </c>
      <c r="AU724" s="149" t="s">
        <v>90</v>
      </c>
      <c r="AY724" s="17" t="s">
        <v>309</v>
      </c>
      <c r="BE724" s="150">
        <f>IF(N724="základní",J724,0)</f>
        <v>0</v>
      </c>
      <c r="BF724" s="150">
        <f>IF(N724="snížená",J724,0)</f>
        <v>0</v>
      </c>
      <c r="BG724" s="150">
        <f>IF(N724="zákl. přenesená",J724,0)</f>
        <v>0</v>
      </c>
      <c r="BH724" s="150">
        <f>IF(N724="sníž. přenesená",J724,0)</f>
        <v>0</v>
      </c>
      <c r="BI724" s="150">
        <f>IF(N724="nulová",J724,0)</f>
        <v>0</v>
      </c>
      <c r="BJ724" s="17" t="s">
        <v>88</v>
      </c>
      <c r="BK724" s="150">
        <f>ROUND(I724*H724,2)</f>
        <v>0</v>
      </c>
      <c r="BL724" s="17" t="s">
        <v>120</v>
      </c>
      <c r="BM724" s="149" t="s">
        <v>1282</v>
      </c>
    </row>
    <row r="725" spans="2:65" s="1" customFormat="1" x14ac:dyDescent="0.2">
      <c r="B725" s="33"/>
      <c r="D725" s="151" t="s">
        <v>316</v>
      </c>
      <c r="F725" s="152" t="s">
        <v>1283</v>
      </c>
      <c r="I725" s="153"/>
      <c r="L725" s="33"/>
      <c r="M725" s="154"/>
      <c r="T725" s="57"/>
      <c r="AT725" s="17" t="s">
        <v>316</v>
      </c>
      <c r="AU725" s="17" t="s">
        <v>90</v>
      </c>
    </row>
    <row r="726" spans="2:65" s="1" customFormat="1" ht="24.2" customHeight="1" x14ac:dyDescent="0.2">
      <c r="B726" s="137"/>
      <c r="C726" s="138" t="s">
        <v>1284</v>
      </c>
      <c r="D726" s="138" t="s">
        <v>311</v>
      </c>
      <c r="E726" s="139" t="s">
        <v>404</v>
      </c>
      <c r="F726" s="140" t="s">
        <v>405</v>
      </c>
      <c r="G726" s="141" t="s">
        <v>391</v>
      </c>
      <c r="H726" s="142">
        <v>988.16399999999999</v>
      </c>
      <c r="I726" s="143"/>
      <c r="J726" s="144">
        <f>ROUND(I726*H726,2)</f>
        <v>0</v>
      </c>
      <c r="K726" s="140" t="s">
        <v>610</v>
      </c>
      <c r="L726" s="33"/>
      <c r="M726" s="145" t="s">
        <v>1</v>
      </c>
      <c r="N726" s="146" t="s">
        <v>46</v>
      </c>
      <c r="P726" s="147">
        <f>O726*H726</f>
        <v>0</v>
      </c>
      <c r="Q726" s="147">
        <v>0</v>
      </c>
      <c r="R726" s="147">
        <f>Q726*H726</f>
        <v>0</v>
      </c>
      <c r="S726" s="147">
        <v>0</v>
      </c>
      <c r="T726" s="148">
        <f>S726*H726</f>
        <v>0</v>
      </c>
      <c r="AR726" s="149" t="s">
        <v>120</v>
      </c>
      <c r="AT726" s="149" t="s">
        <v>311</v>
      </c>
      <c r="AU726" s="149" t="s">
        <v>90</v>
      </c>
      <c r="AY726" s="17" t="s">
        <v>309</v>
      </c>
      <c r="BE726" s="150">
        <f>IF(N726="základní",J726,0)</f>
        <v>0</v>
      </c>
      <c r="BF726" s="150">
        <f>IF(N726="snížená",J726,0)</f>
        <v>0</v>
      </c>
      <c r="BG726" s="150">
        <f>IF(N726="zákl. přenesená",J726,0)</f>
        <v>0</v>
      </c>
      <c r="BH726" s="150">
        <f>IF(N726="sníž. přenesená",J726,0)</f>
        <v>0</v>
      </c>
      <c r="BI726" s="150">
        <f>IF(N726="nulová",J726,0)</f>
        <v>0</v>
      </c>
      <c r="BJ726" s="17" t="s">
        <v>88</v>
      </c>
      <c r="BK726" s="150">
        <f>ROUND(I726*H726,2)</f>
        <v>0</v>
      </c>
      <c r="BL726" s="17" t="s">
        <v>120</v>
      </c>
      <c r="BM726" s="149" t="s">
        <v>1285</v>
      </c>
    </row>
    <row r="727" spans="2:65" s="1" customFormat="1" x14ac:dyDescent="0.2">
      <c r="B727" s="33"/>
      <c r="D727" s="151" t="s">
        <v>316</v>
      </c>
      <c r="F727" s="152" t="s">
        <v>1286</v>
      </c>
      <c r="I727" s="153"/>
      <c r="L727" s="33"/>
      <c r="M727" s="154"/>
      <c r="T727" s="57"/>
      <c r="AT727" s="17" t="s">
        <v>316</v>
      </c>
      <c r="AU727" s="17" t="s">
        <v>90</v>
      </c>
    </row>
    <row r="728" spans="2:65" s="1" customFormat="1" ht="16.5" customHeight="1" x14ac:dyDescent="0.2">
      <c r="B728" s="137"/>
      <c r="C728" s="138" t="s">
        <v>1287</v>
      </c>
      <c r="D728" s="138" t="s">
        <v>311</v>
      </c>
      <c r="E728" s="139" t="s">
        <v>1288</v>
      </c>
      <c r="F728" s="140" t="s">
        <v>1289</v>
      </c>
      <c r="G728" s="141" t="s">
        <v>391</v>
      </c>
      <c r="H728" s="142">
        <v>1112.3589999999999</v>
      </c>
      <c r="I728" s="143"/>
      <c r="J728" s="144">
        <f>ROUND(I728*H728,2)</f>
        <v>0</v>
      </c>
      <c r="K728" s="140" t="s">
        <v>610</v>
      </c>
      <c r="L728" s="33"/>
      <c r="M728" s="145" t="s">
        <v>1</v>
      </c>
      <c r="N728" s="146" t="s">
        <v>46</v>
      </c>
      <c r="P728" s="147">
        <f>O728*H728</f>
        <v>0</v>
      </c>
      <c r="Q728" s="147">
        <v>0</v>
      </c>
      <c r="R728" s="147">
        <f>Q728*H728</f>
        <v>0</v>
      </c>
      <c r="S728" s="147">
        <v>0</v>
      </c>
      <c r="T728" s="148">
        <f>S728*H728</f>
        <v>0</v>
      </c>
      <c r="AR728" s="149" t="s">
        <v>120</v>
      </c>
      <c r="AT728" s="149" t="s">
        <v>311</v>
      </c>
      <c r="AU728" s="149" t="s">
        <v>90</v>
      </c>
      <c r="AY728" s="17" t="s">
        <v>309</v>
      </c>
      <c r="BE728" s="150">
        <f>IF(N728="základní",J728,0)</f>
        <v>0</v>
      </c>
      <c r="BF728" s="150">
        <f>IF(N728="snížená",J728,0)</f>
        <v>0</v>
      </c>
      <c r="BG728" s="150">
        <f>IF(N728="zákl. přenesená",J728,0)</f>
        <v>0</v>
      </c>
      <c r="BH728" s="150">
        <f>IF(N728="sníž. přenesená",J728,0)</f>
        <v>0</v>
      </c>
      <c r="BI728" s="150">
        <f>IF(N728="nulová",J728,0)</f>
        <v>0</v>
      </c>
      <c r="BJ728" s="17" t="s">
        <v>88</v>
      </c>
      <c r="BK728" s="150">
        <f>ROUND(I728*H728,2)</f>
        <v>0</v>
      </c>
      <c r="BL728" s="17" t="s">
        <v>120</v>
      </c>
      <c r="BM728" s="149" t="s">
        <v>1290</v>
      </c>
    </row>
    <row r="729" spans="2:65" s="1" customFormat="1" x14ac:dyDescent="0.2">
      <c r="B729" s="33"/>
      <c r="D729" s="151" t="s">
        <v>316</v>
      </c>
      <c r="F729" s="152" t="s">
        <v>1291</v>
      </c>
      <c r="I729" s="153"/>
      <c r="L729" s="33"/>
      <c r="M729" s="154"/>
      <c r="T729" s="57"/>
      <c r="AT729" s="17" t="s">
        <v>316</v>
      </c>
      <c r="AU729" s="17" t="s">
        <v>90</v>
      </c>
    </row>
    <row r="730" spans="2:65" s="1" customFormat="1" ht="16.5" customHeight="1" x14ac:dyDescent="0.2">
      <c r="B730" s="137"/>
      <c r="C730" s="138" t="s">
        <v>1292</v>
      </c>
      <c r="D730" s="138" t="s">
        <v>311</v>
      </c>
      <c r="E730" s="139" t="s">
        <v>1293</v>
      </c>
      <c r="F730" s="140" t="s">
        <v>1294</v>
      </c>
      <c r="G730" s="141" t="s">
        <v>391</v>
      </c>
      <c r="H730" s="142">
        <v>22247.18</v>
      </c>
      <c r="I730" s="143"/>
      <c r="J730" s="144">
        <f>ROUND(I730*H730,2)</f>
        <v>0</v>
      </c>
      <c r="K730" s="140" t="s">
        <v>610</v>
      </c>
      <c r="L730" s="33"/>
      <c r="M730" s="145" t="s">
        <v>1</v>
      </c>
      <c r="N730" s="146" t="s">
        <v>46</v>
      </c>
      <c r="P730" s="147">
        <f>O730*H730</f>
        <v>0</v>
      </c>
      <c r="Q730" s="147">
        <v>0</v>
      </c>
      <c r="R730" s="147">
        <f>Q730*H730</f>
        <v>0</v>
      </c>
      <c r="S730" s="147">
        <v>0</v>
      </c>
      <c r="T730" s="148">
        <f>S730*H730</f>
        <v>0</v>
      </c>
      <c r="AR730" s="149" t="s">
        <v>120</v>
      </c>
      <c r="AT730" s="149" t="s">
        <v>311</v>
      </c>
      <c r="AU730" s="149" t="s">
        <v>90</v>
      </c>
      <c r="AY730" s="17" t="s">
        <v>309</v>
      </c>
      <c r="BE730" s="150">
        <f>IF(N730="základní",J730,0)</f>
        <v>0</v>
      </c>
      <c r="BF730" s="150">
        <f>IF(N730="snížená",J730,0)</f>
        <v>0</v>
      </c>
      <c r="BG730" s="150">
        <f>IF(N730="zákl. přenesená",J730,0)</f>
        <v>0</v>
      </c>
      <c r="BH730" s="150">
        <f>IF(N730="sníž. přenesená",J730,0)</f>
        <v>0</v>
      </c>
      <c r="BI730" s="150">
        <f>IF(N730="nulová",J730,0)</f>
        <v>0</v>
      </c>
      <c r="BJ730" s="17" t="s">
        <v>88</v>
      </c>
      <c r="BK730" s="150">
        <f>ROUND(I730*H730,2)</f>
        <v>0</v>
      </c>
      <c r="BL730" s="17" t="s">
        <v>120</v>
      </c>
      <c r="BM730" s="149" t="s">
        <v>1295</v>
      </c>
    </row>
    <row r="731" spans="2:65" s="1" customFormat="1" x14ac:dyDescent="0.2">
      <c r="B731" s="33"/>
      <c r="D731" s="151" t="s">
        <v>316</v>
      </c>
      <c r="F731" s="152" t="s">
        <v>1296</v>
      </c>
      <c r="I731" s="153"/>
      <c r="L731" s="33"/>
      <c r="M731" s="154"/>
      <c r="T731" s="57"/>
      <c r="AT731" s="17" t="s">
        <v>316</v>
      </c>
      <c r="AU731" s="17" t="s">
        <v>90</v>
      </c>
    </row>
    <row r="732" spans="2:65" s="12" customFormat="1" x14ac:dyDescent="0.2">
      <c r="B732" s="157"/>
      <c r="D732" s="155" t="s">
        <v>455</v>
      </c>
      <c r="F732" s="159" t="s">
        <v>1297</v>
      </c>
      <c r="H732" s="160">
        <v>22247.18</v>
      </c>
      <c r="I732" s="161"/>
      <c r="L732" s="157"/>
      <c r="M732" s="162"/>
      <c r="T732" s="163"/>
      <c r="AT732" s="158" t="s">
        <v>455</v>
      </c>
      <c r="AU732" s="158" t="s">
        <v>90</v>
      </c>
      <c r="AV732" s="12" t="s">
        <v>90</v>
      </c>
      <c r="AW732" s="12" t="s">
        <v>3</v>
      </c>
      <c r="AX732" s="12" t="s">
        <v>88</v>
      </c>
      <c r="AY732" s="158" t="s">
        <v>309</v>
      </c>
    </row>
    <row r="733" spans="2:65" s="1" customFormat="1" ht="16.5" customHeight="1" x14ac:dyDescent="0.2">
      <c r="B733" s="137"/>
      <c r="C733" s="138" t="s">
        <v>1298</v>
      </c>
      <c r="D733" s="138" t="s">
        <v>311</v>
      </c>
      <c r="E733" s="139" t="s">
        <v>1299</v>
      </c>
      <c r="F733" s="140" t="s">
        <v>1300</v>
      </c>
      <c r="G733" s="141" t="s">
        <v>391</v>
      </c>
      <c r="H733" s="142">
        <v>1112.3589999999999</v>
      </c>
      <c r="I733" s="143"/>
      <c r="J733" s="144">
        <f>ROUND(I733*H733,2)</f>
        <v>0</v>
      </c>
      <c r="K733" s="140" t="s">
        <v>610</v>
      </c>
      <c r="L733" s="33"/>
      <c r="M733" s="145" t="s">
        <v>1</v>
      </c>
      <c r="N733" s="146" t="s">
        <v>46</v>
      </c>
      <c r="P733" s="147">
        <f>O733*H733</f>
        <v>0</v>
      </c>
      <c r="Q733" s="147">
        <v>0</v>
      </c>
      <c r="R733" s="147">
        <f>Q733*H733</f>
        <v>0</v>
      </c>
      <c r="S733" s="147">
        <v>0</v>
      </c>
      <c r="T733" s="148">
        <f>S733*H733</f>
        <v>0</v>
      </c>
      <c r="AR733" s="149" t="s">
        <v>120</v>
      </c>
      <c r="AT733" s="149" t="s">
        <v>311</v>
      </c>
      <c r="AU733" s="149" t="s">
        <v>90</v>
      </c>
      <c r="AY733" s="17" t="s">
        <v>309</v>
      </c>
      <c r="BE733" s="150">
        <f>IF(N733="základní",J733,0)</f>
        <v>0</v>
      </c>
      <c r="BF733" s="150">
        <f>IF(N733="snížená",J733,0)</f>
        <v>0</v>
      </c>
      <c r="BG733" s="150">
        <f>IF(N733="zákl. přenesená",J733,0)</f>
        <v>0</v>
      </c>
      <c r="BH733" s="150">
        <f>IF(N733="sníž. přenesená",J733,0)</f>
        <v>0</v>
      </c>
      <c r="BI733" s="150">
        <f>IF(N733="nulová",J733,0)</f>
        <v>0</v>
      </c>
      <c r="BJ733" s="17" t="s">
        <v>88</v>
      </c>
      <c r="BK733" s="150">
        <f>ROUND(I733*H733,2)</f>
        <v>0</v>
      </c>
      <c r="BL733" s="17" t="s">
        <v>120</v>
      </c>
      <c r="BM733" s="149" t="s">
        <v>1301</v>
      </c>
    </row>
    <row r="734" spans="2:65" s="1" customFormat="1" x14ac:dyDescent="0.2">
      <c r="B734" s="33"/>
      <c r="D734" s="151" t="s">
        <v>316</v>
      </c>
      <c r="F734" s="152" t="s">
        <v>1302</v>
      </c>
      <c r="I734" s="153"/>
      <c r="L734" s="33"/>
      <c r="M734" s="154"/>
      <c r="T734" s="57"/>
      <c r="AT734" s="17" t="s">
        <v>316</v>
      </c>
      <c r="AU734" s="17" t="s">
        <v>90</v>
      </c>
    </row>
    <row r="735" spans="2:65" s="11" customFormat="1" ht="22.9" customHeight="1" x14ac:dyDescent="0.2">
      <c r="B735" s="125"/>
      <c r="D735" s="126" t="s">
        <v>80</v>
      </c>
      <c r="E735" s="135" t="s">
        <v>1303</v>
      </c>
      <c r="F735" s="135" t="s">
        <v>1304</v>
      </c>
      <c r="I735" s="128"/>
      <c r="J735" s="136">
        <f>BK735</f>
        <v>0</v>
      </c>
      <c r="L735" s="125"/>
      <c r="M735" s="130"/>
      <c r="P735" s="131">
        <f>SUM(P736:P737)</f>
        <v>0</v>
      </c>
      <c r="R735" s="131">
        <f>SUM(R736:R737)</f>
        <v>0</v>
      </c>
      <c r="T735" s="132">
        <f>SUM(T736:T737)</f>
        <v>0</v>
      </c>
      <c r="AR735" s="126" t="s">
        <v>88</v>
      </c>
      <c r="AT735" s="133" t="s">
        <v>80</v>
      </c>
      <c r="AU735" s="133" t="s">
        <v>88</v>
      </c>
      <c r="AY735" s="126" t="s">
        <v>309</v>
      </c>
      <c r="BK735" s="134">
        <f>SUM(BK736:BK737)</f>
        <v>0</v>
      </c>
    </row>
    <row r="736" spans="2:65" s="1" customFormat="1" ht="16.5" customHeight="1" x14ac:dyDescent="0.2">
      <c r="B736" s="137"/>
      <c r="C736" s="138" t="s">
        <v>1305</v>
      </c>
      <c r="D736" s="138" t="s">
        <v>311</v>
      </c>
      <c r="E736" s="139" t="s">
        <v>1306</v>
      </c>
      <c r="F736" s="140" t="s">
        <v>1307</v>
      </c>
      <c r="G736" s="141" t="s">
        <v>391</v>
      </c>
      <c r="H736" s="142">
        <v>20970.895</v>
      </c>
      <c r="I736" s="143"/>
      <c r="J736" s="144">
        <f>ROUND(I736*H736,2)</f>
        <v>0</v>
      </c>
      <c r="K736" s="140" t="s">
        <v>366</v>
      </c>
      <c r="L736" s="33"/>
      <c r="M736" s="145" t="s">
        <v>1</v>
      </c>
      <c r="N736" s="146" t="s">
        <v>46</v>
      </c>
      <c r="P736" s="147">
        <f>O736*H736</f>
        <v>0</v>
      </c>
      <c r="Q736" s="147">
        <v>0</v>
      </c>
      <c r="R736" s="147">
        <f>Q736*H736</f>
        <v>0</v>
      </c>
      <c r="S736" s="147">
        <v>0</v>
      </c>
      <c r="T736" s="148">
        <f>S736*H736</f>
        <v>0</v>
      </c>
      <c r="AR736" s="149" t="s">
        <v>120</v>
      </c>
      <c r="AT736" s="149" t="s">
        <v>311</v>
      </c>
      <c r="AU736" s="149" t="s">
        <v>90</v>
      </c>
      <c r="AY736" s="17" t="s">
        <v>309</v>
      </c>
      <c r="BE736" s="150">
        <f>IF(N736="základní",J736,0)</f>
        <v>0</v>
      </c>
      <c r="BF736" s="150">
        <f>IF(N736="snížená",J736,0)</f>
        <v>0</v>
      </c>
      <c r="BG736" s="150">
        <f>IF(N736="zákl. přenesená",J736,0)</f>
        <v>0</v>
      </c>
      <c r="BH736" s="150">
        <f>IF(N736="sníž. přenesená",J736,0)</f>
        <v>0</v>
      </c>
      <c r="BI736" s="150">
        <f>IF(N736="nulová",J736,0)</f>
        <v>0</v>
      </c>
      <c r="BJ736" s="17" t="s">
        <v>88</v>
      </c>
      <c r="BK736" s="150">
        <f>ROUND(I736*H736,2)</f>
        <v>0</v>
      </c>
      <c r="BL736" s="17" t="s">
        <v>120</v>
      </c>
      <c r="BM736" s="149" t="s">
        <v>1308</v>
      </c>
    </row>
    <row r="737" spans="2:65" s="1" customFormat="1" ht="58.5" x14ac:dyDescent="0.2">
      <c r="B737" s="33"/>
      <c r="D737" s="155" t="s">
        <v>318</v>
      </c>
      <c r="F737" s="156" t="s">
        <v>1309</v>
      </c>
      <c r="I737" s="153"/>
      <c r="L737" s="33"/>
      <c r="M737" s="154"/>
      <c r="T737" s="57"/>
      <c r="AT737" s="17" t="s">
        <v>318</v>
      </c>
      <c r="AU737" s="17" t="s">
        <v>90</v>
      </c>
    </row>
    <row r="738" spans="2:65" s="11" customFormat="1" ht="25.9" customHeight="1" x14ac:dyDescent="0.2">
      <c r="B738" s="125"/>
      <c r="D738" s="126" t="s">
        <v>80</v>
      </c>
      <c r="E738" s="127" t="s">
        <v>1310</v>
      </c>
      <c r="F738" s="127" t="s">
        <v>1311</v>
      </c>
      <c r="I738" s="128"/>
      <c r="J738" s="129">
        <f>BK738</f>
        <v>0</v>
      </c>
      <c r="L738" s="125"/>
      <c r="M738" s="130"/>
      <c r="P738" s="131">
        <f>P739+P810+P840+P845+P892+P909+P938</f>
        <v>0</v>
      </c>
      <c r="R738" s="131">
        <f>R739+R810+R840+R845+R892+R909+R938</f>
        <v>150.95804039999999</v>
      </c>
      <c r="T738" s="132">
        <f>T739+T810+T840+T845+T892+T909+T938</f>
        <v>0</v>
      </c>
      <c r="AR738" s="126" t="s">
        <v>90</v>
      </c>
      <c r="AT738" s="133" t="s">
        <v>80</v>
      </c>
      <c r="AU738" s="133" t="s">
        <v>81</v>
      </c>
      <c r="AY738" s="126" t="s">
        <v>309</v>
      </c>
      <c r="BK738" s="134">
        <f>BK739+BK810+BK840+BK845+BK892+BK909+BK938</f>
        <v>0</v>
      </c>
    </row>
    <row r="739" spans="2:65" s="11" customFormat="1" ht="22.9" customHeight="1" x14ac:dyDescent="0.2">
      <c r="B739" s="125"/>
      <c r="D739" s="126" t="s">
        <v>80</v>
      </c>
      <c r="E739" s="135" t="s">
        <v>1312</v>
      </c>
      <c r="F739" s="135" t="s">
        <v>1313</v>
      </c>
      <c r="I739" s="128"/>
      <c r="J739" s="136">
        <f>BK739</f>
        <v>0</v>
      </c>
      <c r="L739" s="125"/>
      <c r="M739" s="130"/>
      <c r="P739" s="131">
        <f>SUM(P740:P809)</f>
        <v>0</v>
      </c>
      <c r="R739" s="131">
        <f>SUM(R740:R809)</f>
        <v>78.407094399999991</v>
      </c>
      <c r="T739" s="132">
        <f>SUM(T740:T809)</f>
        <v>0</v>
      </c>
      <c r="AR739" s="126" t="s">
        <v>90</v>
      </c>
      <c r="AT739" s="133" t="s">
        <v>80</v>
      </c>
      <c r="AU739" s="133" t="s">
        <v>88</v>
      </c>
      <c r="AY739" s="126" t="s">
        <v>309</v>
      </c>
      <c r="BK739" s="134">
        <f>SUM(BK740:BK809)</f>
        <v>0</v>
      </c>
    </row>
    <row r="740" spans="2:65" s="1" customFormat="1" ht="16.5" customHeight="1" x14ac:dyDescent="0.2">
      <c r="B740" s="137"/>
      <c r="C740" s="138" t="s">
        <v>1314</v>
      </c>
      <c r="D740" s="138" t="s">
        <v>311</v>
      </c>
      <c r="E740" s="139" t="s">
        <v>1315</v>
      </c>
      <c r="F740" s="140" t="s">
        <v>1316</v>
      </c>
      <c r="G740" s="141" t="s">
        <v>360</v>
      </c>
      <c r="H740" s="142">
        <v>1930.84</v>
      </c>
      <c r="I740" s="143"/>
      <c r="J740" s="144">
        <f>ROUND(I740*H740,2)</f>
        <v>0</v>
      </c>
      <c r="K740" s="140" t="s">
        <v>366</v>
      </c>
      <c r="L740" s="33"/>
      <c r="M740" s="145" t="s">
        <v>1</v>
      </c>
      <c r="N740" s="146" t="s">
        <v>46</v>
      </c>
      <c r="P740" s="147">
        <f>O740*H740</f>
        <v>0</v>
      </c>
      <c r="Q740" s="147">
        <v>8.0000000000000004E-4</v>
      </c>
      <c r="R740" s="147">
        <f>Q740*H740</f>
        <v>1.544672</v>
      </c>
      <c r="S740" s="147">
        <v>0</v>
      </c>
      <c r="T740" s="148">
        <f>S740*H740</f>
        <v>0</v>
      </c>
      <c r="AR740" s="149" t="s">
        <v>346</v>
      </c>
      <c r="AT740" s="149" t="s">
        <v>311</v>
      </c>
      <c r="AU740" s="149" t="s">
        <v>90</v>
      </c>
      <c r="AY740" s="17" t="s">
        <v>309</v>
      </c>
      <c r="BE740" s="150">
        <f>IF(N740="základní",J740,0)</f>
        <v>0</v>
      </c>
      <c r="BF740" s="150">
        <f>IF(N740="snížená",J740,0)</f>
        <v>0</v>
      </c>
      <c r="BG740" s="150">
        <f>IF(N740="zákl. přenesená",J740,0)</f>
        <v>0</v>
      </c>
      <c r="BH740" s="150">
        <f>IF(N740="sníž. přenesená",J740,0)</f>
        <v>0</v>
      </c>
      <c r="BI740" s="150">
        <f>IF(N740="nulová",J740,0)</f>
        <v>0</v>
      </c>
      <c r="BJ740" s="17" t="s">
        <v>88</v>
      </c>
      <c r="BK740" s="150">
        <f>ROUND(I740*H740,2)</f>
        <v>0</v>
      </c>
      <c r="BL740" s="17" t="s">
        <v>346</v>
      </c>
      <c r="BM740" s="149" t="s">
        <v>1317</v>
      </c>
    </row>
    <row r="741" spans="2:65" s="1" customFormat="1" ht="16.5" customHeight="1" x14ac:dyDescent="0.2">
      <c r="B741" s="137"/>
      <c r="C741" s="138" t="s">
        <v>1318</v>
      </c>
      <c r="D741" s="138" t="s">
        <v>311</v>
      </c>
      <c r="E741" s="139" t="s">
        <v>1319</v>
      </c>
      <c r="F741" s="140" t="s">
        <v>1320</v>
      </c>
      <c r="G741" s="141" t="s">
        <v>434</v>
      </c>
      <c r="H741" s="142">
        <v>396.3</v>
      </c>
      <c r="I741" s="143"/>
      <c r="J741" s="144">
        <f>ROUND(I741*H741,2)</f>
        <v>0</v>
      </c>
      <c r="K741" s="140" t="s">
        <v>610</v>
      </c>
      <c r="L741" s="33"/>
      <c r="M741" s="145" t="s">
        <v>1</v>
      </c>
      <c r="N741" s="146" t="s">
        <v>46</v>
      </c>
      <c r="P741" s="147">
        <f>O741*H741</f>
        <v>0</v>
      </c>
      <c r="Q741" s="147">
        <v>1.6000000000000001E-4</v>
      </c>
      <c r="R741" s="147">
        <f>Q741*H741</f>
        <v>6.3408000000000006E-2</v>
      </c>
      <c r="S741" s="147">
        <v>0</v>
      </c>
      <c r="T741" s="148">
        <f>S741*H741</f>
        <v>0</v>
      </c>
      <c r="AR741" s="149" t="s">
        <v>346</v>
      </c>
      <c r="AT741" s="149" t="s">
        <v>311</v>
      </c>
      <c r="AU741" s="149" t="s">
        <v>90</v>
      </c>
      <c r="AY741" s="17" t="s">
        <v>309</v>
      </c>
      <c r="BE741" s="150">
        <f>IF(N741="základní",J741,0)</f>
        <v>0</v>
      </c>
      <c r="BF741" s="150">
        <f>IF(N741="snížená",J741,0)</f>
        <v>0</v>
      </c>
      <c r="BG741" s="150">
        <f>IF(N741="zákl. přenesená",J741,0)</f>
        <v>0</v>
      </c>
      <c r="BH741" s="150">
        <f>IF(N741="sníž. přenesená",J741,0)</f>
        <v>0</v>
      </c>
      <c r="BI741" s="150">
        <f>IF(N741="nulová",J741,0)</f>
        <v>0</v>
      </c>
      <c r="BJ741" s="17" t="s">
        <v>88</v>
      </c>
      <c r="BK741" s="150">
        <f>ROUND(I741*H741,2)</f>
        <v>0</v>
      </c>
      <c r="BL741" s="17" t="s">
        <v>346</v>
      </c>
      <c r="BM741" s="149" t="s">
        <v>1321</v>
      </c>
    </row>
    <row r="742" spans="2:65" s="1" customFormat="1" x14ac:dyDescent="0.2">
      <c r="B742" s="33"/>
      <c r="D742" s="151" t="s">
        <v>316</v>
      </c>
      <c r="F742" s="152" t="s">
        <v>1322</v>
      </c>
      <c r="I742" s="153"/>
      <c r="L742" s="33"/>
      <c r="M742" s="154"/>
      <c r="T742" s="57"/>
      <c r="AT742" s="17" t="s">
        <v>316</v>
      </c>
      <c r="AU742" s="17" t="s">
        <v>90</v>
      </c>
    </row>
    <row r="743" spans="2:65" s="1" customFormat="1" ht="16.5" customHeight="1" x14ac:dyDescent="0.2">
      <c r="B743" s="137"/>
      <c r="C743" s="138" t="s">
        <v>1323</v>
      </c>
      <c r="D743" s="138" t="s">
        <v>311</v>
      </c>
      <c r="E743" s="139" t="s">
        <v>1324</v>
      </c>
      <c r="F743" s="140" t="s">
        <v>1325</v>
      </c>
      <c r="G743" s="141" t="s">
        <v>360</v>
      </c>
      <c r="H743" s="142">
        <v>5780</v>
      </c>
      <c r="I743" s="143"/>
      <c r="J743" s="144">
        <f>ROUND(I743*H743,2)</f>
        <v>0</v>
      </c>
      <c r="K743" s="140" t="s">
        <v>610</v>
      </c>
      <c r="L743" s="33"/>
      <c r="M743" s="145" t="s">
        <v>1</v>
      </c>
      <c r="N743" s="146" t="s">
        <v>46</v>
      </c>
      <c r="P743" s="147">
        <f>O743*H743</f>
        <v>0</v>
      </c>
      <c r="Q743" s="147">
        <v>0</v>
      </c>
      <c r="R743" s="147">
        <f>Q743*H743</f>
        <v>0</v>
      </c>
      <c r="S743" s="147">
        <v>0</v>
      </c>
      <c r="T743" s="148">
        <f>S743*H743</f>
        <v>0</v>
      </c>
      <c r="AR743" s="149" t="s">
        <v>346</v>
      </c>
      <c r="AT743" s="149" t="s">
        <v>311</v>
      </c>
      <c r="AU743" s="149" t="s">
        <v>90</v>
      </c>
      <c r="AY743" s="17" t="s">
        <v>309</v>
      </c>
      <c r="BE743" s="150">
        <f>IF(N743="základní",J743,0)</f>
        <v>0</v>
      </c>
      <c r="BF743" s="150">
        <f>IF(N743="snížená",J743,0)</f>
        <v>0</v>
      </c>
      <c r="BG743" s="150">
        <f>IF(N743="zákl. přenesená",J743,0)</f>
        <v>0</v>
      </c>
      <c r="BH743" s="150">
        <f>IF(N743="sníž. přenesená",J743,0)</f>
        <v>0</v>
      </c>
      <c r="BI743" s="150">
        <f>IF(N743="nulová",J743,0)</f>
        <v>0</v>
      </c>
      <c r="BJ743" s="17" t="s">
        <v>88</v>
      </c>
      <c r="BK743" s="150">
        <f>ROUND(I743*H743,2)</f>
        <v>0</v>
      </c>
      <c r="BL743" s="17" t="s">
        <v>346</v>
      </c>
      <c r="BM743" s="149" t="s">
        <v>1326</v>
      </c>
    </row>
    <row r="744" spans="2:65" s="1" customFormat="1" x14ac:dyDescent="0.2">
      <c r="B744" s="33"/>
      <c r="D744" s="151" t="s">
        <v>316</v>
      </c>
      <c r="F744" s="152" t="s">
        <v>1327</v>
      </c>
      <c r="I744" s="153"/>
      <c r="L744" s="33"/>
      <c r="M744" s="154"/>
      <c r="T744" s="57"/>
      <c r="AT744" s="17" t="s">
        <v>316</v>
      </c>
      <c r="AU744" s="17" t="s">
        <v>90</v>
      </c>
    </row>
    <row r="745" spans="2:65" s="1" customFormat="1" ht="16.5" customHeight="1" x14ac:dyDescent="0.2">
      <c r="B745" s="137"/>
      <c r="C745" s="182" t="s">
        <v>1328</v>
      </c>
      <c r="D745" s="182" t="s">
        <v>643</v>
      </c>
      <c r="E745" s="183" t="s">
        <v>1329</v>
      </c>
      <c r="F745" s="184" t="s">
        <v>1330</v>
      </c>
      <c r="G745" s="185" t="s">
        <v>1331</v>
      </c>
      <c r="H745" s="186">
        <v>697.93499999999995</v>
      </c>
      <c r="I745" s="187"/>
      <c r="J745" s="188">
        <f>ROUND(I745*H745,2)</f>
        <v>0</v>
      </c>
      <c r="K745" s="184" t="s">
        <v>610</v>
      </c>
      <c r="L745" s="189"/>
      <c r="M745" s="190" t="s">
        <v>1</v>
      </c>
      <c r="N745" s="191" t="s">
        <v>46</v>
      </c>
      <c r="P745" s="147">
        <f>O745*H745</f>
        <v>0</v>
      </c>
      <c r="Q745" s="147">
        <v>1E-3</v>
      </c>
      <c r="R745" s="147">
        <f>Q745*H745</f>
        <v>0.69793499999999997</v>
      </c>
      <c r="S745" s="147">
        <v>0</v>
      </c>
      <c r="T745" s="148">
        <f>S745*H745</f>
        <v>0</v>
      </c>
      <c r="AR745" s="149" t="s">
        <v>385</v>
      </c>
      <c r="AT745" s="149" t="s">
        <v>643</v>
      </c>
      <c r="AU745" s="149" t="s">
        <v>90</v>
      </c>
      <c r="AY745" s="17" t="s">
        <v>309</v>
      </c>
      <c r="BE745" s="150">
        <f>IF(N745="základní",J745,0)</f>
        <v>0</v>
      </c>
      <c r="BF745" s="150">
        <f>IF(N745="snížená",J745,0)</f>
        <v>0</v>
      </c>
      <c r="BG745" s="150">
        <f>IF(N745="zákl. přenesená",J745,0)</f>
        <v>0</v>
      </c>
      <c r="BH745" s="150">
        <f>IF(N745="sníž. přenesená",J745,0)</f>
        <v>0</v>
      </c>
      <c r="BI745" s="150">
        <f>IF(N745="nulová",J745,0)</f>
        <v>0</v>
      </c>
      <c r="BJ745" s="17" t="s">
        <v>88</v>
      </c>
      <c r="BK745" s="150">
        <f>ROUND(I745*H745,2)</f>
        <v>0</v>
      </c>
      <c r="BL745" s="17" t="s">
        <v>346</v>
      </c>
      <c r="BM745" s="149" t="s">
        <v>1332</v>
      </c>
    </row>
    <row r="746" spans="2:65" s="12" customFormat="1" x14ac:dyDescent="0.2">
      <c r="B746" s="157"/>
      <c r="D746" s="155" t="s">
        <v>455</v>
      </c>
      <c r="F746" s="159" t="s">
        <v>1333</v>
      </c>
      <c r="H746" s="160">
        <v>697.93499999999995</v>
      </c>
      <c r="I746" s="161"/>
      <c r="L746" s="157"/>
      <c r="M746" s="162"/>
      <c r="T746" s="163"/>
      <c r="AT746" s="158" t="s">
        <v>455</v>
      </c>
      <c r="AU746" s="158" t="s">
        <v>90</v>
      </c>
      <c r="AV746" s="12" t="s">
        <v>90</v>
      </c>
      <c r="AW746" s="12" t="s">
        <v>3</v>
      </c>
      <c r="AX746" s="12" t="s">
        <v>88</v>
      </c>
      <c r="AY746" s="158" t="s">
        <v>309</v>
      </c>
    </row>
    <row r="747" spans="2:65" s="1" customFormat="1" ht="16.5" customHeight="1" x14ac:dyDescent="0.2">
      <c r="B747" s="137"/>
      <c r="C747" s="138" t="s">
        <v>1334</v>
      </c>
      <c r="D747" s="138" t="s">
        <v>311</v>
      </c>
      <c r="E747" s="139" t="s">
        <v>1335</v>
      </c>
      <c r="F747" s="140" t="s">
        <v>1336</v>
      </c>
      <c r="G747" s="141" t="s">
        <v>360</v>
      </c>
      <c r="H747" s="142">
        <v>6632.5</v>
      </c>
      <c r="I747" s="143"/>
      <c r="J747" s="144">
        <f>ROUND(I747*H747,2)</f>
        <v>0</v>
      </c>
      <c r="K747" s="140" t="s">
        <v>610</v>
      </c>
      <c r="L747" s="33"/>
      <c r="M747" s="145" t="s">
        <v>1</v>
      </c>
      <c r="N747" s="146" t="s">
        <v>46</v>
      </c>
      <c r="P747" s="147">
        <f>O747*H747</f>
        <v>0</v>
      </c>
      <c r="Q747" s="147">
        <v>0</v>
      </c>
      <c r="R747" s="147">
        <f>Q747*H747</f>
        <v>0</v>
      </c>
      <c r="S747" s="147">
        <v>0</v>
      </c>
      <c r="T747" s="148">
        <f>S747*H747</f>
        <v>0</v>
      </c>
      <c r="AR747" s="149" t="s">
        <v>346</v>
      </c>
      <c r="AT747" s="149" t="s">
        <v>311</v>
      </c>
      <c r="AU747" s="149" t="s">
        <v>90</v>
      </c>
      <c r="AY747" s="17" t="s">
        <v>309</v>
      </c>
      <c r="BE747" s="150">
        <f>IF(N747="základní",J747,0)</f>
        <v>0</v>
      </c>
      <c r="BF747" s="150">
        <f>IF(N747="snížená",J747,0)</f>
        <v>0</v>
      </c>
      <c r="BG747" s="150">
        <f>IF(N747="zákl. přenesená",J747,0)</f>
        <v>0</v>
      </c>
      <c r="BH747" s="150">
        <f>IF(N747="sníž. přenesená",J747,0)</f>
        <v>0</v>
      </c>
      <c r="BI747" s="150">
        <f>IF(N747="nulová",J747,0)</f>
        <v>0</v>
      </c>
      <c r="BJ747" s="17" t="s">
        <v>88</v>
      </c>
      <c r="BK747" s="150">
        <f>ROUND(I747*H747,2)</f>
        <v>0</v>
      </c>
      <c r="BL747" s="17" t="s">
        <v>346</v>
      </c>
      <c r="BM747" s="149" t="s">
        <v>1337</v>
      </c>
    </row>
    <row r="748" spans="2:65" s="1" customFormat="1" x14ac:dyDescent="0.2">
      <c r="B748" s="33"/>
      <c r="D748" s="151" t="s">
        <v>316</v>
      </c>
      <c r="F748" s="152" t="s">
        <v>1338</v>
      </c>
      <c r="I748" s="153"/>
      <c r="L748" s="33"/>
      <c r="M748" s="154"/>
      <c r="T748" s="57"/>
      <c r="AT748" s="17" t="s">
        <v>316</v>
      </c>
      <c r="AU748" s="17" t="s">
        <v>90</v>
      </c>
    </row>
    <row r="749" spans="2:65" s="14" customFormat="1" x14ac:dyDescent="0.2">
      <c r="B749" s="176"/>
      <c r="D749" s="155" t="s">
        <v>455</v>
      </c>
      <c r="E749" s="177" t="s">
        <v>1</v>
      </c>
      <c r="F749" s="178" t="s">
        <v>613</v>
      </c>
      <c r="H749" s="177" t="s">
        <v>1</v>
      </c>
      <c r="I749" s="179"/>
      <c r="L749" s="176"/>
      <c r="M749" s="180"/>
      <c r="T749" s="181"/>
      <c r="AT749" s="177" t="s">
        <v>455</v>
      </c>
      <c r="AU749" s="177" t="s">
        <v>90</v>
      </c>
      <c r="AV749" s="14" t="s">
        <v>88</v>
      </c>
      <c r="AW749" s="14" t="s">
        <v>37</v>
      </c>
      <c r="AX749" s="14" t="s">
        <v>81</v>
      </c>
      <c r="AY749" s="177" t="s">
        <v>309</v>
      </c>
    </row>
    <row r="750" spans="2:65" s="12" customFormat="1" x14ac:dyDescent="0.2">
      <c r="B750" s="157"/>
      <c r="D750" s="155" t="s">
        <v>455</v>
      </c>
      <c r="E750" s="158" t="s">
        <v>1</v>
      </c>
      <c r="F750" s="159" t="s">
        <v>1339</v>
      </c>
      <c r="H750" s="160">
        <v>6632.5</v>
      </c>
      <c r="I750" s="161"/>
      <c r="L750" s="157"/>
      <c r="M750" s="162"/>
      <c r="T750" s="163"/>
      <c r="AT750" s="158" t="s">
        <v>455</v>
      </c>
      <c r="AU750" s="158" t="s">
        <v>90</v>
      </c>
      <c r="AV750" s="12" t="s">
        <v>90</v>
      </c>
      <c r="AW750" s="12" t="s">
        <v>37</v>
      </c>
      <c r="AX750" s="12" t="s">
        <v>81</v>
      </c>
      <c r="AY750" s="158" t="s">
        <v>309</v>
      </c>
    </row>
    <row r="751" spans="2:65" s="13" customFormat="1" x14ac:dyDescent="0.2">
      <c r="B751" s="164"/>
      <c r="D751" s="155" t="s">
        <v>455</v>
      </c>
      <c r="E751" s="165" t="s">
        <v>1</v>
      </c>
      <c r="F751" s="166" t="s">
        <v>457</v>
      </c>
      <c r="H751" s="167">
        <v>6632.5</v>
      </c>
      <c r="I751" s="168"/>
      <c r="L751" s="164"/>
      <c r="M751" s="169"/>
      <c r="T751" s="170"/>
      <c r="AT751" s="165" t="s">
        <v>455</v>
      </c>
      <c r="AU751" s="165" t="s">
        <v>90</v>
      </c>
      <c r="AV751" s="13" t="s">
        <v>120</v>
      </c>
      <c r="AW751" s="13" t="s">
        <v>37</v>
      </c>
      <c r="AX751" s="13" t="s">
        <v>88</v>
      </c>
      <c r="AY751" s="165" t="s">
        <v>309</v>
      </c>
    </row>
    <row r="752" spans="2:65" s="1" customFormat="1" ht="16.5" customHeight="1" x14ac:dyDescent="0.2">
      <c r="B752" s="137"/>
      <c r="C752" s="182" t="s">
        <v>1340</v>
      </c>
      <c r="D752" s="182" t="s">
        <v>643</v>
      </c>
      <c r="E752" s="183" t="s">
        <v>1341</v>
      </c>
      <c r="F752" s="184" t="s">
        <v>1342</v>
      </c>
      <c r="G752" s="185" t="s">
        <v>391</v>
      </c>
      <c r="H752" s="186">
        <v>2.1890000000000001</v>
      </c>
      <c r="I752" s="187"/>
      <c r="J752" s="188">
        <f>ROUND(I752*H752,2)</f>
        <v>0</v>
      </c>
      <c r="K752" s="184" t="s">
        <v>610</v>
      </c>
      <c r="L752" s="189"/>
      <c r="M752" s="190" t="s">
        <v>1</v>
      </c>
      <c r="N752" s="191" t="s">
        <v>46</v>
      </c>
      <c r="P752" s="147">
        <f>O752*H752</f>
        <v>0</v>
      </c>
      <c r="Q752" s="147">
        <v>1</v>
      </c>
      <c r="R752" s="147">
        <f>Q752*H752</f>
        <v>2.1890000000000001</v>
      </c>
      <c r="S752" s="147">
        <v>0</v>
      </c>
      <c r="T752" s="148">
        <f>S752*H752</f>
        <v>0</v>
      </c>
      <c r="AR752" s="149" t="s">
        <v>385</v>
      </c>
      <c r="AT752" s="149" t="s">
        <v>643</v>
      </c>
      <c r="AU752" s="149" t="s">
        <v>90</v>
      </c>
      <c r="AY752" s="17" t="s">
        <v>309</v>
      </c>
      <c r="BE752" s="150">
        <f>IF(N752="základní",J752,0)</f>
        <v>0</v>
      </c>
      <c r="BF752" s="150">
        <f>IF(N752="snížená",J752,0)</f>
        <v>0</v>
      </c>
      <c r="BG752" s="150">
        <f>IF(N752="zákl. přenesená",J752,0)</f>
        <v>0</v>
      </c>
      <c r="BH752" s="150">
        <f>IF(N752="sníž. přenesená",J752,0)</f>
        <v>0</v>
      </c>
      <c r="BI752" s="150">
        <f>IF(N752="nulová",J752,0)</f>
        <v>0</v>
      </c>
      <c r="BJ752" s="17" t="s">
        <v>88</v>
      </c>
      <c r="BK752" s="150">
        <f>ROUND(I752*H752,2)</f>
        <v>0</v>
      </c>
      <c r="BL752" s="17" t="s">
        <v>346</v>
      </c>
      <c r="BM752" s="149" t="s">
        <v>1343</v>
      </c>
    </row>
    <row r="753" spans="2:65" s="12" customFormat="1" x14ac:dyDescent="0.2">
      <c r="B753" s="157"/>
      <c r="D753" s="155" t="s">
        <v>455</v>
      </c>
      <c r="F753" s="159" t="s">
        <v>1344</v>
      </c>
      <c r="H753" s="160">
        <v>2.1890000000000001</v>
      </c>
      <c r="I753" s="161"/>
      <c r="L753" s="157"/>
      <c r="M753" s="162"/>
      <c r="T753" s="163"/>
      <c r="AT753" s="158" t="s">
        <v>455</v>
      </c>
      <c r="AU753" s="158" t="s">
        <v>90</v>
      </c>
      <c r="AV753" s="12" t="s">
        <v>90</v>
      </c>
      <c r="AW753" s="12" t="s">
        <v>3</v>
      </c>
      <c r="AX753" s="12" t="s">
        <v>88</v>
      </c>
      <c r="AY753" s="158" t="s">
        <v>309</v>
      </c>
    </row>
    <row r="754" spans="2:65" s="1" customFormat="1" ht="16.5" customHeight="1" x14ac:dyDescent="0.2">
      <c r="B754" s="137"/>
      <c r="C754" s="138" t="s">
        <v>1345</v>
      </c>
      <c r="D754" s="138" t="s">
        <v>311</v>
      </c>
      <c r="E754" s="139" t="s">
        <v>1335</v>
      </c>
      <c r="F754" s="140" t="s">
        <v>1336</v>
      </c>
      <c r="G754" s="141" t="s">
        <v>360</v>
      </c>
      <c r="H754" s="142">
        <v>133.76</v>
      </c>
      <c r="I754" s="143"/>
      <c r="J754" s="144">
        <f>ROUND(I754*H754,2)</f>
        <v>0</v>
      </c>
      <c r="K754" s="140" t="s">
        <v>610</v>
      </c>
      <c r="L754" s="33"/>
      <c r="M754" s="145" t="s">
        <v>1</v>
      </c>
      <c r="N754" s="146" t="s">
        <v>46</v>
      </c>
      <c r="P754" s="147">
        <f>O754*H754</f>
        <v>0</v>
      </c>
      <c r="Q754" s="147">
        <v>0</v>
      </c>
      <c r="R754" s="147">
        <f>Q754*H754</f>
        <v>0</v>
      </c>
      <c r="S754" s="147">
        <v>0</v>
      </c>
      <c r="T754" s="148">
        <f>S754*H754</f>
        <v>0</v>
      </c>
      <c r="AR754" s="149" t="s">
        <v>346</v>
      </c>
      <c r="AT754" s="149" t="s">
        <v>311</v>
      </c>
      <c r="AU754" s="149" t="s">
        <v>90</v>
      </c>
      <c r="AY754" s="17" t="s">
        <v>309</v>
      </c>
      <c r="BE754" s="150">
        <f>IF(N754="základní",J754,0)</f>
        <v>0</v>
      </c>
      <c r="BF754" s="150">
        <f>IF(N754="snížená",J754,0)</f>
        <v>0</v>
      </c>
      <c r="BG754" s="150">
        <f>IF(N754="zákl. přenesená",J754,0)</f>
        <v>0</v>
      </c>
      <c r="BH754" s="150">
        <f>IF(N754="sníž. přenesená",J754,0)</f>
        <v>0</v>
      </c>
      <c r="BI754" s="150">
        <f>IF(N754="nulová",J754,0)</f>
        <v>0</v>
      </c>
      <c r="BJ754" s="17" t="s">
        <v>88</v>
      </c>
      <c r="BK754" s="150">
        <f>ROUND(I754*H754,2)</f>
        <v>0</v>
      </c>
      <c r="BL754" s="17" t="s">
        <v>346</v>
      </c>
      <c r="BM754" s="149" t="s">
        <v>1346</v>
      </c>
    </row>
    <row r="755" spans="2:65" s="1" customFormat="1" x14ac:dyDescent="0.2">
      <c r="B755" s="33"/>
      <c r="D755" s="151" t="s">
        <v>316</v>
      </c>
      <c r="F755" s="152" t="s">
        <v>1338</v>
      </c>
      <c r="I755" s="153"/>
      <c r="L755" s="33"/>
      <c r="M755" s="154"/>
      <c r="T755" s="57"/>
      <c r="AT755" s="17" t="s">
        <v>316</v>
      </c>
      <c r="AU755" s="17" t="s">
        <v>90</v>
      </c>
    </row>
    <row r="756" spans="2:65" s="12" customFormat="1" x14ac:dyDescent="0.2">
      <c r="B756" s="157"/>
      <c r="D756" s="155" t="s">
        <v>455</v>
      </c>
      <c r="E756" s="158" t="s">
        <v>1</v>
      </c>
      <c r="F756" s="159" t="s">
        <v>1205</v>
      </c>
      <c r="H756" s="160">
        <v>133.76</v>
      </c>
      <c r="I756" s="161"/>
      <c r="L756" s="157"/>
      <c r="M756" s="162"/>
      <c r="T756" s="163"/>
      <c r="AT756" s="158" t="s">
        <v>455</v>
      </c>
      <c r="AU756" s="158" t="s">
        <v>90</v>
      </c>
      <c r="AV756" s="12" t="s">
        <v>90</v>
      </c>
      <c r="AW756" s="12" t="s">
        <v>37</v>
      </c>
      <c r="AX756" s="12" t="s">
        <v>81</v>
      </c>
      <c r="AY756" s="158" t="s">
        <v>309</v>
      </c>
    </row>
    <row r="757" spans="2:65" s="13" customFormat="1" x14ac:dyDescent="0.2">
      <c r="B757" s="164"/>
      <c r="D757" s="155" t="s">
        <v>455</v>
      </c>
      <c r="E757" s="165" t="s">
        <v>1</v>
      </c>
      <c r="F757" s="166" t="s">
        <v>457</v>
      </c>
      <c r="H757" s="167">
        <v>133.76</v>
      </c>
      <c r="I757" s="168"/>
      <c r="L757" s="164"/>
      <c r="M757" s="169"/>
      <c r="T757" s="170"/>
      <c r="AT757" s="165" t="s">
        <v>455</v>
      </c>
      <c r="AU757" s="165" t="s">
        <v>90</v>
      </c>
      <c r="AV757" s="13" t="s">
        <v>120</v>
      </c>
      <c r="AW757" s="13" t="s">
        <v>37</v>
      </c>
      <c r="AX757" s="13" t="s">
        <v>88</v>
      </c>
      <c r="AY757" s="165" t="s">
        <v>309</v>
      </c>
    </row>
    <row r="758" spans="2:65" s="1" customFormat="1" ht="16.5" customHeight="1" x14ac:dyDescent="0.2">
      <c r="B758" s="137"/>
      <c r="C758" s="182" t="s">
        <v>1347</v>
      </c>
      <c r="D758" s="182" t="s">
        <v>643</v>
      </c>
      <c r="E758" s="183" t="s">
        <v>1341</v>
      </c>
      <c r="F758" s="184" t="s">
        <v>1342</v>
      </c>
      <c r="G758" s="185" t="s">
        <v>391</v>
      </c>
      <c r="H758" s="186">
        <v>4.3999999999999997E-2</v>
      </c>
      <c r="I758" s="187"/>
      <c r="J758" s="188">
        <f>ROUND(I758*H758,2)</f>
        <v>0</v>
      </c>
      <c r="K758" s="184" t="s">
        <v>610</v>
      </c>
      <c r="L758" s="189"/>
      <c r="M758" s="190" t="s">
        <v>1</v>
      </c>
      <c r="N758" s="191" t="s">
        <v>46</v>
      </c>
      <c r="P758" s="147">
        <f>O758*H758</f>
        <v>0</v>
      </c>
      <c r="Q758" s="147">
        <v>1</v>
      </c>
      <c r="R758" s="147">
        <f>Q758*H758</f>
        <v>4.3999999999999997E-2</v>
      </c>
      <c r="S758" s="147">
        <v>0</v>
      </c>
      <c r="T758" s="148">
        <f>S758*H758</f>
        <v>0</v>
      </c>
      <c r="AR758" s="149" t="s">
        <v>385</v>
      </c>
      <c r="AT758" s="149" t="s">
        <v>643</v>
      </c>
      <c r="AU758" s="149" t="s">
        <v>90</v>
      </c>
      <c r="AY758" s="17" t="s">
        <v>309</v>
      </c>
      <c r="BE758" s="150">
        <f>IF(N758="základní",J758,0)</f>
        <v>0</v>
      </c>
      <c r="BF758" s="150">
        <f>IF(N758="snížená",J758,0)</f>
        <v>0</v>
      </c>
      <c r="BG758" s="150">
        <f>IF(N758="zákl. přenesená",J758,0)</f>
        <v>0</v>
      </c>
      <c r="BH758" s="150">
        <f>IF(N758="sníž. přenesená",J758,0)</f>
        <v>0</v>
      </c>
      <c r="BI758" s="150">
        <f>IF(N758="nulová",J758,0)</f>
        <v>0</v>
      </c>
      <c r="BJ758" s="17" t="s">
        <v>88</v>
      </c>
      <c r="BK758" s="150">
        <f>ROUND(I758*H758,2)</f>
        <v>0</v>
      </c>
      <c r="BL758" s="17" t="s">
        <v>346</v>
      </c>
      <c r="BM758" s="149" t="s">
        <v>1348</v>
      </c>
    </row>
    <row r="759" spans="2:65" s="12" customFormat="1" x14ac:dyDescent="0.2">
      <c r="B759" s="157"/>
      <c r="D759" s="155" t="s">
        <v>455</v>
      </c>
      <c r="F759" s="159" t="s">
        <v>1349</v>
      </c>
      <c r="H759" s="160">
        <v>4.3999999999999997E-2</v>
      </c>
      <c r="I759" s="161"/>
      <c r="L759" s="157"/>
      <c r="M759" s="162"/>
      <c r="T759" s="163"/>
      <c r="AT759" s="158" t="s">
        <v>455</v>
      </c>
      <c r="AU759" s="158" t="s">
        <v>90</v>
      </c>
      <c r="AV759" s="12" t="s">
        <v>90</v>
      </c>
      <c r="AW759" s="12" t="s">
        <v>3</v>
      </c>
      <c r="AX759" s="12" t="s">
        <v>88</v>
      </c>
      <c r="AY759" s="158" t="s">
        <v>309</v>
      </c>
    </row>
    <row r="760" spans="2:65" s="1" customFormat="1" ht="16.5" customHeight="1" x14ac:dyDescent="0.2">
      <c r="B760" s="137"/>
      <c r="C760" s="138" t="s">
        <v>1350</v>
      </c>
      <c r="D760" s="138" t="s">
        <v>311</v>
      </c>
      <c r="E760" s="139" t="s">
        <v>1351</v>
      </c>
      <c r="F760" s="140" t="s">
        <v>1352</v>
      </c>
      <c r="G760" s="141" t="s">
        <v>360</v>
      </c>
      <c r="H760" s="142">
        <v>3861.68</v>
      </c>
      <c r="I760" s="143"/>
      <c r="J760" s="144">
        <f>ROUND(I760*H760,2)</f>
        <v>0</v>
      </c>
      <c r="K760" s="140" t="s">
        <v>610</v>
      </c>
      <c r="L760" s="33"/>
      <c r="M760" s="145" t="s">
        <v>1</v>
      </c>
      <c r="N760" s="146" t="s">
        <v>46</v>
      </c>
      <c r="P760" s="147">
        <f>O760*H760</f>
        <v>0</v>
      </c>
      <c r="Q760" s="147">
        <v>0</v>
      </c>
      <c r="R760" s="147">
        <f>Q760*H760</f>
        <v>0</v>
      </c>
      <c r="S760" s="147">
        <v>0</v>
      </c>
      <c r="T760" s="148">
        <f>S760*H760</f>
        <v>0</v>
      </c>
      <c r="AR760" s="149" t="s">
        <v>346</v>
      </c>
      <c r="AT760" s="149" t="s">
        <v>311</v>
      </c>
      <c r="AU760" s="149" t="s">
        <v>90</v>
      </c>
      <c r="AY760" s="17" t="s">
        <v>309</v>
      </c>
      <c r="BE760" s="150">
        <f>IF(N760="základní",J760,0)</f>
        <v>0</v>
      </c>
      <c r="BF760" s="150">
        <f>IF(N760="snížená",J760,0)</f>
        <v>0</v>
      </c>
      <c r="BG760" s="150">
        <f>IF(N760="zákl. přenesená",J760,0)</f>
        <v>0</v>
      </c>
      <c r="BH760" s="150">
        <f>IF(N760="sníž. přenesená",J760,0)</f>
        <v>0</v>
      </c>
      <c r="BI760" s="150">
        <f>IF(N760="nulová",J760,0)</f>
        <v>0</v>
      </c>
      <c r="BJ760" s="17" t="s">
        <v>88</v>
      </c>
      <c r="BK760" s="150">
        <f>ROUND(I760*H760,2)</f>
        <v>0</v>
      </c>
      <c r="BL760" s="17" t="s">
        <v>346</v>
      </c>
      <c r="BM760" s="149" t="s">
        <v>1353</v>
      </c>
    </row>
    <row r="761" spans="2:65" s="1" customFormat="1" x14ac:dyDescent="0.2">
      <c r="B761" s="33"/>
      <c r="D761" s="151" t="s">
        <v>316</v>
      </c>
      <c r="F761" s="152" t="s">
        <v>1354</v>
      </c>
      <c r="I761" s="153"/>
      <c r="L761" s="33"/>
      <c r="M761" s="154"/>
      <c r="T761" s="57"/>
      <c r="AT761" s="17" t="s">
        <v>316</v>
      </c>
      <c r="AU761" s="17" t="s">
        <v>90</v>
      </c>
    </row>
    <row r="762" spans="2:65" s="14" customFormat="1" x14ac:dyDescent="0.2">
      <c r="B762" s="176"/>
      <c r="D762" s="155" t="s">
        <v>455</v>
      </c>
      <c r="E762" s="177" t="s">
        <v>1</v>
      </c>
      <c r="F762" s="178" t="s">
        <v>613</v>
      </c>
      <c r="H762" s="177" t="s">
        <v>1</v>
      </c>
      <c r="I762" s="179"/>
      <c r="L762" s="176"/>
      <c r="M762" s="180"/>
      <c r="T762" s="181"/>
      <c r="AT762" s="177" t="s">
        <v>455</v>
      </c>
      <c r="AU762" s="177" t="s">
        <v>90</v>
      </c>
      <c r="AV762" s="14" t="s">
        <v>88</v>
      </c>
      <c r="AW762" s="14" t="s">
        <v>37</v>
      </c>
      <c r="AX762" s="14" t="s">
        <v>81</v>
      </c>
      <c r="AY762" s="177" t="s">
        <v>309</v>
      </c>
    </row>
    <row r="763" spans="2:65" s="12" customFormat="1" x14ac:dyDescent="0.2">
      <c r="B763" s="157"/>
      <c r="D763" s="155" t="s">
        <v>455</v>
      </c>
      <c r="E763" s="158" t="s">
        <v>1</v>
      </c>
      <c r="F763" s="159" t="s">
        <v>1355</v>
      </c>
      <c r="H763" s="160">
        <v>3861.68</v>
      </c>
      <c r="I763" s="161"/>
      <c r="L763" s="157"/>
      <c r="M763" s="162"/>
      <c r="T763" s="163"/>
      <c r="AT763" s="158" t="s">
        <v>455</v>
      </c>
      <c r="AU763" s="158" t="s">
        <v>90</v>
      </c>
      <c r="AV763" s="12" t="s">
        <v>90</v>
      </c>
      <c r="AW763" s="12" t="s">
        <v>37</v>
      </c>
      <c r="AX763" s="12" t="s">
        <v>81</v>
      </c>
      <c r="AY763" s="158" t="s">
        <v>309</v>
      </c>
    </row>
    <row r="764" spans="2:65" s="13" customFormat="1" x14ac:dyDescent="0.2">
      <c r="B764" s="164"/>
      <c r="D764" s="155" t="s">
        <v>455</v>
      </c>
      <c r="E764" s="165" t="s">
        <v>1</v>
      </c>
      <c r="F764" s="166" t="s">
        <v>457</v>
      </c>
      <c r="H764" s="167">
        <v>3861.68</v>
      </c>
      <c r="I764" s="168"/>
      <c r="L764" s="164"/>
      <c r="M764" s="169"/>
      <c r="T764" s="170"/>
      <c r="AT764" s="165" t="s">
        <v>455</v>
      </c>
      <c r="AU764" s="165" t="s">
        <v>90</v>
      </c>
      <c r="AV764" s="13" t="s">
        <v>120</v>
      </c>
      <c r="AW764" s="13" t="s">
        <v>37</v>
      </c>
      <c r="AX764" s="13" t="s">
        <v>88</v>
      </c>
      <c r="AY764" s="165" t="s">
        <v>309</v>
      </c>
    </row>
    <row r="765" spans="2:65" s="1" customFormat="1" ht="16.5" customHeight="1" x14ac:dyDescent="0.2">
      <c r="B765" s="137"/>
      <c r="C765" s="182" t="s">
        <v>1356</v>
      </c>
      <c r="D765" s="182" t="s">
        <v>643</v>
      </c>
      <c r="E765" s="183" t="s">
        <v>1341</v>
      </c>
      <c r="F765" s="184" t="s">
        <v>1342</v>
      </c>
      <c r="G765" s="185" t="s">
        <v>391</v>
      </c>
      <c r="H765" s="186">
        <v>1.3129999999999999</v>
      </c>
      <c r="I765" s="187"/>
      <c r="J765" s="188">
        <f>ROUND(I765*H765,2)</f>
        <v>0</v>
      </c>
      <c r="K765" s="184" t="s">
        <v>610</v>
      </c>
      <c r="L765" s="189"/>
      <c r="M765" s="190" t="s">
        <v>1</v>
      </c>
      <c r="N765" s="191" t="s">
        <v>46</v>
      </c>
      <c r="P765" s="147">
        <f>O765*H765</f>
        <v>0</v>
      </c>
      <c r="Q765" s="147">
        <v>1</v>
      </c>
      <c r="R765" s="147">
        <f>Q765*H765</f>
        <v>1.3129999999999999</v>
      </c>
      <c r="S765" s="147">
        <v>0</v>
      </c>
      <c r="T765" s="148">
        <f>S765*H765</f>
        <v>0</v>
      </c>
      <c r="AR765" s="149" t="s">
        <v>385</v>
      </c>
      <c r="AT765" s="149" t="s">
        <v>643</v>
      </c>
      <c r="AU765" s="149" t="s">
        <v>90</v>
      </c>
      <c r="AY765" s="17" t="s">
        <v>309</v>
      </c>
      <c r="BE765" s="150">
        <f>IF(N765="základní",J765,0)</f>
        <v>0</v>
      </c>
      <c r="BF765" s="150">
        <f>IF(N765="snížená",J765,0)</f>
        <v>0</v>
      </c>
      <c r="BG765" s="150">
        <f>IF(N765="zákl. přenesená",J765,0)</f>
        <v>0</v>
      </c>
      <c r="BH765" s="150">
        <f>IF(N765="sníž. přenesená",J765,0)</f>
        <v>0</v>
      </c>
      <c r="BI765" s="150">
        <f>IF(N765="nulová",J765,0)</f>
        <v>0</v>
      </c>
      <c r="BJ765" s="17" t="s">
        <v>88</v>
      </c>
      <c r="BK765" s="150">
        <f>ROUND(I765*H765,2)</f>
        <v>0</v>
      </c>
      <c r="BL765" s="17" t="s">
        <v>346</v>
      </c>
      <c r="BM765" s="149" t="s">
        <v>1357</v>
      </c>
    </row>
    <row r="766" spans="2:65" s="12" customFormat="1" x14ac:dyDescent="0.2">
      <c r="B766" s="157"/>
      <c r="D766" s="155" t="s">
        <v>455</v>
      </c>
      <c r="F766" s="159" t="s">
        <v>1358</v>
      </c>
      <c r="H766" s="160">
        <v>1.3129999999999999</v>
      </c>
      <c r="I766" s="161"/>
      <c r="L766" s="157"/>
      <c r="M766" s="162"/>
      <c r="T766" s="163"/>
      <c r="AT766" s="158" t="s">
        <v>455</v>
      </c>
      <c r="AU766" s="158" t="s">
        <v>90</v>
      </c>
      <c r="AV766" s="12" t="s">
        <v>90</v>
      </c>
      <c r="AW766" s="12" t="s">
        <v>3</v>
      </c>
      <c r="AX766" s="12" t="s">
        <v>88</v>
      </c>
      <c r="AY766" s="158" t="s">
        <v>309</v>
      </c>
    </row>
    <row r="767" spans="2:65" s="1" customFormat="1" ht="16.5" customHeight="1" x14ac:dyDescent="0.2">
      <c r="B767" s="137"/>
      <c r="C767" s="138" t="s">
        <v>1359</v>
      </c>
      <c r="D767" s="138" t="s">
        <v>311</v>
      </c>
      <c r="E767" s="139" t="s">
        <v>1360</v>
      </c>
      <c r="F767" s="140" t="s">
        <v>1361</v>
      </c>
      <c r="G767" s="141" t="s">
        <v>360</v>
      </c>
      <c r="H767" s="142">
        <v>3316.25</v>
      </c>
      <c r="I767" s="143"/>
      <c r="J767" s="144">
        <f>ROUND(I767*H767,2)</f>
        <v>0</v>
      </c>
      <c r="K767" s="140" t="s">
        <v>610</v>
      </c>
      <c r="L767" s="33"/>
      <c r="M767" s="145" t="s">
        <v>1</v>
      </c>
      <c r="N767" s="146" t="s">
        <v>46</v>
      </c>
      <c r="P767" s="147">
        <f>O767*H767</f>
        <v>0</v>
      </c>
      <c r="Q767" s="147">
        <v>4.0000000000000002E-4</v>
      </c>
      <c r="R767" s="147">
        <f>Q767*H767</f>
        <v>1.3265</v>
      </c>
      <c r="S767" s="147">
        <v>0</v>
      </c>
      <c r="T767" s="148">
        <f>S767*H767</f>
        <v>0</v>
      </c>
      <c r="AR767" s="149" t="s">
        <v>346</v>
      </c>
      <c r="AT767" s="149" t="s">
        <v>311</v>
      </c>
      <c r="AU767" s="149" t="s">
        <v>90</v>
      </c>
      <c r="AY767" s="17" t="s">
        <v>309</v>
      </c>
      <c r="BE767" s="150">
        <f>IF(N767="základní",J767,0)</f>
        <v>0</v>
      </c>
      <c r="BF767" s="150">
        <f>IF(N767="snížená",J767,0)</f>
        <v>0</v>
      </c>
      <c r="BG767" s="150">
        <f>IF(N767="zákl. přenesená",J767,0)</f>
        <v>0</v>
      </c>
      <c r="BH767" s="150">
        <f>IF(N767="sníž. přenesená",J767,0)</f>
        <v>0</v>
      </c>
      <c r="BI767" s="150">
        <f>IF(N767="nulová",J767,0)</f>
        <v>0</v>
      </c>
      <c r="BJ767" s="17" t="s">
        <v>88</v>
      </c>
      <c r="BK767" s="150">
        <f>ROUND(I767*H767,2)</f>
        <v>0</v>
      </c>
      <c r="BL767" s="17" t="s">
        <v>346</v>
      </c>
      <c r="BM767" s="149" t="s">
        <v>1362</v>
      </c>
    </row>
    <row r="768" spans="2:65" s="1" customFormat="1" x14ac:dyDescent="0.2">
      <c r="B768" s="33"/>
      <c r="D768" s="151" t="s">
        <v>316</v>
      </c>
      <c r="F768" s="152" t="s">
        <v>1363</v>
      </c>
      <c r="I768" s="153"/>
      <c r="L768" s="33"/>
      <c r="M768" s="154"/>
      <c r="T768" s="57"/>
      <c r="AT768" s="17" t="s">
        <v>316</v>
      </c>
      <c r="AU768" s="17" t="s">
        <v>90</v>
      </c>
    </row>
    <row r="769" spans="2:65" s="14" customFormat="1" x14ac:dyDescent="0.2">
      <c r="B769" s="176"/>
      <c r="D769" s="155" t="s">
        <v>455</v>
      </c>
      <c r="E769" s="177" t="s">
        <v>1</v>
      </c>
      <c r="F769" s="178" t="s">
        <v>613</v>
      </c>
      <c r="H769" s="177" t="s">
        <v>1</v>
      </c>
      <c r="I769" s="179"/>
      <c r="L769" s="176"/>
      <c r="M769" s="180"/>
      <c r="T769" s="181"/>
      <c r="AT769" s="177" t="s">
        <v>455</v>
      </c>
      <c r="AU769" s="177" t="s">
        <v>90</v>
      </c>
      <c r="AV769" s="14" t="s">
        <v>88</v>
      </c>
      <c r="AW769" s="14" t="s">
        <v>37</v>
      </c>
      <c r="AX769" s="14" t="s">
        <v>81</v>
      </c>
      <c r="AY769" s="177" t="s">
        <v>309</v>
      </c>
    </row>
    <row r="770" spans="2:65" s="12" customFormat="1" x14ac:dyDescent="0.2">
      <c r="B770" s="157"/>
      <c r="D770" s="155" t="s">
        <v>455</v>
      </c>
      <c r="E770" s="158" t="s">
        <v>1</v>
      </c>
      <c r="F770" s="159" t="s">
        <v>1364</v>
      </c>
      <c r="H770" s="160">
        <v>3316.25</v>
      </c>
      <c r="I770" s="161"/>
      <c r="L770" s="157"/>
      <c r="M770" s="162"/>
      <c r="T770" s="163"/>
      <c r="AT770" s="158" t="s">
        <v>455</v>
      </c>
      <c r="AU770" s="158" t="s">
        <v>90</v>
      </c>
      <c r="AV770" s="12" t="s">
        <v>90</v>
      </c>
      <c r="AW770" s="12" t="s">
        <v>37</v>
      </c>
      <c r="AX770" s="12" t="s">
        <v>81</v>
      </c>
      <c r="AY770" s="158" t="s">
        <v>309</v>
      </c>
    </row>
    <row r="771" spans="2:65" s="13" customFormat="1" x14ac:dyDescent="0.2">
      <c r="B771" s="164"/>
      <c r="D771" s="155" t="s">
        <v>455</v>
      </c>
      <c r="E771" s="165" t="s">
        <v>1</v>
      </c>
      <c r="F771" s="166" t="s">
        <v>457</v>
      </c>
      <c r="H771" s="167">
        <v>3316.25</v>
      </c>
      <c r="I771" s="168"/>
      <c r="L771" s="164"/>
      <c r="M771" s="169"/>
      <c r="T771" s="170"/>
      <c r="AT771" s="165" t="s">
        <v>455</v>
      </c>
      <c r="AU771" s="165" t="s">
        <v>90</v>
      </c>
      <c r="AV771" s="13" t="s">
        <v>120</v>
      </c>
      <c r="AW771" s="13" t="s">
        <v>37</v>
      </c>
      <c r="AX771" s="13" t="s">
        <v>88</v>
      </c>
      <c r="AY771" s="165" t="s">
        <v>309</v>
      </c>
    </row>
    <row r="772" spans="2:65" s="1" customFormat="1" ht="24.2" customHeight="1" x14ac:dyDescent="0.2">
      <c r="B772" s="137"/>
      <c r="C772" s="182" t="s">
        <v>1365</v>
      </c>
      <c r="D772" s="182" t="s">
        <v>643</v>
      </c>
      <c r="E772" s="183" t="s">
        <v>1366</v>
      </c>
      <c r="F772" s="184" t="s">
        <v>1367</v>
      </c>
      <c r="G772" s="185" t="s">
        <v>360</v>
      </c>
      <c r="H772" s="186">
        <v>3865.0889999999999</v>
      </c>
      <c r="I772" s="187"/>
      <c r="J772" s="188">
        <f>ROUND(I772*H772,2)</f>
        <v>0</v>
      </c>
      <c r="K772" s="184" t="s">
        <v>610</v>
      </c>
      <c r="L772" s="189"/>
      <c r="M772" s="190" t="s">
        <v>1</v>
      </c>
      <c r="N772" s="191" t="s">
        <v>46</v>
      </c>
      <c r="P772" s="147">
        <f>O772*H772</f>
        <v>0</v>
      </c>
      <c r="Q772" s="147">
        <v>5.4000000000000003E-3</v>
      </c>
      <c r="R772" s="147">
        <f>Q772*H772</f>
        <v>20.871480600000002</v>
      </c>
      <c r="S772" s="147">
        <v>0</v>
      </c>
      <c r="T772" s="148">
        <f>S772*H772</f>
        <v>0</v>
      </c>
      <c r="AR772" s="149" t="s">
        <v>385</v>
      </c>
      <c r="AT772" s="149" t="s">
        <v>643</v>
      </c>
      <c r="AU772" s="149" t="s">
        <v>90</v>
      </c>
      <c r="AY772" s="17" t="s">
        <v>309</v>
      </c>
      <c r="BE772" s="150">
        <f>IF(N772="základní",J772,0)</f>
        <v>0</v>
      </c>
      <c r="BF772" s="150">
        <f>IF(N772="snížená",J772,0)</f>
        <v>0</v>
      </c>
      <c r="BG772" s="150">
        <f>IF(N772="zákl. přenesená",J772,0)</f>
        <v>0</v>
      </c>
      <c r="BH772" s="150">
        <f>IF(N772="sníž. přenesená",J772,0)</f>
        <v>0</v>
      </c>
      <c r="BI772" s="150">
        <f>IF(N772="nulová",J772,0)</f>
        <v>0</v>
      </c>
      <c r="BJ772" s="17" t="s">
        <v>88</v>
      </c>
      <c r="BK772" s="150">
        <f>ROUND(I772*H772,2)</f>
        <v>0</v>
      </c>
      <c r="BL772" s="17" t="s">
        <v>346</v>
      </c>
      <c r="BM772" s="149" t="s">
        <v>1368</v>
      </c>
    </row>
    <row r="773" spans="2:65" s="12" customFormat="1" x14ac:dyDescent="0.2">
      <c r="B773" s="157"/>
      <c r="D773" s="155" t="s">
        <v>455</v>
      </c>
      <c r="F773" s="159" t="s">
        <v>1369</v>
      </c>
      <c r="H773" s="160">
        <v>3865.0889999999999</v>
      </c>
      <c r="I773" s="161"/>
      <c r="L773" s="157"/>
      <c r="M773" s="162"/>
      <c r="T773" s="163"/>
      <c r="AT773" s="158" t="s">
        <v>455</v>
      </c>
      <c r="AU773" s="158" t="s">
        <v>90</v>
      </c>
      <c r="AV773" s="12" t="s">
        <v>90</v>
      </c>
      <c r="AW773" s="12" t="s">
        <v>3</v>
      </c>
      <c r="AX773" s="12" t="s">
        <v>88</v>
      </c>
      <c r="AY773" s="158" t="s">
        <v>309</v>
      </c>
    </row>
    <row r="774" spans="2:65" s="1" customFormat="1" ht="16.5" customHeight="1" x14ac:dyDescent="0.2">
      <c r="B774" s="137"/>
      <c r="C774" s="138" t="s">
        <v>1370</v>
      </c>
      <c r="D774" s="138" t="s">
        <v>311</v>
      </c>
      <c r="E774" s="139" t="s">
        <v>1360</v>
      </c>
      <c r="F774" s="140" t="s">
        <v>1361</v>
      </c>
      <c r="G774" s="141" t="s">
        <v>360</v>
      </c>
      <c r="H774" s="142">
        <v>3316.25</v>
      </c>
      <c r="I774" s="143"/>
      <c r="J774" s="144">
        <f>ROUND(I774*H774,2)</f>
        <v>0</v>
      </c>
      <c r="K774" s="140" t="s">
        <v>610</v>
      </c>
      <c r="L774" s="33"/>
      <c r="M774" s="145" t="s">
        <v>1</v>
      </c>
      <c r="N774" s="146" t="s">
        <v>46</v>
      </c>
      <c r="P774" s="147">
        <f>O774*H774</f>
        <v>0</v>
      </c>
      <c r="Q774" s="147">
        <v>4.0000000000000002E-4</v>
      </c>
      <c r="R774" s="147">
        <f>Q774*H774</f>
        <v>1.3265</v>
      </c>
      <c r="S774" s="147">
        <v>0</v>
      </c>
      <c r="T774" s="148">
        <f>S774*H774</f>
        <v>0</v>
      </c>
      <c r="AR774" s="149" t="s">
        <v>346</v>
      </c>
      <c r="AT774" s="149" t="s">
        <v>311</v>
      </c>
      <c r="AU774" s="149" t="s">
        <v>90</v>
      </c>
      <c r="AY774" s="17" t="s">
        <v>309</v>
      </c>
      <c r="BE774" s="150">
        <f>IF(N774="základní",J774,0)</f>
        <v>0</v>
      </c>
      <c r="BF774" s="150">
        <f>IF(N774="snížená",J774,0)</f>
        <v>0</v>
      </c>
      <c r="BG774" s="150">
        <f>IF(N774="zákl. přenesená",J774,0)</f>
        <v>0</v>
      </c>
      <c r="BH774" s="150">
        <f>IF(N774="sníž. přenesená",J774,0)</f>
        <v>0</v>
      </c>
      <c r="BI774" s="150">
        <f>IF(N774="nulová",J774,0)</f>
        <v>0</v>
      </c>
      <c r="BJ774" s="17" t="s">
        <v>88</v>
      </c>
      <c r="BK774" s="150">
        <f>ROUND(I774*H774,2)</f>
        <v>0</v>
      </c>
      <c r="BL774" s="17" t="s">
        <v>346</v>
      </c>
      <c r="BM774" s="149" t="s">
        <v>1371</v>
      </c>
    </row>
    <row r="775" spans="2:65" s="1" customFormat="1" x14ac:dyDescent="0.2">
      <c r="B775" s="33"/>
      <c r="D775" s="151" t="s">
        <v>316</v>
      </c>
      <c r="F775" s="152" t="s">
        <v>1363</v>
      </c>
      <c r="I775" s="153"/>
      <c r="L775" s="33"/>
      <c r="M775" s="154"/>
      <c r="T775" s="57"/>
      <c r="AT775" s="17" t="s">
        <v>316</v>
      </c>
      <c r="AU775" s="17" t="s">
        <v>90</v>
      </c>
    </row>
    <row r="776" spans="2:65" s="14" customFormat="1" x14ac:dyDescent="0.2">
      <c r="B776" s="176"/>
      <c r="D776" s="155" t="s">
        <v>455</v>
      </c>
      <c r="E776" s="177" t="s">
        <v>1</v>
      </c>
      <c r="F776" s="178" t="s">
        <v>613</v>
      </c>
      <c r="H776" s="177" t="s">
        <v>1</v>
      </c>
      <c r="I776" s="179"/>
      <c r="L776" s="176"/>
      <c r="M776" s="180"/>
      <c r="T776" s="181"/>
      <c r="AT776" s="177" t="s">
        <v>455</v>
      </c>
      <c r="AU776" s="177" t="s">
        <v>90</v>
      </c>
      <c r="AV776" s="14" t="s">
        <v>88</v>
      </c>
      <c r="AW776" s="14" t="s">
        <v>37</v>
      </c>
      <c r="AX776" s="14" t="s">
        <v>81</v>
      </c>
      <c r="AY776" s="177" t="s">
        <v>309</v>
      </c>
    </row>
    <row r="777" spans="2:65" s="12" customFormat="1" x14ac:dyDescent="0.2">
      <c r="B777" s="157"/>
      <c r="D777" s="155" t="s">
        <v>455</v>
      </c>
      <c r="E777" s="158" t="s">
        <v>1</v>
      </c>
      <c r="F777" s="159" t="s">
        <v>1364</v>
      </c>
      <c r="H777" s="160">
        <v>3316.25</v>
      </c>
      <c r="I777" s="161"/>
      <c r="L777" s="157"/>
      <c r="M777" s="162"/>
      <c r="T777" s="163"/>
      <c r="AT777" s="158" t="s">
        <v>455</v>
      </c>
      <c r="AU777" s="158" t="s">
        <v>90</v>
      </c>
      <c r="AV777" s="12" t="s">
        <v>90</v>
      </c>
      <c r="AW777" s="12" t="s">
        <v>37</v>
      </c>
      <c r="AX777" s="12" t="s">
        <v>81</v>
      </c>
      <c r="AY777" s="158" t="s">
        <v>309</v>
      </c>
    </row>
    <row r="778" spans="2:65" s="13" customFormat="1" x14ac:dyDescent="0.2">
      <c r="B778" s="164"/>
      <c r="D778" s="155" t="s">
        <v>455</v>
      </c>
      <c r="E778" s="165" t="s">
        <v>1</v>
      </c>
      <c r="F778" s="166" t="s">
        <v>457</v>
      </c>
      <c r="H778" s="167">
        <v>3316.25</v>
      </c>
      <c r="I778" s="168"/>
      <c r="L778" s="164"/>
      <c r="M778" s="169"/>
      <c r="T778" s="170"/>
      <c r="AT778" s="165" t="s">
        <v>455</v>
      </c>
      <c r="AU778" s="165" t="s">
        <v>90</v>
      </c>
      <c r="AV778" s="13" t="s">
        <v>120</v>
      </c>
      <c r="AW778" s="13" t="s">
        <v>37</v>
      </c>
      <c r="AX778" s="13" t="s">
        <v>88</v>
      </c>
      <c r="AY778" s="165" t="s">
        <v>309</v>
      </c>
    </row>
    <row r="779" spans="2:65" s="1" customFormat="1" ht="24.2" customHeight="1" x14ac:dyDescent="0.2">
      <c r="B779" s="137"/>
      <c r="C779" s="182" t="s">
        <v>1372</v>
      </c>
      <c r="D779" s="182" t="s">
        <v>643</v>
      </c>
      <c r="E779" s="183" t="s">
        <v>1373</v>
      </c>
      <c r="F779" s="184" t="s">
        <v>1374</v>
      </c>
      <c r="G779" s="185" t="s">
        <v>360</v>
      </c>
      <c r="H779" s="186">
        <v>3865.0889999999999</v>
      </c>
      <c r="I779" s="187"/>
      <c r="J779" s="188">
        <f>ROUND(I779*H779,2)</f>
        <v>0</v>
      </c>
      <c r="K779" s="184" t="s">
        <v>610</v>
      </c>
      <c r="L779" s="189"/>
      <c r="M779" s="190" t="s">
        <v>1</v>
      </c>
      <c r="N779" s="191" t="s">
        <v>46</v>
      </c>
      <c r="P779" s="147">
        <f>O779*H779</f>
        <v>0</v>
      </c>
      <c r="Q779" s="147">
        <v>5.3E-3</v>
      </c>
      <c r="R779" s="147">
        <f>Q779*H779</f>
        <v>20.484971699999999</v>
      </c>
      <c r="S779" s="147">
        <v>0</v>
      </c>
      <c r="T779" s="148">
        <f>S779*H779</f>
        <v>0</v>
      </c>
      <c r="AR779" s="149" t="s">
        <v>385</v>
      </c>
      <c r="AT779" s="149" t="s">
        <v>643</v>
      </c>
      <c r="AU779" s="149" t="s">
        <v>90</v>
      </c>
      <c r="AY779" s="17" t="s">
        <v>309</v>
      </c>
      <c r="BE779" s="150">
        <f>IF(N779="základní",J779,0)</f>
        <v>0</v>
      </c>
      <c r="BF779" s="150">
        <f>IF(N779="snížená",J779,0)</f>
        <v>0</v>
      </c>
      <c r="BG779" s="150">
        <f>IF(N779="zákl. přenesená",J779,0)</f>
        <v>0</v>
      </c>
      <c r="BH779" s="150">
        <f>IF(N779="sníž. přenesená",J779,0)</f>
        <v>0</v>
      </c>
      <c r="BI779" s="150">
        <f>IF(N779="nulová",J779,0)</f>
        <v>0</v>
      </c>
      <c r="BJ779" s="17" t="s">
        <v>88</v>
      </c>
      <c r="BK779" s="150">
        <f>ROUND(I779*H779,2)</f>
        <v>0</v>
      </c>
      <c r="BL779" s="17" t="s">
        <v>346</v>
      </c>
      <c r="BM779" s="149" t="s">
        <v>1375</v>
      </c>
    </row>
    <row r="780" spans="2:65" s="12" customFormat="1" x14ac:dyDescent="0.2">
      <c r="B780" s="157"/>
      <c r="D780" s="155" t="s">
        <v>455</v>
      </c>
      <c r="F780" s="159" t="s">
        <v>1369</v>
      </c>
      <c r="H780" s="160">
        <v>3865.0889999999999</v>
      </c>
      <c r="I780" s="161"/>
      <c r="L780" s="157"/>
      <c r="M780" s="162"/>
      <c r="T780" s="163"/>
      <c r="AT780" s="158" t="s">
        <v>455</v>
      </c>
      <c r="AU780" s="158" t="s">
        <v>90</v>
      </c>
      <c r="AV780" s="12" t="s">
        <v>90</v>
      </c>
      <c r="AW780" s="12" t="s">
        <v>3</v>
      </c>
      <c r="AX780" s="12" t="s">
        <v>88</v>
      </c>
      <c r="AY780" s="158" t="s">
        <v>309</v>
      </c>
    </row>
    <row r="781" spans="2:65" s="1" customFormat="1" ht="16.5" customHeight="1" x14ac:dyDescent="0.2">
      <c r="B781" s="137"/>
      <c r="C781" s="138" t="s">
        <v>1376</v>
      </c>
      <c r="D781" s="138" t="s">
        <v>311</v>
      </c>
      <c r="E781" s="139" t="s">
        <v>1360</v>
      </c>
      <c r="F781" s="140" t="s">
        <v>1361</v>
      </c>
      <c r="G781" s="141" t="s">
        <v>360</v>
      </c>
      <c r="H781" s="142">
        <v>133.76</v>
      </c>
      <c r="I781" s="143"/>
      <c r="J781" s="144">
        <f>ROUND(I781*H781,2)</f>
        <v>0</v>
      </c>
      <c r="K781" s="140" t="s">
        <v>610</v>
      </c>
      <c r="L781" s="33"/>
      <c r="M781" s="145" t="s">
        <v>1</v>
      </c>
      <c r="N781" s="146" t="s">
        <v>46</v>
      </c>
      <c r="P781" s="147">
        <f>O781*H781</f>
        <v>0</v>
      </c>
      <c r="Q781" s="147">
        <v>4.0000000000000002E-4</v>
      </c>
      <c r="R781" s="147">
        <f>Q781*H781</f>
        <v>5.3503999999999996E-2</v>
      </c>
      <c r="S781" s="147">
        <v>0</v>
      </c>
      <c r="T781" s="148">
        <f>S781*H781</f>
        <v>0</v>
      </c>
      <c r="AR781" s="149" t="s">
        <v>346</v>
      </c>
      <c r="AT781" s="149" t="s">
        <v>311</v>
      </c>
      <c r="AU781" s="149" t="s">
        <v>90</v>
      </c>
      <c r="AY781" s="17" t="s">
        <v>309</v>
      </c>
      <c r="BE781" s="150">
        <f>IF(N781="základní",J781,0)</f>
        <v>0</v>
      </c>
      <c r="BF781" s="150">
        <f>IF(N781="snížená",J781,0)</f>
        <v>0</v>
      </c>
      <c r="BG781" s="150">
        <f>IF(N781="zákl. přenesená",J781,0)</f>
        <v>0</v>
      </c>
      <c r="BH781" s="150">
        <f>IF(N781="sníž. přenesená",J781,0)</f>
        <v>0</v>
      </c>
      <c r="BI781" s="150">
        <f>IF(N781="nulová",J781,0)</f>
        <v>0</v>
      </c>
      <c r="BJ781" s="17" t="s">
        <v>88</v>
      </c>
      <c r="BK781" s="150">
        <f>ROUND(I781*H781,2)</f>
        <v>0</v>
      </c>
      <c r="BL781" s="17" t="s">
        <v>346</v>
      </c>
      <c r="BM781" s="149" t="s">
        <v>1377</v>
      </c>
    </row>
    <row r="782" spans="2:65" s="1" customFormat="1" x14ac:dyDescent="0.2">
      <c r="B782" s="33"/>
      <c r="D782" s="151" t="s">
        <v>316</v>
      </c>
      <c r="F782" s="152" t="s">
        <v>1363</v>
      </c>
      <c r="I782" s="153"/>
      <c r="L782" s="33"/>
      <c r="M782" s="154"/>
      <c r="T782" s="57"/>
      <c r="AT782" s="17" t="s">
        <v>316</v>
      </c>
      <c r="AU782" s="17" t="s">
        <v>90</v>
      </c>
    </row>
    <row r="783" spans="2:65" s="12" customFormat="1" x14ac:dyDescent="0.2">
      <c r="B783" s="157"/>
      <c r="D783" s="155" t="s">
        <v>455</v>
      </c>
      <c r="E783" s="158" t="s">
        <v>1</v>
      </c>
      <c r="F783" s="159" t="s">
        <v>1205</v>
      </c>
      <c r="H783" s="160">
        <v>133.76</v>
      </c>
      <c r="I783" s="161"/>
      <c r="L783" s="157"/>
      <c r="M783" s="162"/>
      <c r="T783" s="163"/>
      <c r="AT783" s="158" t="s">
        <v>455</v>
      </c>
      <c r="AU783" s="158" t="s">
        <v>90</v>
      </c>
      <c r="AV783" s="12" t="s">
        <v>90</v>
      </c>
      <c r="AW783" s="12" t="s">
        <v>37</v>
      </c>
      <c r="AX783" s="12" t="s">
        <v>81</v>
      </c>
      <c r="AY783" s="158" t="s">
        <v>309</v>
      </c>
    </row>
    <row r="784" spans="2:65" s="13" customFormat="1" x14ac:dyDescent="0.2">
      <c r="B784" s="164"/>
      <c r="D784" s="155" t="s">
        <v>455</v>
      </c>
      <c r="E784" s="165" t="s">
        <v>1</v>
      </c>
      <c r="F784" s="166" t="s">
        <v>457</v>
      </c>
      <c r="H784" s="167">
        <v>133.76</v>
      </c>
      <c r="I784" s="168"/>
      <c r="L784" s="164"/>
      <c r="M784" s="169"/>
      <c r="T784" s="170"/>
      <c r="AT784" s="165" t="s">
        <v>455</v>
      </c>
      <c r="AU784" s="165" t="s">
        <v>90</v>
      </c>
      <c r="AV784" s="13" t="s">
        <v>120</v>
      </c>
      <c r="AW784" s="13" t="s">
        <v>37</v>
      </c>
      <c r="AX784" s="13" t="s">
        <v>88</v>
      </c>
      <c r="AY784" s="165" t="s">
        <v>309</v>
      </c>
    </row>
    <row r="785" spans="2:65" s="1" customFormat="1" ht="24.2" customHeight="1" x14ac:dyDescent="0.2">
      <c r="B785" s="137"/>
      <c r="C785" s="182" t="s">
        <v>1378</v>
      </c>
      <c r="D785" s="182" t="s">
        <v>643</v>
      </c>
      <c r="E785" s="183" t="s">
        <v>1366</v>
      </c>
      <c r="F785" s="184" t="s">
        <v>1367</v>
      </c>
      <c r="G785" s="185" t="s">
        <v>360</v>
      </c>
      <c r="H785" s="186">
        <v>155.89699999999999</v>
      </c>
      <c r="I785" s="187"/>
      <c r="J785" s="188">
        <f>ROUND(I785*H785,2)</f>
        <v>0</v>
      </c>
      <c r="K785" s="184" t="s">
        <v>610</v>
      </c>
      <c r="L785" s="189"/>
      <c r="M785" s="190" t="s">
        <v>1</v>
      </c>
      <c r="N785" s="191" t="s">
        <v>46</v>
      </c>
      <c r="P785" s="147">
        <f>O785*H785</f>
        <v>0</v>
      </c>
      <c r="Q785" s="147">
        <v>5.4000000000000003E-3</v>
      </c>
      <c r="R785" s="147">
        <f>Q785*H785</f>
        <v>0.84184380000000003</v>
      </c>
      <c r="S785" s="147">
        <v>0</v>
      </c>
      <c r="T785" s="148">
        <f>S785*H785</f>
        <v>0</v>
      </c>
      <c r="AR785" s="149" t="s">
        <v>385</v>
      </c>
      <c r="AT785" s="149" t="s">
        <v>643</v>
      </c>
      <c r="AU785" s="149" t="s">
        <v>90</v>
      </c>
      <c r="AY785" s="17" t="s">
        <v>309</v>
      </c>
      <c r="BE785" s="150">
        <f>IF(N785="základní",J785,0)</f>
        <v>0</v>
      </c>
      <c r="BF785" s="150">
        <f>IF(N785="snížená",J785,0)</f>
        <v>0</v>
      </c>
      <c r="BG785" s="150">
        <f>IF(N785="zákl. přenesená",J785,0)</f>
        <v>0</v>
      </c>
      <c r="BH785" s="150">
        <f>IF(N785="sníž. přenesená",J785,0)</f>
        <v>0</v>
      </c>
      <c r="BI785" s="150">
        <f>IF(N785="nulová",J785,0)</f>
        <v>0</v>
      </c>
      <c r="BJ785" s="17" t="s">
        <v>88</v>
      </c>
      <c r="BK785" s="150">
        <f>ROUND(I785*H785,2)</f>
        <v>0</v>
      </c>
      <c r="BL785" s="17" t="s">
        <v>346</v>
      </c>
      <c r="BM785" s="149" t="s">
        <v>1379</v>
      </c>
    </row>
    <row r="786" spans="2:65" s="12" customFormat="1" x14ac:dyDescent="0.2">
      <c r="B786" s="157"/>
      <c r="D786" s="155" t="s">
        <v>455</v>
      </c>
      <c r="F786" s="159" t="s">
        <v>1380</v>
      </c>
      <c r="H786" s="160">
        <v>155.89699999999999</v>
      </c>
      <c r="I786" s="161"/>
      <c r="L786" s="157"/>
      <c r="M786" s="162"/>
      <c r="T786" s="163"/>
      <c r="AT786" s="158" t="s">
        <v>455</v>
      </c>
      <c r="AU786" s="158" t="s">
        <v>90</v>
      </c>
      <c r="AV786" s="12" t="s">
        <v>90</v>
      </c>
      <c r="AW786" s="12" t="s">
        <v>3</v>
      </c>
      <c r="AX786" s="12" t="s">
        <v>88</v>
      </c>
      <c r="AY786" s="158" t="s">
        <v>309</v>
      </c>
    </row>
    <row r="787" spans="2:65" s="1" customFormat="1" ht="16.5" customHeight="1" x14ac:dyDescent="0.2">
      <c r="B787" s="137"/>
      <c r="C787" s="138" t="s">
        <v>1381</v>
      </c>
      <c r="D787" s="138" t="s">
        <v>311</v>
      </c>
      <c r="E787" s="139" t="s">
        <v>1360</v>
      </c>
      <c r="F787" s="140" t="s">
        <v>1361</v>
      </c>
      <c r="G787" s="141" t="s">
        <v>360</v>
      </c>
      <c r="H787" s="142">
        <v>133.76</v>
      </c>
      <c r="I787" s="143"/>
      <c r="J787" s="144">
        <f>ROUND(I787*H787,2)</f>
        <v>0</v>
      </c>
      <c r="K787" s="140" t="s">
        <v>610</v>
      </c>
      <c r="L787" s="33"/>
      <c r="M787" s="145" t="s">
        <v>1</v>
      </c>
      <c r="N787" s="146" t="s">
        <v>46</v>
      </c>
      <c r="P787" s="147">
        <f>O787*H787</f>
        <v>0</v>
      </c>
      <c r="Q787" s="147">
        <v>4.0000000000000002E-4</v>
      </c>
      <c r="R787" s="147">
        <f>Q787*H787</f>
        <v>5.3503999999999996E-2</v>
      </c>
      <c r="S787" s="147">
        <v>0</v>
      </c>
      <c r="T787" s="148">
        <f>S787*H787</f>
        <v>0</v>
      </c>
      <c r="AR787" s="149" t="s">
        <v>346</v>
      </c>
      <c r="AT787" s="149" t="s">
        <v>311</v>
      </c>
      <c r="AU787" s="149" t="s">
        <v>90</v>
      </c>
      <c r="AY787" s="17" t="s">
        <v>309</v>
      </c>
      <c r="BE787" s="150">
        <f>IF(N787="základní",J787,0)</f>
        <v>0</v>
      </c>
      <c r="BF787" s="150">
        <f>IF(N787="snížená",J787,0)</f>
        <v>0</v>
      </c>
      <c r="BG787" s="150">
        <f>IF(N787="zákl. přenesená",J787,0)</f>
        <v>0</v>
      </c>
      <c r="BH787" s="150">
        <f>IF(N787="sníž. přenesená",J787,0)</f>
        <v>0</v>
      </c>
      <c r="BI787" s="150">
        <f>IF(N787="nulová",J787,0)</f>
        <v>0</v>
      </c>
      <c r="BJ787" s="17" t="s">
        <v>88</v>
      </c>
      <c r="BK787" s="150">
        <f>ROUND(I787*H787,2)</f>
        <v>0</v>
      </c>
      <c r="BL787" s="17" t="s">
        <v>346</v>
      </c>
      <c r="BM787" s="149" t="s">
        <v>1382</v>
      </c>
    </row>
    <row r="788" spans="2:65" s="1" customFormat="1" x14ac:dyDescent="0.2">
      <c r="B788" s="33"/>
      <c r="D788" s="151" t="s">
        <v>316</v>
      </c>
      <c r="F788" s="152" t="s">
        <v>1363</v>
      </c>
      <c r="I788" s="153"/>
      <c r="L788" s="33"/>
      <c r="M788" s="154"/>
      <c r="T788" s="57"/>
      <c r="AT788" s="17" t="s">
        <v>316</v>
      </c>
      <c r="AU788" s="17" t="s">
        <v>90</v>
      </c>
    </row>
    <row r="789" spans="2:65" s="12" customFormat="1" x14ac:dyDescent="0.2">
      <c r="B789" s="157"/>
      <c r="D789" s="155" t="s">
        <v>455</v>
      </c>
      <c r="E789" s="158" t="s">
        <v>1</v>
      </c>
      <c r="F789" s="159" t="s">
        <v>1205</v>
      </c>
      <c r="H789" s="160">
        <v>133.76</v>
      </c>
      <c r="I789" s="161"/>
      <c r="L789" s="157"/>
      <c r="M789" s="162"/>
      <c r="T789" s="163"/>
      <c r="AT789" s="158" t="s">
        <v>455</v>
      </c>
      <c r="AU789" s="158" t="s">
        <v>90</v>
      </c>
      <c r="AV789" s="12" t="s">
        <v>90</v>
      </c>
      <c r="AW789" s="12" t="s">
        <v>37</v>
      </c>
      <c r="AX789" s="12" t="s">
        <v>81</v>
      </c>
      <c r="AY789" s="158" t="s">
        <v>309</v>
      </c>
    </row>
    <row r="790" spans="2:65" s="13" customFormat="1" x14ac:dyDescent="0.2">
      <c r="B790" s="164"/>
      <c r="D790" s="155" t="s">
        <v>455</v>
      </c>
      <c r="E790" s="165" t="s">
        <v>1</v>
      </c>
      <c r="F790" s="166" t="s">
        <v>457</v>
      </c>
      <c r="H790" s="167">
        <v>133.76</v>
      </c>
      <c r="I790" s="168"/>
      <c r="L790" s="164"/>
      <c r="M790" s="169"/>
      <c r="T790" s="170"/>
      <c r="AT790" s="165" t="s">
        <v>455</v>
      </c>
      <c r="AU790" s="165" t="s">
        <v>90</v>
      </c>
      <c r="AV790" s="13" t="s">
        <v>120</v>
      </c>
      <c r="AW790" s="13" t="s">
        <v>37</v>
      </c>
      <c r="AX790" s="13" t="s">
        <v>88</v>
      </c>
      <c r="AY790" s="165" t="s">
        <v>309</v>
      </c>
    </row>
    <row r="791" spans="2:65" s="1" customFormat="1" ht="24.2" customHeight="1" x14ac:dyDescent="0.2">
      <c r="B791" s="137"/>
      <c r="C791" s="182" t="s">
        <v>1383</v>
      </c>
      <c r="D791" s="182" t="s">
        <v>643</v>
      </c>
      <c r="E791" s="183" t="s">
        <v>1373</v>
      </c>
      <c r="F791" s="184" t="s">
        <v>1374</v>
      </c>
      <c r="G791" s="185" t="s">
        <v>360</v>
      </c>
      <c r="H791" s="186">
        <v>155.89699999999999</v>
      </c>
      <c r="I791" s="187"/>
      <c r="J791" s="188">
        <f>ROUND(I791*H791,2)</f>
        <v>0</v>
      </c>
      <c r="K791" s="184" t="s">
        <v>610</v>
      </c>
      <c r="L791" s="189"/>
      <c r="M791" s="190" t="s">
        <v>1</v>
      </c>
      <c r="N791" s="191" t="s">
        <v>46</v>
      </c>
      <c r="P791" s="147">
        <f>O791*H791</f>
        <v>0</v>
      </c>
      <c r="Q791" s="147">
        <v>5.3E-3</v>
      </c>
      <c r="R791" s="147">
        <f>Q791*H791</f>
        <v>0.82625409999999999</v>
      </c>
      <c r="S791" s="147">
        <v>0</v>
      </c>
      <c r="T791" s="148">
        <f>S791*H791</f>
        <v>0</v>
      </c>
      <c r="AR791" s="149" t="s">
        <v>385</v>
      </c>
      <c r="AT791" s="149" t="s">
        <v>643</v>
      </c>
      <c r="AU791" s="149" t="s">
        <v>90</v>
      </c>
      <c r="AY791" s="17" t="s">
        <v>309</v>
      </c>
      <c r="BE791" s="150">
        <f>IF(N791="základní",J791,0)</f>
        <v>0</v>
      </c>
      <c r="BF791" s="150">
        <f>IF(N791="snížená",J791,0)</f>
        <v>0</v>
      </c>
      <c r="BG791" s="150">
        <f>IF(N791="zákl. přenesená",J791,0)</f>
        <v>0</v>
      </c>
      <c r="BH791" s="150">
        <f>IF(N791="sníž. přenesená",J791,0)</f>
        <v>0</v>
      </c>
      <c r="BI791" s="150">
        <f>IF(N791="nulová",J791,0)</f>
        <v>0</v>
      </c>
      <c r="BJ791" s="17" t="s">
        <v>88</v>
      </c>
      <c r="BK791" s="150">
        <f>ROUND(I791*H791,2)</f>
        <v>0</v>
      </c>
      <c r="BL791" s="17" t="s">
        <v>346</v>
      </c>
      <c r="BM791" s="149" t="s">
        <v>1384</v>
      </c>
    </row>
    <row r="792" spans="2:65" s="12" customFormat="1" x14ac:dyDescent="0.2">
      <c r="B792" s="157"/>
      <c r="D792" s="155" t="s">
        <v>455</v>
      </c>
      <c r="F792" s="159" t="s">
        <v>1380</v>
      </c>
      <c r="H792" s="160">
        <v>155.89699999999999</v>
      </c>
      <c r="I792" s="161"/>
      <c r="L792" s="157"/>
      <c r="M792" s="162"/>
      <c r="T792" s="163"/>
      <c r="AT792" s="158" t="s">
        <v>455</v>
      </c>
      <c r="AU792" s="158" t="s">
        <v>90</v>
      </c>
      <c r="AV792" s="12" t="s">
        <v>90</v>
      </c>
      <c r="AW792" s="12" t="s">
        <v>3</v>
      </c>
      <c r="AX792" s="12" t="s">
        <v>88</v>
      </c>
      <c r="AY792" s="158" t="s">
        <v>309</v>
      </c>
    </row>
    <row r="793" spans="2:65" s="1" customFormat="1" ht="16.5" customHeight="1" x14ac:dyDescent="0.2">
      <c r="B793" s="137"/>
      <c r="C793" s="138" t="s">
        <v>1385</v>
      </c>
      <c r="D793" s="138" t="s">
        <v>311</v>
      </c>
      <c r="E793" s="139" t="s">
        <v>1386</v>
      </c>
      <c r="F793" s="140" t="s">
        <v>1387</v>
      </c>
      <c r="G793" s="141" t="s">
        <v>360</v>
      </c>
      <c r="H793" s="142">
        <v>1930.84</v>
      </c>
      <c r="I793" s="143"/>
      <c r="J793" s="144">
        <f>ROUND(I793*H793,2)</f>
        <v>0</v>
      </c>
      <c r="K793" s="140" t="s">
        <v>610</v>
      </c>
      <c r="L793" s="33"/>
      <c r="M793" s="145" t="s">
        <v>1</v>
      </c>
      <c r="N793" s="146" t="s">
        <v>46</v>
      </c>
      <c r="P793" s="147">
        <f>O793*H793</f>
        <v>0</v>
      </c>
      <c r="Q793" s="147">
        <v>4.0000000000000002E-4</v>
      </c>
      <c r="R793" s="147">
        <f>Q793*H793</f>
        <v>0.77233600000000002</v>
      </c>
      <c r="S793" s="147">
        <v>0</v>
      </c>
      <c r="T793" s="148">
        <f>S793*H793</f>
        <v>0</v>
      </c>
      <c r="AR793" s="149" t="s">
        <v>346</v>
      </c>
      <c r="AT793" s="149" t="s">
        <v>311</v>
      </c>
      <c r="AU793" s="149" t="s">
        <v>90</v>
      </c>
      <c r="AY793" s="17" t="s">
        <v>309</v>
      </c>
      <c r="BE793" s="150">
        <f>IF(N793="základní",J793,0)</f>
        <v>0</v>
      </c>
      <c r="BF793" s="150">
        <f>IF(N793="snížená",J793,0)</f>
        <v>0</v>
      </c>
      <c r="BG793" s="150">
        <f>IF(N793="zákl. přenesená",J793,0)</f>
        <v>0</v>
      </c>
      <c r="BH793" s="150">
        <f>IF(N793="sníž. přenesená",J793,0)</f>
        <v>0</v>
      </c>
      <c r="BI793" s="150">
        <f>IF(N793="nulová",J793,0)</f>
        <v>0</v>
      </c>
      <c r="BJ793" s="17" t="s">
        <v>88</v>
      </c>
      <c r="BK793" s="150">
        <f>ROUND(I793*H793,2)</f>
        <v>0</v>
      </c>
      <c r="BL793" s="17" t="s">
        <v>346</v>
      </c>
      <c r="BM793" s="149" t="s">
        <v>1388</v>
      </c>
    </row>
    <row r="794" spans="2:65" s="1" customFormat="1" x14ac:dyDescent="0.2">
      <c r="B794" s="33"/>
      <c r="D794" s="151" t="s">
        <v>316</v>
      </c>
      <c r="F794" s="152" t="s">
        <v>1389</v>
      </c>
      <c r="I794" s="153"/>
      <c r="L794" s="33"/>
      <c r="M794" s="154"/>
      <c r="T794" s="57"/>
      <c r="AT794" s="17" t="s">
        <v>316</v>
      </c>
      <c r="AU794" s="17" t="s">
        <v>90</v>
      </c>
    </row>
    <row r="795" spans="2:65" s="14" customFormat="1" x14ac:dyDescent="0.2">
      <c r="B795" s="176"/>
      <c r="D795" s="155" t="s">
        <v>455</v>
      </c>
      <c r="E795" s="177" t="s">
        <v>1</v>
      </c>
      <c r="F795" s="178" t="s">
        <v>613</v>
      </c>
      <c r="H795" s="177" t="s">
        <v>1</v>
      </c>
      <c r="I795" s="179"/>
      <c r="L795" s="176"/>
      <c r="M795" s="180"/>
      <c r="T795" s="181"/>
      <c r="AT795" s="177" t="s">
        <v>455</v>
      </c>
      <c r="AU795" s="177" t="s">
        <v>90</v>
      </c>
      <c r="AV795" s="14" t="s">
        <v>88</v>
      </c>
      <c r="AW795" s="14" t="s">
        <v>37</v>
      </c>
      <c r="AX795" s="14" t="s">
        <v>81</v>
      </c>
      <c r="AY795" s="177" t="s">
        <v>309</v>
      </c>
    </row>
    <row r="796" spans="2:65" s="12" customFormat="1" x14ac:dyDescent="0.2">
      <c r="B796" s="157"/>
      <c r="D796" s="155" t="s">
        <v>455</v>
      </c>
      <c r="E796" s="158" t="s">
        <v>1</v>
      </c>
      <c r="F796" s="159" t="s">
        <v>1390</v>
      </c>
      <c r="H796" s="160">
        <v>1930.84</v>
      </c>
      <c r="I796" s="161"/>
      <c r="L796" s="157"/>
      <c r="M796" s="162"/>
      <c r="T796" s="163"/>
      <c r="AT796" s="158" t="s">
        <v>455</v>
      </c>
      <c r="AU796" s="158" t="s">
        <v>90</v>
      </c>
      <c r="AV796" s="12" t="s">
        <v>90</v>
      </c>
      <c r="AW796" s="12" t="s">
        <v>37</v>
      </c>
      <c r="AX796" s="12" t="s">
        <v>81</v>
      </c>
      <c r="AY796" s="158" t="s">
        <v>309</v>
      </c>
    </row>
    <row r="797" spans="2:65" s="13" customFormat="1" x14ac:dyDescent="0.2">
      <c r="B797" s="164"/>
      <c r="D797" s="155" t="s">
        <v>455</v>
      </c>
      <c r="E797" s="165" t="s">
        <v>1</v>
      </c>
      <c r="F797" s="166" t="s">
        <v>457</v>
      </c>
      <c r="H797" s="167">
        <v>1930.84</v>
      </c>
      <c r="I797" s="168"/>
      <c r="L797" s="164"/>
      <c r="M797" s="169"/>
      <c r="T797" s="170"/>
      <c r="AT797" s="165" t="s">
        <v>455</v>
      </c>
      <c r="AU797" s="165" t="s">
        <v>90</v>
      </c>
      <c r="AV797" s="13" t="s">
        <v>120</v>
      </c>
      <c r="AW797" s="13" t="s">
        <v>37</v>
      </c>
      <c r="AX797" s="13" t="s">
        <v>88</v>
      </c>
      <c r="AY797" s="165" t="s">
        <v>309</v>
      </c>
    </row>
    <row r="798" spans="2:65" s="1" customFormat="1" ht="24.2" customHeight="1" x14ac:dyDescent="0.2">
      <c r="B798" s="137"/>
      <c r="C798" s="182" t="s">
        <v>1391</v>
      </c>
      <c r="D798" s="182" t="s">
        <v>643</v>
      </c>
      <c r="E798" s="183" t="s">
        <v>1366</v>
      </c>
      <c r="F798" s="184" t="s">
        <v>1367</v>
      </c>
      <c r="G798" s="185" t="s">
        <v>360</v>
      </c>
      <c r="H798" s="186">
        <v>2357.556</v>
      </c>
      <c r="I798" s="187"/>
      <c r="J798" s="188">
        <f>ROUND(I798*H798,2)</f>
        <v>0</v>
      </c>
      <c r="K798" s="184" t="s">
        <v>610</v>
      </c>
      <c r="L798" s="189"/>
      <c r="M798" s="190" t="s">
        <v>1</v>
      </c>
      <c r="N798" s="191" t="s">
        <v>46</v>
      </c>
      <c r="P798" s="147">
        <f>O798*H798</f>
        <v>0</v>
      </c>
      <c r="Q798" s="147">
        <v>5.4000000000000003E-3</v>
      </c>
      <c r="R798" s="147">
        <f>Q798*H798</f>
        <v>12.730802400000002</v>
      </c>
      <c r="S798" s="147">
        <v>0</v>
      </c>
      <c r="T798" s="148">
        <f>S798*H798</f>
        <v>0</v>
      </c>
      <c r="AR798" s="149" t="s">
        <v>385</v>
      </c>
      <c r="AT798" s="149" t="s">
        <v>643</v>
      </c>
      <c r="AU798" s="149" t="s">
        <v>90</v>
      </c>
      <c r="AY798" s="17" t="s">
        <v>309</v>
      </c>
      <c r="BE798" s="150">
        <f>IF(N798="základní",J798,0)</f>
        <v>0</v>
      </c>
      <c r="BF798" s="150">
        <f>IF(N798="snížená",J798,0)</f>
        <v>0</v>
      </c>
      <c r="BG798" s="150">
        <f>IF(N798="zákl. přenesená",J798,0)</f>
        <v>0</v>
      </c>
      <c r="BH798" s="150">
        <f>IF(N798="sníž. přenesená",J798,0)</f>
        <v>0</v>
      </c>
      <c r="BI798" s="150">
        <f>IF(N798="nulová",J798,0)</f>
        <v>0</v>
      </c>
      <c r="BJ798" s="17" t="s">
        <v>88</v>
      </c>
      <c r="BK798" s="150">
        <f>ROUND(I798*H798,2)</f>
        <v>0</v>
      </c>
      <c r="BL798" s="17" t="s">
        <v>346</v>
      </c>
      <c r="BM798" s="149" t="s">
        <v>1392</v>
      </c>
    </row>
    <row r="799" spans="2:65" s="12" customFormat="1" x14ac:dyDescent="0.2">
      <c r="B799" s="157"/>
      <c r="D799" s="155" t="s">
        <v>455</v>
      </c>
      <c r="F799" s="159" t="s">
        <v>1393</v>
      </c>
      <c r="H799" s="160">
        <v>2357.556</v>
      </c>
      <c r="I799" s="161"/>
      <c r="L799" s="157"/>
      <c r="M799" s="162"/>
      <c r="T799" s="163"/>
      <c r="AT799" s="158" t="s">
        <v>455</v>
      </c>
      <c r="AU799" s="158" t="s">
        <v>90</v>
      </c>
      <c r="AV799" s="12" t="s">
        <v>90</v>
      </c>
      <c r="AW799" s="12" t="s">
        <v>3</v>
      </c>
      <c r="AX799" s="12" t="s">
        <v>88</v>
      </c>
      <c r="AY799" s="158" t="s">
        <v>309</v>
      </c>
    </row>
    <row r="800" spans="2:65" s="1" customFormat="1" ht="16.5" customHeight="1" x14ac:dyDescent="0.2">
      <c r="B800" s="137"/>
      <c r="C800" s="138" t="s">
        <v>1394</v>
      </c>
      <c r="D800" s="138" t="s">
        <v>311</v>
      </c>
      <c r="E800" s="139" t="s">
        <v>1386</v>
      </c>
      <c r="F800" s="140" t="s">
        <v>1387</v>
      </c>
      <c r="G800" s="141" t="s">
        <v>360</v>
      </c>
      <c r="H800" s="142">
        <v>1930.84</v>
      </c>
      <c r="I800" s="143"/>
      <c r="J800" s="144">
        <f>ROUND(I800*H800,2)</f>
        <v>0</v>
      </c>
      <c r="K800" s="140" t="s">
        <v>610</v>
      </c>
      <c r="L800" s="33"/>
      <c r="M800" s="145" t="s">
        <v>1</v>
      </c>
      <c r="N800" s="146" t="s">
        <v>46</v>
      </c>
      <c r="P800" s="147">
        <f>O800*H800</f>
        <v>0</v>
      </c>
      <c r="Q800" s="147">
        <v>4.0000000000000002E-4</v>
      </c>
      <c r="R800" s="147">
        <f>Q800*H800</f>
        <v>0.77233600000000002</v>
      </c>
      <c r="S800" s="147">
        <v>0</v>
      </c>
      <c r="T800" s="148">
        <f>S800*H800</f>
        <v>0</v>
      </c>
      <c r="AR800" s="149" t="s">
        <v>346</v>
      </c>
      <c r="AT800" s="149" t="s">
        <v>311</v>
      </c>
      <c r="AU800" s="149" t="s">
        <v>90</v>
      </c>
      <c r="AY800" s="17" t="s">
        <v>309</v>
      </c>
      <c r="BE800" s="150">
        <f>IF(N800="základní",J800,0)</f>
        <v>0</v>
      </c>
      <c r="BF800" s="150">
        <f>IF(N800="snížená",J800,0)</f>
        <v>0</v>
      </c>
      <c r="BG800" s="150">
        <f>IF(N800="zákl. přenesená",J800,0)</f>
        <v>0</v>
      </c>
      <c r="BH800" s="150">
        <f>IF(N800="sníž. přenesená",J800,0)</f>
        <v>0</v>
      </c>
      <c r="BI800" s="150">
        <f>IF(N800="nulová",J800,0)</f>
        <v>0</v>
      </c>
      <c r="BJ800" s="17" t="s">
        <v>88</v>
      </c>
      <c r="BK800" s="150">
        <f>ROUND(I800*H800,2)</f>
        <v>0</v>
      </c>
      <c r="BL800" s="17" t="s">
        <v>346</v>
      </c>
      <c r="BM800" s="149" t="s">
        <v>1395</v>
      </c>
    </row>
    <row r="801" spans="2:65" s="1" customFormat="1" x14ac:dyDescent="0.2">
      <c r="B801" s="33"/>
      <c r="D801" s="151" t="s">
        <v>316</v>
      </c>
      <c r="F801" s="152" t="s">
        <v>1389</v>
      </c>
      <c r="I801" s="153"/>
      <c r="L801" s="33"/>
      <c r="M801" s="154"/>
      <c r="T801" s="57"/>
      <c r="AT801" s="17" t="s">
        <v>316</v>
      </c>
      <c r="AU801" s="17" t="s">
        <v>90</v>
      </c>
    </row>
    <row r="802" spans="2:65" s="14" customFormat="1" x14ac:dyDescent="0.2">
      <c r="B802" s="176"/>
      <c r="D802" s="155" t="s">
        <v>455</v>
      </c>
      <c r="E802" s="177" t="s">
        <v>1</v>
      </c>
      <c r="F802" s="178" t="s">
        <v>613</v>
      </c>
      <c r="H802" s="177" t="s">
        <v>1</v>
      </c>
      <c r="I802" s="179"/>
      <c r="L802" s="176"/>
      <c r="M802" s="180"/>
      <c r="T802" s="181"/>
      <c r="AT802" s="177" t="s">
        <v>455</v>
      </c>
      <c r="AU802" s="177" t="s">
        <v>90</v>
      </c>
      <c r="AV802" s="14" t="s">
        <v>88</v>
      </c>
      <c r="AW802" s="14" t="s">
        <v>37</v>
      </c>
      <c r="AX802" s="14" t="s">
        <v>81</v>
      </c>
      <c r="AY802" s="177" t="s">
        <v>309</v>
      </c>
    </row>
    <row r="803" spans="2:65" s="12" customFormat="1" x14ac:dyDescent="0.2">
      <c r="B803" s="157"/>
      <c r="D803" s="155" t="s">
        <v>455</v>
      </c>
      <c r="E803" s="158" t="s">
        <v>1</v>
      </c>
      <c r="F803" s="159" t="s">
        <v>1390</v>
      </c>
      <c r="H803" s="160">
        <v>1930.84</v>
      </c>
      <c r="I803" s="161"/>
      <c r="L803" s="157"/>
      <c r="M803" s="162"/>
      <c r="T803" s="163"/>
      <c r="AT803" s="158" t="s">
        <v>455</v>
      </c>
      <c r="AU803" s="158" t="s">
        <v>90</v>
      </c>
      <c r="AV803" s="12" t="s">
        <v>90</v>
      </c>
      <c r="AW803" s="12" t="s">
        <v>37</v>
      </c>
      <c r="AX803" s="12" t="s">
        <v>81</v>
      </c>
      <c r="AY803" s="158" t="s">
        <v>309</v>
      </c>
    </row>
    <row r="804" spans="2:65" s="13" customFormat="1" x14ac:dyDescent="0.2">
      <c r="B804" s="164"/>
      <c r="D804" s="155" t="s">
        <v>455</v>
      </c>
      <c r="E804" s="165" t="s">
        <v>1</v>
      </c>
      <c r="F804" s="166" t="s">
        <v>457</v>
      </c>
      <c r="H804" s="167">
        <v>1930.84</v>
      </c>
      <c r="I804" s="168"/>
      <c r="L804" s="164"/>
      <c r="M804" s="169"/>
      <c r="T804" s="170"/>
      <c r="AT804" s="165" t="s">
        <v>455</v>
      </c>
      <c r="AU804" s="165" t="s">
        <v>90</v>
      </c>
      <c r="AV804" s="13" t="s">
        <v>120</v>
      </c>
      <c r="AW804" s="13" t="s">
        <v>37</v>
      </c>
      <c r="AX804" s="13" t="s">
        <v>88</v>
      </c>
      <c r="AY804" s="165" t="s">
        <v>309</v>
      </c>
    </row>
    <row r="805" spans="2:65" s="1" customFormat="1" ht="24.2" customHeight="1" x14ac:dyDescent="0.2">
      <c r="B805" s="137"/>
      <c r="C805" s="182" t="s">
        <v>1396</v>
      </c>
      <c r="D805" s="182" t="s">
        <v>643</v>
      </c>
      <c r="E805" s="183" t="s">
        <v>1373</v>
      </c>
      <c r="F805" s="184" t="s">
        <v>1374</v>
      </c>
      <c r="G805" s="185" t="s">
        <v>360</v>
      </c>
      <c r="H805" s="186">
        <v>2357.556</v>
      </c>
      <c r="I805" s="187"/>
      <c r="J805" s="188">
        <f>ROUND(I805*H805,2)</f>
        <v>0</v>
      </c>
      <c r="K805" s="184" t="s">
        <v>610</v>
      </c>
      <c r="L805" s="189"/>
      <c r="M805" s="190" t="s">
        <v>1</v>
      </c>
      <c r="N805" s="191" t="s">
        <v>46</v>
      </c>
      <c r="P805" s="147">
        <f>O805*H805</f>
        <v>0</v>
      </c>
      <c r="Q805" s="147">
        <v>5.3E-3</v>
      </c>
      <c r="R805" s="147">
        <f>Q805*H805</f>
        <v>12.495046800000001</v>
      </c>
      <c r="S805" s="147">
        <v>0</v>
      </c>
      <c r="T805" s="148">
        <f>S805*H805</f>
        <v>0</v>
      </c>
      <c r="AR805" s="149" t="s">
        <v>385</v>
      </c>
      <c r="AT805" s="149" t="s">
        <v>643</v>
      </c>
      <c r="AU805" s="149" t="s">
        <v>90</v>
      </c>
      <c r="AY805" s="17" t="s">
        <v>309</v>
      </c>
      <c r="BE805" s="150">
        <f>IF(N805="základní",J805,0)</f>
        <v>0</v>
      </c>
      <c r="BF805" s="150">
        <f>IF(N805="snížená",J805,0)</f>
        <v>0</v>
      </c>
      <c r="BG805" s="150">
        <f>IF(N805="zákl. přenesená",J805,0)</f>
        <v>0</v>
      </c>
      <c r="BH805" s="150">
        <f>IF(N805="sníž. přenesená",J805,0)</f>
        <v>0</v>
      </c>
      <c r="BI805" s="150">
        <f>IF(N805="nulová",J805,0)</f>
        <v>0</v>
      </c>
      <c r="BJ805" s="17" t="s">
        <v>88</v>
      </c>
      <c r="BK805" s="150">
        <f>ROUND(I805*H805,2)</f>
        <v>0</v>
      </c>
      <c r="BL805" s="17" t="s">
        <v>346</v>
      </c>
      <c r="BM805" s="149" t="s">
        <v>1397</v>
      </c>
    </row>
    <row r="806" spans="2:65" s="12" customFormat="1" x14ac:dyDescent="0.2">
      <c r="B806" s="157"/>
      <c r="D806" s="155" t="s">
        <v>455</v>
      </c>
      <c r="F806" s="159" t="s">
        <v>1393</v>
      </c>
      <c r="H806" s="160">
        <v>2357.556</v>
      </c>
      <c r="I806" s="161"/>
      <c r="L806" s="157"/>
      <c r="M806" s="162"/>
      <c r="T806" s="163"/>
      <c r="AT806" s="158" t="s">
        <v>455</v>
      </c>
      <c r="AU806" s="158" t="s">
        <v>90</v>
      </c>
      <c r="AV806" s="12" t="s">
        <v>90</v>
      </c>
      <c r="AW806" s="12" t="s">
        <v>3</v>
      </c>
      <c r="AX806" s="12" t="s">
        <v>88</v>
      </c>
      <c r="AY806" s="158" t="s">
        <v>309</v>
      </c>
    </row>
    <row r="807" spans="2:65" s="1" customFormat="1" ht="16.5" customHeight="1" x14ac:dyDescent="0.2">
      <c r="B807" s="137"/>
      <c r="C807" s="138" t="s">
        <v>1398</v>
      </c>
      <c r="D807" s="138" t="s">
        <v>311</v>
      </c>
      <c r="E807" s="139" t="s">
        <v>1399</v>
      </c>
      <c r="F807" s="140" t="s">
        <v>1400</v>
      </c>
      <c r="G807" s="141" t="s">
        <v>360</v>
      </c>
      <c r="H807" s="142">
        <v>1930.84</v>
      </c>
      <c r="I807" s="143"/>
      <c r="J807" s="144">
        <f>ROUND(I807*H807,2)</f>
        <v>0</v>
      </c>
      <c r="K807" s="140" t="s">
        <v>366</v>
      </c>
      <c r="L807" s="33"/>
      <c r="M807" s="145" t="s">
        <v>1</v>
      </c>
      <c r="N807" s="146" t="s">
        <v>46</v>
      </c>
      <c r="P807" s="147">
        <f>O807*H807</f>
        <v>0</v>
      </c>
      <c r="Q807" s="147">
        <v>0</v>
      </c>
      <c r="R807" s="147">
        <f>Q807*H807</f>
        <v>0</v>
      </c>
      <c r="S807" s="147">
        <v>0</v>
      </c>
      <c r="T807" s="148">
        <f>S807*H807</f>
        <v>0</v>
      </c>
      <c r="AR807" s="149" t="s">
        <v>346</v>
      </c>
      <c r="AT807" s="149" t="s">
        <v>311</v>
      </c>
      <c r="AU807" s="149" t="s">
        <v>90</v>
      </c>
      <c r="AY807" s="17" t="s">
        <v>309</v>
      </c>
      <c r="BE807" s="150">
        <f>IF(N807="základní",J807,0)</f>
        <v>0</v>
      </c>
      <c r="BF807" s="150">
        <f>IF(N807="snížená",J807,0)</f>
        <v>0</v>
      </c>
      <c r="BG807" s="150">
        <f>IF(N807="zákl. přenesená",J807,0)</f>
        <v>0</v>
      </c>
      <c r="BH807" s="150">
        <f>IF(N807="sníž. přenesená",J807,0)</f>
        <v>0</v>
      </c>
      <c r="BI807" s="150">
        <f>IF(N807="nulová",J807,0)</f>
        <v>0</v>
      </c>
      <c r="BJ807" s="17" t="s">
        <v>88</v>
      </c>
      <c r="BK807" s="150">
        <f>ROUND(I807*H807,2)</f>
        <v>0</v>
      </c>
      <c r="BL807" s="17" t="s">
        <v>346</v>
      </c>
      <c r="BM807" s="149" t="s">
        <v>1401</v>
      </c>
    </row>
    <row r="808" spans="2:65" s="1" customFormat="1" ht="24.2" customHeight="1" x14ac:dyDescent="0.2">
      <c r="B808" s="137"/>
      <c r="C808" s="138" t="s">
        <v>1402</v>
      </c>
      <c r="D808" s="138" t="s">
        <v>311</v>
      </c>
      <c r="E808" s="139" t="s">
        <v>1403</v>
      </c>
      <c r="F808" s="140" t="s">
        <v>1404</v>
      </c>
      <c r="G808" s="141" t="s">
        <v>391</v>
      </c>
      <c r="H808" s="142">
        <v>78.406999999999996</v>
      </c>
      <c r="I808" s="143"/>
      <c r="J808" s="144">
        <f>ROUND(I808*H808,2)</f>
        <v>0</v>
      </c>
      <c r="K808" s="140" t="s">
        <v>610</v>
      </c>
      <c r="L808" s="33"/>
      <c r="M808" s="145" t="s">
        <v>1</v>
      </c>
      <c r="N808" s="146" t="s">
        <v>46</v>
      </c>
      <c r="P808" s="147">
        <f>O808*H808</f>
        <v>0</v>
      </c>
      <c r="Q808" s="147">
        <v>0</v>
      </c>
      <c r="R808" s="147">
        <f>Q808*H808</f>
        <v>0</v>
      </c>
      <c r="S808" s="147">
        <v>0</v>
      </c>
      <c r="T808" s="148">
        <f>S808*H808</f>
        <v>0</v>
      </c>
      <c r="AR808" s="149" t="s">
        <v>346</v>
      </c>
      <c r="AT808" s="149" t="s">
        <v>311</v>
      </c>
      <c r="AU808" s="149" t="s">
        <v>90</v>
      </c>
      <c r="AY808" s="17" t="s">
        <v>309</v>
      </c>
      <c r="BE808" s="150">
        <f>IF(N808="základní",J808,0)</f>
        <v>0</v>
      </c>
      <c r="BF808" s="150">
        <f>IF(N808="snížená",J808,0)</f>
        <v>0</v>
      </c>
      <c r="BG808" s="150">
        <f>IF(N808="zákl. přenesená",J808,0)</f>
        <v>0</v>
      </c>
      <c r="BH808" s="150">
        <f>IF(N808="sníž. přenesená",J808,0)</f>
        <v>0</v>
      </c>
      <c r="BI808" s="150">
        <f>IF(N808="nulová",J808,0)</f>
        <v>0</v>
      </c>
      <c r="BJ808" s="17" t="s">
        <v>88</v>
      </c>
      <c r="BK808" s="150">
        <f>ROUND(I808*H808,2)</f>
        <v>0</v>
      </c>
      <c r="BL808" s="17" t="s">
        <v>346</v>
      </c>
      <c r="BM808" s="149" t="s">
        <v>1405</v>
      </c>
    </row>
    <row r="809" spans="2:65" s="1" customFormat="1" x14ac:dyDescent="0.2">
      <c r="B809" s="33"/>
      <c r="D809" s="151" t="s">
        <v>316</v>
      </c>
      <c r="F809" s="152" t="s">
        <v>1406</v>
      </c>
      <c r="I809" s="153"/>
      <c r="L809" s="33"/>
      <c r="M809" s="154"/>
      <c r="T809" s="57"/>
      <c r="AT809" s="17" t="s">
        <v>316</v>
      </c>
      <c r="AU809" s="17" t="s">
        <v>90</v>
      </c>
    </row>
    <row r="810" spans="2:65" s="11" customFormat="1" ht="22.9" customHeight="1" x14ac:dyDescent="0.2">
      <c r="B810" s="125"/>
      <c r="D810" s="126" t="s">
        <v>80</v>
      </c>
      <c r="E810" s="135" t="s">
        <v>1407</v>
      </c>
      <c r="F810" s="135" t="s">
        <v>1408</v>
      </c>
      <c r="I810" s="128"/>
      <c r="J810" s="136">
        <f>BK810</f>
        <v>0</v>
      </c>
      <c r="L810" s="125"/>
      <c r="M810" s="130"/>
      <c r="P810" s="131">
        <f>SUM(P811:P839)</f>
        <v>0</v>
      </c>
      <c r="R810" s="131">
        <f>SUM(R811:R839)</f>
        <v>29.5952652</v>
      </c>
      <c r="T810" s="132">
        <f>SUM(T811:T839)</f>
        <v>0</v>
      </c>
      <c r="AR810" s="126" t="s">
        <v>90</v>
      </c>
      <c r="AT810" s="133" t="s">
        <v>80</v>
      </c>
      <c r="AU810" s="133" t="s">
        <v>88</v>
      </c>
      <c r="AY810" s="126" t="s">
        <v>309</v>
      </c>
      <c r="BK810" s="134">
        <f>SUM(BK811:BK839)</f>
        <v>0</v>
      </c>
    </row>
    <row r="811" spans="2:65" s="1" customFormat="1" ht="21.75" customHeight="1" x14ac:dyDescent="0.2">
      <c r="B811" s="137"/>
      <c r="C811" s="138" t="s">
        <v>1409</v>
      </c>
      <c r="D811" s="138" t="s">
        <v>311</v>
      </c>
      <c r="E811" s="139" t="s">
        <v>1410</v>
      </c>
      <c r="F811" s="140" t="s">
        <v>1411</v>
      </c>
      <c r="G811" s="141" t="s">
        <v>360</v>
      </c>
      <c r="H811" s="142">
        <v>125.14</v>
      </c>
      <c r="I811" s="143"/>
      <c r="J811" s="144">
        <f>ROUND(I811*H811,2)</f>
        <v>0</v>
      </c>
      <c r="K811" s="140" t="s">
        <v>610</v>
      </c>
      <c r="L811" s="33"/>
      <c r="M811" s="145" t="s">
        <v>1</v>
      </c>
      <c r="N811" s="146" t="s">
        <v>46</v>
      </c>
      <c r="P811" s="147">
        <f>O811*H811</f>
        <v>0</v>
      </c>
      <c r="Q811" s="147">
        <v>6.0299999999999998E-3</v>
      </c>
      <c r="R811" s="147">
        <f>Q811*H811</f>
        <v>0.75459419999999999</v>
      </c>
      <c r="S811" s="147">
        <v>0</v>
      </c>
      <c r="T811" s="148">
        <f>S811*H811</f>
        <v>0</v>
      </c>
      <c r="AR811" s="149" t="s">
        <v>346</v>
      </c>
      <c r="AT811" s="149" t="s">
        <v>311</v>
      </c>
      <c r="AU811" s="149" t="s">
        <v>90</v>
      </c>
      <c r="AY811" s="17" t="s">
        <v>309</v>
      </c>
      <c r="BE811" s="150">
        <f>IF(N811="základní",J811,0)</f>
        <v>0</v>
      </c>
      <c r="BF811" s="150">
        <f>IF(N811="snížená",J811,0)</f>
        <v>0</v>
      </c>
      <c r="BG811" s="150">
        <f>IF(N811="zákl. přenesená",J811,0)</f>
        <v>0</v>
      </c>
      <c r="BH811" s="150">
        <f>IF(N811="sníž. přenesená",J811,0)</f>
        <v>0</v>
      </c>
      <c r="BI811" s="150">
        <f>IF(N811="nulová",J811,0)</f>
        <v>0</v>
      </c>
      <c r="BJ811" s="17" t="s">
        <v>88</v>
      </c>
      <c r="BK811" s="150">
        <f>ROUND(I811*H811,2)</f>
        <v>0</v>
      </c>
      <c r="BL811" s="17" t="s">
        <v>346</v>
      </c>
      <c r="BM811" s="149" t="s">
        <v>1412</v>
      </c>
    </row>
    <row r="812" spans="2:65" s="1" customFormat="1" x14ac:dyDescent="0.2">
      <c r="B812" s="33"/>
      <c r="D812" s="151" t="s">
        <v>316</v>
      </c>
      <c r="F812" s="152" t="s">
        <v>1413</v>
      </c>
      <c r="I812" s="153"/>
      <c r="L812" s="33"/>
      <c r="M812" s="154"/>
      <c r="T812" s="57"/>
      <c r="AT812" s="17" t="s">
        <v>316</v>
      </c>
      <c r="AU812" s="17" t="s">
        <v>90</v>
      </c>
    </row>
    <row r="813" spans="2:65" s="12" customFormat="1" x14ac:dyDescent="0.2">
      <c r="B813" s="157"/>
      <c r="D813" s="155" t="s">
        <v>455</v>
      </c>
      <c r="E813" s="158" t="s">
        <v>1</v>
      </c>
      <c r="F813" s="159" t="s">
        <v>1111</v>
      </c>
      <c r="H813" s="160">
        <v>125.14</v>
      </c>
      <c r="I813" s="161"/>
      <c r="L813" s="157"/>
      <c r="M813" s="162"/>
      <c r="T813" s="163"/>
      <c r="AT813" s="158" t="s">
        <v>455</v>
      </c>
      <c r="AU813" s="158" t="s">
        <v>90</v>
      </c>
      <c r="AV813" s="12" t="s">
        <v>90</v>
      </c>
      <c r="AW813" s="12" t="s">
        <v>37</v>
      </c>
      <c r="AX813" s="12" t="s">
        <v>81</v>
      </c>
      <c r="AY813" s="158" t="s">
        <v>309</v>
      </c>
    </row>
    <row r="814" spans="2:65" s="13" customFormat="1" x14ac:dyDescent="0.2">
      <c r="B814" s="164"/>
      <c r="D814" s="155" t="s">
        <v>455</v>
      </c>
      <c r="E814" s="165" t="s">
        <v>1</v>
      </c>
      <c r="F814" s="166" t="s">
        <v>457</v>
      </c>
      <c r="H814" s="167">
        <v>125.14</v>
      </c>
      <c r="I814" s="168"/>
      <c r="L814" s="164"/>
      <c r="M814" s="169"/>
      <c r="T814" s="170"/>
      <c r="AT814" s="165" t="s">
        <v>455</v>
      </c>
      <c r="AU814" s="165" t="s">
        <v>90</v>
      </c>
      <c r="AV814" s="13" t="s">
        <v>120</v>
      </c>
      <c r="AW814" s="13" t="s">
        <v>37</v>
      </c>
      <c r="AX814" s="13" t="s">
        <v>88</v>
      </c>
      <c r="AY814" s="165" t="s">
        <v>309</v>
      </c>
    </row>
    <row r="815" spans="2:65" s="1" customFormat="1" ht="16.5" customHeight="1" x14ac:dyDescent="0.2">
      <c r="B815" s="137"/>
      <c r="C815" s="182" t="s">
        <v>1414</v>
      </c>
      <c r="D815" s="182" t="s">
        <v>643</v>
      </c>
      <c r="E815" s="183" t="s">
        <v>1415</v>
      </c>
      <c r="F815" s="184" t="s">
        <v>1416</v>
      </c>
      <c r="G815" s="185" t="s">
        <v>360</v>
      </c>
      <c r="H815" s="186">
        <v>137.654</v>
      </c>
      <c r="I815" s="187"/>
      <c r="J815" s="188">
        <f>ROUND(I815*H815,2)</f>
        <v>0</v>
      </c>
      <c r="K815" s="184" t="s">
        <v>366</v>
      </c>
      <c r="L815" s="189"/>
      <c r="M815" s="190" t="s">
        <v>1</v>
      </c>
      <c r="N815" s="191" t="s">
        <v>46</v>
      </c>
      <c r="P815" s="147">
        <f>O815*H815</f>
        <v>0</v>
      </c>
      <c r="Q815" s="147">
        <v>0.01</v>
      </c>
      <c r="R815" s="147">
        <f>Q815*H815</f>
        <v>1.3765400000000001</v>
      </c>
      <c r="S815" s="147">
        <v>0</v>
      </c>
      <c r="T815" s="148">
        <f>S815*H815</f>
        <v>0</v>
      </c>
      <c r="AR815" s="149" t="s">
        <v>385</v>
      </c>
      <c r="AT815" s="149" t="s">
        <v>643</v>
      </c>
      <c r="AU815" s="149" t="s">
        <v>90</v>
      </c>
      <c r="AY815" s="17" t="s">
        <v>309</v>
      </c>
      <c r="BE815" s="150">
        <f>IF(N815="základní",J815,0)</f>
        <v>0</v>
      </c>
      <c r="BF815" s="150">
        <f>IF(N815="snížená",J815,0)</f>
        <v>0</v>
      </c>
      <c r="BG815" s="150">
        <f>IF(N815="zákl. přenesená",J815,0)</f>
        <v>0</v>
      </c>
      <c r="BH815" s="150">
        <f>IF(N815="sníž. přenesená",J815,0)</f>
        <v>0</v>
      </c>
      <c r="BI815" s="150">
        <f>IF(N815="nulová",J815,0)</f>
        <v>0</v>
      </c>
      <c r="BJ815" s="17" t="s">
        <v>88</v>
      </c>
      <c r="BK815" s="150">
        <f>ROUND(I815*H815,2)</f>
        <v>0</v>
      </c>
      <c r="BL815" s="17" t="s">
        <v>346</v>
      </c>
      <c r="BM815" s="149" t="s">
        <v>1417</v>
      </c>
    </row>
    <row r="816" spans="2:65" s="1" customFormat="1" ht="19.5" x14ac:dyDescent="0.2">
      <c r="B816" s="33"/>
      <c r="D816" s="155" t="s">
        <v>318</v>
      </c>
      <c r="F816" s="156" t="s">
        <v>699</v>
      </c>
      <c r="I816" s="153"/>
      <c r="L816" s="33"/>
      <c r="M816" s="154"/>
      <c r="T816" s="57"/>
      <c r="AT816" s="17" t="s">
        <v>318</v>
      </c>
      <c r="AU816" s="17" t="s">
        <v>90</v>
      </c>
    </row>
    <row r="817" spans="2:65" s="12" customFormat="1" x14ac:dyDescent="0.2">
      <c r="B817" s="157"/>
      <c r="D817" s="155" t="s">
        <v>455</v>
      </c>
      <c r="F817" s="159" t="s">
        <v>1418</v>
      </c>
      <c r="H817" s="160">
        <v>137.654</v>
      </c>
      <c r="I817" s="161"/>
      <c r="L817" s="157"/>
      <c r="M817" s="162"/>
      <c r="T817" s="163"/>
      <c r="AT817" s="158" t="s">
        <v>455</v>
      </c>
      <c r="AU817" s="158" t="s">
        <v>90</v>
      </c>
      <c r="AV817" s="12" t="s">
        <v>90</v>
      </c>
      <c r="AW817" s="12" t="s">
        <v>3</v>
      </c>
      <c r="AX817" s="12" t="s">
        <v>88</v>
      </c>
      <c r="AY817" s="158" t="s">
        <v>309</v>
      </c>
    </row>
    <row r="818" spans="2:65" s="1" customFormat="1" ht="16.5" customHeight="1" x14ac:dyDescent="0.2">
      <c r="B818" s="137"/>
      <c r="C818" s="138" t="s">
        <v>1419</v>
      </c>
      <c r="D818" s="138" t="s">
        <v>311</v>
      </c>
      <c r="E818" s="139" t="s">
        <v>1420</v>
      </c>
      <c r="F818" s="140" t="s">
        <v>1421</v>
      </c>
      <c r="G818" s="141" t="s">
        <v>360</v>
      </c>
      <c r="H818" s="142">
        <v>1278.375</v>
      </c>
      <c r="I818" s="143"/>
      <c r="J818" s="144">
        <f>ROUND(I818*H818,2)</f>
        <v>0</v>
      </c>
      <c r="K818" s="140" t="s">
        <v>610</v>
      </c>
      <c r="L818" s="33"/>
      <c r="M818" s="145" t="s">
        <v>1</v>
      </c>
      <c r="N818" s="146" t="s">
        <v>46</v>
      </c>
      <c r="P818" s="147">
        <f>O818*H818</f>
        <v>0</v>
      </c>
      <c r="Q818" s="147">
        <v>6.0000000000000001E-3</v>
      </c>
      <c r="R818" s="147">
        <f>Q818*H818</f>
        <v>7.6702500000000002</v>
      </c>
      <c r="S818" s="147">
        <v>0</v>
      </c>
      <c r="T818" s="148">
        <f>S818*H818</f>
        <v>0</v>
      </c>
      <c r="AR818" s="149" t="s">
        <v>346</v>
      </c>
      <c r="AT818" s="149" t="s">
        <v>311</v>
      </c>
      <c r="AU818" s="149" t="s">
        <v>90</v>
      </c>
      <c r="AY818" s="17" t="s">
        <v>309</v>
      </c>
      <c r="BE818" s="150">
        <f>IF(N818="základní",J818,0)</f>
        <v>0</v>
      </c>
      <c r="BF818" s="150">
        <f>IF(N818="snížená",J818,0)</f>
        <v>0</v>
      </c>
      <c r="BG818" s="150">
        <f>IF(N818="zákl. přenesená",J818,0)</f>
        <v>0</v>
      </c>
      <c r="BH818" s="150">
        <f>IF(N818="sníž. přenesená",J818,0)</f>
        <v>0</v>
      </c>
      <c r="BI818" s="150">
        <f>IF(N818="nulová",J818,0)</f>
        <v>0</v>
      </c>
      <c r="BJ818" s="17" t="s">
        <v>88</v>
      </c>
      <c r="BK818" s="150">
        <f>ROUND(I818*H818,2)</f>
        <v>0</v>
      </c>
      <c r="BL818" s="17" t="s">
        <v>346</v>
      </c>
      <c r="BM818" s="149" t="s">
        <v>1422</v>
      </c>
    </row>
    <row r="819" spans="2:65" s="1" customFormat="1" x14ac:dyDescent="0.2">
      <c r="B819" s="33"/>
      <c r="D819" s="151" t="s">
        <v>316</v>
      </c>
      <c r="F819" s="152" t="s">
        <v>1423</v>
      </c>
      <c r="I819" s="153"/>
      <c r="L819" s="33"/>
      <c r="M819" s="154"/>
      <c r="T819" s="57"/>
      <c r="AT819" s="17" t="s">
        <v>316</v>
      </c>
      <c r="AU819" s="17" t="s">
        <v>90</v>
      </c>
    </row>
    <row r="820" spans="2:65" s="1" customFormat="1" ht="19.5" x14ac:dyDescent="0.2">
      <c r="B820" s="33"/>
      <c r="D820" s="155" t="s">
        <v>318</v>
      </c>
      <c r="F820" s="156" t="s">
        <v>1424</v>
      </c>
      <c r="I820" s="153"/>
      <c r="L820" s="33"/>
      <c r="M820" s="154"/>
      <c r="T820" s="57"/>
      <c r="AT820" s="17" t="s">
        <v>318</v>
      </c>
      <c r="AU820" s="17" t="s">
        <v>90</v>
      </c>
    </row>
    <row r="821" spans="2:65" s="1" customFormat="1" ht="16.5" customHeight="1" x14ac:dyDescent="0.2">
      <c r="B821" s="137"/>
      <c r="C821" s="182" t="s">
        <v>1425</v>
      </c>
      <c r="D821" s="182" t="s">
        <v>643</v>
      </c>
      <c r="E821" s="183" t="s">
        <v>1426</v>
      </c>
      <c r="F821" s="184" t="s">
        <v>1427</v>
      </c>
      <c r="G821" s="185" t="s">
        <v>419</v>
      </c>
      <c r="H821" s="186">
        <v>224.994</v>
      </c>
      <c r="I821" s="187"/>
      <c r="J821" s="188">
        <f>ROUND(I821*H821,2)</f>
        <v>0</v>
      </c>
      <c r="K821" s="184" t="s">
        <v>366</v>
      </c>
      <c r="L821" s="189"/>
      <c r="M821" s="190" t="s">
        <v>1</v>
      </c>
      <c r="N821" s="191" t="s">
        <v>46</v>
      </c>
      <c r="P821" s="147">
        <f>O821*H821</f>
        <v>0</v>
      </c>
      <c r="Q821" s="147">
        <v>0.03</v>
      </c>
      <c r="R821" s="147">
        <f>Q821*H821</f>
        <v>6.7498199999999997</v>
      </c>
      <c r="S821" s="147">
        <v>0</v>
      </c>
      <c r="T821" s="148">
        <f>S821*H821</f>
        <v>0</v>
      </c>
      <c r="AR821" s="149" t="s">
        <v>385</v>
      </c>
      <c r="AT821" s="149" t="s">
        <v>643</v>
      </c>
      <c r="AU821" s="149" t="s">
        <v>90</v>
      </c>
      <c r="AY821" s="17" t="s">
        <v>309</v>
      </c>
      <c r="BE821" s="150">
        <f>IF(N821="základní",J821,0)</f>
        <v>0</v>
      </c>
      <c r="BF821" s="150">
        <f>IF(N821="snížená",J821,0)</f>
        <v>0</v>
      </c>
      <c r="BG821" s="150">
        <f>IF(N821="zákl. přenesená",J821,0)</f>
        <v>0</v>
      </c>
      <c r="BH821" s="150">
        <f>IF(N821="sníž. přenesená",J821,0)</f>
        <v>0</v>
      </c>
      <c r="BI821" s="150">
        <f>IF(N821="nulová",J821,0)</f>
        <v>0</v>
      </c>
      <c r="BJ821" s="17" t="s">
        <v>88</v>
      </c>
      <c r="BK821" s="150">
        <f>ROUND(I821*H821,2)</f>
        <v>0</v>
      </c>
      <c r="BL821" s="17" t="s">
        <v>346</v>
      </c>
      <c r="BM821" s="149" t="s">
        <v>1428</v>
      </c>
    </row>
    <row r="822" spans="2:65" s="1" customFormat="1" ht="19.5" x14ac:dyDescent="0.2">
      <c r="B822" s="33"/>
      <c r="D822" s="155" t="s">
        <v>318</v>
      </c>
      <c r="F822" s="156" t="s">
        <v>699</v>
      </c>
      <c r="I822" s="153"/>
      <c r="L822" s="33"/>
      <c r="M822" s="154"/>
      <c r="T822" s="57"/>
      <c r="AT822" s="17" t="s">
        <v>318</v>
      </c>
      <c r="AU822" s="17" t="s">
        <v>90</v>
      </c>
    </row>
    <row r="823" spans="2:65" s="12" customFormat="1" x14ac:dyDescent="0.2">
      <c r="B823" s="157"/>
      <c r="D823" s="155" t="s">
        <v>455</v>
      </c>
      <c r="F823" s="159" t="s">
        <v>1429</v>
      </c>
      <c r="H823" s="160">
        <v>224.994</v>
      </c>
      <c r="I823" s="161"/>
      <c r="L823" s="157"/>
      <c r="M823" s="162"/>
      <c r="T823" s="163"/>
      <c r="AT823" s="158" t="s">
        <v>455</v>
      </c>
      <c r="AU823" s="158" t="s">
        <v>90</v>
      </c>
      <c r="AV823" s="12" t="s">
        <v>90</v>
      </c>
      <c r="AW823" s="12" t="s">
        <v>3</v>
      </c>
      <c r="AX823" s="12" t="s">
        <v>88</v>
      </c>
      <c r="AY823" s="158" t="s">
        <v>309</v>
      </c>
    </row>
    <row r="824" spans="2:65" s="1" customFormat="1" ht="24.2" customHeight="1" x14ac:dyDescent="0.2">
      <c r="B824" s="137"/>
      <c r="C824" s="138" t="s">
        <v>1430</v>
      </c>
      <c r="D824" s="138" t="s">
        <v>311</v>
      </c>
      <c r="E824" s="139" t="s">
        <v>1431</v>
      </c>
      <c r="F824" s="140" t="s">
        <v>1432</v>
      </c>
      <c r="G824" s="141" t="s">
        <v>360</v>
      </c>
      <c r="H824" s="142">
        <v>155.648</v>
      </c>
      <c r="I824" s="143"/>
      <c r="J824" s="144">
        <f>ROUND(I824*H824,2)</f>
        <v>0</v>
      </c>
      <c r="K824" s="140" t="s">
        <v>610</v>
      </c>
      <c r="L824" s="33"/>
      <c r="M824" s="145" t="s">
        <v>1</v>
      </c>
      <c r="N824" s="146" t="s">
        <v>46</v>
      </c>
      <c r="P824" s="147">
        <f>O824*H824</f>
        <v>0</v>
      </c>
      <c r="Q824" s="147">
        <v>6.3E-3</v>
      </c>
      <c r="R824" s="147">
        <f>Q824*H824</f>
        <v>0.98058239999999997</v>
      </c>
      <c r="S824" s="147">
        <v>0</v>
      </c>
      <c r="T824" s="148">
        <f>S824*H824</f>
        <v>0</v>
      </c>
      <c r="AR824" s="149" t="s">
        <v>346</v>
      </c>
      <c r="AT824" s="149" t="s">
        <v>311</v>
      </c>
      <c r="AU824" s="149" t="s">
        <v>90</v>
      </c>
      <c r="AY824" s="17" t="s">
        <v>309</v>
      </c>
      <c r="BE824" s="150">
        <f>IF(N824="základní",J824,0)</f>
        <v>0</v>
      </c>
      <c r="BF824" s="150">
        <f>IF(N824="snížená",J824,0)</f>
        <v>0</v>
      </c>
      <c r="BG824" s="150">
        <f>IF(N824="zákl. přenesená",J824,0)</f>
        <v>0</v>
      </c>
      <c r="BH824" s="150">
        <f>IF(N824="sníž. přenesená",J824,0)</f>
        <v>0</v>
      </c>
      <c r="BI824" s="150">
        <f>IF(N824="nulová",J824,0)</f>
        <v>0</v>
      </c>
      <c r="BJ824" s="17" t="s">
        <v>88</v>
      </c>
      <c r="BK824" s="150">
        <f>ROUND(I824*H824,2)</f>
        <v>0</v>
      </c>
      <c r="BL824" s="17" t="s">
        <v>346</v>
      </c>
      <c r="BM824" s="149" t="s">
        <v>1433</v>
      </c>
    </row>
    <row r="825" spans="2:65" s="1" customFormat="1" x14ac:dyDescent="0.2">
      <c r="B825" s="33"/>
      <c r="D825" s="151" t="s">
        <v>316</v>
      </c>
      <c r="F825" s="152" t="s">
        <v>1434</v>
      </c>
      <c r="I825" s="153"/>
      <c r="L825" s="33"/>
      <c r="M825" s="154"/>
      <c r="T825" s="57"/>
      <c r="AT825" s="17" t="s">
        <v>316</v>
      </c>
      <c r="AU825" s="17" t="s">
        <v>90</v>
      </c>
    </row>
    <row r="826" spans="2:65" s="12" customFormat="1" x14ac:dyDescent="0.2">
      <c r="B826" s="157"/>
      <c r="D826" s="155" t="s">
        <v>455</v>
      </c>
      <c r="E826" s="158" t="s">
        <v>1</v>
      </c>
      <c r="F826" s="159" t="s">
        <v>1135</v>
      </c>
      <c r="H826" s="160">
        <v>155.648</v>
      </c>
      <c r="I826" s="161"/>
      <c r="L826" s="157"/>
      <c r="M826" s="162"/>
      <c r="T826" s="163"/>
      <c r="AT826" s="158" t="s">
        <v>455</v>
      </c>
      <c r="AU826" s="158" t="s">
        <v>90</v>
      </c>
      <c r="AV826" s="12" t="s">
        <v>90</v>
      </c>
      <c r="AW826" s="12" t="s">
        <v>37</v>
      </c>
      <c r="AX826" s="12" t="s">
        <v>81</v>
      </c>
      <c r="AY826" s="158" t="s">
        <v>309</v>
      </c>
    </row>
    <row r="827" spans="2:65" s="13" customFormat="1" x14ac:dyDescent="0.2">
      <c r="B827" s="164"/>
      <c r="D827" s="155" t="s">
        <v>455</v>
      </c>
      <c r="E827" s="165" t="s">
        <v>1</v>
      </c>
      <c r="F827" s="166" t="s">
        <v>457</v>
      </c>
      <c r="H827" s="167">
        <v>155.648</v>
      </c>
      <c r="I827" s="168"/>
      <c r="L827" s="164"/>
      <c r="M827" s="169"/>
      <c r="T827" s="170"/>
      <c r="AT827" s="165" t="s">
        <v>455</v>
      </c>
      <c r="AU827" s="165" t="s">
        <v>90</v>
      </c>
      <c r="AV827" s="13" t="s">
        <v>120</v>
      </c>
      <c r="AW827" s="13" t="s">
        <v>37</v>
      </c>
      <c r="AX827" s="13" t="s">
        <v>88</v>
      </c>
      <c r="AY827" s="165" t="s">
        <v>309</v>
      </c>
    </row>
    <row r="828" spans="2:65" s="1" customFormat="1" ht="16.5" customHeight="1" x14ac:dyDescent="0.2">
      <c r="B828" s="137"/>
      <c r="C828" s="182" t="s">
        <v>1435</v>
      </c>
      <c r="D828" s="182" t="s">
        <v>643</v>
      </c>
      <c r="E828" s="183" t="s">
        <v>1436</v>
      </c>
      <c r="F828" s="184" t="s">
        <v>1437</v>
      </c>
      <c r="G828" s="185" t="s">
        <v>360</v>
      </c>
      <c r="H828" s="186">
        <v>171.21299999999999</v>
      </c>
      <c r="I828" s="187"/>
      <c r="J828" s="188">
        <f>ROUND(I828*H828,2)</f>
        <v>0</v>
      </c>
      <c r="K828" s="184" t="s">
        <v>366</v>
      </c>
      <c r="L828" s="189"/>
      <c r="M828" s="190" t="s">
        <v>1</v>
      </c>
      <c r="N828" s="191" t="s">
        <v>46</v>
      </c>
      <c r="P828" s="147">
        <f>O828*H828</f>
        <v>0</v>
      </c>
      <c r="Q828" s="147">
        <v>2.5000000000000001E-2</v>
      </c>
      <c r="R828" s="147">
        <f>Q828*H828</f>
        <v>4.2803250000000004</v>
      </c>
      <c r="S828" s="147">
        <v>0</v>
      </c>
      <c r="T828" s="148">
        <f>S828*H828</f>
        <v>0</v>
      </c>
      <c r="AR828" s="149" t="s">
        <v>385</v>
      </c>
      <c r="AT828" s="149" t="s">
        <v>643</v>
      </c>
      <c r="AU828" s="149" t="s">
        <v>90</v>
      </c>
      <c r="AY828" s="17" t="s">
        <v>309</v>
      </c>
      <c r="BE828" s="150">
        <f>IF(N828="základní",J828,0)</f>
        <v>0</v>
      </c>
      <c r="BF828" s="150">
        <f>IF(N828="snížená",J828,0)</f>
        <v>0</v>
      </c>
      <c r="BG828" s="150">
        <f>IF(N828="zákl. přenesená",J828,0)</f>
        <v>0</v>
      </c>
      <c r="BH828" s="150">
        <f>IF(N828="sníž. přenesená",J828,0)</f>
        <v>0</v>
      </c>
      <c r="BI828" s="150">
        <f>IF(N828="nulová",J828,0)</f>
        <v>0</v>
      </c>
      <c r="BJ828" s="17" t="s">
        <v>88</v>
      </c>
      <c r="BK828" s="150">
        <f>ROUND(I828*H828,2)</f>
        <v>0</v>
      </c>
      <c r="BL828" s="17" t="s">
        <v>346</v>
      </c>
      <c r="BM828" s="149" t="s">
        <v>1438</v>
      </c>
    </row>
    <row r="829" spans="2:65" s="1" customFormat="1" ht="19.5" x14ac:dyDescent="0.2">
      <c r="B829" s="33"/>
      <c r="D829" s="155" t="s">
        <v>318</v>
      </c>
      <c r="F829" s="156" t="s">
        <v>699</v>
      </c>
      <c r="I829" s="153"/>
      <c r="L829" s="33"/>
      <c r="M829" s="154"/>
      <c r="T829" s="57"/>
      <c r="AT829" s="17" t="s">
        <v>318</v>
      </c>
      <c r="AU829" s="17" t="s">
        <v>90</v>
      </c>
    </row>
    <row r="830" spans="2:65" s="12" customFormat="1" x14ac:dyDescent="0.2">
      <c r="B830" s="157"/>
      <c r="D830" s="155" t="s">
        <v>455</v>
      </c>
      <c r="F830" s="159" t="s">
        <v>1439</v>
      </c>
      <c r="H830" s="160">
        <v>171.21299999999999</v>
      </c>
      <c r="I830" s="161"/>
      <c r="L830" s="157"/>
      <c r="M830" s="162"/>
      <c r="T830" s="163"/>
      <c r="AT830" s="158" t="s">
        <v>455</v>
      </c>
      <c r="AU830" s="158" t="s">
        <v>90</v>
      </c>
      <c r="AV830" s="12" t="s">
        <v>90</v>
      </c>
      <c r="AW830" s="12" t="s">
        <v>3</v>
      </c>
      <c r="AX830" s="12" t="s">
        <v>88</v>
      </c>
      <c r="AY830" s="158" t="s">
        <v>309</v>
      </c>
    </row>
    <row r="831" spans="2:65" s="1" customFormat="1" ht="24.2" customHeight="1" x14ac:dyDescent="0.2">
      <c r="B831" s="137"/>
      <c r="C831" s="138" t="s">
        <v>1440</v>
      </c>
      <c r="D831" s="138" t="s">
        <v>311</v>
      </c>
      <c r="E831" s="139" t="s">
        <v>1441</v>
      </c>
      <c r="F831" s="140" t="s">
        <v>1442</v>
      </c>
      <c r="G831" s="141" t="s">
        <v>360</v>
      </c>
      <c r="H831" s="142">
        <v>177.86</v>
      </c>
      <c r="I831" s="143"/>
      <c r="J831" s="144">
        <f>ROUND(I831*H831,2)</f>
        <v>0</v>
      </c>
      <c r="K831" s="140" t="s">
        <v>610</v>
      </c>
      <c r="L831" s="33"/>
      <c r="M831" s="145" t="s">
        <v>1</v>
      </c>
      <c r="N831" s="146" t="s">
        <v>46</v>
      </c>
      <c r="P831" s="147">
        <f>O831*H831</f>
        <v>0</v>
      </c>
      <c r="Q831" s="147">
        <v>6.3600000000000002E-3</v>
      </c>
      <c r="R831" s="147">
        <f>Q831*H831</f>
        <v>1.1311896000000001</v>
      </c>
      <c r="S831" s="147">
        <v>0</v>
      </c>
      <c r="T831" s="148">
        <f>S831*H831</f>
        <v>0</v>
      </c>
      <c r="AR831" s="149" t="s">
        <v>346</v>
      </c>
      <c r="AT831" s="149" t="s">
        <v>311</v>
      </c>
      <c r="AU831" s="149" t="s">
        <v>90</v>
      </c>
      <c r="AY831" s="17" t="s">
        <v>309</v>
      </c>
      <c r="BE831" s="150">
        <f>IF(N831="základní",J831,0)</f>
        <v>0</v>
      </c>
      <c r="BF831" s="150">
        <f>IF(N831="snížená",J831,0)</f>
        <v>0</v>
      </c>
      <c r="BG831" s="150">
        <f>IF(N831="zákl. přenesená",J831,0)</f>
        <v>0</v>
      </c>
      <c r="BH831" s="150">
        <f>IF(N831="sníž. přenesená",J831,0)</f>
        <v>0</v>
      </c>
      <c r="BI831" s="150">
        <f>IF(N831="nulová",J831,0)</f>
        <v>0</v>
      </c>
      <c r="BJ831" s="17" t="s">
        <v>88</v>
      </c>
      <c r="BK831" s="150">
        <f>ROUND(I831*H831,2)</f>
        <v>0</v>
      </c>
      <c r="BL831" s="17" t="s">
        <v>346</v>
      </c>
      <c r="BM831" s="149" t="s">
        <v>1443</v>
      </c>
    </row>
    <row r="832" spans="2:65" s="1" customFormat="1" x14ac:dyDescent="0.2">
      <c r="B832" s="33"/>
      <c r="D832" s="151" t="s">
        <v>316</v>
      </c>
      <c r="F832" s="152" t="s">
        <v>1444</v>
      </c>
      <c r="I832" s="153"/>
      <c r="L832" s="33"/>
      <c r="M832" s="154"/>
      <c r="T832" s="57"/>
      <c r="AT832" s="17" t="s">
        <v>316</v>
      </c>
      <c r="AU832" s="17" t="s">
        <v>90</v>
      </c>
    </row>
    <row r="833" spans="2:65" s="12" customFormat="1" x14ac:dyDescent="0.2">
      <c r="B833" s="157"/>
      <c r="D833" s="155" t="s">
        <v>455</v>
      </c>
      <c r="E833" s="158" t="s">
        <v>1</v>
      </c>
      <c r="F833" s="159" t="s">
        <v>1136</v>
      </c>
      <c r="H833" s="160">
        <v>177.86</v>
      </c>
      <c r="I833" s="161"/>
      <c r="L833" s="157"/>
      <c r="M833" s="162"/>
      <c r="T833" s="163"/>
      <c r="AT833" s="158" t="s">
        <v>455</v>
      </c>
      <c r="AU833" s="158" t="s">
        <v>90</v>
      </c>
      <c r="AV833" s="12" t="s">
        <v>90</v>
      </c>
      <c r="AW833" s="12" t="s">
        <v>37</v>
      </c>
      <c r="AX833" s="12" t="s">
        <v>81</v>
      </c>
      <c r="AY833" s="158" t="s">
        <v>309</v>
      </c>
    </row>
    <row r="834" spans="2:65" s="13" customFormat="1" x14ac:dyDescent="0.2">
      <c r="B834" s="164"/>
      <c r="D834" s="155" t="s">
        <v>455</v>
      </c>
      <c r="E834" s="165" t="s">
        <v>1</v>
      </c>
      <c r="F834" s="166" t="s">
        <v>457</v>
      </c>
      <c r="H834" s="167">
        <v>177.86</v>
      </c>
      <c r="I834" s="168"/>
      <c r="L834" s="164"/>
      <c r="M834" s="169"/>
      <c r="T834" s="170"/>
      <c r="AT834" s="165" t="s">
        <v>455</v>
      </c>
      <c r="AU834" s="165" t="s">
        <v>90</v>
      </c>
      <c r="AV834" s="13" t="s">
        <v>120</v>
      </c>
      <c r="AW834" s="13" t="s">
        <v>37</v>
      </c>
      <c r="AX834" s="13" t="s">
        <v>88</v>
      </c>
      <c r="AY834" s="165" t="s">
        <v>309</v>
      </c>
    </row>
    <row r="835" spans="2:65" s="1" customFormat="1" ht="16.5" customHeight="1" x14ac:dyDescent="0.2">
      <c r="B835" s="137"/>
      <c r="C835" s="182" t="s">
        <v>1445</v>
      </c>
      <c r="D835" s="182" t="s">
        <v>643</v>
      </c>
      <c r="E835" s="183" t="s">
        <v>1446</v>
      </c>
      <c r="F835" s="184" t="s">
        <v>1447</v>
      </c>
      <c r="G835" s="185" t="s">
        <v>360</v>
      </c>
      <c r="H835" s="186">
        <v>195.64599999999999</v>
      </c>
      <c r="I835" s="187"/>
      <c r="J835" s="188">
        <f>ROUND(I835*H835,2)</f>
        <v>0</v>
      </c>
      <c r="K835" s="184" t="s">
        <v>366</v>
      </c>
      <c r="L835" s="189"/>
      <c r="M835" s="190" t="s">
        <v>1</v>
      </c>
      <c r="N835" s="191" t="s">
        <v>46</v>
      </c>
      <c r="P835" s="147">
        <f>O835*H835</f>
        <v>0</v>
      </c>
      <c r="Q835" s="147">
        <v>3.4000000000000002E-2</v>
      </c>
      <c r="R835" s="147">
        <f>Q835*H835</f>
        <v>6.6519640000000004</v>
      </c>
      <c r="S835" s="147">
        <v>0</v>
      </c>
      <c r="T835" s="148">
        <f>S835*H835</f>
        <v>0</v>
      </c>
      <c r="AR835" s="149" t="s">
        <v>385</v>
      </c>
      <c r="AT835" s="149" t="s">
        <v>643</v>
      </c>
      <c r="AU835" s="149" t="s">
        <v>90</v>
      </c>
      <c r="AY835" s="17" t="s">
        <v>309</v>
      </c>
      <c r="BE835" s="150">
        <f>IF(N835="základní",J835,0)</f>
        <v>0</v>
      </c>
      <c r="BF835" s="150">
        <f>IF(N835="snížená",J835,0)</f>
        <v>0</v>
      </c>
      <c r="BG835" s="150">
        <f>IF(N835="zákl. přenesená",J835,0)</f>
        <v>0</v>
      </c>
      <c r="BH835" s="150">
        <f>IF(N835="sníž. přenesená",J835,0)</f>
        <v>0</v>
      </c>
      <c r="BI835" s="150">
        <f>IF(N835="nulová",J835,0)</f>
        <v>0</v>
      </c>
      <c r="BJ835" s="17" t="s">
        <v>88</v>
      </c>
      <c r="BK835" s="150">
        <f>ROUND(I835*H835,2)</f>
        <v>0</v>
      </c>
      <c r="BL835" s="17" t="s">
        <v>346</v>
      </c>
      <c r="BM835" s="149" t="s">
        <v>1448</v>
      </c>
    </row>
    <row r="836" spans="2:65" s="1" customFormat="1" ht="19.5" x14ac:dyDescent="0.2">
      <c r="B836" s="33"/>
      <c r="D836" s="155" t="s">
        <v>318</v>
      </c>
      <c r="F836" s="156" t="s">
        <v>699</v>
      </c>
      <c r="I836" s="153"/>
      <c r="L836" s="33"/>
      <c r="M836" s="154"/>
      <c r="T836" s="57"/>
      <c r="AT836" s="17" t="s">
        <v>318</v>
      </c>
      <c r="AU836" s="17" t="s">
        <v>90</v>
      </c>
    </row>
    <row r="837" spans="2:65" s="12" customFormat="1" x14ac:dyDescent="0.2">
      <c r="B837" s="157"/>
      <c r="D837" s="155" t="s">
        <v>455</v>
      </c>
      <c r="F837" s="159" t="s">
        <v>1449</v>
      </c>
      <c r="H837" s="160">
        <v>195.64599999999999</v>
      </c>
      <c r="I837" s="161"/>
      <c r="L837" s="157"/>
      <c r="M837" s="162"/>
      <c r="T837" s="163"/>
      <c r="AT837" s="158" t="s">
        <v>455</v>
      </c>
      <c r="AU837" s="158" t="s">
        <v>90</v>
      </c>
      <c r="AV837" s="12" t="s">
        <v>90</v>
      </c>
      <c r="AW837" s="12" t="s">
        <v>3</v>
      </c>
      <c r="AX837" s="12" t="s">
        <v>88</v>
      </c>
      <c r="AY837" s="158" t="s">
        <v>309</v>
      </c>
    </row>
    <row r="838" spans="2:65" s="1" customFormat="1" ht="21.75" customHeight="1" x14ac:dyDescent="0.2">
      <c r="B838" s="137"/>
      <c r="C838" s="138" t="s">
        <v>1450</v>
      </c>
      <c r="D838" s="138" t="s">
        <v>311</v>
      </c>
      <c r="E838" s="139" t="s">
        <v>1451</v>
      </c>
      <c r="F838" s="140" t="s">
        <v>1452</v>
      </c>
      <c r="G838" s="141" t="s">
        <v>391</v>
      </c>
      <c r="H838" s="142">
        <v>29.594999999999999</v>
      </c>
      <c r="I838" s="143"/>
      <c r="J838" s="144">
        <f>ROUND(I838*H838,2)</f>
        <v>0</v>
      </c>
      <c r="K838" s="140" t="s">
        <v>610</v>
      </c>
      <c r="L838" s="33"/>
      <c r="M838" s="145" t="s">
        <v>1</v>
      </c>
      <c r="N838" s="146" t="s">
        <v>46</v>
      </c>
      <c r="P838" s="147">
        <f>O838*H838</f>
        <v>0</v>
      </c>
      <c r="Q838" s="147">
        <v>0</v>
      </c>
      <c r="R838" s="147">
        <f>Q838*H838</f>
        <v>0</v>
      </c>
      <c r="S838" s="147">
        <v>0</v>
      </c>
      <c r="T838" s="148">
        <f>S838*H838</f>
        <v>0</v>
      </c>
      <c r="AR838" s="149" t="s">
        <v>346</v>
      </c>
      <c r="AT838" s="149" t="s">
        <v>311</v>
      </c>
      <c r="AU838" s="149" t="s">
        <v>90</v>
      </c>
      <c r="AY838" s="17" t="s">
        <v>309</v>
      </c>
      <c r="BE838" s="150">
        <f>IF(N838="základní",J838,0)</f>
        <v>0</v>
      </c>
      <c r="BF838" s="150">
        <f>IF(N838="snížená",J838,0)</f>
        <v>0</v>
      </c>
      <c r="BG838" s="150">
        <f>IF(N838="zákl. přenesená",J838,0)</f>
        <v>0</v>
      </c>
      <c r="BH838" s="150">
        <f>IF(N838="sníž. přenesená",J838,0)</f>
        <v>0</v>
      </c>
      <c r="BI838" s="150">
        <f>IF(N838="nulová",J838,0)</f>
        <v>0</v>
      </c>
      <c r="BJ838" s="17" t="s">
        <v>88</v>
      </c>
      <c r="BK838" s="150">
        <f>ROUND(I838*H838,2)</f>
        <v>0</v>
      </c>
      <c r="BL838" s="17" t="s">
        <v>346</v>
      </c>
      <c r="BM838" s="149" t="s">
        <v>1453</v>
      </c>
    </row>
    <row r="839" spans="2:65" s="1" customFormat="1" x14ac:dyDescent="0.2">
      <c r="B839" s="33"/>
      <c r="D839" s="151" t="s">
        <v>316</v>
      </c>
      <c r="F839" s="152" t="s">
        <v>1454</v>
      </c>
      <c r="I839" s="153"/>
      <c r="L839" s="33"/>
      <c r="M839" s="154"/>
      <c r="T839" s="57"/>
      <c r="AT839" s="17" t="s">
        <v>316</v>
      </c>
      <c r="AU839" s="17" t="s">
        <v>90</v>
      </c>
    </row>
    <row r="840" spans="2:65" s="11" customFormat="1" ht="22.9" customHeight="1" x14ac:dyDescent="0.2">
      <c r="B840" s="125"/>
      <c r="D840" s="126" t="s">
        <v>80</v>
      </c>
      <c r="E840" s="135" t="s">
        <v>1455</v>
      </c>
      <c r="F840" s="135" t="s">
        <v>1456</v>
      </c>
      <c r="I840" s="128"/>
      <c r="J840" s="136">
        <f>BK840</f>
        <v>0</v>
      </c>
      <c r="L840" s="125"/>
      <c r="M840" s="130"/>
      <c r="P840" s="131">
        <f>SUM(P841:P844)</f>
        <v>0</v>
      </c>
      <c r="R840" s="131">
        <f>SUM(R841:R844)</f>
        <v>3.5010700000000003</v>
      </c>
      <c r="T840" s="132">
        <f>SUM(T841:T844)</f>
        <v>0</v>
      </c>
      <c r="AR840" s="126" t="s">
        <v>90</v>
      </c>
      <c r="AT840" s="133" t="s">
        <v>80</v>
      </c>
      <c r="AU840" s="133" t="s">
        <v>88</v>
      </c>
      <c r="AY840" s="126" t="s">
        <v>309</v>
      </c>
      <c r="BK840" s="134">
        <f>SUM(BK841:BK844)</f>
        <v>0</v>
      </c>
    </row>
    <row r="841" spans="2:65" s="1" customFormat="1" ht="16.5" customHeight="1" x14ac:dyDescent="0.2">
      <c r="B841" s="137"/>
      <c r="C841" s="138" t="s">
        <v>1457</v>
      </c>
      <c r="D841" s="138" t="s">
        <v>311</v>
      </c>
      <c r="E841" s="139" t="s">
        <v>1458</v>
      </c>
      <c r="F841" s="140" t="s">
        <v>1459</v>
      </c>
      <c r="G841" s="141" t="s">
        <v>1331</v>
      </c>
      <c r="H841" s="142">
        <v>3501.07</v>
      </c>
      <c r="I841" s="143"/>
      <c r="J841" s="144">
        <f>ROUND(I841*H841,2)</f>
        <v>0</v>
      </c>
      <c r="K841" s="140" t="s">
        <v>366</v>
      </c>
      <c r="L841" s="33"/>
      <c r="M841" s="145" t="s">
        <v>1</v>
      </c>
      <c r="N841" s="146" t="s">
        <v>46</v>
      </c>
      <c r="P841" s="147">
        <f>O841*H841</f>
        <v>0</v>
      </c>
      <c r="Q841" s="147">
        <v>1E-3</v>
      </c>
      <c r="R841" s="147">
        <f>Q841*H841</f>
        <v>3.5010700000000003</v>
      </c>
      <c r="S841" s="147">
        <v>0</v>
      </c>
      <c r="T841" s="148">
        <f>S841*H841</f>
        <v>0</v>
      </c>
      <c r="AR841" s="149" t="s">
        <v>346</v>
      </c>
      <c r="AT841" s="149" t="s">
        <v>311</v>
      </c>
      <c r="AU841" s="149" t="s">
        <v>90</v>
      </c>
      <c r="AY841" s="17" t="s">
        <v>309</v>
      </c>
      <c r="BE841" s="150">
        <f>IF(N841="základní",J841,0)</f>
        <v>0</v>
      </c>
      <c r="BF841" s="150">
        <f>IF(N841="snížená",J841,0)</f>
        <v>0</v>
      </c>
      <c r="BG841" s="150">
        <f>IF(N841="zákl. přenesená",J841,0)</f>
        <v>0</v>
      </c>
      <c r="BH841" s="150">
        <f>IF(N841="sníž. přenesená",J841,0)</f>
        <v>0</v>
      </c>
      <c r="BI841" s="150">
        <f>IF(N841="nulová",J841,0)</f>
        <v>0</v>
      </c>
      <c r="BJ841" s="17" t="s">
        <v>88</v>
      </c>
      <c r="BK841" s="150">
        <f>ROUND(I841*H841,2)</f>
        <v>0</v>
      </c>
      <c r="BL841" s="17" t="s">
        <v>346</v>
      </c>
      <c r="BM841" s="149" t="s">
        <v>1460</v>
      </c>
    </row>
    <row r="842" spans="2:65" s="1" customFormat="1" ht="195" x14ac:dyDescent="0.2">
      <c r="B842" s="33"/>
      <c r="D842" s="155" t="s">
        <v>318</v>
      </c>
      <c r="F842" s="156" t="s">
        <v>1461</v>
      </c>
      <c r="I842" s="153"/>
      <c r="L842" s="33"/>
      <c r="M842" s="154"/>
      <c r="T842" s="57"/>
      <c r="AT842" s="17" t="s">
        <v>318</v>
      </c>
      <c r="AU842" s="17" t="s">
        <v>90</v>
      </c>
    </row>
    <row r="843" spans="2:65" s="12" customFormat="1" ht="22.5" x14ac:dyDescent="0.2">
      <c r="B843" s="157"/>
      <c r="D843" s="155" t="s">
        <v>455</v>
      </c>
      <c r="E843" s="158" t="s">
        <v>1</v>
      </c>
      <c r="F843" s="159" t="s">
        <v>1462</v>
      </c>
      <c r="H843" s="160">
        <v>3501.07</v>
      </c>
      <c r="I843" s="161"/>
      <c r="L843" s="157"/>
      <c r="M843" s="162"/>
      <c r="T843" s="163"/>
      <c r="AT843" s="158" t="s">
        <v>455</v>
      </c>
      <c r="AU843" s="158" t="s">
        <v>90</v>
      </c>
      <c r="AV843" s="12" t="s">
        <v>90</v>
      </c>
      <c r="AW843" s="12" t="s">
        <v>37</v>
      </c>
      <c r="AX843" s="12" t="s">
        <v>81</v>
      </c>
      <c r="AY843" s="158" t="s">
        <v>309</v>
      </c>
    </row>
    <row r="844" spans="2:65" s="13" customFormat="1" x14ac:dyDescent="0.2">
      <c r="B844" s="164"/>
      <c r="D844" s="155" t="s">
        <v>455</v>
      </c>
      <c r="E844" s="165" t="s">
        <v>1</v>
      </c>
      <c r="F844" s="166" t="s">
        <v>457</v>
      </c>
      <c r="H844" s="167">
        <v>3501.07</v>
      </c>
      <c r="I844" s="168"/>
      <c r="L844" s="164"/>
      <c r="M844" s="169"/>
      <c r="T844" s="170"/>
      <c r="AT844" s="165" t="s">
        <v>455</v>
      </c>
      <c r="AU844" s="165" t="s">
        <v>90</v>
      </c>
      <c r="AV844" s="13" t="s">
        <v>120</v>
      </c>
      <c r="AW844" s="13" t="s">
        <v>37</v>
      </c>
      <c r="AX844" s="13" t="s">
        <v>88</v>
      </c>
      <c r="AY844" s="165" t="s">
        <v>309</v>
      </c>
    </row>
    <row r="845" spans="2:65" s="11" customFormat="1" ht="22.9" customHeight="1" x14ac:dyDescent="0.2">
      <c r="B845" s="125"/>
      <c r="D845" s="126" t="s">
        <v>80</v>
      </c>
      <c r="E845" s="135" t="s">
        <v>1463</v>
      </c>
      <c r="F845" s="135" t="s">
        <v>1464</v>
      </c>
      <c r="I845" s="128"/>
      <c r="J845" s="136">
        <f>BK845</f>
        <v>0</v>
      </c>
      <c r="L845" s="125"/>
      <c r="M845" s="130"/>
      <c r="P845" s="131">
        <f>SUM(P846:P891)</f>
        <v>0</v>
      </c>
      <c r="R845" s="131">
        <f>SUM(R846:R891)</f>
        <v>6.3710849000000005</v>
      </c>
      <c r="T845" s="132">
        <f>SUM(T846:T891)</f>
        <v>0</v>
      </c>
      <c r="AR845" s="126" t="s">
        <v>90</v>
      </c>
      <c r="AT845" s="133" t="s">
        <v>80</v>
      </c>
      <c r="AU845" s="133" t="s">
        <v>88</v>
      </c>
      <c r="AY845" s="126" t="s">
        <v>309</v>
      </c>
      <c r="BK845" s="134">
        <f>SUM(BK846:BK891)</f>
        <v>0</v>
      </c>
    </row>
    <row r="846" spans="2:65" s="1" customFormat="1" ht="16.5" customHeight="1" x14ac:dyDescent="0.2">
      <c r="B846" s="137"/>
      <c r="C846" s="138" t="s">
        <v>1465</v>
      </c>
      <c r="D846" s="138" t="s">
        <v>311</v>
      </c>
      <c r="E846" s="139" t="s">
        <v>1466</v>
      </c>
      <c r="F846" s="140" t="s">
        <v>1467</v>
      </c>
      <c r="G846" s="141" t="s">
        <v>360</v>
      </c>
      <c r="H846" s="142">
        <v>153.80000000000001</v>
      </c>
      <c r="I846" s="143"/>
      <c r="J846" s="144">
        <f>ROUND(I846*H846,2)</f>
        <v>0</v>
      </c>
      <c r="K846" s="140" t="s">
        <v>610</v>
      </c>
      <c r="L846" s="33"/>
      <c r="M846" s="145" t="s">
        <v>1</v>
      </c>
      <c r="N846" s="146" t="s">
        <v>46</v>
      </c>
      <c r="P846" s="147">
        <f>O846*H846</f>
        <v>0</v>
      </c>
      <c r="Q846" s="147">
        <v>0</v>
      </c>
      <c r="R846" s="147">
        <f>Q846*H846</f>
        <v>0</v>
      </c>
      <c r="S846" s="147">
        <v>0</v>
      </c>
      <c r="T846" s="148">
        <f>S846*H846</f>
        <v>0</v>
      </c>
      <c r="AR846" s="149" t="s">
        <v>346</v>
      </c>
      <c r="AT846" s="149" t="s">
        <v>311</v>
      </c>
      <c r="AU846" s="149" t="s">
        <v>90</v>
      </c>
      <c r="AY846" s="17" t="s">
        <v>309</v>
      </c>
      <c r="BE846" s="150">
        <f>IF(N846="základní",J846,0)</f>
        <v>0</v>
      </c>
      <c r="BF846" s="150">
        <f>IF(N846="snížená",J846,0)</f>
        <v>0</v>
      </c>
      <c r="BG846" s="150">
        <f>IF(N846="zákl. přenesená",J846,0)</f>
        <v>0</v>
      </c>
      <c r="BH846" s="150">
        <f>IF(N846="sníž. přenesená",J846,0)</f>
        <v>0</v>
      </c>
      <c r="BI846" s="150">
        <f>IF(N846="nulová",J846,0)</f>
        <v>0</v>
      </c>
      <c r="BJ846" s="17" t="s">
        <v>88</v>
      </c>
      <c r="BK846" s="150">
        <f>ROUND(I846*H846,2)</f>
        <v>0</v>
      </c>
      <c r="BL846" s="17" t="s">
        <v>346</v>
      </c>
      <c r="BM846" s="149" t="s">
        <v>1468</v>
      </c>
    </row>
    <row r="847" spans="2:65" s="1" customFormat="1" x14ac:dyDescent="0.2">
      <c r="B847" s="33"/>
      <c r="D847" s="151" t="s">
        <v>316</v>
      </c>
      <c r="F847" s="152" t="s">
        <v>1469</v>
      </c>
      <c r="I847" s="153"/>
      <c r="L847" s="33"/>
      <c r="M847" s="154"/>
      <c r="T847" s="57"/>
      <c r="AT847" s="17" t="s">
        <v>316</v>
      </c>
      <c r="AU847" s="17" t="s">
        <v>90</v>
      </c>
    </row>
    <row r="848" spans="2:65" s="12" customFormat="1" x14ac:dyDescent="0.2">
      <c r="B848" s="157"/>
      <c r="D848" s="155" t="s">
        <v>455</v>
      </c>
      <c r="E848" s="158" t="s">
        <v>1</v>
      </c>
      <c r="F848" s="159" t="s">
        <v>1470</v>
      </c>
      <c r="H848" s="160">
        <v>153.80000000000001</v>
      </c>
      <c r="I848" s="161"/>
      <c r="L848" s="157"/>
      <c r="M848" s="162"/>
      <c r="T848" s="163"/>
      <c r="AT848" s="158" t="s">
        <v>455</v>
      </c>
      <c r="AU848" s="158" t="s">
        <v>90</v>
      </c>
      <c r="AV848" s="12" t="s">
        <v>90</v>
      </c>
      <c r="AW848" s="12" t="s">
        <v>37</v>
      </c>
      <c r="AX848" s="12" t="s">
        <v>81</v>
      </c>
      <c r="AY848" s="158" t="s">
        <v>309</v>
      </c>
    </row>
    <row r="849" spans="2:65" s="13" customFormat="1" x14ac:dyDescent="0.2">
      <c r="B849" s="164"/>
      <c r="D849" s="155" t="s">
        <v>455</v>
      </c>
      <c r="E849" s="165" t="s">
        <v>1</v>
      </c>
      <c r="F849" s="166" t="s">
        <v>457</v>
      </c>
      <c r="H849" s="167">
        <v>153.80000000000001</v>
      </c>
      <c r="I849" s="168"/>
      <c r="L849" s="164"/>
      <c r="M849" s="169"/>
      <c r="T849" s="170"/>
      <c r="AT849" s="165" t="s">
        <v>455</v>
      </c>
      <c r="AU849" s="165" t="s">
        <v>90</v>
      </c>
      <c r="AV849" s="13" t="s">
        <v>120</v>
      </c>
      <c r="AW849" s="13" t="s">
        <v>37</v>
      </c>
      <c r="AX849" s="13" t="s">
        <v>88</v>
      </c>
      <c r="AY849" s="165" t="s">
        <v>309</v>
      </c>
    </row>
    <row r="850" spans="2:65" s="1" customFormat="1" ht="16.5" customHeight="1" x14ac:dyDescent="0.2">
      <c r="B850" s="137"/>
      <c r="C850" s="138" t="s">
        <v>1471</v>
      </c>
      <c r="D850" s="138" t="s">
        <v>311</v>
      </c>
      <c r="E850" s="139" t="s">
        <v>1472</v>
      </c>
      <c r="F850" s="140" t="s">
        <v>1473</v>
      </c>
      <c r="G850" s="141" t="s">
        <v>360</v>
      </c>
      <c r="H850" s="142">
        <v>188.12200000000001</v>
      </c>
      <c r="I850" s="143"/>
      <c r="J850" s="144">
        <f>ROUND(I850*H850,2)</f>
        <v>0</v>
      </c>
      <c r="K850" s="140" t="s">
        <v>610</v>
      </c>
      <c r="L850" s="33"/>
      <c r="M850" s="145" t="s">
        <v>1</v>
      </c>
      <c r="N850" s="146" t="s">
        <v>46</v>
      </c>
      <c r="P850" s="147">
        <f>O850*H850</f>
        <v>0</v>
      </c>
      <c r="Q850" s="147">
        <v>2.9999999999999997E-4</v>
      </c>
      <c r="R850" s="147">
        <f>Q850*H850</f>
        <v>5.6436599999999996E-2</v>
      </c>
      <c r="S850" s="147">
        <v>0</v>
      </c>
      <c r="T850" s="148">
        <f>S850*H850</f>
        <v>0</v>
      </c>
      <c r="AR850" s="149" t="s">
        <v>346</v>
      </c>
      <c r="AT850" s="149" t="s">
        <v>311</v>
      </c>
      <c r="AU850" s="149" t="s">
        <v>90</v>
      </c>
      <c r="AY850" s="17" t="s">
        <v>309</v>
      </c>
      <c r="BE850" s="150">
        <f>IF(N850="základní",J850,0)</f>
        <v>0</v>
      </c>
      <c r="BF850" s="150">
        <f>IF(N850="snížená",J850,0)</f>
        <v>0</v>
      </c>
      <c r="BG850" s="150">
        <f>IF(N850="zákl. přenesená",J850,0)</f>
        <v>0</v>
      </c>
      <c r="BH850" s="150">
        <f>IF(N850="sníž. přenesená",J850,0)</f>
        <v>0</v>
      </c>
      <c r="BI850" s="150">
        <f>IF(N850="nulová",J850,0)</f>
        <v>0</v>
      </c>
      <c r="BJ850" s="17" t="s">
        <v>88</v>
      </c>
      <c r="BK850" s="150">
        <f>ROUND(I850*H850,2)</f>
        <v>0</v>
      </c>
      <c r="BL850" s="17" t="s">
        <v>346</v>
      </c>
      <c r="BM850" s="149" t="s">
        <v>1474</v>
      </c>
    </row>
    <row r="851" spans="2:65" s="1" customFormat="1" x14ac:dyDescent="0.2">
      <c r="B851" s="33"/>
      <c r="D851" s="151" t="s">
        <v>316</v>
      </c>
      <c r="F851" s="152" t="s">
        <v>1475</v>
      </c>
      <c r="I851" s="153"/>
      <c r="L851" s="33"/>
      <c r="M851" s="154"/>
      <c r="T851" s="57"/>
      <c r="AT851" s="17" t="s">
        <v>316</v>
      </c>
      <c r="AU851" s="17" t="s">
        <v>90</v>
      </c>
    </row>
    <row r="852" spans="2:65" s="12" customFormat="1" x14ac:dyDescent="0.2">
      <c r="B852" s="157"/>
      <c r="D852" s="155" t="s">
        <v>455</v>
      </c>
      <c r="E852" s="158" t="s">
        <v>1</v>
      </c>
      <c r="F852" s="159" t="s">
        <v>1476</v>
      </c>
      <c r="H852" s="160">
        <v>188.12200000000001</v>
      </c>
      <c r="I852" s="161"/>
      <c r="L852" s="157"/>
      <c r="M852" s="162"/>
      <c r="T852" s="163"/>
      <c r="AT852" s="158" t="s">
        <v>455</v>
      </c>
      <c r="AU852" s="158" t="s">
        <v>90</v>
      </c>
      <c r="AV852" s="12" t="s">
        <v>90</v>
      </c>
      <c r="AW852" s="12" t="s">
        <v>37</v>
      </c>
      <c r="AX852" s="12" t="s">
        <v>81</v>
      </c>
      <c r="AY852" s="158" t="s">
        <v>309</v>
      </c>
    </row>
    <row r="853" spans="2:65" s="13" customFormat="1" x14ac:dyDescent="0.2">
      <c r="B853" s="164"/>
      <c r="D853" s="155" t="s">
        <v>455</v>
      </c>
      <c r="E853" s="165" t="s">
        <v>1</v>
      </c>
      <c r="F853" s="166" t="s">
        <v>457</v>
      </c>
      <c r="H853" s="167">
        <v>188.12200000000001</v>
      </c>
      <c r="I853" s="168"/>
      <c r="L853" s="164"/>
      <c r="M853" s="169"/>
      <c r="T853" s="170"/>
      <c r="AT853" s="165" t="s">
        <v>455</v>
      </c>
      <c r="AU853" s="165" t="s">
        <v>90</v>
      </c>
      <c r="AV853" s="13" t="s">
        <v>120</v>
      </c>
      <c r="AW853" s="13" t="s">
        <v>37</v>
      </c>
      <c r="AX853" s="13" t="s">
        <v>88</v>
      </c>
      <c r="AY853" s="165" t="s">
        <v>309</v>
      </c>
    </row>
    <row r="854" spans="2:65" s="1" customFormat="1" ht="24.2" customHeight="1" x14ac:dyDescent="0.2">
      <c r="B854" s="137"/>
      <c r="C854" s="138" t="s">
        <v>1477</v>
      </c>
      <c r="D854" s="138" t="s">
        <v>311</v>
      </c>
      <c r="E854" s="139" t="s">
        <v>1478</v>
      </c>
      <c r="F854" s="140" t="s">
        <v>1479</v>
      </c>
      <c r="G854" s="141" t="s">
        <v>434</v>
      </c>
      <c r="H854" s="142">
        <v>213</v>
      </c>
      <c r="I854" s="143"/>
      <c r="J854" s="144">
        <f>ROUND(I854*H854,2)</f>
        <v>0</v>
      </c>
      <c r="K854" s="140" t="s">
        <v>610</v>
      </c>
      <c r="L854" s="33"/>
      <c r="M854" s="145" t="s">
        <v>1</v>
      </c>
      <c r="N854" s="146" t="s">
        <v>46</v>
      </c>
      <c r="P854" s="147">
        <f>O854*H854</f>
        <v>0</v>
      </c>
      <c r="Q854" s="147">
        <v>1.7700000000000001E-3</v>
      </c>
      <c r="R854" s="147">
        <f>Q854*H854</f>
        <v>0.37701000000000001</v>
      </c>
      <c r="S854" s="147">
        <v>0</v>
      </c>
      <c r="T854" s="148">
        <f>S854*H854</f>
        <v>0</v>
      </c>
      <c r="AR854" s="149" t="s">
        <v>346</v>
      </c>
      <c r="AT854" s="149" t="s">
        <v>311</v>
      </c>
      <c r="AU854" s="149" t="s">
        <v>90</v>
      </c>
      <c r="AY854" s="17" t="s">
        <v>309</v>
      </c>
      <c r="BE854" s="150">
        <f>IF(N854="základní",J854,0)</f>
        <v>0</v>
      </c>
      <c r="BF854" s="150">
        <f>IF(N854="snížená",J854,0)</f>
        <v>0</v>
      </c>
      <c r="BG854" s="150">
        <f>IF(N854="zákl. přenesená",J854,0)</f>
        <v>0</v>
      </c>
      <c r="BH854" s="150">
        <f>IF(N854="sníž. přenesená",J854,0)</f>
        <v>0</v>
      </c>
      <c r="BI854" s="150">
        <f>IF(N854="nulová",J854,0)</f>
        <v>0</v>
      </c>
      <c r="BJ854" s="17" t="s">
        <v>88</v>
      </c>
      <c r="BK854" s="150">
        <f>ROUND(I854*H854,2)</f>
        <v>0</v>
      </c>
      <c r="BL854" s="17" t="s">
        <v>346</v>
      </c>
      <c r="BM854" s="149" t="s">
        <v>1480</v>
      </c>
    </row>
    <row r="855" spans="2:65" s="1" customFormat="1" x14ac:dyDescent="0.2">
      <c r="B855" s="33"/>
      <c r="D855" s="151" t="s">
        <v>316</v>
      </c>
      <c r="F855" s="152" t="s">
        <v>1481</v>
      </c>
      <c r="I855" s="153"/>
      <c r="L855" s="33"/>
      <c r="M855" s="154"/>
      <c r="T855" s="57"/>
      <c r="AT855" s="17" t="s">
        <v>316</v>
      </c>
      <c r="AU855" s="17" t="s">
        <v>90</v>
      </c>
    </row>
    <row r="856" spans="2:65" s="12" customFormat="1" x14ac:dyDescent="0.2">
      <c r="B856" s="157"/>
      <c r="D856" s="155" t="s">
        <v>455</v>
      </c>
      <c r="E856" s="158" t="s">
        <v>1</v>
      </c>
      <c r="F856" s="159" t="s">
        <v>1482</v>
      </c>
      <c r="H856" s="160">
        <v>213</v>
      </c>
      <c r="I856" s="161"/>
      <c r="L856" s="157"/>
      <c r="M856" s="162"/>
      <c r="T856" s="163"/>
      <c r="AT856" s="158" t="s">
        <v>455</v>
      </c>
      <c r="AU856" s="158" t="s">
        <v>90</v>
      </c>
      <c r="AV856" s="12" t="s">
        <v>90</v>
      </c>
      <c r="AW856" s="12" t="s">
        <v>37</v>
      </c>
      <c r="AX856" s="12" t="s">
        <v>81</v>
      </c>
      <c r="AY856" s="158" t="s">
        <v>309</v>
      </c>
    </row>
    <row r="857" spans="2:65" s="13" customFormat="1" x14ac:dyDescent="0.2">
      <c r="B857" s="164"/>
      <c r="D857" s="155" t="s">
        <v>455</v>
      </c>
      <c r="E857" s="165" t="s">
        <v>1</v>
      </c>
      <c r="F857" s="166" t="s">
        <v>457</v>
      </c>
      <c r="H857" s="167">
        <v>213</v>
      </c>
      <c r="I857" s="168"/>
      <c r="L857" s="164"/>
      <c r="M857" s="169"/>
      <c r="T857" s="170"/>
      <c r="AT857" s="165" t="s">
        <v>455</v>
      </c>
      <c r="AU857" s="165" t="s">
        <v>90</v>
      </c>
      <c r="AV857" s="13" t="s">
        <v>120</v>
      </c>
      <c r="AW857" s="13" t="s">
        <v>37</v>
      </c>
      <c r="AX857" s="13" t="s">
        <v>88</v>
      </c>
      <c r="AY857" s="165" t="s">
        <v>309</v>
      </c>
    </row>
    <row r="858" spans="2:65" s="1" customFormat="1" ht="16.5" customHeight="1" x14ac:dyDescent="0.2">
      <c r="B858" s="137"/>
      <c r="C858" s="182" t="s">
        <v>1483</v>
      </c>
      <c r="D858" s="182" t="s">
        <v>643</v>
      </c>
      <c r="E858" s="183" t="s">
        <v>1484</v>
      </c>
      <c r="F858" s="184" t="s">
        <v>1485</v>
      </c>
      <c r="G858" s="185" t="s">
        <v>360</v>
      </c>
      <c r="H858" s="186">
        <v>74.55</v>
      </c>
      <c r="I858" s="187"/>
      <c r="J858" s="188">
        <f>ROUND(I858*H858,2)</f>
        <v>0</v>
      </c>
      <c r="K858" s="184" t="s">
        <v>366</v>
      </c>
      <c r="L858" s="189"/>
      <c r="M858" s="190" t="s">
        <v>1</v>
      </c>
      <c r="N858" s="191" t="s">
        <v>46</v>
      </c>
      <c r="P858" s="147">
        <f>O858*H858</f>
        <v>0</v>
      </c>
      <c r="Q858" s="147">
        <v>1.26E-2</v>
      </c>
      <c r="R858" s="147">
        <f>Q858*H858</f>
        <v>0.93933</v>
      </c>
      <c r="S858" s="147">
        <v>0</v>
      </c>
      <c r="T858" s="148">
        <f>S858*H858</f>
        <v>0</v>
      </c>
      <c r="AR858" s="149" t="s">
        <v>385</v>
      </c>
      <c r="AT858" s="149" t="s">
        <v>643</v>
      </c>
      <c r="AU858" s="149" t="s">
        <v>90</v>
      </c>
      <c r="AY858" s="17" t="s">
        <v>309</v>
      </c>
      <c r="BE858" s="150">
        <f>IF(N858="základní",J858,0)</f>
        <v>0</v>
      </c>
      <c r="BF858" s="150">
        <f>IF(N858="snížená",J858,0)</f>
        <v>0</v>
      </c>
      <c r="BG858" s="150">
        <f>IF(N858="zákl. přenesená",J858,0)</f>
        <v>0</v>
      </c>
      <c r="BH858" s="150">
        <f>IF(N858="sníž. přenesená",J858,0)</f>
        <v>0</v>
      </c>
      <c r="BI858" s="150">
        <f>IF(N858="nulová",J858,0)</f>
        <v>0</v>
      </c>
      <c r="BJ858" s="17" t="s">
        <v>88</v>
      </c>
      <c r="BK858" s="150">
        <f>ROUND(I858*H858,2)</f>
        <v>0</v>
      </c>
      <c r="BL858" s="17" t="s">
        <v>346</v>
      </c>
      <c r="BM858" s="149" t="s">
        <v>1486</v>
      </c>
    </row>
    <row r="859" spans="2:65" s="1" customFormat="1" ht="58.5" x14ac:dyDescent="0.2">
      <c r="B859" s="33"/>
      <c r="D859" s="155" t="s">
        <v>318</v>
      </c>
      <c r="F859" s="156" t="s">
        <v>1487</v>
      </c>
      <c r="I859" s="153"/>
      <c r="L859" s="33"/>
      <c r="M859" s="154"/>
      <c r="T859" s="57"/>
      <c r="AT859" s="17" t="s">
        <v>318</v>
      </c>
      <c r="AU859" s="17" t="s">
        <v>90</v>
      </c>
    </row>
    <row r="860" spans="2:65" s="12" customFormat="1" x14ac:dyDescent="0.2">
      <c r="B860" s="157"/>
      <c r="D860" s="155" t="s">
        <v>455</v>
      </c>
      <c r="F860" s="159" t="s">
        <v>1488</v>
      </c>
      <c r="H860" s="160">
        <v>74.55</v>
      </c>
      <c r="I860" s="161"/>
      <c r="L860" s="157"/>
      <c r="M860" s="162"/>
      <c r="T860" s="163"/>
      <c r="AT860" s="158" t="s">
        <v>455</v>
      </c>
      <c r="AU860" s="158" t="s">
        <v>90</v>
      </c>
      <c r="AV860" s="12" t="s">
        <v>90</v>
      </c>
      <c r="AW860" s="12" t="s">
        <v>3</v>
      </c>
      <c r="AX860" s="12" t="s">
        <v>88</v>
      </c>
      <c r="AY860" s="158" t="s">
        <v>309</v>
      </c>
    </row>
    <row r="861" spans="2:65" s="1" customFormat="1" ht="24.2" customHeight="1" x14ac:dyDescent="0.2">
      <c r="B861" s="137"/>
      <c r="C861" s="138" t="s">
        <v>1489</v>
      </c>
      <c r="D861" s="138" t="s">
        <v>311</v>
      </c>
      <c r="E861" s="139" t="s">
        <v>1490</v>
      </c>
      <c r="F861" s="140" t="s">
        <v>1491</v>
      </c>
      <c r="G861" s="141" t="s">
        <v>434</v>
      </c>
      <c r="H861" s="142">
        <v>201.3</v>
      </c>
      <c r="I861" s="143"/>
      <c r="J861" s="144">
        <f>ROUND(I861*H861,2)</f>
        <v>0</v>
      </c>
      <c r="K861" s="140" t="s">
        <v>610</v>
      </c>
      <c r="L861" s="33"/>
      <c r="M861" s="145" t="s">
        <v>1</v>
      </c>
      <c r="N861" s="146" t="s">
        <v>46</v>
      </c>
      <c r="P861" s="147">
        <f>O861*H861</f>
        <v>0</v>
      </c>
      <c r="Q861" s="147">
        <v>1.0200000000000001E-3</v>
      </c>
      <c r="R861" s="147">
        <f>Q861*H861</f>
        <v>0.20532600000000004</v>
      </c>
      <c r="S861" s="147">
        <v>0</v>
      </c>
      <c r="T861" s="148">
        <f>S861*H861</f>
        <v>0</v>
      </c>
      <c r="AR861" s="149" t="s">
        <v>346</v>
      </c>
      <c r="AT861" s="149" t="s">
        <v>311</v>
      </c>
      <c r="AU861" s="149" t="s">
        <v>90</v>
      </c>
      <c r="AY861" s="17" t="s">
        <v>309</v>
      </c>
      <c r="BE861" s="150">
        <f>IF(N861="základní",J861,0)</f>
        <v>0</v>
      </c>
      <c r="BF861" s="150">
        <f>IF(N861="snížená",J861,0)</f>
        <v>0</v>
      </c>
      <c r="BG861" s="150">
        <f>IF(N861="zákl. přenesená",J861,0)</f>
        <v>0</v>
      </c>
      <c r="BH861" s="150">
        <f>IF(N861="sníž. přenesená",J861,0)</f>
        <v>0</v>
      </c>
      <c r="BI861" s="150">
        <f>IF(N861="nulová",J861,0)</f>
        <v>0</v>
      </c>
      <c r="BJ861" s="17" t="s">
        <v>88</v>
      </c>
      <c r="BK861" s="150">
        <f>ROUND(I861*H861,2)</f>
        <v>0</v>
      </c>
      <c r="BL861" s="17" t="s">
        <v>346</v>
      </c>
      <c r="BM861" s="149" t="s">
        <v>1492</v>
      </c>
    </row>
    <row r="862" spans="2:65" s="1" customFormat="1" x14ac:dyDescent="0.2">
      <c r="B862" s="33"/>
      <c r="D862" s="151" t="s">
        <v>316</v>
      </c>
      <c r="F862" s="152" t="s">
        <v>1493</v>
      </c>
      <c r="I862" s="153"/>
      <c r="L862" s="33"/>
      <c r="M862" s="154"/>
      <c r="T862" s="57"/>
      <c r="AT862" s="17" t="s">
        <v>316</v>
      </c>
      <c r="AU862" s="17" t="s">
        <v>90</v>
      </c>
    </row>
    <row r="863" spans="2:65" s="12" customFormat="1" x14ac:dyDescent="0.2">
      <c r="B863" s="157"/>
      <c r="D863" s="155" t="s">
        <v>455</v>
      </c>
      <c r="E863" s="158" t="s">
        <v>1</v>
      </c>
      <c r="F863" s="159" t="s">
        <v>1494</v>
      </c>
      <c r="H863" s="160">
        <v>201.3</v>
      </c>
      <c r="I863" s="161"/>
      <c r="L863" s="157"/>
      <c r="M863" s="162"/>
      <c r="T863" s="163"/>
      <c r="AT863" s="158" t="s">
        <v>455</v>
      </c>
      <c r="AU863" s="158" t="s">
        <v>90</v>
      </c>
      <c r="AV863" s="12" t="s">
        <v>90</v>
      </c>
      <c r="AW863" s="12" t="s">
        <v>37</v>
      </c>
      <c r="AX863" s="12" t="s">
        <v>81</v>
      </c>
      <c r="AY863" s="158" t="s">
        <v>309</v>
      </c>
    </row>
    <row r="864" spans="2:65" s="13" customFormat="1" x14ac:dyDescent="0.2">
      <c r="B864" s="164"/>
      <c r="D864" s="155" t="s">
        <v>455</v>
      </c>
      <c r="E864" s="165" t="s">
        <v>1</v>
      </c>
      <c r="F864" s="166" t="s">
        <v>457</v>
      </c>
      <c r="H864" s="167">
        <v>201.3</v>
      </c>
      <c r="I864" s="168"/>
      <c r="L864" s="164"/>
      <c r="M864" s="169"/>
      <c r="T864" s="170"/>
      <c r="AT864" s="165" t="s">
        <v>455</v>
      </c>
      <c r="AU864" s="165" t="s">
        <v>90</v>
      </c>
      <c r="AV864" s="13" t="s">
        <v>120</v>
      </c>
      <c r="AW864" s="13" t="s">
        <v>37</v>
      </c>
      <c r="AX864" s="13" t="s">
        <v>88</v>
      </c>
      <c r="AY864" s="165" t="s">
        <v>309</v>
      </c>
    </row>
    <row r="865" spans="2:65" s="1" customFormat="1" ht="16.5" customHeight="1" x14ac:dyDescent="0.2">
      <c r="B865" s="137"/>
      <c r="C865" s="182" t="s">
        <v>1495</v>
      </c>
      <c r="D865" s="182" t="s">
        <v>643</v>
      </c>
      <c r="E865" s="183" t="s">
        <v>1496</v>
      </c>
      <c r="F865" s="184" t="s">
        <v>1497</v>
      </c>
      <c r="G865" s="185" t="s">
        <v>360</v>
      </c>
      <c r="H865" s="186">
        <v>34.322000000000003</v>
      </c>
      <c r="I865" s="187"/>
      <c r="J865" s="188">
        <f>ROUND(I865*H865,2)</f>
        <v>0</v>
      </c>
      <c r="K865" s="184" t="s">
        <v>366</v>
      </c>
      <c r="L865" s="189"/>
      <c r="M865" s="190" t="s">
        <v>1</v>
      </c>
      <c r="N865" s="191" t="s">
        <v>46</v>
      </c>
      <c r="P865" s="147">
        <f>O865*H865</f>
        <v>0</v>
      </c>
      <c r="Q865" s="147">
        <v>1.26E-2</v>
      </c>
      <c r="R865" s="147">
        <f>Q865*H865</f>
        <v>0.43245720000000004</v>
      </c>
      <c r="S865" s="147">
        <v>0</v>
      </c>
      <c r="T865" s="148">
        <f>S865*H865</f>
        <v>0</v>
      </c>
      <c r="AR865" s="149" t="s">
        <v>385</v>
      </c>
      <c r="AT865" s="149" t="s">
        <v>643</v>
      </c>
      <c r="AU865" s="149" t="s">
        <v>90</v>
      </c>
      <c r="AY865" s="17" t="s">
        <v>309</v>
      </c>
      <c r="BE865" s="150">
        <f>IF(N865="základní",J865,0)</f>
        <v>0</v>
      </c>
      <c r="BF865" s="150">
        <f>IF(N865="snížená",J865,0)</f>
        <v>0</v>
      </c>
      <c r="BG865" s="150">
        <f>IF(N865="zákl. přenesená",J865,0)</f>
        <v>0</v>
      </c>
      <c r="BH865" s="150">
        <f>IF(N865="sníž. přenesená",J865,0)</f>
        <v>0</v>
      </c>
      <c r="BI865" s="150">
        <f>IF(N865="nulová",J865,0)</f>
        <v>0</v>
      </c>
      <c r="BJ865" s="17" t="s">
        <v>88</v>
      </c>
      <c r="BK865" s="150">
        <f>ROUND(I865*H865,2)</f>
        <v>0</v>
      </c>
      <c r="BL865" s="17" t="s">
        <v>346</v>
      </c>
      <c r="BM865" s="149" t="s">
        <v>1498</v>
      </c>
    </row>
    <row r="866" spans="2:65" s="1" customFormat="1" ht="58.5" x14ac:dyDescent="0.2">
      <c r="B866" s="33"/>
      <c r="D866" s="155" t="s">
        <v>318</v>
      </c>
      <c r="F866" s="156" t="s">
        <v>1487</v>
      </c>
      <c r="I866" s="153"/>
      <c r="L866" s="33"/>
      <c r="M866" s="154"/>
      <c r="T866" s="57"/>
      <c r="AT866" s="17" t="s">
        <v>318</v>
      </c>
      <c r="AU866" s="17" t="s">
        <v>90</v>
      </c>
    </row>
    <row r="867" spans="2:65" s="12" customFormat="1" x14ac:dyDescent="0.2">
      <c r="B867" s="157"/>
      <c r="D867" s="155" t="s">
        <v>455</v>
      </c>
      <c r="F867" s="159" t="s">
        <v>1499</v>
      </c>
      <c r="H867" s="160">
        <v>34.322000000000003</v>
      </c>
      <c r="I867" s="161"/>
      <c r="L867" s="157"/>
      <c r="M867" s="162"/>
      <c r="T867" s="163"/>
      <c r="AT867" s="158" t="s">
        <v>455</v>
      </c>
      <c r="AU867" s="158" t="s">
        <v>90</v>
      </c>
      <c r="AV867" s="12" t="s">
        <v>90</v>
      </c>
      <c r="AW867" s="12" t="s">
        <v>3</v>
      </c>
      <c r="AX867" s="12" t="s">
        <v>88</v>
      </c>
      <c r="AY867" s="158" t="s">
        <v>309</v>
      </c>
    </row>
    <row r="868" spans="2:65" s="1" customFormat="1" ht="24.2" customHeight="1" x14ac:dyDescent="0.2">
      <c r="B868" s="137"/>
      <c r="C868" s="138" t="s">
        <v>1500</v>
      </c>
      <c r="D868" s="138" t="s">
        <v>311</v>
      </c>
      <c r="E868" s="139" t="s">
        <v>1501</v>
      </c>
      <c r="F868" s="140" t="s">
        <v>1502</v>
      </c>
      <c r="G868" s="141" t="s">
        <v>434</v>
      </c>
      <c r="H868" s="142">
        <v>138.69999999999999</v>
      </c>
      <c r="I868" s="143"/>
      <c r="J868" s="144">
        <f>ROUND(I868*H868,2)</f>
        <v>0</v>
      </c>
      <c r="K868" s="140" t="s">
        <v>610</v>
      </c>
      <c r="L868" s="33"/>
      <c r="M868" s="145" t="s">
        <v>1</v>
      </c>
      <c r="N868" s="146" t="s">
        <v>46</v>
      </c>
      <c r="P868" s="147">
        <f>O868*H868</f>
        <v>0</v>
      </c>
      <c r="Q868" s="147">
        <v>5.8E-4</v>
      </c>
      <c r="R868" s="147">
        <f>Q868*H868</f>
        <v>8.044599999999999E-2</v>
      </c>
      <c r="S868" s="147">
        <v>0</v>
      </c>
      <c r="T868" s="148">
        <f>S868*H868</f>
        <v>0</v>
      </c>
      <c r="AR868" s="149" t="s">
        <v>346</v>
      </c>
      <c r="AT868" s="149" t="s">
        <v>311</v>
      </c>
      <c r="AU868" s="149" t="s">
        <v>90</v>
      </c>
      <c r="AY868" s="17" t="s">
        <v>309</v>
      </c>
      <c r="BE868" s="150">
        <f>IF(N868="základní",J868,0)</f>
        <v>0</v>
      </c>
      <c r="BF868" s="150">
        <f>IF(N868="snížená",J868,0)</f>
        <v>0</v>
      </c>
      <c r="BG868" s="150">
        <f>IF(N868="zákl. přenesená",J868,0)</f>
        <v>0</v>
      </c>
      <c r="BH868" s="150">
        <f>IF(N868="sníž. přenesená",J868,0)</f>
        <v>0</v>
      </c>
      <c r="BI868" s="150">
        <f>IF(N868="nulová",J868,0)</f>
        <v>0</v>
      </c>
      <c r="BJ868" s="17" t="s">
        <v>88</v>
      </c>
      <c r="BK868" s="150">
        <f>ROUND(I868*H868,2)</f>
        <v>0</v>
      </c>
      <c r="BL868" s="17" t="s">
        <v>346</v>
      </c>
      <c r="BM868" s="149" t="s">
        <v>1503</v>
      </c>
    </row>
    <row r="869" spans="2:65" s="1" customFormat="1" x14ac:dyDescent="0.2">
      <c r="B869" s="33"/>
      <c r="D869" s="151" t="s">
        <v>316</v>
      </c>
      <c r="F869" s="152" t="s">
        <v>1504</v>
      </c>
      <c r="I869" s="153"/>
      <c r="L869" s="33"/>
      <c r="M869" s="154"/>
      <c r="T869" s="57"/>
      <c r="AT869" s="17" t="s">
        <v>316</v>
      </c>
      <c r="AU869" s="17" t="s">
        <v>90</v>
      </c>
    </row>
    <row r="870" spans="2:65" s="12" customFormat="1" x14ac:dyDescent="0.2">
      <c r="B870" s="157"/>
      <c r="D870" s="155" t="s">
        <v>455</v>
      </c>
      <c r="E870" s="158" t="s">
        <v>1</v>
      </c>
      <c r="F870" s="159" t="s">
        <v>1505</v>
      </c>
      <c r="H870" s="160">
        <v>138.69999999999999</v>
      </c>
      <c r="I870" s="161"/>
      <c r="L870" s="157"/>
      <c r="M870" s="162"/>
      <c r="T870" s="163"/>
      <c r="AT870" s="158" t="s">
        <v>455</v>
      </c>
      <c r="AU870" s="158" t="s">
        <v>90</v>
      </c>
      <c r="AV870" s="12" t="s">
        <v>90</v>
      </c>
      <c r="AW870" s="12" t="s">
        <v>37</v>
      </c>
      <c r="AX870" s="12" t="s">
        <v>81</v>
      </c>
      <c r="AY870" s="158" t="s">
        <v>309</v>
      </c>
    </row>
    <row r="871" spans="2:65" s="13" customFormat="1" x14ac:dyDescent="0.2">
      <c r="B871" s="164"/>
      <c r="D871" s="155" t="s">
        <v>455</v>
      </c>
      <c r="E871" s="165" t="s">
        <v>1</v>
      </c>
      <c r="F871" s="166" t="s">
        <v>457</v>
      </c>
      <c r="H871" s="167">
        <v>138.69999999999999</v>
      </c>
      <c r="I871" s="168"/>
      <c r="L871" s="164"/>
      <c r="M871" s="169"/>
      <c r="T871" s="170"/>
      <c r="AT871" s="165" t="s">
        <v>455</v>
      </c>
      <c r="AU871" s="165" t="s">
        <v>90</v>
      </c>
      <c r="AV871" s="13" t="s">
        <v>120</v>
      </c>
      <c r="AW871" s="13" t="s">
        <v>37</v>
      </c>
      <c r="AX871" s="13" t="s">
        <v>88</v>
      </c>
      <c r="AY871" s="165" t="s">
        <v>309</v>
      </c>
    </row>
    <row r="872" spans="2:65" s="1" customFormat="1" ht="16.5" customHeight="1" x14ac:dyDescent="0.2">
      <c r="B872" s="137"/>
      <c r="C872" s="182" t="s">
        <v>1506</v>
      </c>
      <c r="D872" s="182" t="s">
        <v>643</v>
      </c>
      <c r="E872" s="183" t="s">
        <v>1507</v>
      </c>
      <c r="F872" s="184" t="s">
        <v>1508</v>
      </c>
      <c r="G872" s="185" t="s">
        <v>434</v>
      </c>
      <c r="H872" s="186">
        <v>152.57</v>
      </c>
      <c r="I872" s="187"/>
      <c r="J872" s="188">
        <f>ROUND(I872*H872,2)</f>
        <v>0</v>
      </c>
      <c r="K872" s="184" t="s">
        <v>366</v>
      </c>
      <c r="L872" s="189"/>
      <c r="M872" s="190" t="s">
        <v>1</v>
      </c>
      <c r="N872" s="191" t="s">
        <v>46</v>
      </c>
      <c r="P872" s="147">
        <f>O872*H872</f>
        <v>0</v>
      </c>
      <c r="Q872" s="147">
        <v>1.26E-2</v>
      </c>
      <c r="R872" s="147">
        <f>Q872*H872</f>
        <v>1.922382</v>
      </c>
      <c r="S872" s="147">
        <v>0</v>
      </c>
      <c r="T872" s="148">
        <f>S872*H872</f>
        <v>0</v>
      </c>
      <c r="AR872" s="149" t="s">
        <v>385</v>
      </c>
      <c r="AT872" s="149" t="s">
        <v>643</v>
      </c>
      <c r="AU872" s="149" t="s">
        <v>90</v>
      </c>
      <c r="AY872" s="17" t="s">
        <v>309</v>
      </c>
      <c r="BE872" s="150">
        <f>IF(N872="základní",J872,0)</f>
        <v>0</v>
      </c>
      <c r="BF872" s="150">
        <f>IF(N872="snížená",J872,0)</f>
        <v>0</v>
      </c>
      <c r="BG872" s="150">
        <f>IF(N872="zákl. přenesená",J872,0)</f>
        <v>0</v>
      </c>
      <c r="BH872" s="150">
        <f>IF(N872="sníž. přenesená",J872,0)</f>
        <v>0</v>
      </c>
      <c r="BI872" s="150">
        <f>IF(N872="nulová",J872,0)</f>
        <v>0</v>
      </c>
      <c r="BJ872" s="17" t="s">
        <v>88</v>
      </c>
      <c r="BK872" s="150">
        <f>ROUND(I872*H872,2)</f>
        <v>0</v>
      </c>
      <c r="BL872" s="17" t="s">
        <v>346</v>
      </c>
      <c r="BM872" s="149" t="s">
        <v>1509</v>
      </c>
    </row>
    <row r="873" spans="2:65" s="1" customFormat="1" ht="29.25" x14ac:dyDescent="0.2">
      <c r="B873" s="33"/>
      <c r="D873" s="155" t="s">
        <v>318</v>
      </c>
      <c r="F873" s="156" t="s">
        <v>1510</v>
      </c>
      <c r="I873" s="153"/>
      <c r="L873" s="33"/>
      <c r="M873" s="154"/>
      <c r="T873" s="57"/>
      <c r="AT873" s="17" t="s">
        <v>318</v>
      </c>
      <c r="AU873" s="17" t="s">
        <v>90</v>
      </c>
    </row>
    <row r="874" spans="2:65" s="12" customFormat="1" x14ac:dyDescent="0.2">
      <c r="B874" s="157"/>
      <c r="D874" s="155" t="s">
        <v>455</v>
      </c>
      <c r="F874" s="159" t="s">
        <v>1511</v>
      </c>
      <c r="H874" s="160">
        <v>152.57</v>
      </c>
      <c r="I874" s="161"/>
      <c r="L874" s="157"/>
      <c r="M874" s="162"/>
      <c r="T874" s="163"/>
      <c r="AT874" s="158" t="s">
        <v>455</v>
      </c>
      <c r="AU874" s="158" t="s">
        <v>90</v>
      </c>
      <c r="AV874" s="12" t="s">
        <v>90</v>
      </c>
      <c r="AW874" s="12" t="s">
        <v>3</v>
      </c>
      <c r="AX874" s="12" t="s">
        <v>88</v>
      </c>
      <c r="AY874" s="158" t="s">
        <v>309</v>
      </c>
    </row>
    <row r="875" spans="2:65" s="1" customFormat="1" ht="24.2" customHeight="1" x14ac:dyDescent="0.2">
      <c r="B875" s="137"/>
      <c r="C875" s="138" t="s">
        <v>1512</v>
      </c>
      <c r="D875" s="138" t="s">
        <v>311</v>
      </c>
      <c r="E875" s="139" t="s">
        <v>1513</v>
      </c>
      <c r="F875" s="140" t="s">
        <v>1514</v>
      </c>
      <c r="G875" s="141" t="s">
        <v>360</v>
      </c>
      <c r="H875" s="142">
        <v>79.25</v>
      </c>
      <c r="I875" s="143"/>
      <c r="J875" s="144">
        <f>ROUND(I875*H875,2)</f>
        <v>0</v>
      </c>
      <c r="K875" s="140" t="s">
        <v>610</v>
      </c>
      <c r="L875" s="33"/>
      <c r="M875" s="145" t="s">
        <v>1</v>
      </c>
      <c r="N875" s="146" t="s">
        <v>46</v>
      </c>
      <c r="P875" s="147">
        <f>O875*H875</f>
        <v>0</v>
      </c>
      <c r="Q875" s="147">
        <v>6.1700000000000001E-3</v>
      </c>
      <c r="R875" s="147">
        <f>Q875*H875</f>
        <v>0.48897250000000003</v>
      </c>
      <c r="S875" s="147">
        <v>0</v>
      </c>
      <c r="T875" s="148">
        <f>S875*H875</f>
        <v>0</v>
      </c>
      <c r="AR875" s="149" t="s">
        <v>346</v>
      </c>
      <c r="AT875" s="149" t="s">
        <v>311</v>
      </c>
      <c r="AU875" s="149" t="s">
        <v>90</v>
      </c>
      <c r="AY875" s="17" t="s">
        <v>309</v>
      </c>
      <c r="BE875" s="150">
        <f>IF(N875="základní",J875,0)</f>
        <v>0</v>
      </c>
      <c r="BF875" s="150">
        <f>IF(N875="snížená",J875,0)</f>
        <v>0</v>
      </c>
      <c r="BG875" s="150">
        <f>IF(N875="zákl. přenesená",J875,0)</f>
        <v>0</v>
      </c>
      <c r="BH875" s="150">
        <f>IF(N875="sníž. přenesená",J875,0)</f>
        <v>0</v>
      </c>
      <c r="BI875" s="150">
        <f>IF(N875="nulová",J875,0)</f>
        <v>0</v>
      </c>
      <c r="BJ875" s="17" t="s">
        <v>88</v>
      </c>
      <c r="BK875" s="150">
        <f>ROUND(I875*H875,2)</f>
        <v>0</v>
      </c>
      <c r="BL875" s="17" t="s">
        <v>346</v>
      </c>
      <c r="BM875" s="149" t="s">
        <v>1515</v>
      </c>
    </row>
    <row r="876" spans="2:65" s="1" customFormat="1" x14ac:dyDescent="0.2">
      <c r="B876" s="33"/>
      <c r="D876" s="151" t="s">
        <v>316</v>
      </c>
      <c r="F876" s="152" t="s">
        <v>1516</v>
      </c>
      <c r="I876" s="153"/>
      <c r="L876" s="33"/>
      <c r="M876" s="154"/>
      <c r="T876" s="57"/>
      <c r="AT876" s="17" t="s">
        <v>316</v>
      </c>
      <c r="AU876" s="17" t="s">
        <v>90</v>
      </c>
    </row>
    <row r="877" spans="2:65" s="1" customFormat="1" ht="29.25" x14ac:dyDescent="0.2">
      <c r="B877" s="33"/>
      <c r="D877" s="155" t="s">
        <v>318</v>
      </c>
      <c r="F877" s="156" t="s">
        <v>1517</v>
      </c>
      <c r="I877" s="153"/>
      <c r="L877" s="33"/>
      <c r="M877" s="154"/>
      <c r="T877" s="57"/>
      <c r="AT877" s="17" t="s">
        <v>318</v>
      </c>
      <c r="AU877" s="17" t="s">
        <v>90</v>
      </c>
    </row>
    <row r="878" spans="2:65" s="12" customFormat="1" x14ac:dyDescent="0.2">
      <c r="B878" s="157"/>
      <c r="D878" s="155" t="s">
        <v>455</v>
      </c>
      <c r="E878" s="158" t="s">
        <v>1</v>
      </c>
      <c r="F878" s="159" t="s">
        <v>1518</v>
      </c>
      <c r="H878" s="160">
        <v>38.340000000000003</v>
      </c>
      <c r="I878" s="161"/>
      <c r="L878" s="157"/>
      <c r="M878" s="162"/>
      <c r="T878" s="163"/>
      <c r="AT878" s="158" t="s">
        <v>455</v>
      </c>
      <c r="AU878" s="158" t="s">
        <v>90</v>
      </c>
      <c r="AV878" s="12" t="s">
        <v>90</v>
      </c>
      <c r="AW878" s="12" t="s">
        <v>37</v>
      </c>
      <c r="AX878" s="12" t="s">
        <v>81</v>
      </c>
      <c r="AY878" s="158" t="s">
        <v>309</v>
      </c>
    </row>
    <row r="879" spans="2:65" s="12" customFormat="1" x14ac:dyDescent="0.2">
      <c r="B879" s="157"/>
      <c r="D879" s="155" t="s">
        <v>455</v>
      </c>
      <c r="E879" s="158" t="s">
        <v>1</v>
      </c>
      <c r="F879" s="159" t="s">
        <v>1519</v>
      </c>
      <c r="H879" s="160">
        <v>40.909999999999997</v>
      </c>
      <c r="I879" s="161"/>
      <c r="L879" s="157"/>
      <c r="M879" s="162"/>
      <c r="T879" s="163"/>
      <c r="AT879" s="158" t="s">
        <v>455</v>
      </c>
      <c r="AU879" s="158" t="s">
        <v>90</v>
      </c>
      <c r="AV879" s="12" t="s">
        <v>90</v>
      </c>
      <c r="AW879" s="12" t="s">
        <v>37</v>
      </c>
      <c r="AX879" s="12" t="s">
        <v>81</v>
      </c>
      <c r="AY879" s="158" t="s">
        <v>309</v>
      </c>
    </row>
    <row r="880" spans="2:65" s="13" customFormat="1" x14ac:dyDescent="0.2">
      <c r="B880" s="164"/>
      <c r="D880" s="155" t="s">
        <v>455</v>
      </c>
      <c r="E880" s="165" t="s">
        <v>1</v>
      </c>
      <c r="F880" s="166" t="s">
        <v>457</v>
      </c>
      <c r="H880" s="167">
        <v>79.25</v>
      </c>
      <c r="I880" s="168"/>
      <c r="L880" s="164"/>
      <c r="M880" s="169"/>
      <c r="T880" s="170"/>
      <c r="AT880" s="165" t="s">
        <v>455</v>
      </c>
      <c r="AU880" s="165" t="s">
        <v>90</v>
      </c>
      <c r="AV880" s="13" t="s">
        <v>120</v>
      </c>
      <c r="AW880" s="13" t="s">
        <v>37</v>
      </c>
      <c r="AX880" s="13" t="s">
        <v>88</v>
      </c>
      <c r="AY880" s="165" t="s">
        <v>309</v>
      </c>
    </row>
    <row r="881" spans="2:65" s="1" customFormat="1" ht="16.5" customHeight="1" x14ac:dyDescent="0.2">
      <c r="B881" s="137"/>
      <c r="C881" s="182" t="s">
        <v>1520</v>
      </c>
      <c r="D881" s="182" t="s">
        <v>643</v>
      </c>
      <c r="E881" s="183" t="s">
        <v>1521</v>
      </c>
      <c r="F881" s="184" t="s">
        <v>1522</v>
      </c>
      <c r="G881" s="185" t="s">
        <v>360</v>
      </c>
      <c r="H881" s="186">
        <v>91.138000000000005</v>
      </c>
      <c r="I881" s="187"/>
      <c r="J881" s="188">
        <f>ROUND(I881*H881,2)</f>
        <v>0</v>
      </c>
      <c r="K881" s="184" t="s">
        <v>366</v>
      </c>
      <c r="L881" s="189"/>
      <c r="M881" s="190" t="s">
        <v>1</v>
      </c>
      <c r="N881" s="191" t="s">
        <v>46</v>
      </c>
      <c r="P881" s="147">
        <f>O881*H881</f>
        <v>0</v>
      </c>
      <c r="Q881" s="147">
        <v>1.9199999999999998E-2</v>
      </c>
      <c r="R881" s="147">
        <f>Q881*H881</f>
        <v>1.7498495999999999</v>
      </c>
      <c r="S881" s="147">
        <v>0</v>
      </c>
      <c r="T881" s="148">
        <f>S881*H881</f>
        <v>0</v>
      </c>
      <c r="AR881" s="149" t="s">
        <v>385</v>
      </c>
      <c r="AT881" s="149" t="s">
        <v>643</v>
      </c>
      <c r="AU881" s="149" t="s">
        <v>90</v>
      </c>
      <c r="AY881" s="17" t="s">
        <v>309</v>
      </c>
      <c r="BE881" s="150">
        <f>IF(N881="základní",J881,0)</f>
        <v>0</v>
      </c>
      <c r="BF881" s="150">
        <f>IF(N881="snížená",J881,0)</f>
        <v>0</v>
      </c>
      <c r="BG881" s="150">
        <f>IF(N881="zákl. přenesená",J881,0)</f>
        <v>0</v>
      </c>
      <c r="BH881" s="150">
        <f>IF(N881="sníž. přenesená",J881,0)</f>
        <v>0</v>
      </c>
      <c r="BI881" s="150">
        <f>IF(N881="nulová",J881,0)</f>
        <v>0</v>
      </c>
      <c r="BJ881" s="17" t="s">
        <v>88</v>
      </c>
      <c r="BK881" s="150">
        <f>ROUND(I881*H881,2)</f>
        <v>0</v>
      </c>
      <c r="BL881" s="17" t="s">
        <v>346</v>
      </c>
      <c r="BM881" s="149" t="s">
        <v>1523</v>
      </c>
    </row>
    <row r="882" spans="2:65" s="1" customFormat="1" ht="87.75" x14ac:dyDescent="0.2">
      <c r="B882" s="33"/>
      <c r="D882" s="155" t="s">
        <v>318</v>
      </c>
      <c r="F882" s="156" t="s">
        <v>1524</v>
      </c>
      <c r="I882" s="153"/>
      <c r="L882" s="33"/>
      <c r="M882" s="154"/>
      <c r="T882" s="57"/>
      <c r="AT882" s="17" t="s">
        <v>318</v>
      </c>
      <c r="AU882" s="17" t="s">
        <v>90</v>
      </c>
    </row>
    <row r="883" spans="2:65" s="12" customFormat="1" x14ac:dyDescent="0.2">
      <c r="B883" s="157"/>
      <c r="D883" s="155" t="s">
        <v>455</v>
      </c>
      <c r="F883" s="159" t="s">
        <v>1525</v>
      </c>
      <c r="H883" s="160">
        <v>91.138000000000005</v>
      </c>
      <c r="I883" s="161"/>
      <c r="L883" s="157"/>
      <c r="M883" s="162"/>
      <c r="T883" s="163"/>
      <c r="AT883" s="158" t="s">
        <v>455</v>
      </c>
      <c r="AU883" s="158" t="s">
        <v>90</v>
      </c>
      <c r="AV883" s="12" t="s">
        <v>90</v>
      </c>
      <c r="AW883" s="12" t="s">
        <v>3</v>
      </c>
      <c r="AX883" s="12" t="s">
        <v>88</v>
      </c>
      <c r="AY883" s="158" t="s">
        <v>309</v>
      </c>
    </row>
    <row r="884" spans="2:65" s="1" customFormat="1" ht="16.5" customHeight="1" x14ac:dyDescent="0.2">
      <c r="B884" s="137"/>
      <c r="C884" s="138" t="s">
        <v>1526</v>
      </c>
      <c r="D884" s="138" t="s">
        <v>311</v>
      </c>
      <c r="E884" s="139" t="s">
        <v>1527</v>
      </c>
      <c r="F884" s="140" t="s">
        <v>1528</v>
      </c>
      <c r="G884" s="141" t="s">
        <v>360</v>
      </c>
      <c r="H884" s="142">
        <v>206.43</v>
      </c>
      <c r="I884" s="143"/>
      <c r="J884" s="144">
        <f>ROUND(I884*H884,2)</f>
        <v>0</v>
      </c>
      <c r="K884" s="140" t="s">
        <v>366</v>
      </c>
      <c r="L884" s="33"/>
      <c r="M884" s="145" t="s">
        <v>1</v>
      </c>
      <c r="N884" s="146" t="s">
        <v>46</v>
      </c>
      <c r="P884" s="147">
        <f>O884*H884</f>
        <v>0</v>
      </c>
      <c r="Q884" s="147">
        <v>0</v>
      </c>
      <c r="R884" s="147">
        <f>Q884*H884</f>
        <v>0</v>
      </c>
      <c r="S884" s="147">
        <v>0</v>
      </c>
      <c r="T884" s="148">
        <f>S884*H884</f>
        <v>0</v>
      </c>
      <c r="AR884" s="149" t="s">
        <v>346</v>
      </c>
      <c r="AT884" s="149" t="s">
        <v>311</v>
      </c>
      <c r="AU884" s="149" t="s">
        <v>90</v>
      </c>
      <c r="AY884" s="17" t="s">
        <v>309</v>
      </c>
      <c r="BE884" s="150">
        <f>IF(N884="základní",J884,0)</f>
        <v>0</v>
      </c>
      <c r="BF884" s="150">
        <f>IF(N884="snížená",J884,0)</f>
        <v>0</v>
      </c>
      <c r="BG884" s="150">
        <f>IF(N884="zákl. přenesená",J884,0)</f>
        <v>0</v>
      </c>
      <c r="BH884" s="150">
        <f>IF(N884="sníž. přenesená",J884,0)</f>
        <v>0</v>
      </c>
      <c r="BI884" s="150">
        <f>IF(N884="nulová",J884,0)</f>
        <v>0</v>
      </c>
      <c r="BJ884" s="17" t="s">
        <v>88</v>
      </c>
      <c r="BK884" s="150">
        <f>ROUND(I884*H884,2)</f>
        <v>0</v>
      </c>
      <c r="BL884" s="17" t="s">
        <v>346</v>
      </c>
      <c r="BM884" s="149" t="s">
        <v>1529</v>
      </c>
    </row>
    <row r="885" spans="2:65" s="1" customFormat="1" ht="68.25" x14ac:dyDescent="0.2">
      <c r="B885" s="33"/>
      <c r="D885" s="155" t="s">
        <v>318</v>
      </c>
      <c r="F885" s="156" t="s">
        <v>1530</v>
      </c>
      <c r="I885" s="153"/>
      <c r="L885" s="33"/>
      <c r="M885" s="154"/>
      <c r="T885" s="57"/>
      <c r="AT885" s="17" t="s">
        <v>318</v>
      </c>
      <c r="AU885" s="17" t="s">
        <v>90</v>
      </c>
    </row>
    <row r="886" spans="2:65" s="12" customFormat="1" x14ac:dyDescent="0.2">
      <c r="B886" s="157"/>
      <c r="D886" s="155" t="s">
        <v>455</v>
      </c>
      <c r="E886" s="158" t="s">
        <v>1</v>
      </c>
      <c r="F886" s="159" t="s">
        <v>1531</v>
      </c>
      <c r="H886" s="160">
        <v>206.43</v>
      </c>
      <c r="I886" s="161"/>
      <c r="L886" s="157"/>
      <c r="M886" s="162"/>
      <c r="T886" s="163"/>
      <c r="AT886" s="158" t="s">
        <v>455</v>
      </c>
      <c r="AU886" s="158" t="s">
        <v>90</v>
      </c>
      <c r="AV886" s="12" t="s">
        <v>90</v>
      </c>
      <c r="AW886" s="12" t="s">
        <v>37</v>
      </c>
      <c r="AX886" s="12" t="s">
        <v>81</v>
      </c>
      <c r="AY886" s="158" t="s">
        <v>309</v>
      </c>
    </row>
    <row r="887" spans="2:65" s="13" customFormat="1" x14ac:dyDescent="0.2">
      <c r="B887" s="164"/>
      <c r="D887" s="155" t="s">
        <v>455</v>
      </c>
      <c r="E887" s="165" t="s">
        <v>1</v>
      </c>
      <c r="F887" s="166" t="s">
        <v>457</v>
      </c>
      <c r="H887" s="167">
        <v>206.43</v>
      </c>
      <c r="I887" s="168"/>
      <c r="L887" s="164"/>
      <c r="M887" s="169"/>
      <c r="T887" s="170"/>
      <c r="AT887" s="165" t="s">
        <v>455</v>
      </c>
      <c r="AU887" s="165" t="s">
        <v>90</v>
      </c>
      <c r="AV887" s="13" t="s">
        <v>120</v>
      </c>
      <c r="AW887" s="13" t="s">
        <v>37</v>
      </c>
      <c r="AX887" s="13" t="s">
        <v>88</v>
      </c>
      <c r="AY887" s="165" t="s">
        <v>309</v>
      </c>
    </row>
    <row r="888" spans="2:65" s="1" customFormat="1" ht="16.5" customHeight="1" x14ac:dyDescent="0.2">
      <c r="B888" s="137"/>
      <c r="C888" s="138" t="s">
        <v>1532</v>
      </c>
      <c r="D888" s="138" t="s">
        <v>311</v>
      </c>
      <c r="E888" s="139" t="s">
        <v>1533</v>
      </c>
      <c r="F888" s="140" t="s">
        <v>1534</v>
      </c>
      <c r="G888" s="141" t="s">
        <v>360</v>
      </c>
      <c r="H888" s="142">
        <v>79.25</v>
      </c>
      <c r="I888" s="143"/>
      <c r="J888" s="144">
        <f>ROUND(I888*H888,2)</f>
        <v>0</v>
      </c>
      <c r="K888" s="140" t="s">
        <v>366</v>
      </c>
      <c r="L888" s="33"/>
      <c r="M888" s="145" t="s">
        <v>1</v>
      </c>
      <c r="N888" s="146" t="s">
        <v>46</v>
      </c>
      <c r="P888" s="147">
        <f>O888*H888</f>
        <v>0</v>
      </c>
      <c r="Q888" s="147">
        <v>1.5E-3</v>
      </c>
      <c r="R888" s="147">
        <f>Q888*H888</f>
        <v>0.11887500000000001</v>
      </c>
      <c r="S888" s="147">
        <v>0</v>
      </c>
      <c r="T888" s="148">
        <f>S888*H888</f>
        <v>0</v>
      </c>
      <c r="AR888" s="149" t="s">
        <v>346</v>
      </c>
      <c r="AT888" s="149" t="s">
        <v>311</v>
      </c>
      <c r="AU888" s="149" t="s">
        <v>90</v>
      </c>
      <c r="AY888" s="17" t="s">
        <v>309</v>
      </c>
      <c r="BE888" s="150">
        <f>IF(N888="základní",J888,0)</f>
        <v>0</v>
      </c>
      <c r="BF888" s="150">
        <f>IF(N888="snížená",J888,0)</f>
        <v>0</v>
      </c>
      <c r="BG888" s="150">
        <f>IF(N888="zákl. přenesená",J888,0)</f>
        <v>0</v>
      </c>
      <c r="BH888" s="150">
        <f>IF(N888="sníž. přenesená",J888,0)</f>
        <v>0</v>
      </c>
      <c r="BI888" s="150">
        <f>IF(N888="nulová",J888,0)</f>
        <v>0</v>
      </c>
      <c r="BJ888" s="17" t="s">
        <v>88</v>
      </c>
      <c r="BK888" s="150">
        <f>ROUND(I888*H888,2)</f>
        <v>0</v>
      </c>
      <c r="BL888" s="17" t="s">
        <v>346</v>
      </c>
      <c r="BM888" s="149" t="s">
        <v>1535</v>
      </c>
    </row>
    <row r="889" spans="2:65" s="1" customFormat="1" ht="58.5" x14ac:dyDescent="0.2">
      <c r="B889" s="33"/>
      <c r="D889" s="155" t="s">
        <v>318</v>
      </c>
      <c r="F889" s="156" t="s">
        <v>1536</v>
      </c>
      <c r="I889" s="153"/>
      <c r="L889" s="33"/>
      <c r="M889" s="154"/>
      <c r="T889" s="57"/>
      <c r="AT889" s="17" t="s">
        <v>318</v>
      </c>
      <c r="AU889" s="17" t="s">
        <v>90</v>
      </c>
    </row>
    <row r="890" spans="2:65" s="1" customFormat="1" ht="21.75" customHeight="1" x14ac:dyDescent="0.2">
      <c r="B890" s="137"/>
      <c r="C890" s="138" t="s">
        <v>1537</v>
      </c>
      <c r="D890" s="138" t="s">
        <v>311</v>
      </c>
      <c r="E890" s="139" t="s">
        <v>1538</v>
      </c>
      <c r="F890" s="140" t="s">
        <v>1539</v>
      </c>
      <c r="G890" s="141" t="s">
        <v>391</v>
      </c>
      <c r="H890" s="142">
        <v>6.3710000000000004</v>
      </c>
      <c r="I890" s="143"/>
      <c r="J890" s="144">
        <f>ROUND(I890*H890,2)</f>
        <v>0</v>
      </c>
      <c r="K890" s="140" t="s">
        <v>610</v>
      </c>
      <c r="L890" s="33"/>
      <c r="M890" s="145" t="s">
        <v>1</v>
      </c>
      <c r="N890" s="146" t="s">
        <v>46</v>
      </c>
      <c r="P890" s="147">
        <f>O890*H890</f>
        <v>0</v>
      </c>
      <c r="Q890" s="147">
        <v>0</v>
      </c>
      <c r="R890" s="147">
        <f>Q890*H890</f>
        <v>0</v>
      </c>
      <c r="S890" s="147">
        <v>0</v>
      </c>
      <c r="T890" s="148">
        <f>S890*H890</f>
        <v>0</v>
      </c>
      <c r="AR890" s="149" t="s">
        <v>346</v>
      </c>
      <c r="AT890" s="149" t="s">
        <v>311</v>
      </c>
      <c r="AU890" s="149" t="s">
        <v>90</v>
      </c>
      <c r="AY890" s="17" t="s">
        <v>309</v>
      </c>
      <c r="BE890" s="150">
        <f>IF(N890="základní",J890,0)</f>
        <v>0</v>
      </c>
      <c r="BF890" s="150">
        <f>IF(N890="snížená",J890,0)</f>
        <v>0</v>
      </c>
      <c r="BG890" s="150">
        <f>IF(N890="zákl. přenesená",J890,0)</f>
        <v>0</v>
      </c>
      <c r="BH890" s="150">
        <f>IF(N890="sníž. přenesená",J890,0)</f>
        <v>0</v>
      </c>
      <c r="BI890" s="150">
        <f>IF(N890="nulová",J890,0)</f>
        <v>0</v>
      </c>
      <c r="BJ890" s="17" t="s">
        <v>88</v>
      </c>
      <c r="BK890" s="150">
        <f>ROUND(I890*H890,2)</f>
        <v>0</v>
      </c>
      <c r="BL890" s="17" t="s">
        <v>346</v>
      </c>
      <c r="BM890" s="149" t="s">
        <v>1540</v>
      </c>
    </row>
    <row r="891" spans="2:65" s="1" customFormat="1" x14ac:dyDescent="0.2">
      <c r="B891" s="33"/>
      <c r="D891" s="151" t="s">
        <v>316</v>
      </c>
      <c r="F891" s="152" t="s">
        <v>1541</v>
      </c>
      <c r="I891" s="153"/>
      <c r="L891" s="33"/>
      <c r="M891" s="154"/>
      <c r="T891" s="57"/>
      <c r="AT891" s="17" t="s">
        <v>316</v>
      </c>
      <c r="AU891" s="17" t="s">
        <v>90</v>
      </c>
    </row>
    <row r="892" spans="2:65" s="11" customFormat="1" ht="22.9" customHeight="1" x14ac:dyDescent="0.2">
      <c r="B892" s="125"/>
      <c r="D892" s="126" t="s">
        <v>80</v>
      </c>
      <c r="E892" s="135" t="s">
        <v>1542</v>
      </c>
      <c r="F892" s="135" t="s">
        <v>1543</v>
      </c>
      <c r="I892" s="128"/>
      <c r="J892" s="136">
        <f>BK892</f>
        <v>0</v>
      </c>
      <c r="L892" s="125"/>
      <c r="M892" s="130"/>
      <c r="P892" s="131">
        <f>SUM(P893:P908)</f>
        <v>0</v>
      </c>
      <c r="R892" s="131">
        <f>SUM(R893:R908)</f>
        <v>29.407752000000002</v>
      </c>
      <c r="T892" s="132">
        <f>SUM(T893:T908)</f>
        <v>0</v>
      </c>
      <c r="AR892" s="126" t="s">
        <v>90</v>
      </c>
      <c r="AT892" s="133" t="s">
        <v>80</v>
      </c>
      <c r="AU892" s="133" t="s">
        <v>88</v>
      </c>
      <c r="AY892" s="126" t="s">
        <v>309</v>
      </c>
      <c r="BK892" s="134">
        <f>SUM(BK893:BK908)</f>
        <v>0</v>
      </c>
    </row>
    <row r="893" spans="2:65" s="1" customFormat="1" ht="16.5" customHeight="1" x14ac:dyDescent="0.2">
      <c r="B893" s="137"/>
      <c r="C893" s="138" t="s">
        <v>1544</v>
      </c>
      <c r="D893" s="138" t="s">
        <v>311</v>
      </c>
      <c r="E893" s="139" t="s">
        <v>1545</v>
      </c>
      <c r="F893" s="140" t="s">
        <v>1546</v>
      </c>
      <c r="G893" s="141" t="s">
        <v>360</v>
      </c>
      <c r="H893" s="142">
        <v>148.9</v>
      </c>
      <c r="I893" s="143"/>
      <c r="J893" s="144">
        <f>ROUND(I893*H893,2)</f>
        <v>0</v>
      </c>
      <c r="K893" s="140" t="s">
        <v>366</v>
      </c>
      <c r="L893" s="33"/>
      <c r="M893" s="145" t="s">
        <v>1</v>
      </c>
      <c r="N893" s="146" t="s">
        <v>46</v>
      </c>
      <c r="P893" s="147">
        <f>O893*H893</f>
        <v>0</v>
      </c>
      <c r="Q893" s="147">
        <v>5.4000000000000003E-3</v>
      </c>
      <c r="R893" s="147">
        <f>Q893*H893</f>
        <v>0.80406000000000011</v>
      </c>
      <c r="S893" s="147">
        <v>0</v>
      </c>
      <c r="T893" s="148">
        <f>S893*H893</f>
        <v>0</v>
      </c>
      <c r="AR893" s="149" t="s">
        <v>346</v>
      </c>
      <c r="AT893" s="149" t="s">
        <v>311</v>
      </c>
      <c r="AU893" s="149" t="s">
        <v>90</v>
      </c>
      <c r="AY893" s="17" t="s">
        <v>309</v>
      </c>
      <c r="BE893" s="150">
        <f>IF(N893="základní",J893,0)</f>
        <v>0</v>
      </c>
      <c r="BF893" s="150">
        <f>IF(N893="snížená",J893,0)</f>
        <v>0</v>
      </c>
      <c r="BG893" s="150">
        <f>IF(N893="zákl. přenesená",J893,0)</f>
        <v>0</v>
      </c>
      <c r="BH893" s="150">
        <f>IF(N893="sníž. přenesená",J893,0)</f>
        <v>0</v>
      </c>
      <c r="BI893" s="150">
        <f>IF(N893="nulová",J893,0)</f>
        <v>0</v>
      </c>
      <c r="BJ893" s="17" t="s">
        <v>88</v>
      </c>
      <c r="BK893" s="150">
        <f>ROUND(I893*H893,2)</f>
        <v>0</v>
      </c>
      <c r="BL893" s="17" t="s">
        <v>346</v>
      </c>
      <c r="BM893" s="149" t="s">
        <v>1547</v>
      </c>
    </row>
    <row r="894" spans="2:65" s="1" customFormat="1" ht="97.5" x14ac:dyDescent="0.2">
      <c r="B894" s="33"/>
      <c r="D894" s="155" t="s">
        <v>318</v>
      </c>
      <c r="F894" s="156" t="s">
        <v>1548</v>
      </c>
      <c r="I894" s="153"/>
      <c r="L894" s="33"/>
      <c r="M894" s="154"/>
      <c r="T894" s="57"/>
      <c r="AT894" s="17" t="s">
        <v>318</v>
      </c>
      <c r="AU894" s="17" t="s">
        <v>90</v>
      </c>
    </row>
    <row r="895" spans="2:65" s="12" customFormat="1" x14ac:dyDescent="0.2">
      <c r="B895" s="157"/>
      <c r="D895" s="155" t="s">
        <v>455</v>
      </c>
      <c r="E895" s="158" t="s">
        <v>1</v>
      </c>
      <c r="F895" s="159" t="s">
        <v>1549</v>
      </c>
      <c r="H895" s="160">
        <v>70.540000000000006</v>
      </c>
      <c r="I895" s="161"/>
      <c r="L895" s="157"/>
      <c r="M895" s="162"/>
      <c r="T895" s="163"/>
      <c r="AT895" s="158" t="s">
        <v>455</v>
      </c>
      <c r="AU895" s="158" t="s">
        <v>90</v>
      </c>
      <c r="AV895" s="12" t="s">
        <v>90</v>
      </c>
      <c r="AW895" s="12" t="s">
        <v>37</v>
      </c>
      <c r="AX895" s="12" t="s">
        <v>81</v>
      </c>
      <c r="AY895" s="158" t="s">
        <v>309</v>
      </c>
    </row>
    <row r="896" spans="2:65" s="12" customFormat="1" x14ac:dyDescent="0.2">
      <c r="B896" s="157"/>
      <c r="D896" s="155" t="s">
        <v>455</v>
      </c>
      <c r="E896" s="158" t="s">
        <v>1</v>
      </c>
      <c r="F896" s="159" t="s">
        <v>1550</v>
      </c>
      <c r="H896" s="160">
        <v>78.36</v>
      </c>
      <c r="I896" s="161"/>
      <c r="L896" s="157"/>
      <c r="M896" s="162"/>
      <c r="T896" s="163"/>
      <c r="AT896" s="158" t="s">
        <v>455</v>
      </c>
      <c r="AU896" s="158" t="s">
        <v>90</v>
      </c>
      <c r="AV896" s="12" t="s">
        <v>90</v>
      </c>
      <c r="AW896" s="12" t="s">
        <v>37</v>
      </c>
      <c r="AX896" s="12" t="s">
        <v>81</v>
      </c>
      <c r="AY896" s="158" t="s">
        <v>309</v>
      </c>
    </row>
    <row r="897" spans="2:65" s="13" customFormat="1" x14ac:dyDescent="0.2">
      <c r="B897" s="164"/>
      <c r="D897" s="155" t="s">
        <v>455</v>
      </c>
      <c r="E897" s="165" t="s">
        <v>1</v>
      </c>
      <c r="F897" s="166" t="s">
        <v>457</v>
      </c>
      <c r="H897" s="167">
        <v>148.9</v>
      </c>
      <c r="I897" s="168"/>
      <c r="L897" s="164"/>
      <c r="M897" s="169"/>
      <c r="T897" s="170"/>
      <c r="AT897" s="165" t="s">
        <v>455</v>
      </c>
      <c r="AU897" s="165" t="s">
        <v>90</v>
      </c>
      <c r="AV897" s="13" t="s">
        <v>120</v>
      </c>
      <c r="AW897" s="13" t="s">
        <v>37</v>
      </c>
      <c r="AX897" s="13" t="s">
        <v>88</v>
      </c>
      <c r="AY897" s="165" t="s">
        <v>309</v>
      </c>
    </row>
    <row r="898" spans="2:65" s="1" customFormat="1" ht="16.5" customHeight="1" x14ac:dyDescent="0.2">
      <c r="B898" s="137"/>
      <c r="C898" s="138" t="s">
        <v>1551</v>
      </c>
      <c r="D898" s="138" t="s">
        <v>311</v>
      </c>
      <c r="E898" s="139" t="s">
        <v>1552</v>
      </c>
      <c r="F898" s="140" t="s">
        <v>1553</v>
      </c>
      <c r="G898" s="141" t="s">
        <v>360</v>
      </c>
      <c r="H898" s="142">
        <v>175.58</v>
      </c>
      <c r="I898" s="143"/>
      <c r="J898" s="144">
        <f>ROUND(I898*H898,2)</f>
        <v>0</v>
      </c>
      <c r="K898" s="140" t="s">
        <v>366</v>
      </c>
      <c r="L898" s="33"/>
      <c r="M898" s="145" t="s">
        <v>1</v>
      </c>
      <c r="N898" s="146" t="s">
        <v>46</v>
      </c>
      <c r="P898" s="147">
        <f>O898*H898</f>
        <v>0</v>
      </c>
      <c r="Q898" s="147">
        <v>5.4000000000000003E-3</v>
      </c>
      <c r="R898" s="147">
        <f>Q898*H898</f>
        <v>0.94813200000000009</v>
      </c>
      <c r="S898" s="147">
        <v>0</v>
      </c>
      <c r="T898" s="148">
        <f>S898*H898</f>
        <v>0</v>
      </c>
      <c r="AR898" s="149" t="s">
        <v>346</v>
      </c>
      <c r="AT898" s="149" t="s">
        <v>311</v>
      </c>
      <c r="AU898" s="149" t="s">
        <v>90</v>
      </c>
      <c r="AY898" s="17" t="s">
        <v>309</v>
      </c>
      <c r="BE898" s="150">
        <f>IF(N898="základní",J898,0)</f>
        <v>0</v>
      </c>
      <c r="BF898" s="150">
        <f>IF(N898="snížená",J898,0)</f>
        <v>0</v>
      </c>
      <c r="BG898" s="150">
        <f>IF(N898="zákl. přenesená",J898,0)</f>
        <v>0</v>
      </c>
      <c r="BH898" s="150">
        <f>IF(N898="sníž. přenesená",J898,0)</f>
        <v>0</v>
      </c>
      <c r="BI898" s="150">
        <f>IF(N898="nulová",J898,0)</f>
        <v>0</v>
      </c>
      <c r="BJ898" s="17" t="s">
        <v>88</v>
      </c>
      <c r="BK898" s="150">
        <f>ROUND(I898*H898,2)</f>
        <v>0</v>
      </c>
      <c r="BL898" s="17" t="s">
        <v>346</v>
      </c>
      <c r="BM898" s="149" t="s">
        <v>1554</v>
      </c>
    </row>
    <row r="899" spans="2:65" s="1" customFormat="1" ht="48.75" x14ac:dyDescent="0.2">
      <c r="B899" s="33"/>
      <c r="D899" s="155" t="s">
        <v>318</v>
      </c>
      <c r="F899" s="156" t="s">
        <v>1555</v>
      </c>
      <c r="I899" s="153"/>
      <c r="L899" s="33"/>
      <c r="M899" s="154"/>
      <c r="T899" s="57"/>
      <c r="AT899" s="17" t="s">
        <v>318</v>
      </c>
      <c r="AU899" s="17" t="s">
        <v>90</v>
      </c>
    </row>
    <row r="900" spans="2:65" s="12" customFormat="1" x14ac:dyDescent="0.2">
      <c r="B900" s="157"/>
      <c r="D900" s="155" t="s">
        <v>455</v>
      </c>
      <c r="E900" s="158" t="s">
        <v>1</v>
      </c>
      <c r="F900" s="159" t="s">
        <v>1556</v>
      </c>
      <c r="H900" s="160">
        <v>175.58</v>
      </c>
      <c r="I900" s="161"/>
      <c r="L900" s="157"/>
      <c r="M900" s="162"/>
      <c r="T900" s="163"/>
      <c r="AT900" s="158" t="s">
        <v>455</v>
      </c>
      <c r="AU900" s="158" t="s">
        <v>90</v>
      </c>
      <c r="AV900" s="12" t="s">
        <v>90</v>
      </c>
      <c r="AW900" s="12" t="s">
        <v>37</v>
      </c>
      <c r="AX900" s="12" t="s">
        <v>81</v>
      </c>
      <c r="AY900" s="158" t="s">
        <v>309</v>
      </c>
    </row>
    <row r="901" spans="2:65" s="13" customFormat="1" x14ac:dyDescent="0.2">
      <c r="B901" s="164"/>
      <c r="D901" s="155" t="s">
        <v>455</v>
      </c>
      <c r="E901" s="165" t="s">
        <v>1</v>
      </c>
      <c r="F901" s="166" t="s">
        <v>457</v>
      </c>
      <c r="H901" s="167">
        <v>175.58</v>
      </c>
      <c r="I901" s="168"/>
      <c r="L901" s="164"/>
      <c r="M901" s="169"/>
      <c r="T901" s="170"/>
      <c r="AT901" s="165" t="s">
        <v>455</v>
      </c>
      <c r="AU901" s="165" t="s">
        <v>90</v>
      </c>
      <c r="AV901" s="13" t="s">
        <v>120</v>
      </c>
      <c r="AW901" s="13" t="s">
        <v>37</v>
      </c>
      <c r="AX901" s="13" t="s">
        <v>88</v>
      </c>
      <c r="AY901" s="165" t="s">
        <v>309</v>
      </c>
    </row>
    <row r="902" spans="2:65" s="1" customFormat="1" ht="24.2" customHeight="1" x14ac:dyDescent="0.2">
      <c r="B902" s="137"/>
      <c r="C902" s="138" t="s">
        <v>1557</v>
      </c>
      <c r="D902" s="138" t="s">
        <v>311</v>
      </c>
      <c r="E902" s="139" t="s">
        <v>1558</v>
      </c>
      <c r="F902" s="140" t="s">
        <v>1559</v>
      </c>
      <c r="G902" s="141" t="s">
        <v>360</v>
      </c>
      <c r="H902" s="142">
        <v>5121.3999999999996</v>
      </c>
      <c r="I902" s="143"/>
      <c r="J902" s="144">
        <f>ROUND(I902*H902,2)</f>
        <v>0</v>
      </c>
      <c r="K902" s="140" t="s">
        <v>366</v>
      </c>
      <c r="L902" s="33"/>
      <c r="M902" s="145" t="s">
        <v>1</v>
      </c>
      <c r="N902" s="146" t="s">
        <v>46</v>
      </c>
      <c r="P902" s="147">
        <f>O902*H902</f>
        <v>0</v>
      </c>
      <c r="Q902" s="147">
        <v>5.4000000000000003E-3</v>
      </c>
      <c r="R902" s="147">
        <f>Q902*H902</f>
        <v>27.655560000000001</v>
      </c>
      <c r="S902" s="147">
        <v>0</v>
      </c>
      <c r="T902" s="148">
        <f>S902*H902</f>
        <v>0</v>
      </c>
      <c r="AR902" s="149" t="s">
        <v>346</v>
      </c>
      <c r="AT902" s="149" t="s">
        <v>311</v>
      </c>
      <c r="AU902" s="149" t="s">
        <v>90</v>
      </c>
      <c r="AY902" s="17" t="s">
        <v>309</v>
      </c>
      <c r="BE902" s="150">
        <f>IF(N902="základní",J902,0)</f>
        <v>0</v>
      </c>
      <c r="BF902" s="150">
        <f>IF(N902="snížená",J902,0)</f>
        <v>0</v>
      </c>
      <c r="BG902" s="150">
        <f>IF(N902="zákl. přenesená",J902,0)</f>
        <v>0</v>
      </c>
      <c r="BH902" s="150">
        <f>IF(N902="sníž. přenesená",J902,0)</f>
        <v>0</v>
      </c>
      <c r="BI902" s="150">
        <f>IF(N902="nulová",J902,0)</f>
        <v>0</v>
      </c>
      <c r="BJ902" s="17" t="s">
        <v>88</v>
      </c>
      <c r="BK902" s="150">
        <f>ROUND(I902*H902,2)</f>
        <v>0</v>
      </c>
      <c r="BL902" s="17" t="s">
        <v>346</v>
      </c>
      <c r="BM902" s="149" t="s">
        <v>1560</v>
      </c>
    </row>
    <row r="903" spans="2:65" s="1" customFormat="1" ht="48.75" x14ac:dyDescent="0.2">
      <c r="B903" s="33"/>
      <c r="D903" s="155" t="s">
        <v>318</v>
      </c>
      <c r="F903" s="156" t="s">
        <v>1555</v>
      </c>
      <c r="I903" s="153"/>
      <c r="L903" s="33"/>
      <c r="M903" s="154"/>
      <c r="T903" s="57"/>
      <c r="AT903" s="17" t="s">
        <v>318</v>
      </c>
      <c r="AU903" s="17" t="s">
        <v>90</v>
      </c>
    </row>
    <row r="904" spans="2:65" s="12" customFormat="1" x14ac:dyDescent="0.2">
      <c r="B904" s="157"/>
      <c r="D904" s="155" t="s">
        <v>455</v>
      </c>
      <c r="E904" s="158" t="s">
        <v>1</v>
      </c>
      <c r="F904" s="159" t="s">
        <v>1561</v>
      </c>
      <c r="H904" s="160">
        <v>2579.14</v>
      </c>
      <c r="I904" s="161"/>
      <c r="L904" s="157"/>
      <c r="M904" s="162"/>
      <c r="T904" s="163"/>
      <c r="AT904" s="158" t="s">
        <v>455</v>
      </c>
      <c r="AU904" s="158" t="s">
        <v>90</v>
      </c>
      <c r="AV904" s="12" t="s">
        <v>90</v>
      </c>
      <c r="AW904" s="12" t="s">
        <v>37</v>
      </c>
      <c r="AX904" s="12" t="s">
        <v>81</v>
      </c>
      <c r="AY904" s="158" t="s">
        <v>309</v>
      </c>
    </row>
    <row r="905" spans="2:65" s="12" customFormat="1" x14ac:dyDescent="0.2">
      <c r="B905" s="157"/>
      <c r="D905" s="155" t="s">
        <v>455</v>
      </c>
      <c r="E905" s="158" t="s">
        <v>1</v>
      </c>
      <c r="F905" s="159" t="s">
        <v>1204</v>
      </c>
      <c r="H905" s="160">
        <v>2542.2600000000002</v>
      </c>
      <c r="I905" s="161"/>
      <c r="L905" s="157"/>
      <c r="M905" s="162"/>
      <c r="T905" s="163"/>
      <c r="AT905" s="158" t="s">
        <v>455</v>
      </c>
      <c r="AU905" s="158" t="s">
        <v>90</v>
      </c>
      <c r="AV905" s="12" t="s">
        <v>90</v>
      </c>
      <c r="AW905" s="12" t="s">
        <v>37</v>
      </c>
      <c r="AX905" s="12" t="s">
        <v>81</v>
      </c>
      <c r="AY905" s="158" t="s">
        <v>309</v>
      </c>
    </row>
    <row r="906" spans="2:65" s="13" customFormat="1" x14ac:dyDescent="0.2">
      <c r="B906" s="164"/>
      <c r="D906" s="155" t="s">
        <v>455</v>
      </c>
      <c r="E906" s="165" t="s">
        <v>1</v>
      </c>
      <c r="F906" s="166" t="s">
        <v>457</v>
      </c>
      <c r="H906" s="167">
        <v>5121.3999999999996</v>
      </c>
      <c r="I906" s="168"/>
      <c r="L906" s="164"/>
      <c r="M906" s="169"/>
      <c r="T906" s="170"/>
      <c r="AT906" s="165" t="s">
        <v>455</v>
      </c>
      <c r="AU906" s="165" t="s">
        <v>90</v>
      </c>
      <c r="AV906" s="13" t="s">
        <v>120</v>
      </c>
      <c r="AW906" s="13" t="s">
        <v>37</v>
      </c>
      <c r="AX906" s="13" t="s">
        <v>88</v>
      </c>
      <c r="AY906" s="165" t="s">
        <v>309</v>
      </c>
    </row>
    <row r="907" spans="2:65" s="1" customFormat="1" ht="21.75" customHeight="1" x14ac:dyDescent="0.2">
      <c r="B907" s="137"/>
      <c r="C907" s="138" t="s">
        <v>1562</v>
      </c>
      <c r="D907" s="138" t="s">
        <v>311</v>
      </c>
      <c r="E907" s="139" t="s">
        <v>1563</v>
      </c>
      <c r="F907" s="140" t="s">
        <v>1564</v>
      </c>
      <c r="G907" s="141" t="s">
        <v>391</v>
      </c>
      <c r="H907" s="142">
        <v>29.408000000000001</v>
      </c>
      <c r="I907" s="143"/>
      <c r="J907" s="144">
        <f>ROUND(I907*H907,2)</f>
        <v>0</v>
      </c>
      <c r="K907" s="140" t="s">
        <v>610</v>
      </c>
      <c r="L907" s="33"/>
      <c r="M907" s="145" t="s">
        <v>1</v>
      </c>
      <c r="N907" s="146" t="s">
        <v>46</v>
      </c>
      <c r="P907" s="147">
        <f>O907*H907</f>
        <v>0</v>
      </c>
      <c r="Q907" s="147">
        <v>0</v>
      </c>
      <c r="R907" s="147">
        <f>Q907*H907</f>
        <v>0</v>
      </c>
      <c r="S907" s="147">
        <v>0</v>
      </c>
      <c r="T907" s="148">
        <f>S907*H907</f>
        <v>0</v>
      </c>
      <c r="AR907" s="149" t="s">
        <v>346</v>
      </c>
      <c r="AT907" s="149" t="s">
        <v>311</v>
      </c>
      <c r="AU907" s="149" t="s">
        <v>90</v>
      </c>
      <c r="AY907" s="17" t="s">
        <v>309</v>
      </c>
      <c r="BE907" s="150">
        <f>IF(N907="základní",J907,0)</f>
        <v>0</v>
      </c>
      <c r="BF907" s="150">
        <f>IF(N907="snížená",J907,0)</f>
        <v>0</v>
      </c>
      <c r="BG907" s="150">
        <f>IF(N907="zákl. přenesená",J907,0)</f>
        <v>0</v>
      </c>
      <c r="BH907" s="150">
        <f>IF(N907="sníž. přenesená",J907,0)</f>
        <v>0</v>
      </c>
      <c r="BI907" s="150">
        <f>IF(N907="nulová",J907,0)</f>
        <v>0</v>
      </c>
      <c r="BJ907" s="17" t="s">
        <v>88</v>
      </c>
      <c r="BK907" s="150">
        <f>ROUND(I907*H907,2)</f>
        <v>0</v>
      </c>
      <c r="BL907" s="17" t="s">
        <v>346</v>
      </c>
      <c r="BM907" s="149" t="s">
        <v>1565</v>
      </c>
    </row>
    <row r="908" spans="2:65" s="1" customFormat="1" x14ac:dyDescent="0.2">
      <c r="B908" s="33"/>
      <c r="D908" s="151" t="s">
        <v>316</v>
      </c>
      <c r="F908" s="152" t="s">
        <v>1566</v>
      </c>
      <c r="I908" s="153"/>
      <c r="L908" s="33"/>
      <c r="M908" s="154"/>
      <c r="T908" s="57"/>
      <c r="AT908" s="17" t="s">
        <v>316</v>
      </c>
      <c r="AU908" s="17" t="s">
        <v>90</v>
      </c>
    </row>
    <row r="909" spans="2:65" s="11" customFormat="1" ht="22.9" customHeight="1" x14ac:dyDescent="0.2">
      <c r="B909" s="125"/>
      <c r="D909" s="126" t="s">
        <v>80</v>
      </c>
      <c r="E909" s="135" t="s">
        <v>1567</v>
      </c>
      <c r="F909" s="135" t="s">
        <v>1568</v>
      </c>
      <c r="I909" s="128"/>
      <c r="J909" s="136">
        <f>BK909</f>
        <v>0</v>
      </c>
      <c r="L909" s="125"/>
      <c r="M909" s="130"/>
      <c r="P909" s="131">
        <f>SUM(P910:P937)</f>
        <v>0</v>
      </c>
      <c r="R909" s="131">
        <f>SUM(R910:R937)</f>
        <v>2.9980717800000001</v>
      </c>
      <c r="T909" s="132">
        <f>SUM(T910:T937)</f>
        <v>0</v>
      </c>
      <c r="AR909" s="126" t="s">
        <v>90</v>
      </c>
      <c r="AT909" s="133" t="s">
        <v>80</v>
      </c>
      <c r="AU909" s="133" t="s">
        <v>88</v>
      </c>
      <c r="AY909" s="126" t="s">
        <v>309</v>
      </c>
      <c r="BK909" s="134">
        <f>SUM(BK910:BK937)</f>
        <v>0</v>
      </c>
    </row>
    <row r="910" spans="2:65" s="1" customFormat="1" ht="16.5" customHeight="1" x14ac:dyDescent="0.2">
      <c r="B910" s="137"/>
      <c r="C910" s="138" t="s">
        <v>1569</v>
      </c>
      <c r="D910" s="138" t="s">
        <v>311</v>
      </c>
      <c r="E910" s="139" t="s">
        <v>1570</v>
      </c>
      <c r="F910" s="140" t="s">
        <v>1571</v>
      </c>
      <c r="G910" s="141" t="s">
        <v>360</v>
      </c>
      <c r="H910" s="142">
        <v>79.25</v>
      </c>
      <c r="I910" s="143"/>
      <c r="J910" s="144">
        <f>ROUND(I910*H910,2)</f>
        <v>0</v>
      </c>
      <c r="K910" s="140" t="s">
        <v>366</v>
      </c>
      <c r="L910" s="33"/>
      <c r="M910" s="145" t="s">
        <v>1</v>
      </c>
      <c r="N910" s="146" t="s">
        <v>46</v>
      </c>
      <c r="P910" s="147">
        <f>O910*H910</f>
        <v>0</v>
      </c>
      <c r="Q910" s="147">
        <v>4.4999999999999997E-3</v>
      </c>
      <c r="R910" s="147">
        <f>Q910*H910</f>
        <v>0.35662499999999997</v>
      </c>
      <c r="S910" s="147">
        <v>0</v>
      </c>
      <c r="T910" s="148">
        <f>S910*H910</f>
        <v>0</v>
      </c>
      <c r="AR910" s="149" t="s">
        <v>346</v>
      </c>
      <c r="AT910" s="149" t="s">
        <v>311</v>
      </c>
      <c r="AU910" s="149" t="s">
        <v>90</v>
      </c>
      <c r="AY910" s="17" t="s">
        <v>309</v>
      </c>
      <c r="BE910" s="150">
        <f>IF(N910="základní",J910,0)</f>
        <v>0</v>
      </c>
      <c r="BF910" s="150">
        <f>IF(N910="snížená",J910,0)</f>
        <v>0</v>
      </c>
      <c r="BG910" s="150">
        <f>IF(N910="zákl. přenesená",J910,0)</f>
        <v>0</v>
      </c>
      <c r="BH910" s="150">
        <f>IF(N910="sníž. přenesená",J910,0)</f>
        <v>0</v>
      </c>
      <c r="BI910" s="150">
        <f>IF(N910="nulová",J910,0)</f>
        <v>0</v>
      </c>
      <c r="BJ910" s="17" t="s">
        <v>88</v>
      </c>
      <c r="BK910" s="150">
        <f>ROUND(I910*H910,2)</f>
        <v>0</v>
      </c>
      <c r="BL910" s="17" t="s">
        <v>346</v>
      </c>
      <c r="BM910" s="149" t="s">
        <v>1572</v>
      </c>
    </row>
    <row r="911" spans="2:65" s="1" customFormat="1" ht="87.75" x14ac:dyDescent="0.2">
      <c r="B911" s="33"/>
      <c r="D911" s="155" t="s">
        <v>318</v>
      </c>
      <c r="F911" s="156" t="s">
        <v>1573</v>
      </c>
      <c r="I911" s="153"/>
      <c r="L911" s="33"/>
      <c r="M911" s="154"/>
      <c r="T911" s="57"/>
      <c r="AT911" s="17" t="s">
        <v>318</v>
      </c>
      <c r="AU911" s="17" t="s">
        <v>90</v>
      </c>
    </row>
    <row r="912" spans="2:65" s="12" customFormat="1" x14ac:dyDescent="0.2">
      <c r="B912" s="157"/>
      <c r="D912" s="155" t="s">
        <v>455</v>
      </c>
      <c r="E912" s="158" t="s">
        <v>1</v>
      </c>
      <c r="F912" s="159" t="s">
        <v>1518</v>
      </c>
      <c r="H912" s="160">
        <v>38.340000000000003</v>
      </c>
      <c r="I912" s="161"/>
      <c r="L912" s="157"/>
      <c r="M912" s="162"/>
      <c r="T912" s="163"/>
      <c r="AT912" s="158" t="s">
        <v>455</v>
      </c>
      <c r="AU912" s="158" t="s">
        <v>90</v>
      </c>
      <c r="AV912" s="12" t="s">
        <v>90</v>
      </c>
      <c r="AW912" s="12" t="s">
        <v>37</v>
      </c>
      <c r="AX912" s="12" t="s">
        <v>81</v>
      </c>
      <c r="AY912" s="158" t="s">
        <v>309</v>
      </c>
    </row>
    <row r="913" spans="2:65" s="12" customFormat="1" x14ac:dyDescent="0.2">
      <c r="B913" s="157"/>
      <c r="D913" s="155" t="s">
        <v>455</v>
      </c>
      <c r="E913" s="158" t="s">
        <v>1</v>
      </c>
      <c r="F913" s="159" t="s">
        <v>1519</v>
      </c>
      <c r="H913" s="160">
        <v>40.909999999999997</v>
      </c>
      <c r="I913" s="161"/>
      <c r="L913" s="157"/>
      <c r="M913" s="162"/>
      <c r="T913" s="163"/>
      <c r="AT913" s="158" t="s">
        <v>455</v>
      </c>
      <c r="AU913" s="158" t="s">
        <v>90</v>
      </c>
      <c r="AV913" s="12" t="s">
        <v>90</v>
      </c>
      <c r="AW913" s="12" t="s">
        <v>37</v>
      </c>
      <c r="AX913" s="12" t="s">
        <v>81</v>
      </c>
      <c r="AY913" s="158" t="s">
        <v>309</v>
      </c>
    </row>
    <row r="914" spans="2:65" s="13" customFormat="1" x14ac:dyDescent="0.2">
      <c r="B914" s="164"/>
      <c r="D914" s="155" t="s">
        <v>455</v>
      </c>
      <c r="E914" s="165" t="s">
        <v>1</v>
      </c>
      <c r="F914" s="166" t="s">
        <v>457</v>
      </c>
      <c r="H914" s="167">
        <v>79.25</v>
      </c>
      <c r="I914" s="168"/>
      <c r="L914" s="164"/>
      <c r="M914" s="169"/>
      <c r="T914" s="170"/>
      <c r="AT914" s="165" t="s">
        <v>455</v>
      </c>
      <c r="AU914" s="165" t="s">
        <v>90</v>
      </c>
      <c r="AV914" s="13" t="s">
        <v>120</v>
      </c>
      <c r="AW914" s="13" t="s">
        <v>37</v>
      </c>
      <c r="AX914" s="13" t="s">
        <v>88</v>
      </c>
      <c r="AY914" s="165" t="s">
        <v>309</v>
      </c>
    </row>
    <row r="915" spans="2:65" s="1" customFormat="1" ht="16.5" customHeight="1" x14ac:dyDescent="0.2">
      <c r="B915" s="137"/>
      <c r="C915" s="138" t="s">
        <v>1574</v>
      </c>
      <c r="D915" s="138" t="s">
        <v>311</v>
      </c>
      <c r="E915" s="139" t="s">
        <v>1575</v>
      </c>
      <c r="F915" s="140" t="s">
        <v>1576</v>
      </c>
      <c r="G915" s="141" t="s">
        <v>360</v>
      </c>
      <c r="H915" s="142">
        <v>150.33799999999999</v>
      </c>
      <c r="I915" s="143"/>
      <c r="J915" s="144">
        <f>ROUND(I915*H915,2)</f>
        <v>0</v>
      </c>
      <c r="K915" s="140" t="s">
        <v>366</v>
      </c>
      <c r="L915" s="33"/>
      <c r="M915" s="145" t="s">
        <v>1</v>
      </c>
      <c r="N915" s="146" t="s">
        <v>46</v>
      </c>
      <c r="P915" s="147">
        <f>O915*H915</f>
        <v>0</v>
      </c>
      <c r="Q915" s="147">
        <v>3.4000000000000002E-4</v>
      </c>
      <c r="R915" s="147">
        <f>Q915*H915</f>
        <v>5.1114920000000001E-2</v>
      </c>
      <c r="S915" s="147">
        <v>0</v>
      </c>
      <c r="T915" s="148">
        <f>S915*H915</f>
        <v>0</v>
      </c>
      <c r="AR915" s="149" t="s">
        <v>346</v>
      </c>
      <c r="AT915" s="149" t="s">
        <v>311</v>
      </c>
      <c r="AU915" s="149" t="s">
        <v>90</v>
      </c>
      <c r="AY915" s="17" t="s">
        <v>309</v>
      </c>
      <c r="BE915" s="150">
        <f>IF(N915="základní",J915,0)</f>
        <v>0</v>
      </c>
      <c r="BF915" s="150">
        <f>IF(N915="snížená",J915,0)</f>
        <v>0</v>
      </c>
      <c r="BG915" s="150">
        <f>IF(N915="zákl. přenesená",J915,0)</f>
        <v>0</v>
      </c>
      <c r="BH915" s="150">
        <f>IF(N915="sníž. přenesená",J915,0)</f>
        <v>0</v>
      </c>
      <c r="BI915" s="150">
        <f>IF(N915="nulová",J915,0)</f>
        <v>0</v>
      </c>
      <c r="BJ915" s="17" t="s">
        <v>88</v>
      </c>
      <c r="BK915" s="150">
        <f>ROUND(I915*H915,2)</f>
        <v>0</v>
      </c>
      <c r="BL915" s="17" t="s">
        <v>346</v>
      </c>
      <c r="BM915" s="149" t="s">
        <v>1577</v>
      </c>
    </row>
    <row r="916" spans="2:65" s="1" customFormat="1" ht="39" x14ac:dyDescent="0.2">
      <c r="B916" s="33"/>
      <c r="D916" s="155" t="s">
        <v>318</v>
      </c>
      <c r="F916" s="156" t="s">
        <v>1578</v>
      </c>
      <c r="I916" s="153"/>
      <c r="L916" s="33"/>
      <c r="M916" s="154"/>
      <c r="T916" s="57"/>
      <c r="AT916" s="17" t="s">
        <v>318</v>
      </c>
      <c r="AU916" s="17" t="s">
        <v>90</v>
      </c>
    </row>
    <row r="917" spans="2:65" s="12" customFormat="1" x14ac:dyDescent="0.2">
      <c r="B917" s="157"/>
      <c r="D917" s="155" t="s">
        <v>455</v>
      </c>
      <c r="E917" s="158" t="s">
        <v>1</v>
      </c>
      <c r="F917" s="159" t="s">
        <v>1579</v>
      </c>
      <c r="H917" s="160">
        <v>150.33799999999999</v>
      </c>
      <c r="I917" s="161"/>
      <c r="L917" s="157"/>
      <c r="M917" s="162"/>
      <c r="T917" s="163"/>
      <c r="AT917" s="158" t="s">
        <v>455</v>
      </c>
      <c r="AU917" s="158" t="s">
        <v>90</v>
      </c>
      <c r="AV917" s="12" t="s">
        <v>90</v>
      </c>
      <c r="AW917" s="12" t="s">
        <v>37</v>
      </c>
      <c r="AX917" s="12" t="s">
        <v>81</v>
      </c>
      <c r="AY917" s="158" t="s">
        <v>309</v>
      </c>
    </row>
    <row r="918" spans="2:65" s="13" customFormat="1" x14ac:dyDescent="0.2">
      <c r="B918" s="164"/>
      <c r="D918" s="155" t="s">
        <v>455</v>
      </c>
      <c r="E918" s="165" t="s">
        <v>1</v>
      </c>
      <c r="F918" s="166" t="s">
        <v>457</v>
      </c>
      <c r="H918" s="167">
        <v>150.33799999999999</v>
      </c>
      <c r="I918" s="168"/>
      <c r="L918" s="164"/>
      <c r="M918" s="169"/>
      <c r="T918" s="170"/>
      <c r="AT918" s="165" t="s">
        <v>455</v>
      </c>
      <c r="AU918" s="165" t="s">
        <v>90</v>
      </c>
      <c r="AV918" s="13" t="s">
        <v>120</v>
      </c>
      <c r="AW918" s="13" t="s">
        <v>37</v>
      </c>
      <c r="AX918" s="13" t="s">
        <v>88</v>
      </c>
      <c r="AY918" s="165" t="s">
        <v>309</v>
      </c>
    </row>
    <row r="919" spans="2:65" s="1" customFormat="1" ht="16.5" customHeight="1" x14ac:dyDescent="0.2">
      <c r="B919" s="137"/>
      <c r="C919" s="138" t="s">
        <v>1580</v>
      </c>
      <c r="D919" s="138" t="s">
        <v>311</v>
      </c>
      <c r="E919" s="139" t="s">
        <v>1575</v>
      </c>
      <c r="F919" s="140" t="s">
        <v>1576</v>
      </c>
      <c r="G919" s="141" t="s">
        <v>360</v>
      </c>
      <c r="H919" s="142">
        <v>47.19</v>
      </c>
      <c r="I919" s="143"/>
      <c r="J919" s="144">
        <f>ROUND(I919*H919,2)</f>
        <v>0</v>
      </c>
      <c r="K919" s="140" t="s">
        <v>366</v>
      </c>
      <c r="L919" s="33"/>
      <c r="M919" s="145" t="s">
        <v>1</v>
      </c>
      <c r="N919" s="146" t="s">
        <v>46</v>
      </c>
      <c r="P919" s="147">
        <f>O919*H919</f>
        <v>0</v>
      </c>
      <c r="Q919" s="147">
        <v>3.4000000000000002E-4</v>
      </c>
      <c r="R919" s="147">
        <f>Q919*H919</f>
        <v>1.6044599999999999E-2</v>
      </c>
      <c r="S919" s="147">
        <v>0</v>
      </c>
      <c r="T919" s="148">
        <f>S919*H919</f>
        <v>0</v>
      </c>
      <c r="AR919" s="149" t="s">
        <v>346</v>
      </c>
      <c r="AT919" s="149" t="s">
        <v>311</v>
      </c>
      <c r="AU919" s="149" t="s">
        <v>90</v>
      </c>
      <c r="AY919" s="17" t="s">
        <v>309</v>
      </c>
      <c r="BE919" s="150">
        <f>IF(N919="základní",J919,0)</f>
        <v>0</v>
      </c>
      <c r="BF919" s="150">
        <f>IF(N919="snížená",J919,0)</f>
        <v>0</v>
      </c>
      <c r="BG919" s="150">
        <f>IF(N919="zákl. přenesená",J919,0)</f>
        <v>0</v>
      </c>
      <c r="BH919" s="150">
        <f>IF(N919="sníž. přenesená",J919,0)</f>
        <v>0</v>
      </c>
      <c r="BI919" s="150">
        <f>IF(N919="nulová",J919,0)</f>
        <v>0</v>
      </c>
      <c r="BJ919" s="17" t="s">
        <v>88</v>
      </c>
      <c r="BK919" s="150">
        <f>ROUND(I919*H919,2)</f>
        <v>0</v>
      </c>
      <c r="BL919" s="17" t="s">
        <v>346</v>
      </c>
      <c r="BM919" s="149" t="s">
        <v>1581</v>
      </c>
    </row>
    <row r="920" spans="2:65" s="1" customFormat="1" ht="39" x14ac:dyDescent="0.2">
      <c r="B920" s="33"/>
      <c r="D920" s="155" t="s">
        <v>318</v>
      </c>
      <c r="F920" s="156" t="s">
        <v>1578</v>
      </c>
      <c r="I920" s="153"/>
      <c r="L920" s="33"/>
      <c r="M920" s="154"/>
      <c r="T920" s="57"/>
      <c r="AT920" s="17" t="s">
        <v>318</v>
      </c>
      <c r="AU920" s="17" t="s">
        <v>90</v>
      </c>
    </row>
    <row r="921" spans="2:65" s="12" customFormat="1" x14ac:dyDescent="0.2">
      <c r="B921" s="157"/>
      <c r="D921" s="155" t="s">
        <v>455</v>
      </c>
      <c r="E921" s="158" t="s">
        <v>1</v>
      </c>
      <c r="F921" s="159" t="s">
        <v>1582</v>
      </c>
      <c r="H921" s="160">
        <v>47.19</v>
      </c>
      <c r="I921" s="161"/>
      <c r="L921" s="157"/>
      <c r="M921" s="162"/>
      <c r="T921" s="163"/>
      <c r="AT921" s="158" t="s">
        <v>455</v>
      </c>
      <c r="AU921" s="158" t="s">
        <v>90</v>
      </c>
      <c r="AV921" s="12" t="s">
        <v>90</v>
      </c>
      <c r="AW921" s="12" t="s">
        <v>37</v>
      </c>
      <c r="AX921" s="12" t="s">
        <v>81</v>
      </c>
      <c r="AY921" s="158" t="s">
        <v>309</v>
      </c>
    </row>
    <row r="922" spans="2:65" s="13" customFormat="1" x14ac:dyDescent="0.2">
      <c r="B922" s="164"/>
      <c r="D922" s="155" t="s">
        <v>455</v>
      </c>
      <c r="E922" s="165" t="s">
        <v>1</v>
      </c>
      <c r="F922" s="166" t="s">
        <v>457</v>
      </c>
      <c r="H922" s="167">
        <v>47.19</v>
      </c>
      <c r="I922" s="168"/>
      <c r="L922" s="164"/>
      <c r="M922" s="169"/>
      <c r="T922" s="170"/>
      <c r="AT922" s="165" t="s">
        <v>455</v>
      </c>
      <c r="AU922" s="165" t="s">
        <v>90</v>
      </c>
      <c r="AV922" s="13" t="s">
        <v>120</v>
      </c>
      <c r="AW922" s="13" t="s">
        <v>37</v>
      </c>
      <c r="AX922" s="13" t="s">
        <v>88</v>
      </c>
      <c r="AY922" s="165" t="s">
        <v>309</v>
      </c>
    </row>
    <row r="923" spans="2:65" s="1" customFormat="1" ht="16.5" customHeight="1" x14ac:dyDescent="0.2">
      <c r="B923" s="137"/>
      <c r="C923" s="138" t="s">
        <v>1583</v>
      </c>
      <c r="D923" s="138" t="s">
        <v>311</v>
      </c>
      <c r="E923" s="139" t="s">
        <v>1584</v>
      </c>
      <c r="F923" s="140" t="s">
        <v>1585</v>
      </c>
      <c r="G923" s="141" t="s">
        <v>360</v>
      </c>
      <c r="H923" s="142">
        <v>47.19</v>
      </c>
      <c r="I923" s="143"/>
      <c r="J923" s="144">
        <f>ROUND(I923*H923,2)</f>
        <v>0</v>
      </c>
      <c r="K923" s="140" t="s">
        <v>366</v>
      </c>
      <c r="L923" s="33"/>
      <c r="M923" s="145" t="s">
        <v>1</v>
      </c>
      <c r="N923" s="146" t="s">
        <v>46</v>
      </c>
      <c r="P923" s="147">
        <f>O923*H923</f>
        <v>0</v>
      </c>
      <c r="Q923" s="147">
        <v>7.2000000000000005E-4</v>
      </c>
      <c r="R923" s="147">
        <f>Q923*H923</f>
        <v>3.3976800000000001E-2</v>
      </c>
      <c r="S923" s="147">
        <v>0</v>
      </c>
      <c r="T923" s="148">
        <f>S923*H923</f>
        <v>0</v>
      </c>
      <c r="AR923" s="149" t="s">
        <v>346</v>
      </c>
      <c r="AT923" s="149" t="s">
        <v>311</v>
      </c>
      <c r="AU923" s="149" t="s">
        <v>90</v>
      </c>
      <c r="AY923" s="17" t="s">
        <v>309</v>
      </c>
      <c r="BE923" s="150">
        <f>IF(N923="základní",J923,0)</f>
        <v>0</v>
      </c>
      <c r="BF923" s="150">
        <f>IF(N923="snížená",J923,0)</f>
        <v>0</v>
      </c>
      <c r="BG923" s="150">
        <f>IF(N923="zákl. přenesená",J923,0)</f>
        <v>0</v>
      </c>
      <c r="BH923" s="150">
        <f>IF(N923="sníž. přenesená",J923,0)</f>
        <v>0</v>
      </c>
      <c r="BI923" s="150">
        <f>IF(N923="nulová",J923,0)</f>
        <v>0</v>
      </c>
      <c r="BJ923" s="17" t="s">
        <v>88</v>
      </c>
      <c r="BK923" s="150">
        <f>ROUND(I923*H923,2)</f>
        <v>0</v>
      </c>
      <c r="BL923" s="17" t="s">
        <v>346</v>
      </c>
      <c r="BM923" s="149" t="s">
        <v>1586</v>
      </c>
    </row>
    <row r="924" spans="2:65" s="1" customFormat="1" ht="39" x14ac:dyDescent="0.2">
      <c r="B924" s="33"/>
      <c r="D924" s="155" t="s">
        <v>318</v>
      </c>
      <c r="F924" s="156" t="s">
        <v>1578</v>
      </c>
      <c r="I924" s="153"/>
      <c r="L924" s="33"/>
      <c r="M924" s="154"/>
      <c r="T924" s="57"/>
      <c r="AT924" s="17" t="s">
        <v>318</v>
      </c>
      <c r="AU924" s="17" t="s">
        <v>90</v>
      </c>
    </row>
    <row r="925" spans="2:65" s="1" customFormat="1" ht="16.5" customHeight="1" x14ac:dyDescent="0.2">
      <c r="B925" s="137"/>
      <c r="C925" s="138" t="s">
        <v>1587</v>
      </c>
      <c r="D925" s="138" t="s">
        <v>311</v>
      </c>
      <c r="E925" s="139" t="s">
        <v>1584</v>
      </c>
      <c r="F925" s="140" t="s">
        <v>1585</v>
      </c>
      <c r="G925" s="141" t="s">
        <v>360</v>
      </c>
      <c r="H925" s="142">
        <v>150.33799999999999</v>
      </c>
      <c r="I925" s="143"/>
      <c r="J925" s="144">
        <f>ROUND(I925*H925,2)</f>
        <v>0</v>
      </c>
      <c r="K925" s="140" t="s">
        <v>366</v>
      </c>
      <c r="L925" s="33"/>
      <c r="M925" s="145" t="s">
        <v>1</v>
      </c>
      <c r="N925" s="146" t="s">
        <v>46</v>
      </c>
      <c r="P925" s="147">
        <f>O925*H925</f>
        <v>0</v>
      </c>
      <c r="Q925" s="147">
        <v>7.2000000000000005E-4</v>
      </c>
      <c r="R925" s="147">
        <f>Q925*H925</f>
        <v>0.10824336</v>
      </c>
      <c r="S925" s="147">
        <v>0</v>
      </c>
      <c r="T925" s="148">
        <f>S925*H925</f>
        <v>0</v>
      </c>
      <c r="AR925" s="149" t="s">
        <v>346</v>
      </c>
      <c r="AT925" s="149" t="s">
        <v>311</v>
      </c>
      <c r="AU925" s="149" t="s">
        <v>90</v>
      </c>
      <c r="AY925" s="17" t="s">
        <v>309</v>
      </c>
      <c r="BE925" s="150">
        <f>IF(N925="základní",J925,0)</f>
        <v>0</v>
      </c>
      <c r="BF925" s="150">
        <f>IF(N925="snížená",J925,0)</f>
        <v>0</v>
      </c>
      <c r="BG925" s="150">
        <f>IF(N925="zákl. přenesená",J925,0)</f>
        <v>0</v>
      </c>
      <c r="BH925" s="150">
        <f>IF(N925="sníž. přenesená",J925,0)</f>
        <v>0</v>
      </c>
      <c r="BI925" s="150">
        <f>IF(N925="nulová",J925,0)</f>
        <v>0</v>
      </c>
      <c r="BJ925" s="17" t="s">
        <v>88</v>
      </c>
      <c r="BK925" s="150">
        <f>ROUND(I925*H925,2)</f>
        <v>0</v>
      </c>
      <c r="BL925" s="17" t="s">
        <v>346</v>
      </c>
      <c r="BM925" s="149" t="s">
        <v>1588</v>
      </c>
    </row>
    <row r="926" spans="2:65" s="1" customFormat="1" ht="39" x14ac:dyDescent="0.2">
      <c r="B926" s="33"/>
      <c r="D926" s="155" t="s">
        <v>318</v>
      </c>
      <c r="F926" s="156" t="s">
        <v>1578</v>
      </c>
      <c r="I926" s="153"/>
      <c r="L926" s="33"/>
      <c r="M926" s="154"/>
      <c r="T926" s="57"/>
      <c r="AT926" s="17" t="s">
        <v>318</v>
      </c>
      <c r="AU926" s="17" t="s">
        <v>90</v>
      </c>
    </row>
    <row r="927" spans="2:65" s="1" customFormat="1" ht="16.5" customHeight="1" x14ac:dyDescent="0.2">
      <c r="B927" s="137"/>
      <c r="C927" s="138" t="s">
        <v>1589</v>
      </c>
      <c r="D927" s="138" t="s">
        <v>311</v>
      </c>
      <c r="E927" s="139" t="s">
        <v>1590</v>
      </c>
      <c r="F927" s="140" t="s">
        <v>1591</v>
      </c>
      <c r="G927" s="141" t="s">
        <v>360</v>
      </c>
      <c r="H927" s="142">
        <v>5655.97</v>
      </c>
      <c r="I927" s="143"/>
      <c r="J927" s="144">
        <f>ROUND(I927*H927,2)</f>
        <v>0</v>
      </c>
      <c r="K927" s="140" t="s">
        <v>610</v>
      </c>
      <c r="L927" s="33"/>
      <c r="M927" s="145" t="s">
        <v>1</v>
      </c>
      <c r="N927" s="146" t="s">
        <v>46</v>
      </c>
      <c r="P927" s="147">
        <f>O927*H927</f>
        <v>0</v>
      </c>
      <c r="Q927" s="147">
        <v>4.2999999999999999E-4</v>
      </c>
      <c r="R927" s="147">
        <f>Q927*H927</f>
        <v>2.4320671000000003</v>
      </c>
      <c r="S927" s="147">
        <v>0</v>
      </c>
      <c r="T927" s="148">
        <f>S927*H927</f>
        <v>0</v>
      </c>
      <c r="AR927" s="149" t="s">
        <v>346</v>
      </c>
      <c r="AT927" s="149" t="s">
        <v>311</v>
      </c>
      <c r="AU927" s="149" t="s">
        <v>90</v>
      </c>
      <c r="AY927" s="17" t="s">
        <v>309</v>
      </c>
      <c r="BE927" s="150">
        <f>IF(N927="základní",J927,0)</f>
        <v>0</v>
      </c>
      <c r="BF927" s="150">
        <f>IF(N927="snížená",J927,0)</f>
        <v>0</v>
      </c>
      <c r="BG927" s="150">
        <f>IF(N927="zákl. přenesená",J927,0)</f>
        <v>0</v>
      </c>
      <c r="BH927" s="150">
        <f>IF(N927="sníž. přenesená",J927,0)</f>
        <v>0</v>
      </c>
      <c r="BI927" s="150">
        <f>IF(N927="nulová",J927,0)</f>
        <v>0</v>
      </c>
      <c r="BJ927" s="17" t="s">
        <v>88</v>
      </c>
      <c r="BK927" s="150">
        <f>ROUND(I927*H927,2)</f>
        <v>0</v>
      </c>
      <c r="BL927" s="17" t="s">
        <v>346</v>
      </c>
      <c r="BM927" s="149" t="s">
        <v>1592</v>
      </c>
    </row>
    <row r="928" spans="2:65" s="1" customFormat="1" x14ac:dyDescent="0.2">
      <c r="B928" s="33"/>
      <c r="D928" s="151" t="s">
        <v>316</v>
      </c>
      <c r="F928" s="152" t="s">
        <v>1593</v>
      </c>
      <c r="I928" s="153"/>
      <c r="L928" s="33"/>
      <c r="M928" s="154"/>
      <c r="T928" s="57"/>
      <c r="AT928" s="17" t="s">
        <v>316</v>
      </c>
      <c r="AU928" s="17" t="s">
        <v>90</v>
      </c>
    </row>
    <row r="929" spans="2:65" s="1" customFormat="1" ht="19.5" x14ac:dyDescent="0.2">
      <c r="B929" s="33"/>
      <c r="D929" s="155" t="s">
        <v>318</v>
      </c>
      <c r="F929" s="156" t="s">
        <v>1594</v>
      </c>
      <c r="I929" s="153"/>
      <c r="L929" s="33"/>
      <c r="M929" s="154"/>
      <c r="T929" s="57"/>
      <c r="AT929" s="17" t="s">
        <v>318</v>
      </c>
      <c r="AU929" s="17" t="s">
        <v>90</v>
      </c>
    </row>
    <row r="930" spans="2:65" s="12" customFormat="1" x14ac:dyDescent="0.2">
      <c r="B930" s="157"/>
      <c r="D930" s="155" t="s">
        <v>455</v>
      </c>
      <c r="E930" s="158" t="s">
        <v>1</v>
      </c>
      <c r="F930" s="159" t="s">
        <v>1206</v>
      </c>
      <c r="H930" s="160">
        <v>35.270000000000003</v>
      </c>
      <c r="I930" s="161"/>
      <c r="L930" s="157"/>
      <c r="M930" s="162"/>
      <c r="T930" s="163"/>
      <c r="AT930" s="158" t="s">
        <v>455</v>
      </c>
      <c r="AU930" s="158" t="s">
        <v>90</v>
      </c>
      <c r="AV930" s="12" t="s">
        <v>90</v>
      </c>
      <c r="AW930" s="12" t="s">
        <v>37</v>
      </c>
      <c r="AX930" s="12" t="s">
        <v>81</v>
      </c>
      <c r="AY930" s="158" t="s">
        <v>309</v>
      </c>
    </row>
    <row r="931" spans="2:65" s="12" customFormat="1" x14ac:dyDescent="0.2">
      <c r="B931" s="157"/>
      <c r="D931" s="155" t="s">
        <v>455</v>
      </c>
      <c r="E931" s="158" t="s">
        <v>1</v>
      </c>
      <c r="F931" s="159" t="s">
        <v>1202</v>
      </c>
      <c r="H931" s="160">
        <v>2754.72</v>
      </c>
      <c r="I931" s="161"/>
      <c r="L931" s="157"/>
      <c r="M931" s="162"/>
      <c r="T931" s="163"/>
      <c r="AT931" s="158" t="s">
        <v>455</v>
      </c>
      <c r="AU931" s="158" t="s">
        <v>90</v>
      </c>
      <c r="AV931" s="12" t="s">
        <v>90</v>
      </c>
      <c r="AW931" s="12" t="s">
        <v>37</v>
      </c>
      <c r="AX931" s="12" t="s">
        <v>81</v>
      </c>
      <c r="AY931" s="158" t="s">
        <v>309</v>
      </c>
    </row>
    <row r="932" spans="2:65" s="12" customFormat="1" x14ac:dyDescent="0.2">
      <c r="B932" s="157"/>
      <c r="D932" s="155" t="s">
        <v>455</v>
      </c>
      <c r="E932" s="158" t="s">
        <v>1</v>
      </c>
      <c r="F932" s="159" t="s">
        <v>1203</v>
      </c>
      <c r="H932" s="160">
        <v>64.900000000000006</v>
      </c>
      <c r="I932" s="161"/>
      <c r="L932" s="157"/>
      <c r="M932" s="162"/>
      <c r="T932" s="163"/>
      <c r="AT932" s="158" t="s">
        <v>455</v>
      </c>
      <c r="AU932" s="158" t="s">
        <v>90</v>
      </c>
      <c r="AV932" s="12" t="s">
        <v>90</v>
      </c>
      <c r="AW932" s="12" t="s">
        <v>37</v>
      </c>
      <c r="AX932" s="12" t="s">
        <v>81</v>
      </c>
      <c r="AY932" s="158" t="s">
        <v>309</v>
      </c>
    </row>
    <row r="933" spans="2:65" s="12" customFormat="1" x14ac:dyDescent="0.2">
      <c r="B933" s="157"/>
      <c r="D933" s="155" t="s">
        <v>455</v>
      </c>
      <c r="E933" s="158" t="s">
        <v>1</v>
      </c>
      <c r="F933" s="159" t="s">
        <v>1207</v>
      </c>
      <c r="H933" s="160">
        <v>39.18</v>
      </c>
      <c r="I933" s="161"/>
      <c r="L933" s="157"/>
      <c r="M933" s="162"/>
      <c r="T933" s="163"/>
      <c r="AT933" s="158" t="s">
        <v>455</v>
      </c>
      <c r="AU933" s="158" t="s">
        <v>90</v>
      </c>
      <c r="AV933" s="12" t="s">
        <v>90</v>
      </c>
      <c r="AW933" s="12" t="s">
        <v>37</v>
      </c>
      <c r="AX933" s="12" t="s">
        <v>81</v>
      </c>
      <c r="AY933" s="158" t="s">
        <v>309</v>
      </c>
    </row>
    <row r="934" spans="2:65" s="12" customFormat="1" x14ac:dyDescent="0.2">
      <c r="B934" s="157"/>
      <c r="D934" s="155" t="s">
        <v>455</v>
      </c>
      <c r="E934" s="158" t="s">
        <v>1</v>
      </c>
      <c r="F934" s="159" t="s">
        <v>1204</v>
      </c>
      <c r="H934" s="160">
        <v>2542.2600000000002</v>
      </c>
      <c r="I934" s="161"/>
      <c r="L934" s="157"/>
      <c r="M934" s="162"/>
      <c r="T934" s="163"/>
      <c r="AT934" s="158" t="s">
        <v>455</v>
      </c>
      <c r="AU934" s="158" t="s">
        <v>90</v>
      </c>
      <c r="AV934" s="12" t="s">
        <v>90</v>
      </c>
      <c r="AW934" s="12" t="s">
        <v>37</v>
      </c>
      <c r="AX934" s="12" t="s">
        <v>81</v>
      </c>
      <c r="AY934" s="158" t="s">
        <v>309</v>
      </c>
    </row>
    <row r="935" spans="2:65" s="12" customFormat="1" x14ac:dyDescent="0.2">
      <c r="B935" s="157"/>
      <c r="D935" s="155" t="s">
        <v>455</v>
      </c>
      <c r="E935" s="158" t="s">
        <v>1</v>
      </c>
      <c r="F935" s="159" t="s">
        <v>1205</v>
      </c>
      <c r="H935" s="160">
        <v>133.76</v>
      </c>
      <c r="I935" s="161"/>
      <c r="L935" s="157"/>
      <c r="M935" s="162"/>
      <c r="T935" s="163"/>
      <c r="AT935" s="158" t="s">
        <v>455</v>
      </c>
      <c r="AU935" s="158" t="s">
        <v>90</v>
      </c>
      <c r="AV935" s="12" t="s">
        <v>90</v>
      </c>
      <c r="AW935" s="12" t="s">
        <v>37</v>
      </c>
      <c r="AX935" s="12" t="s">
        <v>81</v>
      </c>
      <c r="AY935" s="158" t="s">
        <v>309</v>
      </c>
    </row>
    <row r="936" spans="2:65" s="12" customFormat="1" x14ac:dyDescent="0.2">
      <c r="B936" s="157"/>
      <c r="D936" s="155" t="s">
        <v>455</v>
      </c>
      <c r="E936" s="158" t="s">
        <v>1</v>
      </c>
      <c r="F936" s="159" t="s">
        <v>1201</v>
      </c>
      <c r="H936" s="160">
        <v>85.88</v>
      </c>
      <c r="I936" s="161"/>
      <c r="L936" s="157"/>
      <c r="M936" s="162"/>
      <c r="T936" s="163"/>
      <c r="AT936" s="158" t="s">
        <v>455</v>
      </c>
      <c r="AU936" s="158" t="s">
        <v>90</v>
      </c>
      <c r="AV936" s="12" t="s">
        <v>90</v>
      </c>
      <c r="AW936" s="12" t="s">
        <v>37</v>
      </c>
      <c r="AX936" s="12" t="s">
        <v>81</v>
      </c>
      <c r="AY936" s="158" t="s">
        <v>309</v>
      </c>
    </row>
    <row r="937" spans="2:65" s="13" customFormat="1" x14ac:dyDescent="0.2">
      <c r="B937" s="164"/>
      <c r="D937" s="155" t="s">
        <v>455</v>
      </c>
      <c r="E937" s="165" t="s">
        <v>1</v>
      </c>
      <c r="F937" s="166" t="s">
        <v>457</v>
      </c>
      <c r="H937" s="167">
        <v>5655.97</v>
      </c>
      <c r="I937" s="168"/>
      <c r="L937" s="164"/>
      <c r="M937" s="169"/>
      <c r="T937" s="170"/>
      <c r="AT937" s="165" t="s">
        <v>455</v>
      </c>
      <c r="AU937" s="165" t="s">
        <v>90</v>
      </c>
      <c r="AV937" s="13" t="s">
        <v>120</v>
      </c>
      <c r="AW937" s="13" t="s">
        <v>37</v>
      </c>
      <c r="AX937" s="13" t="s">
        <v>88</v>
      </c>
      <c r="AY937" s="165" t="s">
        <v>309</v>
      </c>
    </row>
    <row r="938" spans="2:65" s="11" customFormat="1" ht="22.9" customHeight="1" x14ac:dyDescent="0.2">
      <c r="B938" s="125"/>
      <c r="D938" s="126" t="s">
        <v>80</v>
      </c>
      <c r="E938" s="135" t="s">
        <v>1595</v>
      </c>
      <c r="F938" s="135" t="s">
        <v>1596</v>
      </c>
      <c r="I938" s="128"/>
      <c r="J938" s="136">
        <f>BK938</f>
        <v>0</v>
      </c>
      <c r="L938" s="125"/>
      <c r="M938" s="130"/>
      <c r="P938" s="131">
        <f>SUM(P939:P944)</f>
        <v>0</v>
      </c>
      <c r="R938" s="131">
        <f>SUM(R939:R944)</f>
        <v>0.67770211999999996</v>
      </c>
      <c r="T938" s="132">
        <f>SUM(T939:T944)</f>
        <v>0</v>
      </c>
      <c r="AR938" s="126" t="s">
        <v>90</v>
      </c>
      <c r="AT938" s="133" t="s">
        <v>80</v>
      </c>
      <c r="AU938" s="133" t="s">
        <v>88</v>
      </c>
      <c r="AY938" s="126" t="s">
        <v>309</v>
      </c>
      <c r="BK938" s="134">
        <f>SUM(BK939:BK944)</f>
        <v>0</v>
      </c>
    </row>
    <row r="939" spans="2:65" s="1" customFormat="1" ht="16.5" customHeight="1" x14ac:dyDescent="0.2">
      <c r="B939" s="137"/>
      <c r="C939" s="138" t="s">
        <v>1597</v>
      </c>
      <c r="D939" s="138" t="s">
        <v>311</v>
      </c>
      <c r="E939" s="139" t="s">
        <v>1598</v>
      </c>
      <c r="F939" s="140" t="s">
        <v>1599</v>
      </c>
      <c r="G939" s="141" t="s">
        <v>360</v>
      </c>
      <c r="H939" s="142">
        <v>1652.932</v>
      </c>
      <c r="I939" s="143"/>
      <c r="J939" s="144">
        <f>ROUND(I939*H939,2)</f>
        <v>0</v>
      </c>
      <c r="K939" s="140" t="s">
        <v>610</v>
      </c>
      <c r="L939" s="33"/>
      <c r="M939" s="145" t="s">
        <v>1</v>
      </c>
      <c r="N939" s="146" t="s">
        <v>46</v>
      </c>
      <c r="P939" s="147">
        <f>O939*H939</f>
        <v>0</v>
      </c>
      <c r="Q939" s="147">
        <v>1.2E-4</v>
      </c>
      <c r="R939" s="147">
        <f>Q939*H939</f>
        <v>0.19835184</v>
      </c>
      <c r="S939" s="147">
        <v>0</v>
      </c>
      <c r="T939" s="148">
        <f>S939*H939</f>
        <v>0</v>
      </c>
      <c r="AR939" s="149" t="s">
        <v>346</v>
      </c>
      <c r="AT939" s="149" t="s">
        <v>311</v>
      </c>
      <c r="AU939" s="149" t="s">
        <v>90</v>
      </c>
      <c r="AY939" s="17" t="s">
        <v>309</v>
      </c>
      <c r="BE939" s="150">
        <f>IF(N939="základní",J939,0)</f>
        <v>0</v>
      </c>
      <c r="BF939" s="150">
        <f>IF(N939="snížená",J939,0)</f>
        <v>0</v>
      </c>
      <c r="BG939" s="150">
        <f>IF(N939="zákl. přenesená",J939,0)</f>
        <v>0</v>
      </c>
      <c r="BH939" s="150">
        <f>IF(N939="sníž. přenesená",J939,0)</f>
        <v>0</v>
      </c>
      <c r="BI939" s="150">
        <f>IF(N939="nulová",J939,0)</f>
        <v>0</v>
      </c>
      <c r="BJ939" s="17" t="s">
        <v>88</v>
      </c>
      <c r="BK939" s="150">
        <f>ROUND(I939*H939,2)</f>
        <v>0</v>
      </c>
      <c r="BL939" s="17" t="s">
        <v>346</v>
      </c>
      <c r="BM939" s="149" t="s">
        <v>1600</v>
      </c>
    </row>
    <row r="940" spans="2:65" s="1" customFormat="1" x14ac:dyDescent="0.2">
      <c r="B940" s="33"/>
      <c r="D940" s="151" t="s">
        <v>316</v>
      </c>
      <c r="F940" s="152" t="s">
        <v>1601</v>
      </c>
      <c r="I940" s="153"/>
      <c r="L940" s="33"/>
      <c r="M940" s="154"/>
      <c r="T940" s="57"/>
      <c r="AT940" s="17" t="s">
        <v>316</v>
      </c>
      <c r="AU940" s="17" t="s">
        <v>90</v>
      </c>
    </row>
    <row r="941" spans="2:65" s="12" customFormat="1" x14ac:dyDescent="0.2">
      <c r="B941" s="157"/>
      <c r="D941" s="155" t="s">
        <v>455</v>
      </c>
      <c r="E941" s="158" t="s">
        <v>1</v>
      </c>
      <c r="F941" s="159" t="s">
        <v>1602</v>
      </c>
      <c r="H941" s="160">
        <v>1652.932</v>
      </c>
      <c r="I941" s="161"/>
      <c r="L941" s="157"/>
      <c r="M941" s="162"/>
      <c r="T941" s="163"/>
      <c r="AT941" s="158" t="s">
        <v>455</v>
      </c>
      <c r="AU941" s="158" t="s">
        <v>90</v>
      </c>
      <c r="AV941" s="12" t="s">
        <v>90</v>
      </c>
      <c r="AW941" s="12" t="s">
        <v>37</v>
      </c>
      <c r="AX941" s="12" t="s">
        <v>81</v>
      </c>
      <c r="AY941" s="158" t="s">
        <v>309</v>
      </c>
    </row>
    <row r="942" spans="2:65" s="13" customFormat="1" x14ac:dyDescent="0.2">
      <c r="B942" s="164"/>
      <c r="D942" s="155" t="s">
        <v>455</v>
      </c>
      <c r="E942" s="165" t="s">
        <v>1</v>
      </c>
      <c r="F942" s="166" t="s">
        <v>457</v>
      </c>
      <c r="H942" s="167">
        <v>1652.932</v>
      </c>
      <c r="I942" s="168"/>
      <c r="L942" s="164"/>
      <c r="M942" s="169"/>
      <c r="T942" s="170"/>
      <c r="AT942" s="165" t="s">
        <v>455</v>
      </c>
      <c r="AU942" s="165" t="s">
        <v>90</v>
      </c>
      <c r="AV942" s="13" t="s">
        <v>120</v>
      </c>
      <c r="AW942" s="13" t="s">
        <v>37</v>
      </c>
      <c r="AX942" s="13" t="s">
        <v>88</v>
      </c>
      <c r="AY942" s="165" t="s">
        <v>309</v>
      </c>
    </row>
    <row r="943" spans="2:65" s="1" customFormat="1" ht="16.5" customHeight="1" x14ac:dyDescent="0.2">
      <c r="B943" s="137"/>
      <c r="C943" s="138" t="s">
        <v>1603</v>
      </c>
      <c r="D943" s="138" t="s">
        <v>311</v>
      </c>
      <c r="E943" s="139" t="s">
        <v>1604</v>
      </c>
      <c r="F943" s="140" t="s">
        <v>1605</v>
      </c>
      <c r="G943" s="141" t="s">
        <v>360</v>
      </c>
      <c r="H943" s="142">
        <v>1652.932</v>
      </c>
      <c r="I943" s="143"/>
      <c r="J943" s="144">
        <f>ROUND(I943*H943,2)</f>
        <v>0</v>
      </c>
      <c r="K943" s="140" t="s">
        <v>610</v>
      </c>
      <c r="L943" s="33"/>
      <c r="M943" s="145" t="s">
        <v>1</v>
      </c>
      <c r="N943" s="146" t="s">
        <v>46</v>
      </c>
      <c r="P943" s="147">
        <f>O943*H943</f>
        <v>0</v>
      </c>
      <c r="Q943" s="147">
        <v>2.9E-4</v>
      </c>
      <c r="R943" s="147">
        <f>Q943*H943</f>
        <v>0.47935028000000002</v>
      </c>
      <c r="S943" s="147">
        <v>0</v>
      </c>
      <c r="T943" s="148">
        <f>S943*H943</f>
        <v>0</v>
      </c>
      <c r="AR943" s="149" t="s">
        <v>346</v>
      </c>
      <c r="AT943" s="149" t="s">
        <v>311</v>
      </c>
      <c r="AU943" s="149" t="s">
        <v>90</v>
      </c>
      <c r="AY943" s="17" t="s">
        <v>309</v>
      </c>
      <c r="BE943" s="150">
        <f>IF(N943="základní",J943,0)</f>
        <v>0</v>
      </c>
      <c r="BF943" s="150">
        <f>IF(N943="snížená",J943,0)</f>
        <v>0</v>
      </c>
      <c r="BG943" s="150">
        <f>IF(N943="zákl. přenesená",J943,0)</f>
        <v>0</v>
      </c>
      <c r="BH943" s="150">
        <f>IF(N943="sníž. přenesená",J943,0)</f>
        <v>0</v>
      </c>
      <c r="BI943" s="150">
        <f>IF(N943="nulová",J943,0)</f>
        <v>0</v>
      </c>
      <c r="BJ943" s="17" t="s">
        <v>88</v>
      </c>
      <c r="BK943" s="150">
        <f>ROUND(I943*H943,2)</f>
        <v>0</v>
      </c>
      <c r="BL943" s="17" t="s">
        <v>346</v>
      </c>
      <c r="BM943" s="149" t="s">
        <v>1606</v>
      </c>
    </row>
    <row r="944" spans="2:65" s="1" customFormat="1" x14ac:dyDescent="0.2">
      <c r="B944" s="33"/>
      <c r="D944" s="151" t="s">
        <v>316</v>
      </c>
      <c r="F944" s="152" t="s">
        <v>1607</v>
      </c>
      <c r="I944" s="153"/>
      <c r="L944" s="33"/>
      <c r="M944" s="199"/>
      <c r="N944" s="173"/>
      <c r="O944" s="173"/>
      <c r="P944" s="173"/>
      <c r="Q944" s="173"/>
      <c r="R944" s="173"/>
      <c r="S944" s="173"/>
      <c r="T944" s="200"/>
      <c r="AT944" s="17" t="s">
        <v>316</v>
      </c>
      <c r="AU944" s="17" t="s">
        <v>90</v>
      </c>
    </row>
    <row r="945" spans="2:12" s="1" customFormat="1" ht="6.95" customHeight="1" x14ac:dyDescent="0.2">
      <c r="B945" s="45"/>
      <c r="C945" s="46"/>
      <c r="D945" s="46"/>
      <c r="E945" s="46"/>
      <c r="F945" s="46"/>
      <c r="G945" s="46"/>
      <c r="H945" s="46"/>
      <c r="I945" s="46"/>
      <c r="J945" s="46"/>
      <c r="K945" s="46"/>
      <c r="L945" s="33"/>
    </row>
  </sheetData>
  <autoFilter ref="C141:K944" xr:uid="{00000000-0009-0000-0000-000002000000}"/>
  <mergeCells count="15">
    <mergeCell ref="E128:H128"/>
    <mergeCell ref="E132:H132"/>
    <mergeCell ref="E130:H130"/>
    <mergeCell ref="E134:H134"/>
    <mergeCell ref="L2:V2"/>
    <mergeCell ref="E31:H31"/>
    <mergeCell ref="E85:H85"/>
    <mergeCell ref="E89:H89"/>
    <mergeCell ref="E87:H87"/>
    <mergeCell ref="E91:H91"/>
    <mergeCell ref="E7:H7"/>
    <mergeCell ref="E11:H11"/>
    <mergeCell ref="E9:H9"/>
    <mergeCell ref="E13:H13"/>
    <mergeCell ref="E22:H22"/>
  </mergeCells>
  <hyperlinks>
    <hyperlink ref="F146" r:id="rId1" xr:uid="{00000000-0004-0000-0200-000000000000}"/>
    <hyperlink ref="F151" r:id="rId2" xr:uid="{00000000-0004-0000-0200-000001000000}"/>
    <hyperlink ref="F155" r:id="rId3" xr:uid="{00000000-0004-0000-0200-000002000000}"/>
    <hyperlink ref="F160" r:id="rId4" xr:uid="{00000000-0004-0000-0200-000003000000}"/>
    <hyperlink ref="F165" r:id="rId5" xr:uid="{00000000-0004-0000-0200-000004000000}"/>
    <hyperlink ref="F196" r:id="rId6" xr:uid="{00000000-0004-0000-0200-000005000000}"/>
    <hyperlink ref="F210" r:id="rId7" xr:uid="{00000000-0004-0000-0200-000006000000}"/>
    <hyperlink ref="F216" r:id="rId8" xr:uid="{00000000-0004-0000-0200-000007000000}"/>
    <hyperlink ref="F219" r:id="rId9" xr:uid="{00000000-0004-0000-0200-000008000000}"/>
    <hyperlink ref="F229" r:id="rId10" xr:uid="{00000000-0004-0000-0200-000009000000}"/>
    <hyperlink ref="F231" r:id="rId11" xr:uid="{00000000-0004-0000-0200-00000A000000}"/>
    <hyperlink ref="F236" r:id="rId12" xr:uid="{00000000-0004-0000-0200-00000B000000}"/>
    <hyperlink ref="F242" r:id="rId13" xr:uid="{00000000-0004-0000-0200-00000C000000}"/>
    <hyperlink ref="F247" r:id="rId14" xr:uid="{00000000-0004-0000-0200-00000D000000}"/>
    <hyperlink ref="F254" r:id="rId15" xr:uid="{00000000-0004-0000-0200-00000E000000}"/>
    <hyperlink ref="F259" r:id="rId16" xr:uid="{00000000-0004-0000-0200-00000F000000}"/>
    <hyperlink ref="F266" r:id="rId17" xr:uid="{00000000-0004-0000-0200-000010000000}"/>
    <hyperlink ref="F271" r:id="rId18" xr:uid="{00000000-0004-0000-0200-000011000000}"/>
    <hyperlink ref="F276" r:id="rId19" xr:uid="{00000000-0004-0000-0200-000012000000}"/>
    <hyperlink ref="F281" r:id="rId20" xr:uid="{00000000-0004-0000-0200-000013000000}"/>
    <hyperlink ref="F286" r:id="rId21" xr:uid="{00000000-0004-0000-0200-000014000000}"/>
    <hyperlink ref="F291" r:id="rId22" xr:uid="{00000000-0004-0000-0200-000015000000}"/>
    <hyperlink ref="F341" r:id="rId23" xr:uid="{00000000-0004-0000-0200-000016000000}"/>
    <hyperlink ref="F346" r:id="rId24" xr:uid="{00000000-0004-0000-0200-000017000000}"/>
    <hyperlink ref="F351" r:id="rId25" xr:uid="{00000000-0004-0000-0200-000018000000}"/>
    <hyperlink ref="F353" r:id="rId26" xr:uid="{00000000-0004-0000-0200-000019000000}"/>
    <hyperlink ref="F365" r:id="rId27" xr:uid="{00000000-0004-0000-0200-00001A000000}"/>
    <hyperlink ref="F370" r:id="rId28" xr:uid="{00000000-0004-0000-0200-00001B000000}"/>
    <hyperlink ref="F375" r:id="rId29" xr:uid="{00000000-0004-0000-0200-00001C000000}"/>
    <hyperlink ref="F377" r:id="rId30" xr:uid="{00000000-0004-0000-0200-00001D000000}"/>
    <hyperlink ref="F382" r:id="rId31" xr:uid="{00000000-0004-0000-0200-00001E000000}"/>
    <hyperlink ref="F392" r:id="rId32" xr:uid="{00000000-0004-0000-0200-00001F000000}"/>
    <hyperlink ref="F397" r:id="rId33" xr:uid="{00000000-0004-0000-0200-000020000000}"/>
    <hyperlink ref="F402" r:id="rId34" xr:uid="{00000000-0004-0000-0200-000021000000}"/>
    <hyperlink ref="F407" r:id="rId35" xr:uid="{00000000-0004-0000-0200-000022000000}"/>
    <hyperlink ref="F413" r:id="rId36" xr:uid="{00000000-0004-0000-0200-000023000000}"/>
    <hyperlink ref="F418" r:id="rId37" xr:uid="{00000000-0004-0000-0200-000024000000}"/>
    <hyperlink ref="F420" r:id="rId38" xr:uid="{00000000-0004-0000-0200-000025000000}"/>
    <hyperlink ref="F425" r:id="rId39" xr:uid="{00000000-0004-0000-0200-000026000000}"/>
    <hyperlink ref="F430" r:id="rId40" xr:uid="{00000000-0004-0000-0200-000027000000}"/>
    <hyperlink ref="F432" r:id="rId41" xr:uid="{00000000-0004-0000-0200-000028000000}"/>
    <hyperlink ref="F453" r:id="rId42" xr:uid="{00000000-0004-0000-0200-000029000000}"/>
    <hyperlink ref="F472" r:id="rId43" xr:uid="{00000000-0004-0000-0200-00002A000000}"/>
    <hyperlink ref="F474" r:id="rId44" xr:uid="{00000000-0004-0000-0200-00002B000000}"/>
    <hyperlink ref="F494" r:id="rId45" xr:uid="{00000000-0004-0000-0200-00002C000000}"/>
    <hyperlink ref="F499" r:id="rId46" xr:uid="{00000000-0004-0000-0200-00002D000000}"/>
    <hyperlink ref="F504" r:id="rId47" xr:uid="{00000000-0004-0000-0200-00002E000000}"/>
    <hyperlink ref="F513" r:id="rId48" xr:uid="{00000000-0004-0000-0200-00002F000000}"/>
    <hyperlink ref="F518" r:id="rId49" xr:uid="{00000000-0004-0000-0200-000030000000}"/>
    <hyperlink ref="F520" r:id="rId50" xr:uid="{00000000-0004-0000-0200-000031000000}"/>
    <hyperlink ref="F522" r:id="rId51" xr:uid="{00000000-0004-0000-0200-000032000000}"/>
    <hyperlink ref="F524" r:id="rId52" xr:uid="{00000000-0004-0000-0200-000033000000}"/>
    <hyperlink ref="F539" r:id="rId53" xr:uid="{00000000-0004-0000-0200-000034000000}"/>
    <hyperlink ref="F543" r:id="rId54" xr:uid="{00000000-0004-0000-0200-000035000000}"/>
    <hyperlink ref="F548" r:id="rId55" xr:uid="{00000000-0004-0000-0200-000036000000}"/>
    <hyperlink ref="F550" r:id="rId56" xr:uid="{00000000-0004-0000-0200-000037000000}"/>
    <hyperlink ref="F552" r:id="rId57" xr:uid="{00000000-0004-0000-0200-000038000000}"/>
    <hyperlink ref="F554" r:id="rId58" xr:uid="{00000000-0004-0000-0200-000039000000}"/>
    <hyperlink ref="F559" r:id="rId59" xr:uid="{00000000-0004-0000-0200-00003A000000}"/>
    <hyperlink ref="F561" r:id="rId60" xr:uid="{00000000-0004-0000-0200-00003B000000}"/>
    <hyperlink ref="F566" r:id="rId61" xr:uid="{00000000-0004-0000-0200-00003C000000}"/>
    <hyperlink ref="F568" r:id="rId62" xr:uid="{00000000-0004-0000-0200-00003D000000}"/>
    <hyperlink ref="F573" r:id="rId63" xr:uid="{00000000-0004-0000-0200-00003E000000}"/>
    <hyperlink ref="F577" r:id="rId64" xr:uid="{00000000-0004-0000-0200-00003F000000}"/>
    <hyperlink ref="F582" r:id="rId65" xr:uid="{00000000-0004-0000-0200-000040000000}"/>
    <hyperlink ref="F586" r:id="rId66" xr:uid="{00000000-0004-0000-0200-000041000000}"/>
    <hyperlink ref="F590" r:id="rId67" xr:uid="{00000000-0004-0000-0200-000042000000}"/>
    <hyperlink ref="F594" r:id="rId68" xr:uid="{00000000-0004-0000-0200-000043000000}"/>
    <hyperlink ref="F596" r:id="rId69" xr:uid="{00000000-0004-0000-0200-000044000000}"/>
    <hyperlink ref="F600" r:id="rId70" xr:uid="{00000000-0004-0000-0200-000045000000}"/>
    <hyperlink ref="F606" r:id="rId71" xr:uid="{00000000-0004-0000-0200-000046000000}"/>
    <hyperlink ref="F609" r:id="rId72" xr:uid="{00000000-0004-0000-0200-000047000000}"/>
    <hyperlink ref="F617" r:id="rId73" xr:uid="{00000000-0004-0000-0200-000048000000}"/>
    <hyperlink ref="F621" r:id="rId74" xr:uid="{00000000-0004-0000-0200-000049000000}"/>
    <hyperlink ref="F623" r:id="rId75" xr:uid="{00000000-0004-0000-0200-00004A000000}"/>
    <hyperlink ref="F625" r:id="rId76" xr:uid="{00000000-0004-0000-0200-00004B000000}"/>
    <hyperlink ref="F629" r:id="rId77" xr:uid="{00000000-0004-0000-0200-00004C000000}"/>
    <hyperlink ref="F634" r:id="rId78" xr:uid="{00000000-0004-0000-0200-00004D000000}"/>
    <hyperlink ref="F639" r:id="rId79" xr:uid="{00000000-0004-0000-0200-00004E000000}"/>
    <hyperlink ref="F647" r:id="rId80" xr:uid="{00000000-0004-0000-0200-00004F000000}"/>
    <hyperlink ref="F665" r:id="rId81" xr:uid="{00000000-0004-0000-0200-000050000000}"/>
    <hyperlink ref="F675" r:id="rId82" xr:uid="{00000000-0004-0000-0200-000051000000}"/>
    <hyperlink ref="F681" r:id="rId83" xr:uid="{00000000-0004-0000-0200-000052000000}"/>
    <hyperlink ref="F687" r:id="rId84" xr:uid="{00000000-0004-0000-0200-000053000000}"/>
    <hyperlink ref="F690" r:id="rId85" xr:uid="{00000000-0004-0000-0200-000054000000}"/>
    <hyperlink ref="F697" r:id="rId86" xr:uid="{00000000-0004-0000-0200-000055000000}"/>
    <hyperlink ref="F701" r:id="rId87" xr:uid="{00000000-0004-0000-0200-000056000000}"/>
    <hyperlink ref="F706" r:id="rId88" xr:uid="{00000000-0004-0000-0200-000057000000}"/>
    <hyperlink ref="F710" r:id="rId89" xr:uid="{00000000-0004-0000-0200-000058000000}"/>
    <hyperlink ref="F722" r:id="rId90" xr:uid="{00000000-0004-0000-0200-000059000000}"/>
    <hyperlink ref="F725" r:id="rId91" xr:uid="{00000000-0004-0000-0200-00005A000000}"/>
    <hyperlink ref="F727" r:id="rId92" xr:uid="{00000000-0004-0000-0200-00005B000000}"/>
    <hyperlink ref="F729" r:id="rId93" xr:uid="{00000000-0004-0000-0200-00005C000000}"/>
    <hyperlink ref="F731" r:id="rId94" xr:uid="{00000000-0004-0000-0200-00005D000000}"/>
    <hyperlink ref="F734" r:id="rId95" xr:uid="{00000000-0004-0000-0200-00005E000000}"/>
    <hyperlink ref="F742" r:id="rId96" xr:uid="{00000000-0004-0000-0200-00005F000000}"/>
    <hyperlink ref="F744" r:id="rId97" xr:uid="{00000000-0004-0000-0200-000060000000}"/>
    <hyperlink ref="F748" r:id="rId98" xr:uid="{00000000-0004-0000-0200-000061000000}"/>
    <hyperlink ref="F755" r:id="rId99" xr:uid="{00000000-0004-0000-0200-000062000000}"/>
    <hyperlink ref="F761" r:id="rId100" xr:uid="{00000000-0004-0000-0200-000063000000}"/>
    <hyperlink ref="F768" r:id="rId101" xr:uid="{00000000-0004-0000-0200-000064000000}"/>
    <hyperlink ref="F775" r:id="rId102" xr:uid="{00000000-0004-0000-0200-000065000000}"/>
    <hyperlink ref="F782" r:id="rId103" xr:uid="{00000000-0004-0000-0200-000066000000}"/>
    <hyperlink ref="F788" r:id="rId104" xr:uid="{00000000-0004-0000-0200-000067000000}"/>
    <hyperlink ref="F794" r:id="rId105" xr:uid="{00000000-0004-0000-0200-000068000000}"/>
    <hyperlink ref="F801" r:id="rId106" xr:uid="{00000000-0004-0000-0200-000069000000}"/>
    <hyperlink ref="F809" r:id="rId107" xr:uid="{00000000-0004-0000-0200-00006A000000}"/>
    <hyperlink ref="F812" r:id="rId108" xr:uid="{00000000-0004-0000-0200-00006B000000}"/>
    <hyperlink ref="F819" r:id="rId109" xr:uid="{00000000-0004-0000-0200-00006C000000}"/>
    <hyperlink ref="F825" r:id="rId110" xr:uid="{00000000-0004-0000-0200-00006D000000}"/>
    <hyperlink ref="F832" r:id="rId111" xr:uid="{00000000-0004-0000-0200-00006E000000}"/>
    <hyperlink ref="F839" r:id="rId112" xr:uid="{00000000-0004-0000-0200-00006F000000}"/>
    <hyperlink ref="F847" r:id="rId113" xr:uid="{00000000-0004-0000-0200-000070000000}"/>
    <hyperlink ref="F851" r:id="rId114" xr:uid="{00000000-0004-0000-0200-000071000000}"/>
    <hyperlink ref="F855" r:id="rId115" xr:uid="{00000000-0004-0000-0200-000072000000}"/>
    <hyperlink ref="F862" r:id="rId116" xr:uid="{00000000-0004-0000-0200-000073000000}"/>
    <hyperlink ref="F869" r:id="rId117" xr:uid="{00000000-0004-0000-0200-000074000000}"/>
    <hyperlink ref="F876" r:id="rId118" xr:uid="{00000000-0004-0000-0200-000075000000}"/>
    <hyperlink ref="F891" r:id="rId119" xr:uid="{00000000-0004-0000-0200-000076000000}"/>
    <hyperlink ref="F908" r:id="rId120" xr:uid="{00000000-0004-0000-0200-000077000000}"/>
    <hyperlink ref="F928" r:id="rId121" xr:uid="{00000000-0004-0000-0200-000078000000}"/>
    <hyperlink ref="F940" r:id="rId122" xr:uid="{00000000-0004-0000-0200-000079000000}"/>
    <hyperlink ref="F944" r:id="rId123" xr:uid="{00000000-0004-0000-0200-00007A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12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B2:BM473"/>
  <sheetViews>
    <sheetView showGridLines="0" topLeftCell="A252" workbookViewId="0">
      <selection activeCell="H482" sqref="H482"/>
    </sheetView>
  </sheetViews>
  <sheetFormatPr defaultRowHeight="11.2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233" t="s">
        <v>5</v>
      </c>
      <c r="M2" s="234"/>
      <c r="N2" s="234"/>
      <c r="O2" s="234"/>
      <c r="P2" s="234"/>
      <c r="Q2" s="234"/>
      <c r="R2" s="234"/>
      <c r="S2" s="234"/>
      <c r="T2" s="234"/>
      <c r="U2" s="234"/>
      <c r="V2" s="234"/>
      <c r="AT2" s="17" t="s">
        <v>199</v>
      </c>
    </row>
    <row r="3" spans="2:46" ht="6.95" customHeight="1" x14ac:dyDescent="0.2">
      <c r="B3" s="18"/>
      <c r="C3" s="19"/>
      <c r="D3" s="19"/>
      <c r="E3" s="19"/>
      <c r="F3" s="19"/>
      <c r="G3" s="19"/>
      <c r="H3" s="19"/>
      <c r="I3" s="19"/>
      <c r="J3" s="19"/>
      <c r="K3" s="19"/>
      <c r="L3" s="20"/>
      <c r="AT3" s="17" t="s">
        <v>90</v>
      </c>
    </row>
    <row r="4" spans="2:46" ht="24.95" customHeight="1" x14ac:dyDescent="0.2">
      <c r="B4" s="20"/>
      <c r="D4" s="21" t="s">
        <v>275</v>
      </c>
      <c r="L4" s="20"/>
      <c r="M4" s="94" t="s">
        <v>10</v>
      </c>
      <c r="AT4" s="17" t="s">
        <v>3</v>
      </c>
    </row>
    <row r="5" spans="2:46" ht="6.95" customHeight="1" x14ac:dyDescent="0.2">
      <c r="B5" s="20"/>
      <c r="L5" s="20"/>
    </row>
    <row r="6" spans="2:46" ht="12" customHeight="1" x14ac:dyDescent="0.2">
      <c r="B6" s="20"/>
      <c r="D6" s="27" t="s">
        <v>16</v>
      </c>
      <c r="L6" s="20"/>
    </row>
    <row r="7" spans="2:46" ht="16.5" customHeight="1" x14ac:dyDescent="0.2">
      <c r="B7" s="20"/>
      <c r="E7" s="254" t="str">
        <f>'Rekapitulace stavby'!K6</f>
        <v>OBLASTNÍ NEMOCNICE JIČÍN PAVILON PSYCHIATRIE</v>
      </c>
      <c r="F7" s="255"/>
      <c r="G7" s="255"/>
      <c r="H7" s="255"/>
      <c r="L7" s="20"/>
    </row>
    <row r="8" spans="2:46" ht="12.75" x14ac:dyDescent="0.2">
      <c r="B8" s="20"/>
      <c r="D8" s="27" t="s">
        <v>276</v>
      </c>
      <c r="L8" s="20"/>
    </row>
    <row r="9" spans="2:46" ht="16.5" customHeight="1" x14ac:dyDescent="0.2">
      <c r="B9" s="20"/>
      <c r="E9" s="254" t="s">
        <v>277</v>
      </c>
      <c r="F9" s="234"/>
      <c r="G9" s="234"/>
      <c r="H9" s="234"/>
      <c r="L9" s="20"/>
    </row>
    <row r="10" spans="2:46" ht="12" customHeight="1" x14ac:dyDescent="0.2">
      <c r="B10" s="20"/>
      <c r="D10" s="27" t="s">
        <v>278</v>
      </c>
      <c r="L10" s="20"/>
    </row>
    <row r="11" spans="2:46" s="1" customFormat="1" ht="16.5" customHeight="1" x14ac:dyDescent="0.2">
      <c r="B11" s="33"/>
      <c r="E11" s="238" t="s">
        <v>8644</v>
      </c>
      <c r="F11" s="253"/>
      <c r="G11" s="253"/>
      <c r="H11" s="253"/>
      <c r="L11" s="33"/>
    </row>
    <row r="12" spans="2:46" s="1" customFormat="1" ht="12" customHeight="1" x14ac:dyDescent="0.2">
      <c r="B12" s="33"/>
      <c r="D12" s="27" t="s">
        <v>5055</v>
      </c>
      <c r="L12" s="33"/>
    </row>
    <row r="13" spans="2:46" s="1" customFormat="1" ht="16.5" customHeight="1" x14ac:dyDescent="0.2">
      <c r="B13" s="33"/>
      <c r="E13" s="220" t="s">
        <v>10984</v>
      </c>
      <c r="F13" s="253"/>
      <c r="G13" s="253"/>
      <c r="H13" s="253"/>
      <c r="L13" s="33"/>
    </row>
    <row r="14" spans="2:46" s="1" customFormat="1" x14ac:dyDescent="0.2">
      <c r="B14" s="33"/>
      <c r="L14" s="33"/>
    </row>
    <row r="15" spans="2:46" s="1" customFormat="1" ht="12" customHeight="1" x14ac:dyDescent="0.2">
      <c r="B15" s="33"/>
      <c r="D15" s="27" t="s">
        <v>18</v>
      </c>
      <c r="F15" s="25" t="s">
        <v>1</v>
      </c>
      <c r="I15" s="27" t="s">
        <v>20</v>
      </c>
      <c r="J15" s="25" t="s">
        <v>1</v>
      </c>
      <c r="L15" s="33"/>
    </row>
    <row r="16" spans="2:46" s="1" customFormat="1" ht="12" customHeight="1" x14ac:dyDescent="0.2">
      <c r="B16" s="33"/>
      <c r="D16" s="27" t="s">
        <v>22</v>
      </c>
      <c r="F16" s="25" t="s">
        <v>23</v>
      </c>
      <c r="I16" s="27" t="s">
        <v>24</v>
      </c>
      <c r="J16" s="53">
        <f>'Rekapitulace stavby'!AN8</f>
        <v>45961</v>
      </c>
      <c r="L16" s="33"/>
    </row>
    <row r="17" spans="2:12" s="1" customFormat="1" ht="10.9" customHeight="1" x14ac:dyDescent="0.2">
      <c r="B17" s="33"/>
      <c r="L17" s="33"/>
    </row>
    <row r="18" spans="2:12" s="1" customFormat="1" ht="12" customHeight="1" x14ac:dyDescent="0.2">
      <c r="B18" s="33"/>
      <c r="D18" s="27" t="s">
        <v>29</v>
      </c>
      <c r="I18" s="27" t="s">
        <v>30</v>
      </c>
      <c r="J18" s="25" t="str">
        <f>IF('Rekapitulace stavby'!AN10="","",'Rekapitulace stavby'!AN10)</f>
        <v/>
      </c>
      <c r="L18" s="33"/>
    </row>
    <row r="19" spans="2:12" s="1" customFormat="1" ht="18" customHeight="1" x14ac:dyDescent="0.2">
      <c r="B19" s="33"/>
      <c r="E19" s="25" t="str">
        <f>IF('Rekapitulace stavby'!E11="","",'Rekapitulace stavby'!E11)</f>
        <v>KRÁLOVÉHRADECKÝ KRAJ</v>
      </c>
      <c r="I19" s="27" t="s">
        <v>32</v>
      </c>
      <c r="J19" s="25" t="str">
        <f>IF('Rekapitulace stavby'!AN11="","",'Rekapitulace stavby'!AN11)</f>
        <v/>
      </c>
      <c r="L19" s="33"/>
    </row>
    <row r="20" spans="2:12" s="1" customFormat="1" ht="6.95" customHeight="1" x14ac:dyDescent="0.2">
      <c r="B20" s="33"/>
      <c r="L20" s="33"/>
    </row>
    <row r="21" spans="2:12" s="1" customFormat="1" ht="12" customHeight="1" x14ac:dyDescent="0.2">
      <c r="B21" s="33"/>
      <c r="D21" s="27" t="s">
        <v>33</v>
      </c>
      <c r="I21" s="27" t="s">
        <v>30</v>
      </c>
      <c r="J21" s="28" t="str">
        <f>'Rekapitulace stavby'!AN13</f>
        <v>Vyplň údaj</v>
      </c>
      <c r="L21" s="33"/>
    </row>
    <row r="22" spans="2:12" s="1" customFormat="1" ht="18" customHeight="1" x14ac:dyDescent="0.2">
      <c r="B22" s="33"/>
      <c r="E22" s="256" t="str">
        <f>'Rekapitulace stavby'!E14</f>
        <v>Vyplň údaj</v>
      </c>
      <c r="F22" s="242"/>
      <c r="G22" s="242"/>
      <c r="H22" s="242"/>
      <c r="I22" s="27" t="s">
        <v>32</v>
      </c>
      <c r="J22" s="28" t="str">
        <f>'Rekapitulace stavby'!AN14</f>
        <v>Vyplň údaj</v>
      </c>
      <c r="L22" s="33"/>
    </row>
    <row r="23" spans="2:12" s="1" customFormat="1" ht="6.95" customHeight="1" x14ac:dyDescent="0.2">
      <c r="B23" s="33"/>
      <c r="L23" s="33"/>
    </row>
    <row r="24" spans="2:12" s="1" customFormat="1" ht="12" customHeight="1" x14ac:dyDescent="0.2">
      <c r="B24" s="33"/>
      <c r="D24" s="27" t="s">
        <v>35</v>
      </c>
      <c r="I24" s="27" t="s">
        <v>30</v>
      </c>
      <c r="J24" s="25" t="str">
        <f>IF('Rekapitulace stavby'!AN16="","",'Rekapitulace stavby'!AN16)</f>
        <v/>
      </c>
      <c r="L24" s="33"/>
    </row>
    <row r="25" spans="2:12" s="1" customFormat="1" ht="18" customHeight="1" x14ac:dyDescent="0.2">
      <c r="B25" s="33"/>
      <c r="E25" s="25" t="str">
        <f>IF('Rekapitulace stavby'!E17="","",'Rekapitulace stavby'!E17)</f>
        <v>KANIA a.s.</v>
      </c>
      <c r="I25" s="27" t="s">
        <v>32</v>
      </c>
      <c r="J25" s="25" t="str">
        <f>IF('Rekapitulace stavby'!AN17="","",'Rekapitulace stavby'!AN17)</f>
        <v/>
      </c>
      <c r="L25" s="33"/>
    </row>
    <row r="26" spans="2:12" s="1" customFormat="1" ht="6.95" customHeight="1" x14ac:dyDescent="0.2">
      <c r="B26" s="33"/>
      <c r="L26" s="33"/>
    </row>
    <row r="27" spans="2:12" s="1" customFormat="1" ht="12" customHeight="1" x14ac:dyDescent="0.2">
      <c r="B27" s="33"/>
      <c r="D27" s="27" t="s">
        <v>38</v>
      </c>
      <c r="I27" s="27" t="s">
        <v>30</v>
      </c>
      <c r="J27" s="25" t="str">
        <f>IF('Rekapitulace stavby'!AN19="","",'Rekapitulace stavby'!AN19)</f>
        <v/>
      </c>
      <c r="L27" s="33"/>
    </row>
    <row r="28" spans="2:12" s="1" customFormat="1" ht="18" customHeight="1" x14ac:dyDescent="0.2">
      <c r="B28" s="33"/>
      <c r="E28" s="25" t="str">
        <f>IF('Rekapitulace stavby'!E20="","",'Rekapitulace stavby'!E20)</f>
        <v xml:space="preserve"> </v>
      </c>
      <c r="I28" s="27" t="s">
        <v>32</v>
      </c>
      <c r="J28" s="25" t="str">
        <f>IF('Rekapitulace stavby'!AN20="","",'Rekapitulace stavby'!AN20)</f>
        <v/>
      </c>
      <c r="L28" s="33"/>
    </row>
    <row r="29" spans="2:12" s="1" customFormat="1" ht="6.95" customHeight="1" x14ac:dyDescent="0.2">
      <c r="B29" s="33"/>
      <c r="L29" s="33"/>
    </row>
    <row r="30" spans="2:12" s="1" customFormat="1" ht="12" customHeight="1" x14ac:dyDescent="0.2">
      <c r="B30" s="33"/>
      <c r="D30" s="27" t="s">
        <v>39</v>
      </c>
      <c r="L30" s="33"/>
    </row>
    <row r="31" spans="2:12" s="7" customFormat="1" ht="16.5" customHeight="1" x14ac:dyDescent="0.2">
      <c r="B31" s="95"/>
      <c r="E31" s="246" t="s">
        <v>1</v>
      </c>
      <c r="F31" s="246"/>
      <c r="G31" s="246"/>
      <c r="H31" s="246"/>
      <c r="L31" s="95"/>
    </row>
    <row r="32" spans="2:12" s="1" customFormat="1" ht="6.95" customHeight="1" x14ac:dyDescent="0.2">
      <c r="B32" s="33"/>
      <c r="L32" s="33"/>
    </row>
    <row r="33" spans="2:12" s="1" customFormat="1" ht="6.95" customHeight="1" x14ac:dyDescent="0.2">
      <c r="B33" s="33"/>
      <c r="D33" s="54"/>
      <c r="E33" s="54"/>
      <c r="F33" s="54"/>
      <c r="G33" s="54"/>
      <c r="H33" s="54"/>
      <c r="I33" s="54"/>
      <c r="J33" s="54"/>
      <c r="K33" s="54"/>
      <c r="L33" s="33"/>
    </row>
    <row r="34" spans="2:12" s="1" customFormat="1" ht="25.35" customHeight="1" x14ac:dyDescent="0.2">
      <c r="B34" s="33"/>
      <c r="D34" s="96" t="s">
        <v>41</v>
      </c>
      <c r="J34" s="67">
        <f>ROUND(J124, 2)</f>
        <v>0</v>
      </c>
      <c r="L34" s="33"/>
    </row>
    <row r="35" spans="2:12" s="1" customFormat="1" ht="6.95" customHeight="1" x14ac:dyDescent="0.2">
      <c r="B35" s="33"/>
      <c r="D35" s="54"/>
      <c r="E35" s="54"/>
      <c r="F35" s="54"/>
      <c r="G35" s="54"/>
      <c r="H35" s="54"/>
      <c r="I35" s="54"/>
      <c r="J35" s="54"/>
      <c r="K35" s="54"/>
      <c r="L35" s="33"/>
    </row>
    <row r="36" spans="2:12" s="1" customFormat="1" ht="14.45" customHeight="1" x14ac:dyDescent="0.2">
      <c r="B36" s="33"/>
      <c r="F36" s="36" t="s">
        <v>43</v>
      </c>
      <c r="I36" s="36" t="s">
        <v>42</v>
      </c>
      <c r="J36" s="36" t="s">
        <v>44</v>
      </c>
      <c r="L36" s="33"/>
    </row>
    <row r="37" spans="2:12" s="1" customFormat="1" ht="14.45" customHeight="1" x14ac:dyDescent="0.2">
      <c r="B37" s="33"/>
      <c r="D37" s="56" t="s">
        <v>45</v>
      </c>
      <c r="E37" s="27" t="s">
        <v>46</v>
      </c>
      <c r="F37" s="87">
        <f>ROUND((SUM(BE124:BE472)),  2)</f>
        <v>0</v>
      </c>
      <c r="I37" s="97">
        <v>0.21</v>
      </c>
      <c r="J37" s="87">
        <f>ROUND(((SUM(BE124:BE472))*I37),  2)</f>
        <v>0</v>
      </c>
      <c r="L37" s="33"/>
    </row>
    <row r="38" spans="2:12" s="1" customFormat="1" ht="14.45" customHeight="1" x14ac:dyDescent="0.2">
      <c r="B38" s="33"/>
      <c r="E38" s="27" t="s">
        <v>47</v>
      </c>
      <c r="F38" s="87">
        <f>ROUND((SUM(BF124:BF472)),  2)</f>
        <v>0</v>
      </c>
      <c r="I38" s="97">
        <v>0.12</v>
      </c>
      <c r="J38" s="87">
        <f>ROUND(((SUM(BF124:BF472))*I38),  2)</f>
        <v>0</v>
      </c>
      <c r="L38" s="33"/>
    </row>
    <row r="39" spans="2:12" s="1" customFormat="1" ht="14.45" hidden="1" customHeight="1" x14ac:dyDescent="0.2">
      <c r="B39" s="33"/>
      <c r="E39" s="27" t="s">
        <v>48</v>
      </c>
      <c r="F39" s="87">
        <f>ROUND((SUM(BG124:BG472)),  2)</f>
        <v>0</v>
      </c>
      <c r="I39" s="97">
        <v>0.21</v>
      </c>
      <c r="J39" s="87">
        <f>0</f>
        <v>0</v>
      </c>
      <c r="L39" s="33"/>
    </row>
    <row r="40" spans="2:12" s="1" customFormat="1" ht="14.45" hidden="1" customHeight="1" x14ac:dyDescent="0.2">
      <c r="B40" s="33"/>
      <c r="E40" s="27" t="s">
        <v>49</v>
      </c>
      <c r="F40" s="87">
        <f>ROUND((SUM(BH124:BH472)),  2)</f>
        <v>0</v>
      </c>
      <c r="I40" s="97">
        <v>0.12</v>
      </c>
      <c r="J40" s="87">
        <f>0</f>
        <v>0</v>
      </c>
      <c r="L40" s="33"/>
    </row>
    <row r="41" spans="2:12" s="1" customFormat="1" ht="14.45" hidden="1" customHeight="1" x14ac:dyDescent="0.2">
      <c r="B41" s="33"/>
      <c r="E41" s="27" t="s">
        <v>50</v>
      </c>
      <c r="F41" s="87">
        <f>ROUND((SUM(BI124:BI472)),  2)</f>
        <v>0</v>
      </c>
      <c r="I41" s="97">
        <v>0</v>
      </c>
      <c r="J41" s="87">
        <f>0</f>
        <v>0</v>
      </c>
      <c r="L41" s="33"/>
    </row>
    <row r="42" spans="2:12" s="1" customFormat="1" ht="6.95" customHeight="1" x14ac:dyDescent="0.2">
      <c r="B42" s="33"/>
      <c r="L42" s="33"/>
    </row>
    <row r="43" spans="2:12" s="1" customFormat="1" ht="25.35" customHeight="1" x14ac:dyDescent="0.2">
      <c r="B43" s="33"/>
      <c r="C43" s="98"/>
      <c r="D43" s="99" t="s">
        <v>51</v>
      </c>
      <c r="E43" s="58"/>
      <c r="F43" s="58"/>
      <c r="G43" s="100" t="s">
        <v>52</v>
      </c>
      <c r="H43" s="101" t="s">
        <v>53</v>
      </c>
      <c r="I43" s="58"/>
      <c r="J43" s="102">
        <f>SUM(J34:J41)</f>
        <v>0</v>
      </c>
      <c r="K43" s="103"/>
      <c r="L43" s="33"/>
    </row>
    <row r="44" spans="2:12" s="1" customFormat="1" ht="14.45" customHeight="1" x14ac:dyDescent="0.2">
      <c r="B44" s="33"/>
      <c r="L44" s="33"/>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33"/>
      <c r="D50" s="42" t="s">
        <v>54</v>
      </c>
      <c r="E50" s="43"/>
      <c r="F50" s="43"/>
      <c r="G50" s="42" t="s">
        <v>55</v>
      </c>
      <c r="H50" s="43"/>
      <c r="I50" s="43"/>
      <c r="J50" s="43"/>
      <c r="K50" s="43"/>
      <c r="L50" s="33"/>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2.75" x14ac:dyDescent="0.2">
      <c r="B61" s="33"/>
      <c r="D61" s="44" t="s">
        <v>56</v>
      </c>
      <c r="E61" s="35"/>
      <c r="F61" s="104" t="s">
        <v>57</v>
      </c>
      <c r="G61" s="44" t="s">
        <v>56</v>
      </c>
      <c r="H61" s="35"/>
      <c r="I61" s="35"/>
      <c r="J61" s="105" t="s">
        <v>57</v>
      </c>
      <c r="K61" s="35"/>
      <c r="L61" s="33"/>
    </row>
    <row r="62" spans="2:12" x14ac:dyDescent="0.2">
      <c r="B62" s="20"/>
      <c r="L62" s="20"/>
    </row>
    <row r="63" spans="2:12" x14ac:dyDescent="0.2">
      <c r="B63" s="20"/>
      <c r="L63" s="20"/>
    </row>
    <row r="64" spans="2:12" x14ac:dyDescent="0.2">
      <c r="B64" s="20"/>
      <c r="L64" s="20"/>
    </row>
    <row r="65" spans="2:12" s="1" customFormat="1" ht="12.75" x14ac:dyDescent="0.2">
      <c r="B65" s="33"/>
      <c r="D65" s="42" t="s">
        <v>58</v>
      </c>
      <c r="E65" s="43"/>
      <c r="F65" s="43"/>
      <c r="G65" s="42" t="s">
        <v>59</v>
      </c>
      <c r="H65" s="43"/>
      <c r="I65" s="43"/>
      <c r="J65" s="43"/>
      <c r="K65" s="43"/>
      <c r="L65" s="33"/>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2.75" x14ac:dyDescent="0.2">
      <c r="B76" s="33"/>
      <c r="D76" s="44" t="s">
        <v>56</v>
      </c>
      <c r="E76" s="35"/>
      <c r="F76" s="104" t="s">
        <v>57</v>
      </c>
      <c r="G76" s="44" t="s">
        <v>56</v>
      </c>
      <c r="H76" s="35"/>
      <c r="I76" s="35"/>
      <c r="J76" s="105" t="s">
        <v>57</v>
      </c>
      <c r="K76" s="35"/>
      <c r="L76" s="33"/>
    </row>
    <row r="77" spans="2:12" s="1" customFormat="1" ht="14.45" customHeight="1" x14ac:dyDescent="0.2">
      <c r="B77" s="45"/>
      <c r="C77" s="46"/>
      <c r="D77" s="46"/>
      <c r="E77" s="46"/>
      <c r="F77" s="46"/>
      <c r="G77" s="46"/>
      <c r="H77" s="46"/>
      <c r="I77" s="46"/>
      <c r="J77" s="46"/>
      <c r="K77" s="46"/>
      <c r="L77" s="33"/>
    </row>
    <row r="81" spans="2:12" s="1" customFormat="1" ht="6.95" customHeight="1" x14ac:dyDescent="0.2">
      <c r="B81" s="47"/>
      <c r="C81" s="48"/>
      <c r="D81" s="48"/>
      <c r="E81" s="48"/>
      <c r="F81" s="48"/>
      <c r="G81" s="48"/>
      <c r="H81" s="48"/>
      <c r="I81" s="48"/>
      <c r="J81" s="48"/>
      <c r="K81" s="48"/>
      <c r="L81" s="33"/>
    </row>
    <row r="82" spans="2:12" s="1" customFormat="1" ht="24.95" customHeight="1" x14ac:dyDescent="0.2">
      <c r="B82" s="33"/>
      <c r="C82" s="21" t="s">
        <v>280</v>
      </c>
      <c r="L82" s="33"/>
    </row>
    <row r="83" spans="2:12" s="1" customFormat="1" ht="6.95" customHeight="1" x14ac:dyDescent="0.2">
      <c r="B83" s="33"/>
      <c r="L83" s="33"/>
    </row>
    <row r="84" spans="2:12" s="1" customFormat="1" ht="12" customHeight="1" x14ac:dyDescent="0.2">
      <c r="B84" s="33"/>
      <c r="C84" s="27" t="s">
        <v>16</v>
      </c>
      <c r="L84" s="33"/>
    </row>
    <row r="85" spans="2:12" s="1" customFormat="1" ht="16.5" customHeight="1" x14ac:dyDescent="0.2">
      <c r="B85" s="33"/>
      <c r="E85" s="254" t="str">
        <f>E7</f>
        <v>OBLASTNÍ NEMOCNICE JIČÍN PAVILON PSYCHIATRIE</v>
      </c>
      <c r="F85" s="255"/>
      <c r="G85" s="255"/>
      <c r="H85" s="255"/>
      <c r="L85" s="33"/>
    </row>
    <row r="86" spans="2:12" ht="12" customHeight="1" x14ac:dyDescent="0.2">
      <c r="B86" s="20"/>
      <c r="C86" s="27" t="s">
        <v>276</v>
      </c>
      <c r="L86" s="20"/>
    </row>
    <row r="87" spans="2:12" ht="16.5" customHeight="1" x14ac:dyDescent="0.2">
      <c r="B87" s="20"/>
      <c r="E87" s="254" t="s">
        <v>277</v>
      </c>
      <c r="F87" s="234"/>
      <c r="G87" s="234"/>
      <c r="H87" s="234"/>
      <c r="L87" s="20"/>
    </row>
    <row r="88" spans="2:12" ht="12" customHeight="1" x14ac:dyDescent="0.2">
      <c r="B88" s="20"/>
      <c r="C88" s="27" t="s">
        <v>278</v>
      </c>
      <c r="L88" s="20"/>
    </row>
    <row r="89" spans="2:12" s="1" customFormat="1" ht="16.5" customHeight="1" x14ac:dyDescent="0.2">
      <c r="B89" s="33"/>
      <c r="E89" s="238" t="s">
        <v>8644</v>
      </c>
      <c r="F89" s="253"/>
      <c r="G89" s="253"/>
      <c r="H89" s="253"/>
      <c r="L89" s="33"/>
    </row>
    <row r="90" spans="2:12" s="1" customFormat="1" ht="12" customHeight="1" x14ac:dyDescent="0.2">
      <c r="B90" s="33"/>
      <c r="C90" s="27" t="s">
        <v>5055</v>
      </c>
      <c r="L90" s="33"/>
    </row>
    <row r="91" spans="2:12" s="1" customFormat="1" ht="16.5" customHeight="1" x14ac:dyDescent="0.2">
      <c r="B91" s="33"/>
      <c r="E91" s="220" t="str">
        <f>E13</f>
        <v>D.2-01.3.1 - Interiér</v>
      </c>
      <c r="F91" s="253"/>
      <c r="G91" s="253"/>
      <c r="H91" s="253"/>
      <c r="L91" s="33"/>
    </row>
    <row r="92" spans="2:12" s="1" customFormat="1" ht="6.95" customHeight="1" x14ac:dyDescent="0.2">
      <c r="B92" s="33"/>
      <c r="L92" s="33"/>
    </row>
    <row r="93" spans="2:12" s="1" customFormat="1" ht="12" customHeight="1" x14ac:dyDescent="0.2">
      <c r="B93" s="33"/>
      <c r="C93" s="27" t="s">
        <v>22</v>
      </c>
      <c r="F93" s="25" t="str">
        <f>F16</f>
        <v xml:space="preserve"> </v>
      </c>
      <c r="I93" s="27" t="s">
        <v>24</v>
      </c>
      <c r="J93" s="53">
        <f>IF(J16="","",J16)</f>
        <v>45961</v>
      </c>
      <c r="L93" s="33"/>
    </row>
    <row r="94" spans="2:12" s="1" customFormat="1" ht="6.95" customHeight="1" x14ac:dyDescent="0.2">
      <c r="B94" s="33"/>
      <c r="L94" s="33"/>
    </row>
    <row r="95" spans="2:12" s="1" customFormat="1" ht="15.2" customHeight="1" x14ac:dyDescent="0.2">
      <c r="B95" s="33"/>
      <c r="C95" s="27" t="s">
        <v>29</v>
      </c>
      <c r="F95" s="25" t="str">
        <f>E19</f>
        <v>KRÁLOVÉHRADECKÝ KRAJ</v>
      </c>
      <c r="I95" s="27" t="s">
        <v>35</v>
      </c>
      <c r="J95" s="31" t="str">
        <f>E25</f>
        <v>KANIA a.s.</v>
      </c>
      <c r="L95" s="33"/>
    </row>
    <row r="96" spans="2:12" s="1" customFormat="1" ht="15.2" customHeight="1" x14ac:dyDescent="0.2">
      <c r="B96" s="33"/>
      <c r="C96" s="27" t="s">
        <v>33</v>
      </c>
      <c r="F96" s="25" t="str">
        <f>IF(E22="","",E22)</f>
        <v>Vyplň údaj</v>
      </c>
      <c r="I96" s="27" t="s">
        <v>38</v>
      </c>
      <c r="J96" s="31" t="str">
        <f>E28</f>
        <v xml:space="preserve"> </v>
      </c>
      <c r="L96" s="33"/>
    </row>
    <row r="97" spans="2:47" s="1" customFormat="1" ht="10.35" customHeight="1" x14ac:dyDescent="0.2">
      <c r="B97" s="33"/>
      <c r="L97" s="33"/>
    </row>
    <row r="98" spans="2:47" s="1" customFormat="1" ht="29.25" customHeight="1" x14ac:dyDescent="0.2">
      <c r="B98" s="33"/>
      <c r="C98" s="106" t="s">
        <v>281</v>
      </c>
      <c r="D98" s="98"/>
      <c r="E98" s="98"/>
      <c r="F98" s="98"/>
      <c r="G98" s="98"/>
      <c r="H98" s="98"/>
      <c r="I98" s="98"/>
      <c r="J98" s="107" t="s">
        <v>282</v>
      </c>
      <c r="K98" s="98"/>
      <c r="L98" s="33"/>
    </row>
    <row r="99" spans="2:47" s="1" customFormat="1" ht="10.35" customHeight="1" x14ac:dyDescent="0.2">
      <c r="B99" s="33"/>
      <c r="L99" s="33"/>
    </row>
    <row r="100" spans="2:47" s="1" customFormat="1" ht="22.9" customHeight="1" x14ac:dyDescent="0.2">
      <c r="B100" s="33"/>
      <c r="C100" s="108" t="s">
        <v>283</v>
      </c>
      <c r="J100" s="67">
        <f>J124</f>
        <v>0</v>
      </c>
      <c r="L100" s="33"/>
      <c r="AU100" s="17" t="s">
        <v>284</v>
      </c>
    </row>
    <row r="101" spans="2:47" s="1" customFormat="1" ht="21.75" customHeight="1" x14ac:dyDescent="0.2">
      <c r="B101" s="33"/>
      <c r="L101" s="33"/>
    </row>
    <row r="102" spans="2:47" s="1" customFormat="1" ht="6.95" customHeight="1" x14ac:dyDescent="0.2">
      <c r="B102" s="45"/>
      <c r="C102" s="46"/>
      <c r="D102" s="46"/>
      <c r="E102" s="46"/>
      <c r="F102" s="46"/>
      <c r="G102" s="46"/>
      <c r="H102" s="46"/>
      <c r="I102" s="46"/>
      <c r="J102" s="46"/>
      <c r="K102" s="46"/>
      <c r="L102" s="33"/>
    </row>
    <row r="106" spans="2:47" s="1" customFormat="1" ht="6.95" customHeight="1" x14ac:dyDescent="0.2">
      <c r="B106" s="47"/>
      <c r="C106" s="48"/>
      <c r="D106" s="48"/>
      <c r="E106" s="48"/>
      <c r="F106" s="48"/>
      <c r="G106" s="48"/>
      <c r="H106" s="48"/>
      <c r="I106" s="48"/>
      <c r="J106" s="48"/>
      <c r="K106" s="48"/>
      <c r="L106" s="33"/>
    </row>
    <row r="107" spans="2:47" s="1" customFormat="1" ht="24.95" customHeight="1" x14ac:dyDescent="0.2">
      <c r="B107" s="33"/>
      <c r="C107" s="21" t="s">
        <v>294</v>
      </c>
      <c r="L107" s="33"/>
    </row>
    <row r="108" spans="2:47" s="1" customFormat="1" ht="6.95" customHeight="1" x14ac:dyDescent="0.2">
      <c r="B108" s="33"/>
      <c r="L108" s="33"/>
    </row>
    <row r="109" spans="2:47" s="1" customFormat="1" ht="12" customHeight="1" x14ac:dyDescent="0.2">
      <c r="B109" s="33"/>
      <c r="C109" s="27" t="s">
        <v>16</v>
      </c>
      <c r="L109" s="33"/>
    </row>
    <row r="110" spans="2:47" s="1" customFormat="1" ht="16.5" customHeight="1" x14ac:dyDescent="0.2">
      <c r="B110" s="33"/>
      <c r="E110" s="254" t="str">
        <f>E7</f>
        <v>OBLASTNÍ NEMOCNICE JIČÍN PAVILON PSYCHIATRIE</v>
      </c>
      <c r="F110" s="255"/>
      <c r="G110" s="255"/>
      <c r="H110" s="255"/>
      <c r="L110" s="33"/>
    </row>
    <row r="111" spans="2:47" ht="12" customHeight="1" x14ac:dyDescent="0.2">
      <c r="B111" s="20"/>
      <c r="C111" s="27" t="s">
        <v>276</v>
      </c>
      <c r="L111" s="20"/>
    </row>
    <row r="112" spans="2:47" ht="16.5" customHeight="1" x14ac:dyDescent="0.2">
      <c r="B112" s="20"/>
      <c r="E112" s="254" t="s">
        <v>277</v>
      </c>
      <c r="F112" s="234"/>
      <c r="G112" s="234"/>
      <c r="H112" s="234"/>
      <c r="L112" s="20"/>
    </row>
    <row r="113" spans="2:65" ht="12" customHeight="1" x14ac:dyDescent="0.2">
      <c r="B113" s="20"/>
      <c r="C113" s="27" t="s">
        <v>278</v>
      </c>
      <c r="L113" s="20"/>
    </row>
    <row r="114" spans="2:65" s="1" customFormat="1" ht="16.5" customHeight="1" x14ac:dyDescent="0.2">
      <c r="B114" s="33"/>
      <c r="E114" s="238" t="s">
        <v>8644</v>
      </c>
      <c r="F114" s="253"/>
      <c r="G114" s="253"/>
      <c r="H114" s="253"/>
      <c r="L114" s="33"/>
    </row>
    <row r="115" spans="2:65" s="1" customFormat="1" ht="12" customHeight="1" x14ac:dyDescent="0.2">
      <c r="B115" s="33"/>
      <c r="C115" s="27" t="s">
        <v>5055</v>
      </c>
      <c r="L115" s="33"/>
    </row>
    <row r="116" spans="2:65" s="1" customFormat="1" ht="16.5" customHeight="1" x14ac:dyDescent="0.2">
      <c r="B116" s="33"/>
      <c r="E116" s="220" t="str">
        <f>E13</f>
        <v>D.2-01.3.1 - Interiér</v>
      </c>
      <c r="F116" s="253"/>
      <c r="G116" s="253"/>
      <c r="H116" s="253"/>
      <c r="L116" s="33"/>
    </row>
    <row r="117" spans="2:65" s="1" customFormat="1" ht="6.95" customHeight="1" x14ac:dyDescent="0.2">
      <c r="B117" s="33"/>
      <c r="L117" s="33"/>
    </row>
    <row r="118" spans="2:65" s="1" customFormat="1" ht="12" customHeight="1" x14ac:dyDescent="0.2">
      <c r="B118" s="33"/>
      <c r="C118" s="27" t="s">
        <v>22</v>
      </c>
      <c r="F118" s="25" t="str">
        <f>F16</f>
        <v xml:space="preserve"> </v>
      </c>
      <c r="I118" s="27" t="s">
        <v>24</v>
      </c>
      <c r="J118" s="53">
        <f>IF(J16="","",J16)</f>
        <v>45961</v>
      </c>
      <c r="L118" s="33"/>
    </row>
    <row r="119" spans="2:65" s="1" customFormat="1" ht="6.95" customHeight="1" x14ac:dyDescent="0.2">
      <c r="B119" s="33"/>
      <c r="L119" s="33"/>
    </row>
    <row r="120" spans="2:65" s="1" customFormat="1" ht="15.2" customHeight="1" x14ac:dyDescent="0.2">
      <c r="B120" s="33"/>
      <c r="C120" s="27" t="s">
        <v>29</v>
      </c>
      <c r="F120" s="25" t="str">
        <f>E19</f>
        <v>KRÁLOVÉHRADECKÝ KRAJ</v>
      </c>
      <c r="I120" s="27" t="s">
        <v>35</v>
      </c>
      <c r="J120" s="31" t="str">
        <f>E25</f>
        <v>KANIA a.s.</v>
      </c>
      <c r="L120" s="33"/>
    </row>
    <row r="121" spans="2:65" s="1" customFormat="1" ht="15.2" customHeight="1" x14ac:dyDescent="0.2">
      <c r="B121" s="33"/>
      <c r="C121" s="27" t="s">
        <v>33</v>
      </c>
      <c r="F121" s="25" t="str">
        <f>IF(E22="","",E22)</f>
        <v>Vyplň údaj</v>
      </c>
      <c r="I121" s="27" t="s">
        <v>38</v>
      </c>
      <c r="J121" s="31" t="str">
        <f>E28</f>
        <v xml:space="preserve"> </v>
      </c>
      <c r="L121" s="33"/>
    </row>
    <row r="122" spans="2:65" s="1" customFormat="1" ht="10.35" customHeight="1" x14ac:dyDescent="0.2">
      <c r="B122" s="33"/>
      <c r="L122" s="33"/>
    </row>
    <row r="123" spans="2:65" s="10" customFormat="1" ht="29.25" customHeight="1" x14ac:dyDescent="0.2">
      <c r="B123" s="117"/>
      <c r="C123" s="118" t="s">
        <v>295</v>
      </c>
      <c r="D123" s="119" t="s">
        <v>66</v>
      </c>
      <c r="E123" s="119" t="s">
        <v>62</v>
      </c>
      <c r="F123" s="119" t="s">
        <v>63</v>
      </c>
      <c r="G123" s="119" t="s">
        <v>296</v>
      </c>
      <c r="H123" s="119" t="s">
        <v>297</v>
      </c>
      <c r="I123" s="119" t="s">
        <v>298</v>
      </c>
      <c r="J123" s="119" t="s">
        <v>282</v>
      </c>
      <c r="K123" s="120" t="s">
        <v>299</v>
      </c>
      <c r="L123" s="117"/>
      <c r="M123" s="60" t="s">
        <v>1</v>
      </c>
      <c r="N123" s="61" t="s">
        <v>45</v>
      </c>
      <c r="O123" s="61" t="s">
        <v>300</v>
      </c>
      <c r="P123" s="61" t="s">
        <v>301</v>
      </c>
      <c r="Q123" s="61" t="s">
        <v>302</v>
      </c>
      <c r="R123" s="61" t="s">
        <v>303</v>
      </c>
      <c r="S123" s="61" t="s">
        <v>304</v>
      </c>
      <c r="T123" s="62" t="s">
        <v>305</v>
      </c>
    </row>
    <row r="124" spans="2:65" s="1" customFormat="1" ht="22.9" customHeight="1" x14ac:dyDescent="0.25">
      <c r="B124" s="33"/>
      <c r="C124" s="65" t="s">
        <v>306</v>
      </c>
      <c r="J124" s="121">
        <f>BK124</f>
        <v>0</v>
      </c>
      <c r="L124" s="33"/>
      <c r="M124" s="63"/>
      <c r="N124" s="54"/>
      <c r="O124" s="54"/>
      <c r="P124" s="122">
        <f>SUM(P125:P472)</f>
        <v>0</v>
      </c>
      <c r="Q124" s="54"/>
      <c r="R124" s="122">
        <f>SUM(R125:R472)</f>
        <v>0</v>
      </c>
      <c r="S124" s="54"/>
      <c r="T124" s="123">
        <f>SUM(T125:T472)</f>
        <v>0</v>
      </c>
      <c r="AT124" s="17" t="s">
        <v>80</v>
      </c>
      <c r="AU124" s="17" t="s">
        <v>284</v>
      </c>
      <c r="BK124" s="124">
        <f>SUM(BK125:BK472)</f>
        <v>0</v>
      </c>
    </row>
    <row r="125" spans="2:65" s="1" customFormat="1" ht="16.5" customHeight="1" x14ac:dyDescent="0.2">
      <c r="B125" s="137"/>
      <c r="C125" s="138" t="s">
        <v>88</v>
      </c>
      <c r="D125" s="138" t="s">
        <v>311</v>
      </c>
      <c r="E125" s="139" t="s">
        <v>8771</v>
      </c>
      <c r="F125" s="140" t="s">
        <v>8772</v>
      </c>
      <c r="G125" s="141" t="s">
        <v>314</v>
      </c>
      <c r="H125" s="142">
        <v>5</v>
      </c>
      <c r="I125" s="143"/>
      <c r="J125" s="144">
        <f>ROUND(I125*H125,2)</f>
        <v>0</v>
      </c>
      <c r="K125" s="206" t="s">
        <v>10982</v>
      </c>
      <c r="L125" s="33"/>
      <c r="M125" s="145" t="s">
        <v>1</v>
      </c>
      <c r="N125" s="146" t="s">
        <v>46</v>
      </c>
      <c r="P125" s="147">
        <f>O125*H125</f>
        <v>0</v>
      </c>
      <c r="Q125" s="147">
        <v>0</v>
      </c>
      <c r="R125" s="147">
        <f>Q125*H125</f>
        <v>0</v>
      </c>
      <c r="S125" s="147">
        <v>0</v>
      </c>
      <c r="T125" s="148">
        <f>S125*H125</f>
        <v>0</v>
      </c>
      <c r="AR125" s="149" t="s">
        <v>120</v>
      </c>
      <c r="AT125" s="149" t="s">
        <v>311</v>
      </c>
      <c r="AU125" s="149" t="s">
        <v>81</v>
      </c>
      <c r="AY125" s="17" t="s">
        <v>309</v>
      </c>
      <c r="BE125" s="150">
        <f>IF(N125="základní",J125,0)</f>
        <v>0</v>
      </c>
      <c r="BF125" s="150">
        <f>IF(N125="snížená",J125,0)</f>
        <v>0</v>
      </c>
      <c r="BG125" s="150">
        <f>IF(N125="zákl. přenesená",J125,0)</f>
        <v>0</v>
      </c>
      <c r="BH125" s="150">
        <f>IF(N125="sníž. přenesená",J125,0)</f>
        <v>0</v>
      </c>
      <c r="BI125" s="150">
        <f>IF(N125="nulová",J125,0)</f>
        <v>0</v>
      </c>
      <c r="BJ125" s="17" t="s">
        <v>88</v>
      </c>
      <c r="BK125" s="150">
        <f>ROUND(I125*H125,2)</f>
        <v>0</v>
      </c>
      <c r="BL125" s="17" t="s">
        <v>120</v>
      </c>
      <c r="BM125" s="149" t="s">
        <v>90</v>
      </c>
    </row>
    <row r="126" spans="2:65" s="1" customFormat="1" ht="19.5" x14ac:dyDescent="0.2">
      <c r="B126" s="33"/>
      <c r="D126" s="155" t="s">
        <v>318</v>
      </c>
      <c r="F126" s="156" t="s">
        <v>8773</v>
      </c>
      <c r="I126" s="153"/>
      <c r="L126" s="33"/>
      <c r="M126" s="154"/>
      <c r="T126" s="57"/>
      <c r="AT126" s="17" t="s">
        <v>318</v>
      </c>
      <c r="AU126" s="17" t="s">
        <v>81</v>
      </c>
    </row>
    <row r="127" spans="2:65" s="1" customFormat="1" ht="16.5" customHeight="1" x14ac:dyDescent="0.2">
      <c r="B127" s="137"/>
      <c r="C127" s="138" t="s">
        <v>90</v>
      </c>
      <c r="D127" s="138" t="s">
        <v>311</v>
      </c>
      <c r="E127" s="139" t="s">
        <v>8774</v>
      </c>
      <c r="F127" s="140" t="s">
        <v>8775</v>
      </c>
      <c r="G127" s="141" t="s">
        <v>314</v>
      </c>
      <c r="H127" s="142">
        <v>4</v>
      </c>
      <c r="I127" s="143"/>
      <c r="J127" s="144">
        <f>ROUND(I127*H127,2)</f>
        <v>0</v>
      </c>
      <c r="K127" s="206" t="s">
        <v>10982</v>
      </c>
      <c r="L127" s="33"/>
      <c r="M127" s="145" t="s">
        <v>1</v>
      </c>
      <c r="N127" s="146" t="s">
        <v>46</v>
      </c>
      <c r="P127" s="147">
        <f>O127*H127</f>
        <v>0</v>
      </c>
      <c r="Q127" s="147">
        <v>0</v>
      </c>
      <c r="R127" s="147">
        <f>Q127*H127</f>
        <v>0</v>
      </c>
      <c r="S127" s="147">
        <v>0</v>
      </c>
      <c r="T127" s="148">
        <f>S127*H127</f>
        <v>0</v>
      </c>
      <c r="AR127" s="149" t="s">
        <v>120</v>
      </c>
      <c r="AT127" s="149" t="s">
        <v>311</v>
      </c>
      <c r="AU127" s="149" t="s">
        <v>81</v>
      </c>
      <c r="AY127" s="17" t="s">
        <v>309</v>
      </c>
      <c r="BE127" s="150">
        <f>IF(N127="základní",J127,0)</f>
        <v>0</v>
      </c>
      <c r="BF127" s="150">
        <f>IF(N127="snížená",J127,0)</f>
        <v>0</v>
      </c>
      <c r="BG127" s="150">
        <f>IF(N127="zákl. přenesená",J127,0)</f>
        <v>0</v>
      </c>
      <c r="BH127" s="150">
        <f>IF(N127="sníž. přenesená",J127,0)</f>
        <v>0</v>
      </c>
      <c r="BI127" s="150">
        <f>IF(N127="nulová",J127,0)</f>
        <v>0</v>
      </c>
      <c r="BJ127" s="17" t="s">
        <v>88</v>
      </c>
      <c r="BK127" s="150">
        <f>ROUND(I127*H127,2)</f>
        <v>0</v>
      </c>
      <c r="BL127" s="17" t="s">
        <v>120</v>
      </c>
      <c r="BM127" s="149" t="s">
        <v>120</v>
      </c>
    </row>
    <row r="128" spans="2:65" s="1" customFormat="1" ht="19.5" x14ac:dyDescent="0.2">
      <c r="B128" s="33"/>
      <c r="D128" s="155" t="s">
        <v>318</v>
      </c>
      <c r="F128" s="156" t="s">
        <v>8773</v>
      </c>
      <c r="I128" s="153"/>
      <c r="L128" s="33"/>
      <c r="M128" s="154"/>
      <c r="T128" s="57"/>
      <c r="AT128" s="17" t="s">
        <v>318</v>
      </c>
      <c r="AU128" s="17" t="s">
        <v>81</v>
      </c>
    </row>
    <row r="129" spans="2:65" s="1" customFormat="1" ht="16.5" customHeight="1" x14ac:dyDescent="0.2">
      <c r="B129" s="137"/>
      <c r="C129" s="138" t="s">
        <v>101</v>
      </c>
      <c r="D129" s="138" t="s">
        <v>311</v>
      </c>
      <c r="E129" s="139" t="s">
        <v>8776</v>
      </c>
      <c r="F129" s="140" t="s">
        <v>8777</v>
      </c>
      <c r="G129" s="141" t="s">
        <v>314</v>
      </c>
      <c r="H129" s="142">
        <v>4</v>
      </c>
      <c r="I129" s="143"/>
      <c r="J129" s="144">
        <f>ROUND(I129*H129,2)</f>
        <v>0</v>
      </c>
      <c r="K129" s="206" t="s">
        <v>10982</v>
      </c>
      <c r="L129" s="33"/>
      <c r="M129" s="145" t="s">
        <v>1</v>
      </c>
      <c r="N129" s="146" t="s">
        <v>46</v>
      </c>
      <c r="P129" s="147">
        <f>O129*H129</f>
        <v>0</v>
      </c>
      <c r="Q129" s="147">
        <v>0</v>
      </c>
      <c r="R129" s="147">
        <f>Q129*H129</f>
        <v>0</v>
      </c>
      <c r="S129" s="147">
        <v>0</v>
      </c>
      <c r="T129" s="148">
        <f>S129*H129</f>
        <v>0</v>
      </c>
      <c r="AR129" s="149" t="s">
        <v>120</v>
      </c>
      <c r="AT129" s="149" t="s">
        <v>311</v>
      </c>
      <c r="AU129" s="149" t="s">
        <v>81</v>
      </c>
      <c r="AY129" s="17" t="s">
        <v>309</v>
      </c>
      <c r="BE129" s="150">
        <f>IF(N129="základní",J129,0)</f>
        <v>0</v>
      </c>
      <c r="BF129" s="150">
        <f>IF(N129="snížená",J129,0)</f>
        <v>0</v>
      </c>
      <c r="BG129" s="150">
        <f>IF(N129="zákl. přenesená",J129,0)</f>
        <v>0</v>
      </c>
      <c r="BH129" s="150">
        <f>IF(N129="sníž. přenesená",J129,0)</f>
        <v>0</v>
      </c>
      <c r="BI129" s="150">
        <f>IF(N129="nulová",J129,0)</f>
        <v>0</v>
      </c>
      <c r="BJ129" s="17" t="s">
        <v>88</v>
      </c>
      <c r="BK129" s="150">
        <f>ROUND(I129*H129,2)</f>
        <v>0</v>
      </c>
      <c r="BL129" s="17" t="s">
        <v>120</v>
      </c>
      <c r="BM129" s="149" t="s">
        <v>325</v>
      </c>
    </row>
    <row r="130" spans="2:65" s="1" customFormat="1" ht="19.5" x14ac:dyDescent="0.2">
      <c r="B130" s="33"/>
      <c r="D130" s="155" t="s">
        <v>318</v>
      </c>
      <c r="F130" s="156" t="s">
        <v>8778</v>
      </c>
      <c r="I130" s="153"/>
      <c r="L130" s="33"/>
      <c r="M130" s="154"/>
      <c r="T130" s="57"/>
      <c r="AT130" s="17" t="s">
        <v>318</v>
      </c>
      <c r="AU130" s="17" t="s">
        <v>81</v>
      </c>
    </row>
    <row r="131" spans="2:65" s="1" customFormat="1" ht="16.5" customHeight="1" x14ac:dyDescent="0.2">
      <c r="B131" s="137"/>
      <c r="C131" s="138" t="s">
        <v>120</v>
      </c>
      <c r="D131" s="138" t="s">
        <v>311</v>
      </c>
      <c r="E131" s="139" t="s">
        <v>8779</v>
      </c>
      <c r="F131" s="140" t="s">
        <v>8780</v>
      </c>
      <c r="G131" s="141" t="s">
        <v>314</v>
      </c>
      <c r="H131" s="142">
        <v>3</v>
      </c>
      <c r="I131" s="143"/>
      <c r="J131" s="144">
        <f>ROUND(I131*H131,2)</f>
        <v>0</v>
      </c>
      <c r="K131" s="206" t="s">
        <v>10982</v>
      </c>
      <c r="L131" s="33"/>
      <c r="M131" s="145" t="s">
        <v>1</v>
      </c>
      <c r="N131" s="146" t="s">
        <v>46</v>
      </c>
      <c r="P131" s="147">
        <f>O131*H131</f>
        <v>0</v>
      </c>
      <c r="Q131" s="147">
        <v>0</v>
      </c>
      <c r="R131" s="147">
        <f>Q131*H131</f>
        <v>0</v>
      </c>
      <c r="S131" s="147">
        <v>0</v>
      </c>
      <c r="T131" s="148">
        <f>S131*H131</f>
        <v>0</v>
      </c>
      <c r="AR131" s="149" t="s">
        <v>120</v>
      </c>
      <c r="AT131" s="149" t="s">
        <v>311</v>
      </c>
      <c r="AU131" s="149" t="s">
        <v>81</v>
      </c>
      <c r="AY131" s="17" t="s">
        <v>309</v>
      </c>
      <c r="BE131" s="150">
        <f>IF(N131="základní",J131,0)</f>
        <v>0</v>
      </c>
      <c r="BF131" s="150">
        <f>IF(N131="snížená",J131,0)</f>
        <v>0</v>
      </c>
      <c r="BG131" s="150">
        <f>IF(N131="zákl. přenesená",J131,0)</f>
        <v>0</v>
      </c>
      <c r="BH131" s="150">
        <f>IF(N131="sníž. přenesená",J131,0)</f>
        <v>0</v>
      </c>
      <c r="BI131" s="150">
        <f>IF(N131="nulová",J131,0)</f>
        <v>0</v>
      </c>
      <c r="BJ131" s="17" t="s">
        <v>88</v>
      </c>
      <c r="BK131" s="150">
        <f>ROUND(I131*H131,2)</f>
        <v>0</v>
      </c>
      <c r="BL131" s="17" t="s">
        <v>120</v>
      </c>
      <c r="BM131" s="149" t="s">
        <v>329</v>
      </c>
    </row>
    <row r="132" spans="2:65" s="1" customFormat="1" ht="19.5" x14ac:dyDescent="0.2">
      <c r="B132" s="33"/>
      <c r="D132" s="155" t="s">
        <v>318</v>
      </c>
      <c r="F132" s="156" t="s">
        <v>8781</v>
      </c>
      <c r="I132" s="153"/>
      <c r="L132" s="33"/>
      <c r="M132" s="154"/>
      <c r="T132" s="57"/>
      <c r="AT132" s="17" t="s">
        <v>318</v>
      </c>
      <c r="AU132" s="17" t="s">
        <v>81</v>
      </c>
    </row>
    <row r="133" spans="2:65" s="1" customFormat="1" ht="16.5" customHeight="1" x14ac:dyDescent="0.2">
      <c r="B133" s="137"/>
      <c r="C133" s="138" t="s">
        <v>331</v>
      </c>
      <c r="D133" s="138" t="s">
        <v>311</v>
      </c>
      <c r="E133" s="139" t="s">
        <v>8782</v>
      </c>
      <c r="F133" s="140" t="s">
        <v>8783</v>
      </c>
      <c r="G133" s="141" t="s">
        <v>314</v>
      </c>
      <c r="H133" s="142">
        <v>1</v>
      </c>
      <c r="I133" s="143"/>
      <c r="J133" s="144">
        <f>ROUND(I133*H133,2)</f>
        <v>0</v>
      </c>
      <c r="K133" s="206" t="s">
        <v>10982</v>
      </c>
      <c r="L133" s="33"/>
      <c r="M133" s="145" t="s">
        <v>1</v>
      </c>
      <c r="N133" s="146" t="s">
        <v>46</v>
      </c>
      <c r="P133" s="147">
        <f>O133*H133</f>
        <v>0</v>
      </c>
      <c r="Q133" s="147">
        <v>0</v>
      </c>
      <c r="R133" s="147">
        <f>Q133*H133</f>
        <v>0</v>
      </c>
      <c r="S133" s="147">
        <v>0</v>
      </c>
      <c r="T133" s="148">
        <f>S133*H133</f>
        <v>0</v>
      </c>
      <c r="AR133" s="149" t="s">
        <v>120</v>
      </c>
      <c r="AT133" s="149" t="s">
        <v>311</v>
      </c>
      <c r="AU133" s="149" t="s">
        <v>81</v>
      </c>
      <c r="AY133" s="17" t="s">
        <v>309</v>
      </c>
      <c r="BE133" s="150">
        <f>IF(N133="základní",J133,0)</f>
        <v>0</v>
      </c>
      <c r="BF133" s="150">
        <f>IF(N133="snížená",J133,0)</f>
        <v>0</v>
      </c>
      <c r="BG133" s="150">
        <f>IF(N133="zákl. přenesená",J133,0)</f>
        <v>0</v>
      </c>
      <c r="BH133" s="150">
        <f>IF(N133="sníž. přenesená",J133,0)</f>
        <v>0</v>
      </c>
      <c r="BI133" s="150">
        <f>IF(N133="nulová",J133,0)</f>
        <v>0</v>
      </c>
      <c r="BJ133" s="17" t="s">
        <v>88</v>
      </c>
      <c r="BK133" s="150">
        <f>ROUND(I133*H133,2)</f>
        <v>0</v>
      </c>
      <c r="BL133" s="17" t="s">
        <v>120</v>
      </c>
      <c r="BM133" s="149" t="s">
        <v>334</v>
      </c>
    </row>
    <row r="134" spans="2:65" s="1" customFormat="1" ht="19.5" x14ac:dyDescent="0.2">
      <c r="B134" s="33"/>
      <c r="D134" s="155" t="s">
        <v>318</v>
      </c>
      <c r="F134" s="156" t="s">
        <v>8784</v>
      </c>
      <c r="I134" s="153"/>
      <c r="L134" s="33"/>
      <c r="M134" s="154"/>
      <c r="T134" s="57"/>
      <c r="AT134" s="17" t="s">
        <v>318</v>
      </c>
      <c r="AU134" s="17" t="s">
        <v>81</v>
      </c>
    </row>
    <row r="135" spans="2:65" s="1" customFormat="1" ht="16.5" customHeight="1" x14ac:dyDescent="0.2">
      <c r="B135" s="137"/>
      <c r="C135" s="138" t="s">
        <v>325</v>
      </c>
      <c r="D135" s="138" t="s">
        <v>311</v>
      </c>
      <c r="E135" s="139" t="s">
        <v>8785</v>
      </c>
      <c r="F135" s="140" t="s">
        <v>8786</v>
      </c>
      <c r="G135" s="141" t="s">
        <v>314</v>
      </c>
      <c r="H135" s="142">
        <v>23</v>
      </c>
      <c r="I135" s="143"/>
      <c r="J135" s="144">
        <f>ROUND(I135*H135,2)</f>
        <v>0</v>
      </c>
      <c r="K135" s="206" t="s">
        <v>10982</v>
      </c>
      <c r="L135" s="33"/>
      <c r="M135" s="145" t="s">
        <v>1</v>
      </c>
      <c r="N135" s="146" t="s">
        <v>46</v>
      </c>
      <c r="P135" s="147">
        <f>O135*H135</f>
        <v>0</v>
      </c>
      <c r="Q135" s="147">
        <v>0</v>
      </c>
      <c r="R135" s="147">
        <f>Q135*H135</f>
        <v>0</v>
      </c>
      <c r="S135" s="147">
        <v>0</v>
      </c>
      <c r="T135" s="148">
        <f>S135*H135</f>
        <v>0</v>
      </c>
      <c r="AR135" s="149" t="s">
        <v>120</v>
      </c>
      <c r="AT135" s="149" t="s">
        <v>311</v>
      </c>
      <c r="AU135" s="149" t="s">
        <v>81</v>
      </c>
      <c r="AY135" s="17" t="s">
        <v>309</v>
      </c>
      <c r="BE135" s="150">
        <f>IF(N135="základní",J135,0)</f>
        <v>0</v>
      </c>
      <c r="BF135" s="150">
        <f>IF(N135="snížená",J135,0)</f>
        <v>0</v>
      </c>
      <c r="BG135" s="150">
        <f>IF(N135="zákl. přenesená",J135,0)</f>
        <v>0</v>
      </c>
      <c r="BH135" s="150">
        <f>IF(N135="sníž. přenesená",J135,0)</f>
        <v>0</v>
      </c>
      <c r="BI135" s="150">
        <f>IF(N135="nulová",J135,0)</f>
        <v>0</v>
      </c>
      <c r="BJ135" s="17" t="s">
        <v>88</v>
      </c>
      <c r="BK135" s="150">
        <f>ROUND(I135*H135,2)</f>
        <v>0</v>
      </c>
      <c r="BL135" s="17" t="s">
        <v>120</v>
      </c>
      <c r="BM135" s="149" t="s">
        <v>8</v>
      </c>
    </row>
    <row r="136" spans="2:65" s="1" customFormat="1" ht="19.5" x14ac:dyDescent="0.2">
      <c r="B136" s="33"/>
      <c r="D136" s="155" t="s">
        <v>318</v>
      </c>
      <c r="F136" s="156" t="s">
        <v>8787</v>
      </c>
      <c r="I136" s="153"/>
      <c r="L136" s="33"/>
      <c r="M136" s="154"/>
      <c r="T136" s="57"/>
      <c r="AT136" s="17" t="s">
        <v>318</v>
      </c>
      <c r="AU136" s="17" t="s">
        <v>81</v>
      </c>
    </row>
    <row r="137" spans="2:65" s="1" customFormat="1" ht="16.5" customHeight="1" x14ac:dyDescent="0.2">
      <c r="B137" s="137"/>
      <c r="C137" s="138" t="s">
        <v>339</v>
      </c>
      <c r="D137" s="138" t="s">
        <v>311</v>
      </c>
      <c r="E137" s="139" t="s">
        <v>8788</v>
      </c>
      <c r="F137" s="140" t="s">
        <v>8789</v>
      </c>
      <c r="G137" s="141" t="s">
        <v>314</v>
      </c>
      <c r="H137" s="142">
        <v>21</v>
      </c>
      <c r="I137" s="143"/>
      <c r="J137" s="144">
        <f>ROUND(I137*H137,2)</f>
        <v>0</v>
      </c>
      <c r="K137" s="206" t="s">
        <v>10982</v>
      </c>
      <c r="L137" s="33"/>
      <c r="M137" s="145" t="s">
        <v>1</v>
      </c>
      <c r="N137" s="146" t="s">
        <v>46</v>
      </c>
      <c r="P137" s="147">
        <f>O137*H137</f>
        <v>0</v>
      </c>
      <c r="Q137" s="147">
        <v>0</v>
      </c>
      <c r="R137" s="147">
        <f>Q137*H137</f>
        <v>0</v>
      </c>
      <c r="S137" s="147">
        <v>0</v>
      </c>
      <c r="T137" s="148">
        <f>S137*H137</f>
        <v>0</v>
      </c>
      <c r="AR137" s="149" t="s">
        <v>120</v>
      </c>
      <c r="AT137" s="149" t="s">
        <v>311</v>
      </c>
      <c r="AU137" s="149" t="s">
        <v>81</v>
      </c>
      <c r="AY137" s="17" t="s">
        <v>309</v>
      </c>
      <c r="BE137" s="150">
        <f>IF(N137="základní",J137,0)</f>
        <v>0</v>
      </c>
      <c r="BF137" s="150">
        <f>IF(N137="snížená",J137,0)</f>
        <v>0</v>
      </c>
      <c r="BG137" s="150">
        <f>IF(N137="zákl. přenesená",J137,0)</f>
        <v>0</v>
      </c>
      <c r="BH137" s="150">
        <f>IF(N137="sníž. přenesená",J137,0)</f>
        <v>0</v>
      </c>
      <c r="BI137" s="150">
        <f>IF(N137="nulová",J137,0)</f>
        <v>0</v>
      </c>
      <c r="BJ137" s="17" t="s">
        <v>88</v>
      </c>
      <c r="BK137" s="150">
        <f>ROUND(I137*H137,2)</f>
        <v>0</v>
      </c>
      <c r="BL137" s="17" t="s">
        <v>120</v>
      </c>
      <c r="BM137" s="149" t="s">
        <v>342</v>
      </c>
    </row>
    <row r="138" spans="2:65" s="1" customFormat="1" ht="19.5" x14ac:dyDescent="0.2">
      <c r="B138" s="33"/>
      <c r="D138" s="155" t="s">
        <v>318</v>
      </c>
      <c r="F138" s="156" t="s">
        <v>8790</v>
      </c>
      <c r="I138" s="153"/>
      <c r="L138" s="33"/>
      <c r="M138" s="154"/>
      <c r="T138" s="57"/>
      <c r="AT138" s="17" t="s">
        <v>318</v>
      </c>
      <c r="AU138" s="17" t="s">
        <v>81</v>
      </c>
    </row>
    <row r="139" spans="2:65" s="1" customFormat="1" ht="16.5" customHeight="1" x14ac:dyDescent="0.2">
      <c r="B139" s="137"/>
      <c r="C139" s="138" t="s">
        <v>329</v>
      </c>
      <c r="D139" s="138" t="s">
        <v>311</v>
      </c>
      <c r="E139" s="139" t="s">
        <v>8791</v>
      </c>
      <c r="F139" s="140" t="s">
        <v>8792</v>
      </c>
      <c r="G139" s="141" t="s">
        <v>314</v>
      </c>
      <c r="H139" s="142">
        <v>12</v>
      </c>
      <c r="I139" s="143"/>
      <c r="J139" s="144">
        <f>ROUND(I139*H139,2)</f>
        <v>0</v>
      </c>
      <c r="K139" s="206" t="s">
        <v>10982</v>
      </c>
      <c r="L139" s="33"/>
      <c r="M139" s="145" t="s">
        <v>1</v>
      </c>
      <c r="N139" s="146" t="s">
        <v>46</v>
      </c>
      <c r="P139" s="147">
        <f>O139*H139</f>
        <v>0</v>
      </c>
      <c r="Q139" s="147">
        <v>0</v>
      </c>
      <c r="R139" s="147">
        <f>Q139*H139</f>
        <v>0</v>
      </c>
      <c r="S139" s="147">
        <v>0</v>
      </c>
      <c r="T139" s="148">
        <f>S139*H139</f>
        <v>0</v>
      </c>
      <c r="AR139" s="149" t="s">
        <v>120</v>
      </c>
      <c r="AT139" s="149" t="s">
        <v>311</v>
      </c>
      <c r="AU139" s="149" t="s">
        <v>81</v>
      </c>
      <c r="AY139" s="17" t="s">
        <v>309</v>
      </c>
      <c r="BE139" s="150">
        <f>IF(N139="základní",J139,0)</f>
        <v>0</v>
      </c>
      <c r="BF139" s="150">
        <f>IF(N139="snížená",J139,0)</f>
        <v>0</v>
      </c>
      <c r="BG139" s="150">
        <f>IF(N139="zákl. přenesená",J139,0)</f>
        <v>0</v>
      </c>
      <c r="BH139" s="150">
        <f>IF(N139="sníž. přenesená",J139,0)</f>
        <v>0</v>
      </c>
      <c r="BI139" s="150">
        <f>IF(N139="nulová",J139,0)</f>
        <v>0</v>
      </c>
      <c r="BJ139" s="17" t="s">
        <v>88</v>
      </c>
      <c r="BK139" s="150">
        <f>ROUND(I139*H139,2)</f>
        <v>0</v>
      </c>
      <c r="BL139" s="17" t="s">
        <v>120</v>
      </c>
      <c r="BM139" s="149" t="s">
        <v>346</v>
      </c>
    </row>
    <row r="140" spans="2:65" s="1" customFormat="1" ht="19.5" x14ac:dyDescent="0.2">
      <c r="B140" s="33"/>
      <c r="D140" s="155" t="s">
        <v>318</v>
      </c>
      <c r="F140" s="156" t="s">
        <v>8793</v>
      </c>
      <c r="I140" s="153"/>
      <c r="L140" s="33"/>
      <c r="M140" s="154"/>
      <c r="T140" s="57"/>
      <c r="AT140" s="17" t="s">
        <v>318</v>
      </c>
      <c r="AU140" s="17" t="s">
        <v>81</v>
      </c>
    </row>
    <row r="141" spans="2:65" s="1" customFormat="1" ht="16.5" customHeight="1" x14ac:dyDescent="0.2">
      <c r="B141" s="137"/>
      <c r="C141" s="138" t="s">
        <v>348</v>
      </c>
      <c r="D141" s="138" t="s">
        <v>311</v>
      </c>
      <c r="E141" s="139" t="s">
        <v>8794</v>
      </c>
      <c r="F141" s="140" t="s">
        <v>8795</v>
      </c>
      <c r="G141" s="141" t="s">
        <v>314</v>
      </c>
      <c r="H141" s="142">
        <v>12</v>
      </c>
      <c r="I141" s="143"/>
      <c r="J141" s="144">
        <f>ROUND(I141*H141,2)</f>
        <v>0</v>
      </c>
      <c r="K141" s="206" t="s">
        <v>10982</v>
      </c>
      <c r="L141" s="33"/>
      <c r="M141" s="145" t="s">
        <v>1</v>
      </c>
      <c r="N141" s="146" t="s">
        <v>46</v>
      </c>
      <c r="P141" s="147">
        <f>O141*H141</f>
        <v>0</v>
      </c>
      <c r="Q141" s="147">
        <v>0</v>
      </c>
      <c r="R141" s="147">
        <f>Q141*H141</f>
        <v>0</v>
      </c>
      <c r="S141" s="147">
        <v>0</v>
      </c>
      <c r="T141" s="148">
        <f>S141*H141</f>
        <v>0</v>
      </c>
      <c r="AR141" s="149" t="s">
        <v>120</v>
      </c>
      <c r="AT141" s="149" t="s">
        <v>311</v>
      </c>
      <c r="AU141" s="149" t="s">
        <v>81</v>
      </c>
      <c r="AY141" s="17" t="s">
        <v>309</v>
      </c>
      <c r="BE141" s="150">
        <f>IF(N141="základní",J141,0)</f>
        <v>0</v>
      </c>
      <c r="BF141" s="150">
        <f>IF(N141="snížená",J141,0)</f>
        <v>0</v>
      </c>
      <c r="BG141" s="150">
        <f>IF(N141="zákl. přenesená",J141,0)</f>
        <v>0</v>
      </c>
      <c r="BH141" s="150">
        <f>IF(N141="sníž. přenesená",J141,0)</f>
        <v>0</v>
      </c>
      <c r="BI141" s="150">
        <f>IF(N141="nulová",J141,0)</f>
        <v>0</v>
      </c>
      <c r="BJ141" s="17" t="s">
        <v>88</v>
      </c>
      <c r="BK141" s="150">
        <f>ROUND(I141*H141,2)</f>
        <v>0</v>
      </c>
      <c r="BL141" s="17" t="s">
        <v>120</v>
      </c>
      <c r="BM141" s="149" t="s">
        <v>351</v>
      </c>
    </row>
    <row r="142" spans="2:65" s="1" customFormat="1" ht="19.5" x14ac:dyDescent="0.2">
      <c r="B142" s="33"/>
      <c r="D142" s="155" t="s">
        <v>318</v>
      </c>
      <c r="F142" s="156" t="s">
        <v>8793</v>
      </c>
      <c r="I142" s="153"/>
      <c r="L142" s="33"/>
      <c r="M142" s="154"/>
      <c r="T142" s="57"/>
      <c r="AT142" s="17" t="s">
        <v>318</v>
      </c>
      <c r="AU142" s="17" t="s">
        <v>81</v>
      </c>
    </row>
    <row r="143" spans="2:65" s="1" customFormat="1" ht="16.5" customHeight="1" x14ac:dyDescent="0.2">
      <c r="B143" s="137"/>
      <c r="C143" s="138" t="s">
        <v>334</v>
      </c>
      <c r="D143" s="138" t="s">
        <v>311</v>
      </c>
      <c r="E143" s="139" t="s">
        <v>8796</v>
      </c>
      <c r="F143" s="140" t="s">
        <v>8797</v>
      </c>
      <c r="G143" s="141" t="s">
        <v>314</v>
      </c>
      <c r="H143" s="142">
        <v>10</v>
      </c>
      <c r="I143" s="143"/>
      <c r="J143" s="144">
        <f>ROUND(I143*H143,2)</f>
        <v>0</v>
      </c>
      <c r="K143" s="206" t="s">
        <v>10982</v>
      </c>
      <c r="L143" s="33"/>
      <c r="M143" s="145" t="s">
        <v>1</v>
      </c>
      <c r="N143" s="146" t="s">
        <v>46</v>
      </c>
      <c r="P143" s="147">
        <f>O143*H143</f>
        <v>0</v>
      </c>
      <c r="Q143" s="147">
        <v>0</v>
      </c>
      <c r="R143" s="147">
        <f>Q143*H143</f>
        <v>0</v>
      </c>
      <c r="S143" s="147">
        <v>0</v>
      </c>
      <c r="T143" s="148">
        <f>S143*H143</f>
        <v>0</v>
      </c>
      <c r="AR143" s="149" t="s">
        <v>120</v>
      </c>
      <c r="AT143" s="149" t="s">
        <v>311</v>
      </c>
      <c r="AU143" s="149" t="s">
        <v>81</v>
      </c>
      <c r="AY143" s="17" t="s">
        <v>309</v>
      </c>
      <c r="BE143" s="150">
        <f>IF(N143="základní",J143,0)</f>
        <v>0</v>
      </c>
      <c r="BF143" s="150">
        <f>IF(N143="snížená",J143,0)</f>
        <v>0</v>
      </c>
      <c r="BG143" s="150">
        <f>IF(N143="zákl. přenesená",J143,0)</f>
        <v>0</v>
      </c>
      <c r="BH143" s="150">
        <f>IF(N143="sníž. přenesená",J143,0)</f>
        <v>0</v>
      </c>
      <c r="BI143" s="150">
        <f>IF(N143="nulová",J143,0)</f>
        <v>0</v>
      </c>
      <c r="BJ143" s="17" t="s">
        <v>88</v>
      </c>
      <c r="BK143" s="150">
        <f>ROUND(I143*H143,2)</f>
        <v>0</v>
      </c>
      <c r="BL143" s="17" t="s">
        <v>120</v>
      </c>
      <c r="BM143" s="149" t="s">
        <v>355</v>
      </c>
    </row>
    <row r="144" spans="2:65" s="1" customFormat="1" ht="19.5" x14ac:dyDescent="0.2">
      <c r="B144" s="33"/>
      <c r="D144" s="155" t="s">
        <v>318</v>
      </c>
      <c r="F144" s="156" t="s">
        <v>8793</v>
      </c>
      <c r="I144" s="153"/>
      <c r="L144" s="33"/>
      <c r="M144" s="154"/>
      <c r="T144" s="57"/>
      <c r="AT144" s="17" t="s">
        <v>318</v>
      </c>
      <c r="AU144" s="17" t="s">
        <v>81</v>
      </c>
    </row>
    <row r="145" spans="2:65" s="1" customFormat="1" ht="16.5" customHeight="1" x14ac:dyDescent="0.2">
      <c r="B145" s="137"/>
      <c r="C145" s="138" t="s">
        <v>357</v>
      </c>
      <c r="D145" s="138" t="s">
        <v>311</v>
      </c>
      <c r="E145" s="139" t="s">
        <v>8798</v>
      </c>
      <c r="F145" s="140" t="s">
        <v>8799</v>
      </c>
      <c r="G145" s="141" t="s">
        <v>314</v>
      </c>
      <c r="H145" s="142">
        <v>40</v>
      </c>
      <c r="I145" s="143"/>
      <c r="J145" s="144">
        <f>ROUND(I145*H145,2)</f>
        <v>0</v>
      </c>
      <c r="K145" s="206" t="s">
        <v>10982</v>
      </c>
      <c r="L145" s="33"/>
      <c r="M145" s="145" t="s">
        <v>1</v>
      </c>
      <c r="N145" s="146" t="s">
        <v>46</v>
      </c>
      <c r="P145" s="147">
        <f>O145*H145</f>
        <v>0</v>
      </c>
      <c r="Q145" s="147">
        <v>0</v>
      </c>
      <c r="R145" s="147">
        <f>Q145*H145</f>
        <v>0</v>
      </c>
      <c r="S145" s="147">
        <v>0</v>
      </c>
      <c r="T145" s="148">
        <f>S145*H145</f>
        <v>0</v>
      </c>
      <c r="AR145" s="149" t="s">
        <v>120</v>
      </c>
      <c r="AT145" s="149" t="s">
        <v>311</v>
      </c>
      <c r="AU145" s="149" t="s">
        <v>81</v>
      </c>
      <c r="AY145" s="17" t="s">
        <v>309</v>
      </c>
      <c r="BE145" s="150">
        <f>IF(N145="základní",J145,0)</f>
        <v>0</v>
      </c>
      <c r="BF145" s="150">
        <f>IF(N145="snížená",J145,0)</f>
        <v>0</v>
      </c>
      <c r="BG145" s="150">
        <f>IF(N145="zákl. přenesená",J145,0)</f>
        <v>0</v>
      </c>
      <c r="BH145" s="150">
        <f>IF(N145="sníž. přenesená",J145,0)</f>
        <v>0</v>
      </c>
      <c r="BI145" s="150">
        <f>IF(N145="nulová",J145,0)</f>
        <v>0</v>
      </c>
      <c r="BJ145" s="17" t="s">
        <v>88</v>
      </c>
      <c r="BK145" s="150">
        <f>ROUND(I145*H145,2)</f>
        <v>0</v>
      </c>
      <c r="BL145" s="17" t="s">
        <v>120</v>
      </c>
      <c r="BM145" s="149" t="s">
        <v>361</v>
      </c>
    </row>
    <row r="146" spans="2:65" s="1" customFormat="1" ht="19.5" x14ac:dyDescent="0.2">
      <c r="B146" s="33"/>
      <c r="D146" s="155" t="s">
        <v>318</v>
      </c>
      <c r="F146" s="156" t="s">
        <v>8800</v>
      </c>
      <c r="I146" s="153"/>
      <c r="L146" s="33"/>
      <c r="M146" s="154"/>
      <c r="T146" s="57"/>
      <c r="AT146" s="17" t="s">
        <v>318</v>
      </c>
      <c r="AU146" s="17" t="s">
        <v>81</v>
      </c>
    </row>
    <row r="147" spans="2:65" s="1" customFormat="1" ht="16.5" customHeight="1" x14ac:dyDescent="0.2">
      <c r="B147" s="137"/>
      <c r="C147" s="138" t="s">
        <v>8</v>
      </c>
      <c r="D147" s="138" t="s">
        <v>311</v>
      </c>
      <c r="E147" s="139" t="s">
        <v>8801</v>
      </c>
      <c r="F147" s="140" t="s">
        <v>8802</v>
      </c>
      <c r="G147" s="141" t="s">
        <v>314</v>
      </c>
      <c r="H147" s="142">
        <v>72</v>
      </c>
      <c r="I147" s="143"/>
      <c r="J147" s="144">
        <f>ROUND(I147*H147,2)</f>
        <v>0</v>
      </c>
      <c r="K147" s="206" t="s">
        <v>10982</v>
      </c>
      <c r="L147" s="33"/>
      <c r="M147" s="145" t="s">
        <v>1</v>
      </c>
      <c r="N147" s="146" t="s">
        <v>46</v>
      </c>
      <c r="P147" s="147">
        <f>O147*H147</f>
        <v>0</v>
      </c>
      <c r="Q147" s="147">
        <v>0</v>
      </c>
      <c r="R147" s="147">
        <f>Q147*H147</f>
        <v>0</v>
      </c>
      <c r="S147" s="147">
        <v>0</v>
      </c>
      <c r="T147" s="148">
        <f>S147*H147</f>
        <v>0</v>
      </c>
      <c r="AR147" s="149" t="s">
        <v>120</v>
      </c>
      <c r="AT147" s="149" t="s">
        <v>311</v>
      </c>
      <c r="AU147" s="149" t="s">
        <v>81</v>
      </c>
      <c r="AY147" s="17" t="s">
        <v>309</v>
      </c>
      <c r="BE147" s="150">
        <f>IF(N147="základní",J147,0)</f>
        <v>0</v>
      </c>
      <c r="BF147" s="150">
        <f>IF(N147="snížená",J147,0)</f>
        <v>0</v>
      </c>
      <c r="BG147" s="150">
        <f>IF(N147="zákl. přenesená",J147,0)</f>
        <v>0</v>
      </c>
      <c r="BH147" s="150">
        <f>IF(N147="sníž. přenesená",J147,0)</f>
        <v>0</v>
      </c>
      <c r="BI147" s="150">
        <f>IF(N147="nulová",J147,0)</f>
        <v>0</v>
      </c>
      <c r="BJ147" s="17" t="s">
        <v>88</v>
      </c>
      <c r="BK147" s="150">
        <f>ROUND(I147*H147,2)</f>
        <v>0</v>
      </c>
      <c r="BL147" s="17" t="s">
        <v>120</v>
      </c>
      <c r="BM147" s="149" t="s">
        <v>367</v>
      </c>
    </row>
    <row r="148" spans="2:65" s="1" customFormat="1" ht="19.5" x14ac:dyDescent="0.2">
      <c r="B148" s="33"/>
      <c r="D148" s="155" t="s">
        <v>318</v>
      </c>
      <c r="F148" s="156" t="s">
        <v>8803</v>
      </c>
      <c r="I148" s="153"/>
      <c r="L148" s="33"/>
      <c r="M148" s="154"/>
      <c r="T148" s="57"/>
      <c r="AT148" s="17" t="s">
        <v>318</v>
      </c>
      <c r="AU148" s="17" t="s">
        <v>81</v>
      </c>
    </row>
    <row r="149" spans="2:65" s="1" customFormat="1" ht="21.75" customHeight="1" x14ac:dyDescent="0.2">
      <c r="B149" s="137"/>
      <c r="C149" s="138" t="s">
        <v>368</v>
      </c>
      <c r="D149" s="138" t="s">
        <v>311</v>
      </c>
      <c r="E149" s="139" t="s">
        <v>8804</v>
      </c>
      <c r="F149" s="140" t="s">
        <v>8805</v>
      </c>
      <c r="G149" s="141" t="s">
        <v>314</v>
      </c>
      <c r="H149" s="142">
        <v>24</v>
      </c>
      <c r="I149" s="143"/>
      <c r="J149" s="144">
        <f>ROUND(I149*H149,2)</f>
        <v>0</v>
      </c>
      <c r="K149" s="206" t="s">
        <v>10982</v>
      </c>
      <c r="L149" s="33"/>
      <c r="M149" s="145" t="s">
        <v>1</v>
      </c>
      <c r="N149" s="146" t="s">
        <v>46</v>
      </c>
      <c r="P149" s="147">
        <f>O149*H149</f>
        <v>0</v>
      </c>
      <c r="Q149" s="147">
        <v>0</v>
      </c>
      <c r="R149" s="147">
        <f>Q149*H149</f>
        <v>0</v>
      </c>
      <c r="S149" s="147">
        <v>0</v>
      </c>
      <c r="T149" s="148">
        <f>S149*H149</f>
        <v>0</v>
      </c>
      <c r="AR149" s="149" t="s">
        <v>120</v>
      </c>
      <c r="AT149" s="149" t="s">
        <v>311</v>
      </c>
      <c r="AU149" s="149" t="s">
        <v>81</v>
      </c>
      <c r="AY149" s="17" t="s">
        <v>309</v>
      </c>
      <c r="BE149" s="150">
        <f>IF(N149="základní",J149,0)</f>
        <v>0</v>
      </c>
      <c r="BF149" s="150">
        <f>IF(N149="snížená",J149,0)</f>
        <v>0</v>
      </c>
      <c r="BG149" s="150">
        <f>IF(N149="zákl. přenesená",J149,0)</f>
        <v>0</v>
      </c>
      <c r="BH149" s="150">
        <f>IF(N149="sníž. přenesená",J149,0)</f>
        <v>0</v>
      </c>
      <c r="BI149" s="150">
        <f>IF(N149="nulová",J149,0)</f>
        <v>0</v>
      </c>
      <c r="BJ149" s="17" t="s">
        <v>88</v>
      </c>
      <c r="BK149" s="150">
        <f>ROUND(I149*H149,2)</f>
        <v>0</v>
      </c>
      <c r="BL149" s="17" t="s">
        <v>120</v>
      </c>
      <c r="BM149" s="149" t="s">
        <v>371</v>
      </c>
    </row>
    <row r="150" spans="2:65" s="1" customFormat="1" ht="19.5" x14ac:dyDescent="0.2">
      <c r="B150" s="33"/>
      <c r="D150" s="155" t="s">
        <v>318</v>
      </c>
      <c r="F150" s="156" t="s">
        <v>8803</v>
      </c>
      <c r="I150" s="153"/>
      <c r="L150" s="33"/>
      <c r="M150" s="154"/>
      <c r="T150" s="57"/>
      <c r="AT150" s="17" t="s">
        <v>318</v>
      </c>
      <c r="AU150" s="17" t="s">
        <v>81</v>
      </c>
    </row>
    <row r="151" spans="2:65" s="1" customFormat="1" ht="16.5" customHeight="1" x14ac:dyDescent="0.2">
      <c r="B151" s="137"/>
      <c r="C151" s="138" t="s">
        <v>342</v>
      </c>
      <c r="D151" s="138" t="s">
        <v>311</v>
      </c>
      <c r="E151" s="139" t="s">
        <v>8806</v>
      </c>
      <c r="F151" s="140" t="s">
        <v>8807</v>
      </c>
      <c r="G151" s="141" t="s">
        <v>314</v>
      </c>
      <c r="H151" s="142">
        <v>4</v>
      </c>
      <c r="I151" s="143"/>
      <c r="J151" s="144">
        <f>ROUND(I151*H151,2)</f>
        <v>0</v>
      </c>
      <c r="K151" s="206" t="s">
        <v>10982</v>
      </c>
      <c r="L151" s="33"/>
      <c r="M151" s="145" t="s">
        <v>1</v>
      </c>
      <c r="N151" s="146" t="s">
        <v>46</v>
      </c>
      <c r="P151" s="147">
        <f>O151*H151</f>
        <v>0</v>
      </c>
      <c r="Q151" s="147">
        <v>0</v>
      </c>
      <c r="R151" s="147">
        <f>Q151*H151</f>
        <v>0</v>
      </c>
      <c r="S151" s="147">
        <v>0</v>
      </c>
      <c r="T151" s="148">
        <f>S151*H151</f>
        <v>0</v>
      </c>
      <c r="AR151" s="149" t="s">
        <v>120</v>
      </c>
      <c r="AT151" s="149" t="s">
        <v>311</v>
      </c>
      <c r="AU151" s="149" t="s">
        <v>81</v>
      </c>
      <c r="AY151" s="17" t="s">
        <v>309</v>
      </c>
      <c r="BE151" s="150">
        <f>IF(N151="základní",J151,0)</f>
        <v>0</v>
      </c>
      <c r="BF151" s="150">
        <f>IF(N151="snížená",J151,0)</f>
        <v>0</v>
      </c>
      <c r="BG151" s="150">
        <f>IF(N151="zákl. přenesená",J151,0)</f>
        <v>0</v>
      </c>
      <c r="BH151" s="150">
        <f>IF(N151="sníž. přenesená",J151,0)</f>
        <v>0</v>
      </c>
      <c r="BI151" s="150">
        <f>IF(N151="nulová",J151,0)</f>
        <v>0</v>
      </c>
      <c r="BJ151" s="17" t="s">
        <v>88</v>
      </c>
      <c r="BK151" s="150">
        <f>ROUND(I151*H151,2)</f>
        <v>0</v>
      </c>
      <c r="BL151" s="17" t="s">
        <v>120</v>
      </c>
      <c r="BM151" s="149" t="s">
        <v>376</v>
      </c>
    </row>
    <row r="152" spans="2:65" s="1" customFormat="1" ht="19.5" x14ac:dyDescent="0.2">
      <c r="B152" s="33"/>
      <c r="D152" s="155" t="s">
        <v>318</v>
      </c>
      <c r="F152" s="156" t="s">
        <v>8808</v>
      </c>
      <c r="I152" s="153"/>
      <c r="L152" s="33"/>
      <c r="M152" s="154"/>
      <c r="T152" s="57"/>
      <c r="AT152" s="17" t="s">
        <v>318</v>
      </c>
      <c r="AU152" s="17" t="s">
        <v>81</v>
      </c>
    </row>
    <row r="153" spans="2:65" s="1" customFormat="1" ht="16.5" customHeight="1" x14ac:dyDescent="0.2">
      <c r="B153" s="137"/>
      <c r="C153" s="138" t="s">
        <v>378</v>
      </c>
      <c r="D153" s="138" t="s">
        <v>311</v>
      </c>
      <c r="E153" s="139" t="s">
        <v>8809</v>
      </c>
      <c r="F153" s="140" t="s">
        <v>8810</v>
      </c>
      <c r="G153" s="141" t="s">
        <v>314</v>
      </c>
      <c r="H153" s="142">
        <v>4</v>
      </c>
      <c r="I153" s="143"/>
      <c r="J153" s="144">
        <f>ROUND(I153*H153,2)</f>
        <v>0</v>
      </c>
      <c r="K153" s="206" t="s">
        <v>10982</v>
      </c>
      <c r="L153" s="33"/>
      <c r="M153" s="145" t="s">
        <v>1</v>
      </c>
      <c r="N153" s="146" t="s">
        <v>46</v>
      </c>
      <c r="P153" s="147">
        <f>O153*H153</f>
        <v>0</v>
      </c>
      <c r="Q153" s="147">
        <v>0</v>
      </c>
      <c r="R153" s="147">
        <f>Q153*H153</f>
        <v>0</v>
      </c>
      <c r="S153" s="147">
        <v>0</v>
      </c>
      <c r="T153" s="148">
        <f>S153*H153</f>
        <v>0</v>
      </c>
      <c r="AR153" s="149" t="s">
        <v>120</v>
      </c>
      <c r="AT153" s="149" t="s">
        <v>311</v>
      </c>
      <c r="AU153" s="149" t="s">
        <v>81</v>
      </c>
      <c r="AY153" s="17" t="s">
        <v>309</v>
      </c>
      <c r="BE153" s="150">
        <f>IF(N153="základní",J153,0)</f>
        <v>0</v>
      </c>
      <c r="BF153" s="150">
        <f>IF(N153="snížená",J153,0)</f>
        <v>0</v>
      </c>
      <c r="BG153" s="150">
        <f>IF(N153="zákl. přenesená",J153,0)</f>
        <v>0</v>
      </c>
      <c r="BH153" s="150">
        <f>IF(N153="sníž. přenesená",J153,0)</f>
        <v>0</v>
      </c>
      <c r="BI153" s="150">
        <f>IF(N153="nulová",J153,0)</f>
        <v>0</v>
      </c>
      <c r="BJ153" s="17" t="s">
        <v>88</v>
      </c>
      <c r="BK153" s="150">
        <f>ROUND(I153*H153,2)</f>
        <v>0</v>
      </c>
      <c r="BL153" s="17" t="s">
        <v>120</v>
      </c>
      <c r="BM153" s="149" t="s">
        <v>381</v>
      </c>
    </row>
    <row r="154" spans="2:65" s="1" customFormat="1" ht="19.5" x14ac:dyDescent="0.2">
      <c r="B154" s="33"/>
      <c r="D154" s="155" t="s">
        <v>318</v>
      </c>
      <c r="F154" s="156" t="s">
        <v>8808</v>
      </c>
      <c r="I154" s="153"/>
      <c r="L154" s="33"/>
      <c r="M154" s="154"/>
      <c r="T154" s="57"/>
      <c r="AT154" s="17" t="s">
        <v>318</v>
      </c>
      <c r="AU154" s="17" t="s">
        <v>81</v>
      </c>
    </row>
    <row r="155" spans="2:65" s="1" customFormat="1" ht="16.5" customHeight="1" x14ac:dyDescent="0.2">
      <c r="B155" s="137"/>
      <c r="C155" s="138" t="s">
        <v>346</v>
      </c>
      <c r="D155" s="138" t="s">
        <v>311</v>
      </c>
      <c r="E155" s="139" t="s">
        <v>8811</v>
      </c>
      <c r="F155" s="140" t="s">
        <v>8812</v>
      </c>
      <c r="G155" s="141" t="s">
        <v>314</v>
      </c>
      <c r="H155" s="142">
        <v>7</v>
      </c>
      <c r="I155" s="143"/>
      <c r="J155" s="144">
        <f>ROUND(I155*H155,2)</f>
        <v>0</v>
      </c>
      <c r="K155" s="206" t="s">
        <v>10982</v>
      </c>
      <c r="L155" s="33"/>
      <c r="M155" s="145" t="s">
        <v>1</v>
      </c>
      <c r="N155" s="146" t="s">
        <v>46</v>
      </c>
      <c r="P155" s="147">
        <f>O155*H155</f>
        <v>0</v>
      </c>
      <c r="Q155" s="147">
        <v>0</v>
      </c>
      <c r="R155" s="147">
        <f>Q155*H155</f>
        <v>0</v>
      </c>
      <c r="S155" s="147">
        <v>0</v>
      </c>
      <c r="T155" s="148">
        <f>S155*H155</f>
        <v>0</v>
      </c>
      <c r="AR155" s="149" t="s">
        <v>120</v>
      </c>
      <c r="AT155" s="149" t="s">
        <v>311</v>
      </c>
      <c r="AU155" s="149" t="s">
        <v>81</v>
      </c>
      <c r="AY155" s="17" t="s">
        <v>309</v>
      </c>
      <c r="BE155" s="150">
        <f>IF(N155="základní",J155,0)</f>
        <v>0</v>
      </c>
      <c r="BF155" s="150">
        <f>IF(N155="snížená",J155,0)</f>
        <v>0</v>
      </c>
      <c r="BG155" s="150">
        <f>IF(N155="zákl. přenesená",J155,0)</f>
        <v>0</v>
      </c>
      <c r="BH155" s="150">
        <f>IF(N155="sníž. přenesená",J155,0)</f>
        <v>0</v>
      </c>
      <c r="BI155" s="150">
        <f>IF(N155="nulová",J155,0)</f>
        <v>0</v>
      </c>
      <c r="BJ155" s="17" t="s">
        <v>88</v>
      </c>
      <c r="BK155" s="150">
        <f>ROUND(I155*H155,2)</f>
        <v>0</v>
      </c>
      <c r="BL155" s="17" t="s">
        <v>120</v>
      </c>
      <c r="BM155" s="149" t="s">
        <v>385</v>
      </c>
    </row>
    <row r="156" spans="2:65" s="1" customFormat="1" ht="19.5" x14ac:dyDescent="0.2">
      <c r="B156" s="33"/>
      <c r="D156" s="155" t="s">
        <v>318</v>
      </c>
      <c r="F156" s="156" t="s">
        <v>8813</v>
      </c>
      <c r="I156" s="153"/>
      <c r="L156" s="33"/>
      <c r="M156" s="154"/>
      <c r="T156" s="57"/>
      <c r="AT156" s="17" t="s">
        <v>318</v>
      </c>
      <c r="AU156" s="17" t="s">
        <v>81</v>
      </c>
    </row>
    <row r="157" spans="2:65" s="1" customFormat="1" ht="16.5" customHeight="1" x14ac:dyDescent="0.2">
      <c r="B157" s="137"/>
      <c r="C157" s="138" t="s">
        <v>388</v>
      </c>
      <c r="D157" s="138" t="s">
        <v>311</v>
      </c>
      <c r="E157" s="139" t="s">
        <v>8814</v>
      </c>
      <c r="F157" s="140" t="s">
        <v>8815</v>
      </c>
      <c r="G157" s="141" t="s">
        <v>314</v>
      </c>
      <c r="H157" s="142">
        <v>4</v>
      </c>
      <c r="I157" s="143"/>
      <c r="J157" s="144">
        <f>ROUND(I157*H157,2)</f>
        <v>0</v>
      </c>
      <c r="K157" s="206" t="s">
        <v>10982</v>
      </c>
      <c r="L157" s="33"/>
      <c r="M157" s="145" t="s">
        <v>1</v>
      </c>
      <c r="N157" s="146" t="s">
        <v>46</v>
      </c>
      <c r="P157" s="147">
        <f>O157*H157</f>
        <v>0</v>
      </c>
      <c r="Q157" s="147">
        <v>0</v>
      </c>
      <c r="R157" s="147">
        <f>Q157*H157</f>
        <v>0</v>
      </c>
      <c r="S157" s="147">
        <v>0</v>
      </c>
      <c r="T157" s="148">
        <f>S157*H157</f>
        <v>0</v>
      </c>
      <c r="AR157" s="149" t="s">
        <v>120</v>
      </c>
      <c r="AT157" s="149" t="s">
        <v>311</v>
      </c>
      <c r="AU157" s="149" t="s">
        <v>81</v>
      </c>
      <c r="AY157" s="17" t="s">
        <v>309</v>
      </c>
      <c r="BE157" s="150">
        <f>IF(N157="základní",J157,0)</f>
        <v>0</v>
      </c>
      <c r="BF157" s="150">
        <f>IF(N157="snížená",J157,0)</f>
        <v>0</v>
      </c>
      <c r="BG157" s="150">
        <f>IF(N157="zákl. přenesená",J157,0)</f>
        <v>0</v>
      </c>
      <c r="BH157" s="150">
        <f>IF(N157="sníž. přenesená",J157,0)</f>
        <v>0</v>
      </c>
      <c r="BI157" s="150">
        <f>IF(N157="nulová",J157,0)</f>
        <v>0</v>
      </c>
      <c r="BJ157" s="17" t="s">
        <v>88</v>
      </c>
      <c r="BK157" s="150">
        <f>ROUND(I157*H157,2)</f>
        <v>0</v>
      </c>
      <c r="BL157" s="17" t="s">
        <v>120</v>
      </c>
      <c r="BM157" s="149" t="s">
        <v>392</v>
      </c>
    </row>
    <row r="158" spans="2:65" s="1" customFormat="1" ht="19.5" x14ac:dyDescent="0.2">
      <c r="B158" s="33"/>
      <c r="D158" s="155" t="s">
        <v>318</v>
      </c>
      <c r="F158" s="156" t="s">
        <v>8813</v>
      </c>
      <c r="I158" s="153"/>
      <c r="L158" s="33"/>
      <c r="M158" s="154"/>
      <c r="T158" s="57"/>
      <c r="AT158" s="17" t="s">
        <v>318</v>
      </c>
      <c r="AU158" s="17" t="s">
        <v>81</v>
      </c>
    </row>
    <row r="159" spans="2:65" s="1" customFormat="1" ht="21.75" customHeight="1" x14ac:dyDescent="0.2">
      <c r="B159" s="137"/>
      <c r="C159" s="138" t="s">
        <v>351</v>
      </c>
      <c r="D159" s="138" t="s">
        <v>311</v>
      </c>
      <c r="E159" s="139" t="s">
        <v>8816</v>
      </c>
      <c r="F159" s="140" t="s">
        <v>8817</v>
      </c>
      <c r="G159" s="141" t="s">
        <v>314</v>
      </c>
      <c r="H159" s="142">
        <v>8</v>
      </c>
      <c r="I159" s="143"/>
      <c r="J159" s="144">
        <f>ROUND(I159*H159,2)</f>
        <v>0</v>
      </c>
      <c r="K159" s="206" t="s">
        <v>10982</v>
      </c>
      <c r="L159" s="33"/>
      <c r="M159" s="145" t="s">
        <v>1</v>
      </c>
      <c r="N159" s="146" t="s">
        <v>46</v>
      </c>
      <c r="P159" s="147">
        <f>O159*H159</f>
        <v>0</v>
      </c>
      <c r="Q159" s="147">
        <v>0</v>
      </c>
      <c r="R159" s="147">
        <f>Q159*H159</f>
        <v>0</v>
      </c>
      <c r="S159" s="147">
        <v>0</v>
      </c>
      <c r="T159" s="148">
        <f>S159*H159</f>
        <v>0</v>
      </c>
      <c r="AR159" s="149" t="s">
        <v>120</v>
      </c>
      <c r="AT159" s="149" t="s">
        <v>311</v>
      </c>
      <c r="AU159" s="149" t="s">
        <v>81</v>
      </c>
      <c r="AY159" s="17" t="s">
        <v>309</v>
      </c>
      <c r="BE159" s="150">
        <f>IF(N159="základní",J159,0)</f>
        <v>0</v>
      </c>
      <c r="BF159" s="150">
        <f>IF(N159="snížená",J159,0)</f>
        <v>0</v>
      </c>
      <c r="BG159" s="150">
        <f>IF(N159="zákl. přenesená",J159,0)</f>
        <v>0</v>
      </c>
      <c r="BH159" s="150">
        <f>IF(N159="sníž. přenesená",J159,0)</f>
        <v>0</v>
      </c>
      <c r="BI159" s="150">
        <f>IF(N159="nulová",J159,0)</f>
        <v>0</v>
      </c>
      <c r="BJ159" s="17" t="s">
        <v>88</v>
      </c>
      <c r="BK159" s="150">
        <f>ROUND(I159*H159,2)</f>
        <v>0</v>
      </c>
      <c r="BL159" s="17" t="s">
        <v>120</v>
      </c>
      <c r="BM159" s="149" t="s">
        <v>398</v>
      </c>
    </row>
    <row r="160" spans="2:65" s="1" customFormat="1" ht="19.5" x14ac:dyDescent="0.2">
      <c r="B160" s="33"/>
      <c r="D160" s="155" t="s">
        <v>318</v>
      </c>
      <c r="F160" s="156" t="s">
        <v>8818</v>
      </c>
      <c r="I160" s="153"/>
      <c r="L160" s="33"/>
      <c r="M160" s="154"/>
      <c r="T160" s="57"/>
      <c r="AT160" s="17" t="s">
        <v>318</v>
      </c>
      <c r="AU160" s="17" t="s">
        <v>81</v>
      </c>
    </row>
    <row r="161" spans="2:65" s="1" customFormat="1" ht="16.5" customHeight="1" x14ac:dyDescent="0.2">
      <c r="B161" s="137"/>
      <c r="C161" s="138" t="s">
        <v>399</v>
      </c>
      <c r="D161" s="138" t="s">
        <v>311</v>
      </c>
      <c r="E161" s="139" t="s">
        <v>8819</v>
      </c>
      <c r="F161" s="140" t="s">
        <v>8820</v>
      </c>
      <c r="G161" s="141" t="s">
        <v>314</v>
      </c>
      <c r="H161" s="142">
        <v>19</v>
      </c>
      <c r="I161" s="143"/>
      <c r="J161" s="144">
        <f>ROUND(I161*H161,2)</f>
        <v>0</v>
      </c>
      <c r="K161" s="206" t="s">
        <v>10982</v>
      </c>
      <c r="L161" s="33"/>
      <c r="M161" s="145" t="s">
        <v>1</v>
      </c>
      <c r="N161" s="146" t="s">
        <v>46</v>
      </c>
      <c r="P161" s="147">
        <f>O161*H161</f>
        <v>0</v>
      </c>
      <c r="Q161" s="147">
        <v>0</v>
      </c>
      <c r="R161" s="147">
        <f>Q161*H161</f>
        <v>0</v>
      </c>
      <c r="S161" s="147">
        <v>0</v>
      </c>
      <c r="T161" s="148">
        <f>S161*H161</f>
        <v>0</v>
      </c>
      <c r="AR161" s="149" t="s">
        <v>120</v>
      </c>
      <c r="AT161" s="149" t="s">
        <v>311</v>
      </c>
      <c r="AU161" s="149" t="s">
        <v>81</v>
      </c>
      <c r="AY161" s="17" t="s">
        <v>309</v>
      </c>
      <c r="BE161" s="150">
        <f>IF(N161="základní",J161,0)</f>
        <v>0</v>
      </c>
      <c r="BF161" s="150">
        <f>IF(N161="snížená",J161,0)</f>
        <v>0</v>
      </c>
      <c r="BG161" s="150">
        <f>IF(N161="zákl. přenesená",J161,0)</f>
        <v>0</v>
      </c>
      <c r="BH161" s="150">
        <f>IF(N161="sníž. přenesená",J161,0)</f>
        <v>0</v>
      </c>
      <c r="BI161" s="150">
        <f>IF(N161="nulová",J161,0)</f>
        <v>0</v>
      </c>
      <c r="BJ161" s="17" t="s">
        <v>88</v>
      </c>
      <c r="BK161" s="150">
        <f>ROUND(I161*H161,2)</f>
        <v>0</v>
      </c>
      <c r="BL161" s="17" t="s">
        <v>120</v>
      </c>
      <c r="BM161" s="149" t="s">
        <v>402</v>
      </c>
    </row>
    <row r="162" spans="2:65" s="1" customFormat="1" ht="19.5" x14ac:dyDescent="0.2">
      <c r="B162" s="33"/>
      <c r="D162" s="155" t="s">
        <v>318</v>
      </c>
      <c r="F162" s="156" t="s">
        <v>8821</v>
      </c>
      <c r="I162" s="153"/>
      <c r="L162" s="33"/>
      <c r="M162" s="154"/>
      <c r="T162" s="57"/>
      <c r="AT162" s="17" t="s">
        <v>318</v>
      </c>
      <c r="AU162" s="17" t="s">
        <v>81</v>
      </c>
    </row>
    <row r="163" spans="2:65" s="1" customFormat="1" ht="21.75" customHeight="1" x14ac:dyDescent="0.2">
      <c r="B163" s="137"/>
      <c r="C163" s="138" t="s">
        <v>355</v>
      </c>
      <c r="D163" s="138" t="s">
        <v>311</v>
      </c>
      <c r="E163" s="139" t="s">
        <v>8822</v>
      </c>
      <c r="F163" s="140" t="s">
        <v>8823</v>
      </c>
      <c r="G163" s="141" t="s">
        <v>314</v>
      </c>
      <c r="H163" s="142">
        <v>5</v>
      </c>
      <c r="I163" s="143"/>
      <c r="J163" s="144">
        <f>ROUND(I163*H163,2)</f>
        <v>0</v>
      </c>
      <c r="K163" s="206" t="s">
        <v>10982</v>
      </c>
      <c r="L163" s="33"/>
      <c r="M163" s="145" t="s">
        <v>1</v>
      </c>
      <c r="N163" s="146" t="s">
        <v>46</v>
      </c>
      <c r="P163" s="147">
        <f>O163*H163</f>
        <v>0</v>
      </c>
      <c r="Q163" s="147">
        <v>0</v>
      </c>
      <c r="R163" s="147">
        <f>Q163*H163</f>
        <v>0</v>
      </c>
      <c r="S163" s="147">
        <v>0</v>
      </c>
      <c r="T163" s="148">
        <f>S163*H163</f>
        <v>0</v>
      </c>
      <c r="AR163" s="149" t="s">
        <v>120</v>
      </c>
      <c r="AT163" s="149" t="s">
        <v>311</v>
      </c>
      <c r="AU163" s="149" t="s">
        <v>81</v>
      </c>
      <c r="AY163" s="17" t="s">
        <v>309</v>
      </c>
      <c r="BE163" s="150">
        <f>IF(N163="základní",J163,0)</f>
        <v>0</v>
      </c>
      <c r="BF163" s="150">
        <f>IF(N163="snížená",J163,0)</f>
        <v>0</v>
      </c>
      <c r="BG163" s="150">
        <f>IF(N163="zákl. přenesená",J163,0)</f>
        <v>0</v>
      </c>
      <c r="BH163" s="150">
        <f>IF(N163="sníž. přenesená",J163,0)</f>
        <v>0</v>
      </c>
      <c r="BI163" s="150">
        <f>IF(N163="nulová",J163,0)</f>
        <v>0</v>
      </c>
      <c r="BJ163" s="17" t="s">
        <v>88</v>
      </c>
      <c r="BK163" s="150">
        <f>ROUND(I163*H163,2)</f>
        <v>0</v>
      </c>
      <c r="BL163" s="17" t="s">
        <v>120</v>
      </c>
      <c r="BM163" s="149" t="s">
        <v>406</v>
      </c>
    </row>
    <row r="164" spans="2:65" s="1" customFormat="1" ht="19.5" x14ac:dyDescent="0.2">
      <c r="B164" s="33"/>
      <c r="D164" s="155" t="s">
        <v>318</v>
      </c>
      <c r="F164" s="156" t="s">
        <v>8818</v>
      </c>
      <c r="I164" s="153"/>
      <c r="L164" s="33"/>
      <c r="M164" s="154"/>
      <c r="T164" s="57"/>
      <c r="AT164" s="17" t="s">
        <v>318</v>
      </c>
      <c r="AU164" s="17" t="s">
        <v>81</v>
      </c>
    </row>
    <row r="165" spans="2:65" s="1" customFormat="1" ht="16.5" customHeight="1" x14ac:dyDescent="0.2">
      <c r="B165" s="137"/>
      <c r="C165" s="138" t="s">
        <v>7</v>
      </c>
      <c r="D165" s="138" t="s">
        <v>311</v>
      </c>
      <c r="E165" s="139" t="s">
        <v>8824</v>
      </c>
      <c r="F165" s="140" t="s">
        <v>8825</v>
      </c>
      <c r="G165" s="141" t="s">
        <v>314</v>
      </c>
      <c r="H165" s="142">
        <v>2</v>
      </c>
      <c r="I165" s="143"/>
      <c r="J165" s="144">
        <f>ROUND(I165*H165,2)</f>
        <v>0</v>
      </c>
      <c r="K165" s="206" t="s">
        <v>10982</v>
      </c>
      <c r="L165" s="33"/>
      <c r="M165" s="145" t="s">
        <v>1</v>
      </c>
      <c r="N165" s="146" t="s">
        <v>46</v>
      </c>
      <c r="P165" s="147">
        <f>O165*H165</f>
        <v>0</v>
      </c>
      <c r="Q165" s="147">
        <v>0</v>
      </c>
      <c r="R165" s="147">
        <f>Q165*H165</f>
        <v>0</v>
      </c>
      <c r="S165" s="147">
        <v>0</v>
      </c>
      <c r="T165" s="148">
        <f>S165*H165</f>
        <v>0</v>
      </c>
      <c r="AR165" s="149" t="s">
        <v>120</v>
      </c>
      <c r="AT165" s="149" t="s">
        <v>311</v>
      </c>
      <c r="AU165" s="149" t="s">
        <v>81</v>
      </c>
      <c r="AY165" s="17" t="s">
        <v>309</v>
      </c>
      <c r="BE165" s="150">
        <f>IF(N165="základní",J165,0)</f>
        <v>0</v>
      </c>
      <c r="BF165" s="150">
        <f>IF(N165="snížená",J165,0)</f>
        <v>0</v>
      </c>
      <c r="BG165" s="150">
        <f>IF(N165="zákl. přenesená",J165,0)</f>
        <v>0</v>
      </c>
      <c r="BH165" s="150">
        <f>IF(N165="sníž. přenesená",J165,0)</f>
        <v>0</v>
      </c>
      <c r="BI165" s="150">
        <f>IF(N165="nulová",J165,0)</f>
        <v>0</v>
      </c>
      <c r="BJ165" s="17" t="s">
        <v>88</v>
      </c>
      <c r="BK165" s="150">
        <f>ROUND(I165*H165,2)</f>
        <v>0</v>
      </c>
      <c r="BL165" s="17" t="s">
        <v>120</v>
      </c>
      <c r="BM165" s="149" t="s">
        <v>410</v>
      </c>
    </row>
    <row r="166" spans="2:65" s="1" customFormat="1" ht="19.5" x14ac:dyDescent="0.2">
      <c r="B166" s="33"/>
      <c r="D166" s="155" t="s">
        <v>318</v>
      </c>
      <c r="F166" s="156" t="s">
        <v>8826</v>
      </c>
      <c r="I166" s="153"/>
      <c r="L166" s="33"/>
      <c r="M166" s="154"/>
      <c r="T166" s="57"/>
      <c r="AT166" s="17" t="s">
        <v>318</v>
      </c>
      <c r="AU166" s="17" t="s">
        <v>81</v>
      </c>
    </row>
    <row r="167" spans="2:65" s="1" customFormat="1" ht="16.5" customHeight="1" x14ac:dyDescent="0.2">
      <c r="B167" s="137"/>
      <c r="C167" s="138" t="s">
        <v>361</v>
      </c>
      <c r="D167" s="138" t="s">
        <v>311</v>
      </c>
      <c r="E167" s="139" t="s">
        <v>8827</v>
      </c>
      <c r="F167" s="140" t="s">
        <v>8828</v>
      </c>
      <c r="G167" s="141" t="s">
        <v>314</v>
      </c>
      <c r="H167" s="142">
        <v>1</v>
      </c>
      <c r="I167" s="143"/>
      <c r="J167" s="144">
        <f>ROUND(I167*H167,2)</f>
        <v>0</v>
      </c>
      <c r="K167" s="206" t="s">
        <v>10982</v>
      </c>
      <c r="L167" s="33"/>
      <c r="M167" s="145" t="s">
        <v>1</v>
      </c>
      <c r="N167" s="146" t="s">
        <v>46</v>
      </c>
      <c r="P167" s="147">
        <f>O167*H167</f>
        <v>0</v>
      </c>
      <c r="Q167" s="147">
        <v>0</v>
      </c>
      <c r="R167" s="147">
        <f>Q167*H167</f>
        <v>0</v>
      </c>
      <c r="S167" s="147">
        <v>0</v>
      </c>
      <c r="T167" s="148">
        <f>S167*H167</f>
        <v>0</v>
      </c>
      <c r="AR167" s="149" t="s">
        <v>120</v>
      </c>
      <c r="AT167" s="149" t="s">
        <v>311</v>
      </c>
      <c r="AU167" s="149" t="s">
        <v>81</v>
      </c>
      <c r="AY167" s="17" t="s">
        <v>309</v>
      </c>
      <c r="BE167" s="150">
        <f>IF(N167="základní",J167,0)</f>
        <v>0</v>
      </c>
      <c r="BF167" s="150">
        <f>IF(N167="snížená",J167,0)</f>
        <v>0</v>
      </c>
      <c r="BG167" s="150">
        <f>IF(N167="zákl. přenesená",J167,0)</f>
        <v>0</v>
      </c>
      <c r="BH167" s="150">
        <f>IF(N167="sníž. přenesená",J167,0)</f>
        <v>0</v>
      </c>
      <c r="BI167" s="150">
        <f>IF(N167="nulová",J167,0)</f>
        <v>0</v>
      </c>
      <c r="BJ167" s="17" t="s">
        <v>88</v>
      </c>
      <c r="BK167" s="150">
        <f>ROUND(I167*H167,2)</f>
        <v>0</v>
      </c>
      <c r="BL167" s="17" t="s">
        <v>120</v>
      </c>
      <c r="BM167" s="149" t="s">
        <v>414</v>
      </c>
    </row>
    <row r="168" spans="2:65" s="1" customFormat="1" ht="19.5" x14ac:dyDescent="0.2">
      <c r="B168" s="33"/>
      <c r="D168" s="155" t="s">
        <v>318</v>
      </c>
      <c r="F168" s="156" t="s">
        <v>8829</v>
      </c>
      <c r="I168" s="153"/>
      <c r="L168" s="33"/>
      <c r="M168" s="154"/>
      <c r="T168" s="57"/>
      <c r="AT168" s="17" t="s">
        <v>318</v>
      </c>
      <c r="AU168" s="17" t="s">
        <v>81</v>
      </c>
    </row>
    <row r="169" spans="2:65" s="1" customFormat="1" ht="16.5" customHeight="1" x14ac:dyDescent="0.2">
      <c r="B169" s="137"/>
      <c r="C169" s="138" t="s">
        <v>416</v>
      </c>
      <c r="D169" s="138" t="s">
        <v>311</v>
      </c>
      <c r="E169" s="139" t="s">
        <v>8830</v>
      </c>
      <c r="F169" s="140" t="s">
        <v>8831</v>
      </c>
      <c r="G169" s="141" t="s">
        <v>314</v>
      </c>
      <c r="H169" s="142">
        <v>1</v>
      </c>
      <c r="I169" s="143"/>
      <c r="J169" s="144">
        <f>ROUND(I169*H169,2)</f>
        <v>0</v>
      </c>
      <c r="K169" s="206" t="s">
        <v>10982</v>
      </c>
      <c r="L169" s="33"/>
      <c r="M169" s="145" t="s">
        <v>1</v>
      </c>
      <c r="N169" s="146" t="s">
        <v>46</v>
      </c>
      <c r="P169" s="147">
        <f>O169*H169</f>
        <v>0</v>
      </c>
      <c r="Q169" s="147">
        <v>0</v>
      </c>
      <c r="R169" s="147">
        <f>Q169*H169</f>
        <v>0</v>
      </c>
      <c r="S169" s="147">
        <v>0</v>
      </c>
      <c r="T169" s="148">
        <f>S169*H169</f>
        <v>0</v>
      </c>
      <c r="AR169" s="149" t="s">
        <v>120</v>
      </c>
      <c r="AT169" s="149" t="s">
        <v>311</v>
      </c>
      <c r="AU169" s="149" t="s">
        <v>81</v>
      </c>
      <c r="AY169" s="17" t="s">
        <v>309</v>
      </c>
      <c r="BE169" s="150">
        <f>IF(N169="základní",J169,0)</f>
        <v>0</v>
      </c>
      <c r="BF169" s="150">
        <f>IF(N169="snížená",J169,0)</f>
        <v>0</v>
      </c>
      <c r="BG169" s="150">
        <f>IF(N169="zákl. přenesená",J169,0)</f>
        <v>0</v>
      </c>
      <c r="BH169" s="150">
        <f>IF(N169="sníž. přenesená",J169,0)</f>
        <v>0</v>
      </c>
      <c r="BI169" s="150">
        <f>IF(N169="nulová",J169,0)</f>
        <v>0</v>
      </c>
      <c r="BJ169" s="17" t="s">
        <v>88</v>
      </c>
      <c r="BK169" s="150">
        <f>ROUND(I169*H169,2)</f>
        <v>0</v>
      </c>
      <c r="BL169" s="17" t="s">
        <v>120</v>
      </c>
      <c r="BM169" s="149" t="s">
        <v>420</v>
      </c>
    </row>
    <row r="170" spans="2:65" s="1" customFormat="1" ht="19.5" x14ac:dyDescent="0.2">
      <c r="B170" s="33"/>
      <c r="D170" s="155" t="s">
        <v>318</v>
      </c>
      <c r="F170" s="156" t="s">
        <v>8832</v>
      </c>
      <c r="I170" s="153"/>
      <c r="L170" s="33"/>
      <c r="M170" s="154"/>
      <c r="T170" s="57"/>
      <c r="AT170" s="17" t="s">
        <v>318</v>
      </c>
      <c r="AU170" s="17" t="s">
        <v>81</v>
      </c>
    </row>
    <row r="171" spans="2:65" s="1" customFormat="1" ht="16.5" customHeight="1" x14ac:dyDescent="0.2">
      <c r="B171" s="137"/>
      <c r="C171" s="138" t="s">
        <v>367</v>
      </c>
      <c r="D171" s="138" t="s">
        <v>311</v>
      </c>
      <c r="E171" s="139" t="s">
        <v>8833</v>
      </c>
      <c r="F171" s="140" t="s">
        <v>8834</v>
      </c>
      <c r="G171" s="141" t="s">
        <v>314</v>
      </c>
      <c r="H171" s="142">
        <v>2</v>
      </c>
      <c r="I171" s="143"/>
      <c r="J171" s="144">
        <f>ROUND(I171*H171,2)</f>
        <v>0</v>
      </c>
      <c r="K171" s="206" t="s">
        <v>10982</v>
      </c>
      <c r="L171" s="33"/>
      <c r="M171" s="145" t="s">
        <v>1</v>
      </c>
      <c r="N171" s="146" t="s">
        <v>46</v>
      </c>
      <c r="P171" s="147">
        <f>O171*H171</f>
        <v>0</v>
      </c>
      <c r="Q171" s="147">
        <v>0</v>
      </c>
      <c r="R171" s="147">
        <f>Q171*H171</f>
        <v>0</v>
      </c>
      <c r="S171" s="147">
        <v>0</v>
      </c>
      <c r="T171" s="148">
        <f>S171*H171</f>
        <v>0</v>
      </c>
      <c r="AR171" s="149" t="s">
        <v>120</v>
      </c>
      <c r="AT171" s="149" t="s">
        <v>311</v>
      </c>
      <c r="AU171" s="149" t="s">
        <v>81</v>
      </c>
      <c r="AY171" s="17" t="s">
        <v>309</v>
      </c>
      <c r="BE171" s="150">
        <f>IF(N171="základní",J171,0)</f>
        <v>0</v>
      </c>
      <c r="BF171" s="150">
        <f>IF(N171="snížená",J171,0)</f>
        <v>0</v>
      </c>
      <c r="BG171" s="150">
        <f>IF(N171="zákl. přenesená",J171,0)</f>
        <v>0</v>
      </c>
      <c r="BH171" s="150">
        <f>IF(N171="sníž. přenesená",J171,0)</f>
        <v>0</v>
      </c>
      <c r="BI171" s="150">
        <f>IF(N171="nulová",J171,0)</f>
        <v>0</v>
      </c>
      <c r="BJ171" s="17" t="s">
        <v>88</v>
      </c>
      <c r="BK171" s="150">
        <f>ROUND(I171*H171,2)</f>
        <v>0</v>
      </c>
      <c r="BL171" s="17" t="s">
        <v>120</v>
      </c>
      <c r="BM171" s="149" t="s">
        <v>424</v>
      </c>
    </row>
    <row r="172" spans="2:65" s="1" customFormat="1" ht="19.5" x14ac:dyDescent="0.2">
      <c r="B172" s="33"/>
      <c r="D172" s="155" t="s">
        <v>318</v>
      </c>
      <c r="F172" s="156" t="s">
        <v>8835</v>
      </c>
      <c r="I172" s="153"/>
      <c r="L172" s="33"/>
      <c r="M172" s="154"/>
      <c r="T172" s="57"/>
      <c r="AT172" s="17" t="s">
        <v>318</v>
      </c>
      <c r="AU172" s="17" t="s">
        <v>81</v>
      </c>
    </row>
    <row r="173" spans="2:65" s="1" customFormat="1" ht="16.5" customHeight="1" x14ac:dyDescent="0.2">
      <c r="B173" s="137"/>
      <c r="C173" s="138" t="s">
        <v>426</v>
      </c>
      <c r="D173" s="138" t="s">
        <v>311</v>
      </c>
      <c r="E173" s="139" t="s">
        <v>8836</v>
      </c>
      <c r="F173" s="140" t="s">
        <v>8837</v>
      </c>
      <c r="G173" s="141" t="s">
        <v>314</v>
      </c>
      <c r="H173" s="142">
        <v>2</v>
      </c>
      <c r="I173" s="143"/>
      <c r="J173" s="144">
        <f>ROUND(I173*H173,2)</f>
        <v>0</v>
      </c>
      <c r="K173" s="206" t="s">
        <v>10982</v>
      </c>
      <c r="L173" s="33"/>
      <c r="M173" s="145" t="s">
        <v>1</v>
      </c>
      <c r="N173" s="146" t="s">
        <v>46</v>
      </c>
      <c r="P173" s="147">
        <f>O173*H173</f>
        <v>0</v>
      </c>
      <c r="Q173" s="147">
        <v>0</v>
      </c>
      <c r="R173" s="147">
        <f>Q173*H173</f>
        <v>0</v>
      </c>
      <c r="S173" s="147">
        <v>0</v>
      </c>
      <c r="T173" s="148">
        <f>S173*H173</f>
        <v>0</v>
      </c>
      <c r="AR173" s="149" t="s">
        <v>120</v>
      </c>
      <c r="AT173" s="149" t="s">
        <v>311</v>
      </c>
      <c r="AU173" s="149" t="s">
        <v>81</v>
      </c>
      <c r="AY173" s="17" t="s">
        <v>309</v>
      </c>
      <c r="BE173" s="150">
        <f>IF(N173="základní",J173,0)</f>
        <v>0</v>
      </c>
      <c r="BF173" s="150">
        <f>IF(N173="snížená",J173,0)</f>
        <v>0</v>
      </c>
      <c r="BG173" s="150">
        <f>IF(N173="zákl. přenesená",J173,0)</f>
        <v>0</v>
      </c>
      <c r="BH173" s="150">
        <f>IF(N173="sníž. přenesená",J173,0)</f>
        <v>0</v>
      </c>
      <c r="BI173" s="150">
        <f>IF(N173="nulová",J173,0)</f>
        <v>0</v>
      </c>
      <c r="BJ173" s="17" t="s">
        <v>88</v>
      </c>
      <c r="BK173" s="150">
        <f>ROUND(I173*H173,2)</f>
        <v>0</v>
      </c>
      <c r="BL173" s="17" t="s">
        <v>120</v>
      </c>
      <c r="BM173" s="149" t="s">
        <v>429</v>
      </c>
    </row>
    <row r="174" spans="2:65" s="1" customFormat="1" ht="19.5" x14ac:dyDescent="0.2">
      <c r="B174" s="33"/>
      <c r="D174" s="155" t="s">
        <v>318</v>
      </c>
      <c r="F174" s="156" t="s">
        <v>8838</v>
      </c>
      <c r="I174" s="153"/>
      <c r="L174" s="33"/>
      <c r="M174" s="154"/>
      <c r="T174" s="57"/>
      <c r="AT174" s="17" t="s">
        <v>318</v>
      </c>
      <c r="AU174" s="17" t="s">
        <v>81</v>
      </c>
    </row>
    <row r="175" spans="2:65" s="1" customFormat="1" ht="16.5" customHeight="1" x14ac:dyDescent="0.2">
      <c r="B175" s="137"/>
      <c r="C175" s="138" t="s">
        <v>371</v>
      </c>
      <c r="D175" s="138" t="s">
        <v>311</v>
      </c>
      <c r="E175" s="139" t="s">
        <v>8839</v>
      </c>
      <c r="F175" s="140" t="s">
        <v>8840</v>
      </c>
      <c r="G175" s="141" t="s">
        <v>314</v>
      </c>
      <c r="H175" s="142">
        <v>4</v>
      </c>
      <c r="I175" s="143"/>
      <c r="J175" s="144">
        <f>ROUND(I175*H175,2)</f>
        <v>0</v>
      </c>
      <c r="K175" s="206" t="s">
        <v>10982</v>
      </c>
      <c r="L175" s="33"/>
      <c r="M175" s="145" t="s">
        <v>1</v>
      </c>
      <c r="N175" s="146" t="s">
        <v>46</v>
      </c>
      <c r="P175" s="147">
        <f>O175*H175</f>
        <v>0</v>
      </c>
      <c r="Q175" s="147">
        <v>0</v>
      </c>
      <c r="R175" s="147">
        <f>Q175*H175</f>
        <v>0</v>
      </c>
      <c r="S175" s="147">
        <v>0</v>
      </c>
      <c r="T175" s="148">
        <f>S175*H175</f>
        <v>0</v>
      </c>
      <c r="AR175" s="149" t="s">
        <v>120</v>
      </c>
      <c r="AT175" s="149" t="s">
        <v>311</v>
      </c>
      <c r="AU175" s="149" t="s">
        <v>81</v>
      </c>
      <c r="AY175" s="17" t="s">
        <v>309</v>
      </c>
      <c r="BE175" s="150">
        <f>IF(N175="základní",J175,0)</f>
        <v>0</v>
      </c>
      <c r="BF175" s="150">
        <f>IF(N175="snížená",J175,0)</f>
        <v>0</v>
      </c>
      <c r="BG175" s="150">
        <f>IF(N175="zákl. přenesená",J175,0)</f>
        <v>0</v>
      </c>
      <c r="BH175" s="150">
        <f>IF(N175="sníž. přenesená",J175,0)</f>
        <v>0</v>
      </c>
      <c r="BI175" s="150">
        <f>IF(N175="nulová",J175,0)</f>
        <v>0</v>
      </c>
      <c r="BJ175" s="17" t="s">
        <v>88</v>
      </c>
      <c r="BK175" s="150">
        <f>ROUND(I175*H175,2)</f>
        <v>0</v>
      </c>
      <c r="BL175" s="17" t="s">
        <v>120</v>
      </c>
      <c r="BM175" s="149" t="s">
        <v>435</v>
      </c>
    </row>
    <row r="176" spans="2:65" s="1" customFormat="1" ht="19.5" x14ac:dyDescent="0.2">
      <c r="B176" s="33"/>
      <c r="D176" s="155" t="s">
        <v>318</v>
      </c>
      <c r="F176" s="156" t="s">
        <v>8841</v>
      </c>
      <c r="I176" s="153"/>
      <c r="L176" s="33"/>
      <c r="M176" s="154"/>
      <c r="T176" s="57"/>
      <c r="AT176" s="17" t="s">
        <v>318</v>
      </c>
      <c r="AU176" s="17" t="s">
        <v>81</v>
      </c>
    </row>
    <row r="177" spans="2:65" s="1" customFormat="1" ht="16.5" customHeight="1" x14ac:dyDescent="0.2">
      <c r="B177" s="137"/>
      <c r="C177" s="138" t="s">
        <v>437</v>
      </c>
      <c r="D177" s="138" t="s">
        <v>311</v>
      </c>
      <c r="E177" s="139" t="s">
        <v>8842</v>
      </c>
      <c r="F177" s="140" t="s">
        <v>8843</v>
      </c>
      <c r="G177" s="141" t="s">
        <v>314</v>
      </c>
      <c r="H177" s="142">
        <v>14</v>
      </c>
      <c r="I177" s="143"/>
      <c r="J177" s="144">
        <f>ROUND(I177*H177,2)</f>
        <v>0</v>
      </c>
      <c r="K177" s="206" t="s">
        <v>10982</v>
      </c>
      <c r="L177" s="33"/>
      <c r="M177" s="145" t="s">
        <v>1</v>
      </c>
      <c r="N177" s="146" t="s">
        <v>46</v>
      </c>
      <c r="P177" s="147">
        <f>O177*H177</f>
        <v>0</v>
      </c>
      <c r="Q177" s="147">
        <v>0</v>
      </c>
      <c r="R177" s="147">
        <f>Q177*H177</f>
        <v>0</v>
      </c>
      <c r="S177" s="147">
        <v>0</v>
      </c>
      <c r="T177" s="148">
        <f>S177*H177</f>
        <v>0</v>
      </c>
      <c r="AR177" s="149" t="s">
        <v>120</v>
      </c>
      <c r="AT177" s="149" t="s">
        <v>311</v>
      </c>
      <c r="AU177" s="149" t="s">
        <v>81</v>
      </c>
      <c r="AY177" s="17" t="s">
        <v>309</v>
      </c>
      <c r="BE177" s="150">
        <f>IF(N177="základní",J177,0)</f>
        <v>0</v>
      </c>
      <c r="BF177" s="150">
        <f>IF(N177="snížená",J177,0)</f>
        <v>0</v>
      </c>
      <c r="BG177" s="150">
        <f>IF(N177="zákl. přenesená",J177,0)</f>
        <v>0</v>
      </c>
      <c r="BH177" s="150">
        <f>IF(N177="sníž. přenesená",J177,0)</f>
        <v>0</v>
      </c>
      <c r="BI177" s="150">
        <f>IF(N177="nulová",J177,0)</f>
        <v>0</v>
      </c>
      <c r="BJ177" s="17" t="s">
        <v>88</v>
      </c>
      <c r="BK177" s="150">
        <f>ROUND(I177*H177,2)</f>
        <v>0</v>
      </c>
      <c r="BL177" s="17" t="s">
        <v>120</v>
      </c>
      <c r="BM177" s="149" t="s">
        <v>440</v>
      </c>
    </row>
    <row r="178" spans="2:65" s="1" customFormat="1" ht="19.5" x14ac:dyDescent="0.2">
      <c r="B178" s="33"/>
      <c r="D178" s="155" t="s">
        <v>318</v>
      </c>
      <c r="F178" s="156" t="s">
        <v>8844</v>
      </c>
      <c r="I178" s="153"/>
      <c r="L178" s="33"/>
      <c r="M178" s="154"/>
      <c r="T178" s="57"/>
      <c r="AT178" s="17" t="s">
        <v>318</v>
      </c>
      <c r="AU178" s="17" t="s">
        <v>81</v>
      </c>
    </row>
    <row r="179" spans="2:65" s="1" customFormat="1" ht="16.5" customHeight="1" x14ac:dyDescent="0.2">
      <c r="B179" s="137"/>
      <c r="C179" s="138" t="s">
        <v>376</v>
      </c>
      <c r="D179" s="138" t="s">
        <v>311</v>
      </c>
      <c r="E179" s="139" t="s">
        <v>8845</v>
      </c>
      <c r="F179" s="140" t="s">
        <v>8846</v>
      </c>
      <c r="G179" s="141" t="s">
        <v>314</v>
      </c>
      <c r="H179" s="142">
        <v>28</v>
      </c>
      <c r="I179" s="143"/>
      <c r="J179" s="144">
        <f>ROUND(I179*H179,2)</f>
        <v>0</v>
      </c>
      <c r="K179" s="206" t="s">
        <v>10982</v>
      </c>
      <c r="L179" s="33"/>
      <c r="M179" s="145" t="s">
        <v>1</v>
      </c>
      <c r="N179" s="146" t="s">
        <v>46</v>
      </c>
      <c r="P179" s="147">
        <f>O179*H179</f>
        <v>0</v>
      </c>
      <c r="Q179" s="147">
        <v>0</v>
      </c>
      <c r="R179" s="147">
        <f>Q179*H179</f>
        <v>0</v>
      </c>
      <c r="S179" s="147">
        <v>0</v>
      </c>
      <c r="T179" s="148">
        <f>S179*H179</f>
        <v>0</v>
      </c>
      <c r="AR179" s="149" t="s">
        <v>120</v>
      </c>
      <c r="AT179" s="149" t="s">
        <v>311</v>
      </c>
      <c r="AU179" s="149" t="s">
        <v>81</v>
      </c>
      <c r="AY179" s="17" t="s">
        <v>309</v>
      </c>
      <c r="BE179" s="150">
        <f>IF(N179="základní",J179,0)</f>
        <v>0</v>
      </c>
      <c r="BF179" s="150">
        <f>IF(N179="snížená",J179,0)</f>
        <v>0</v>
      </c>
      <c r="BG179" s="150">
        <f>IF(N179="zákl. přenesená",J179,0)</f>
        <v>0</v>
      </c>
      <c r="BH179" s="150">
        <f>IF(N179="sníž. přenesená",J179,0)</f>
        <v>0</v>
      </c>
      <c r="BI179" s="150">
        <f>IF(N179="nulová",J179,0)</f>
        <v>0</v>
      </c>
      <c r="BJ179" s="17" t="s">
        <v>88</v>
      </c>
      <c r="BK179" s="150">
        <f>ROUND(I179*H179,2)</f>
        <v>0</v>
      </c>
      <c r="BL179" s="17" t="s">
        <v>120</v>
      </c>
      <c r="BM179" s="149" t="s">
        <v>443</v>
      </c>
    </row>
    <row r="180" spans="2:65" s="1" customFormat="1" ht="19.5" x14ac:dyDescent="0.2">
      <c r="B180" s="33"/>
      <c r="D180" s="155" t="s">
        <v>318</v>
      </c>
      <c r="F180" s="156" t="s">
        <v>8847</v>
      </c>
      <c r="I180" s="153"/>
      <c r="L180" s="33"/>
      <c r="M180" s="154"/>
      <c r="T180" s="57"/>
      <c r="AT180" s="17" t="s">
        <v>318</v>
      </c>
      <c r="AU180" s="17" t="s">
        <v>81</v>
      </c>
    </row>
    <row r="181" spans="2:65" s="1" customFormat="1" ht="16.5" customHeight="1" x14ac:dyDescent="0.2">
      <c r="B181" s="137"/>
      <c r="C181" s="138" t="s">
        <v>444</v>
      </c>
      <c r="D181" s="138" t="s">
        <v>311</v>
      </c>
      <c r="E181" s="139" t="s">
        <v>8848</v>
      </c>
      <c r="F181" s="140" t="s">
        <v>8846</v>
      </c>
      <c r="G181" s="141" t="s">
        <v>314</v>
      </c>
      <c r="H181" s="142">
        <v>6</v>
      </c>
      <c r="I181" s="143"/>
      <c r="J181" s="144">
        <f>ROUND(I181*H181,2)</f>
        <v>0</v>
      </c>
      <c r="K181" s="206" t="s">
        <v>10982</v>
      </c>
      <c r="L181" s="33"/>
      <c r="M181" s="145" t="s">
        <v>1</v>
      </c>
      <c r="N181" s="146" t="s">
        <v>46</v>
      </c>
      <c r="P181" s="147">
        <f>O181*H181</f>
        <v>0</v>
      </c>
      <c r="Q181" s="147">
        <v>0</v>
      </c>
      <c r="R181" s="147">
        <f>Q181*H181</f>
        <v>0</v>
      </c>
      <c r="S181" s="147">
        <v>0</v>
      </c>
      <c r="T181" s="148">
        <f>S181*H181</f>
        <v>0</v>
      </c>
      <c r="AR181" s="149" t="s">
        <v>120</v>
      </c>
      <c r="AT181" s="149" t="s">
        <v>311</v>
      </c>
      <c r="AU181" s="149" t="s">
        <v>81</v>
      </c>
      <c r="AY181" s="17" t="s">
        <v>309</v>
      </c>
      <c r="BE181" s="150">
        <f>IF(N181="základní",J181,0)</f>
        <v>0</v>
      </c>
      <c r="BF181" s="150">
        <f>IF(N181="snížená",J181,0)</f>
        <v>0</v>
      </c>
      <c r="BG181" s="150">
        <f>IF(N181="zákl. přenesená",J181,0)</f>
        <v>0</v>
      </c>
      <c r="BH181" s="150">
        <f>IF(N181="sníž. přenesená",J181,0)</f>
        <v>0</v>
      </c>
      <c r="BI181" s="150">
        <f>IF(N181="nulová",J181,0)</f>
        <v>0</v>
      </c>
      <c r="BJ181" s="17" t="s">
        <v>88</v>
      </c>
      <c r="BK181" s="150">
        <f>ROUND(I181*H181,2)</f>
        <v>0</v>
      </c>
      <c r="BL181" s="17" t="s">
        <v>120</v>
      </c>
      <c r="BM181" s="149" t="s">
        <v>447</v>
      </c>
    </row>
    <row r="182" spans="2:65" s="1" customFormat="1" ht="19.5" x14ac:dyDescent="0.2">
      <c r="B182" s="33"/>
      <c r="D182" s="155" t="s">
        <v>318</v>
      </c>
      <c r="F182" s="156" t="s">
        <v>8847</v>
      </c>
      <c r="I182" s="153"/>
      <c r="L182" s="33"/>
      <c r="M182" s="154"/>
      <c r="T182" s="57"/>
      <c r="AT182" s="17" t="s">
        <v>318</v>
      </c>
      <c r="AU182" s="17" t="s">
        <v>81</v>
      </c>
    </row>
    <row r="183" spans="2:65" s="1" customFormat="1" ht="16.5" customHeight="1" x14ac:dyDescent="0.2">
      <c r="B183" s="137"/>
      <c r="C183" s="138" t="s">
        <v>381</v>
      </c>
      <c r="D183" s="138" t="s">
        <v>311</v>
      </c>
      <c r="E183" s="139" t="s">
        <v>8849</v>
      </c>
      <c r="F183" s="140" t="s">
        <v>8850</v>
      </c>
      <c r="G183" s="141" t="s">
        <v>314</v>
      </c>
      <c r="H183" s="142">
        <v>2</v>
      </c>
      <c r="I183" s="143"/>
      <c r="J183" s="144">
        <f>ROUND(I183*H183,2)</f>
        <v>0</v>
      </c>
      <c r="K183" s="206" t="s">
        <v>10982</v>
      </c>
      <c r="L183" s="33"/>
      <c r="M183" s="145" t="s">
        <v>1</v>
      </c>
      <c r="N183" s="146" t="s">
        <v>46</v>
      </c>
      <c r="P183" s="147">
        <f>O183*H183</f>
        <v>0</v>
      </c>
      <c r="Q183" s="147">
        <v>0</v>
      </c>
      <c r="R183" s="147">
        <f>Q183*H183</f>
        <v>0</v>
      </c>
      <c r="S183" s="147">
        <v>0</v>
      </c>
      <c r="T183" s="148">
        <f>S183*H183</f>
        <v>0</v>
      </c>
      <c r="AR183" s="149" t="s">
        <v>120</v>
      </c>
      <c r="AT183" s="149" t="s">
        <v>311</v>
      </c>
      <c r="AU183" s="149" t="s">
        <v>81</v>
      </c>
      <c r="AY183" s="17" t="s">
        <v>309</v>
      </c>
      <c r="BE183" s="150">
        <f>IF(N183="základní",J183,0)</f>
        <v>0</v>
      </c>
      <c r="BF183" s="150">
        <f>IF(N183="snížená",J183,0)</f>
        <v>0</v>
      </c>
      <c r="BG183" s="150">
        <f>IF(N183="zákl. přenesená",J183,0)</f>
        <v>0</v>
      </c>
      <c r="BH183" s="150">
        <f>IF(N183="sníž. přenesená",J183,0)</f>
        <v>0</v>
      </c>
      <c r="BI183" s="150">
        <f>IF(N183="nulová",J183,0)</f>
        <v>0</v>
      </c>
      <c r="BJ183" s="17" t="s">
        <v>88</v>
      </c>
      <c r="BK183" s="150">
        <f>ROUND(I183*H183,2)</f>
        <v>0</v>
      </c>
      <c r="BL183" s="17" t="s">
        <v>120</v>
      </c>
      <c r="BM183" s="149" t="s">
        <v>452</v>
      </c>
    </row>
    <row r="184" spans="2:65" s="1" customFormat="1" ht="19.5" x14ac:dyDescent="0.2">
      <c r="B184" s="33"/>
      <c r="D184" s="155" t="s">
        <v>318</v>
      </c>
      <c r="F184" s="156" t="s">
        <v>8851</v>
      </c>
      <c r="I184" s="153"/>
      <c r="L184" s="33"/>
      <c r="M184" s="154"/>
      <c r="T184" s="57"/>
      <c r="AT184" s="17" t="s">
        <v>318</v>
      </c>
      <c r="AU184" s="17" t="s">
        <v>81</v>
      </c>
    </row>
    <row r="185" spans="2:65" s="1" customFormat="1" ht="16.5" customHeight="1" x14ac:dyDescent="0.2">
      <c r="B185" s="137"/>
      <c r="C185" s="138" t="s">
        <v>458</v>
      </c>
      <c r="D185" s="138" t="s">
        <v>311</v>
      </c>
      <c r="E185" s="139" t="s">
        <v>8852</v>
      </c>
      <c r="F185" s="140" t="s">
        <v>8853</v>
      </c>
      <c r="G185" s="141" t="s">
        <v>314</v>
      </c>
      <c r="H185" s="142">
        <v>4</v>
      </c>
      <c r="I185" s="143"/>
      <c r="J185" s="144">
        <f>ROUND(I185*H185,2)</f>
        <v>0</v>
      </c>
      <c r="K185" s="206" t="s">
        <v>10982</v>
      </c>
      <c r="L185" s="33"/>
      <c r="M185" s="145" t="s">
        <v>1</v>
      </c>
      <c r="N185" s="146" t="s">
        <v>46</v>
      </c>
      <c r="P185" s="147">
        <f>O185*H185</f>
        <v>0</v>
      </c>
      <c r="Q185" s="147">
        <v>0</v>
      </c>
      <c r="R185" s="147">
        <f>Q185*H185</f>
        <v>0</v>
      </c>
      <c r="S185" s="147">
        <v>0</v>
      </c>
      <c r="T185" s="148">
        <f>S185*H185</f>
        <v>0</v>
      </c>
      <c r="AR185" s="149" t="s">
        <v>120</v>
      </c>
      <c r="AT185" s="149" t="s">
        <v>311</v>
      </c>
      <c r="AU185" s="149" t="s">
        <v>81</v>
      </c>
      <c r="AY185" s="17" t="s">
        <v>309</v>
      </c>
      <c r="BE185" s="150">
        <f>IF(N185="základní",J185,0)</f>
        <v>0</v>
      </c>
      <c r="BF185" s="150">
        <f>IF(N185="snížená",J185,0)</f>
        <v>0</v>
      </c>
      <c r="BG185" s="150">
        <f>IF(N185="zákl. přenesená",J185,0)</f>
        <v>0</v>
      </c>
      <c r="BH185" s="150">
        <f>IF(N185="sníž. přenesená",J185,0)</f>
        <v>0</v>
      </c>
      <c r="BI185" s="150">
        <f>IF(N185="nulová",J185,0)</f>
        <v>0</v>
      </c>
      <c r="BJ185" s="17" t="s">
        <v>88</v>
      </c>
      <c r="BK185" s="150">
        <f>ROUND(I185*H185,2)</f>
        <v>0</v>
      </c>
      <c r="BL185" s="17" t="s">
        <v>120</v>
      </c>
      <c r="BM185" s="149" t="s">
        <v>461</v>
      </c>
    </row>
    <row r="186" spans="2:65" s="1" customFormat="1" ht="19.5" x14ac:dyDescent="0.2">
      <c r="B186" s="33"/>
      <c r="D186" s="155" t="s">
        <v>318</v>
      </c>
      <c r="F186" s="156" t="s">
        <v>8854</v>
      </c>
      <c r="I186" s="153"/>
      <c r="L186" s="33"/>
      <c r="M186" s="154"/>
      <c r="T186" s="57"/>
      <c r="AT186" s="17" t="s">
        <v>318</v>
      </c>
      <c r="AU186" s="17" t="s">
        <v>81</v>
      </c>
    </row>
    <row r="187" spans="2:65" s="1" customFormat="1" ht="16.5" customHeight="1" x14ac:dyDescent="0.2">
      <c r="B187" s="137"/>
      <c r="C187" s="138" t="s">
        <v>385</v>
      </c>
      <c r="D187" s="138" t="s">
        <v>311</v>
      </c>
      <c r="E187" s="139" t="s">
        <v>8855</v>
      </c>
      <c r="F187" s="140" t="s">
        <v>8856</v>
      </c>
      <c r="G187" s="141" t="s">
        <v>314</v>
      </c>
      <c r="H187" s="142">
        <v>1</v>
      </c>
      <c r="I187" s="143"/>
      <c r="J187" s="144">
        <f>ROUND(I187*H187,2)</f>
        <v>0</v>
      </c>
      <c r="K187" s="206" t="s">
        <v>10982</v>
      </c>
      <c r="L187" s="33"/>
      <c r="M187" s="145" t="s">
        <v>1</v>
      </c>
      <c r="N187" s="146" t="s">
        <v>46</v>
      </c>
      <c r="P187" s="147">
        <f>O187*H187</f>
        <v>0</v>
      </c>
      <c r="Q187" s="147">
        <v>0</v>
      </c>
      <c r="R187" s="147">
        <f>Q187*H187</f>
        <v>0</v>
      </c>
      <c r="S187" s="147">
        <v>0</v>
      </c>
      <c r="T187" s="148">
        <f>S187*H187</f>
        <v>0</v>
      </c>
      <c r="AR187" s="149" t="s">
        <v>120</v>
      </c>
      <c r="AT187" s="149" t="s">
        <v>311</v>
      </c>
      <c r="AU187" s="149" t="s">
        <v>81</v>
      </c>
      <c r="AY187" s="17" t="s">
        <v>309</v>
      </c>
      <c r="BE187" s="150">
        <f>IF(N187="základní",J187,0)</f>
        <v>0</v>
      </c>
      <c r="BF187" s="150">
        <f>IF(N187="snížená",J187,0)</f>
        <v>0</v>
      </c>
      <c r="BG187" s="150">
        <f>IF(N187="zákl. přenesená",J187,0)</f>
        <v>0</v>
      </c>
      <c r="BH187" s="150">
        <f>IF(N187="sníž. přenesená",J187,0)</f>
        <v>0</v>
      </c>
      <c r="BI187" s="150">
        <f>IF(N187="nulová",J187,0)</f>
        <v>0</v>
      </c>
      <c r="BJ187" s="17" t="s">
        <v>88</v>
      </c>
      <c r="BK187" s="150">
        <f>ROUND(I187*H187,2)</f>
        <v>0</v>
      </c>
      <c r="BL187" s="17" t="s">
        <v>120</v>
      </c>
      <c r="BM187" s="149" t="s">
        <v>468</v>
      </c>
    </row>
    <row r="188" spans="2:65" s="1" customFormat="1" ht="19.5" x14ac:dyDescent="0.2">
      <c r="B188" s="33"/>
      <c r="D188" s="155" t="s">
        <v>318</v>
      </c>
      <c r="F188" s="156" t="s">
        <v>8851</v>
      </c>
      <c r="I188" s="153"/>
      <c r="L188" s="33"/>
      <c r="M188" s="154"/>
      <c r="T188" s="57"/>
      <c r="AT188" s="17" t="s">
        <v>318</v>
      </c>
      <c r="AU188" s="17" t="s">
        <v>81</v>
      </c>
    </row>
    <row r="189" spans="2:65" s="1" customFormat="1" ht="16.5" customHeight="1" x14ac:dyDescent="0.2">
      <c r="B189" s="137"/>
      <c r="C189" s="138" t="s">
        <v>471</v>
      </c>
      <c r="D189" s="138" t="s">
        <v>311</v>
      </c>
      <c r="E189" s="139" t="s">
        <v>8857</v>
      </c>
      <c r="F189" s="140" t="s">
        <v>8858</v>
      </c>
      <c r="G189" s="141" t="s">
        <v>314</v>
      </c>
      <c r="H189" s="142">
        <v>13</v>
      </c>
      <c r="I189" s="143"/>
      <c r="J189" s="144">
        <f>ROUND(I189*H189,2)</f>
        <v>0</v>
      </c>
      <c r="K189" s="206" t="s">
        <v>10982</v>
      </c>
      <c r="L189" s="33"/>
      <c r="M189" s="145" t="s">
        <v>1</v>
      </c>
      <c r="N189" s="146" t="s">
        <v>46</v>
      </c>
      <c r="P189" s="147">
        <f>O189*H189</f>
        <v>0</v>
      </c>
      <c r="Q189" s="147">
        <v>0</v>
      </c>
      <c r="R189" s="147">
        <f>Q189*H189</f>
        <v>0</v>
      </c>
      <c r="S189" s="147">
        <v>0</v>
      </c>
      <c r="T189" s="148">
        <f>S189*H189</f>
        <v>0</v>
      </c>
      <c r="AR189" s="149" t="s">
        <v>120</v>
      </c>
      <c r="AT189" s="149" t="s">
        <v>311</v>
      </c>
      <c r="AU189" s="149" t="s">
        <v>81</v>
      </c>
      <c r="AY189" s="17" t="s">
        <v>309</v>
      </c>
      <c r="BE189" s="150">
        <f>IF(N189="základní",J189,0)</f>
        <v>0</v>
      </c>
      <c r="BF189" s="150">
        <f>IF(N189="snížená",J189,0)</f>
        <v>0</v>
      </c>
      <c r="BG189" s="150">
        <f>IF(N189="zákl. přenesená",J189,0)</f>
        <v>0</v>
      </c>
      <c r="BH189" s="150">
        <f>IF(N189="sníž. přenesená",J189,0)</f>
        <v>0</v>
      </c>
      <c r="BI189" s="150">
        <f>IF(N189="nulová",J189,0)</f>
        <v>0</v>
      </c>
      <c r="BJ189" s="17" t="s">
        <v>88</v>
      </c>
      <c r="BK189" s="150">
        <f>ROUND(I189*H189,2)</f>
        <v>0</v>
      </c>
      <c r="BL189" s="17" t="s">
        <v>120</v>
      </c>
      <c r="BM189" s="149" t="s">
        <v>474</v>
      </c>
    </row>
    <row r="190" spans="2:65" s="1" customFormat="1" ht="19.5" x14ac:dyDescent="0.2">
      <c r="B190" s="33"/>
      <c r="D190" s="155" t="s">
        <v>318</v>
      </c>
      <c r="F190" s="156" t="s">
        <v>8859</v>
      </c>
      <c r="I190" s="153"/>
      <c r="L190" s="33"/>
      <c r="M190" s="154"/>
      <c r="T190" s="57"/>
      <c r="AT190" s="17" t="s">
        <v>318</v>
      </c>
      <c r="AU190" s="17" t="s">
        <v>81</v>
      </c>
    </row>
    <row r="191" spans="2:65" s="1" customFormat="1" ht="16.5" customHeight="1" x14ac:dyDescent="0.2">
      <c r="B191" s="137"/>
      <c r="C191" s="138" t="s">
        <v>392</v>
      </c>
      <c r="D191" s="138" t="s">
        <v>311</v>
      </c>
      <c r="E191" s="139" t="s">
        <v>8860</v>
      </c>
      <c r="F191" s="140" t="s">
        <v>8861</v>
      </c>
      <c r="G191" s="141" t="s">
        <v>314</v>
      </c>
      <c r="H191" s="142">
        <v>3</v>
      </c>
      <c r="I191" s="143"/>
      <c r="J191" s="144">
        <f>ROUND(I191*H191,2)</f>
        <v>0</v>
      </c>
      <c r="K191" s="206" t="s">
        <v>10982</v>
      </c>
      <c r="L191" s="33"/>
      <c r="M191" s="145" t="s">
        <v>1</v>
      </c>
      <c r="N191" s="146" t="s">
        <v>46</v>
      </c>
      <c r="P191" s="147">
        <f>O191*H191</f>
        <v>0</v>
      </c>
      <c r="Q191" s="147">
        <v>0</v>
      </c>
      <c r="R191" s="147">
        <f>Q191*H191</f>
        <v>0</v>
      </c>
      <c r="S191" s="147">
        <v>0</v>
      </c>
      <c r="T191" s="148">
        <f>S191*H191</f>
        <v>0</v>
      </c>
      <c r="AR191" s="149" t="s">
        <v>120</v>
      </c>
      <c r="AT191" s="149" t="s">
        <v>311</v>
      </c>
      <c r="AU191" s="149" t="s">
        <v>81</v>
      </c>
      <c r="AY191" s="17" t="s">
        <v>309</v>
      </c>
      <c r="BE191" s="150">
        <f>IF(N191="základní",J191,0)</f>
        <v>0</v>
      </c>
      <c r="BF191" s="150">
        <f>IF(N191="snížená",J191,0)</f>
        <v>0</v>
      </c>
      <c r="BG191" s="150">
        <f>IF(N191="zákl. přenesená",J191,0)</f>
        <v>0</v>
      </c>
      <c r="BH191" s="150">
        <f>IF(N191="sníž. přenesená",J191,0)</f>
        <v>0</v>
      </c>
      <c r="BI191" s="150">
        <f>IF(N191="nulová",J191,0)</f>
        <v>0</v>
      </c>
      <c r="BJ191" s="17" t="s">
        <v>88</v>
      </c>
      <c r="BK191" s="150">
        <f>ROUND(I191*H191,2)</f>
        <v>0</v>
      </c>
      <c r="BL191" s="17" t="s">
        <v>120</v>
      </c>
      <c r="BM191" s="149" t="s">
        <v>478</v>
      </c>
    </row>
    <row r="192" spans="2:65" s="1" customFormat="1" ht="19.5" x14ac:dyDescent="0.2">
      <c r="B192" s="33"/>
      <c r="D192" s="155" t="s">
        <v>318</v>
      </c>
      <c r="F192" s="156" t="s">
        <v>8862</v>
      </c>
      <c r="I192" s="153"/>
      <c r="L192" s="33"/>
      <c r="M192" s="154"/>
      <c r="T192" s="57"/>
      <c r="AT192" s="17" t="s">
        <v>318</v>
      </c>
      <c r="AU192" s="17" t="s">
        <v>81</v>
      </c>
    </row>
    <row r="193" spans="2:65" s="1" customFormat="1" ht="16.5" customHeight="1" x14ac:dyDescent="0.2">
      <c r="B193" s="137"/>
      <c r="C193" s="138" t="s">
        <v>480</v>
      </c>
      <c r="D193" s="138" t="s">
        <v>311</v>
      </c>
      <c r="E193" s="139" t="s">
        <v>8863</v>
      </c>
      <c r="F193" s="140" t="s">
        <v>8864</v>
      </c>
      <c r="G193" s="141" t="s">
        <v>314</v>
      </c>
      <c r="H193" s="142">
        <v>4</v>
      </c>
      <c r="I193" s="143"/>
      <c r="J193" s="144">
        <f>ROUND(I193*H193,2)</f>
        <v>0</v>
      </c>
      <c r="K193" s="206" t="s">
        <v>10982</v>
      </c>
      <c r="L193" s="33"/>
      <c r="M193" s="145" t="s">
        <v>1</v>
      </c>
      <c r="N193" s="146" t="s">
        <v>46</v>
      </c>
      <c r="P193" s="147">
        <f>O193*H193</f>
        <v>0</v>
      </c>
      <c r="Q193" s="147">
        <v>0</v>
      </c>
      <c r="R193" s="147">
        <f>Q193*H193</f>
        <v>0</v>
      </c>
      <c r="S193" s="147">
        <v>0</v>
      </c>
      <c r="T193" s="148">
        <f>S193*H193</f>
        <v>0</v>
      </c>
      <c r="AR193" s="149" t="s">
        <v>120</v>
      </c>
      <c r="AT193" s="149" t="s">
        <v>311</v>
      </c>
      <c r="AU193" s="149" t="s">
        <v>81</v>
      </c>
      <c r="AY193" s="17" t="s">
        <v>309</v>
      </c>
      <c r="BE193" s="150">
        <f>IF(N193="základní",J193,0)</f>
        <v>0</v>
      </c>
      <c r="BF193" s="150">
        <f>IF(N193="snížená",J193,0)</f>
        <v>0</v>
      </c>
      <c r="BG193" s="150">
        <f>IF(N193="zákl. přenesená",J193,0)</f>
        <v>0</v>
      </c>
      <c r="BH193" s="150">
        <f>IF(N193="sníž. přenesená",J193,0)</f>
        <v>0</v>
      </c>
      <c r="BI193" s="150">
        <f>IF(N193="nulová",J193,0)</f>
        <v>0</v>
      </c>
      <c r="BJ193" s="17" t="s">
        <v>88</v>
      </c>
      <c r="BK193" s="150">
        <f>ROUND(I193*H193,2)</f>
        <v>0</v>
      </c>
      <c r="BL193" s="17" t="s">
        <v>120</v>
      </c>
      <c r="BM193" s="149" t="s">
        <v>483</v>
      </c>
    </row>
    <row r="194" spans="2:65" s="1" customFormat="1" ht="19.5" x14ac:dyDescent="0.2">
      <c r="B194" s="33"/>
      <c r="D194" s="155" t="s">
        <v>318</v>
      </c>
      <c r="F194" s="156" t="s">
        <v>8865</v>
      </c>
      <c r="I194" s="153"/>
      <c r="L194" s="33"/>
      <c r="M194" s="154"/>
      <c r="T194" s="57"/>
      <c r="AT194" s="17" t="s">
        <v>318</v>
      </c>
      <c r="AU194" s="17" t="s">
        <v>81</v>
      </c>
    </row>
    <row r="195" spans="2:65" s="1" customFormat="1" ht="16.5" customHeight="1" x14ac:dyDescent="0.2">
      <c r="B195" s="137"/>
      <c r="C195" s="138" t="s">
        <v>398</v>
      </c>
      <c r="D195" s="138" t="s">
        <v>311</v>
      </c>
      <c r="E195" s="139" t="s">
        <v>8866</v>
      </c>
      <c r="F195" s="140" t="s">
        <v>8867</v>
      </c>
      <c r="G195" s="141" t="s">
        <v>314</v>
      </c>
      <c r="H195" s="142">
        <v>3</v>
      </c>
      <c r="I195" s="143"/>
      <c r="J195" s="144">
        <f>ROUND(I195*H195,2)</f>
        <v>0</v>
      </c>
      <c r="K195" s="206" t="s">
        <v>10982</v>
      </c>
      <c r="L195" s="33"/>
      <c r="M195" s="145" t="s">
        <v>1</v>
      </c>
      <c r="N195" s="146" t="s">
        <v>46</v>
      </c>
      <c r="P195" s="147">
        <f>O195*H195</f>
        <v>0</v>
      </c>
      <c r="Q195" s="147">
        <v>0</v>
      </c>
      <c r="R195" s="147">
        <f>Q195*H195</f>
        <v>0</v>
      </c>
      <c r="S195" s="147">
        <v>0</v>
      </c>
      <c r="T195" s="148">
        <f>S195*H195</f>
        <v>0</v>
      </c>
      <c r="AR195" s="149" t="s">
        <v>120</v>
      </c>
      <c r="AT195" s="149" t="s">
        <v>311</v>
      </c>
      <c r="AU195" s="149" t="s">
        <v>81</v>
      </c>
      <c r="AY195" s="17" t="s">
        <v>309</v>
      </c>
      <c r="BE195" s="150">
        <f>IF(N195="základní",J195,0)</f>
        <v>0</v>
      </c>
      <c r="BF195" s="150">
        <f>IF(N195="snížená",J195,0)</f>
        <v>0</v>
      </c>
      <c r="BG195" s="150">
        <f>IF(N195="zákl. přenesená",J195,0)</f>
        <v>0</v>
      </c>
      <c r="BH195" s="150">
        <f>IF(N195="sníž. přenesená",J195,0)</f>
        <v>0</v>
      </c>
      <c r="BI195" s="150">
        <f>IF(N195="nulová",J195,0)</f>
        <v>0</v>
      </c>
      <c r="BJ195" s="17" t="s">
        <v>88</v>
      </c>
      <c r="BK195" s="150">
        <f>ROUND(I195*H195,2)</f>
        <v>0</v>
      </c>
      <c r="BL195" s="17" t="s">
        <v>120</v>
      </c>
      <c r="BM195" s="149" t="s">
        <v>488</v>
      </c>
    </row>
    <row r="196" spans="2:65" s="1" customFormat="1" ht="19.5" x14ac:dyDescent="0.2">
      <c r="B196" s="33"/>
      <c r="D196" s="155" t="s">
        <v>318</v>
      </c>
      <c r="F196" s="156" t="s">
        <v>8868</v>
      </c>
      <c r="I196" s="153"/>
      <c r="L196" s="33"/>
      <c r="M196" s="154"/>
      <c r="T196" s="57"/>
      <c r="AT196" s="17" t="s">
        <v>318</v>
      </c>
      <c r="AU196" s="17" t="s">
        <v>81</v>
      </c>
    </row>
    <row r="197" spans="2:65" s="1" customFormat="1" ht="16.5" customHeight="1" x14ac:dyDescent="0.2">
      <c r="B197" s="137"/>
      <c r="C197" s="138" t="s">
        <v>491</v>
      </c>
      <c r="D197" s="138" t="s">
        <v>311</v>
      </c>
      <c r="E197" s="139" t="s">
        <v>8869</v>
      </c>
      <c r="F197" s="140" t="s">
        <v>8870</v>
      </c>
      <c r="G197" s="141" t="s">
        <v>314</v>
      </c>
      <c r="H197" s="142">
        <v>26</v>
      </c>
      <c r="I197" s="143"/>
      <c r="J197" s="144">
        <f>ROUND(I197*H197,2)</f>
        <v>0</v>
      </c>
      <c r="K197" s="206" t="s">
        <v>10982</v>
      </c>
      <c r="L197" s="33"/>
      <c r="M197" s="145" t="s">
        <v>1</v>
      </c>
      <c r="N197" s="146" t="s">
        <v>46</v>
      </c>
      <c r="P197" s="147">
        <f>O197*H197</f>
        <v>0</v>
      </c>
      <c r="Q197" s="147">
        <v>0</v>
      </c>
      <c r="R197" s="147">
        <f>Q197*H197</f>
        <v>0</v>
      </c>
      <c r="S197" s="147">
        <v>0</v>
      </c>
      <c r="T197" s="148">
        <f>S197*H197</f>
        <v>0</v>
      </c>
      <c r="AR197" s="149" t="s">
        <v>120</v>
      </c>
      <c r="AT197" s="149" t="s">
        <v>311</v>
      </c>
      <c r="AU197" s="149" t="s">
        <v>81</v>
      </c>
      <c r="AY197" s="17" t="s">
        <v>309</v>
      </c>
      <c r="BE197" s="150">
        <f>IF(N197="základní",J197,0)</f>
        <v>0</v>
      </c>
      <c r="BF197" s="150">
        <f>IF(N197="snížená",J197,0)</f>
        <v>0</v>
      </c>
      <c r="BG197" s="150">
        <f>IF(N197="zákl. přenesená",J197,0)</f>
        <v>0</v>
      </c>
      <c r="BH197" s="150">
        <f>IF(N197="sníž. přenesená",J197,0)</f>
        <v>0</v>
      </c>
      <c r="BI197" s="150">
        <f>IF(N197="nulová",J197,0)</f>
        <v>0</v>
      </c>
      <c r="BJ197" s="17" t="s">
        <v>88</v>
      </c>
      <c r="BK197" s="150">
        <f>ROUND(I197*H197,2)</f>
        <v>0</v>
      </c>
      <c r="BL197" s="17" t="s">
        <v>120</v>
      </c>
      <c r="BM197" s="149" t="s">
        <v>494</v>
      </c>
    </row>
    <row r="198" spans="2:65" s="1" customFormat="1" ht="19.5" x14ac:dyDescent="0.2">
      <c r="B198" s="33"/>
      <c r="D198" s="155" t="s">
        <v>318</v>
      </c>
      <c r="F198" s="156" t="s">
        <v>8868</v>
      </c>
      <c r="I198" s="153"/>
      <c r="L198" s="33"/>
      <c r="M198" s="154"/>
      <c r="T198" s="57"/>
      <c r="AT198" s="17" t="s">
        <v>318</v>
      </c>
      <c r="AU198" s="17" t="s">
        <v>81</v>
      </c>
    </row>
    <row r="199" spans="2:65" s="1" customFormat="1" ht="16.5" customHeight="1" x14ac:dyDescent="0.2">
      <c r="B199" s="137"/>
      <c r="C199" s="138" t="s">
        <v>402</v>
      </c>
      <c r="D199" s="138" t="s">
        <v>311</v>
      </c>
      <c r="E199" s="139" t="s">
        <v>8871</v>
      </c>
      <c r="F199" s="140" t="s">
        <v>8872</v>
      </c>
      <c r="G199" s="141" t="s">
        <v>314</v>
      </c>
      <c r="H199" s="142">
        <v>4</v>
      </c>
      <c r="I199" s="143"/>
      <c r="J199" s="144">
        <f>ROUND(I199*H199,2)</f>
        <v>0</v>
      </c>
      <c r="K199" s="206" t="s">
        <v>10982</v>
      </c>
      <c r="L199" s="33"/>
      <c r="M199" s="145" t="s">
        <v>1</v>
      </c>
      <c r="N199" s="146" t="s">
        <v>46</v>
      </c>
      <c r="P199" s="147">
        <f>O199*H199</f>
        <v>0</v>
      </c>
      <c r="Q199" s="147">
        <v>0</v>
      </c>
      <c r="R199" s="147">
        <f>Q199*H199</f>
        <v>0</v>
      </c>
      <c r="S199" s="147">
        <v>0</v>
      </c>
      <c r="T199" s="148">
        <f>S199*H199</f>
        <v>0</v>
      </c>
      <c r="AR199" s="149" t="s">
        <v>120</v>
      </c>
      <c r="AT199" s="149" t="s">
        <v>311</v>
      </c>
      <c r="AU199" s="149" t="s">
        <v>81</v>
      </c>
      <c r="AY199" s="17" t="s">
        <v>309</v>
      </c>
      <c r="BE199" s="150">
        <f>IF(N199="základní",J199,0)</f>
        <v>0</v>
      </c>
      <c r="BF199" s="150">
        <f>IF(N199="snížená",J199,0)</f>
        <v>0</v>
      </c>
      <c r="BG199" s="150">
        <f>IF(N199="zákl. přenesená",J199,0)</f>
        <v>0</v>
      </c>
      <c r="BH199" s="150">
        <f>IF(N199="sníž. přenesená",J199,0)</f>
        <v>0</v>
      </c>
      <c r="BI199" s="150">
        <f>IF(N199="nulová",J199,0)</f>
        <v>0</v>
      </c>
      <c r="BJ199" s="17" t="s">
        <v>88</v>
      </c>
      <c r="BK199" s="150">
        <f>ROUND(I199*H199,2)</f>
        <v>0</v>
      </c>
      <c r="BL199" s="17" t="s">
        <v>120</v>
      </c>
      <c r="BM199" s="149" t="s">
        <v>501</v>
      </c>
    </row>
    <row r="200" spans="2:65" s="1" customFormat="1" ht="19.5" x14ac:dyDescent="0.2">
      <c r="B200" s="33"/>
      <c r="D200" s="155" t="s">
        <v>318</v>
      </c>
      <c r="F200" s="156" t="s">
        <v>8873</v>
      </c>
      <c r="I200" s="153"/>
      <c r="L200" s="33"/>
      <c r="M200" s="154"/>
      <c r="T200" s="57"/>
      <c r="AT200" s="17" t="s">
        <v>318</v>
      </c>
      <c r="AU200" s="17" t="s">
        <v>81</v>
      </c>
    </row>
    <row r="201" spans="2:65" s="1" customFormat="1" ht="16.5" customHeight="1" x14ac:dyDescent="0.2">
      <c r="B201" s="137"/>
      <c r="C201" s="138" t="s">
        <v>503</v>
      </c>
      <c r="D201" s="138" t="s">
        <v>311</v>
      </c>
      <c r="E201" s="139" t="s">
        <v>8874</v>
      </c>
      <c r="F201" s="140" t="s">
        <v>8875</v>
      </c>
      <c r="G201" s="141" t="s">
        <v>314</v>
      </c>
      <c r="H201" s="142">
        <v>2</v>
      </c>
      <c r="I201" s="143"/>
      <c r="J201" s="144">
        <f>ROUND(I201*H201,2)</f>
        <v>0</v>
      </c>
      <c r="K201" s="206" t="s">
        <v>10982</v>
      </c>
      <c r="L201" s="33"/>
      <c r="M201" s="145" t="s">
        <v>1</v>
      </c>
      <c r="N201" s="146" t="s">
        <v>46</v>
      </c>
      <c r="P201" s="147">
        <f>O201*H201</f>
        <v>0</v>
      </c>
      <c r="Q201" s="147">
        <v>0</v>
      </c>
      <c r="R201" s="147">
        <f>Q201*H201</f>
        <v>0</v>
      </c>
      <c r="S201" s="147">
        <v>0</v>
      </c>
      <c r="T201" s="148">
        <f>S201*H201</f>
        <v>0</v>
      </c>
      <c r="AR201" s="149" t="s">
        <v>120</v>
      </c>
      <c r="AT201" s="149" t="s">
        <v>311</v>
      </c>
      <c r="AU201" s="149" t="s">
        <v>81</v>
      </c>
      <c r="AY201" s="17" t="s">
        <v>309</v>
      </c>
      <c r="BE201" s="150">
        <f>IF(N201="základní",J201,0)</f>
        <v>0</v>
      </c>
      <c r="BF201" s="150">
        <f>IF(N201="snížená",J201,0)</f>
        <v>0</v>
      </c>
      <c r="BG201" s="150">
        <f>IF(N201="zákl. přenesená",J201,0)</f>
        <v>0</v>
      </c>
      <c r="BH201" s="150">
        <f>IF(N201="sníž. přenesená",J201,0)</f>
        <v>0</v>
      </c>
      <c r="BI201" s="150">
        <f>IF(N201="nulová",J201,0)</f>
        <v>0</v>
      </c>
      <c r="BJ201" s="17" t="s">
        <v>88</v>
      </c>
      <c r="BK201" s="150">
        <f>ROUND(I201*H201,2)</f>
        <v>0</v>
      </c>
      <c r="BL201" s="17" t="s">
        <v>120</v>
      </c>
      <c r="BM201" s="149" t="s">
        <v>506</v>
      </c>
    </row>
    <row r="202" spans="2:65" s="1" customFormat="1" ht="19.5" x14ac:dyDescent="0.2">
      <c r="B202" s="33"/>
      <c r="D202" s="155" t="s">
        <v>318</v>
      </c>
      <c r="F202" s="156" t="s">
        <v>8876</v>
      </c>
      <c r="I202" s="153"/>
      <c r="L202" s="33"/>
      <c r="M202" s="154"/>
      <c r="T202" s="57"/>
      <c r="AT202" s="17" t="s">
        <v>318</v>
      </c>
      <c r="AU202" s="17" t="s">
        <v>81</v>
      </c>
    </row>
    <row r="203" spans="2:65" s="1" customFormat="1" ht="16.5" customHeight="1" x14ac:dyDescent="0.2">
      <c r="B203" s="137"/>
      <c r="C203" s="138" t="s">
        <v>406</v>
      </c>
      <c r="D203" s="138" t="s">
        <v>311</v>
      </c>
      <c r="E203" s="139" t="s">
        <v>8877</v>
      </c>
      <c r="F203" s="140" t="s">
        <v>8878</v>
      </c>
      <c r="G203" s="141" t="s">
        <v>314</v>
      </c>
      <c r="H203" s="142">
        <v>4</v>
      </c>
      <c r="I203" s="143"/>
      <c r="J203" s="144">
        <f>ROUND(I203*H203,2)</f>
        <v>0</v>
      </c>
      <c r="K203" s="206" t="s">
        <v>10982</v>
      </c>
      <c r="L203" s="33"/>
      <c r="M203" s="145" t="s">
        <v>1</v>
      </c>
      <c r="N203" s="146" t="s">
        <v>46</v>
      </c>
      <c r="P203" s="147">
        <f>O203*H203</f>
        <v>0</v>
      </c>
      <c r="Q203" s="147">
        <v>0</v>
      </c>
      <c r="R203" s="147">
        <f>Q203*H203</f>
        <v>0</v>
      </c>
      <c r="S203" s="147">
        <v>0</v>
      </c>
      <c r="T203" s="148">
        <f>S203*H203</f>
        <v>0</v>
      </c>
      <c r="AR203" s="149" t="s">
        <v>120</v>
      </c>
      <c r="AT203" s="149" t="s">
        <v>311</v>
      </c>
      <c r="AU203" s="149" t="s">
        <v>81</v>
      </c>
      <c r="AY203" s="17" t="s">
        <v>309</v>
      </c>
      <c r="BE203" s="150">
        <f>IF(N203="základní",J203,0)</f>
        <v>0</v>
      </c>
      <c r="BF203" s="150">
        <f>IF(N203="snížená",J203,0)</f>
        <v>0</v>
      </c>
      <c r="BG203" s="150">
        <f>IF(N203="zákl. přenesená",J203,0)</f>
        <v>0</v>
      </c>
      <c r="BH203" s="150">
        <f>IF(N203="sníž. přenesená",J203,0)</f>
        <v>0</v>
      </c>
      <c r="BI203" s="150">
        <f>IF(N203="nulová",J203,0)</f>
        <v>0</v>
      </c>
      <c r="BJ203" s="17" t="s">
        <v>88</v>
      </c>
      <c r="BK203" s="150">
        <f>ROUND(I203*H203,2)</f>
        <v>0</v>
      </c>
      <c r="BL203" s="17" t="s">
        <v>120</v>
      </c>
      <c r="BM203" s="149" t="s">
        <v>513</v>
      </c>
    </row>
    <row r="204" spans="2:65" s="1" customFormat="1" ht="19.5" x14ac:dyDescent="0.2">
      <c r="B204" s="33"/>
      <c r="D204" s="155" t="s">
        <v>318</v>
      </c>
      <c r="F204" s="156" t="s">
        <v>8879</v>
      </c>
      <c r="I204" s="153"/>
      <c r="L204" s="33"/>
      <c r="M204" s="154"/>
      <c r="T204" s="57"/>
      <c r="AT204" s="17" t="s">
        <v>318</v>
      </c>
      <c r="AU204" s="17" t="s">
        <v>81</v>
      </c>
    </row>
    <row r="205" spans="2:65" s="1" customFormat="1" ht="16.5" customHeight="1" x14ac:dyDescent="0.2">
      <c r="B205" s="137"/>
      <c r="C205" s="138" t="s">
        <v>516</v>
      </c>
      <c r="D205" s="138" t="s">
        <v>311</v>
      </c>
      <c r="E205" s="139" t="s">
        <v>8880</v>
      </c>
      <c r="F205" s="140" t="s">
        <v>8881</v>
      </c>
      <c r="G205" s="141" t="s">
        <v>314</v>
      </c>
      <c r="H205" s="142">
        <v>38</v>
      </c>
      <c r="I205" s="143"/>
      <c r="J205" s="144">
        <f>ROUND(I205*H205,2)</f>
        <v>0</v>
      </c>
      <c r="K205" s="206" t="s">
        <v>10982</v>
      </c>
      <c r="L205" s="33"/>
      <c r="M205" s="145" t="s">
        <v>1</v>
      </c>
      <c r="N205" s="146" t="s">
        <v>46</v>
      </c>
      <c r="P205" s="147">
        <f>O205*H205</f>
        <v>0</v>
      </c>
      <c r="Q205" s="147">
        <v>0</v>
      </c>
      <c r="R205" s="147">
        <f>Q205*H205</f>
        <v>0</v>
      </c>
      <c r="S205" s="147">
        <v>0</v>
      </c>
      <c r="T205" s="148">
        <f>S205*H205</f>
        <v>0</v>
      </c>
      <c r="AR205" s="149" t="s">
        <v>120</v>
      </c>
      <c r="AT205" s="149" t="s">
        <v>311</v>
      </c>
      <c r="AU205" s="149" t="s">
        <v>81</v>
      </c>
      <c r="AY205" s="17" t="s">
        <v>309</v>
      </c>
      <c r="BE205" s="150">
        <f>IF(N205="základní",J205,0)</f>
        <v>0</v>
      </c>
      <c r="BF205" s="150">
        <f>IF(N205="snížená",J205,0)</f>
        <v>0</v>
      </c>
      <c r="BG205" s="150">
        <f>IF(N205="zákl. přenesená",J205,0)</f>
        <v>0</v>
      </c>
      <c r="BH205" s="150">
        <f>IF(N205="sníž. přenesená",J205,0)</f>
        <v>0</v>
      </c>
      <c r="BI205" s="150">
        <f>IF(N205="nulová",J205,0)</f>
        <v>0</v>
      </c>
      <c r="BJ205" s="17" t="s">
        <v>88</v>
      </c>
      <c r="BK205" s="150">
        <f>ROUND(I205*H205,2)</f>
        <v>0</v>
      </c>
      <c r="BL205" s="17" t="s">
        <v>120</v>
      </c>
      <c r="BM205" s="149" t="s">
        <v>519</v>
      </c>
    </row>
    <row r="206" spans="2:65" s="1" customFormat="1" ht="19.5" x14ac:dyDescent="0.2">
      <c r="B206" s="33"/>
      <c r="D206" s="155" t="s">
        <v>318</v>
      </c>
      <c r="F206" s="156" t="s">
        <v>8882</v>
      </c>
      <c r="I206" s="153"/>
      <c r="L206" s="33"/>
      <c r="M206" s="154"/>
      <c r="T206" s="57"/>
      <c r="AT206" s="17" t="s">
        <v>318</v>
      </c>
      <c r="AU206" s="17" t="s">
        <v>81</v>
      </c>
    </row>
    <row r="207" spans="2:65" s="1" customFormat="1" ht="16.5" customHeight="1" x14ac:dyDescent="0.2">
      <c r="B207" s="137"/>
      <c r="C207" s="138" t="s">
        <v>410</v>
      </c>
      <c r="D207" s="138" t="s">
        <v>311</v>
      </c>
      <c r="E207" s="139" t="s">
        <v>8883</v>
      </c>
      <c r="F207" s="140" t="s">
        <v>8884</v>
      </c>
      <c r="G207" s="141" t="s">
        <v>314</v>
      </c>
      <c r="H207" s="142">
        <v>8</v>
      </c>
      <c r="I207" s="143"/>
      <c r="J207" s="144">
        <f>ROUND(I207*H207,2)</f>
        <v>0</v>
      </c>
      <c r="K207" s="206" t="s">
        <v>10982</v>
      </c>
      <c r="L207" s="33"/>
      <c r="M207" s="145" t="s">
        <v>1</v>
      </c>
      <c r="N207" s="146" t="s">
        <v>46</v>
      </c>
      <c r="P207" s="147">
        <f>O207*H207</f>
        <v>0</v>
      </c>
      <c r="Q207" s="147">
        <v>0</v>
      </c>
      <c r="R207" s="147">
        <f>Q207*H207</f>
        <v>0</v>
      </c>
      <c r="S207" s="147">
        <v>0</v>
      </c>
      <c r="T207" s="148">
        <f>S207*H207</f>
        <v>0</v>
      </c>
      <c r="AR207" s="149" t="s">
        <v>120</v>
      </c>
      <c r="AT207" s="149" t="s">
        <v>311</v>
      </c>
      <c r="AU207" s="149" t="s">
        <v>81</v>
      </c>
      <c r="AY207" s="17" t="s">
        <v>309</v>
      </c>
      <c r="BE207" s="150">
        <f>IF(N207="základní",J207,0)</f>
        <v>0</v>
      </c>
      <c r="BF207" s="150">
        <f>IF(N207="snížená",J207,0)</f>
        <v>0</v>
      </c>
      <c r="BG207" s="150">
        <f>IF(N207="zákl. přenesená",J207,0)</f>
        <v>0</v>
      </c>
      <c r="BH207" s="150">
        <f>IF(N207="sníž. přenesená",J207,0)</f>
        <v>0</v>
      </c>
      <c r="BI207" s="150">
        <f>IF(N207="nulová",J207,0)</f>
        <v>0</v>
      </c>
      <c r="BJ207" s="17" t="s">
        <v>88</v>
      </c>
      <c r="BK207" s="150">
        <f>ROUND(I207*H207,2)</f>
        <v>0</v>
      </c>
      <c r="BL207" s="17" t="s">
        <v>120</v>
      </c>
      <c r="BM207" s="149" t="s">
        <v>521</v>
      </c>
    </row>
    <row r="208" spans="2:65" s="1" customFormat="1" ht="19.5" x14ac:dyDescent="0.2">
      <c r="B208" s="33"/>
      <c r="D208" s="155" t="s">
        <v>318</v>
      </c>
      <c r="F208" s="156" t="s">
        <v>8885</v>
      </c>
      <c r="I208" s="153"/>
      <c r="L208" s="33"/>
      <c r="M208" s="154"/>
      <c r="T208" s="57"/>
      <c r="AT208" s="17" t="s">
        <v>318</v>
      </c>
      <c r="AU208" s="17" t="s">
        <v>81</v>
      </c>
    </row>
    <row r="209" spans="2:65" s="1" customFormat="1" ht="16.5" customHeight="1" x14ac:dyDescent="0.2">
      <c r="B209" s="137"/>
      <c r="C209" s="138" t="s">
        <v>523</v>
      </c>
      <c r="D209" s="138" t="s">
        <v>311</v>
      </c>
      <c r="E209" s="139" t="s">
        <v>8886</v>
      </c>
      <c r="F209" s="140" t="s">
        <v>8887</v>
      </c>
      <c r="G209" s="141" t="s">
        <v>314</v>
      </c>
      <c r="H209" s="142">
        <v>24</v>
      </c>
      <c r="I209" s="143"/>
      <c r="J209" s="144">
        <f>ROUND(I209*H209,2)</f>
        <v>0</v>
      </c>
      <c r="K209" s="206" t="s">
        <v>10982</v>
      </c>
      <c r="L209" s="33"/>
      <c r="M209" s="145" t="s">
        <v>1</v>
      </c>
      <c r="N209" s="146" t="s">
        <v>46</v>
      </c>
      <c r="P209" s="147">
        <f>O209*H209</f>
        <v>0</v>
      </c>
      <c r="Q209" s="147">
        <v>0</v>
      </c>
      <c r="R209" s="147">
        <f>Q209*H209</f>
        <v>0</v>
      </c>
      <c r="S209" s="147">
        <v>0</v>
      </c>
      <c r="T209" s="148">
        <f>S209*H209</f>
        <v>0</v>
      </c>
      <c r="AR209" s="149" t="s">
        <v>120</v>
      </c>
      <c r="AT209" s="149" t="s">
        <v>311</v>
      </c>
      <c r="AU209" s="149" t="s">
        <v>81</v>
      </c>
      <c r="AY209" s="17" t="s">
        <v>309</v>
      </c>
      <c r="BE209" s="150">
        <f>IF(N209="základní",J209,0)</f>
        <v>0</v>
      </c>
      <c r="BF209" s="150">
        <f>IF(N209="snížená",J209,0)</f>
        <v>0</v>
      </c>
      <c r="BG209" s="150">
        <f>IF(N209="zákl. přenesená",J209,0)</f>
        <v>0</v>
      </c>
      <c r="BH209" s="150">
        <f>IF(N209="sníž. přenesená",J209,0)</f>
        <v>0</v>
      </c>
      <c r="BI209" s="150">
        <f>IF(N209="nulová",J209,0)</f>
        <v>0</v>
      </c>
      <c r="BJ209" s="17" t="s">
        <v>88</v>
      </c>
      <c r="BK209" s="150">
        <f>ROUND(I209*H209,2)</f>
        <v>0</v>
      </c>
      <c r="BL209" s="17" t="s">
        <v>120</v>
      </c>
      <c r="BM209" s="149" t="s">
        <v>524</v>
      </c>
    </row>
    <row r="210" spans="2:65" s="1" customFormat="1" ht="19.5" x14ac:dyDescent="0.2">
      <c r="B210" s="33"/>
      <c r="D210" s="155" t="s">
        <v>318</v>
      </c>
      <c r="F210" s="156" t="s">
        <v>8885</v>
      </c>
      <c r="I210" s="153"/>
      <c r="L210" s="33"/>
      <c r="M210" s="154"/>
      <c r="T210" s="57"/>
      <c r="AT210" s="17" t="s">
        <v>318</v>
      </c>
      <c r="AU210" s="17" t="s">
        <v>81</v>
      </c>
    </row>
    <row r="211" spans="2:65" s="1" customFormat="1" ht="16.5" customHeight="1" x14ac:dyDescent="0.2">
      <c r="B211" s="137"/>
      <c r="C211" s="138" t="s">
        <v>414</v>
      </c>
      <c r="D211" s="138" t="s">
        <v>311</v>
      </c>
      <c r="E211" s="139" t="s">
        <v>8888</v>
      </c>
      <c r="F211" s="140" t="s">
        <v>8889</v>
      </c>
      <c r="G211" s="141" t="s">
        <v>314</v>
      </c>
      <c r="H211" s="142">
        <v>33</v>
      </c>
      <c r="I211" s="143"/>
      <c r="J211" s="144">
        <f>ROUND(I211*H211,2)</f>
        <v>0</v>
      </c>
      <c r="K211" s="206" t="s">
        <v>10982</v>
      </c>
      <c r="L211" s="33"/>
      <c r="M211" s="145" t="s">
        <v>1</v>
      </c>
      <c r="N211" s="146" t="s">
        <v>46</v>
      </c>
      <c r="P211" s="147">
        <f>O211*H211</f>
        <v>0</v>
      </c>
      <c r="Q211" s="147">
        <v>0</v>
      </c>
      <c r="R211" s="147">
        <f>Q211*H211</f>
        <v>0</v>
      </c>
      <c r="S211" s="147">
        <v>0</v>
      </c>
      <c r="T211" s="148">
        <f>S211*H211</f>
        <v>0</v>
      </c>
      <c r="AR211" s="149" t="s">
        <v>120</v>
      </c>
      <c r="AT211" s="149" t="s">
        <v>311</v>
      </c>
      <c r="AU211" s="149" t="s">
        <v>81</v>
      </c>
      <c r="AY211" s="17" t="s">
        <v>309</v>
      </c>
      <c r="BE211" s="150">
        <f>IF(N211="základní",J211,0)</f>
        <v>0</v>
      </c>
      <c r="BF211" s="150">
        <f>IF(N211="snížená",J211,0)</f>
        <v>0</v>
      </c>
      <c r="BG211" s="150">
        <f>IF(N211="zákl. přenesená",J211,0)</f>
        <v>0</v>
      </c>
      <c r="BH211" s="150">
        <f>IF(N211="sníž. přenesená",J211,0)</f>
        <v>0</v>
      </c>
      <c r="BI211" s="150">
        <f>IF(N211="nulová",J211,0)</f>
        <v>0</v>
      </c>
      <c r="BJ211" s="17" t="s">
        <v>88</v>
      </c>
      <c r="BK211" s="150">
        <f>ROUND(I211*H211,2)</f>
        <v>0</v>
      </c>
      <c r="BL211" s="17" t="s">
        <v>120</v>
      </c>
      <c r="BM211" s="149" t="s">
        <v>527</v>
      </c>
    </row>
    <row r="212" spans="2:65" s="1" customFormat="1" ht="19.5" x14ac:dyDescent="0.2">
      <c r="B212" s="33"/>
      <c r="D212" s="155" t="s">
        <v>318</v>
      </c>
      <c r="F212" s="156" t="s">
        <v>8890</v>
      </c>
      <c r="I212" s="153"/>
      <c r="L212" s="33"/>
      <c r="M212" s="154"/>
      <c r="T212" s="57"/>
      <c r="AT212" s="17" t="s">
        <v>318</v>
      </c>
      <c r="AU212" s="17" t="s">
        <v>81</v>
      </c>
    </row>
    <row r="213" spans="2:65" s="1" customFormat="1" ht="16.5" customHeight="1" x14ac:dyDescent="0.2">
      <c r="B213" s="137"/>
      <c r="C213" s="138" t="s">
        <v>529</v>
      </c>
      <c r="D213" s="138" t="s">
        <v>311</v>
      </c>
      <c r="E213" s="139" t="s">
        <v>8891</v>
      </c>
      <c r="F213" s="140" t="s">
        <v>8892</v>
      </c>
      <c r="G213" s="141" t="s">
        <v>314</v>
      </c>
      <c r="H213" s="142">
        <v>32</v>
      </c>
      <c r="I213" s="143"/>
      <c r="J213" s="144">
        <f>ROUND(I213*H213,2)</f>
        <v>0</v>
      </c>
      <c r="K213" s="206" t="s">
        <v>10982</v>
      </c>
      <c r="L213" s="33"/>
      <c r="M213" s="145" t="s">
        <v>1</v>
      </c>
      <c r="N213" s="146" t="s">
        <v>46</v>
      </c>
      <c r="P213" s="147">
        <f>O213*H213</f>
        <v>0</v>
      </c>
      <c r="Q213" s="147">
        <v>0</v>
      </c>
      <c r="R213" s="147">
        <f>Q213*H213</f>
        <v>0</v>
      </c>
      <c r="S213" s="147">
        <v>0</v>
      </c>
      <c r="T213" s="148">
        <f>S213*H213</f>
        <v>0</v>
      </c>
      <c r="AR213" s="149" t="s">
        <v>120</v>
      </c>
      <c r="AT213" s="149" t="s">
        <v>311</v>
      </c>
      <c r="AU213" s="149" t="s">
        <v>81</v>
      </c>
      <c r="AY213" s="17" t="s">
        <v>309</v>
      </c>
      <c r="BE213" s="150">
        <f>IF(N213="základní",J213,0)</f>
        <v>0</v>
      </c>
      <c r="BF213" s="150">
        <f>IF(N213="snížená",J213,0)</f>
        <v>0</v>
      </c>
      <c r="BG213" s="150">
        <f>IF(N213="zákl. přenesená",J213,0)</f>
        <v>0</v>
      </c>
      <c r="BH213" s="150">
        <f>IF(N213="sníž. přenesená",J213,0)</f>
        <v>0</v>
      </c>
      <c r="BI213" s="150">
        <f>IF(N213="nulová",J213,0)</f>
        <v>0</v>
      </c>
      <c r="BJ213" s="17" t="s">
        <v>88</v>
      </c>
      <c r="BK213" s="150">
        <f>ROUND(I213*H213,2)</f>
        <v>0</v>
      </c>
      <c r="BL213" s="17" t="s">
        <v>120</v>
      </c>
      <c r="BM213" s="149" t="s">
        <v>532</v>
      </c>
    </row>
    <row r="214" spans="2:65" s="1" customFormat="1" ht="19.5" x14ac:dyDescent="0.2">
      <c r="B214" s="33"/>
      <c r="D214" s="155" t="s">
        <v>318</v>
      </c>
      <c r="F214" s="156" t="s">
        <v>8893</v>
      </c>
      <c r="I214" s="153"/>
      <c r="L214" s="33"/>
      <c r="M214" s="154"/>
      <c r="T214" s="57"/>
      <c r="AT214" s="17" t="s">
        <v>318</v>
      </c>
      <c r="AU214" s="17" t="s">
        <v>81</v>
      </c>
    </row>
    <row r="215" spans="2:65" s="1" customFormat="1" ht="16.5" customHeight="1" x14ac:dyDescent="0.2">
      <c r="B215" s="137"/>
      <c r="C215" s="138" t="s">
        <v>420</v>
      </c>
      <c r="D215" s="138" t="s">
        <v>311</v>
      </c>
      <c r="E215" s="139" t="s">
        <v>8894</v>
      </c>
      <c r="F215" s="140" t="s">
        <v>8895</v>
      </c>
      <c r="G215" s="141" t="s">
        <v>314</v>
      </c>
      <c r="H215" s="142">
        <v>5</v>
      </c>
      <c r="I215" s="143"/>
      <c r="J215" s="144">
        <f>ROUND(I215*H215,2)</f>
        <v>0</v>
      </c>
      <c r="K215" s="206" t="s">
        <v>10982</v>
      </c>
      <c r="L215" s="33"/>
      <c r="M215" s="145" t="s">
        <v>1</v>
      </c>
      <c r="N215" s="146" t="s">
        <v>46</v>
      </c>
      <c r="P215" s="147">
        <f>O215*H215</f>
        <v>0</v>
      </c>
      <c r="Q215" s="147">
        <v>0</v>
      </c>
      <c r="R215" s="147">
        <f>Q215*H215</f>
        <v>0</v>
      </c>
      <c r="S215" s="147">
        <v>0</v>
      </c>
      <c r="T215" s="148">
        <f>S215*H215</f>
        <v>0</v>
      </c>
      <c r="AR215" s="149" t="s">
        <v>120</v>
      </c>
      <c r="AT215" s="149" t="s">
        <v>311</v>
      </c>
      <c r="AU215" s="149" t="s">
        <v>81</v>
      </c>
      <c r="AY215" s="17" t="s">
        <v>309</v>
      </c>
      <c r="BE215" s="150">
        <f>IF(N215="základní",J215,0)</f>
        <v>0</v>
      </c>
      <c r="BF215" s="150">
        <f>IF(N215="snížená",J215,0)</f>
        <v>0</v>
      </c>
      <c r="BG215" s="150">
        <f>IF(N215="zákl. přenesená",J215,0)</f>
        <v>0</v>
      </c>
      <c r="BH215" s="150">
        <f>IF(N215="sníž. přenesená",J215,0)</f>
        <v>0</v>
      </c>
      <c r="BI215" s="150">
        <f>IF(N215="nulová",J215,0)</f>
        <v>0</v>
      </c>
      <c r="BJ215" s="17" t="s">
        <v>88</v>
      </c>
      <c r="BK215" s="150">
        <f>ROUND(I215*H215,2)</f>
        <v>0</v>
      </c>
      <c r="BL215" s="17" t="s">
        <v>120</v>
      </c>
      <c r="BM215" s="149" t="s">
        <v>538</v>
      </c>
    </row>
    <row r="216" spans="2:65" s="1" customFormat="1" ht="19.5" x14ac:dyDescent="0.2">
      <c r="B216" s="33"/>
      <c r="D216" s="155" t="s">
        <v>318</v>
      </c>
      <c r="F216" s="156" t="s">
        <v>8885</v>
      </c>
      <c r="I216" s="153"/>
      <c r="L216" s="33"/>
      <c r="M216" s="154"/>
      <c r="T216" s="57"/>
      <c r="AT216" s="17" t="s">
        <v>318</v>
      </c>
      <c r="AU216" s="17" t="s">
        <v>81</v>
      </c>
    </row>
    <row r="217" spans="2:65" s="1" customFormat="1" ht="16.5" customHeight="1" x14ac:dyDescent="0.2">
      <c r="B217" s="137"/>
      <c r="C217" s="138" t="s">
        <v>540</v>
      </c>
      <c r="D217" s="138" t="s">
        <v>311</v>
      </c>
      <c r="E217" s="139" t="s">
        <v>8896</v>
      </c>
      <c r="F217" s="140" t="s">
        <v>8887</v>
      </c>
      <c r="G217" s="141" t="s">
        <v>314</v>
      </c>
      <c r="H217" s="142">
        <v>3</v>
      </c>
      <c r="I217" s="143"/>
      <c r="J217" s="144">
        <f>ROUND(I217*H217,2)</f>
        <v>0</v>
      </c>
      <c r="K217" s="206" t="s">
        <v>10982</v>
      </c>
      <c r="L217" s="33"/>
      <c r="M217" s="145" t="s">
        <v>1</v>
      </c>
      <c r="N217" s="146" t="s">
        <v>46</v>
      </c>
      <c r="P217" s="147">
        <f>O217*H217</f>
        <v>0</v>
      </c>
      <c r="Q217" s="147">
        <v>0</v>
      </c>
      <c r="R217" s="147">
        <f>Q217*H217</f>
        <v>0</v>
      </c>
      <c r="S217" s="147">
        <v>0</v>
      </c>
      <c r="T217" s="148">
        <f>S217*H217</f>
        <v>0</v>
      </c>
      <c r="AR217" s="149" t="s">
        <v>120</v>
      </c>
      <c r="AT217" s="149" t="s">
        <v>311</v>
      </c>
      <c r="AU217" s="149" t="s">
        <v>81</v>
      </c>
      <c r="AY217" s="17" t="s">
        <v>309</v>
      </c>
      <c r="BE217" s="150">
        <f>IF(N217="základní",J217,0)</f>
        <v>0</v>
      </c>
      <c r="BF217" s="150">
        <f>IF(N217="snížená",J217,0)</f>
        <v>0</v>
      </c>
      <c r="BG217" s="150">
        <f>IF(N217="zákl. přenesená",J217,0)</f>
        <v>0</v>
      </c>
      <c r="BH217" s="150">
        <f>IF(N217="sníž. přenesená",J217,0)</f>
        <v>0</v>
      </c>
      <c r="BI217" s="150">
        <f>IF(N217="nulová",J217,0)</f>
        <v>0</v>
      </c>
      <c r="BJ217" s="17" t="s">
        <v>88</v>
      </c>
      <c r="BK217" s="150">
        <f>ROUND(I217*H217,2)</f>
        <v>0</v>
      </c>
      <c r="BL217" s="17" t="s">
        <v>120</v>
      </c>
      <c r="BM217" s="149" t="s">
        <v>543</v>
      </c>
    </row>
    <row r="218" spans="2:65" s="1" customFormat="1" ht="19.5" x14ac:dyDescent="0.2">
      <c r="B218" s="33"/>
      <c r="D218" s="155" t="s">
        <v>318</v>
      </c>
      <c r="F218" s="156" t="s">
        <v>8885</v>
      </c>
      <c r="I218" s="153"/>
      <c r="L218" s="33"/>
      <c r="M218" s="154"/>
      <c r="T218" s="57"/>
      <c r="AT218" s="17" t="s">
        <v>318</v>
      </c>
      <c r="AU218" s="17" t="s">
        <v>81</v>
      </c>
    </row>
    <row r="219" spans="2:65" s="1" customFormat="1" ht="16.5" customHeight="1" x14ac:dyDescent="0.2">
      <c r="B219" s="137"/>
      <c r="C219" s="138" t="s">
        <v>424</v>
      </c>
      <c r="D219" s="138" t="s">
        <v>311</v>
      </c>
      <c r="E219" s="139" t="s">
        <v>8897</v>
      </c>
      <c r="F219" s="140" t="s">
        <v>8898</v>
      </c>
      <c r="G219" s="141" t="s">
        <v>314</v>
      </c>
      <c r="H219" s="142">
        <v>6</v>
      </c>
      <c r="I219" s="143"/>
      <c r="J219" s="144">
        <f>ROUND(I219*H219,2)</f>
        <v>0</v>
      </c>
      <c r="K219" s="206" t="s">
        <v>10982</v>
      </c>
      <c r="L219" s="33"/>
      <c r="M219" s="145" t="s">
        <v>1</v>
      </c>
      <c r="N219" s="146" t="s">
        <v>46</v>
      </c>
      <c r="P219" s="147">
        <f>O219*H219</f>
        <v>0</v>
      </c>
      <c r="Q219" s="147">
        <v>0</v>
      </c>
      <c r="R219" s="147">
        <f>Q219*H219</f>
        <v>0</v>
      </c>
      <c r="S219" s="147">
        <v>0</v>
      </c>
      <c r="T219" s="148">
        <f>S219*H219</f>
        <v>0</v>
      </c>
      <c r="AR219" s="149" t="s">
        <v>120</v>
      </c>
      <c r="AT219" s="149" t="s">
        <v>311</v>
      </c>
      <c r="AU219" s="149" t="s">
        <v>81</v>
      </c>
      <c r="AY219" s="17" t="s">
        <v>309</v>
      </c>
      <c r="BE219" s="150">
        <f>IF(N219="základní",J219,0)</f>
        <v>0</v>
      </c>
      <c r="BF219" s="150">
        <f>IF(N219="snížená",J219,0)</f>
        <v>0</v>
      </c>
      <c r="BG219" s="150">
        <f>IF(N219="zákl. přenesená",J219,0)</f>
        <v>0</v>
      </c>
      <c r="BH219" s="150">
        <f>IF(N219="sníž. přenesená",J219,0)</f>
        <v>0</v>
      </c>
      <c r="BI219" s="150">
        <f>IF(N219="nulová",J219,0)</f>
        <v>0</v>
      </c>
      <c r="BJ219" s="17" t="s">
        <v>88</v>
      </c>
      <c r="BK219" s="150">
        <f>ROUND(I219*H219,2)</f>
        <v>0</v>
      </c>
      <c r="BL219" s="17" t="s">
        <v>120</v>
      </c>
      <c r="BM219" s="149" t="s">
        <v>546</v>
      </c>
    </row>
    <row r="220" spans="2:65" s="1" customFormat="1" ht="19.5" x14ac:dyDescent="0.2">
      <c r="B220" s="33"/>
      <c r="D220" s="155" t="s">
        <v>318</v>
      </c>
      <c r="F220" s="156" t="s">
        <v>8899</v>
      </c>
      <c r="I220" s="153"/>
      <c r="L220" s="33"/>
      <c r="M220" s="154"/>
      <c r="T220" s="57"/>
      <c r="AT220" s="17" t="s">
        <v>318</v>
      </c>
      <c r="AU220" s="17" t="s">
        <v>81</v>
      </c>
    </row>
    <row r="221" spans="2:65" s="1" customFormat="1" ht="16.5" customHeight="1" x14ac:dyDescent="0.2">
      <c r="B221" s="137"/>
      <c r="C221" s="138" t="s">
        <v>547</v>
      </c>
      <c r="D221" s="138" t="s">
        <v>311</v>
      </c>
      <c r="E221" s="139" t="s">
        <v>8900</v>
      </c>
      <c r="F221" s="140" t="s">
        <v>8901</v>
      </c>
      <c r="G221" s="141" t="s">
        <v>314</v>
      </c>
      <c r="H221" s="142">
        <v>13</v>
      </c>
      <c r="I221" s="143"/>
      <c r="J221" s="144">
        <f>ROUND(I221*H221,2)</f>
        <v>0</v>
      </c>
      <c r="K221" s="206" t="s">
        <v>10982</v>
      </c>
      <c r="L221" s="33"/>
      <c r="M221" s="145" t="s">
        <v>1</v>
      </c>
      <c r="N221" s="146" t="s">
        <v>46</v>
      </c>
      <c r="P221" s="147">
        <f>O221*H221</f>
        <v>0</v>
      </c>
      <c r="Q221" s="147">
        <v>0</v>
      </c>
      <c r="R221" s="147">
        <f>Q221*H221</f>
        <v>0</v>
      </c>
      <c r="S221" s="147">
        <v>0</v>
      </c>
      <c r="T221" s="148">
        <f>S221*H221</f>
        <v>0</v>
      </c>
      <c r="AR221" s="149" t="s">
        <v>120</v>
      </c>
      <c r="AT221" s="149" t="s">
        <v>311</v>
      </c>
      <c r="AU221" s="149" t="s">
        <v>81</v>
      </c>
      <c r="AY221" s="17" t="s">
        <v>309</v>
      </c>
      <c r="BE221" s="150">
        <f>IF(N221="základní",J221,0)</f>
        <v>0</v>
      </c>
      <c r="BF221" s="150">
        <f>IF(N221="snížená",J221,0)</f>
        <v>0</v>
      </c>
      <c r="BG221" s="150">
        <f>IF(N221="zákl. přenesená",J221,0)</f>
        <v>0</v>
      </c>
      <c r="BH221" s="150">
        <f>IF(N221="sníž. přenesená",J221,0)</f>
        <v>0</v>
      </c>
      <c r="BI221" s="150">
        <f>IF(N221="nulová",J221,0)</f>
        <v>0</v>
      </c>
      <c r="BJ221" s="17" t="s">
        <v>88</v>
      </c>
      <c r="BK221" s="150">
        <f>ROUND(I221*H221,2)</f>
        <v>0</v>
      </c>
      <c r="BL221" s="17" t="s">
        <v>120</v>
      </c>
      <c r="BM221" s="149" t="s">
        <v>550</v>
      </c>
    </row>
    <row r="222" spans="2:65" s="1" customFormat="1" ht="19.5" x14ac:dyDescent="0.2">
      <c r="B222" s="33"/>
      <c r="D222" s="155" t="s">
        <v>318</v>
      </c>
      <c r="F222" s="156" t="s">
        <v>8902</v>
      </c>
      <c r="I222" s="153"/>
      <c r="L222" s="33"/>
      <c r="M222" s="154"/>
      <c r="T222" s="57"/>
      <c r="AT222" s="17" t="s">
        <v>318</v>
      </c>
      <c r="AU222" s="17" t="s">
        <v>81</v>
      </c>
    </row>
    <row r="223" spans="2:65" s="1" customFormat="1" ht="16.5" customHeight="1" x14ac:dyDescent="0.2">
      <c r="B223" s="137"/>
      <c r="C223" s="138" t="s">
        <v>429</v>
      </c>
      <c r="D223" s="138" t="s">
        <v>311</v>
      </c>
      <c r="E223" s="139" t="s">
        <v>8903</v>
      </c>
      <c r="F223" s="140" t="s">
        <v>8904</v>
      </c>
      <c r="G223" s="141" t="s">
        <v>314</v>
      </c>
      <c r="H223" s="142">
        <v>4</v>
      </c>
      <c r="I223" s="143"/>
      <c r="J223" s="144">
        <f>ROUND(I223*H223,2)</f>
        <v>0</v>
      </c>
      <c r="K223" s="206" t="s">
        <v>10982</v>
      </c>
      <c r="L223" s="33"/>
      <c r="M223" s="145" t="s">
        <v>1</v>
      </c>
      <c r="N223" s="146" t="s">
        <v>46</v>
      </c>
      <c r="P223" s="147">
        <f>O223*H223</f>
        <v>0</v>
      </c>
      <c r="Q223" s="147">
        <v>0</v>
      </c>
      <c r="R223" s="147">
        <f>Q223*H223</f>
        <v>0</v>
      </c>
      <c r="S223" s="147">
        <v>0</v>
      </c>
      <c r="T223" s="148">
        <f>S223*H223</f>
        <v>0</v>
      </c>
      <c r="AR223" s="149" t="s">
        <v>120</v>
      </c>
      <c r="AT223" s="149" t="s">
        <v>311</v>
      </c>
      <c r="AU223" s="149" t="s">
        <v>81</v>
      </c>
      <c r="AY223" s="17" t="s">
        <v>309</v>
      </c>
      <c r="BE223" s="150">
        <f>IF(N223="základní",J223,0)</f>
        <v>0</v>
      </c>
      <c r="BF223" s="150">
        <f>IF(N223="snížená",J223,0)</f>
        <v>0</v>
      </c>
      <c r="BG223" s="150">
        <f>IF(N223="zákl. přenesená",J223,0)</f>
        <v>0</v>
      </c>
      <c r="BH223" s="150">
        <f>IF(N223="sníž. přenesená",J223,0)</f>
        <v>0</v>
      </c>
      <c r="BI223" s="150">
        <f>IF(N223="nulová",J223,0)</f>
        <v>0</v>
      </c>
      <c r="BJ223" s="17" t="s">
        <v>88</v>
      </c>
      <c r="BK223" s="150">
        <f>ROUND(I223*H223,2)</f>
        <v>0</v>
      </c>
      <c r="BL223" s="17" t="s">
        <v>120</v>
      </c>
      <c r="BM223" s="149" t="s">
        <v>553</v>
      </c>
    </row>
    <row r="224" spans="2:65" s="1" customFormat="1" ht="19.5" x14ac:dyDescent="0.2">
      <c r="B224" s="33"/>
      <c r="D224" s="155" t="s">
        <v>318</v>
      </c>
      <c r="F224" s="156" t="s">
        <v>8905</v>
      </c>
      <c r="I224" s="153"/>
      <c r="L224" s="33"/>
      <c r="M224" s="154"/>
      <c r="T224" s="57"/>
      <c r="AT224" s="17" t="s">
        <v>318</v>
      </c>
      <c r="AU224" s="17" t="s">
        <v>81</v>
      </c>
    </row>
    <row r="225" spans="2:65" s="1" customFormat="1" ht="16.5" customHeight="1" x14ac:dyDescent="0.2">
      <c r="B225" s="137"/>
      <c r="C225" s="138" t="s">
        <v>554</v>
      </c>
      <c r="D225" s="138" t="s">
        <v>311</v>
      </c>
      <c r="E225" s="139" t="s">
        <v>8906</v>
      </c>
      <c r="F225" s="140" t="s">
        <v>8904</v>
      </c>
      <c r="G225" s="141" t="s">
        <v>314</v>
      </c>
      <c r="H225" s="142">
        <v>2</v>
      </c>
      <c r="I225" s="143"/>
      <c r="J225" s="144">
        <f>ROUND(I225*H225,2)</f>
        <v>0</v>
      </c>
      <c r="K225" s="206" t="s">
        <v>10982</v>
      </c>
      <c r="L225" s="33"/>
      <c r="M225" s="145" t="s">
        <v>1</v>
      </c>
      <c r="N225" s="146" t="s">
        <v>46</v>
      </c>
      <c r="P225" s="147">
        <f>O225*H225</f>
        <v>0</v>
      </c>
      <c r="Q225" s="147">
        <v>0</v>
      </c>
      <c r="R225" s="147">
        <f>Q225*H225</f>
        <v>0</v>
      </c>
      <c r="S225" s="147">
        <v>0</v>
      </c>
      <c r="T225" s="148">
        <f>S225*H225</f>
        <v>0</v>
      </c>
      <c r="AR225" s="149" t="s">
        <v>120</v>
      </c>
      <c r="AT225" s="149" t="s">
        <v>311</v>
      </c>
      <c r="AU225" s="149" t="s">
        <v>81</v>
      </c>
      <c r="AY225" s="17" t="s">
        <v>309</v>
      </c>
      <c r="BE225" s="150">
        <f>IF(N225="základní",J225,0)</f>
        <v>0</v>
      </c>
      <c r="BF225" s="150">
        <f>IF(N225="snížená",J225,0)</f>
        <v>0</v>
      </c>
      <c r="BG225" s="150">
        <f>IF(N225="zákl. přenesená",J225,0)</f>
        <v>0</v>
      </c>
      <c r="BH225" s="150">
        <f>IF(N225="sníž. přenesená",J225,0)</f>
        <v>0</v>
      </c>
      <c r="BI225" s="150">
        <f>IF(N225="nulová",J225,0)</f>
        <v>0</v>
      </c>
      <c r="BJ225" s="17" t="s">
        <v>88</v>
      </c>
      <c r="BK225" s="150">
        <f>ROUND(I225*H225,2)</f>
        <v>0</v>
      </c>
      <c r="BL225" s="17" t="s">
        <v>120</v>
      </c>
      <c r="BM225" s="149" t="s">
        <v>557</v>
      </c>
    </row>
    <row r="226" spans="2:65" s="1" customFormat="1" ht="19.5" x14ac:dyDescent="0.2">
      <c r="B226" s="33"/>
      <c r="D226" s="155" t="s">
        <v>318</v>
      </c>
      <c r="F226" s="156" t="s">
        <v>8907</v>
      </c>
      <c r="I226" s="153"/>
      <c r="L226" s="33"/>
      <c r="M226" s="154"/>
      <c r="T226" s="57"/>
      <c r="AT226" s="17" t="s">
        <v>318</v>
      </c>
      <c r="AU226" s="17" t="s">
        <v>81</v>
      </c>
    </row>
    <row r="227" spans="2:65" s="1" customFormat="1" ht="16.5" customHeight="1" x14ac:dyDescent="0.2">
      <c r="B227" s="137"/>
      <c r="C227" s="138" t="s">
        <v>435</v>
      </c>
      <c r="D227" s="138" t="s">
        <v>311</v>
      </c>
      <c r="E227" s="139" t="s">
        <v>8908</v>
      </c>
      <c r="F227" s="140" t="s">
        <v>8909</v>
      </c>
      <c r="G227" s="141" t="s">
        <v>314</v>
      </c>
      <c r="H227" s="142">
        <v>4</v>
      </c>
      <c r="I227" s="143"/>
      <c r="J227" s="144">
        <f>ROUND(I227*H227,2)</f>
        <v>0</v>
      </c>
      <c r="K227" s="206" t="s">
        <v>10982</v>
      </c>
      <c r="L227" s="33"/>
      <c r="M227" s="145" t="s">
        <v>1</v>
      </c>
      <c r="N227" s="146" t="s">
        <v>46</v>
      </c>
      <c r="P227" s="147">
        <f>O227*H227</f>
        <v>0</v>
      </c>
      <c r="Q227" s="147">
        <v>0</v>
      </c>
      <c r="R227" s="147">
        <f>Q227*H227</f>
        <v>0</v>
      </c>
      <c r="S227" s="147">
        <v>0</v>
      </c>
      <c r="T227" s="148">
        <f>S227*H227</f>
        <v>0</v>
      </c>
      <c r="AR227" s="149" t="s">
        <v>120</v>
      </c>
      <c r="AT227" s="149" t="s">
        <v>311</v>
      </c>
      <c r="AU227" s="149" t="s">
        <v>81</v>
      </c>
      <c r="AY227" s="17" t="s">
        <v>309</v>
      </c>
      <c r="BE227" s="150">
        <f>IF(N227="základní",J227,0)</f>
        <v>0</v>
      </c>
      <c r="BF227" s="150">
        <f>IF(N227="snížená",J227,0)</f>
        <v>0</v>
      </c>
      <c r="BG227" s="150">
        <f>IF(N227="zákl. přenesená",J227,0)</f>
        <v>0</v>
      </c>
      <c r="BH227" s="150">
        <f>IF(N227="sníž. přenesená",J227,0)</f>
        <v>0</v>
      </c>
      <c r="BI227" s="150">
        <f>IF(N227="nulová",J227,0)</f>
        <v>0</v>
      </c>
      <c r="BJ227" s="17" t="s">
        <v>88</v>
      </c>
      <c r="BK227" s="150">
        <f>ROUND(I227*H227,2)</f>
        <v>0</v>
      </c>
      <c r="BL227" s="17" t="s">
        <v>120</v>
      </c>
      <c r="BM227" s="149" t="s">
        <v>560</v>
      </c>
    </row>
    <row r="228" spans="2:65" s="1" customFormat="1" ht="19.5" x14ac:dyDescent="0.2">
      <c r="B228" s="33"/>
      <c r="D228" s="155" t="s">
        <v>318</v>
      </c>
      <c r="F228" s="156" t="s">
        <v>8910</v>
      </c>
      <c r="I228" s="153"/>
      <c r="L228" s="33"/>
      <c r="M228" s="154"/>
      <c r="T228" s="57"/>
      <c r="AT228" s="17" t="s">
        <v>318</v>
      </c>
      <c r="AU228" s="17" t="s">
        <v>81</v>
      </c>
    </row>
    <row r="229" spans="2:65" s="1" customFormat="1" ht="16.5" customHeight="1" x14ac:dyDescent="0.2">
      <c r="B229" s="137"/>
      <c r="C229" s="138" t="s">
        <v>561</v>
      </c>
      <c r="D229" s="138" t="s">
        <v>311</v>
      </c>
      <c r="E229" s="139" t="s">
        <v>8911</v>
      </c>
      <c r="F229" s="140" t="s">
        <v>8912</v>
      </c>
      <c r="G229" s="141" t="s">
        <v>314</v>
      </c>
      <c r="H229" s="142">
        <v>2</v>
      </c>
      <c r="I229" s="143"/>
      <c r="J229" s="144">
        <f>ROUND(I229*H229,2)</f>
        <v>0</v>
      </c>
      <c r="K229" s="206" t="s">
        <v>10982</v>
      </c>
      <c r="L229" s="33"/>
      <c r="M229" s="145" t="s">
        <v>1</v>
      </c>
      <c r="N229" s="146" t="s">
        <v>46</v>
      </c>
      <c r="P229" s="147">
        <f>O229*H229</f>
        <v>0</v>
      </c>
      <c r="Q229" s="147">
        <v>0</v>
      </c>
      <c r="R229" s="147">
        <f>Q229*H229</f>
        <v>0</v>
      </c>
      <c r="S229" s="147">
        <v>0</v>
      </c>
      <c r="T229" s="148">
        <f>S229*H229</f>
        <v>0</v>
      </c>
      <c r="AR229" s="149" t="s">
        <v>120</v>
      </c>
      <c r="AT229" s="149" t="s">
        <v>311</v>
      </c>
      <c r="AU229" s="149" t="s">
        <v>81</v>
      </c>
      <c r="AY229" s="17" t="s">
        <v>309</v>
      </c>
      <c r="BE229" s="150">
        <f>IF(N229="základní",J229,0)</f>
        <v>0</v>
      </c>
      <c r="BF229" s="150">
        <f>IF(N229="snížená",J229,0)</f>
        <v>0</v>
      </c>
      <c r="BG229" s="150">
        <f>IF(N229="zákl. přenesená",J229,0)</f>
        <v>0</v>
      </c>
      <c r="BH229" s="150">
        <f>IF(N229="sníž. přenesená",J229,0)</f>
        <v>0</v>
      </c>
      <c r="BI229" s="150">
        <f>IF(N229="nulová",J229,0)</f>
        <v>0</v>
      </c>
      <c r="BJ229" s="17" t="s">
        <v>88</v>
      </c>
      <c r="BK229" s="150">
        <f>ROUND(I229*H229,2)</f>
        <v>0</v>
      </c>
      <c r="BL229" s="17" t="s">
        <v>120</v>
      </c>
      <c r="BM229" s="149" t="s">
        <v>564</v>
      </c>
    </row>
    <row r="230" spans="2:65" s="1" customFormat="1" ht="19.5" x14ac:dyDescent="0.2">
      <c r="B230" s="33"/>
      <c r="D230" s="155" t="s">
        <v>318</v>
      </c>
      <c r="F230" s="156" t="s">
        <v>8913</v>
      </c>
      <c r="I230" s="153"/>
      <c r="L230" s="33"/>
      <c r="M230" s="154"/>
      <c r="T230" s="57"/>
      <c r="AT230" s="17" t="s">
        <v>318</v>
      </c>
      <c r="AU230" s="17" t="s">
        <v>81</v>
      </c>
    </row>
    <row r="231" spans="2:65" s="1" customFormat="1" ht="16.5" customHeight="1" x14ac:dyDescent="0.2">
      <c r="B231" s="137"/>
      <c r="C231" s="138" t="s">
        <v>440</v>
      </c>
      <c r="D231" s="138" t="s">
        <v>311</v>
      </c>
      <c r="E231" s="139" t="s">
        <v>8914</v>
      </c>
      <c r="F231" s="140" t="s">
        <v>8915</v>
      </c>
      <c r="G231" s="141" t="s">
        <v>314</v>
      </c>
      <c r="H231" s="142">
        <v>2</v>
      </c>
      <c r="I231" s="143"/>
      <c r="J231" s="144">
        <f>ROUND(I231*H231,2)</f>
        <v>0</v>
      </c>
      <c r="K231" s="206" t="s">
        <v>10982</v>
      </c>
      <c r="L231" s="33"/>
      <c r="M231" s="145" t="s">
        <v>1</v>
      </c>
      <c r="N231" s="146" t="s">
        <v>46</v>
      </c>
      <c r="P231" s="147">
        <f>O231*H231</f>
        <v>0</v>
      </c>
      <c r="Q231" s="147">
        <v>0</v>
      </c>
      <c r="R231" s="147">
        <f>Q231*H231</f>
        <v>0</v>
      </c>
      <c r="S231" s="147">
        <v>0</v>
      </c>
      <c r="T231" s="148">
        <f>S231*H231</f>
        <v>0</v>
      </c>
      <c r="AR231" s="149" t="s">
        <v>120</v>
      </c>
      <c r="AT231" s="149" t="s">
        <v>311</v>
      </c>
      <c r="AU231" s="149" t="s">
        <v>81</v>
      </c>
      <c r="AY231" s="17" t="s">
        <v>309</v>
      </c>
      <c r="BE231" s="150">
        <f>IF(N231="základní",J231,0)</f>
        <v>0</v>
      </c>
      <c r="BF231" s="150">
        <f>IF(N231="snížená",J231,0)</f>
        <v>0</v>
      </c>
      <c r="BG231" s="150">
        <f>IF(N231="zákl. přenesená",J231,0)</f>
        <v>0</v>
      </c>
      <c r="BH231" s="150">
        <f>IF(N231="sníž. přenesená",J231,0)</f>
        <v>0</v>
      </c>
      <c r="BI231" s="150">
        <f>IF(N231="nulová",J231,0)</f>
        <v>0</v>
      </c>
      <c r="BJ231" s="17" t="s">
        <v>88</v>
      </c>
      <c r="BK231" s="150">
        <f>ROUND(I231*H231,2)</f>
        <v>0</v>
      </c>
      <c r="BL231" s="17" t="s">
        <v>120</v>
      </c>
      <c r="BM231" s="149" t="s">
        <v>567</v>
      </c>
    </row>
    <row r="232" spans="2:65" s="1" customFormat="1" ht="19.5" x14ac:dyDescent="0.2">
      <c r="B232" s="33"/>
      <c r="D232" s="155" t="s">
        <v>318</v>
      </c>
      <c r="F232" s="156" t="s">
        <v>8916</v>
      </c>
      <c r="I232" s="153"/>
      <c r="L232" s="33"/>
      <c r="M232" s="154"/>
      <c r="T232" s="57"/>
      <c r="AT232" s="17" t="s">
        <v>318</v>
      </c>
      <c r="AU232" s="17" t="s">
        <v>81</v>
      </c>
    </row>
    <row r="233" spans="2:65" s="1" customFormat="1" ht="16.5" customHeight="1" x14ac:dyDescent="0.2">
      <c r="B233" s="137"/>
      <c r="C233" s="138" t="s">
        <v>568</v>
      </c>
      <c r="D233" s="138" t="s">
        <v>311</v>
      </c>
      <c r="E233" s="139" t="s">
        <v>8917</v>
      </c>
      <c r="F233" s="140" t="s">
        <v>8918</v>
      </c>
      <c r="G233" s="141" t="s">
        <v>314</v>
      </c>
      <c r="H233" s="142">
        <v>58</v>
      </c>
      <c r="I233" s="143"/>
      <c r="J233" s="144">
        <f>ROUND(I233*H233,2)</f>
        <v>0</v>
      </c>
      <c r="K233" s="206" t="s">
        <v>10982</v>
      </c>
      <c r="L233" s="33"/>
      <c r="M233" s="145" t="s">
        <v>1</v>
      </c>
      <c r="N233" s="146" t="s">
        <v>46</v>
      </c>
      <c r="P233" s="147">
        <f>O233*H233</f>
        <v>0</v>
      </c>
      <c r="Q233" s="147">
        <v>0</v>
      </c>
      <c r="R233" s="147">
        <f>Q233*H233</f>
        <v>0</v>
      </c>
      <c r="S233" s="147">
        <v>0</v>
      </c>
      <c r="T233" s="148">
        <f>S233*H233</f>
        <v>0</v>
      </c>
      <c r="AR233" s="149" t="s">
        <v>120</v>
      </c>
      <c r="AT233" s="149" t="s">
        <v>311</v>
      </c>
      <c r="AU233" s="149" t="s">
        <v>81</v>
      </c>
      <c r="AY233" s="17" t="s">
        <v>309</v>
      </c>
      <c r="BE233" s="150">
        <f>IF(N233="základní",J233,0)</f>
        <v>0</v>
      </c>
      <c r="BF233" s="150">
        <f>IF(N233="snížená",J233,0)</f>
        <v>0</v>
      </c>
      <c r="BG233" s="150">
        <f>IF(N233="zákl. přenesená",J233,0)</f>
        <v>0</v>
      </c>
      <c r="BH233" s="150">
        <f>IF(N233="sníž. přenesená",J233,0)</f>
        <v>0</v>
      </c>
      <c r="BI233" s="150">
        <f>IF(N233="nulová",J233,0)</f>
        <v>0</v>
      </c>
      <c r="BJ233" s="17" t="s">
        <v>88</v>
      </c>
      <c r="BK233" s="150">
        <f>ROUND(I233*H233,2)</f>
        <v>0</v>
      </c>
      <c r="BL233" s="17" t="s">
        <v>120</v>
      </c>
      <c r="BM233" s="149" t="s">
        <v>571</v>
      </c>
    </row>
    <row r="234" spans="2:65" s="1" customFormat="1" ht="19.5" x14ac:dyDescent="0.2">
      <c r="B234" s="33"/>
      <c r="D234" s="155" t="s">
        <v>318</v>
      </c>
      <c r="F234" s="156" t="s">
        <v>8919</v>
      </c>
      <c r="I234" s="153"/>
      <c r="L234" s="33"/>
      <c r="M234" s="154"/>
      <c r="T234" s="57"/>
      <c r="AT234" s="17" t="s">
        <v>318</v>
      </c>
      <c r="AU234" s="17" t="s">
        <v>81</v>
      </c>
    </row>
    <row r="235" spans="2:65" s="1" customFormat="1" ht="16.5" customHeight="1" x14ac:dyDescent="0.2">
      <c r="B235" s="137"/>
      <c r="C235" s="138" t="s">
        <v>443</v>
      </c>
      <c r="D235" s="138" t="s">
        <v>311</v>
      </c>
      <c r="E235" s="139" t="s">
        <v>8920</v>
      </c>
      <c r="F235" s="140" t="s">
        <v>8918</v>
      </c>
      <c r="G235" s="141" t="s">
        <v>314</v>
      </c>
      <c r="H235" s="142">
        <v>16</v>
      </c>
      <c r="I235" s="143"/>
      <c r="J235" s="144">
        <f>ROUND(I235*H235,2)</f>
        <v>0</v>
      </c>
      <c r="K235" s="206" t="s">
        <v>10982</v>
      </c>
      <c r="L235" s="33"/>
      <c r="M235" s="145" t="s">
        <v>1</v>
      </c>
      <c r="N235" s="146" t="s">
        <v>46</v>
      </c>
      <c r="P235" s="147">
        <f>O235*H235</f>
        <v>0</v>
      </c>
      <c r="Q235" s="147">
        <v>0</v>
      </c>
      <c r="R235" s="147">
        <f>Q235*H235</f>
        <v>0</v>
      </c>
      <c r="S235" s="147">
        <v>0</v>
      </c>
      <c r="T235" s="148">
        <f>S235*H235</f>
        <v>0</v>
      </c>
      <c r="AR235" s="149" t="s">
        <v>120</v>
      </c>
      <c r="AT235" s="149" t="s">
        <v>311</v>
      </c>
      <c r="AU235" s="149" t="s">
        <v>81</v>
      </c>
      <c r="AY235" s="17" t="s">
        <v>309</v>
      </c>
      <c r="BE235" s="150">
        <f>IF(N235="základní",J235,0)</f>
        <v>0</v>
      </c>
      <c r="BF235" s="150">
        <f>IF(N235="snížená",J235,0)</f>
        <v>0</v>
      </c>
      <c r="BG235" s="150">
        <f>IF(N235="zákl. přenesená",J235,0)</f>
        <v>0</v>
      </c>
      <c r="BH235" s="150">
        <f>IF(N235="sníž. přenesená",J235,0)</f>
        <v>0</v>
      </c>
      <c r="BI235" s="150">
        <f>IF(N235="nulová",J235,0)</f>
        <v>0</v>
      </c>
      <c r="BJ235" s="17" t="s">
        <v>88</v>
      </c>
      <c r="BK235" s="150">
        <f>ROUND(I235*H235,2)</f>
        <v>0</v>
      </c>
      <c r="BL235" s="17" t="s">
        <v>120</v>
      </c>
      <c r="BM235" s="149" t="s">
        <v>574</v>
      </c>
    </row>
    <row r="236" spans="2:65" s="1" customFormat="1" ht="19.5" x14ac:dyDescent="0.2">
      <c r="B236" s="33"/>
      <c r="D236" s="155" t="s">
        <v>318</v>
      </c>
      <c r="F236" s="156" t="s">
        <v>8921</v>
      </c>
      <c r="I236" s="153"/>
      <c r="L236" s="33"/>
      <c r="M236" s="154"/>
      <c r="T236" s="57"/>
      <c r="AT236" s="17" t="s">
        <v>318</v>
      </c>
      <c r="AU236" s="17" t="s">
        <v>81</v>
      </c>
    </row>
    <row r="237" spans="2:65" s="1" customFormat="1" ht="16.5" customHeight="1" x14ac:dyDescent="0.2">
      <c r="B237" s="137"/>
      <c r="C237" s="138" t="s">
        <v>578</v>
      </c>
      <c r="D237" s="138" t="s">
        <v>311</v>
      </c>
      <c r="E237" s="139" t="s">
        <v>8922</v>
      </c>
      <c r="F237" s="140" t="s">
        <v>8923</v>
      </c>
      <c r="G237" s="141" t="s">
        <v>314</v>
      </c>
      <c r="H237" s="142">
        <v>4</v>
      </c>
      <c r="I237" s="143"/>
      <c r="J237" s="144">
        <f>ROUND(I237*H237,2)</f>
        <v>0</v>
      </c>
      <c r="K237" s="206" t="s">
        <v>10982</v>
      </c>
      <c r="L237" s="33"/>
      <c r="M237" s="145" t="s">
        <v>1</v>
      </c>
      <c r="N237" s="146" t="s">
        <v>46</v>
      </c>
      <c r="P237" s="147">
        <f>O237*H237</f>
        <v>0</v>
      </c>
      <c r="Q237" s="147">
        <v>0</v>
      </c>
      <c r="R237" s="147">
        <f>Q237*H237</f>
        <v>0</v>
      </c>
      <c r="S237" s="147">
        <v>0</v>
      </c>
      <c r="T237" s="148">
        <f>S237*H237</f>
        <v>0</v>
      </c>
      <c r="AR237" s="149" t="s">
        <v>120</v>
      </c>
      <c r="AT237" s="149" t="s">
        <v>311</v>
      </c>
      <c r="AU237" s="149" t="s">
        <v>81</v>
      </c>
      <c r="AY237" s="17" t="s">
        <v>309</v>
      </c>
      <c r="BE237" s="150">
        <f>IF(N237="základní",J237,0)</f>
        <v>0</v>
      </c>
      <c r="BF237" s="150">
        <f>IF(N237="snížená",J237,0)</f>
        <v>0</v>
      </c>
      <c r="BG237" s="150">
        <f>IF(N237="zákl. přenesená",J237,0)</f>
        <v>0</v>
      </c>
      <c r="BH237" s="150">
        <f>IF(N237="sníž. přenesená",J237,0)</f>
        <v>0</v>
      </c>
      <c r="BI237" s="150">
        <f>IF(N237="nulová",J237,0)</f>
        <v>0</v>
      </c>
      <c r="BJ237" s="17" t="s">
        <v>88</v>
      </c>
      <c r="BK237" s="150">
        <f>ROUND(I237*H237,2)</f>
        <v>0</v>
      </c>
      <c r="BL237" s="17" t="s">
        <v>120</v>
      </c>
      <c r="BM237" s="149" t="s">
        <v>581</v>
      </c>
    </row>
    <row r="238" spans="2:65" s="1" customFormat="1" ht="19.5" x14ac:dyDescent="0.2">
      <c r="B238" s="33"/>
      <c r="D238" s="155" t="s">
        <v>318</v>
      </c>
      <c r="F238" s="156" t="s">
        <v>8924</v>
      </c>
      <c r="I238" s="153"/>
      <c r="L238" s="33"/>
      <c r="M238" s="154"/>
      <c r="T238" s="57"/>
      <c r="AT238" s="17" t="s">
        <v>318</v>
      </c>
      <c r="AU238" s="17" t="s">
        <v>81</v>
      </c>
    </row>
    <row r="239" spans="2:65" s="1" customFormat="1" ht="16.5" customHeight="1" x14ac:dyDescent="0.2">
      <c r="B239" s="137"/>
      <c r="C239" s="138" t="s">
        <v>447</v>
      </c>
      <c r="D239" s="138" t="s">
        <v>311</v>
      </c>
      <c r="E239" s="139" t="s">
        <v>8925</v>
      </c>
      <c r="F239" s="140" t="s">
        <v>8923</v>
      </c>
      <c r="G239" s="141" t="s">
        <v>314</v>
      </c>
      <c r="H239" s="142">
        <v>11</v>
      </c>
      <c r="I239" s="143"/>
      <c r="J239" s="144">
        <f>ROUND(I239*H239,2)</f>
        <v>0</v>
      </c>
      <c r="K239" s="206" t="s">
        <v>10982</v>
      </c>
      <c r="L239" s="33"/>
      <c r="M239" s="145" t="s">
        <v>1</v>
      </c>
      <c r="N239" s="146" t="s">
        <v>46</v>
      </c>
      <c r="P239" s="147">
        <f>O239*H239</f>
        <v>0</v>
      </c>
      <c r="Q239" s="147">
        <v>0</v>
      </c>
      <c r="R239" s="147">
        <f>Q239*H239</f>
        <v>0</v>
      </c>
      <c r="S239" s="147">
        <v>0</v>
      </c>
      <c r="T239" s="148">
        <f>S239*H239</f>
        <v>0</v>
      </c>
      <c r="AR239" s="149" t="s">
        <v>120</v>
      </c>
      <c r="AT239" s="149" t="s">
        <v>311</v>
      </c>
      <c r="AU239" s="149" t="s">
        <v>81</v>
      </c>
      <c r="AY239" s="17" t="s">
        <v>309</v>
      </c>
      <c r="BE239" s="150">
        <f>IF(N239="základní",J239,0)</f>
        <v>0</v>
      </c>
      <c r="BF239" s="150">
        <f>IF(N239="snížená",J239,0)</f>
        <v>0</v>
      </c>
      <c r="BG239" s="150">
        <f>IF(N239="zákl. přenesená",J239,0)</f>
        <v>0</v>
      </c>
      <c r="BH239" s="150">
        <f>IF(N239="sníž. přenesená",J239,0)</f>
        <v>0</v>
      </c>
      <c r="BI239" s="150">
        <f>IF(N239="nulová",J239,0)</f>
        <v>0</v>
      </c>
      <c r="BJ239" s="17" t="s">
        <v>88</v>
      </c>
      <c r="BK239" s="150">
        <f>ROUND(I239*H239,2)</f>
        <v>0</v>
      </c>
      <c r="BL239" s="17" t="s">
        <v>120</v>
      </c>
      <c r="BM239" s="149" t="s">
        <v>585</v>
      </c>
    </row>
    <row r="240" spans="2:65" s="1" customFormat="1" ht="19.5" x14ac:dyDescent="0.2">
      <c r="B240" s="33"/>
      <c r="D240" s="155" t="s">
        <v>318</v>
      </c>
      <c r="F240" s="156" t="s">
        <v>8926</v>
      </c>
      <c r="I240" s="153"/>
      <c r="L240" s="33"/>
      <c r="M240" s="154"/>
      <c r="T240" s="57"/>
      <c r="AT240" s="17" t="s">
        <v>318</v>
      </c>
      <c r="AU240" s="17" t="s">
        <v>81</v>
      </c>
    </row>
    <row r="241" spans="2:65" s="1" customFormat="1" ht="16.5" customHeight="1" x14ac:dyDescent="0.2">
      <c r="B241" s="137"/>
      <c r="C241" s="138" t="s">
        <v>587</v>
      </c>
      <c r="D241" s="138" t="s">
        <v>311</v>
      </c>
      <c r="E241" s="139" t="s">
        <v>8927</v>
      </c>
      <c r="F241" s="140" t="s">
        <v>8928</v>
      </c>
      <c r="G241" s="141" t="s">
        <v>314</v>
      </c>
      <c r="H241" s="142">
        <v>9</v>
      </c>
      <c r="I241" s="143"/>
      <c r="J241" s="144">
        <f>ROUND(I241*H241,2)</f>
        <v>0</v>
      </c>
      <c r="K241" s="206" t="s">
        <v>10982</v>
      </c>
      <c r="L241" s="33"/>
      <c r="M241" s="145" t="s">
        <v>1</v>
      </c>
      <c r="N241" s="146" t="s">
        <v>46</v>
      </c>
      <c r="P241" s="147">
        <f>O241*H241</f>
        <v>0</v>
      </c>
      <c r="Q241" s="147">
        <v>0</v>
      </c>
      <c r="R241" s="147">
        <f>Q241*H241</f>
        <v>0</v>
      </c>
      <c r="S241" s="147">
        <v>0</v>
      </c>
      <c r="T241" s="148">
        <f>S241*H241</f>
        <v>0</v>
      </c>
      <c r="AR241" s="149" t="s">
        <v>120</v>
      </c>
      <c r="AT241" s="149" t="s">
        <v>311</v>
      </c>
      <c r="AU241" s="149" t="s">
        <v>81</v>
      </c>
      <c r="AY241" s="17" t="s">
        <v>309</v>
      </c>
      <c r="BE241" s="150">
        <f>IF(N241="základní",J241,0)</f>
        <v>0</v>
      </c>
      <c r="BF241" s="150">
        <f>IF(N241="snížená",J241,0)</f>
        <v>0</v>
      </c>
      <c r="BG241" s="150">
        <f>IF(N241="zákl. přenesená",J241,0)</f>
        <v>0</v>
      </c>
      <c r="BH241" s="150">
        <f>IF(N241="sníž. přenesená",J241,0)</f>
        <v>0</v>
      </c>
      <c r="BI241" s="150">
        <f>IF(N241="nulová",J241,0)</f>
        <v>0</v>
      </c>
      <c r="BJ241" s="17" t="s">
        <v>88</v>
      </c>
      <c r="BK241" s="150">
        <f>ROUND(I241*H241,2)</f>
        <v>0</v>
      </c>
      <c r="BL241" s="17" t="s">
        <v>120</v>
      </c>
      <c r="BM241" s="149" t="s">
        <v>590</v>
      </c>
    </row>
    <row r="242" spans="2:65" s="1" customFormat="1" ht="19.5" x14ac:dyDescent="0.2">
      <c r="B242" s="33"/>
      <c r="D242" s="155" t="s">
        <v>318</v>
      </c>
      <c r="F242" s="156" t="s">
        <v>8929</v>
      </c>
      <c r="I242" s="153"/>
      <c r="L242" s="33"/>
      <c r="M242" s="154"/>
      <c r="T242" s="57"/>
      <c r="AT242" s="17" t="s">
        <v>318</v>
      </c>
      <c r="AU242" s="17" t="s">
        <v>81</v>
      </c>
    </row>
    <row r="243" spans="2:65" s="1" customFormat="1" ht="16.5" customHeight="1" x14ac:dyDescent="0.2">
      <c r="B243" s="137"/>
      <c r="C243" s="138" t="s">
        <v>452</v>
      </c>
      <c r="D243" s="138" t="s">
        <v>311</v>
      </c>
      <c r="E243" s="139" t="s">
        <v>8930</v>
      </c>
      <c r="F243" s="140" t="s">
        <v>8931</v>
      </c>
      <c r="G243" s="141" t="s">
        <v>314</v>
      </c>
      <c r="H243" s="142">
        <v>22</v>
      </c>
      <c r="I243" s="143"/>
      <c r="J243" s="144">
        <f>ROUND(I243*H243,2)</f>
        <v>0</v>
      </c>
      <c r="K243" s="206" t="s">
        <v>10982</v>
      </c>
      <c r="L243" s="33"/>
      <c r="M243" s="145" t="s">
        <v>1</v>
      </c>
      <c r="N243" s="146" t="s">
        <v>46</v>
      </c>
      <c r="P243" s="147">
        <f>O243*H243</f>
        <v>0</v>
      </c>
      <c r="Q243" s="147">
        <v>0</v>
      </c>
      <c r="R243" s="147">
        <f>Q243*H243</f>
        <v>0</v>
      </c>
      <c r="S243" s="147">
        <v>0</v>
      </c>
      <c r="T243" s="148">
        <f>S243*H243</f>
        <v>0</v>
      </c>
      <c r="AR243" s="149" t="s">
        <v>120</v>
      </c>
      <c r="AT243" s="149" t="s">
        <v>311</v>
      </c>
      <c r="AU243" s="149" t="s">
        <v>81</v>
      </c>
      <c r="AY243" s="17" t="s">
        <v>309</v>
      </c>
      <c r="BE243" s="150">
        <f>IF(N243="základní",J243,0)</f>
        <v>0</v>
      </c>
      <c r="BF243" s="150">
        <f>IF(N243="snížená",J243,0)</f>
        <v>0</v>
      </c>
      <c r="BG243" s="150">
        <f>IF(N243="zákl. přenesená",J243,0)</f>
        <v>0</v>
      </c>
      <c r="BH243" s="150">
        <f>IF(N243="sníž. přenesená",J243,0)</f>
        <v>0</v>
      </c>
      <c r="BI243" s="150">
        <f>IF(N243="nulová",J243,0)</f>
        <v>0</v>
      </c>
      <c r="BJ243" s="17" t="s">
        <v>88</v>
      </c>
      <c r="BK243" s="150">
        <f>ROUND(I243*H243,2)</f>
        <v>0</v>
      </c>
      <c r="BL243" s="17" t="s">
        <v>120</v>
      </c>
      <c r="BM243" s="149" t="s">
        <v>1281</v>
      </c>
    </row>
    <row r="244" spans="2:65" s="1" customFormat="1" ht="19.5" x14ac:dyDescent="0.2">
      <c r="B244" s="33"/>
      <c r="D244" s="155" t="s">
        <v>318</v>
      </c>
      <c r="F244" s="156" t="s">
        <v>8932</v>
      </c>
      <c r="I244" s="153"/>
      <c r="L244" s="33"/>
      <c r="M244" s="154"/>
      <c r="T244" s="57"/>
      <c r="AT244" s="17" t="s">
        <v>318</v>
      </c>
      <c r="AU244" s="17" t="s">
        <v>81</v>
      </c>
    </row>
    <row r="245" spans="2:65" s="1" customFormat="1" ht="16.5" customHeight="1" x14ac:dyDescent="0.2">
      <c r="B245" s="137"/>
      <c r="C245" s="138" t="s">
        <v>896</v>
      </c>
      <c r="D245" s="138" t="s">
        <v>311</v>
      </c>
      <c r="E245" s="139" t="s">
        <v>8933</v>
      </c>
      <c r="F245" s="140" t="s">
        <v>8934</v>
      </c>
      <c r="G245" s="141" t="s">
        <v>314</v>
      </c>
      <c r="H245" s="142">
        <v>1</v>
      </c>
      <c r="I245" s="143"/>
      <c r="J245" s="144">
        <f>ROUND(I245*H245,2)</f>
        <v>0</v>
      </c>
      <c r="K245" s="206" t="s">
        <v>10982</v>
      </c>
      <c r="L245" s="33"/>
      <c r="M245" s="145" t="s">
        <v>1</v>
      </c>
      <c r="N245" s="146" t="s">
        <v>46</v>
      </c>
      <c r="P245" s="147">
        <f>O245*H245</f>
        <v>0</v>
      </c>
      <c r="Q245" s="147">
        <v>0</v>
      </c>
      <c r="R245" s="147">
        <f>Q245*H245</f>
        <v>0</v>
      </c>
      <c r="S245" s="147">
        <v>0</v>
      </c>
      <c r="T245" s="148">
        <f>S245*H245</f>
        <v>0</v>
      </c>
      <c r="AR245" s="149" t="s">
        <v>120</v>
      </c>
      <c r="AT245" s="149" t="s">
        <v>311</v>
      </c>
      <c r="AU245" s="149" t="s">
        <v>81</v>
      </c>
      <c r="AY245" s="17" t="s">
        <v>309</v>
      </c>
      <c r="BE245" s="150">
        <f>IF(N245="základní",J245,0)</f>
        <v>0</v>
      </c>
      <c r="BF245" s="150">
        <f>IF(N245="snížená",J245,0)</f>
        <v>0</v>
      </c>
      <c r="BG245" s="150">
        <f>IF(N245="zákl. přenesená",J245,0)</f>
        <v>0</v>
      </c>
      <c r="BH245" s="150">
        <f>IF(N245="sníž. přenesená",J245,0)</f>
        <v>0</v>
      </c>
      <c r="BI245" s="150">
        <f>IF(N245="nulová",J245,0)</f>
        <v>0</v>
      </c>
      <c r="BJ245" s="17" t="s">
        <v>88</v>
      </c>
      <c r="BK245" s="150">
        <f>ROUND(I245*H245,2)</f>
        <v>0</v>
      </c>
      <c r="BL245" s="17" t="s">
        <v>120</v>
      </c>
      <c r="BM245" s="149" t="s">
        <v>1287</v>
      </c>
    </row>
    <row r="246" spans="2:65" s="1" customFormat="1" ht="19.5" x14ac:dyDescent="0.2">
      <c r="B246" s="33"/>
      <c r="D246" s="155" t="s">
        <v>318</v>
      </c>
      <c r="F246" s="156" t="s">
        <v>8905</v>
      </c>
      <c r="I246" s="153"/>
      <c r="L246" s="33"/>
      <c r="M246" s="154"/>
      <c r="T246" s="57"/>
      <c r="AT246" s="17" t="s">
        <v>318</v>
      </c>
      <c r="AU246" s="17" t="s">
        <v>81</v>
      </c>
    </row>
    <row r="247" spans="2:65" s="1" customFormat="1" ht="16.5" customHeight="1" x14ac:dyDescent="0.2">
      <c r="B247" s="137"/>
      <c r="C247" s="138" t="s">
        <v>461</v>
      </c>
      <c r="D247" s="138" t="s">
        <v>311</v>
      </c>
      <c r="E247" s="139" t="s">
        <v>8935</v>
      </c>
      <c r="F247" s="140" t="s">
        <v>8936</v>
      </c>
      <c r="G247" s="141" t="s">
        <v>314</v>
      </c>
      <c r="H247" s="142">
        <v>3</v>
      </c>
      <c r="I247" s="143"/>
      <c r="J247" s="144">
        <f>ROUND(I247*H247,2)</f>
        <v>0</v>
      </c>
      <c r="K247" s="206" t="s">
        <v>10982</v>
      </c>
      <c r="L247" s="33"/>
      <c r="M247" s="145" t="s">
        <v>1</v>
      </c>
      <c r="N247" s="146" t="s">
        <v>46</v>
      </c>
      <c r="P247" s="147">
        <f>O247*H247</f>
        <v>0</v>
      </c>
      <c r="Q247" s="147">
        <v>0</v>
      </c>
      <c r="R247" s="147">
        <f>Q247*H247</f>
        <v>0</v>
      </c>
      <c r="S247" s="147">
        <v>0</v>
      </c>
      <c r="T247" s="148">
        <f>S247*H247</f>
        <v>0</v>
      </c>
      <c r="AR247" s="149" t="s">
        <v>120</v>
      </c>
      <c r="AT247" s="149" t="s">
        <v>311</v>
      </c>
      <c r="AU247" s="149" t="s">
        <v>81</v>
      </c>
      <c r="AY247" s="17" t="s">
        <v>309</v>
      </c>
      <c r="BE247" s="150">
        <f>IF(N247="základní",J247,0)</f>
        <v>0</v>
      </c>
      <c r="BF247" s="150">
        <f>IF(N247="snížená",J247,0)</f>
        <v>0</v>
      </c>
      <c r="BG247" s="150">
        <f>IF(N247="zákl. přenesená",J247,0)</f>
        <v>0</v>
      </c>
      <c r="BH247" s="150">
        <f>IF(N247="sníž. přenesená",J247,0)</f>
        <v>0</v>
      </c>
      <c r="BI247" s="150">
        <f>IF(N247="nulová",J247,0)</f>
        <v>0</v>
      </c>
      <c r="BJ247" s="17" t="s">
        <v>88</v>
      </c>
      <c r="BK247" s="150">
        <f>ROUND(I247*H247,2)</f>
        <v>0</v>
      </c>
      <c r="BL247" s="17" t="s">
        <v>120</v>
      </c>
      <c r="BM247" s="149" t="s">
        <v>1298</v>
      </c>
    </row>
    <row r="248" spans="2:65" s="1" customFormat="1" ht="19.5" x14ac:dyDescent="0.2">
      <c r="B248" s="33"/>
      <c r="D248" s="155" t="s">
        <v>318</v>
      </c>
      <c r="F248" s="156" t="s">
        <v>8937</v>
      </c>
      <c r="I248" s="153"/>
      <c r="L248" s="33"/>
      <c r="M248" s="154"/>
      <c r="T248" s="57"/>
      <c r="AT248" s="17" t="s">
        <v>318</v>
      </c>
      <c r="AU248" s="17" t="s">
        <v>81</v>
      </c>
    </row>
    <row r="249" spans="2:65" s="1" customFormat="1" ht="16.5" customHeight="1" x14ac:dyDescent="0.2">
      <c r="B249" s="137"/>
      <c r="C249" s="138" t="s">
        <v>909</v>
      </c>
      <c r="D249" s="138" t="s">
        <v>311</v>
      </c>
      <c r="E249" s="139" t="s">
        <v>8938</v>
      </c>
      <c r="F249" s="140" t="s">
        <v>8939</v>
      </c>
      <c r="G249" s="141" t="s">
        <v>314</v>
      </c>
      <c r="H249" s="142">
        <v>2</v>
      </c>
      <c r="I249" s="143"/>
      <c r="J249" s="144">
        <f>ROUND(I249*H249,2)</f>
        <v>0</v>
      </c>
      <c r="K249" s="206" t="s">
        <v>10982</v>
      </c>
      <c r="L249" s="33"/>
      <c r="M249" s="145" t="s">
        <v>1</v>
      </c>
      <c r="N249" s="146" t="s">
        <v>46</v>
      </c>
      <c r="P249" s="147">
        <f>O249*H249</f>
        <v>0</v>
      </c>
      <c r="Q249" s="147">
        <v>0</v>
      </c>
      <c r="R249" s="147">
        <f>Q249*H249</f>
        <v>0</v>
      </c>
      <c r="S249" s="147">
        <v>0</v>
      </c>
      <c r="T249" s="148">
        <f>S249*H249</f>
        <v>0</v>
      </c>
      <c r="AR249" s="149" t="s">
        <v>120</v>
      </c>
      <c r="AT249" s="149" t="s">
        <v>311</v>
      </c>
      <c r="AU249" s="149" t="s">
        <v>81</v>
      </c>
      <c r="AY249" s="17" t="s">
        <v>309</v>
      </c>
      <c r="BE249" s="150">
        <f>IF(N249="základní",J249,0)</f>
        <v>0</v>
      </c>
      <c r="BF249" s="150">
        <f>IF(N249="snížená",J249,0)</f>
        <v>0</v>
      </c>
      <c r="BG249" s="150">
        <f>IF(N249="zákl. přenesená",J249,0)</f>
        <v>0</v>
      </c>
      <c r="BH249" s="150">
        <f>IF(N249="sníž. přenesená",J249,0)</f>
        <v>0</v>
      </c>
      <c r="BI249" s="150">
        <f>IF(N249="nulová",J249,0)</f>
        <v>0</v>
      </c>
      <c r="BJ249" s="17" t="s">
        <v>88</v>
      </c>
      <c r="BK249" s="150">
        <f>ROUND(I249*H249,2)</f>
        <v>0</v>
      </c>
      <c r="BL249" s="17" t="s">
        <v>120</v>
      </c>
      <c r="BM249" s="149" t="s">
        <v>1314</v>
      </c>
    </row>
    <row r="250" spans="2:65" s="1" customFormat="1" ht="19.5" x14ac:dyDescent="0.2">
      <c r="B250" s="33"/>
      <c r="D250" s="155" t="s">
        <v>318</v>
      </c>
      <c r="F250" s="156" t="s">
        <v>8940</v>
      </c>
      <c r="I250" s="153"/>
      <c r="L250" s="33"/>
      <c r="M250" s="154"/>
      <c r="T250" s="57"/>
      <c r="AT250" s="17" t="s">
        <v>318</v>
      </c>
      <c r="AU250" s="17" t="s">
        <v>81</v>
      </c>
    </row>
    <row r="251" spans="2:65" s="1" customFormat="1" ht="16.5" customHeight="1" x14ac:dyDescent="0.2">
      <c r="B251" s="137"/>
      <c r="C251" s="138" t="s">
        <v>468</v>
      </c>
      <c r="D251" s="138" t="s">
        <v>311</v>
      </c>
      <c r="E251" s="139" t="s">
        <v>8941</v>
      </c>
      <c r="F251" s="140" t="s">
        <v>8942</v>
      </c>
      <c r="G251" s="141" t="s">
        <v>314</v>
      </c>
      <c r="H251" s="142">
        <v>2</v>
      </c>
      <c r="I251" s="143"/>
      <c r="J251" s="144">
        <f>ROUND(I251*H251,2)</f>
        <v>0</v>
      </c>
      <c r="K251" s="206" t="s">
        <v>10982</v>
      </c>
      <c r="L251" s="33"/>
      <c r="M251" s="145" t="s">
        <v>1</v>
      </c>
      <c r="N251" s="146" t="s">
        <v>46</v>
      </c>
      <c r="P251" s="147">
        <f>O251*H251</f>
        <v>0</v>
      </c>
      <c r="Q251" s="147">
        <v>0</v>
      </c>
      <c r="R251" s="147">
        <f>Q251*H251</f>
        <v>0</v>
      </c>
      <c r="S251" s="147">
        <v>0</v>
      </c>
      <c r="T251" s="148">
        <f>S251*H251</f>
        <v>0</v>
      </c>
      <c r="AR251" s="149" t="s">
        <v>120</v>
      </c>
      <c r="AT251" s="149" t="s">
        <v>311</v>
      </c>
      <c r="AU251" s="149" t="s">
        <v>81</v>
      </c>
      <c r="AY251" s="17" t="s">
        <v>309</v>
      </c>
      <c r="BE251" s="150">
        <f>IF(N251="základní",J251,0)</f>
        <v>0</v>
      </c>
      <c r="BF251" s="150">
        <f>IF(N251="snížená",J251,0)</f>
        <v>0</v>
      </c>
      <c r="BG251" s="150">
        <f>IF(N251="zákl. přenesená",J251,0)</f>
        <v>0</v>
      </c>
      <c r="BH251" s="150">
        <f>IF(N251="sníž. přenesená",J251,0)</f>
        <v>0</v>
      </c>
      <c r="BI251" s="150">
        <f>IF(N251="nulová",J251,0)</f>
        <v>0</v>
      </c>
      <c r="BJ251" s="17" t="s">
        <v>88</v>
      </c>
      <c r="BK251" s="150">
        <f>ROUND(I251*H251,2)</f>
        <v>0</v>
      </c>
      <c r="BL251" s="17" t="s">
        <v>120</v>
      </c>
      <c r="BM251" s="149" t="s">
        <v>1323</v>
      </c>
    </row>
    <row r="252" spans="2:65" s="1" customFormat="1" ht="19.5" x14ac:dyDescent="0.2">
      <c r="B252" s="33"/>
      <c r="D252" s="155" t="s">
        <v>318</v>
      </c>
      <c r="F252" s="156" t="s">
        <v>8943</v>
      </c>
      <c r="I252" s="153"/>
      <c r="L252" s="33"/>
      <c r="M252" s="154"/>
      <c r="T252" s="57"/>
      <c r="AT252" s="17" t="s">
        <v>318</v>
      </c>
      <c r="AU252" s="17" t="s">
        <v>81</v>
      </c>
    </row>
    <row r="253" spans="2:65" s="1" customFormat="1" ht="16.5" customHeight="1" x14ac:dyDescent="0.2">
      <c r="B253" s="137"/>
      <c r="C253" s="138" t="s">
        <v>936</v>
      </c>
      <c r="D253" s="138" t="s">
        <v>311</v>
      </c>
      <c r="E253" s="139" t="s">
        <v>8944</v>
      </c>
      <c r="F253" s="140" t="s">
        <v>8945</v>
      </c>
      <c r="G253" s="141" t="s">
        <v>314</v>
      </c>
      <c r="H253" s="142">
        <v>1</v>
      </c>
      <c r="I253" s="143"/>
      <c r="J253" s="144">
        <f>ROUND(I253*H253,2)</f>
        <v>0</v>
      </c>
      <c r="K253" s="206" t="s">
        <v>10982</v>
      </c>
      <c r="L253" s="33"/>
      <c r="M253" s="145" t="s">
        <v>1</v>
      </c>
      <c r="N253" s="146" t="s">
        <v>46</v>
      </c>
      <c r="P253" s="147">
        <f>O253*H253</f>
        <v>0</v>
      </c>
      <c r="Q253" s="147">
        <v>0</v>
      </c>
      <c r="R253" s="147">
        <f>Q253*H253</f>
        <v>0</v>
      </c>
      <c r="S253" s="147">
        <v>0</v>
      </c>
      <c r="T253" s="148">
        <f>S253*H253</f>
        <v>0</v>
      </c>
      <c r="AR253" s="149" t="s">
        <v>120</v>
      </c>
      <c r="AT253" s="149" t="s">
        <v>311</v>
      </c>
      <c r="AU253" s="149" t="s">
        <v>81</v>
      </c>
      <c r="AY253" s="17" t="s">
        <v>309</v>
      </c>
      <c r="BE253" s="150">
        <f>IF(N253="základní",J253,0)</f>
        <v>0</v>
      </c>
      <c r="BF253" s="150">
        <f>IF(N253="snížená",J253,0)</f>
        <v>0</v>
      </c>
      <c r="BG253" s="150">
        <f>IF(N253="zákl. přenesená",J253,0)</f>
        <v>0</v>
      </c>
      <c r="BH253" s="150">
        <f>IF(N253="sníž. přenesená",J253,0)</f>
        <v>0</v>
      </c>
      <c r="BI253" s="150">
        <f>IF(N253="nulová",J253,0)</f>
        <v>0</v>
      </c>
      <c r="BJ253" s="17" t="s">
        <v>88</v>
      </c>
      <c r="BK253" s="150">
        <f>ROUND(I253*H253,2)</f>
        <v>0</v>
      </c>
      <c r="BL253" s="17" t="s">
        <v>120</v>
      </c>
      <c r="BM253" s="149" t="s">
        <v>1334</v>
      </c>
    </row>
    <row r="254" spans="2:65" s="1" customFormat="1" ht="19.5" x14ac:dyDescent="0.2">
      <c r="B254" s="33"/>
      <c r="D254" s="155" t="s">
        <v>318</v>
      </c>
      <c r="F254" s="156" t="s">
        <v>8946</v>
      </c>
      <c r="I254" s="153"/>
      <c r="L254" s="33"/>
      <c r="M254" s="154"/>
      <c r="T254" s="57"/>
      <c r="AT254" s="17" t="s">
        <v>318</v>
      </c>
      <c r="AU254" s="17" t="s">
        <v>81</v>
      </c>
    </row>
    <row r="255" spans="2:65" s="1" customFormat="1" ht="16.5" customHeight="1" x14ac:dyDescent="0.2">
      <c r="B255" s="137"/>
      <c r="C255" s="138" t="s">
        <v>474</v>
      </c>
      <c r="D255" s="138" t="s">
        <v>311</v>
      </c>
      <c r="E255" s="139" t="s">
        <v>8947</v>
      </c>
      <c r="F255" s="140" t="s">
        <v>8948</v>
      </c>
      <c r="G255" s="141" t="s">
        <v>314</v>
      </c>
      <c r="H255" s="142">
        <v>1</v>
      </c>
      <c r="I255" s="143"/>
      <c r="J255" s="144">
        <f>ROUND(I255*H255,2)</f>
        <v>0</v>
      </c>
      <c r="K255" s="206" t="s">
        <v>10982</v>
      </c>
      <c r="L255" s="33"/>
      <c r="M255" s="145" t="s">
        <v>1</v>
      </c>
      <c r="N255" s="146" t="s">
        <v>46</v>
      </c>
      <c r="P255" s="147">
        <f>O255*H255</f>
        <v>0</v>
      </c>
      <c r="Q255" s="147">
        <v>0</v>
      </c>
      <c r="R255" s="147">
        <f>Q255*H255</f>
        <v>0</v>
      </c>
      <c r="S255" s="147">
        <v>0</v>
      </c>
      <c r="T255" s="148">
        <f>S255*H255</f>
        <v>0</v>
      </c>
      <c r="AR255" s="149" t="s">
        <v>120</v>
      </c>
      <c r="AT255" s="149" t="s">
        <v>311</v>
      </c>
      <c r="AU255" s="149" t="s">
        <v>81</v>
      </c>
      <c r="AY255" s="17" t="s">
        <v>309</v>
      </c>
      <c r="BE255" s="150">
        <f>IF(N255="základní",J255,0)</f>
        <v>0</v>
      </c>
      <c r="BF255" s="150">
        <f>IF(N255="snížená",J255,0)</f>
        <v>0</v>
      </c>
      <c r="BG255" s="150">
        <f>IF(N255="zákl. přenesená",J255,0)</f>
        <v>0</v>
      </c>
      <c r="BH255" s="150">
        <f>IF(N255="sníž. přenesená",J255,0)</f>
        <v>0</v>
      </c>
      <c r="BI255" s="150">
        <f>IF(N255="nulová",J255,0)</f>
        <v>0</v>
      </c>
      <c r="BJ255" s="17" t="s">
        <v>88</v>
      </c>
      <c r="BK255" s="150">
        <f>ROUND(I255*H255,2)</f>
        <v>0</v>
      </c>
      <c r="BL255" s="17" t="s">
        <v>120</v>
      </c>
      <c r="BM255" s="149" t="s">
        <v>1345</v>
      </c>
    </row>
    <row r="256" spans="2:65" s="1" customFormat="1" ht="19.5" x14ac:dyDescent="0.2">
      <c r="B256" s="33"/>
      <c r="D256" s="155" t="s">
        <v>318</v>
      </c>
      <c r="F256" s="156" t="s">
        <v>8949</v>
      </c>
      <c r="I256" s="153"/>
      <c r="L256" s="33"/>
      <c r="M256" s="154"/>
      <c r="T256" s="57"/>
      <c r="AT256" s="17" t="s">
        <v>318</v>
      </c>
      <c r="AU256" s="17" t="s">
        <v>81</v>
      </c>
    </row>
    <row r="257" spans="2:65" s="1" customFormat="1" ht="16.5" customHeight="1" x14ac:dyDescent="0.2">
      <c r="B257" s="137"/>
      <c r="C257" s="138" t="s">
        <v>961</v>
      </c>
      <c r="D257" s="138" t="s">
        <v>311</v>
      </c>
      <c r="E257" s="139" t="s">
        <v>8950</v>
      </c>
      <c r="F257" s="140" t="s">
        <v>8951</v>
      </c>
      <c r="G257" s="141" t="s">
        <v>314</v>
      </c>
      <c r="H257" s="142">
        <v>3</v>
      </c>
      <c r="I257" s="143"/>
      <c r="J257" s="144">
        <f>ROUND(I257*H257,2)</f>
        <v>0</v>
      </c>
      <c r="K257" s="206" t="s">
        <v>10982</v>
      </c>
      <c r="L257" s="33"/>
      <c r="M257" s="145" t="s">
        <v>1</v>
      </c>
      <c r="N257" s="146" t="s">
        <v>46</v>
      </c>
      <c r="P257" s="147">
        <f>O257*H257</f>
        <v>0</v>
      </c>
      <c r="Q257" s="147">
        <v>0</v>
      </c>
      <c r="R257" s="147">
        <f>Q257*H257</f>
        <v>0</v>
      </c>
      <c r="S257" s="147">
        <v>0</v>
      </c>
      <c r="T257" s="148">
        <f>S257*H257</f>
        <v>0</v>
      </c>
      <c r="AR257" s="149" t="s">
        <v>120</v>
      </c>
      <c r="AT257" s="149" t="s">
        <v>311</v>
      </c>
      <c r="AU257" s="149" t="s">
        <v>81</v>
      </c>
      <c r="AY257" s="17" t="s">
        <v>309</v>
      </c>
      <c r="BE257" s="150">
        <f>IF(N257="základní",J257,0)</f>
        <v>0</v>
      </c>
      <c r="BF257" s="150">
        <f>IF(N257="snížená",J257,0)</f>
        <v>0</v>
      </c>
      <c r="BG257" s="150">
        <f>IF(N257="zákl. přenesená",J257,0)</f>
        <v>0</v>
      </c>
      <c r="BH257" s="150">
        <f>IF(N257="sníž. přenesená",J257,0)</f>
        <v>0</v>
      </c>
      <c r="BI257" s="150">
        <f>IF(N257="nulová",J257,0)</f>
        <v>0</v>
      </c>
      <c r="BJ257" s="17" t="s">
        <v>88</v>
      </c>
      <c r="BK257" s="150">
        <f>ROUND(I257*H257,2)</f>
        <v>0</v>
      </c>
      <c r="BL257" s="17" t="s">
        <v>120</v>
      </c>
      <c r="BM257" s="149" t="s">
        <v>1350</v>
      </c>
    </row>
    <row r="258" spans="2:65" s="1" customFormat="1" ht="19.5" x14ac:dyDescent="0.2">
      <c r="B258" s="33"/>
      <c r="D258" s="155" t="s">
        <v>318</v>
      </c>
      <c r="F258" s="156" t="s">
        <v>8952</v>
      </c>
      <c r="I258" s="153"/>
      <c r="L258" s="33"/>
      <c r="M258" s="154"/>
      <c r="T258" s="57"/>
      <c r="AT258" s="17" t="s">
        <v>318</v>
      </c>
      <c r="AU258" s="17" t="s">
        <v>81</v>
      </c>
    </row>
    <row r="259" spans="2:65" s="1" customFormat="1" ht="16.5" customHeight="1" x14ac:dyDescent="0.2">
      <c r="B259" s="137"/>
      <c r="C259" s="138" t="s">
        <v>478</v>
      </c>
      <c r="D259" s="138" t="s">
        <v>311</v>
      </c>
      <c r="E259" s="139" t="s">
        <v>8953</v>
      </c>
      <c r="F259" s="140" t="s">
        <v>8954</v>
      </c>
      <c r="G259" s="141" t="s">
        <v>314</v>
      </c>
      <c r="H259" s="142">
        <v>1</v>
      </c>
      <c r="I259" s="143"/>
      <c r="J259" s="144">
        <f>ROUND(I259*H259,2)</f>
        <v>0</v>
      </c>
      <c r="K259" s="206" t="s">
        <v>10982</v>
      </c>
      <c r="L259" s="33"/>
      <c r="M259" s="145" t="s">
        <v>1</v>
      </c>
      <c r="N259" s="146" t="s">
        <v>46</v>
      </c>
      <c r="P259" s="147">
        <f>O259*H259</f>
        <v>0</v>
      </c>
      <c r="Q259" s="147">
        <v>0</v>
      </c>
      <c r="R259" s="147">
        <f>Q259*H259</f>
        <v>0</v>
      </c>
      <c r="S259" s="147">
        <v>0</v>
      </c>
      <c r="T259" s="148">
        <f>S259*H259</f>
        <v>0</v>
      </c>
      <c r="AR259" s="149" t="s">
        <v>120</v>
      </c>
      <c r="AT259" s="149" t="s">
        <v>311</v>
      </c>
      <c r="AU259" s="149" t="s">
        <v>81</v>
      </c>
      <c r="AY259" s="17" t="s">
        <v>309</v>
      </c>
      <c r="BE259" s="150">
        <f>IF(N259="základní",J259,0)</f>
        <v>0</v>
      </c>
      <c r="BF259" s="150">
        <f>IF(N259="snížená",J259,0)</f>
        <v>0</v>
      </c>
      <c r="BG259" s="150">
        <f>IF(N259="zákl. přenesená",J259,0)</f>
        <v>0</v>
      </c>
      <c r="BH259" s="150">
        <f>IF(N259="sníž. přenesená",J259,0)</f>
        <v>0</v>
      </c>
      <c r="BI259" s="150">
        <f>IF(N259="nulová",J259,0)</f>
        <v>0</v>
      </c>
      <c r="BJ259" s="17" t="s">
        <v>88</v>
      </c>
      <c r="BK259" s="150">
        <f>ROUND(I259*H259,2)</f>
        <v>0</v>
      </c>
      <c r="BL259" s="17" t="s">
        <v>120</v>
      </c>
      <c r="BM259" s="149" t="s">
        <v>1359</v>
      </c>
    </row>
    <row r="260" spans="2:65" s="1" customFormat="1" ht="19.5" x14ac:dyDescent="0.2">
      <c r="B260" s="33"/>
      <c r="D260" s="155" t="s">
        <v>318</v>
      </c>
      <c r="F260" s="156" t="s">
        <v>8955</v>
      </c>
      <c r="I260" s="153"/>
      <c r="L260" s="33"/>
      <c r="M260" s="154"/>
      <c r="T260" s="57"/>
      <c r="AT260" s="17" t="s">
        <v>318</v>
      </c>
      <c r="AU260" s="17" t="s">
        <v>81</v>
      </c>
    </row>
    <row r="261" spans="2:65" s="1" customFormat="1" ht="16.5" customHeight="1" x14ac:dyDescent="0.2">
      <c r="B261" s="137"/>
      <c r="C261" s="138" t="s">
        <v>988</v>
      </c>
      <c r="D261" s="138" t="s">
        <v>311</v>
      </c>
      <c r="E261" s="139" t="s">
        <v>8956</v>
      </c>
      <c r="F261" s="140" t="s">
        <v>8957</v>
      </c>
      <c r="G261" s="141" t="s">
        <v>314</v>
      </c>
      <c r="H261" s="142">
        <v>1</v>
      </c>
      <c r="I261" s="143"/>
      <c r="J261" s="144">
        <f>ROUND(I261*H261,2)</f>
        <v>0</v>
      </c>
      <c r="K261" s="206" t="s">
        <v>10982</v>
      </c>
      <c r="L261" s="33"/>
      <c r="M261" s="145" t="s">
        <v>1</v>
      </c>
      <c r="N261" s="146" t="s">
        <v>46</v>
      </c>
      <c r="P261" s="147">
        <f>O261*H261</f>
        <v>0</v>
      </c>
      <c r="Q261" s="147">
        <v>0</v>
      </c>
      <c r="R261" s="147">
        <f>Q261*H261</f>
        <v>0</v>
      </c>
      <c r="S261" s="147">
        <v>0</v>
      </c>
      <c r="T261" s="148">
        <f>S261*H261</f>
        <v>0</v>
      </c>
      <c r="AR261" s="149" t="s">
        <v>120</v>
      </c>
      <c r="AT261" s="149" t="s">
        <v>311</v>
      </c>
      <c r="AU261" s="149" t="s">
        <v>81</v>
      </c>
      <c r="AY261" s="17" t="s">
        <v>309</v>
      </c>
      <c r="BE261" s="150">
        <f>IF(N261="základní",J261,0)</f>
        <v>0</v>
      </c>
      <c r="BF261" s="150">
        <f>IF(N261="snížená",J261,0)</f>
        <v>0</v>
      </c>
      <c r="BG261" s="150">
        <f>IF(N261="zákl. přenesená",J261,0)</f>
        <v>0</v>
      </c>
      <c r="BH261" s="150">
        <f>IF(N261="sníž. přenesená",J261,0)</f>
        <v>0</v>
      </c>
      <c r="BI261" s="150">
        <f>IF(N261="nulová",J261,0)</f>
        <v>0</v>
      </c>
      <c r="BJ261" s="17" t="s">
        <v>88</v>
      </c>
      <c r="BK261" s="150">
        <f>ROUND(I261*H261,2)</f>
        <v>0</v>
      </c>
      <c r="BL261" s="17" t="s">
        <v>120</v>
      </c>
      <c r="BM261" s="149" t="s">
        <v>1370</v>
      </c>
    </row>
    <row r="262" spans="2:65" s="1" customFormat="1" ht="19.5" x14ac:dyDescent="0.2">
      <c r="B262" s="33"/>
      <c r="D262" s="155" t="s">
        <v>318</v>
      </c>
      <c r="F262" s="156" t="s">
        <v>8958</v>
      </c>
      <c r="I262" s="153"/>
      <c r="L262" s="33"/>
      <c r="M262" s="154"/>
      <c r="T262" s="57"/>
      <c r="AT262" s="17" t="s">
        <v>318</v>
      </c>
      <c r="AU262" s="17" t="s">
        <v>81</v>
      </c>
    </row>
    <row r="263" spans="2:65" s="1" customFormat="1" ht="16.5" customHeight="1" x14ac:dyDescent="0.2">
      <c r="B263" s="137"/>
      <c r="C263" s="138" t="s">
        <v>483</v>
      </c>
      <c r="D263" s="138" t="s">
        <v>311</v>
      </c>
      <c r="E263" s="139" t="s">
        <v>8959</v>
      </c>
      <c r="F263" s="140" t="s">
        <v>8960</v>
      </c>
      <c r="G263" s="141" t="s">
        <v>314</v>
      </c>
      <c r="H263" s="142">
        <v>1</v>
      </c>
      <c r="I263" s="143"/>
      <c r="J263" s="144">
        <f>ROUND(I263*H263,2)</f>
        <v>0</v>
      </c>
      <c r="K263" s="206" t="s">
        <v>10982</v>
      </c>
      <c r="L263" s="33"/>
      <c r="M263" s="145" t="s">
        <v>1</v>
      </c>
      <c r="N263" s="146" t="s">
        <v>46</v>
      </c>
      <c r="P263" s="147">
        <f>O263*H263</f>
        <v>0</v>
      </c>
      <c r="Q263" s="147">
        <v>0</v>
      </c>
      <c r="R263" s="147">
        <f>Q263*H263</f>
        <v>0</v>
      </c>
      <c r="S263" s="147">
        <v>0</v>
      </c>
      <c r="T263" s="148">
        <f>S263*H263</f>
        <v>0</v>
      </c>
      <c r="AR263" s="149" t="s">
        <v>120</v>
      </c>
      <c r="AT263" s="149" t="s">
        <v>311</v>
      </c>
      <c r="AU263" s="149" t="s">
        <v>81</v>
      </c>
      <c r="AY263" s="17" t="s">
        <v>309</v>
      </c>
      <c r="BE263" s="150">
        <f>IF(N263="základní",J263,0)</f>
        <v>0</v>
      </c>
      <c r="BF263" s="150">
        <f>IF(N263="snížená",J263,0)</f>
        <v>0</v>
      </c>
      <c r="BG263" s="150">
        <f>IF(N263="zákl. přenesená",J263,0)</f>
        <v>0</v>
      </c>
      <c r="BH263" s="150">
        <f>IF(N263="sníž. přenesená",J263,0)</f>
        <v>0</v>
      </c>
      <c r="BI263" s="150">
        <f>IF(N263="nulová",J263,0)</f>
        <v>0</v>
      </c>
      <c r="BJ263" s="17" t="s">
        <v>88</v>
      </c>
      <c r="BK263" s="150">
        <f>ROUND(I263*H263,2)</f>
        <v>0</v>
      </c>
      <c r="BL263" s="17" t="s">
        <v>120</v>
      </c>
      <c r="BM263" s="149" t="s">
        <v>1376</v>
      </c>
    </row>
    <row r="264" spans="2:65" s="1" customFormat="1" ht="19.5" x14ac:dyDescent="0.2">
      <c r="B264" s="33"/>
      <c r="D264" s="155" t="s">
        <v>318</v>
      </c>
      <c r="F264" s="156" t="s">
        <v>8961</v>
      </c>
      <c r="I264" s="153"/>
      <c r="L264" s="33"/>
      <c r="M264" s="154"/>
      <c r="T264" s="57"/>
      <c r="AT264" s="17" t="s">
        <v>318</v>
      </c>
      <c r="AU264" s="17" t="s">
        <v>81</v>
      </c>
    </row>
    <row r="265" spans="2:65" s="1" customFormat="1" ht="16.5" customHeight="1" x14ac:dyDescent="0.2">
      <c r="B265" s="137"/>
      <c r="C265" s="138" t="s">
        <v>999</v>
      </c>
      <c r="D265" s="138" t="s">
        <v>311</v>
      </c>
      <c r="E265" s="139" t="s">
        <v>8962</v>
      </c>
      <c r="F265" s="140" t="s">
        <v>8963</v>
      </c>
      <c r="G265" s="141" t="s">
        <v>314</v>
      </c>
      <c r="H265" s="142">
        <v>2</v>
      </c>
      <c r="I265" s="143"/>
      <c r="J265" s="144">
        <f>ROUND(I265*H265,2)</f>
        <v>0</v>
      </c>
      <c r="K265" s="206" t="s">
        <v>10982</v>
      </c>
      <c r="L265" s="33"/>
      <c r="M265" s="145" t="s">
        <v>1</v>
      </c>
      <c r="N265" s="146" t="s">
        <v>46</v>
      </c>
      <c r="P265" s="147">
        <f>O265*H265</f>
        <v>0</v>
      </c>
      <c r="Q265" s="147">
        <v>0</v>
      </c>
      <c r="R265" s="147">
        <f>Q265*H265</f>
        <v>0</v>
      </c>
      <c r="S265" s="147">
        <v>0</v>
      </c>
      <c r="T265" s="148">
        <f>S265*H265</f>
        <v>0</v>
      </c>
      <c r="AR265" s="149" t="s">
        <v>120</v>
      </c>
      <c r="AT265" s="149" t="s">
        <v>311</v>
      </c>
      <c r="AU265" s="149" t="s">
        <v>81</v>
      </c>
      <c r="AY265" s="17" t="s">
        <v>309</v>
      </c>
      <c r="BE265" s="150">
        <f>IF(N265="základní",J265,0)</f>
        <v>0</v>
      </c>
      <c r="BF265" s="150">
        <f>IF(N265="snížená",J265,0)</f>
        <v>0</v>
      </c>
      <c r="BG265" s="150">
        <f>IF(N265="zákl. přenesená",J265,0)</f>
        <v>0</v>
      </c>
      <c r="BH265" s="150">
        <f>IF(N265="sníž. přenesená",J265,0)</f>
        <v>0</v>
      </c>
      <c r="BI265" s="150">
        <f>IF(N265="nulová",J265,0)</f>
        <v>0</v>
      </c>
      <c r="BJ265" s="17" t="s">
        <v>88</v>
      </c>
      <c r="BK265" s="150">
        <f>ROUND(I265*H265,2)</f>
        <v>0</v>
      </c>
      <c r="BL265" s="17" t="s">
        <v>120</v>
      </c>
      <c r="BM265" s="149" t="s">
        <v>1381</v>
      </c>
    </row>
    <row r="266" spans="2:65" s="1" customFormat="1" ht="19.5" x14ac:dyDescent="0.2">
      <c r="B266" s="33"/>
      <c r="D266" s="155" t="s">
        <v>318</v>
      </c>
      <c r="F266" s="156" t="s">
        <v>8964</v>
      </c>
      <c r="I266" s="153"/>
      <c r="L266" s="33"/>
      <c r="M266" s="154"/>
      <c r="T266" s="57"/>
      <c r="AT266" s="17" t="s">
        <v>318</v>
      </c>
      <c r="AU266" s="17" t="s">
        <v>81</v>
      </c>
    </row>
    <row r="267" spans="2:65" s="1" customFormat="1" ht="16.5" customHeight="1" x14ac:dyDescent="0.2">
      <c r="B267" s="137"/>
      <c r="C267" s="138" t="s">
        <v>488</v>
      </c>
      <c r="D267" s="138" t="s">
        <v>311</v>
      </c>
      <c r="E267" s="139" t="s">
        <v>8965</v>
      </c>
      <c r="F267" s="140" t="s">
        <v>8966</v>
      </c>
      <c r="G267" s="141" t="s">
        <v>314</v>
      </c>
      <c r="H267" s="142">
        <v>1</v>
      </c>
      <c r="I267" s="143"/>
      <c r="J267" s="144">
        <f>ROUND(I267*H267,2)</f>
        <v>0</v>
      </c>
      <c r="K267" s="206" t="s">
        <v>10982</v>
      </c>
      <c r="L267" s="33"/>
      <c r="M267" s="145" t="s">
        <v>1</v>
      </c>
      <c r="N267" s="146" t="s">
        <v>46</v>
      </c>
      <c r="P267" s="147">
        <f>O267*H267</f>
        <v>0</v>
      </c>
      <c r="Q267" s="147">
        <v>0</v>
      </c>
      <c r="R267" s="147">
        <f>Q267*H267</f>
        <v>0</v>
      </c>
      <c r="S267" s="147">
        <v>0</v>
      </c>
      <c r="T267" s="148">
        <f>S267*H267</f>
        <v>0</v>
      </c>
      <c r="AR267" s="149" t="s">
        <v>120</v>
      </c>
      <c r="AT267" s="149" t="s">
        <v>311</v>
      </c>
      <c r="AU267" s="149" t="s">
        <v>81</v>
      </c>
      <c r="AY267" s="17" t="s">
        <v>309</v>
      </c>
      <c r="BE267" s="150">
        <f>IF(N267="základní",J267,0)</f>
        <v>0</v>
      </c>
      <c r="BF267" s="150">
        <f>IF(N267="snížená",J267,0)</f>
        <v>0</v>
      </c>
      <c r="BG267" s="150">
        <f>IF(N267="zákl. přenesená",J267,0)</f>
        <v>0</v>
      </c>
      <c r="BH267" s="150">
        <f>IF(N267="sníž. přenesená",J267,0)</f>
        <v>0</v>
      </c>
      <c r="BI267" s="150">
        <f>IF(N267="nulová",J267,0)</f>
        <v>0</v>
      </c>
      <c r="BJ267" s="17" t="s">
        <v>88</v>
      </c>
      <c r="BK267" s="150">
        <f>ROUND(I267*H267,2)</f>
        <v>0</v>
      </c>
      <c r="BL267" s="17" t="s">
        <v>120</v>
      </c>
      <c r="BM267" s="149" t="s">
        <v>1385</v>
      </c>
    </row>
    <row r="268" spans="2:65" s="1" customFormat="1" ht="19.5" x14ac:dyDescent="0.2">
      <c r="B268" s="33"/>
      <c r="D268" s="155" t="s">
        <v>318</v>
      </c>
      <c r="F268" s="156" t="s">
        <v>8967</v>
      </c>
      <c r="I268" s="153"/>
      <c r="L268" s="33"/>
      <c r="M268" s="154"/>
      <c r="T268" s="57"/>
      <c r="AT268" s="17" t="s">
        <v>318</v>
      </c>
      <c r="AU268" s="17" t="s">
        <v>81</v>
      </c>
    </row>
    <row r="269" spans="2:65" s="1" customFormat="1" ht="16.5" customHeight="1" x14ac:dyDescent="0.2">
      <c r="B269" s="137"/>
      <c r="C269" s="138" t="s">
        <v>1011</v>
      </c>
      <c r="D269" s="138" t="s">
        <v>311</v>
      </c>
      <c r="E269" s="139" t="s">
        <v>8968</v>
      </c>
      <c r="F269" s="140" t="s">
        <v>8969</v>
      </c>
      <c r="G269" s="141" t="s">
        <v>314</v>
      </c>
      <c r="H269" s="142">
        <v>1</v>
      </c>
      <c r="I269" s="143"/>
      <c r="J269" s="144">
        <f>ROUND(I269*H269,2)</f>
        <v>0</v>
      </c>
      <c r="K269" s="206" t="s">
        <v>10982</v>
      </c>
      <c r="L269" s="33"/>
      <c r="M269" s="145" t="s">
        <v>1</v>
      </c>
      <c r="N269" s="146" t="s">
        <v>46</v>
      </c>
      <c r="P269" s="147">
        <f>O269*H269</f>
        <v>0</v>
      </c>
      <c r="Q269" s="147">
        <v>0</v>
      </c>
      <c r="R269" s="147">
        <f>Q269*H269</f>
        <v>0</v>
      </c>
      <c r="S269" s="147">
        <v>0</v>
      </c>
      <c r="T269" s="148">
        <f>S269*H269</f>
        <v>0</v>
      </c>
      <c r="AR269" s="149" t="s">
        <v>120</v>
      </c>
      <c r="AT269" s="149" t="s">
        <v>311</v>
      </c>
      <c r="AU269" s="149" t="s">
        <v>81</v>
      </c>
      <c r="AY269" s="17" t="s">
        <v>309</v>
      </c>
      <c r="BE269" s="150">
        <f>IF(N269="základní",J269,0)</f>
        <v>0</v>
      </c>
      <c r="BF269" s="150">
        <f>IF(N269="snížená",J269,0)</f>
        <v>0</v>
      </c>
      <c r="BG269" s="150">
        <f>IF(N269="zákl. přenesená",J269,0)</f>
        <v>0</v>
      </c>
      <c r="BH269" s="150">
        <f>IF(N269="sníž. přenesená",J269,0)</f>
        <v>0</v>
      </c>
      <c r="BI269" s="150">
        <f>IF(N269="nulová",J269,0)</f>
        <v>0</v>
      </c>
      <c r="BJ269" s="17" t="s">
        <v>88</v>
      </c>
      <c r="BK269" s="150">
        <f>ROUND(I269*H269,2)</f>
        <v>0</v>
      </c>
      <c r="BL269" s="17" t="s">
        <v>120</v>
      </c>
      <c r="BM269" s="149" t="s">
        <v>1394</v>
      </c>
    </row>
    <row r="270" spans="2:65" s="1" customFormat="1" ht="19.5" x14ac:dyDescent="0.2">
      <c r="B270" s="33"/>
      <c r="D270" s="155" t="s">
        <v>318</v>
      </c>
      <c r="F270" s="156" t="s">
        <v>8970</v>
      </c>
      <c r="I270" s="153"/>
      <c r="L270" s="33"/>
      <c r="M270" s="154"/>
      <c r="T270" s="57"/>
      <c r="AT270" s="17" t="s">
        <v>318</v>
      </c>
      <c r="AU270" s="17" t="s">
        <v>81</v>
      </c>
    </row>
    <row r="271" spans="2:65" s="1" customFormat="1" ht="16.5" customHeight="1" x14ac:dyDescent="0.2">
      <c r="B271" s="137"/>
      <c r="C271" s="138" t="s">
        <v>494</v>
      </c>
      <c r="D271" s="138" t="s">
        <v>311</v>
      </c>
      <c r="E271" s="139" t="s">
        <v>8971</v>
      </c>
      <c r="F271" s="140" t="s">
        <v>8972</v>
      </c>
      <c r="G271" s="141" t="s">
        <v>314</v>
      </c>
      <c r="H271" s="142">
        <v>1</v>
      </c>
      <c r="I271" s="143"/>
      <c r="J271" s="144">
        <f>ROUND(I271*H271,2)</f>
        <v>0</v>
      </c>
      <c r="K271" s="206" t="s">
        <v>10982</v>
      </c>
      <c r="L271" s="33"/>
      <c r="M271" s="145" t="s">
        <v>1</v>
      </c>
      <c r="N271" s="146" t="s">
        <v>46</v>
      </c>
      <c r="P271" s="147">
        <f>O271*H271</f>
        <v>0</v>
      </c>
      <c r="Q271" s="147">
        <v>0</v>
      </c>
      <c r="R271" s="147">
        <f>Q271*H271</f>
        <v>0</v>
      </c>
      <c r="S271" s="147">
        <v>0</v>
      </c>
      <c r="T271" s="148">
        <f>S271*H271</f>
        <v>0</v>
      </c>
      <c r="AR271" s="149" t="s">
        <v>120</v>
      </c>
      <c r="AT271" s="149" t="s">
        <v>311</v>
      </c>
      <c r="AU271" s="149" t="s">
        <v>81</v>
      </c>
      <c r="AY271" s="17" t="s">
        <v>309</v>
      </c>
      <c r="BE271" s="150">
        <f>IF(N271="základní",J271,0)</f>
        <v>0</v>
      </c>
      <c r="BF271" s="150">
        <f>IF(N271="snížená",J271,0)</f>
        <v>0</v>
      </c>
      <c r="BG271" s="150">
        <f>IF(N271="zákl. přenesená",J271,0)</f>
        <v>0</v>
      </c>
      <c r="BH271" s="150">
        <f>IF(N271="sníž. přenesená",J271,0)</f>
        <v>0</v>
      </c>
      <c r="BI271" s="150">
        <f>IF(N271="nulová",J271,0)</f>
        <v>0</v>
      </c>
      <c r="BJ271" s="17" t="s">
        <v>88</v>
      </c>
      <c r="BK271" s="150">
        <f>ROUND(I271*H271,2)</f>
        <v>0</v>
      </c>
      <c r="BL271" s="17" t="s">
        <v>120</v>
      </c>
      <c r="BM271" s="149" t="s">
        <v>1398</v>
      </c>
    </row>
    <row r="272" spans="2:65" s="1" customFormat="1" ht="19.5" x14ac:dyDescent="0.2">
      <c r="B272" s="33"/>
      <c r="D272" s="155" t="s">
        <v>318</v>
      </c>
      <c r="F272" s="156" t="s">
        <v>8973</v>
      </c>
      <c r="I272" s="153"/>
      <c r="L272" s="33"/>
      <c r="M272" s="154"/>
      <c r="T272" s="57"/>
      <c r="AT272" s="17" t="s">
        <v>318</v>
      </c>
      <c r="AU272" s="17" t="s">
        <v>81</v>
      </c>
    </row>
    <row r="273" spans="2:65" s="1" customFormat="1" ht="16.5" customHeight="1" x14ac:dyDescent="0.2">
      <c r="B273" s="137"/>
      <c r="C273" s="138" t="s">
        <v>1020</v>
      </c>
      <c r="D273" s="138" t="s">
        <v>311</v>
      </c>
      <c r="E273" s="139" t="s">
        <v>8974</v>
      </c>
      <c r="F273" s="140" t="s">
        <v>8975</v>
      </c>
      <c r="G273" s="141" t="s">
        <v>314</v>
      </c>
      <c r="H273" s="142">
        <v>1</v>
      </c>
      <c r="I273" s="143"/>
      <c r="J273" s="144">
        <f>ROUND(I273*H273,2)</f>
        <v>0</v>
      </c>
      <c r="K273" s="206" t="s">
        <v>10982</v>
      </c>
      <c r="L273" s="33"/>
      <c r="M273" s="145" t="s">
        <v>1</v>
      </c>
      <c r="N273" s="146" t="s">
        <v>46</v>
      </c>
      <c r="P273" s="147">
        <f>O273*H273</f>
        <v>0</v>
      </c>
      <c r="Q273" s="147">
        <v>0</v>
      </c>
      <c r="R273" s="147">
        <f>Q273*H273</f>
        <v>0</v>
      </c>
      <c r="S273" s="147">
        <v>0</v>
      </c>
      <c r="T273" s="148">
        <f>S273*H273</f>
        <v>0</v>
      </c>
      <c r="AR273" s="149" t="s">
        <v>120</v>
      </c>
      <c r="AT273" s="149" t="s">
        <v>311</v>
      </c>
      <c r="AU273" s="149" t="s">
        <v>81</v>
      </c>
      <c r="AY273" s="17" t="s">
        <v>309</v>
      </c>
      <c r="BE273" s="150">
        <f>IF(N273="základní",J273,0)</f>
        <v>0</v>
      </c>
      <c r="BF273" s="150">
        <f>IF(N273="snížená",J273,0)</f>
        <v>0</v>
      </c>
      <c r="BG273" s="150">
        <f>IF(N273="zákl. přenesená",J273,0)</f>
        <v>0</v>
      </c>
      <c r="BH273" s="150">
        <f>IF(N273="sníž. přenesená",J273,0)</f>
        <v>0</v>
      </c>
      <c r="BI273" s="150">
        <f>IF(N273="nulová",J273,0)</f>
        <v>0</v>
      </c>
      <c r="BJ273" s="17" t="s">
        <v>88</v>
      </c>
      <c r="BK273" s="150">
        <f>ROUND(I273*H273,2)</f>
        <v>0</v>
      </c>
      <c r="BL273" s="17" t="s">
        <v>120</v>
      </c>
      <c r="BM273" s="149" t="s">
        <v>1409</v>
      </c>
    </row>
    <row r="274" spans="2:65" s="1" customFormat="1" ht="19.5" x14ac:dyDescent="0.2">
      <c r="B274" s="33"/>
      <c r="D274" s="155" t="s">
        <v>318</v>
      </c>
      <c r="F274" s="156" t="s">
        <v>8976</v>
      </c>
      <c r="I274" s="153"/>
      <c r="L274" s="33"/>
      <c r="M274" s="154"/>
      <c r="T274" s="57"/>
      <c r="AT274" s="17" t="s">
        <v>318</v>
      </c>
      <c r="AU274" s="17" t="s">
        <v>81</v>
      </c>
    </row>
    <row r="275" spans="2:65" s="1" customFormat="1" ht="16.5" customHeight="1" x14ac:dyDescent="0.2">
      <c r="B275" s="137"/>
      <c r="C275" s="138" t="s">
        <v>501</v>
      </c>
      <c r="D275" s="138" t="s">
        <v>311</v>
      </c>
      <c r="E275" s="139" t="s">
        <v>8977</v>
      </c>
      <c r="F275" s="140" t="s">
        <v>8978</v>
      </c>
      <c r="G275" s="141" t="s">
        <v>314</v>
      </c>
      <c r="H275" s="142">
        <v>8</v>
      </c>
      <c r="I275" s="143"/>
      <c r="J275" s="144">
        <f>ROUND(I275*H275,2)</f>
        <v>0</v>
      </c>
      <c r="K275" s="206" t="s">
        <v>10982</v>
      </c>
      <c r="L275" s="33"/>
      <c r="M275" s="145" t="s">
        <v>1</v>
      </c>
      <c r="N275" s="146" t="s">
        <v>46</v>
      </c>
      <c r="P275" s="147">
        <f>O275*H275</f>
        <v>0</v>
      </c>
      <c r="Q275" s="147">
        <v>0</v>
      </c>
      <c r="R275" s="147">
        <f>Q275*H275</f>
        <v>0</v>
      </c>
      <c r="S275" s="147">
        <v>0</v>
      </c>
      <c r="T275" s="148">
        <f>S275*H275</f>
        <v>0</v>
      </c>
      <c r="AR275" s="149" t="s">
        <v>120</v>
      </c>
      <c r="AT275" s="149" t="s">
        <v>311</v>
      </c>
      <c r="AU275" s="149" t="s">
        <v>81</v>
      </c>
      <c r="AY275" s="17" t="s">
        <v>309</v>
      </c>
      <c r="BE275" s="150">
        <f>IF(N275="základní",J275,0)</f>
        <v>0</v>
      </c>
      <c r="BF275" s="150">
        <f>IF(N275="snížená",J275,0)</f>
        <v>0</v>
      </c>
      <c r="BG275" s="150">
        <f>IF(N275="zákl. přenesená",J275,0)</f>
        <v>0</v>
      </c>
      <c r="BH275" s="150">
        <f>IF(N275="sníž. přenesená",J275,0)</f>
        <v>0</v>
      </c>
      <c r="BI275" s="150">
        <f>IF(N275="nulová",J275,0)</f>
        <v>0</v>
      </c>
      <c r="BJ275" s="17" t="s">
        <v>88</v>
      </c>
      <c r="BK275" s="150">
        <f>ROUND(I275*H275,2)</f>
        <v>0</v>
      </c>
      <c r="BL275" s="17" t="s">
        <v>120</v>
      </c>
      <c r="BM275" s="149" t="s">
        <v>1419</v>
      </c>
    </row>
    <row r="276" spans="2:65" s="1" customFormat="1" ht="19.5" x14ac:dyDescent="0.2">
      <c r="B276" s="33"/>
      <c r="D276" s="155" t="s">
        <v>318</v>
      </c>
      <c r="F276" s="156" t="s">
        <v>8979</v>
      </c>
      <c r="I276" s="153"/>
      <c r="L276" s="33"/>
      <c r="M276" s="154"/>
      <c r="T276" s="57"/>
      <c r="AT276" s="17" t="s">
        <v>318</v>
      </c>
      <c r="AU276" s="17" t="s">
        <v>81</v>
      </c>
    </row>
    <row r="277" spans="2:65" s="1" customFormat="1" ht="16.5" customHeight="1" x14ac:dyDescent="0.2">
      <c r="B277" s="137"/>
      <c r="C277" s="138" t="s">
        <v>1031</v>
      </c>
      <c r="D277" s="138" t="s">
        <v>311</v>
      </c>
      <c r="E277" s="139" t="s">
        <v>8980</v>
      </c>
      <c r="F277" s="140" t="s">
        <v>8981</v>
      </c>
      <c r="G277" s="141" t="s">
        <v>314</v>
      </c>
      <c r="H277" s="142">
        <v>12</v>
      </c>
      <c r="I277" s="143"/>
      <c r="J277" s="144">
        <f>ROUND(I277*H277,2)</f>
        <v>0</v>
      </c>
      <c r="K277" s="206" t="s">
        <v>10982</v>
      </c>
      <c r="L277" s="33"/>
      <c r="M277" s="145" t="s">
        <v>1</v>
      </c>
      <c r="N277" s="146" t="s">
        <v>46</v>
      </c>
      <c r="P277" s="147">
        <f>O277*H277</f>
        <v>0</v>
      </c>
      <c r="Q277" s="147">
        <v>0</v>
      </c>
      <c r="R277" s="147">
        <f>Q277*H277</f>
        <v>0</v>
      </c>
      <c r="S277" s="147">
        <v>0</v>
      </c>
      <c r="T277" s="148">
        <f>S277*H277</f>
        <v>0</v>
      </c>
      <c r="AR277" s="149" t="s">
        <v>120</v>
      </c>
      <c r="AT277" s="149" t="s">
        <v>311</v>
      </c>
      <c r="AU277" s="149" t="s">
        <v>81</v>
      </c>
      <c r="AY277" s="17" t="s">
        <v>309</v>
      </c>
      <c r="BE277" s="150">
        <f>IF(N277="základní",J277,0)</f>
        <v>0</v>
      </c>
      <c r="BF277" s="150">
        <f>IF(N277="snížená",J277,0)</f>
        <v>0</v>
      </c>
      <c r="BG277" s="150">
        <f>IF(N277="zákl. přenesená",J277,0)</f>
        <v>0</v>
      </c>
      <c r="BH277" s="150">
        <f>IF(N277="sníž. přenesená",J277,0)</f>
        <v>0</v>
      </c>
      <c r="BI277" s="150">
        <f>IF(N277="nulová",J277,0)</f>
        <v>0</v>
      </c>
      <c r="BJ277" s="17" t="s">
        <v>88</v>
      </c>
      <c r="BK277" s="150">
        <f>ROUND(I277*H277,2)</f>
        <v>0</v>
      </c>
      <c r="BL277" s="17" t="s">
        <v>120</v>
      </c>
      <c r="BM277" s="149" t="s">
        <v>1430</v>
      </c>
    </row>
    <row r="278" spans="2:65" s="1" customFormat="1" ht="19.5" x14ac:dyDescent="0.2">
      <c r="B278" s="33"/>
      <c r="D278" s="155" t="s">
        <v>318</v>
      </c>
      <c r="F278" s="156" t="s">
        <v>8982</v>
      </c>
      <c r="I278" s="153"/>
      <c r="L278" s="33"/>
      <c r="M278" s="154"/>
      <c r="T278" s="57"/>
      <c r="AT278" s="17" t="s">
        <v>318</v>
      </c>
      <c r="AU278" s="17" t="s">
        <v>81</v>
      </c>
    </row>
    <row r="279" spans="2:65" s="1" customFormat="1" ht="16.5" customHeight="1" x14ac:dyDescent="0.2">
      <c r="B279" s="137"/>
      <c r="C279" s="138" t="s">
        <v>506</v>
      </c>
      <c r="D279" s="138" t="s">
        <v>311</v>
      </c>
      <c r="E279" s="139" t="s">
        <v>8983</v>
      </c>
      <c r="F279" s="140" t="s">
        <v>8984</v>
      </c>
      <c r="G279" s="141" t="s">
        <v>314</v>
      </c>
      <c r="H279" s="142">
        <v>12</v>
      </c>
      <c r="I279" s="143"/>
      <c r="J279" s="144">
        <f>ROUND(I279*H279,2)</f>
        <v>0</v>
      </c>
      <c r="K279" s="206" t="s">
        <v>10982</v>
      </c>
      <c r="L279" s="33"/>
      <c r="M279" s="145" t="s">
        <v>1</v>
      </c>
      <c r="N279" s="146" t="s">
        <v>46</v>
      </c>
      <c r="P279" s="147">
        <f>O279*H279</f>
        <v>0</v>
      </c>
      <c r="Q279" s="147">
        <v>0</v>
      </c>
      <c r="R279" s="147">
        <f>Q279*H279</f>
        <v>0</v>
      </c>
      <c r="S279" s="147">
        <v>0</v>
      </c>
      <c r="T279" s="148">
        <f>S279*H279</f>
        <v>0</v>
      </c>
      <c r="AR279" s="149" t="s">
        <v>120</v>
      </c>
      <c r="AT279" s="149" t="s">
        <v>311</v>
      </c>
      <c r="AU279" s="149" t="s">
        <v>81</v>
      </c>
      <c r="AY279" s="17" t="s">
        <v>309</v>
      </c>
      <c r="BE279" s="150">
        <f>IF(N279="základní",J279,0)</f>
        <v>0</v>
      </c>
      <c r="BF279" s="150">
        <f>IF(N279="snížená",J279,0)</f>
        <v>0</v>
      </c>
      <c r="BG279" s="150">
        <f>IF(N279="zákl. přenesená",J279,0)</f>
        <v>0</v>
      </c>
      <c r="BH279" s="150">
        <f>IF(N279="sníž. přenesená",J279,0)</f>
        <v>0</v>
      </c>
      <c r="BI279" s="150">
        <f>IF(N279="nulová",J279,0)</f>
        <v>0</v>
      </c>
      <c r="BJ279" s="17" t="s">
        <v>88</v>
      </c>
      <c r="BK279" s="150">
        <f>ROUND(I279*H279,2)</f>
        <v>0</v>
      </c>
      <c r="BL279" s="17" t="s">
        <v>120</v>
      </c>
      <c r="BM279" s="149" t="s">
        <v>1440</v>
      </c>
    </row>
    <row r="280" spans="2:65" s="1" customFormat="1" ht="19.5" x14ac:dyDescent="0.2">
      <c r="B280" s="33"/>
      <c r="D280" s="155" t="s">
        <v>318</v>
      </c>
      <c r="F280" s="156" t="s">
        <v>8982</v>
      </c>
      <c r="I280" s="153"/>
      <c r="L280" s="33"/>
      <c r="M280" s="154"/>
      <c r="T280" s="57"/>
      <c r="AT280" s="17" t="s">
        <v>318</v>
      </c>
      <c r="AU280" s="17" t="s">
        <v>81</v>
      </c>
    </row>
    <row r="281" spans="2:65" s="1" customFormat="1" ht="16.5" customHeight="1" x14ac:dyDescent="0.2">
      <c r="B281" s="137"/>
      <c r="C281" s="138" t="s">
        <v>1047</v>
      </c>
      <c r="D281" s="138" t="s">
        <v>311</v>
      </c>
      <c r="E281" s="139" t="s">
        <v>8985</v>
      </c>
      <c r="F281" s="140" t="s">
        <v>8986</v>
      </c>
      <c r="G281" s="141" t="s">
        <v>314</v>
      </c>
      <c r="H281" s="142">
        <v>4</v>
      </c>
      <c r="I281" s="143"/>
      <c r="J281" s="144">
        <f>ROUND(I281*H281,2)</f>
        <v>0</v>
      </c>
      <c r="K281" s="206" t="s">
        <v>10982</v>
      </c>
      <c r="L281" s="33"/>
      <c r="M281" s="145" t="s">
        <v>1</v>
      </c>
      <c r="N281" s="146" t="s">
        <v>46</v>
      </c>
      <c r="P281" s="147">
        <f>O281*H281</f>
        <v>0</v>
      </c>
      <c r="Q281" s="147">
        <v>0</v>
      </c>
      <c r="R281" s="147">
        <f>Q281*H281</f>
        <v>0</v>
      </c>
      <c r="S281" s="147">
        <v>0</v>
      </c>
      <c r="T281" s="148">
        <f>S281*H281</f>
        <v>0</v>
      </c>
      <c r="AR281" s="149" t="s">
        <v>120</v>
      </c>
      <c r="AT281" s="149" t="s">
        <v>311</v>
      </c>
      <c r="AU281" s="149" t="s">
        <v>81</v>
      </c>
      <c r="AY281" s="17" t="s">
        <v>309</v>
      </c>
      <c r="BE281" s="150">
        <f>IF(N281="základní",J281,0)</f>
        <v>0</v>
      </c>
      <c r="BF281" s="150">
        <f>IF(N281="snížená",J281,0)</f>
        <v>0</v>
      </c>
      <c r="BG281" s="150">
        <f>IF(N281="zákl. přenesená",J281,0)</f>
        <v>0</v>
      </c>
      <c r="BH281" s="150">
        <f>IF(N281="sníž. přenesená",J281,0)</f>
        <v>0</v>
      </c>
      <c r="BI281" s="150">
        <f>IF(N281="nulová",J281,0)</f>
        <v>0</v>
      </c>
      <c r="BJ281" s="17" t="s">
        <v>88</v>
      </c>
      <c r="BK281" s="150">
        <f>ROUND(I281*H281,2)</f>
        <v>0</v>
      </c>
      <c r="BL281" s="17" t="s">
        <v>120</v>
      </c>
      <c r="BM281" s="149" t="s">
        <v>1450</v>
      </c>
    </row>
    <row r="282" spans="2:65" s="1" customFormat="1" ht="19.5" x14ac:dyDescent="0.2">
      <c r="B282" s="33"/>
      <c r="D282" s="155" t="s">
        <v>318</v>
      </c>
      <c r="F282" s="156" t="s">
        <v>8987</v>
      </c>
      <c r="I282" s="153"/>
      <c r="L282" s="33"/>
      <c r="M282" s="154"/>
      <c r="T282" s="57"/>
      <c r="AT282" s="17" t="s">
        <v>318</v>
      </c>
      <c r="AU282" s="17" t="s">
        <v>81</v>
      </c>
    </row>
    <row r="283" spans="2:65" s="1" customFormat="1" ht="16.5" customHeight="1" x14ac:dyDescent="0.2">
      <c r="B283" s="137"/>
      <c r="C283" s="138" t="s">
        <v>513</v>
      </c>
      <c r="D283" s="138" t="s">
        <v>311</v>
      </c>
      <c r="E283" s="139" t="s">
        <v>8988</v>
      </c>
      <c r="F283" s="140" t="s">
        <v>8989</v>
      </c>
      <c r="G283" s="141" t="s">
        <v>314</v>
      </c>
      <c r="H283" s="142">
        <v>2</v>
      </c>
      <c r="I283" s="143"/>
      <c r="J283" s="144">
        <f>ROUND(I283*H283,2)</f>
        <v>0</v>
      </c>
      <c r="K283" s="206" t="s">
        <v>10982</v>
      </c>
      <c r="L283" s="33"/>
      <c r="M283" s="145" t="s">
        <v>1</v>
      </c>
      <c r="N283" s="146" t="s">
        <v>46</v>
      </c>
      <c r="P283" s="147">
        <f>O283*H283</f>
        <v>0</v>
      </c>
      <c r="Q283" s="147">
        <v>0</v>
      </c>
      <c r="R283" s="147">
        <f>Q283*H283</f>
        <v>0</v>
      </c>
      <c r="S283" s="147">
        <v>0</v>
      </c>
      <c r="T283" s="148">
        <f>S283*H283</f>
        <v>0</v>
      </c>
      <c r="AR283" s="149" t="s">
        <v>120</v>
      </c>
      <c r="AT283" s="149" t="s">
        <v>311</v>
      </c>
      <c r="AU283" s="149" t="s">
        <v>81</v>
      </c>
      <c r="AY283" s="17" t="s">
        <v>309</v>
      </c>
      <c r="BE283" s="150">
        <f>IF(N283="základní",J283,0)</f>
        <v>0</v>
      </c>
      <c r="BF283" s="150">
        <f>IF(N283="snížená",J283,0)</f>
        <v>0</v>
      </c>
      <c r="BG283" s="150">
        <f>IF(N283="zákl. přenesená",J283,0)</f>
        <v>0</v>
      </c>
      <c r="BH283" s="150">
        <f>IF(N283="sníž. přenesená",J283,0)</f>
        <v>0</v>
      </c>
      <c r="BI283" s="150">
        <f>IF(N283="nulová",J283,0)</f>
        <v>0</v>
      </c>
      <c r="BJ283" s="17" t="s">
        <v>88</v>
      </c>
      <c r="BK283" s="150">
        <f>ROUND(I283*H283,2)</f>
        <v>0</v>
      </c>
      <c r="BL283" s="17" t="s">
        <v>120</v>
      </c>
      <c r="BM283" s="149" t="s">
        <v>1465</v>
      </c>
    </row>
    <row r="284" spans="2:65" s="1" customFormat="1" ht="16.5" customHeight="1" x14ac:dyDescent="0.2">
      <c r="B284" s="137"/>
      <c r="C284" s="138" t="s">
        <v>1058</v>
      </c>
      <c r="D284" s="138" t="s">
        <v>311</v>
      </c>
      <c r="E284" s="139" t="s">
        <v>8990</v>
      </c>
      <c r="F284" s="140" t="s">
        <v>8991</v>
      </c>
      <c r="G284" s="141" t="s">
        <v>314</v>
      </c>
      <c r="H284" s="142">
        <v>1</v>
      </c>
      <c r="I284" s="143"/>
      <c r="J284" s="144">
        <f>ROUND(I284*H284,2)</f>
        <v>0</v>
      </c>
      <c r="K284" s="206" t="s">
        <v>10982</v>
      </c>
      <c r="L284" s="33"/>
      <c r="M284" s="145" t="s">
        <v>1</v>
      </c>
      <c r="N284" s="146" t="s">
        <v>46</v>
      </c>
      <c r="P284" s="147">
        <f>O284*H284</f>
        <v>0</v>
      </c>
      <c r="Q284" s="147">
        <v>0</v>
      </c>
      <c r="R284" s="147">
        <f>Q284*H284</f>
        <v>0</v>
      </c>
      <c r="S284" s="147">
        <v>0</v>
      </c>
      <c r="T284" s="148">
        <f>S284*H284</f>
        <v>0</v>
      </c>
      <c r="AR284" s="149" t="s">
        <v>120</v>
      </c>
      <c r="AT284" s="149" t="s">
        <v>311</v>
      </c>
      <c r="AU284" s="149" t="s">
        <v>81</v>
      </c>
      <c r="AY284" s="17" t="s">
        <v>309</v>
      </c>
      <c r="BE284" s="150">
        <f>IF(N284="základní",J284,0)</f>
        <v>0</v>
      </c>
      <c r="BF284" s="150">
        <f>IF(N284="snížená",J284,0)</f>
        <v>0</v>
      </c>
      <c r="BG284" s="150">
        <f>IF(N284="zákl. přenesená",J284,0)</f>
        <v>0</v>
      </c>
      <c r="BH284" s="150">
        <f>IF(N284="sníž. přenesená",J284,0)</f>
        <v>0</v>
      </c>
      <c r="BI284" s="150">
        <f>IF(N284="nulová",J284,0)</f>
        <v>0</v>
      </c>
      <c r="BJ284" s="17" t="s">
        <v>88</v>
      </c>
      <c r="BK284" s="150">
        <f>ROUND(I284*H284,2)</f>
        <v>0</v>
      </c>
      <c r="BL284" s="17" t="s">
        <v>120</v>
      </c>
      <c r="BM284" s="149" t="s">
        <v>1477</v>
      </c>
    </row>
    <row r="285" spans="2:65" s="1" customFormat="1" ht="19.5" x14ac:dyDescent="0.2">
      <c r="B285" s="33"/>
      <c r="D285" s="155" t="s">
        <v>318</v>
      </c>
      <c r="F285" s="156" t="s">
        <v>8992</v>
      </c>
      <c r="I285" s="153"/>
      <c r="L285" s="33"/>
      <c r="M285" s="154"/>
      <c r="T285" s="57"/>
      <c r="AT285" s="17" t="s">
        <v>318</v>
      </c>
      <c r="AU285" s="17" t="s">
        <v>81</v>
      </c>
    </row>
    <row r="286" spans="2:65" s="1" customFormat="1" ht="16.5" customHeight="1" x14ac:dyDescent="0.2">
      <c r="B286" s="137"/>
      <c r="C286" s="138" t="s">
        <v>519</v>
      </c>
      <c r="D286" s="138" t="s">
        <v>311</v>
      </c>
      <c r="E286" s="139" t="s">
        <v>8993</v>
      </c>
      <c r="F286" s="140" t="s">
        <v>8994</v>
      </c>
      <c r="G286" s="141" t="s">
        <v>314</v>
      </c>
      <c r="H286" s="142">
        <v>3</v>
      </c>
      <c r="I286" s="143"/>
      <c r="J286" s="144">
        <f>ROUND(I286*H286,2)</f>
        <v>0</v>
      </c>
      <c r="K286" s="206" t="s">
        <v>10982</v>
      </c>
      <c r="L286" s="33"/>
      <c r="M286" s="145" t="s">
        <v>1</v>
      </c>
      <c r="N286" s="146" t="s">
        <v>46</v>
      </c>
      <c r="P286" s="147">
        <f>O286*H286</f>
        <v>0</v>
      </c>
      <c r="Q286" s="147">
        <v>0</v>
      </c>
      <c r="R286" s="147">
        <f>Q286*H286</f>
        <v>0</v>
      </c>
      <c r="S286" s="147">
        <v>0</v>
      </c>
      <c r="T286" s="148">
        <f>S286*H286</f>
        <v>0</v>
      </c>
      <c r="AR286" s="149" t="s">
        <v>120</v>
      </c>
      <c r="AT286" s="149" t="s">
        <v>311</v>
      </c>
      <c r="AU286" s="149" t="s">
        <v>81</v>
      </c>
      <c r="AY286" s="17" t="s">
        <v>309</v>
      </c>
      <c r="BE286" s="150">
        <f>IF(N286="základní",J286,0)</f>
        <v>0</v>
      </c>
      <c r="BF286" s="150">
        <f>IF(N286="snížená",J286,0)</f>
        <v>0</v>
      </c>
      <c r="BG286" s="150">
        <f>IF(N286="zákl. přenesená",J286,0)</f>
        <v>0</v>
      </c>
      <c r="BH286" s="150">
        <f>IF(N286="sníž. přenesená",J286,0)</f>
        <v>0</v>
      </c>
      <c r="BI286" s="150">
        <f>IF(N286="nulová",J286,0)</f>
        <v>0</v>
      </c>
      <c r="BJ286" s="17" t="s">
        <v>88</v>
      </c>
      <c r="BK286" s="150">
        <f>ROUND(I286*H286,2)</f>
        <v>0</v>
      </c>
      <c r="BL286" s="17" t="s">
        <v>120</v>
      </c>
      <c r="BM286" s="149" t="s">
        <v>1489</v>
      </c>
    </row>
    <row r="287" spans="2:65" s="1" customFormat="1" ht="19.5" x14ac:dyDescent="0.2">
      <c r="B287" s="33"/>
      <c r="D287" s="155" t="s">
        <v>318</v>
      </c>
      <c r="F287" s="156" t="s">
        <v>8995</v>
      </c>
      <c r="I287" s="153"/>
      <c r="L287" s="33"/>
      <c r="M287" s="154"/>
      <c r="T287" s="57"/>
      <c r="AT287" s="17" t="s">
        <v>318</v>
      </c>
      <c r="AU287" s="17" t="s">
        <v>81</v>
      </c>
    </row>
    <row r="288" spans="2:65" s="1" customFormat="1" ht="16.5" customHeight="1" x14ac:dyDescent="0.2">
      <c r="B288" s="137"/>
      <c r="C288" s="138" t="s">
        <v>1067</v>
      </c>
      <c r="D288" s="138" t="s">
        <v>311</v>
      </c>
      <c r="E288" s="139" t="s">
        <v>8996</v>
      </c>
      <c r="F288" s="140" t="s">
        <v>8997</v>
      </c>
      <c r="G288" s="141" t="s">
        <v>314</v>
      </c>
      <c r="H288" s="142">
        <v>2</v>
      </c>
      <c r="I288" s="143"/>
      <c r="J288" s="144">
        <f>ROUND(I288*H288,2)</f>
        <v>0</v>
      </c>
      <c r="K288" s="206" t="s">
        <v>10982</v>
      </c>
      <c r="L288" s="33"/>
      <c r="M288" s="145" t="s">
        <v>1</v>
      </c>
      <c r="N288" s="146" t="s">
        <v>46</v>
      </c>
      <c r="P288" s="147">
        <f>O288*H288</f>
        <v>0</v>
      </c>
      <c r="Q288" s="147">
        <v>0</v>
      </c>
      <c r="R288" s="147">
        <f>Q288*H288</f>
        <v>0</v>
      </c>
      <c r="S288" s="147">
        <v>0</v>
      </c>
      <c r="T288" s="148">
        <f>S288*H288</f>
        <v>0</v>
      </c>
      <c r="AR288" s="149" t="s">
        <v>120</v>
      </c>
      <c r="AT288" s="149" t="s">
        <v>311</v>
      </c>
      <c r="AU288" s="149" t="s">
        <v>81</v>
      </c>
      <c r="AY288" s="17" t="s">
        <v>309</v>
      </c>
      <c r="BE288" s="150">
        <f>IF(N288="základní",J288,0)</f>
        <v>0</v>
      </c>
      <c r="BF288" s="150">
        <f>IF(N288="snížená",J288,0)</f>
        <v>0</v>
      </c>
      <c r="BG288" s="150">
        <f>IF(N288="zákl. přenesená",J288,0)</f>
        <v>0</v>
      </c>
      <c r="BH288" s="150">
        <f>IF(N288="sníž. přenesená",J288,0)</f>
        <v>0</v>
      </c>
      <c r="BI288" s="150">
        <f>IF(N288="nulová",J288,0)</f>
        <v>0</v>
      </c>
      <c r="BJ288" s="17" t="s">
        <v>88</v>
      </c>
      <c r="BK288" s="150">
        <f>ROUND(I288*H288,2)</f>
        <v>0</v>
      </c>
      <c r="BL288" s="17" t="s">
        <v>120</v>
      </c>
      <c r="BM288" s="149" t="s">
        <v>1500</v>
      </c>
    </row>
    <row r="289" spans="2:65" s="1" customFormat="1" ht="19.5" x14ac:dyDescent="0.2">
      <c r="B289" s="33"/>
      <c r="D289" s="155" t="s">
        <v>318</v>
      </c>
      <c r="F289" s="156" t="s">
        <v>8998</v>
      </c>
      <c r="I289" s="153"/>
      <c r="L289" s="33"/>
      <c r="M289" s="154"/>
      <c r="T289" s="57"/>
      <c r="AT289" s="17" t="s">
        <v>318</v>
      </c>
      <c r="AU289" s="17" t="s">
        <v>81</v>
      </c>
    </row>
    <row r="290" spans="2:65" s="1" customFormat="1" ht="16.5" customHeight="1" x14ac:dyDescent="0.2">
      <c r="B290" s="137"/>
      <c r="C290" s="138" t="s">
        <v>521</v>
      </c>
      <c r="D290" s="138" t="s">
        <v>311</v>
      </c>
      <c r="E290" s="139" t="s">
        <v>8999</v>
      </c>
      <c r="F290" s="140" t="s">
        <v>9000</v>
      </c>
      <c r="G290" s="141" t="s">
        <v>314</v>
      </c>
      <c r="H290" s="142">
        <v>2</v>
      </c>
      <c r="I290" s="143"/>
      <c r="J290" s="144">
        <f>ROUND(I290*H290,2)</f>
        <v>0</v>
      </c>
      <c r="K290" s="206" t="s">
        <v>10982</v>
      </c>
      <c r="L290" s="33"/>
      <c r="M290" s="145" t="s">
        <v>1</v>
      </c>
      <c r="N290" s="146" t="s">
        <v>46</v>
      </c>
      <c r="P290" s="147">
        <f>O290*H290</f>
        <v>0</v>
      </c>
      <c r="Q290" s="147">
        <v>0</v>
      </c>
      <c r="R290" s="147">
        <f>Q290*H290</f>
        <v>0</v>
      </c>
      <c r="S290" s="147">
        <v>0</v>
      </c>
      <c r="T290" s="148">
        <f>S290*H290</f>
        <v>0</v>
      </c>
      <c r="AR290" s="149" t="s">
        <v>120</v>
      </c>
      <c r="AT290" s="149" t="s">
        <v>311</v>
      </c>
      <c r="AU290" s="149" t="s">
        <v>81</v>
      </c>
      <c r="AY290" s="17" t="s">
        <v>309</v>
      </c>
      <c r="BE290" s="150">
        <f>IF(N290="základní",J290,0)</f>
        <v>0</v>
      </c>
      <c r="BF290" s="150">
        <f>IF(N290="snížená",J290,0)</f>
        <v>0</v>
      </c>
      <c r="BG290" s="150">
        <f>IF(N290="zákl. přenesená",J290,0)</f>
        <v>0</v>
      </c>
      <c r="BH290" s="150">
        <f>IF(N290="sníž. přenesená",J290,0)</f>
        <v>0</v>
      </c>
      <c r="BI290" s="150">
        <f>IF(N290="nulová",J290,0)</f>
        <v>0</v>
      </c>
      <c r="BJ290" s="17" t="s">
        <v>88</v>
      </c>
      <c r="BK290" s="150">
        <f>ROUND(I290*H290,2)</f>
        <v>0</v>
      </c>
      <c r="BL290" s="17" t="s">
        <v>120</v>
      </c>
      <c r="BM290" s="149" t="s">
        <v>1512</v>
      </c>
    </row>
    <row r="291" spans="2:65" s="1" customFormat="1" ht="19.5" x14ac:dyDescent="0.2">
      <c r="B291" s="33"/>
      <c r="D291" s="155" t="s">
        <v>318</v>
      </c>
      <c r="F291" s="156" t="s">
        <v>9001</v>
      </c>
      <c r="I291" s="153"/>
      <c r="L291" s="33"/>
      <c r="M291" s="154"/>
      <c r="T291" s="57"/>
      <c r="AT291" s="17" t="s">
        <v>318</v>
      </c>
      <c r="AU291" s="17" t="s">
        <v>81</v>
      </c>
    </row>
    <row r="292" spans="2:65" s="1" customFormat="1" ht="16.5" customHeight="1" x14ac:dyDescent="0.2">
      <c r="B292" s="137"/>
      <c r="C292" s="138" t="s">
        <v>1078</v>
      </c>
      <c r="D292" s="138" t="s">
        <v>311</v>
      </c>
      <c r="E292" s="139" t="s">
        <v>9002</v>
      </c>
      <c r="F292" s="140" t="s">
        <v>9003</v>
      </c>
      <c r="G292" s="141" t="s">
        <v>314</v>
      </c>
      <c r="H292" s="142">
        <v>1</v>
      </c>
      <c r="I292" s="143"/>
      <c r="J292" s="144">
        <f>ROUND(I292*H292,2)</f>
        <v>0</v>
      </c>
      <c r="K292" s="206" t="s">
        <v>10982</v>
      </c>
      <c r="L292" s="33"/>
      <c r="M292" s="145" t="s">
        <v>1</v>
      </c>
      <c r="N292" s="146" t="s">
        <v>46</v>
      </c>
      <c r="P292" s="147">
        <f>O292*H292</f>
        <v>0</v>
      </c>
      <c r="Q292" s="147">
        <v>0</v>
      </c>
      <c r="R292" s="147">
        <f>Q292*H292</f>
        <v>0</v>
      </c>
      <c r="S292" s="147">
        <v>0</v>
      </c>
      <c r="T292" s="148">
        <f>S292*H292</f>
        <v>0</v>
      </c>
      <c r="AR292" s="149" t="s">
        <v>120</v>
      </c>
      <c r="AT292" s="149" t="s">
        <v>311</v>
      </c>
      <c r="AU292" s="149" t="s">
        <v>81</v>
      </c>
      <c r="AY292" s="17" t="s">
        <v>309</v>
      </c>
      <c r="BE292" s="150">
        <f>IF(N292="základní",J292,0)</f>
        <v>0</v>
      </c>
      <c r="BF292" s="150">
        <f>IF(N292="snížená",J292,0)</f>
        <v>0</v>
      </c>
      <c r="BG292" s="150">
        <f>IF(N292="zákl. přenesená",J292,0)</f>
        <v>0</v>
      </c>
      <c r="BH292" s="150">
        <f>IF(N292="sníž. přenesená",J292,0)</f>
        <v>0</v>
      </c>
      <c r="BI292" s="150">
        <f>IF(N292="nulová",J292,0)</f>
        <v>0</v>
      </c>
      <c r="BJ292" s="17" t="s">
        <v>88</v>
      </c>
      <c r="BK292" s="150">
        <f>ROUND(I292*H292,2)</f>
        <v>0</v>
      </c>
      <c r="BL292" s="17" t="s">
        <v>120</v>
      </c>
      <c r="BM292" s="149" t="s">
        <v>1526</v>
      </c>
    </row>
    <row r="293" spans="2:65" s="1" customFormat="1" ht="19.5" x14ac:dyDescent="0.2">
      <c r="B293" s="33"/>
      <c r="D293" s="155" t="s">
        <v>318</v>
      </c>
      <c r="F293" s="156" t="s">
        <v>9004</v>
      </c>
      <c r="I293" s="153"/>
      <c r="L293" s="33"/>
      <c r="M293" s="154"/>
      <c r="T293" s="57"/>
      <c r="AT293" s="17" t="s">
        <v>318</v>
      </c>
      <c r="AU293" s="17" t="s">
        <v>81</v>
      </c>
    </row>
    <row r="294" spans="2:65" s="1" customFormat="1" ht="16.5" customHeight="1" x14ac:dyDescent="0.2">
      <c r="B294" s="137"/>
      <c r="C294" s="138" t="s">
        <v>524</v>
      </c>
      <c r="D294" s="138" t="s">
        <v>311</v>
      </c>
      <c r="E294" s="139" t="s">
        <v>9005</v>
      </c>
      <c r="F294" s="140" t="s">
        <v>9006</v>
      </c>
      <c r="G294" s="141" t="s">
        <v>314</v>
      </c>
      <c r="H294" s="142">
        <v>1</v>
      </c>
      <c r="I294" s="143"/>
      <c r="J294" s="144">
        <f>ROUND(I294*H294,2)</f>
        <v>0</v>
      </c>
      <c r="K294" s="206" t="s">
        <v>10982</v>
      </c>
      <c r="L294" s="33"/>
      <c r="M294" s="145" t="s">
        <v>1</v>
      </c>
      <c r="N294" s="146" t="s">
        <v>46</v>
      </c>
      <c r="P294" s="147">
        <f>O294*H294</f>
        <v>0</v>
      </c>
      <c r="Q294" s="147">
        <v>0</v>
      </c>
      <c r="R294" s="147">
        <f>Q294*H294</f>
        <v>0</v>
      </c>
      <c r="S294" s="147">
        <v>0</v>
      </c>
      <c r="T294" s="148">
        <f>S294*H294</f>
        <v>0</v>
      </c>
      <c r="AR294" s="149" t="s">
        <v>120</v>
      </c>
      <c r="AT294" s="149" t="s">
        <v>311</v>
      </c>
      <c r="AU294" s="149" t="s">
        <v>81</v>
      </c>
      <c r="AY294" s="17" t="s">
        <v>309</v>
      </c>
      <c r="BE294" s="150">
        <f>IF(N294="základní",J294,0)</f>
        <v>0</v>
      </c>
      <c r="BF294" s="150">
        <f>IF(N294="snížená",J294,0)</f>
        <v>0</v>
      </c>
      <c r="BG294" s="150">
        <f>IF(N294="zákl. přenesená",J294,0)</f>
        <v>0</v>
      </c>
      <c r="BH294" s="150">
        <f>IF(N294="sníž. přenesená",J294,0)</f>
        <v>0</v>
      </c>
      <c r="BI294" s="150">
        <f>IF(N294="nulová",J294,0)</f>
        <v>0</v>
      </c>
      <c r="BJ294" s="17" t="s">
        <v>88</v>
      </c>
      <c r="BK294" s="150">
        <f>ROUND(I294*H294,2)</f>
        <v>0</v>
      </c>
      <c r="BL294" s="17" t="s">
        <v>120</v>
      </c>
      <c r="BM294" s="149" t="s">
        <v>1537</v>
      </c>
    </row>
    <row r="295" spans="2:65" s="1" customFormat="1" ht="19.5" x14ac:dyDescent="0.2">
      <c r="B295" s="33"/>
      <c r="D295" s="155" t="s">
        <v>318</v>
      </c>
      <c r="F295" s="156" t="s">
        <v>9007</v>
      </c>
      <c r="I295" s="153"/>
      <c r="L295" s="33"/>
      <c r="M295" s="154"/>
      <c r="T295" s="57"/>
      <c r="AT295" s="17" t="s">
        <v>318</v>
      </c>
      <c r="AU295" s="17" t="s">
        <v>81</v>
      </c>
    </row>
    <row r="296" spans="2:65" s="1" customFormat="1" ht="16.5" customHeight="1" x14ac:dyDescent="0.2">
      <c r="B296" s="137"/>
      <c r="C296" s="138" t="s">
        <v>1089</v>
      </c>
      <c r="D296" s="138" t="s">
        <v>311</v>
      </c>
      <c r="E296" s="139" t="s">
        <v>9008</v>
      </c>
      <c r="F296" s="140" t="s">
        <v>9009</v>
      </c>
      <c r="G296" s="141" t="s">
        <v>314</v>
      </c>
      <c r="H296" s="142">
        <v>1</v>
      </c>
      <c r="I296" s="143"/>
      <c r="J296" s="144">
        <f>ROUND(I296*H296,2)</f>
        <v>0</v>
      </c>
      <c r="K296" s="206" t="s">
        <v>10982</v>
      </c>
      <c r="L296" s="33"/>
      <c r="M296" s="145" t="s">
        <v>1</v>
      </c>
      <c r="N296" s="146" t="s">
        <v>46</v>
      </c>
      <c r="P296" s="147">
        <f>O296*H296</f>
        <v>0</v>
      </c>
      <c r="Q296" s="147">
        <v>0</v>
      </c>
      <c r="R296" s="147">
        <f>Q296*H296</f>
        <v>0</v>
      </c>
      <c r="S296" s="147">
        <v>0</v>
      </c>
      <c r="T296" s="148">
        <f>S296*H296</f>
        <v>0</v>
      </c>
      <c r="AR296" s="149" t="s">
        <v>120</v>
      </c>
      <c r="AT296" s="149" t="s">
        <v>311</v>
      </c>
      <c r="AU296" s="149" t="s">
        <v>81</v>
      </c>
      <c r="AY296" s="17" t="s">
        <v>309</v>
      </c>
      <c r="BE296" s="150">
        <f>IF(N296="základní",J296,0)</f>
        <v>0</v>
      </c>
      <c r="BF296" s="150">
        <f>IF(N296="snížená",J296,0)</f>
        <v>0</v>
      </c>
      <c r="BG296" s="150">
        <f>IF(N296="zákl. přenesená",J296,0)</f>
        <v>0</v>
      </c>
      <c r="BH296" s="150">
        <f>IF(N296="sníž. přenesená",J296,0)</f>
        <v>0</v>
      </c>
      <c r="BI296" s="150">
        <f>IF(N296="nulová",J296,0)</f>
        <v>0</v>
      </c>
      <c r="BJ296" s="17" t="s">
        <v>88</v>
      </c>
      <c r="BK296" s="150">
        <f>ROUND(I296*H296,2)</f>
        <v>0</v>
      </c>
      <c r="BL296" s="17" t="s">
        <v>120</v>
      </c>
      <c r="BM296" s="149" t="s">
        <v>1551</v>
      </c>
    </row>
    <row r="297" spans="2:65" s="1" customFormat="1" ht="19.5" x14ac:dyDescent="0.2">
      <c r="B297" s="33"/>
      <c r="D297" s="155" t="s">
        <v>318</v>
      </c>
      <c r="F297" s="156" t="s">
        <v>9010</v>
      </c>
      <c r="I297" s="153"/>
      <c r="L297" s="33"/>
      <c r="M297" s="154"/>
      <c r="T297" s="57"/>
      <c r="AT297" s="17" t="s">
        <v>318</v>
      </c>
      <c r="AU297" s="17" t="s">
        <v>81</v>
      </c>
    </row>
    <row r="298" spans="2:65" s="1" customFormat="1" ht="16.5" customHeight="1" x14ac:dyDescent="0.2">
      <c r="B298" s="137"/>
      <c r="C298" s="138" t="s">
        <v>527</v>
      </c>
      <c r="D298" s="138" t="s">
        <v>311</v>
      </c>
      <c r="E298" s="139" t="s">
        <v>9011</v>
      </c>
      <c r="F298" s="140" t="s">
        <v>9012</v>
      </c>
      <c r="G298" s="141" t="s">
        <v>314</v>
      </c>
      <c r="H298" s="142">
        <v>1</v>
      </c>
      <c r="I298" s="143"/>
      <c r="J298" s="144">
        <f>ROUND(I298*H298,2)</f>
        <v>0</v>
      </c>
      <c r="K298" s="206" t="s">
        <v>10982</v>
      </c>
      <c r="L298" s="33"/>
      <c r="M298" s="145" t="s">
        <v>1</v>
      </c>
      <c r="N298" s="146" t="s">
        <v>46</v>
      </c>
      <c r="P298" s="147">
        <f>O298*H298</f>
        <v>0</v>
      </c>
      <c r="Q298" s="147">
        <v>0</v>
      </c>
      <c r="R298" s="147">
        <f>Q298*H298</f>
        <v>0</v>
      </c>
      <c r="S298" s="147">
        <v>0</v>
      </c>
      <c r="T298" s="148">
        <f>S298*H298</f>
        <v>0</v>
      </c>
      <c r="AR298" s="149" t="s">
        <v>120</v>
      </c>
      <c r="AT298" s="149" t="s">
        <v>311</v>
      </c>
      <c r="AU298" s="149" t="s">
        <v>81</v>
      </c>
      <c r="AY298" s="17" t="s">
        <v>309</v>
      </c>
      <c r="BE298" s="150">
        <f>IF(N298="základní",J298,0)</f>
        <v>0</v>
      </c>
      <c r="BF298" s="150">
        <f>IF(N298="snížená",J298,0)</f>
        <v>0</v>
      </c>
      <c r="BG298" s="150">
        <f>IF(N298="zákl. přenesená",J298,0)</f>
        <v>0</v>
      </c>
      <c r="BH298" s="150">
        <f>IF(N298="sníž. přenesená",J298,0)</f>
        <v>0</v>
      </c>
      <c r="BI298" s="150">
        <f>IF(N298="nulová",J298,0)</f>
        <v>0</v>
      </c>
      <c r="BJ298" s="17" t="s">
        <v>88</v>
      </c>
      <c r="BK298" s="150">
        <f>ROUND(I298*H298,2)</f>
        <v>0</v>
      </c>
      <c r="BL298" s="17" t="s">
        <v>120</v>
      </c>
      <c r="BM298" s="149" t="s">
        <v>1562</v>
      </c>
    </row>
    <row r="299" spans="2:65" s="1" customFormat="1" ht="19.5" x14ac:dyDescent="0.2">
      <c r="B299" s="33"/>
      <c r="D299" s="155" t="s">
        <v>318</v>
      </c>
      <c r="F299" s="156" t="s">
        <v>9013</v>
      </c>
      <c r="I299" s="153"/>
      <c r="L299" s="33"/>
      <c r="M299" s="154"/>
      <c r="T299" s="57"/>
      <c r="AT299" s="17" t="s">
        <v>318</v>
      </c>
      <c r="AU299" s="17" t="s">
        <v>81</v>
      </c>
    </row>
    <row r="300" spans="2:65" s="1" customFormat="1" ht="16.5" customHeight="1" x14ac:dyDescent="0.2">
      <c r="B300" s="137"/>
      <c r="C300" s="138" t="s">
        <v>1101</v>
      </c>
      <c r="D300" s="138" t="s">
        <v>311</v>
      </c>
      <c r="E300" s="139" t="s">
        <v>9014</v>
      </c>
      <c r="F300" s="140" t="s">
        <v>9015</v>
      </c>
      <c r="G300" s="141" t="s">
        <v>314</v>
      </c>
      <c r="H300" s="142">
        <v>2</v>
      </c>
      <c r="I300" s="143"/>
      <c r="J300" s="144">
        <f>ROUND(I300*H300,2)</f>
        <v>0</v>
      </c>
      <c r="K300" s="206" t="s">
        <v>10982</v>
      </c>
      <c r="L300" s="33"/>
      <c r="M300" s="145" t="s">
        <v>1</v>
      </c>
      <c r="N300" s="146" t="s">
        <v>46</v>
      </c>
      <c r="P300" s="147">
        <f>O300*H300</f>
        <v>0</v>
      </c>
      <c r="Q300" s="147">
        <v>0</v>
      </c>
      <c r="R300" s="147">
        <f>Q300*H300</f>
        <v>0</v>
      </c>
      <c r="S300" s="147">
        <v>0</v>
      </c>
      <c r="T300" s="148">
        <f>S300*H300</f>
        <v>0</v>
      </c>
      <c r="AR300" s="149" t="s">
        <v>120</v>
      </c>
      <c r="AT300" s="149" t="s">
        <v>311</v>
      </c>
      <c r="AU300" s="149" t="s">
        <v>81</v>
      </c>
      <c r="AY300" s="17" t="s">
        <v>309</v>
      </c>
      <c r="BE300" s="150">
        <f>IF(N300="základní",J300,0)</f>
        <v>0</v>
      </c>
      <c r="BF300" s="150">
        <f>IF(N300="snížená",J300,0)</f>
        <v>0</v>
      </c>
      <c r="BG300" s="150">
        <f>IF(N300="zákl. přenesená",J300,0)</f>
        <v>0</v>
      </c>
      <c r="BH300" s="150">
        <f>IF(N300="sníž. přenesená",J300,0)</f>
        <v>0</v>
      </c>
      <c r="BI300" s="150">
        <f>IF(N300="nulová",J300,0)</f>
        <v>0</v>
      </c>
      <c r="BJ300" s="17" t="s">
        <v>88</v>
      </c>
      <c r="BK300" s="150">
        <f>ROUND(I300*H300,2)</f>
        <v>0</v>
      </c>
      <c r="BL300" s="17" t="s">
        <v>120</v>
      </c>
      <c r="BM300" s="149" t="s">
        <v>1574</v>
      </c>
    </row>
    <row r="301" spans="2:65" s="1" customFormat="1" ht="19.5" x14ac:dyDescent="0.2">
      <c r="B301" s="33"/>
      <c r="D301" s="155" t="s">
        <v>318</v>
      </c>
      <c r="F301" s="156" t="s">
        <v>9016</v>
      </c>
      <c r="I301" s="153"/>
      <c r="L301" s="33"/>
      <c r="M301" s="154"/>
      <c r="T301" s="57"/>
      <c r="AT301" s="17" t="s">
        <v>318</v>
      </c>
      <c r="AU301" s="17" t="s">
        <v>81</v>
      </c>
    </row>
    <row r="302" spans="2:65" s="1" customFormat="1" ht="16.5" customHeight="1" x14ac:dyDescent="0.2">
      <c r="B302" s="137"/>
      <c r="C302" s="138" t="s">
        <v>532</v>
      </c>
      <c r="D302" s="138" t="s">
        <v>311</v>
      </c>
      <c r="E302" s="139" t="s">
        <v>9017</v>
      </c>
      <c r="F302" s="140" t="s">
        <v>9018</v>
      </c>
      <c r="G302" s="141" t="s">
        <v>314</v>
      </c>
      <c r="H302" s="142">
        <v>2</v>
      </c>
      <c r="I302" s="143"/>
      <c r="J302" s="144">
        <f>ROUND(I302*H302,2)</f>
        <v>0</v>
      </c>
      <c r="K302" s="206" t="s">
        <v>10982</v>
      </c>
      <c r="L302" s="33"/>
      <c r="M302" s="145" t="s">
        <v>1</v>
      </c>
      <c r="N302" s="146" t="s">
        <v>46</v>
      </c>
      <c r="P302" s="147">
        <f>O302*H302</f>
        <v>0</v>
      </c>
      <c r="Q302" s="147">
        <v>0</v>
      </c>
      <c r="R302" s="147">
        <f>Q302*H302</f>
        <v>0</v>
      </c>
      <c r="S302" s="147">
        <v>0</v>
      </c>
      <c r="T302" s="148">
        <f>S302*H302</f>
        <v>0</v>
      </c>
      <c r="AR302" s="149" t="s">
        <v>120</v>
      </c>
      <c r="AT302" s="149" t="s">
        <v>311</v>
      </c>
      <c r="AU302" s="149" t="s">
        <v>81</v>
      </c>
      <c r="AY302" s="17" t="s">
        <v>309</v>
      </c>
      <c r="BE302" s="150">
        <f>IF(N302="základní",J302,0)</f>
        <v>0</v>
      </c>
      <c r="BF302" s="150">
        <f>IF(N302="snížená",J302,0)</f>
        <v>0</v>
      </c>
      <c r="BG302" s="150">
        <f>IF(N302="zákl. přenesená",J302,0)</f>
        <v>0</v>
      </c>
      <c r="BH302" s="150">
        <f>IF(N302="sníž. přenesená",J302,0)</f>
        <v>0</v>
      </c>
      <c r="BI302" s="150">
        <f>IF(N302="nulová",J302,0)</f>
        <v>0</v>
      </c>
      <c r="BJ302" s="17" t="s">
        <v>88</v>
      </c>
      <c r="BK302" s="150">
        <f>ROUND(I302*H302,2)</f>
        <v>0</v>
      </c>
      <c r="BL302" s="17" t="s">
        <v>120</v>
      </c>
      <c r="BM302" s="149" t="s">
        <v>1583</v>
      </c>
    </row>
    <row r="303" spans="2:65" s="1" customFormat="1" ht="19.5" x14ac:dyDescent="0.2">
      <c r="B303" s="33"/>
      <c r="D303" s="155" t="s">
        <v>318</v>
      </c>
      <c r="F303" s="156" t="s">
        <v>9019</v>
      </c>
      <c r="I303" s="153"/>
      <c r="L303" s="33"/>
      <c r="M303" s="154"/>
      <c r="T303" s="57"/>
      <c r="AT303" s="17" t="s">
        <v>318</v>
      </c>
      <c r="AU303" s="17" t="s">
        <v>81</v>
      </c>
    </row>
    <row r="304" spans="2:65" s="1" customFormat="1" ht="16.5" customHeight="1" x14ac:dyDescent="0.2">
      <c r="B304" s="137"/>
      <c r="C304" s="138" t="s">
        <v>1112</v>
      </c>
      <c r="D304" s="138" t="s">
        <v>311</v>
      </c>
      <c r="E304" s="139" t="s">
        <v>9020</v>
      </c>
      <c r="F304" s="140" t="s">
        <v>9021</v>
      </c>
      <c r="G304" s="141" t="s">
        <v>314</v>
      </c>
      <c r="H304" s="142">
        <v>1</v>
      </c>
      <c r="I304" s="143"/>
      <c r="J304" s="144">
        <f>ROUND(I304*H304,2)</f>
        <v>0</v>
      </c>
      <c r="K304" s="206" t="s">
        <v>10982</v>
      </c>
      <c r="L304" s="33"/>
      <c r="M304" s="145" t="s">
        <v>1</v>
      </c>
      <c r="N304" s="146" t="s">
        <v>46</v>
      </c>
      <c r="P304" s="147">
        <f>O304*H304</f>
        <v>0</v>
      </c>
      <c r="Q304" s="147">
        <v>0</v>
      </c>
      <c r="R304" s="147">
        <f>Q304*H304</f>
        <v>0</v>
      </c>
      <c r="S304" s="147">
        <v>0</v>
      </c>
      <c r="T304" s="148">
        <f>S304*H304</f>
        <v>0</v>
      </c>
      <c r="AR304" s="149" t="s">
        <v>120</v>
      </c>
      <c r="AT304" s="149" t="s">
        <v>311</v>
      </c>
      <c r="AU304" s="149" t="s">
        <v>81</v>
      </c>
      <c r="AY304" s="17" t="s">
        <v>309</v>
      </c>
      <c r="BE304" s="150">
        <f>IF(N304="základní",J304,0)</f>
        <v>0</v>
      </c>
      <c r="BF304" s="150">
        <f>IF(N304="snížená",J304,0)</f>
        <v>0</v>
      </c>
      <c r="BG304" s="150">
        <f>IF(N304="zákl. přenesená",J304,0)</f>
        <v>0</v>
      </c>
      <c r="BH304" s="150">
        <f>IF(N304="sníž. přenesená",J304,0)</f>
        <v>0</v>
      </c>
      <c r="BI304" s="150">
        <f>IF(N304="nulová",J304,0)</f>
        <v>0</v>
      </c>
      <c r="BJ304" s="17" t="s">
        <v>88</v>
      </c>
      <c r="BK304" s="150">
        <f>ROUND(I304*H304,2)</f>
        <v>0</v>
      </c>
      <c r="BL304" s="17" t="s">
        <v>120</v>
      </c>
      <c r="BM304" s="149" t="s">
        <v>1589</v>
      </c>
    </row>
    <row r="305" spans="2:65" s="1" customFormat="1" ht="19.5" x14ac:dyDescent="0.2">
      <c r="B305" s="33"/>
      <c r="D305" s="155" t="s">
        <v>318</v>
      </c>
      <c r="F305" s="156" t="s">
        <v>9022</v>
      </c>
      <c r="I305" s="153"/>
      <c r="L305" s="33"/>
      <c r="M305" s="154"/>
      <c r="T305" s="57"/>
      <c r="AT305" s="17" t="s">
        <v>318</v>
      </c>
      <c r="AU305" s="17" t="s">
        <v>81</v>
      </c>
    </row>
    <row r="306" spans="2:65" s="1" customFormat="1" ht="16.5" customHeight="1" x14ac:dyDescent="0.2">
      <c r="B306" s="137"/>
      <c r="C306" s="138" t="s">
        <v>538</v>
      </c>
      <c r="D306" s="138" t="s">
        <v>311</v>
      </c>
      <c r="E306" s="139" t="s">
        <v>9023</v>
      </c>
      <c r="F306" s="140" t="s">
        <v>9024</v>
      </c>
      <c r="G306" s="141" t="s">
        <v>314</v>
      </c>
      <c r="H306" s="142">
        <v>2</v>
      </c>
      <c r="I306" s="143"/>
      <c r="J306" s="144">
        <f>ROUND(I306*H306,2)</f>
        <v>0</v>
      </c>
      <c r="K306" s="206" t="s">
        <v>10982</v>
      </c>
      <c r="L306" s="33"/>
      <c r="M306" s="145" t="s">
        <v>1</v>
      </c>
      <c r="N306" s="146" t="s">
        <v>46</v>
      </c>
      <c r="P306" s="147">
        <f>O306*H306</f>
        <v>0</v>
      </c>
      <c r="Q306" s="147">
        <v>0</v>
      </c>
      <c r="R306" s="147">
        <f>Q306*H306</f>
        <v>0</v>
      </c>
      <c r="S306" s="147">
        <v>0</v>
      </c>
      <c r="T306" s="148">
        <f>S306*H306</f>
        <v>0</v>
      </c>
      <c r="AR306" s="149" t="s">
        <v>120</v>
      </c>
      <c r="AT306" s="149" t="s">
        <v>311</v>
      </c>
      <c r="AU306" s="149" t="s">
        <v>81</v>
      </c>
      <c r="AY306" s="17" t="s">
        <v>309</v>
      </c>
      <c r="BE306" s="150">
        <f>IF(N306="základní",J306,0)</f>
        <v>0</v>
      </c>
      <c r="BF306" s="150">
        <f>IF(N306="snížená",J306,0)</f>
        <v>0</v>
      </c>
      <c r="BG306" s="150">
        <f>IF(N306="zákl. přenesená",J306,0)</f>
        <v>0</v>
      </c>
      <c r="BH306" s="150">
        <f>IF(N306="sníž. přenesená",J306,0)</f>
        <v>0</v>
      </c>
      <c r="BI306" s="150">
        <f>IF(N306="nulová",J306,0)</f>
        <v>0</v>
      </c>
      <c r="BJ306" s="17" t="s">
        <v>88</v>
      </c>
      <c r="BK306" s="150">
        <f>ROUND(I306*H306,2)</f>
        <v>0</v>
      </c>
      <c r="BL306" s="17" t="s">
        <v>120</v>
      </c>
      <c r="BM306" s="149" t="s">
        <v>1603</v>
      </c>
    </row>
    <row r="307" spans="2:65" s="1" customFormat="1" ht="16.5" customHeight="1" x14ac:dyDescent="0.2">
      <c r="B307" s="137"/>
      <c r="C307" s="138" t="s">
        <v>1121</v>
      </c>
      <c r="D307" s="138" t="s">
        <v>311</v>
      </c>
      <c r="E307" s="139" t="s">
        <v>9025</v>
      </c>
      <c r="F307" s="140" t="s">
        <v>9026</v>
      </c>
      <c r="G307" s="141" t="s">
        <v>314</v>
      </c>
      <c r="H307" s="142">
        <v>2</v>
      </c>
      <c r="I307" s="143"/>
      <c r="J307" s="144">
        <f>ROUND(I307*H307,2)</f>
        <v>0</v>
      </c>
      <c r="K307" s="206" t="s">
        <v>10982</v>
      </c>
      <c r="L307" s="33"/>
      <c r="M307" s="145" t="s">
        <v>1</v>
      </c>
      <c r="N307" s="146" t="s">
        <v>46</v>
      </c>
      <c r="P307" s="147">
        <f>O307*H307</f>
        <v>0</v>
      </c>
      <c r="Q307" s="147">
        <v>0</v>
      </c>
      <c r="R307" s="147">
        <f>Q307*H307</f>
        <v>0</v>
      </c>
      <c r="S307" s="147">
        <v>0</v>
      </c>
      <c r="T307" s="148">
        <f>S307*H307</f>
        <v>0</v>
      </c>
      <c r="AR307" s="149" t="s">
        <v>120</v>
      </c>
      <c r="AT307" s="149" t="s">
        <v>311</v>
      </c>
      <c r="AU307" s="149" t="s">
        <v>81</v>
      </c>
      <c r="AY307" s="17" t="s">
        <v>309</v>
      </c>
      <c r="BE307" s="150">
        <f>IF(N307="základní",J307,0)</f>
        <v>0</v>
      </c>
      <c r="BF307" s="150">
        <f>IF(N307="snížená",J307,0)</f>
        <v>0</v>
      </c>
      <c r="BG307" s="150">
        <f>IF(N307="zákl. přenesená",J307,0)</f>
        <v>0</v>
      </c>
      <c r="BH307" s="150">
        <f>IF(N307="sníž. přenesená",J307,0)</f>
        <v>0</v>
      </c>
      <c r="BI307" s="150">
        <f>IF(N307="nulová",J307,0)</f>
        <v>0</v>
      </c>
      <c r="BJ307" s="17" t="s">
        <v>88</v>
      </c>
      <c r="BK307" s="150">
        <f>ROUND(I307*H307,2)</f>
        <v>0</v>
      </c>
      <c r="BL307" s="17" t="s">
        <v>120</v>
      </c>
      <c r="BM307" s="149" t="s">
        <v>2286</v>
      </c>
    </row>
    <row r="308" spans="2:65" s="1" customFormat="1" ht="19.5" x14ac:dyDescent="0.2">
      <c r="B308" s="33"/>
      <c r="D308" s="155" t="s">
        <v>318</v>
      </c>
      <c r="F308" s="156" t="s">
        <v>9027</v>
      </c>
      <c r="I308" s="153"/>
      <c r="L308" s="33"/>
      <c r="M308" s="154"/>
      <c r="T308" s="57"/>
      <c r="AT308" s="17" t="s">
        <v>318</v>
      </c>
      <c r="AU308" s="17" t="s">
        <v>81</v>
      </c>
    </row>
    <row r="309" spans="2:65" s="1" customFormat="1" ht="16.5" customHeight="1" x14ac:dyDescent="0.2">
      <c r="B309" s="137"/>
      <c r="C309" s="138" t="s">
        <v>543</v>
      </c>
      <c r="D309" s="138" t="s">
        <v>311</v>
      </c>
      <c r="E309" s="139" t="s">
        <v>9028</v>
      </c>
      <c r="F309" s="140" t="s">
        <v>9029</v>
      </c>
      <c r="G309" s="141" t="s">
        <v>314</v>
      </c>
      <c r="H309" s="142">
        <v>2</v>
      </c>
      <c r="I309" s="143"/>
      <c r="J309" s="144">
        <f>ROUND(I309*H309,2)</f>
        <v>0</v>
      </c>
      <c r="K309" s="206" t="s">
        <v>10982</v>
      </c>
      <c r="L309" s="33"/>
      <c r="M309" s="145" t="s">
        <v>1</v>
      </c>
      <c r="N309" s="146" t="s">
        <v>46</v>
      </c>
      <c r="P309" s="147">
        <f>O309*H309</f>
        <v>0</v>
      </c>
      <c r="Q309" s="147">
        <v>0</v>
      </c>
      <c r="R309" s="147">
        <f>Q309*H309</f>
        <v>0</v>
      </c>
      <c r="S309" s="147">
        <v>0</v>
      </c>
      <c r="T309" s="148">
        <f>S309*H309</f>
        <v>0</v>
      </c>
      <c r="AR309" s="149" t="s">
        <v>120</v>
      </c>
      <c r="AT309" s="149" t="s">
        <v>311</v>
      </c>
      <c r="AU309" s="149" t="s">
        <v>81</v>
      </c>
      <c r="AY309" s="17" t="s">
        <v>309</v>
      </c>
      <c r="BE309" s="150">
        <f>IF(N309="základní",J309,0)</f>
        <v>0</v>
      </c>
      <c r="BF309" s="150">
        <f>IF(N309="snížená",J309,0)</f>
        <v>0</v>
      </c>
      <c r="BG309" s="150">
        <f>IF(N309="zákl. přenesená",J309,0)</f>
        <v>0</v>
      </c>
      <c r="BH309" s="150">
        <f>IF(N309="sníž. přenesená",J309,0)</f>
        <v>0</v>
      </c>
      <c r="BI309" s="150">
        <f>IF(N309="nulová",J309,0)</f>
        <v>0</v>
      </c>
      <c r="BJ309" s="17" t="s">
        <v>88</v>
      </c>
      <c r="BK309" s="150">
        <f>ROUND(I309*H309,2)</f>
        <v>0</v>
      </c>
      <c r="BL309" s="17" t="s">
        <v>120</v>
      </c>
      <c r="BM309" s="149" t="s">
        <v>2296</v>
      </c>
    </row>
    <row r="310" spans="2:65" s="1" customFormat="1" ht="16.5" customHeight="1" x14ac:dyDescent="0.2">
      <c r="B310" s="137"/>
      <c r="C310" s="138" t="s">
        <v>497</v>
      </c>
      <c r="D310" s="138" t="s">
        <v>311</v>
      </c>
      <c r="E310" s="139" t="s">
        <v>9030</v>
      </c>
      <c r="F310" s="140" t="s">
        <v>9031</v>
      </c>
      <c r="G310" s="141" t="s">
        <v>314</v>
      </c>
      <c r="H310" s="142">
        <v>1</v>
      </c>
      <c r="I310" s="143"/>
      <c r="J310" s="144">
        <f>ROUND(I310*H310,2)</f>
        <v>0</v>
      </c>
      <c r="K310" s="206" t="s">
        <v>10982</v>
      </c>
      <c r="L310" s="33"/>
      <c r="M310" s="145" t="s">
        <v>1</v>
      </c>
      <c r="N310" s="146" t="s">
        <v>46</v>
      </c>
      <c r="P310" s="147">
        <f>O310*H310</f>
        <v>0</v>
      </c>
      <c r="Q310" s="147">
        <v>0</v>
      </c>
      <c r="R310" s="147">
        <f>Q310*H310</f>
        <v>0</v>
      </c>
      <c r="S310" s="147">
        <v>0</v>
      </c>
      <c r="T310" s="148">
        <f>S310*H310</f>
        <v>0</v>
      </c>
      <c r="AR310" s="149" t="s">
        <v>120</v>
      </c>
      <c r="AT310" s="149" t="s">
        <v>311</v>
      </c>
      <c r="AU310" s="149" t="s">
        <v>81</v>
      </c>
      <c r="AY310" s="17" t="s">
        <v>309</v>
      </c>
      <c r="BE310" s="150">
        <f>IF(N310="základní",J310,0)</f>
        <v>0</v>
      </c>
      <c r="BF310" s="150">
        <f>IF(N310="snížená",J310,0)</f>
        <v>0</v>
      </c>
      <c r="BG310" s="150">
        <f>IF(N310="zákl. přenesená",J310,0)</f>
        <v>0</v>
      </c>
      <c r="BH310" s="150">
        <f>IF(N310="sníž. přenesená",J310,0)</f>
        <v>0</v>
      </c>
      <c r="BI310" s="150">
        <f>IF(N310="nulová",J310,0)</f>
        <v>0</v>
      </c>
      <c r="BJ310" s="17" t="s">
        <v>88</v>
      </c>
      <c r="BK310" s="150">
        <f>ROUND(I310*H310,2)</f>
        <v>0</v>
      </c>
      <c r="BL310" s="17" t="s">
        <v>120</v>
      </c>
      <c r="BM310" s="149" t="s">
        <v>2303</v>
      </c>
    </row>
    <row r="311" spans="2:65" s="1" customFormat="1" ht="19.5" x14ac:dyDescent="0.2">
      <c r="B311" s="33"/>
      <c r="D311" s="155" t="s">
        <v>318</v>
      </c>
      <c r="F311" s="156" t="s">
        <v>9032</v>
      </c>
      <c r="I311" s="153"/>
      <c r="L311" s="33"/>
      <c r="M311" s="154"/>
      <c r="T311" s="57"/>
      <c r="AT311" s="17" t="s">
        <v>318</v>
      </c>
      <c r="AU311" s="17" t="s">
        <v>81</v>
      </c>
    </row>
    <row r="312" spans="2:65" s="1" customFormat="1" ht="16.5" customHeight="1" x14ac:dyDescent="0.2">
      <c r="B312" s="137"/>
      <c r="C312" s="138" t="s">
        <v>546</v>
      </c>
      <c r="D312" s="138" t="s">
        <v>311</v>
      </c>
      <c r="E312" s="139" t="s">
        <v>9033</v>
      </c>
      <c r="F312" s="140" t="s">
        <v>9034</v>
      </c>
      <c r="G312" s="141" t="s">
        <v>314</v>
      </c>
      <c r="H312" s="142">
        <v>1</v>
      </c>
      <c r="I312" s="143"/>
      <c r="J312" s="144">
        <f t="shared" ref="J312:J320" si="0">ROUND(I312*H312,2)</f>
        <v>0</v>
      </c>
      <c r="K312" s="206" t="s">
        <v>10982</v>
      </c>
      <c r="L312" s="33"/>
      <c r="M312" s="145" t="s">
        <v>1</v>
      </c>
      <c r="N312" s="146" t="s">
        <v>46</v>
      </c>
      <c r="P312" s="147">
        <f t="shared" ref="P312:P320" si="1">O312*H312</f>
        <v>0</v>
      </c>
      <c r="Q312" s="147">
        <v>0</v>
      </c>
      <c r="R312" s="147">
        <f t="shared" ref="R312:R320" si="2">Q312*H312</f>
        <v>0</v>
      </c>
      <c r="S312" s="147">
        <v>0</v>
      </c>
      <c r="T312" s="148">
        <f t="shared" ref="T312:T320" si="3">S312*H312</f>
        <v>0</v>
      </c>
      <c r="AR312" s="149" t="s">
        <v>120</v>
      </c>
      <c r="AT312" s="149" t="s">
        <v>311</v>
      </c>
      <c r="AU312" s="149" t="s">
        <v>81</v>
      </c>
      <c r="AY312" s="17" t="s">
        <v>309</v>
      </c>
      <c r="BE312" s="150">
        <f t="shared" ref="BE312:BE320" si="4">IF(N312="základní",J312,0)</f>
        <v>0</v>
      </c>
      <c r="BF312" s="150">
        <f t="shared" ref="BF312:BF320" si="5">IF(N312="snížená",J312,0)</f>
        <v>0</v>
      </c>
      <c r="BG312" s="150">
        <f t="shared" ref="BG312:BG320" si="6">IF(N312="zákl. přenesená",J312,0)</f>
        <v>0</v>
      </c>
      <c r="BH312" s="150">
        <f t="shared" ref="BH312:BH320" si="7">IF(N312="sníž. přenesená",J312,0)</f>
        <v>0</v>
      </c>
      <c r="BI312" s="150">
        <f t="shared" ref="BI312:BI320" si="8">IF(N312="nulová",J312,0)</f>
        <v>0</v>
      </c>
      <c r="BJ312" s="17" t="s">
        <v>88</v>
      </c>
      <c r="BK312" s="150">
        <f t="shared" ref="BK312:BK320" si="9">ROUND(I312*H312,2)</f>
        <v>0</v>
      </c>
      <c r="BL312" s="17" t="s">
        <v>120</v>
      </c>
      <c r="BM312" s="149" t="s">
        <v>2313</v>
      </c>
    </row>
    <row r="313" spans="2:65" s="1" customFormat="1" ht="16.5" customHeight="1" x14ac:dyDescent="0.2">
      <c r="B313" s="137"/>
      <c r="C313" s="138" t="s">
        <v>1142</v>
      </c>
      <c r="D313" s="138" t="s">
        <v>311</v>
      </c>
      <c r="E313" s="139" t="s">
        <v>9035</v>
      </c>
      <c r="F313" s="140" t="s">
        <v>9036</v>
      </c>
      <c r="G313" s="141" t="s">
        <v>314</v>
      </c>
      <c r="H313" s="142">
        <v>1</v>
      </c>
      <c r="I313" s="143"/>
      <c r="J313" s="144">
        <f t="shared" si="0"/>
        <v>0</v>
      </c>
      <c r="K313" s="206" t="s">
        <v>10982</v>
      </c>
      <c r="L313" s="33"/>
      <c r="M313" s="145" t="s">
        <v>1</v>
      </c>
      <c r="N313" s="146" t="s">
        <v>46</v>
      </c>
      <c r="P313" s="147">
        <f t="shared" si="1"/>
        <v>0</v>
      </c>
      <c r="Q313" s="147">
        <v>0</v>
      </c>
      <c r="R313" s="147">
        <f t="shared" si="2"/>
        <v>0</v>
      </c>
      <c r="S313" s="147">
        <v>0</v>
      </c>
      <c r="T313" s="148">
        <f t="shared" si="3"/>
        <v>0</v>
      </c>
      <c r="AR313" s="149" t="s">
        <v>120</v>
      </c>
      <c r="AT313" s="149" t="s">
        <v>311</v>
      </c>
      <c r="AU313" s="149" t="s">
        <v>81</v>
      </c>
      <c r="AY313" s="17" t="s">
        <v>309</v>
      </c>
      <c r="BE313" s="150">
        <f t="shared" si="4"/>
        <v>0</v>
      </c>
      <c r="BF313" s="150">
        <f t="shared" si="5"/>
        <v>0</v>
      </c>
      <c r="BG313" s="150">
        <f t="shared" si="6"/>
        <v>0</v>
      </c>
      <c r="BH313" s="150">
        <f t="shared" si="7"/>
        <v>0</v>
      </c>
      <c r="BI313" s="150">
        <f t="shared" si="8"/>
        <v>0</v>
      </c>
      <c r="BJ313" s="17" t="s">
        <v>88</v>
      </c>
      <c r="BK313" s="150">
        <f t="shared" si="9"/>
        <v>0</v>
      </c>
      <c r="BL313" s="17" t="s">
        <v>120</v>
      </c>
      <c r="BM313" s="149" t="s">
        <v>2323</v>
      </c>
    </row>
    <row r="314" spans="2:65" s="1" customFormat="1" ht="16.5" customHeight="1" x14ac:dyDescent="0.2">
      <c r="B314" s="137"/>
      <c r="C314" s="138" t="s">
        <v>550</v>
      </c>
      <c r="D314" s="138" t="s">
        <v>311</v>
      </c>
      <c r="E314" s="139" t="s">
        <v>9037</v>
      </c>
      <c r="F314" s="140" t="s">
        <v>9038</v>
      </c>
      <c r="G314" s="141" t="s">
        <v>314</v>
      </c>
      <c r="H314" s="142">
        <v>1</v>
      </c>
      <c r="I314" s="143"/>
      <c r="J314" s="144">
        <f t="shared" si="0"/>
        <v>0</v>
      </c>
      <c r="K314" s="206" t="s">
        <v>10982</v>
      </c>
      <c r="L314" s="33"/>
      <c r="M314" s="145" t="s">
        <v>1</v>
      </c>
      <c r="N314" s="146" t="s">
        <v>46</v>
      </c>
      <c r="P314" s="147">
        <f t="shared" si="1"/>
        <v>0</v>
      </c>
      <c r="Q314" s="147">
        <v>0</v>
      </c>
      <c r="R314" s="147">
        <f t="shared" si="2"/>
        <v>0</v>
      </c>
      <c r="S314" s="147">
        <v>0</v>
      </c>
      <c r="T314" s="148">
        <f t="shared" si="3"/>
        <v>0</v>
      </c>
      <c r="AR314" s="149" t="s">
        <v>120</v>
      </c>
      <c r="AT314" s="149" t="s">
        <v>311</v>
      </c>
      <c r="AU314" s="149" t="s">
        <v>81</v>
      </c>
      <c r="AY314" s="17" t="s">
        <v>309</v>
      </c>
      <c r="BE314" s="150">
        <f t="shared" si="4"/>
        <v>0</v>
      </c>
      <c r="BF314" s="150">
        <f t="shared" si="5"/>
        <v>0</v>
      </c>
      <c r="BG314" s="150">
        <f t="shared" si="6"/>
        <v>0</v>
      </c>
      <c r="BH314" s="150">
        <f t="shared" si="7"/>
        <v>0</v>
      </c>
      <c r="BI314" s="150">
        <f t="shared" si="8"/>
        <v>0</v>
      </c>
      <c r="BJ314" s="17" t="s">
        <v>88</v>
      </c>
      <c r="BK314" s="150">
        <f t="shared" si="9"/>
        <v>0</v>
      </c>
      <c r="BL314" s="17" t="s">
        <v>120</v>
      </c>
      <c r="BM314" s="149" t="s">
        <v>2333</v>
      </c>
    </row>
    <row r="315" spans="2:65" s="1" customFormat="1" ht="16.5" customHeight="1" x14ac:dyDescent="0.2">
      <c r="B315" s="137"/>
      <c r="C315" s="138" t="s">
        <v>1152</v>
      </c>
      <c r="D315" s="138" t="s">
        <v>311</v>
      </c>
      <c r="E315" s="139" t="s">
        <v>9039</v>
      </c>
      <c r="F315" s="140" t="s">
        <v>9040</v>
      </c>
      <c r="G315" s="141" t="s">
        <v>314</v>
      </c>
      <c r="H315" s="142">
        <v>1</v>
      </c>
      <c r="I315" s="143"/>
      <c r="J315" s="144">
        <f t="shared" si="0"/>
        <v>0</v>
      </c>
      <c r="K315" s="206" t="s">
        <v>10982</v>
      </c>
      <c r="L315" s="33"/>
      <c r="M315" s="145" t="s">
        <v>1</v>
      </c>
      <c r="N315" s="146" t="s">
        <v>46</v>
      </c>
      <c r="P315" s="147">
        <f t="shared" si="1"/>
        <v>0</v>
      </c>
      <c r="Q315" s="147">
        <v>0</v>
      </c>
      <c r="R315" s="147">
        <f t="shared" si="2"/>
        <v>0</v>
      </c>
      <c r="S315" s="147">
        <v>0</v>
      </c>
      <c r="T315" s="148">
        <f t="shared" si="3"/>
        <v>0</v>
      </c>
      <c r="AR315" s="149" t="s">
        <v>120</v>
      </c>
      <c r="AT315" s="149" t="s">
        <v>311</v>
      </c>
      <c r="AU315" s="149" t="s">
        <v>81</v>
      </c>
      <c r="AY315" s="17" t="s">
        <v>309</v>
      </c>
      <c r="BE315" s="150">
        <f t="shared" si="4"/>
        <v>0</v>
      </c>
      <c r="BF315" s="150">
        <f t="shared" si="5"/>
        <v>0</v>
      </c>
      <c r="BG315" s="150">
        <f t="shared" si="6"/>
        <v>0</v>
      </c>
      <c r="BH315" s="150">
        <f t="shared" si="7"/>
        <v>0</v>
      </c>
      <c r="BI315" s="150">
        <f t="shared" si="8"/>
        <v>0</v>
      </c>
      <c r="BJ315" s="17" t="s">
        <v>88</v>
      </c>
      <c r="BK315" s="150">
        <f t="shared" si="9"/>
        <v>0</v>
      </c>
      <c r="BL315" s="17" t="s">
        <v>120</v>
      </c>
      <c r="BM315" s="149" t="s">
        <v>2342</v>
      </c>
    </row>
    <row r="316" spans="2:65" s="1" customFormat="1" ht="16.5" customHeight="1" x14ac:dyDescent="0.2">
      <c r="B316" s="137"/>
      <c r="C316" s="138" t="s">
        <v>553</v>
      </c>
      <c r="D316" s="138" t="s">
        <v>311</v>
      </c>
      <c r="E316" s="139" t="s">
        <v>9041</v>
      </c>
      <c r="F316" s="140" t="s">
        <v>9042</v>
      </c>
      <c r="G316" s="141" t="s">
        <v>314</v>
      </c>
      <c r="H316" s="142">
        <v>1</v>
      </c>
      <c r="I316" s="143"/>
      <c r="J316" s="144">
        <f t="shared" si="0"/>
        <v>0</v>
      </c>
      <c r="K316" s="206" t="s">
        <v>10982</v>
      </c>
      <c r="L316" s="33"/>
      <c r="M316" s="145" t="s">
        <v>1</v>
      </c>
      <c r="N316" s="146" t="s">
        <v>46</v>
      </c>
      <c r="P316" s="147">
        <f t="shared" si="1"/>
        <v>0</v>
      </c>
      <c r="Q316" s="147">
        <v>0</v>
      </c>
      <c r="R316" s="147">
        <f t="shared" si="2"/>
        <v>0</v>
      </c>
      <c r="S316" s="147">
        <v>0</v>
      </c>
      <c r="T316" s="148">
        <f t="shared" si="3"/>
        <v>0</v>
      </c>
      <c r="AR316" s="149" t="s">
        <v>120</v>
      </c>
      <c r="AT316" s="149" t="s">
        <v>311</v>
      </c>
      <c r="AU316" s="149" t="s">
        <v>81</v>
      </c>
      <c r="AY316" s="17" t="s">
        <v>309</v>
      </c>
      <c r="BE316" s="150">
        <f t="shared" si="4"/>
        <v>0</v>
      </c>
      <c r="BF316" s="150">
        <f t="shared" si="5"/>
        <v>0</v>
      </c>
      <c r="BG316" s="150">
        <f t="shared" si="6"/>
        <v>0</v>
      </c>
      <c r="BH316" s="150">
        <f t="shared" si="7"/>
        <v>0</v>
      </c>
      <c r="BI316" s="150">
        <f t="shared" si="8"/>
        <v>0</v>
      </c>
      <c r="BJ316" s="17" t="s">
        <v>88</v>
      </c>
      <c r="BK316" s="150">
        <f t="shared" si="9"/>
        <v>0</v>
      </c>
      <c r="BL316" s="17" t="s">
        <v>120</v>
      </c>
      <c r="BM316" s="149" t="s">
        <v>2353</v>
      </c>
    </row>
    <row r="317" spans="2:65" s="1" customFormat="1" ht="16.5" customHeight="1" x14ac:dyDescent="0.2">
      <c r="B317" s="137"/>
      <c r="C317" s="138" t="s">
        <v>1161</v>
      </c>
      <c r="D317" s="138" t="s">
        <v>311</v>
      </c>
      <c r="E317" s="139" t="s">
        <v>9043</v>
      </c>
      <c r="F317" s="140" t="s">
        <v>9044</v>
      </c>
      <c r="G317" s="141" t="s">
        <v>314</v>
      </c>
      <c r="H317" s="142">
        <v>1</v>
      </c>
      <c r="I317" s="143"/>
      <c r="J317" s="144">
        <f t="shared" si="0"/>
        <v>0</v>
      </c>
      <c r="K317" s="206" t="s">
        <v>10982</v>
      </c>
      <c r="L317" s="33"/>
      <c r="M317" s="145" t="s">
        <v>1</v>
      </c>
      <c r="N317" s="146" t="s">
        <v>46</v>
      </c>
      <c r="P317" s="147">
        <f t="shared" si="1"/>
        <v>0</v>
      </c>
      <c r="Q317" s="147">
        <v>0</v>
      </c>
      <c r="R317" s="147">
        <f t="shared" si="2"/>
        <v>0</v>
      </c>
      <c r="S317" s="147">
        <v>0</v>
      </c>
      <c r="T317" s="148">
        <f t="shared" si="3"/>
        <v>0</v>
      </c>
      <c r="AR317" s="149" t="s">
        <v>120</v>
      </c>
      <c r="AT317" s="149" t="s">
        <v>311</v>
      </c>
      <c r="AU317" s="149" t="s">
        <v>81</v>
      </c>
      <c r="AY317" s="17" t="s">
        <v>309</v>
      </c>
      <c r="BE317" s="150">
        <f t="shared" si="4"/>
        <v>0</v>
      </c>
      <c r="BF317" s="150">
        <f t="shared" si="5"/>
        <v>0</v>
      </c>
      <c r="BG317" s="150">
        <f t="shared" si="6"/>
        <v>0</v>
      </c>
      <c r="BH317" s="150">
        <f t="shared" si="7"/>
        <v>0</v>
      </c>
      <c r="BI317" s="150">
        <f t="shared" si="8"/>
        <v>0</v>
      </c>
      <c r="BJ317" s="17" t="s">
        <v>88</v>
      </c>
      <c r="BK317" s="150">
        <f t="shared" si="9"/>
        <v>0</v>
      </c>
      <c r="BL317" s="17" t="s">
        <v>120</v>
      </c>
      <c r="BM317" s="149" t="s">
        <v>2364</v>
      </c>
    </row>
    <row r="318" spans="2:65" s="1" customFormat="1" ht="16.5" customHeight="1" x14ac:dyDescent="0.2">
      <c r="B318" s="137"/>
      <c r="C318" s="138" t="s">
        <v>557</v>
      </c>
      <c r="D318" s="138" t="s">
        <v>311</v>
      </c>
      <c r="E318" s="139" t="s">
        <v>9045</v>
      </c>
      <c r="F318" s="140" t="s">
        <v>9046</v>
      </c>
      <c r="G318" s="141" t="s">
        <v>314</v>
      </c>
      <c r="H318" s="142">
        <v>1</v>
      </c>
      <c r="I318" s="143"/>
      <c r="J318" s="144">
        <f t="shared" si="0"/>
        <v>0</v>
      </c>
      <c r="K318" s="206" t="s">
        <v>10982</v>
      </c>
      <c r="L318" s="33"/>
      <c r="M318" s="145" t="s">
        <v>1</v>
      </c>
      <c r="N318" s="146" t="s">
        <v>46</v>
      </c>
      <c r="P318" s="147">
        <f t="shared" si="1"/>
        <v>0</v>
      </c>
      <c r="Q318" s="147">
        <v>0</v>
      </c>
      <c r="R318" s="147">
        <f t="shared" si="2"/>
        <v>0</v>
      </c>
      <c r="S318" s="147">
        <v>0</v>
      </c>
      <c r="T318" s="148">
        <f t="shared" si="3"/>
        <v>0</v>
      </c>
      <c r="AR318" s="149" t="s">
        <v>120</v>
      </c>
      <c r="AT318" s="149" t="s">
        <v>311</v>
      </c>
      <c r="AU318" s="149" t="s">
        <v>81</v>
      </c>
      <c r="AY318" s="17" t="s">
        <v>309</v>
      </c>
      <c r="BE318" s="150">
        <f t="shared" si="4"/>
        <v>0</v>
      </c>
      <c r="BF318" s="150">
        <f t="shared" si="5"/>
        <v>0</v>
      </c>
      <c r="BG318" s="150">
        <f t="shared" si="6"/>
        <v>0</v>
      </c>
      <c r="BH318" s="150">
        <f t="shared" si="7"/>
        <v>0</v>
      </c>
      <c r="BI318" s="150">
        <f t="shared" si="8"/>
        <v>0</v>
      </c>
      <c r="BJ318" s="17" t="s">
        <v>88</v>
      </c>
      <c r="BK318" s="150">
        <f t="shared" si="9"/>
        <v>0</v>
      </c>
      <c r="BL318" s="17" t="s">
        <v>120</v>
      </c>
      <c r="BM318" s="149" t="s">
        <v>2375</v>
      </c>
    </row>
    <row r="319" spans="2:65" s="1" customFormat="1" ht="16.5" customHeight="1" x14ac:dyDescent="0.2">
      <c r="B319" s="137"/>
      <c r="C319" s="138" t="s">
        <v>1170</v>
      </c>
      <c r="D319" s="138" t="s">
        <v>311</v>
      </c>
      <c r="E319" s="139" t="s">
        <v>9047</v>
      </c>
      <c r="F319" s="140" t="s">
        <v>9048</v>
      </c>
      <c r="G319" s="141" t="s">
        <v>314</v>
      </c>
      <c r="H319" s="142">
        <v>1</v>
      </c>
      <c r="I319" s="143"/>
      <c r="J319" s="144">
        <f t="shared" si="0"/>
        <v>0</v>
      </c>
      <c r="K319" s="206" t="s">
        <v>10982</v>
      </c>
      <c r="L319" s="33"/>
      <c r="M319" s="145" t="s">
        <v>1</v>
      </c>
      <c r="N319" s="146" t="s">
        <v>46</v>
      </c>
      <c r="P319" s="147">
        <f t="shared" si="1"/>
        <v>0</v>
      </c>
      <c r="Q319" s="147">
        <v>0</v>
      </c>
      <c r="R319" s="147">
        <f t="shared" si="2"/>
        <v>0</v>
      </c>
      <c r="S319" s="147">
        <v>0</v>
      </c>
      <c r="T319" s="148">
        <f t="shared" si="3"/>
        <v>0</v>
      </c>
      <c r="AR319" s="149" t="s">
        <v>120</v>
      </c>
      <c r="AT319" s="149" t="s">
        <v>311</v>
      </c>
      <c r="AU319" s="149" t="s">
        <v>81</v>
      </c>
      <c r="AY319" s="17" t="s">
        <v>309</v>
      </c>
      <c r="BE319" s="150">
        <f t="shared" si="4"/>
        <v>0</v>
      </c>
      <c r="BF319" s="150">
        <f t="shared" si="5"/>
        <v>0</v>
      </c>
      <c r="BG319" s="150">
        <f t="shared" si="6"/>
        <v>0</v>
      </c>
      <c r="BH319" s="150">
        <f t="shared" si="7"/>
        <v>0</v>
      </c>
      <c r="BI319" s="150">
        <f t="shared" si="8"/>
        <v>0</v>
      </c>
      <c r="BJ319" s="17" t="s">
        <v>88</v>
      </c>
      <c r="BK319" s="150">
        <f t="shared" si="9"/>
        <v>0</v>
      </c>
      <c r="BL319" s="17" t="s">
        <v>120</v>
      </c>
      <c r="BM319" s="149" t="s">
        <v>2386</v>
      </c>
    </row>
    <row r="320" spans="2:65" s="1" customFormat="1" ht="16.5" customHeight="1" x14ac:dyDescent="0.2">
      <c r="B320" s="137"/>
      <c r="C320" s="138" t="s">
        <v>560</v>
      </c>
      <c r="D320" s="138" t="s">
        <v>311</v>
      </c>
      <c r="E320" s="139" t="s">
        <v>9049</v>
      </c>
      <c r="F320" s="140" t="s">
        <v>9050</v>
      </c>
      <c r="G320" s="141" t="s">
        <v>314</v>
      </c>
      <c r="H320" s="142">
        <v>83</v>
      </c>
      <c r="I320" s="143"/>
      <c r="J320" s="144">
        <f t="shared" si="0"/>
        <v>0</v>
      </c>
      <c r="K320" s="206" t="s">
        <v>10982</v>
      </c>
      <c r="L320" s="33"/>
      <c r="M320" s="145" t="s">
        <v>1</v>
      </c>
      <c r="N320" s="146" t="s">
        <v>46</v>
      </c>
      <c r="P320" s="147">
        <f t="shared" si="1"/>
        <v>0</v>
      </c>
      <c r="Q320" s="147">
        <v>0</v>
      </c>
      <c r="R320" s="147">
        <f t="shared" si="2"/>
        <v>0</v>
      </c>
      <c r="S320" s="147">
        <v>0</v>
      </c>
      <c r="T320" s="148">
        <f t="shared" si="3"/>
        <v>0</v>
      </c>
      <c r="AR320" s="149" t="s">
        <v>120</v>
      </c>
      <c r="AT320" s="149" t="s">
        <v>311</v>
      </c>
      <c r="AU320" s="149" t="s">
        <v>81</v>
      </c>
      <c r="AY320" s="17" t="s">
        <v>309</v>
      </c>
      <c r="BE320" s="150">
        <f t="shared" si="4"/>
        <v>0</v>
      </c>
      <c r="BF320" s="150">
        <f t="shared" si="5"/>
        <v>0</v>
      </c>
      <c r="BG320" s="150">
        <f t="shared" si="6"/>
        <v>0</v>
      </c>
      <c r="BH320" s="150">
        <f t="shared" si="7"/>
        <v>0</v>
      </c>
      <c r="BI320" s="150">
        <f t="shared" si="8"/>
        <v>0</v>
      </c>
      <c r="BJ320" s="17" t="s">
        <v>88</v>
      </c>
      <c r="BK320" s="150">
        <f t="shared" si="9"/>
        <v>0</v>
      </c>
      <c r="BL320" s="17" t="s">
        <v>120</v>
      </c>
      <c r="BM320" s="149" t="s">
        <v>2396</v>
      </c>
    </row>
    <row r="321" spans="2:65" s="1" customFormat="1" ht="19.5" x14ac:dyDescent="0.2">
      <c r="B321" s="33"/>
      <c r="D321" s="155" t="s">
        <v>318</v>
      </c>
      <c r="F321" s="156" t="s">
        <v>9051</v>
      </c>
      <c r="I321" s="153"/>
      <c r="L321" s="33"/>
      <c r="M321" s="154"/>
      <c r="T321" s="57"/>
      <c r="AT321" s="17" t="s">
        <v>318</v>
      </c>
      <c r="AU321" s="17" t="s">
        <v>81</v>
      </c>
    </row>
    <row r="322" spans="2:65" s="1" customFormat="1" ht="16.5" customHeight="1" x14ac:dyDescent="0.2">
      <c r="B322" s="137"/>
      <c r="C322" s="138" t="s">
        <v>1182</v>
      </c>
      <c r="D322" s="138" t="s">
        <v>311</v>
      </c>
      <c r="E322" s="139" t="s">
        <v>9052</v>
      </c>
      <c r="F322" s="140" t="s">
        <v>9053</v>
      </c>
      <c r="G322" s="141" t="s">
        <v>314</v>
      </c>
      <c r="H322" s="142">
        <v>64</v>
      </c>
      <c r="I322" s="143"/>
      <c r="J322" s="144">
        <f>ROUND(I322*H322,2)</f>
        <v>0</v>
      </c>
      <c r="K322" s="206" t="s">
        <v>10982</v>
      </c>
      <c r="L322" s="33"/>
      <c r="M322" s="145" t="s">
        <v>1</v>
      </c>
      <c r="N322" s="146" t="s">
        <v>46</v>
      </c>
      <c r="P322" s="147">
        <f>O322*H322</f>
        <v>0</v>
      </c>
      <c r="Q322" s="147">
        <v>0</v>
      </c>
      <c r="R322" s="147">
        <f>Q322*H322</f>
        <v>0</v>
      </c>
      <c r="S322" s="147">
        <v>0</v>
      </c>
      <c r="T322" s="148">
        <f>S322*H322</f>
        <v>0</v>
      </c>
      <c r="AR322" s="149" t="s">
        <v>120</v>
      </c>
      <c r="AT322" s="149" t="s">
        <v>311</v>
      </c>
      <c r="AU322" s="149" t="s">
        <v>81</v>
      </c>
      <c r="AY322" s="17" t="s">
        <v>309</v>
      </c>
      <c r="BE322" s="150">
        <f>IF(N322="základní",J322,0)</f>
        <v>0</v>
      </c>
      <c r="BF322" s="150">
        <f>IF(N322="snížená",J322,0)</f>
        <v>0</v>
      </c>
      <c r="BG322" s="150">
        <f>IF(N322="zákl. přenesená",J322,0)</f>
        <v>0</v>
      </c>
      <c r="BH322" s="150">
        <f>IF(N322="sníž. přenesená",J322,0)</f>
        <v>0</v>
      </c>
      <c r="BI322" s="150">
        <f>IF(N322="nulová",J322,0)</f>
        <v>0</v>
      </c>
      <c r="BJ322" s="17" t="s">
        <v>88</v>
      </c>
      <c r="BK322" s="150">
        <f>ROUND(I322*H322,2)</f>
        <v>0</v>
      </c>
      <c r="BL322" s="17" t="s">
        <v>120</v>
      </c>
      <c r="BM322" s="149" t="s">
        <v>2409</v>
      </c>
    </row>
    <row r="323" spans="2:65" s="1" customFormat="1" ht="19.5" x14ac:dyDescent="0.2">
      <c r="B323" s="33"/>
      <c r="D323" s="155" t="s">
        <v>318</v>
      </c>
      <c r="F323" s="156" t="s">
        <v>9051</v>
      </c>
      <c r="I323" s="153"/>
      <c r="L323" s="33"/>
      <c r="M323" s="154"/>
      <c r="T323" s="57"/>
      <c r="AT323" s="17" t="s">
        <v>318</v>
      </c>
      <c r="AU323" s="17" t="s">
        <v>81</v>
      </c>
    </row>
    <row r="324" spans="2:65" s="1" customFormat="1" ht="16.5" customHeight="1" x14ac:dyDescent="0.2">
      <c r="B324" s="137"/>
      <c r="C324" s="138" t="s">
        <v>564</v>
      </c>
      <c r="D324" s="138" t="s">
        <v>311</v>
      </c>
      <c r="E324" s="139" t="s">
        <v>9054</v>
      </c>
      <c r="F324" s="140" t="s">
        <v>9055</v>
      </c>
      <c r="G324" s="141" t="s">
        <v>314</v>
      </c>
      <c r="H324" s="142">
        <v>4</v>
      </c>
      <c r="I324" s="143"/>
      <c r="J324" s="144">
        <f>ROUND(I324*H324,2)</f>
        <v>0</v>
      </c>
      <c r="K324" s="206" t="s">
        <v>10982</v>
      </c>
      <c r="L324" s="33"/>
      <c r="M324" s="145" t="s">
        <v>1</v>
      </c>
      <c r="N324" s="146" t="s">
        <v>46</v>
      </c>
      <c r="P324" s="147">
        <f>O324*H324</f>
        <v>0</v>
      </c>
      <c r="Q324" s="147">
        <v>0</v>
      </c>
      <c r="R324" s="147">
        <f>Q324*H324</f>
        <v>0</v>
      </c>
      <c r="S324" s="147">
        <v>0</v>
      </c>
      <c r="T324" s="148">
        <f>S324*H324</f>
        <v>0</v>
      </c>
      <c r="AR324" s="149" t="s">
        <v>120</v>
      </c>
      <c r="AT324" s="149" t="s">
        <v>311</v>
      </c>
      <c r="AU324" s="149" t="s">
        <v>81</v>
      </c>
      <c r="AY324" s="17" t="s">
        <v>309</v>
      </c>
      <c r="BE324" s="150">
        <f>IF(N324="základní",J324,0)</f>
        <v>0</v>
      </c>
      <c r="BF324" s="150">
        <f>IF(N324="snížená",J324,0)</f>
        <v>0</v>
      </c>
      <c r="BG324" s="150">
        <f>IF(N324="zákl. přenesená",J324,0)</f>
        <v>0</v>
      </c>
      <c r="BH324" s="150">
        <f>IF(N324="sníž. přenesená",J324,0)</f>
        <v>0</v>
      </c>
      <c r="BI324" s="150">
        <f>IF(N324="nulová",J324,0)</f>
        <v>0</v>
      </c>
      <c r="BJ324" s="17" t="s">
        <v>88</v>
      </c>
      <c r="BK324" s="150">
        <f>ROUND(I324*H324,2)</f>
        <v>0</v>
      </c>
      <c r="BL324" s="17" t="s">
        <v>120</v>
      </c>
      <c r="BM324" s="149" t="s">
        <v>2421</v>
      </c>
    </row>
    <row r="325" spans="2:65" s="1" customFormat="1" ht="19.5" x14ac:dyDescent="0.2">
      <c r="B325" s="33"/>
      <c r="D325" s="155" t="s">
        <v>318</v>
      </c>
      <c r="F325" s="156" t="s">
        <v>9056</v>
      </c>
      <c r="I325" s="153"/>
      <c r="L325" s="33"/>
      <c r="M325" s="154"/>
      <c r="T325" s="57"/>
      <c r="AT325" s="17" t="s">
        <v>318</v>
      </c>
      <c r="AU325" s="17" t="s">
        <v>81</v>
      </c>
    </row>
    <row r="326" spans="2:65" s="1" customFormat="1" ht="16.5" customHeight="1" x14ac:dyDescent="0.2">
      <c r="B326" s="137"/>
      <c r="C326" s="138" t="s">
        <v>1196</v>
      </c>
      <c r="D326" s="138" t="s">
        <v>311</v>
      </c>
      <c r="E326" s="139" t="s">
        <v>9057</v>
      </c>
      <c r="F326" s="140" t="s">
        <v>9058</v>
      </c>
      <c r="G326" s="141" t="s">
        <v>314</v>
      </c>
      <c r="H326" s="142">
        <v>4</v>
      </c>
      <c r="I326" s="143"/>
      <c r="J326" s="144">
        <f>ROUND(I326*H326,2)</f>
        <v>0</v>
      </c>
      <c r="K326" s="206" t="s">
        <v>10982</v>
      </c>
      <c r="L326" s="33"/>
      <c r="M326" s="145" t="s">
        <v>1</v>
      </c>
      <c r="N326" s="146" t="s">
        <v>46</v>
      </c>
      <c r="P326" s="147">
        <f>O326*H326</f>
        <v>0</v>
      </c>
      <c r="Q326" s="147">
        <v>0</v>
      </c>
      <c r="R326" s="147">
        <f>Q326*H326</f>
        <v>0</v>
      </c>
      <c r="S326" s="147">
        <v>0</v>
      </c>
      <c r="T326" s="148">
        <f>S326*H326</f>
        <v>0</v>
      </c>
      <c r="AR326" s="149" t="s">
        <v>120</v>
      </c>
      <c r="AT326" s="149" t="s">
        <v>311</v>
      </c>
      <c r="AU326" s="149" t="s">
        <v>81</v>
      </c>
      <c r="AY326" s="17" t="s">
        <v>309</v>
      </c>
      <c r="BE326" s="150">
        <f>IF(N326="základní",J326,0)</f>
        <v>0</v>
      </c>
      <c r="BF326" s="150">
        <f>IF(N326="snížená",J326,0)</f>
        <v>0</v>
      </c>
      <c r="BG326" s="150">
        <f>IF(N326="zákl. přenesená",J326,0)</f>
        <v>0</v>
      </c>
      <c r="BH326" s="150">
        <f>IF(N326="sníž. přenesená",J326,0)</f>
        <v>0</v>
      </c>
      <c r="BI326" s="150">
        <f>IF(N326="nulová",J326,0)</f>
        <v>0</v>
      </c>
      <c r="BJ326" s="17" t="s">
        <v>88</v>
      </c>
      <c r="BK326" s="150">
        <f>ROUND(I326*H326,2)</f>
        <v>0</v>
      </c>
      <c r="BL326" s="17" t="s">
        <v>120</v>
      </c>
      <c r="BM326" s="149" t="s">
        <v>2431</v>
      </c>
    </row>
    <row r="327" spans="2:65" s="1" customFormat="1" ht="19.5" x14ac:dyDescent="0.2">
      <c r="B327" s="33"/>
      <c r="D327" s="155" t="s">
        <v>318</v>
      </c>
      <c r="F327" s="156" t="s">
        <v>9059</v>
      </c>
      <c r="I327" s="153"/>
      <c r="L327" s="33"/>
      <c r="M327" s="154"/>
      <c r="T327" s="57"/>
      <c r="AT327" s="17" t="s">
        <v>318</v>
      </c>
      <c r="AU327" s="17" t="s">
        <v>81</v>
      </c>
    </row>
    <row r="328" spans="2:65" s="1" customFormat="1" ht="16.5" customHeight="1" x14ac:dyDescent="0.2">
      <c r="B328" s="137"/>
      <c r="C328" s="138" t="s">
        <v>567</v>
      </c>
      <c r="D328" s="138" t="s">
        <v>311</v>
      </c>
      <c r="E328" s="139" t="s">
        <v>9060</v>
      </c>
      <c r="F328" s="140" t="s">
        <v>9061</v>
      </c>
      <c r="G328" s="141" t="s">
        <v>314</v>
      </c>
      <c r="H328" s="142">
        <v>7</v>
      </c>
      <c r="I328" s="143"/>
      <c r="J328" s="144">
        <f>ROUND(I328*H328,2)</f>
        <v>0</v>
      </c>
      <c r="K328" s="206" t="s">
        <v>10982</v>
      </c>
      <c r="L328" s="33"/>
      <c r="M328" s="145" t="s">
        <v>1</v>
      </c>
      <c r="N328" s="146" t="s">
        <v>46</v>
      </c>
      <c r="P328" s="147">
        <f>O328*H328</f>
        <v>0</v>
      </c>
      <c r="Q328" s="147">
        <v>0</v>
      </c>
      <c r="R328" s="147">
        <f>Q328*H328</f>
        <v>0</v>
      </c>
      <c r="S328" s="147">
        <v>0</v>
      </c>
      <c r="T328" s="148">
        <f>S328*H328</f>
        <v>0</v>
      </c>
      <c r="AR328" s="149" t="s">
        <v>120</v>
      </c>
      <c r="AT328" s="149" t="s">
        <v>311</v>
      </c>
      <c r="AU328" s="149" t="s">
        <v>81</v>
      </c>
      <c r="AY328" s="17" t="s">
        <v>309</v>
      </c>
      <c r="BE328" s="150">
        <f>IF(N328="základní",J328,0)</f>
        <v>0</v>
      </c>
      <c r="BF328" s="150">
        <f>IF(N328="snížená",J328,0)</f>
        <v>0</v>
      </c>
      <c r="BG328" s="150">
        <f>IF(N328="zákl. přenesená",J328,0)</f>
        <v>0</v>
      </c>
      <c r="BH328" s="150">
        <f>IF(N328="sníž. přenesená",J328,0)</f>
        <v>0</v>
      </c>
      <c r="BI328" s="150">
        <f>IF(N328="nulová",J328,0)</f>
        <v>0</v>
      </c>
      <c r="BJ328" s="17" t="s">
        <v>88</v>
      </c>
      <c r="BK328" s="150">
        <f>ROUND(I328*H328,2)</f>
        <v>0</v>
      </c>
      <c r="BL328" s="17" t="s">
        <v>120</v>
      </c>
      <c r="BM328" s="149" t="s">
        <v>2444</v>
      </c>
    </row>
    <row r="329" spans="2:65" s="1" customFormat="1" ht="19.5" x14ac:dyDescent="0.2">
      <c r="B329" s="33"/>
      <c r="D329" s="155" t="s">
        <v>318</v>
      </c>
      <c r="F329" s="156" t="s">
        <v>9062</v>
      </c>
      <c r="I329" s="153"/>
      <c r="L329" s="33"/>
      <c r="M329" s="154"/>
      <c r="T329" s="57"/>
      <c r="AT329" s="17" t="s">
        <v>318</v>
      </c>
      <c r="AU329" s="17" t="s">
        <v>81</v>
      </c>
    </row>
    <row r="330" spans="2:65" s="1" customFormat="1" ht="16.5" customHeight="1" x14ac:dyDescent="0.2">
      <c r="B330" s="137"/>
      <c r="C330" s="138" t="s">
        <v>1219</v>
      </c>
      <c r="D330" s="138" t="s">
        <v>311</v>
      </c>
      <c r="E330" s="139" t="s">
        <v>9063</v>
      </c>
      <c r="F330" s="140" t="s">
        <v>9064</v>
      </c>
      <c r="G330" s="141" t="s">
        <v>314</v>
      </c>
      <c r="H330" s="142">
        <v>45</v>
      </c>
      <c r="I330" s="143"/>
      <c r="J330" s="144">
        <f>ROUND(I330*H330,2)</f>
        <v>0</v>
      </c>
      <c r="K330" s="206" t="s">
        <v>10982</v>
      </c>
      <c r="L330" s="33"/>
      <c r="M330" s="145" t="s">
        <v>1</v>
      </c>
      <c r="N330" s="146" t="s">
        <v>46</v>
      </c>
      <c r="P330" s="147">
        <f>O330*H330</f>
        <v>0</v>
      </c>
      <c r="Q330" s="147">
        <v>0</v>
      </c>
      <c r="R330" s="147">
        <f>Q330*H330</f>
        <v>0</v>
      </c>
      <c r="S330" s="147">
        <v>0</v>
      </c>
      <c r="T330" s="148">
        <f>S330*H330</f>
        <v>0</v>
      </c>
      <c r="AR330" s="149" t="s">
        <v>120</v>
      </c>
      <c r="AT330" s="149" t="s">
        <v>311</v>
      </c>
      <c r="AU330" s="149" t="s">
        <v>81</v>
      </c>
      <c r="AY330" s="17" t="s">
        <v>309</v>
      </c>
      <c r="BE330" s="150">
        <f>IF(N330="základní",J330,0)</f>
        <v>0</v>
      </c>
      <c r="BF330" s="150">
        <f>IF(N330="snížená",J330,0)</f>
        <v>0</v>
      </c>
      <c r="BG330" s="150">
        <f>IF(N330="zákl. přenesená",J330,0)</f>
        <v>0</v>
      </c>
      <c r="BH330" s="150">
        <f>IF(N330="sníž. přenesená",J330,0)</f>
        <v>0</v>
      </c>
      <c r="BI330" s="150">
        <f>IF(N330="nulová",J330,0)</f>
        <v>0</v>
      </c>
      <c r="BJ330" s="17" t="s">
        <v>88</v>
      </c>
      <c r="BK330" s="150">
        <f>ROUND(I330*H330,2)</f>
        <v>0</v>
      </c>
      <c r="BL330" s="17" t="s">
        <v>120</v>
      </c>
      <c r="BM330" s="149" t="s">
        <v>2456</v>
      </c>
    </row>
    <row r="331" spans="2:65" s="1" customFormat="1" ht="19.5" x14ac:dyDescent="0.2">
      <c r="B331" s="33"/>
      <c r="D331" s="155" t="s">
        <v>318</v>
      </c>
      <c r="F331" s="156" t="s">
        <v>9065</v>
      </c>
      <c r="I331" s="153"/>
      <c r="L331" s="33"/>
      <c r="M331" s="154"/>
      <c r="T331" s="57"/>
      <c r="AT331" s="17" t="s">
        <v>318</v>
      </c>
      <c r="AU331" s="17" t="s">
        <v>81</v>
      </c>
    </row>
    <row r="332" spans="2:65" s="1" customFormat="1" ht="16.5" customHeight="1" x14ac:dyDescent="0.2">
      <c r="B332" s="137"/>
      <c r="C332" s="138" t="s">
        <v>571</v>
      </c>
      <c r="D332" s="138" t="s">
        <v>311</v>
      </c>
      <c r="E332" s="139" t="s">
        <v>9066</v>
      </c>
      <c r="F332" s="140" t="s">
        <v>9067</v>
      </c>
      <c r="G332" s="141" t="s">
        <v>314</v>
      </c>
      <c r="H332" s="142">
        <v>4</v>
      </c>
      <c r="I332" s="143"/>
      <c r="J332" s="144">
        <f>ROUND(I332*H332,2)</f>
        <v>0</v>
      </c>
      <c r="K332" s="206" t="s">
        <v>10982</v>
      </c>
      <c r="L332" s="33"/>
      <c r="M332" s="145" t="s">
        <v>1</v>
      </c>
      <c r="N332" s="146" t="s">
        <v>46</v>
      </c>
      <c r="P332" s="147">
        <f>O332*H332</f>
        <v>0</v>
      </c>
      <c r="Q332" s="147">
        <v>0</v>
      </c>
      <c r="R332" s="147">
        <f>Q332*H332</f>
        <v>0</v>
      </c>
      <c r="S332" s="147">
        <v>0</v>
      </c>
      <c r="T332" s="148">
        <f>S332*H332</f>
        <v>0</v>
      </c>
      <c r="AR332" s="149" t="s">
        <v>120</v>
      </c>
      <c r="AT332" s="149" t="s">
        <v>311</v>
      </c>
      <c r="AU332" s="149" t="s">
        <v>81</v>
      </c>
      <c r="AY332" s="17" t="s">
        <v>309</v>
      </c>
      <c r="BE332" s="150">
        <f>IF(N332="základní",J332,0)</f>
        <v>0</v>
      </c>
      <c r="BF332" s="150">
        <f>IF(N332="snížená",J332,0)</f>
        <v>0</v>
      </c>
      <c r="BG332" s="150">
        <f>IF(N332="zákl. přenesená",J332,0)</f>
        <v>0</v>
      </c>
      <c r="BH332" s="150">
        <f>IF(N332="sníž. přenesená",J332,0)</f>
        <v>0</v>
      </c>
      <c r="BI332" s="150">
        <f>IF(N332="nulová",J332,0)</f>
        <v>0</v>
      </c>
      <c r="BJ332" s="17" t="s">
        <v>88</v>
      </c>
      <c r="BK332" s="150">
        <f>ROUND(I332*H332,2)</f>
        <v>0</v>
      </c>
      <c r="BL332" s="17" t="s">
        <v>120</v>
      </c>
      <c r="BM332" s="149" t="s">
        <v>2472</v>
      </c>
    </row>
    <row r="333" spans="2:65" s="1" customFormat="1" ht="19.5" x14ac:dyDescent="0.2">
      <c r="B333" s="33"/>
      <c r="D333" s="155" t="s">
        <v>318</v>
      </c>
      <c r="F333" s="156" t="s">
        <v>9068</v>
      </c>
      <c r="I333" s="153"/>
      <c r="L333" s="33"/>
      <c r="M333" s="154"/>
      <c r="T333" s="57"/>
      <c r="AT333" s="17" t="s">
        <v>318</v>
      </c>
      <c r="AU333" s="17" t="s">
        <v>81</v>
      </c>
    </row>
    <row r="334" spans="2:65" s="1" customFormat="1" ht="16.5" customHeight="1" x14ac:dyDescent="0.2">
      <c r="B334" s="137"/>
      <c r="C334" s="138" t="s">
        <v>1231</v>
      </c>
      <c r="D334" s="138" t="s">
        <v>311</v>
      </c>
      <c r="E334" s="139" t="s">
        <v>9069</v>
      </c>
      <c r="F334" s="140" t="s">
        <v>9070</v>
      </c>
      <c r="G334" s="141" t="s">
        <v>314</v>
      </c>
      <c r="H334" s="142">
        <v>13</v>
      </c>
      <c r="I334" s="143"/>
      <c r="J334" s="144">
        <f>ROUND(I334*H334,2)</f>
        <v>0</v>
      </c>
      <c r="K334" s="206" t="s">
        <v>10982</v>
      </c>
      <c r="L334" s="33"/>
      <c r="M334" s="145" t="s">
        <v>1</v>
      </c>
      <c r="N334" s="146" t="s">
        <v>46</v>
      </c>
      <c r="P334" s="147">
        <f>O334*H334</f>
        <v>0</v>
      </c>
      <c r="Q334" s="147">
        <v>0</v>
      </c>
      <c r="R334" s="147">
        <f>Q334*H334</f>
        <v>0</v>
      </c>
      <c r="S334" s="147">
        <v>0</v>
      </c>
      <c r="T334" s="148">
        <f>S334*H334</f>
        <v>0</v>
      </c>
      <c r="AR334" s="149" t="s">
        <v>120</v>
      </c>
      <c r="AT334" s="149" t="s">
        <v>311</v>
      </c>
      <c r="AU334" s="149" t="s">
        <v>81</v>
      </c>
      <c r="AY334" s="17" t="s">
        <v>309</v>
      </c>
      <c r="BE334" s="150">
        <f>IF(N334="základní",J334,0)</f>
        <v>0</v>
      </c>
      <c r="BF334" s="150">
        <f>IF(N334="snížená",J334,0)</f>
        <v>0</v>
      </c>
      <c r="BG334" s="150">
        <f>IF(N334="zákl. přenesená",J334,0)</f>
        <v>0</v>
      </c>
      <c r="BH334" s="150">
        <f>IF(N334="sníž. přenesená",J334,0)</f>
        <v>0</v>
      </c>
      <c r="BI334" s="150">
        <f>IF(N334="nulová",J334,0)</f>
        <v>0</v>
      </c>
      <c r="BJ334" s="17" t="s">
        <v>88</v>
      </c>
      <c r="BK334" s="150">
        <f>ROUND(I334*H334,2)</f>
        <v>0</v>
      </c>
      <c r="BL334" s="17" t="s">
        <v>120</v>
      </c>
      <c r="BM334" s="149" t="s">
        <v>2483</v>
      </c>
    </row>
    <row r="335" spans="2:65" s="1" customFormat="1" ht="19.5" x14ac:dyDescent="0.2">
      <c r="B335" s="33"/>
      <c r="D335" s="155" t="s">
        <v>318</v>
      </c>
      <c r="F335" s="156" t="s">
        <v>9071</v>
      </c>
      <c r="I335" s="153"/>
      <c r="L335" s="33"/>
      <c r="M335" s="154"/>
      <c r="T335" s="57"/>
      <c r="AT335" s="17" t="s">
        <v>318</v>
      </c>
      <c r="AU335" s="17" t="s">
        <v>81</v>
      </c>
    </row>
    <row r="336" spans="2:65" s="1" customFormat="1" ht="16.5" customHeight="1" x14ac:dyDescent="0.2">
      <c r="B336" s="137"/>
      <c r="C336" s="138" t="s">
        <v>574</v>
      </c>
      <c r="D336" s="138" t="s">
        <v>311</v>
      </c>
      <c r="E336" s="139" t="s">
        <v>9072</v>
      </c>
      <c r="F336" s="140" t="s">
        <v>9073</v>
      </c>
      <c r="G336" s="141" t="s">
        <v>314</v>
      </c>
      <c r="H336" s="142">
        <v>18</v>
      </c>
      <c r="I336" s="143"/>
      <c r="J336" s="144">
        <f>ROUND(I336*H336,2)</f>
        <v>0</v>
      </c>
      <c r="K336" s="206" t="s">
        <v>10982</v>
      </c>
      <c r="L336" s="33"/>
      <c r="M336" s="145" t="s">
        <v>1</v>
      </c>
      <c r="N336" s="146" t="s">
        <v>46</v>
      </c>
      <c r="P336" s="147">
        <f>O336*H336</f>
        <v>0</v>
      </c>
      <c r="Q336" s="147">
        <v>0</v>
      </c>
      <c r="R336" s="147">
        <f>Q336*H336</f>
        <v>0</v>
      </c>
      <c r="S336" s="147">
        <v>0</v>
      </c>
      <c r="T336" s="148">
        <f>S336*H336</f>
        <v>0</v>
      </c>
      <c r="AR336" s="149" t="s">
        <v>120</v>
      </c>
      <c r="AT336" s="149" t="s">
        <v>311</v>
      </c>
      <c r="AU336" s="149" t="s">
        <v>81</v>
      </c>
      <c r="AY336" s="17" t="s">
        <v>309</v>
      </c>
      <c r="BE336" s="150">
        <f>IF(N336="základní",J336,0)</f>
        <v>0</v>
      </c>
      <c r="BF336" s="150">
        <f>IF(N336="snížená",J336,0)</f>
        <v>0</v>
      </c>
      <c r="BG336" s="150">
        <f>IF(N336="zákl. přenesená",J336,0)</f>
        <v>0</v>
      </c>
      <c r="BH336" s="150">
        <f>IF(N336="sníž. přenesená",J336,0)</f>
        <v>0</v>
      </c>
      <c r="BI336" s="150">
        <f>IF(N336="nulová",J336,0)</f>
        <v>0</v>
      </c>
      <c r="BJ336" s="17" t="s">
        <v>88</v>
      </c>
      <c r="BK336" s="150">
        <f>ROUND(I336*H336,2)</f>
        <v>0</v>
      </c>
      <c r="BL336" s="17" t="s">
        <v>120</v>
      </c>
      <c r="BM336" s="149" t="s">
        <v>2498</v>
      </c>
    </row>
    <row r="337" spans="2:65" s="1" customFormat="1" ht="19.5" x14ac:dyDescent="0.2">
      <c r="B337" s="33"/>
      <c r="D337" s="155" t="s">
        <v>318</v>
      </c>
      <c r="F337" s="156" t="s">
        <v>9074</v>
      </c>
      <c r="I337" s="153"/>
      <c r="L337" s="33"/>
      <c r="M337" s="154"/>
      <c r="T337" s="57"/>
      <c r="AT337" s="17" t="s">
        <v>318</v>
      </c>
      <c r="AU337" s="17" t="s">
        <v>81</v>
      </c>
    </row>
    <row r="338" spans="2:65" s="1" customFormat="1" ht="16.5" customHeight="1" x14ac:dyDescent="0.2">
      <c r="B338" s="137"/>
      <c r="C338" s="138" t="s">
        <v>1242</v>
      </c>
      <c r="D338" s="138" t="s">
        <v>311</v>
      </c>
      <c r="E338" s="139" t="s">
        <v>9075</v>
      </c>
      <c r="F338" s="140" t="s">
        <v>9076</v>
      </c>
      <c r="G338" s="141" t="s">
        <v>314</v>
      </c>
      <c r="H338" s="142">
        <v>17</v>
      </c>
      <c r="I338" s="143"/>
      <c r="J338" s="144">
        <f>ROUND(I338*H338,2)</f>
        <v>0</v>
      </c>
      <c r="K338" s="206" t="s">
        <v>10982</v>
      </c>
      <c r="L338" s="33"/>
      <c r="M338" s="145" t="s">
        <v>1</v>
      </c>
      <c r="N338" s="146" t="s">
        <v>46</v>
      </c>
      <c r="P338" s="147">
        <f>O338*H338</f>
        <v>0</v>
      </c>
      <c r="Q338" s="147">
        <v>0</v>
      </c>
      <c r="R338" s="147">
        <f>Q338*H338</f>
        <v>0</v>
      </c>
      <c r="S338" s="147">
        <v>0</v>
      </c>
      <c r="T338" s="148">
        <f>S338*H338</f>
        <v>0</v>
      </c>
      <c r="AR338" s="149" t="s">
        <v>120</v>
      </c>
      <c r="AT338" s="149" t="s">
        <v>311</v>
      </c>
      <c r="AU338" s="149" t="s">
        <v>81</v>
      </c>
      <c r="AY338" s="17" t="s">
        <v>309</v>
      </c>
      <c r="BE338" s="150">
        <f>IF(N338="základní",J338,0)</f>
        <v>0</v>
      </c>
      <c r="BF338" s="150">
        <f>IF(N338="snížená",J338,0)</f>
        <v>0</v>
      </c>
      <c r="BG338" s="150">
        <f>IF(N338="zákl. přenesená",J338,0)</f>
        <v>0</v>
      </c>
      <c r="BH338" s="150">
        <f>IF(N338="sníž. přenesená",J338,0)</f>
        <v>0</v>
      </c>
      <c r="BI338" s="150">
        <f>IF(N338="nulová",J338,0)</f>
        <v>0</v>
      </c>
      <c r="BJ338" s="17" t="s">
        <v>88</v>
      </c>
      <c r="BK338" s="150">
        <f>ROUND(I338*H338,2)</f>
        <v>0</v>
      </c>
      <c r="BL338" s="17" t="s">
        <v>120</v>
      </c>
      <c r="BM338" s="149" t="s">
        <v>2507</v>
      </c>
    </row>
    <row r="339" spans="2:65" s="1" customFormat="1" ht="19.5" x14ac:dyDescent="0.2">
      <c r="B339" s="33"/>
      <c r="D339" s="155" t="s">
        <v>318</v>
      </c>
      <c r="F339" s="156" t="s">
        <v>9077</v>
      </c>
      <c r="I339" s="153"/>
      <c r="L339" s="33"/>
      <c r="M339" s="154"/>
      <c r="T339" s="57"/>
      <c r="AT339" s="17" t="s">
        <v>318</v>
      </c>
      <c r="AU339" s="17" t="s">
        <v>81</v>
      </c>
    </row>
    <row r="340" spans="2:65" s="1" customFormat="1" ht="16.5" customHeight="1" x14ac:dyDescent="0.2">
      <c r="B340" s="137"/>
      <c r="C340" s="138" t="s">
        <v>581</v>
      </c>
      <c r="D340" s="138" t="s">
        <v>311</v>
      </c>
      <c r="E340" s="139" t="s">
        <v>9078</v>
      </c>
      <c r="F340" s="140" t="s">
        <v>9079</v>
      </c>
      <c r="G340" s="141" t="s">
        <v>314</v>
      </c>
      <c r="H340" s="142">
        <v>48</v>
      </c>
      <c r="I340" s="143"/>
      <c r="J340" s="144">
        <f>ROUND(I340*H340,2)</f>
        <v>0</v>
      </c>
      <c r="K340" s="206" t="s">
        <v>10982</v>
      </c>
      <c r="L340" s="33"/>
      <c r="M340" s="145" t="s">
        <v>1</v>
      </c>
      <c r="N340" s="146" t="s">
        <v>46</v>
      </c>
      <c r="P340" s="147">
        <f>O340*H340</f>
        <v>0</v>
      </c>
      <c r="Q340" s="147">
        <v>0</v>
      </c>
      <c r="R340" s="147">
        <f>Q340*H340</f>
        <v>0</v>
      </c>
      <c r="S340" s="147">
        <v>0</v>
      </c>
      <c r="T340" s="148">
        <f>S340*H340</f>
        <v>0</v>
      </c>
      <c r="AR340" s="149" t="s">
        <v>120</v>
      </c>
      <c r="AT340" s="149" t="s">
        <v>311</v>
      </c>
      <c r="AU340" s="149" t="s">
        <v>81</v>
      </c>
      <c r="AY340" s="17" t="s">
        <v>309</v>
      </c>
      <c r="BE340" s="150">
        <f>IF(N340="základní",J340,0)</f>
        <v>0</v>
      </c>
      <c r="BF340" s="150">
        <f>IF(N340="snížená",J340,0)</f>
        <v>0</v>
      </c>
      <c r="BG340" s="150">
        <f>IF(N340="zákl. přenesená",J340,0)</f>
        <v>0</v>
      </c>
      <c r="BH340" s="150">
        <f>IF(N340="sníž. přenesená",J340,0)</f>
        <v>0</v>
      </c>
      <c r="BI340" s="150">
        <f>IF(N340="nulová",J340,0)</f>
        <v>0</v>
      </c>
      <c r="BJ340" s="17" t="s">
        <v>88</v>
      </c>
      <c r="BK340" s="150">
        <f>ROUND(I340*H340,2)</f>
        <v>0</v>
      </c>
      <c r="BL340" s="17" t="s">
        <v>120</v>
      </c>
      <c r="BM340" s="149" t="s">
        <v>2517</v>
      </c>
    </row>
    <row r="341" spans="2:65" s="1" customFormat="1" ht="19.5" x14ac:dyDescent="0.2">
      <c r="B341" s="33"/>
      <c r="D341" s="155" t="s">
        <v>318</v>
      </c>
      <c r="F341" s="156" t="s">
        <v>9080</v>
      </c>
      <c r="I341" s="153"/>
      <c r="L341" s="33"/>
      <c r="M341" s="154"/>
      <c r="T341" s="57"/>
      <c r="AT341" s="17" t="s">
        <v>318</v>
      </c>
      <c r="AU341" s="17" t="s">
        <v>81</v>
      </c>
    </row>
    <row r="342" spans="2:65" s="1" customFormat="1" ht="16.5" customHeight="1" x14ac:dyDescent="0.2">
      <c r="B342" s="137"/>
      <c r="C342" s="138" t="s">
        <v>1251</v>
      </c>
      <c r="D342" s="138" t="s">
        <v>311</v>
      </c>
      <c r="E342" s="139" t="s">
        <v>9081</v>
      </c>
      <c r="F342" s="140" t="s">
        <v>9082</v>
      </c>
      <c r="G342" s="141" t="s">
        <v>314</v>
      </c>
      <c r="H342" s="142">
        <v>16</v>
      </c>
      <c r="I342" s="143"/>
      <c r="J342" s="144">
        <f>ROUND(I342*H342,2)</f>
        <v>0</v>
      </c>
      <c r="K342" s="206" t="s">
        <v>10982</v>
      </c>
      <c r="L342" s="33"/>
      <c r="M342" s="145" t="s">
        <v>1</v>
      </c>
      <c r="N342" s="146" t="s">
        <v>46</v>
      </c>
      <c r="P342" s="147">
        <f>O342*H342</f>
        <v>0</v>
      </c>
      <c r="Q342" s="147">
        <v>0</v>
      </c>
      <c r="R342" s="147">
        <f>Q342*H342</f>
        <v>0</v>
      </c>
      <c r="S342" s="147">
        <v>0</v>
      </c>
      <c r="T342" s="148">
        <f>S342*H342</f>
        <v>0</v>
      </c>
      <c r="AR342" s="149" t="s">
        <v>120</v>
      </c>
      <c r="AT342" s="149" t="s">
        <v>311</v>
      </c>
      <c r="AU342" s="149" t="s">
        <v>81</v>
      </c>
      <c r="AY342" s="17" t="s">
        <v>309</v>
      </c>
      <c r="BE342" s="150">
        <f>IF(N342="základní",J342,0)</f>
        <v>0</v>
      </c>
      <c r="BF342" s="150">
        <f>IF(N342="snížená",J342,0)</f>
        <v>0</v>
      </c>
      <c r="BG342" s="150">
        <f>IF(N342="zákl. přenesená",J342,0)</f>
        <v>0</v>
      </c>
      <c r="BH342" s="150">
        <f>IF(N342="sníž. přenesená",J342,0)</f>
        <v>0</v>
      </c>
      <c r="BI342" s="150">
        <f>IF(N342="nulová",J342,0)</f>
        <v>0</v>
      </c>
      <c r="BJ342" s="17" t="s">
        <v>88</v>
      </c>
      <c r="BK342" s="150">
        <f>ROUND(I342*H342,2)</f>
        <v>0</v>
      </c>
      <c r="BL342" s="17" t="s">
        <v>120</v>
      </c>
      <c r="BM342" s="149" t="s">
        <v>2527</v>
      </c>
    </row>
    <row r="343" spans="2:65" s="1" customFormat="1" ht="19.5" x14ac:dyDescent="0.2">
      <c r="B343" s="33"/>
      <c r="D343" s="155" t="s">
        <v>318</v>
      </c>
      <c r="F343" s="156" t="s">
        <v>9083</v>
      </c>
      <c r="I343" s="153"/>
      <c r="L343" s="33"/>
      <c r="M343" s="154"/>
      <c r="T343" s="57"/>
      <c r="AT343" s="17" t="s">
        <v>318</v>
      </c>
      <c r="AU343" s="17" t="s">
        <v>81</v>
      </c>
    </row>
    <row r="344" spans="2:65" s="1" customFormat="1" ht="16.5" customHeight="1" x14ac:dyDescent="0.2">
      <c r="B344" s="137"/>
      <c r="C344" s="138" t="s">
        <v>585</v>
      </c>
      <c r="D344" s="138" t="s">
        <v>311</v>
      </c>
      <c r="E344" s="139" t="s">
        <v>9084</v>
      </c>
      <c r="F344" s="140" t="s">
        <v>9085</v>
      </c>
      <c r="G344" s="141" t="s">
        <v>314</v>
      </c>
      <c r="H344" s="142">
        <v>25</v>
      </c>
      <c r="I344" s="143"/>
      <c r="J344" s="144">
        <f>ROUND(I344*H344,2)</f>
        <v>0</v>
      </c>
      <c r="K344" s="206" t="s">
        <v>10982</v>
      </c>
      <c r="L344" s="33"/>
      <c r="M344" s="145" t="s">
        <v>1</v>
      </c>
      <c r="N344" s="146" t="s">
        <v>46</v>
      </c>
      <c r="P344" s="147">
        <f>O344*H344</f>
        <v>0</v>
      </c>
      <c r="Q344" s="147">
        <v>0</v>
      </c>
      <c r="R344" s="147">
        <f>Q344*H344</f>
        <v>0</v>
      </c>
      <c r="S344" s="147">
        <v>0</v>
      </c>
      <c r="T344" s="148">
        <f>S344*H344</f>
        <v>0</v>
      </c>
      <c r="AR344" s="149" t="s">
        <v>120</v>
      </c>
      <c r="AT344" s="149" t="s">
        <v>311</v>
      </c>
      <c r="AU344" s="149" t="s">
        <v>81</v>
      </c>
      <c r="AY344" s="17" t="s">
        <v>309</v>
      </c>
      <c r="BE344" s="150">
        <f>IF(N344="základní",J344,0)</f>
        <v>0</v>
      </c>
      <c r="BF344" s="150">
        <f>IF(N344="snížená",J344,0)</f>
        <v>0</v>
      </c>
      <c r="BG344" s="150">
        <f>IF(N344="zákl. přenesená",J344,0)</f>
        <v>0</v>
      </c>
      <c r="BH344" s="150">
        <f>IF(N344="sníž. přenesená",J344,0)</f>
        <v>0</v>
      </c>
      <c r="BI344" s="150">
        <f>IF(N344="nulová",J344,0)</f>
        <v>0</v>
      </c>
      <c r="BJ344" s="17" t="s">
        <v>88</v>
      </c>
      <c r="BK344" s="150">
        <f>ROUND(I344*H344,2)</f>
        <v>0</v>
      </c>
      <c r="BL344" s="17" t="s">
        <v>120</v>
      </c>
      <c r="BM344" s="149" t="s">
        <v>2539</v>
      </c>
    </row>
    <row r="345" spans="2:65" s="1" customFormat="1" ht="19.5" x14ac:dyDescent="0.2">
      <c r="B345" s="33"/>
      <c r="D345" s="155" t="s">
        <v>318</v>
      </c>
      <c r="F345" s="156" t="s">
        <v>9086</v>
      </c>
      <c r="I345" s="153"/>
      <c r="L345" s="33"/>
      <c r="M345" s="154"/>
      <c r="T345" s="57"/>
      <c r="AT345" s="17" t="s">
        <v>318</v>
      </c>
      <c r="AU345" s="17" t="s">
        <v>81</v>
      </c>
    </row>
    <row r="346" spans="2:65" s="1" customFormat="1" ht="16.5" customHeight="1" x14ac:dyDescent="0.2">
      <c r="B346" s="137"/>
      <c r="C346" s="138" t="s">
        <v>1262</v>
      </c>
      <c r="D346" s="138" t="s">
        <v>311</v>
      </c>
      <c r="E346" s="139" t="s">
        <v>9087</v>
      </c>
      <c r="F346" s="140" t="s">
        <v>9088</v>
      </c>
      <c r="G346" s="141" t="s">
        <v>314</v>
      </c>
      <c r="H346" s="142">
        <v>58</v>
      </c>
      <c r="I346" s="143"/>
      <c r="J346" s="144">
        <f>ROUND(I346*H346,2)</f>
        <v>0</v>
      </c>
      <c r="K346" s="206" t="s">
        <v>10982</v>
      </c>
      <c r="L346" s="33"/>
      <c r="M346" s="145" t="s">
        <v>1</v>
      </c>
      <c r="N346" s="146" t="s">
        <v>46</v>
      </c>
      <c r="P346" s="147">
        <f>O346*H346</f>
        <v>0</v>
      </c>
      <c r="Q346" s="147">
        <v>0</v>
      </c>
      <c r="R346" s="147">
        <f>Q346*H346</f>
        <v>0</v>
      </c>
      <c r="S346" s="147">
        <v>0</v>
      </c>
      <c r="T346" s="148">
        <f>S346*H346</f>
        <v>0</v>
      </c>
      <c r="AR346" s="149" t="s">
        <v>120</v>
      </c>
      <c r="AT346" s="149" t="s">
        <v>311</v>
      </c>
      <c r="AU346" s="149" t="s">
        <v>81</v>
      </c>
      <c r="AY346" s="17" t="s">
        <v>309</v>
      </c>
      <c r="BE346" s="150">
        <f>IF(N346="základní",J346,0)</f>
        <v>0</v>
      </c>
      <c r="BF346" s="150">
        <f>IF(N346="snížená",J346,0)</f>
        <v>0</v>
      </c>
      <c r="BG346" s="150">
        <f>IF(N346="zákl. přenesená",J346,0)</f>
        <v>0</v>
      </c>
      <c r="BH346" s="150">
        <f>IF(N346="sníž. přenesená",J346,0)</f>
        <v>0</v>
      </c>
      <c r="BI346" s="150">
        <f>IF(N346="nulová",J346,0)</f>
        <v>0</v>
      </c>
      <c r="BJ346" s="17" t="s">
        <v>88</v>
      </c>
      <c r="BK346" s="150">
        <f>ROUND(I346*H346,2)</f>
        <v>0</v>
      </c>
      <c r="BL346" s="17" t="s">
        <v>120</v>
      </c>
      <c r="BM346" s="149" t="s">
        <v>2549</v>
      </c>
    </row>
    <row r="347" spans="2:65" s="1" customFormat="1" ht="19.5" x14ac:dyDescent="0.2">
      <c r="B347" s="33"/>
      <c r="D347" s="155" t="s">
        <v>318</v>
      </c>
      <c r="F347" s="156" t="s">
        <v>9089</v>
      </c>
      <c r="I347" s="153"/>
      <c r="L347" s="33"/>
      <c r="M347" s="154"/>
      <c r="T347" s="57"/>
      <c r="AT347" s="17" t="s">
        <v>318</v>
      </c>
      <c r="AU347" s="17" t="s">
        <v>81</v>
      </c>
    </row>
    <row r="348" spans="2:65" s="1" customFormat="1" ht="16.5" customHeight="1" x14ac:dyDescent="0.2">
      <c r="B348" s="137"/>
      <c r="C348" s="138" t="s">
        <v>590</v>
      </c>
      <c r="D348" s="138" t="s">
        <v>311</v>
      </c>
      <c r="E348" s="139" t="s">
        <v>9090</v>
      </c>
      <c r="F348" s="140" t="s">
        <v>9091</v>
      </c>
      <c r="G348" s="141" t="s">
        <v>314</v>
      </c>
      <c r="H348" s="142">
        <v>23</v>
      </c>
      <c r="I348" s="143"/>
      <c r="J348" s="144">
        <f>ROUND(I348*H348,2)</f>
        <v>0</v>
      </c>
      <c r="K348" s="206" t="s">
        <v>10982</v>
      </c>
      <c r="L348" s="33"/>
      <c r="M348" s="145" t="s">
        <v>1</v>
      </c>
      <c r="N348" s="146" t="s">
        <v>46</v>
      </c>
      <c r="P348" s="147">
        <f>O348*H348</f>
        <v>0</v>
      </c>
      <c r="Q348" s="147">
        <v>0</v>
      </c>
      <c r="R348" s="147">
        <f>Q348*H348</f>
        <v>0</v>
      </c>
      <c r="S348" s="147">
        <v>0</v>
      </c>
      <c r="T348" s="148">
        <f>S348*H348</f>
        <v>0</v>
      </c>
      <c r="AR348" s="149" t="s">
        <v>120</v>
      </c>
      <c r="AT348" s="149" t="s">
        <v>311</v>
      </c>
      <c r="AU348" s="149" t="s">
        <v>81</v>
      </c>
      <c r="AY348" s="17" t="s">
        <v>309</v>
      </c>
      <c r="BE348" s="150">
        <f>IF(N348="základní",J348,0)</f>
        <v>0</v>
      </c>
      <c r="BF348" s="150">
        <f>IF(N348="snížená",J348,0)</f>
        <v>0</v>
      </c>
      <c r="BG348" s="150">
        <f>IF(N348="zákl. přenesená",J348,0)</f>
        <v>0</v>
      </c>
      <c r="BH348" s="150">
        <f>IF(N348="sníž. přenesená",J348,0)</f>
        <v>0</v>
      </c>
      <c r="BI348" s="150">
        <f>IF(N348="nulová",J348,0)</f>
        <v>0</v>
      </c>
      <c r="BJ348" s="17" t="s">
        <v>88</v>
      </c>
      <c r="BK348" s="150">
        <f>ROUND(I348*H348,2)</f>
        <v>0</v>
      </c>
      <c r="BL348" s="17" t="s">
        <v>120</v>
      </c>
      <c r="BM348" s="149" t="s">
        <v>2557</v>
      </c>
    </row>
    <row r="349" spans="2:65" s="1" customFormat="1" ht="19.5" x14ac:dyDescent="0.2">
      <c r="B349" s="33"/>
      <c r="D349" s="155" t="s">
        <v>318</v>
      </c>
      <c r="F349" s="156" t="s">
        <v>9092</v>
      </c>
      <c r="I349" s="153"/>
      <c r="L349" s="33"/>
      <c r="M349" s="154"/>
      <c r="T349" s="57"/>
      <c r="AT349" s="17" t="s">
        <v>318</v>
      </c>
      <c r="AU349" s="17" t="s">
        <v>81</v>
      </c>
    </row>
    <row r="350" spans="2:65" s="1" customFormat="1" ht="16.5" customHeight="1" x14ac:dyDescent="0.2">
      <c r="B350" s="137"/>
      <c r="C350" s="138" t="s">
        <v>1276</v>
      </c>
      <c r="D350" s="138" t="s">
        <v>311</v>
      </c>
      <c r="E350" s="139" t="s">
        <v>9093</v>
      </c>
      <c r="F350" s="140" t="s">
        <v>9094</v>
      </c>
      <c r="G350" s="141" t="s">
        <v>314</v>
      </c>
      <c r="H350" s="142">
        <v>51</v>
      </c>
      <c r="I350" s="143"/>
      <c r="J350" s="144">
        <f>ROUND(I350*H350,2)</f>
        <v>0</v>
      </c>
      <c r="K350" s="206" t="s">
        <v>10982</v>
      </c>
      <c r="L350" s="33"/>
      <c r="M350" s="145" t="s">
        <v>1</v>
      </c>
      <c r="N350" s="146" t="s">
        <v>46</v>
      </c>
      <c r="P350" s="147">
        <f>O350*H350</f>
        <v>0</v>
      </c>
      <c r="Q350" s="147">
        <v>0</v>
      </c>
      <c r="R350" s="147">
        <f>Q350*H350</f>
        <v>0</v>
      </c>
      <c r="S350" s="147">
        <v>0</v>
      </c>
      <c r="T350" s="148">
        <f>S350*H350</f>
        <v>0</v>
      </c>
      <c r="AR350" s="149" t="s">
        <v>120</v>
      </c>
      <c r="AT350" s="149" t="s">
        <v>311</v>
      </c>
      <c r="AU350" s="149" t="s">
        <v>81</v>
      </c>
      <c r="AY350" s="17" t="s">
        <v>309</v>
      </c>
      <c r="BE350" s="150">
        <f>IF(N350="základní",J350,0)</f>
        <v>0</v>
      </c>
      <c r="BF350" s="150">
        <f>IF(N350="snížená",J350,0)</f>
        <v>0</v>
      </c>
      <c r="BG350" s="150">
        <f>IF(N350="zákl. přenesená",J350,0)</f>
        <v>0</v>
      </c>
      <c r="BH350" s="150">
        <f>IF(N350="sníž. přenesená",J350,0)</f>
        <v>0</v>
      </c>
      <c r="BI350" s="150">
        <f>IF(N350="nulová",J350,0)</f>
        <v>0</v>
      </c>
      <c r="BJ350" s="17" t="s">
        <v>88</v>
      </c>
      <c r="BK350" s="150">
        <f>ROUND(I350*H350,2)</f>
        <v>0</v>
      </c>
      <c r="BL350" s="17" t="s">
        <v>120</v>
      </c>
      <c r="BM350" s="149" t="s">
        <v>2565</v>
      </c>
    </row>
    <row r="351" spans="2:65" s="1" customFormat="1" ht="19.5" x14ac:dyDescent="0.2">
      <c r="B351" s="33"/>
      <c r="D351" s="155" t="s">
        <v>318</v>
      </c>
      <c r="F351" s="156" t="s">
        <v>9095</v>
      </c>
      <c r="I351" s="153"/>
      <c r="L351" s="33"/>
      <c r="M351" s="154"/>
      <c r="T351" s="57"/>
      <c r="AT351" s="17" t="s">
        <v>318</v>
      </c>
      <c r="AU351" s="17" t="s">
        <v>81</v>
      </c>
    </row>
    <row r="352" spans="2:65" s="1" customFormat="1" ht="16.5" customHeight="1" x14ac:dyDescent="0.2">
      <c r="B352" s="137"/>
      <c r="C352" s="138" t="s">
        <v>1281</v>
      </c>
      <c r="D352" s="138" t="s">
        <v>311</v>
      </c>
      <c r="E352" s="139" t="s">
        <v>9096</v>
      </c>
      <c r="F352" s="140" t="s">
        <v>9097</v>
      </c>
      <c r="G352" s="141" t="s">
        <v>314</v>
      </c>
      <c r="H352" s="142">
        <v>9</v>
      </c>
      <c r="I352" s="143"/>
      <c r="J352" s="144">
        <f>ROUND(I352*H352,2)</f>
        <v>0</v>
      </c>
      <c r="K352" s="206" t="s">
        <v>10982</v>
      </c>
      <c r="L352" s="33"/>
      <c r="M352" s="145" t="s">
        <v>1</v>
      </c>
      <c r="N352" s="146" t="s">
        <v>46</v>
      </c>
      <c r="P352" s="147">
        <f>O352*H352</f>
        <v>0</v>
      </c>
      <c r="Q352" s="147">
        <v>0</v>
      </c>
      <c r="R352" s="147">
        <f>Q352*H352</f>
        <v>0</v>
      </c>
      <c r="S352" s="147">
        <v>0</v>
      </c>
      <c r="T352" s="148">
        <f>S352*H352</f>
        <v>0</v>
      </c>
      <c r="AR352" s="149" t="s">
        <v>120</v>
      </c>
      <c r="AT352" s="149" t="s">
        <v>311</v>
      </c>
      <c r="AU352" s="149" t="s">
        <v>81</v>
      </c>
      <c r="AY352" s="17" t="s">
        <v>309</v>
      </c>
      <c r="BE352" s="150">
        <f>IF(N352="základní",J352,0)</f>
        <v>0</v>
      </c>
      <c r="BF352" s="150">
        <f>IF(N352="snížená",J352,0)</f>
        <v>0</v>
      </c>
      <c r="BG352" s="150">
        <f>IF(N352="zákl. přenesená",J352,0)</f>
        <v>0</v>
      </c>
      <c r="BH352" s="150">
        <f>IF(N352="sníž. přenesená",J352,0)</f>
        <v>0</v>
      </c>
      <c r="BI352" s="150">
        <f>IF(N352="nulová",J352,0)</f>
        <v>0</v>
      </c>
      <c r="BJ352" s="17" t="s">
        <v>88</v>
      </c>
      <c r="BK352" s="150">
        <f>ROUND(I352*H352,2)</f>
        <v>0</v>
      </c>
      <c r="BL352" s="17" t="s">
        <v>120</v>
      </c>
      <c r="BM352" s="149" t="s">
        <v>2573</v>
      </c>
    </row>
    <row r="353" spans="2:65" s="1" customFormat="1" ht="19.5" x14ac:dyDescent="0.2">
      <c r="B353" s="33"/>
      <c r="D353" s="155" t="s">
        <v>318</v>
      </c>
      <c r="F353" s="156" t="s">
        <v>9098</v>
      </c>
      <c r="I353" s="153"/>
      <c r="L353" s="33"/>
      <c r="M353" s="154"/>
      <c r="T353" s="57"/>
      <c r="AT353" s="17" t="s">
        <v>318</v>
      </c>
      <c r="AU353" s="17" t="s">
        <v>81</v>
      </c>
    </row>
    <row r="354" spans="2:65" s="1" customFormat="1" ht="16.5" customHeight="1" x14ac:dyDescent="0.2">
      <c r="B354" s="137"/>
      <c r="C354" s="138" t="s">
        <v>1284</v>
      </c>
      <c r="D354" s="138" t="s">
        <v>311</v>
      </c>
      <c r="E354" s="139" t="s">
        <v>9099</v>
      </c>
      <c r="F354" s="140" t="s">
        <v>9100</v>
      </c>
      <c r="G354" s="141" t="s">
        <v>314</v>
      </c>
      <c r="H354" s="142">
        <v>9</v>
      </c>
      <c r="I354" s="143"/>
      <c r="J354" s="144">
        <f>ROUND(I354*H354,2)</f>
        <v>0</v>
      </c>
      <c r="K354" s="206" t="s">
        <v>10982</v>
      </c>
      <c r="L354" s="33"/>
      <c r="M354" s="145" t="s">
        <v>1</v>
      </c>
      <c r="N354" s="146" t="s">
        <v>46</v>
      </c>
      <c r="P354" s="147">
        <f>O354*H354</f>
        <v>0</v>
      </c>
      <c r="Q354" s="147">
        <v>0</v>
      </c>
      <c r="R354" s="147">
        <f>Q354*H354</f>
        <v>0</v>
      </c>
      <c r="S354" s="147">
        <v>0</v>
      </c>
      <c r="T354" s="148">
        <f>S354*H354</f>
        <v>0</v>
      </c>
      <c r="AR354" s="149" t="s">
        <v>120</v>
      </c>
      <c r="AT354" s="149" t="s">
        <v>311</v>
      </c>
      <c r="AU354" s="149" t="s">
        <v>81</v>
      </c>
      <c r="AY354" s="17" t="s">
        <v>309</v>
      </c>
      <c r="BE354" s="150">
        <f>IF(N354="základní",J354,0)</f>
        <v>0</v>
      </c>
      <c r="BF354" s="150">
        <f>IF(N354="snížená",J354,0)</f>
        <v>0</v>
      </c>
      <c r="BG354" s="150">
        <f>IF(N354="zákl. přenesená",J354,0)</f>
        <v>0</v>
      </c>
      <c r="BH354" s="150">
        <f>IF(N354="sníž. přenesená",J354,0)</f>
        <v>0</v>
      </c>
      <c r="BI354" s="150">
        <f>IF(N354="nulová",J354,0)</f>
        <v>0</v>
      </c>
      <c r="BJ354" s="17" t="s">
        <v>88</v>
      </c>
      <c r="BK354" s="150">
        <f>ROUND(I354*H354,2)</f>
        <v>0</v>
      </c>
      <c r="BL354" s="17" t="s">
        <v>120</v>
      </c>
      <c r="BM354" s="149" t="s">
        <v>2581</v>
      </c>
    </row>
    <row r="355" spans="2:65" s="1" customFormat="1" ht="19.5" x14ac:dyDescent="0.2">
      <c r="B355" s="33"/>
      <c r="D355" s="155" t="s">
        <v>318</v>
      </c>
      <c r="F355" s="156" t="s">
        <v>9098</v>
      </c>
      <c r="I355" s="153"/>
      <c r="L355" s="33"/>
      <c r="M355" s="154"/>
      <c r="T355" s="57"/>
      <c r="AT355" s="17" t="s">
        <v>318</v>
      </c>
      <c r="AU355" s="17" t="s">
        <v>81</v>
      </c>
    </row>
    <row r="356" spans="2:65" s="1" customFormat="1" ht="16.5" customHeight="1" x14ac:dyDescent="0.2">
      <c r="B356" s="137"/>
      <c r="C356" s="138" t="s">
        <v>1287</v>
      </c>
      <c r="D356" s="138" t="s">
        <v>311</v>
      </c>
      <c r="E356" s="139" t="s">
        <v>9101</v>
      </c>
      <c r="F356" s="140" t="s">
        <v>9102</v>
      </c>
      <c r="G356" s="141" t="s">
        <v>314</v>
      </c>
      <c r="H356" s="142">
        <v>9</v>
      </c>
      <c r="I356" s="143"/>
      <c r="J356" s="144">
        <f>ROUND(I356*H356,2)</f>
        <v>0</v>
      </c>
      <c r="K356" s="206" t="s">
        <v>10982</v>
      </c>
      <c r="L356" s="33"/>
      <c r="M356" s="145" t="s">
        <v>1</v>
      </c>
      <c r="N356" s="146" t="s">
        <v>46</v>
      </c>
      <c r="P356" s="147">
        <f>O356*H356</f>
        <v>0</v>
      </c>
      <c r="Q356" s="147">
        <v>0</v>
      </c>
      <c r="R356" s="147">
        <f>Q356*H356</f>
        <v>0</v>
      </c>
      <c r="S356" s="147">
        <v>0</v>
      </c>
      <c r="T356" s="148">
        <f>S356*H356</f>
        <v>0</v>
      </c>
      <c r="AR356" s="149" t="s">
        <v>120</v>
      </c>
      <c r="AT356" s="149" t="s">
        <v>311</v>
      </c>
      <c r="AU356" s="149" t="s">
        <v>81</v>
      </c>
      <c r="AY356" s="17" t="s">
        <v>309</v>
      </c>
      <c r="BE356" s="150">
        <f>IF(N356="základní",J356,0)</f>
        <v>0</v>
      </c>
      <c r="BF356" s="150">
        <f>IF(N356="snížená",J356,0)</f>
        <v>0</v>
      </c>
      <c r="BG356" s="150">
        <f>IF(N356="zákl. přenesená",J356,0)</f>
        <v>0</v>
      </c>
      <c r="BH356" s="150">
        <f>IF(N356="sníž. přenesená",J356,0)</f>
        <v>0</v>
      </c>
      <c r="BI356" s="150">
        <f>IF(N356="nulová",J356,0)</f>
        <v>0</v>
      </c>
      <c r="BJ356" s="17" t="s">
        <v>88</v>
      </c>
      <c r="BK356" s="150">
        <f>ROUND(I356*H356,2)</f>
        <v>0</v>
      </c>
      <c r="BL356" s="17" t="s">
        <v>120</v>
      </c>
      <c r="BM356" s="149" t="s">
        <v>2589</v>
      </c>
    </row>
    <row r="357" spans="2:65" s="1" customFormat="1" ht="19.5" x14ac:dyDescent="0.2">
      <c r="B357" s="33"/>
      <c r="D357" s="155" t="s">
        <v>318</v>
      </c>
      <c r="F357" s="156" t="s">
        <v>9103</v>
      </c>
      <c r="I357" s="153"/>
      <c r="L357" s="33"/>
      <c r="M357" s="154"/>
      <c r="T357" s="57"/>
      <c r="AT357" s="17" t="s">
        <v>318</v>
      </c>
      <c r="AU357" s="17" t="s">
        <v>81</v>
      </c>
    </row>
    <row r="358" spans="2:65" s="1" customFormat="1" ht="16.5" customHeight="1" x14ac:dyDescent="0.2">
      <c r="B358" s="137"/>
      <c r="C358" s="138" t="s">
        <v>1292</v>
      </c>
      <c r="D358" s="138" t="s">
        <v>311</v>
      </c>
      <c r="E358" s="139" t="s">
        <v>9104</v>
      </c>
      <c r="F358" s="140" t="s">
        <v>9105</v>
      </c>
      <c r="G358" s="141" t="s">
        <v>314</v>
      </c>
      <c r="H358" s="142">
        <v>24</v>
      </c>
      <c r="I358" s="143"/>
      <c r="J358" s="144">
        <f>ROUND(I358*H358,2)</f>
        <v>0</v>
      </c>
      <c r="K358" s="206" t="s">
        <v>10982</v>
      </c>
      <c r="L358" s="33"/>
      <c r="M358" s="145" t="s">
        <v>1</v>
      </c>
      <c r="N358" s="146" t="s">
        <v>46</v>
      </c>
      <c r="P358" s="147">
        <f>O358*H358</f>
        <v>0</v>
      </c>
      <c r="Q358" s="147">
        <v>0</v>
      </c>
      <c r="R358" s="147">
        <f>Q358*H358</f>
        <v>0</v>
      </c>
      <c r="S358" s="147">
        <v>0</v>
      </c>
      <c r="T358" s="148">
        <f>S358*H358</f>
        <v>0</v>
      </c>
      <c r="AR358" s="149" t="s">
        <v>120</v>
      </c>
      <c r="AT358" s="149" t="s">
        <v>311</v>
      </c>
      <c r="AU358" s="149" t="s">
        <v>81</v>
      </c>
      <c r="AY358" s="17" t="s">
        <v>309</v>
      </c>
      <c r="BE358" s="150">
        <f>IF(N358="základní",J358,0)</f>
        <v>0</v>
      </c>
      <c r="BF358" s="150">
        <f>IF(N358="snížená",J358,0)</f>
        <v>0</v>
      </c>
      <c r="BG358" s="150">
        <f>IF(N358="zákl. přenesená",J358,0)</f>
        <v>0</v>
      </c>
      <c r="BH358" s="150">
        <f>IF(N358="sníž. přenesená",J358,0)</f>
        <v>0</v>
      </c>
      <c r="BI358" s="150">
        <f>IF(N358="nulová",J358,0)</f>
        <v>0</v>
      </c>
      <c r="BJ358" s="17" t="s">
        <v>88</v>
      </c>
      <c r="BK358" s="150">
        <f>ROUND(I358*H358,2)</f>
        <v>0</v>
      </c>
      <c r="BL358" s="17" t="s">
        <v>120</v>
      </c>
      <c r="BM358" s="149" t="s">
        <v>2597</v>
      </c>
    </row>
    <row r="359" spans="2:65" s="1" customFormat="1" ht="19.5" x14ac:dyDescent="0.2">
      <c r="B359" s="33"/>
      <c r="D359" s="155" t="s">
        <v>318</v>
      </c>
      <c r="F359" s="156" t="s">
        <v>9106</v>
      </c>
      <c r="I359" s="153"/>
      <c r="L359" s="33"/>
      <c r="M359" s="154"/>
      <c r="T359" s="57"/>
      <c r="AT359" s="17" t="s">
        <v>318</v>
      </c>
      <c r="AU359" s="17" t="s">
        <v>81</v>
      </c>
    </row>
    <row r="360" spans="2:65" s="1" customFormat="1" ht="16.5" customHeight="1" x14ac:dyDescent="0.2">
      <c r="B360" s="137"/>
      <c r="C360" s="138" t="s">
        <v>1298</v>
      </c>
      <c r="D360" s="138" t="s">
        <v>311</v>
      </c>
      <c r="E360" s="139" t="s">
        <v>9107</v>
      </c>
      <c r="F360" s="140" t="s">
        <v>9108</v>
      </c>
      <c r="G360" s="141" t="s">
        <v>314</v>
      </c>
      <c r="H360" s="142">
        <v>10</v>
      </c>
      <c r="I360" s="143"/>
      <c r="J360" s="144">
        <f>ROUND(I360*H360,2)</f>
        <v>0</v>
      </c>
      <c r="K360" s="206" t="s">
        <v>10982</v>
      </c>
      <c r="L360" s="33"/>
      <c r="M360" s="145" t="s">
        <v>1</v>
      </c>
      <c r="N360" s="146" t="s">
        <v>46</v>
      </c>
      <c r="P360" s="147">
        <f>O360*H360</f>
        <v>0</v>
      </c>
      <c r="Q360" s="147">
        <v>0</v>
      </c>
      <c r="R360" s="147">
        <f>Q360*H360</f>
        <v>0</v>
      </c>
      <c r="S360" s="147">
        <v>0</v>
      </c>
      <c r="T360" s="148">
        <f>S360*H360</f>
        <v>0</v>
      </c>
      <c r="AR360" s="149" t="s">
        <v>120</v>
      </c>
      <c r="AT360" s="149" t="s">
        <v>311</v>
      </c>
      <c r="AU360" s="149" t="s">
        <v>81</v>
      </c>
      <c r="AY360" s="17" t="s">
        <v>309</v>
      </c>
      <c r="BE360" s="150">
        <f>IF(N360="základní",J360,0)</f>
        <v>0</v>
      </c>
      <c r="BF360" s="150">
        <f>IF(N360="snížená",J360,0)</f>
        <v>0</v>
      </c>
      <c r="BG360" s="150">
        <f>IF(N360="zákl. přenesená",J360,0)</f>
        <v>0</v>
      </c>
      <c r="BH360" s="150">
        <f>IF(N360="sníž. přenesená",J360,0)</f>
        <v>0</v>
      </c>
      <c r="BI360" s="150">
        <f>IF(N360="nulová",J360,0)</f>
        <v>0</v>
      </c>
      <c r="BJ360" s="17" t="s">
        <v>88</v>
      </c>
      <c r="BK360" s="150">
        <f>ROUND(I360*H360,2)</f>
        <v>0</v>
      </c>
      <c r="BL360" s="17" t="s">
        <v>120</v>
      </c>
      <c r="BM360" s="149" t="s">
        <v>2605</v>
      </c>
    </row>
    <row r="361" spans="2:65" s="1" customFormat="1" ht="19.5" x14ac:dyDescent="0.2">
      <c r="B361" s="33"/>
      <c r="D361" s="155" t="s">
        <v>318</v>
      </c>
      <c r="F361" s="156" t="s">
        <v>9109</v>
      </c>
      <c r="I361" s="153"/>
      <c r="L361" s="33"/>
      <c r="M361" s="154"/>
      <c r="T361" s="57"/>
      <c r="AT361" s="17" t="s">
        <v>318</v>
      </c>
      <c r="AU361" s="17" t="s">
        <v>81</v>
      </c>
    </row>
    <row r="362" spans="2:65" s="1" customFormat="1" ht="16.5" customHeight="1" x14ac:dyDescent="0.2">
      <c r="B362" s="137"/>
      <c r="C362" s="138" t="s">
        <v>1305</v>
      </c>
      <c r="D362" s="138" t="s">
        <v>311</v>
      </c>
      <c r="E362" s="139" t="s">
        <v>9110</v>
      </c>
      <c r="F362" s="140" t="s">
        <v>9111</v>
      </c>
      <c r="G362" s="141" t="s">
        <v>314</v>
      </c>
      <c r="H362" s="142">
        <v>34</v>
      </c>
      <c r="I362" s="143"/>
      <c r="J362" s="144">
        <f>ROUND(I362*H362,2)</f>
        <v>0</v>
      </c>
      <c r="K362" s="206" t="s">
        <v>10982</v>
      </c>
      <c r="L362" s="33"/>
      <c r="M362" s="145" t="s">
        <v>1</v>
      </c>
      <c r="N362" s="146" t="s">
        <v>46</v>
      </c>
      <c r="P362" s="147">
        <f>O362*H362</f>
        <v>0</v>
      </c>
      <c r="Q362" s="147">
        <v>0</v>
      </c>
      <c r="R362" s="147">
        <f>Q362*H362</f>
        <v>0</v>
      </c>
      <c r="S362" s="147">
        <v>0</v>
      </c>
      <c r="T362" s="148">
        <f>S362*H362</f>
        <v>0</v>
      </c>
      <c r="AR362" s="149" t="s">
        <v>120</v>
      </c>
      <c r="AT362" s="149" t="s">
        <v>311</v>
      </c>
      <c r="AU362" s="149" t="s">
        <v>81</v>
      </c>
      <c r="AY362" s="17" t="s">
        <v>309</v>
      </c>
      <c r="BE362" s="150">
        <f>IF(N362="základní",J362,0)</f>
        <v>0</v>
      </c>
      <c r="BF362" s="150">
        <f>IF(N362="snížená",J362,0)</f>
        <v>0</v>
      </c>
      <c r="BG362" s="150">
        <f>IF(N362="zákl. přenesená",J362,0)</f>
        <v>0</v>
      </c>
      <c r="BH362" s="150">
        <f>IF(N362="sníž. přenesená",J362,0)</f>
        <v>0</v>
      </c>
      <c r="BI362" s="150">
        <f>IF(N362="nulová",J362,0)</f>
        <v>0</v>
      </c>
      <c r="BJ362" s="17" t="s">
        <v>88</v>
      </c>
      <c r="BK362" s="150">
        <f>ROUND(I362*H362,2)</f>
        <v>0</v>
      </c>
      <c r="BL362" s="17" t="s">
        <v>120</v>
      </c>
      <c r="BM362" s="149" t="s">
        <v>2613</v>
      </c>
    </row>
    <row r="363" spans="2:65" s="1" customFormat="1" ht="19.5" x14ac:dyDescent="0.2">
      <c r="B363" s="33"/>
      <c r="D363" s="155" t="s">
        <v>318</v>
      </c>
      <c r="F363" s="156" t="s">
        <v>9112</v>
      </c>
      <c r="I363" s="153"/>
      <c r="L363" s="33"/>
      <c r="M363" s="154"/>
      <c r="T363" s="57"/>
      <c r="AT363" s="17" t="s">
        <v>318</v>
      </c>
      <c r="AU363" s="17" t="s">
        <v>81</v>
      </c>
    </row>
    <row r="364" spans="2:65" s="1" customFormat="1" ht="16.5" customHeight="1" x14ac:dyDescent="0.2">
      <c r="B364" s="137"/>
      <c r="C364" s="138" t="s">
        <v>1314</v>
      </c>
      <c r="D364" s="138" t="s">
        <v>311</v>
      </c>
      <c r="E364" s="139" t="s">
        <v>9113</v>
      </c>
      <c r="F364" s="140" t="s">
        <v>9114</v>
      </c>
      <c r="G364" s="141" t="s">
        <v>314</v>
      </c>
      <c r="H364" s="142">
        <v>44</v>
      </c>
      <c r="I364" s="143"/>
      <c r="J364" s="144">
        <f>ROUND(I364*H364,2)</f>
        <v>0</v>
      </c>
      <c r="K364" s="206" t="s">
        <v>10982</v>
      </c>
      <c r="L364" s="33"/>
      <c r="M364" s="145" t="s">
        <v>1</v>
      </c>
      <c r="N364" s="146" t="s">
        <v>46</v>
      </c>
      <c r="P364" s="147">
        <f>O364*H364</f>
        <v>0</v>
      </c>
      <c r="Q364" s="147">
        <v>0</v>
      </c>
      <c r="R364" s="147">
        <f>Q364*H364</f>
        <v>0</v>
      </c>
      <c r="S364" s="147">
        <v>0</v>
      </c>
      <c r="T364" s="148">
        <f>S364*H364</f>
        <v>0</v>
      </c>
      <c r="AR364" s="149" t="s">
        <v>120</v>
      </c>
      <c r="AT364" s="149" t="s">
        <v>311</v>
      </c>
      <c r="AU364" s="149" t="s">
        <v>81</v>
      </c>
      <c r="AY364" s="17" t="s">
        <v>309</v>
      </c>
      <c r="BE364" s="150">
        <f>IF(N364="základní",J364,0)</f>
        <v>0</v>
      </c>
      <c r="BF364" s="150">
        <f>IF(N364="snížená",J364,0)</f>
        <v>0</v>
      </c>
      <c r="BG364" s="150">
        <f>IF(N364="zákl. přenesená",J364,0)</f>
        <v>0</v>
      </c>
      <c r="BH364" s="150">
        <f>IF(N364="sníž. přenesená",J364,0)</f>
        <v>0</v>
      </c>
      <c r="BI364" s="150">
        <f>IF(N364="nulová",J364,0)</f>
        <v>0</v>
      </c>
      <c r="BJ364" s="17" t="s">
        <v>88</v>
      </c>
      <c r="BK364" s="150">
        <f>ROUND(I364*H364,2)</f>
        <v>0</v>
      </c>
      <c r="BL364" s="17" t="s">
        <v>120</v>
      </c>
      <c r="BM364" s="149" t="s">
        <v>2621</v>
      </c>
    </row>
    <row r="365" spans="2:65" s="1" customFormat="1" ht="19.5" x14ac:dyDescent="0.2">
      <c r="B365" s="33"/>
      <c r="D365" s="155" t="s">
        <v>318</v>
      </c>
      <c r="F365" s="156" t="s">
        <v>9115</v>
      </c>
      <c r="I365" s="153"/>
      <c r="L365" s="33"/>
      <c r="M365" s="154"/>
      <c r="T365" s="57"/>
      <c r="AT365" s="17" t="s">
        <v>318</v>
      </c>
      <c r="AU365" s="17" t="s">
        <v>81</v>
      </c>
    </row>
    <row r="366" spans="2:65" s="1" customFormat="1" ht="16.5" customHeight="1" x14ac:dyDescent="0.2">
      <c r="B366" s="137"/>
      <c r="C366" s="138" t="s">
        <v>1318</v>
      </c>
      <c r="D366" s="138" t="s">
        <v>311</v>
      </c>
      <c r="E366" s="139" t="s">
        <v>9116</v>
      </c>
      <c r="F366" s="140" t="s">
        <v>9117</v>
      </c>
      <c r="G366" s="141" t="s">
        <v>314</v>
      </c>
      <c r="H366" s="142">
        <v>41</v>
      </c>
      <c r="I366" s="143"/>
      <c r="J366" s="144">
        <f>ROUND(I366*H366,2)</f>
        <v>0</v>
      </c>
      <c r="K366" s="206" t="s">
        <v>10982</v>
      </c>
      <c r="L366" s="33"/>
      <c r="M366" s="145" t="s">
        <v>1</v>
      </c>
      <c r="N366" s="146" t="s">
        <v>46</v>
      </c>
      <c r="P366" s="147">
        <f>O366*H366</f>
        <v>0</v>
      </c>
      <c r="Q366" s="147">
        <v>0</v>
      </c>
      <c r="R366" s="147">
        <f>Q366*H366</f>
        <v>0</v>
      </c>
      <c r="S366" s="147">
        <v>0</v>
      </c>
      <c r="T366" s="148">
        <f>S366*H366</f>
        <v>0</v>
      </c>
      <c r="AR366" s="149" t="s">
        <v>120</v>
      </c>
      <c r="AT366" s="149" t="s">
        <v>311</v>
      </c>
      <c r="AU366" s="149" t="s">
        <v>81</v>
      </c>
      <c r="AY366" s="17" t="s">
        <v>309</v>
      </c>
      <c r="BE366" s="150">
        <f>IF(N366="základní",J366,0)</f>
        <v>0</v>
      </c>
      <c r="BF366" s="150">
        <f>IF(N366="snížená",J366,0)</f>
        <v>0</v>
      </c>
      <c r="BG366" s="150">
        <f>IF(N366="zákl. přenesená",J366,0)</f>
        <v>0</v>
      </c>
      <c r="BH366" s="150">
        <f>IF(N366="sníž. přenesená",J366,0)</f>
        <v>0</v>
      </c>
      <c r="BI366" s="150">
        <f>IF(N366="nulová",J366,0)</f>
        <v>0</v>
      </c>
      <c r="BJ366" s="17" t="s">
        <v>88</v>
      </c>
      <c r="BK366" s="150">
        <f>ROUND(I366*H366,2)</f>
        <v>0</v>
      </c>
      <c r="BL366" s="17" t="s">
        <v>120</v>
      </c>
      <c r="BM366" s="149" t="s">
        <v>2629</v>
      </c>
    </row>
    <row r="367" spans="2:65" s="1" customFormat="1" ht="19.5" x14ac:dyDescent="0.2">
      <c r="B367" s="33"/>
      <c r="D367" s="155" t="s">
        <v>318</v>
      </c>
      <c r="F367" s="156" t="s">
        <v>9118</v>
      </c>
      <c r="I367" s="153"/>
      <c r="L367" s="33"/>
      <c r="M367" s="154"/>
      <c r="T367" s="57"/>
      <c r="AT367" s="17" t="s">
        <v>318</v>
      </c>
      <c r="AU367" s="17" t="s">
        <v>81</v>
      </c>
    </row>
    <row r="368" spans="2:65" s="1" customFormat="1" ht="16.5" customHeight="1" x14ac:dyDescent="0.2">
      <c r="B368" s="137"/>
      <c r="C368" s="138" t="s">
        <v>1323</v>
      </c>
      <c r="D368" s="138" t="s">
        <v>311</v>
      </c>
      <c r="E368" s="139" t="s">
        <v>9119</v>
      </c>
      <c r="F368" s="140" t="s">
        <v>9120</v>
      </c>
      <c r="G368" s="141" t="s">
        <v>314</v>
      </c>
      <c r="H368" s="142">
        <v>16</v>
      </c>
      <c r="I368" s="143"/>
      <c r="J368" s="144">
        <f>ROUND(I368*H368,2)</f>
        <v>0</v>
      </c>
      <c r="K368" s="206" t="s">
        <v>10982</v>
      </c>
      <c r="L368" s="33"/>
      <c r="M368" s="145" t="s">
        <v>1</v>
      </c>
      <c r="N368" s="146" t="s">
        <v>46</v>
      </c>
      <c r="P368" s="147">
        <f>O368*H368</f>
        <v>0</v>
      </c>
      <c r="Q368" s="147">
        <v>0</v>
      </c>
      <c r="R368" s="147">
        <f>Q368*H368</f>
        <v>0</v>
      </c>
      <c r="S368" s="147">
        <v>0</v>
      </c>
      <c r="T368" s="148">
        <f>S368*H368</f>
        <v>0</v>
      </c>
      <c r="AR368" s="149" t="s">
        <v>120</v>
      </c>
      <c r="AT368" s="149" t="s">
        <v>311</v>
      </c>
      <c r="AU368" s="149" t="s">
        <v>81</v>
      </c>
      <c r="AY368" s="17" t="s">
        <v>309</v>
      </c>
      <c r="BE368" s="150">
        <f>IF(N368="základní",J368,0)</f>
        <v>0</v>
      </c>
      <c r="BF368" s="150">
        <f>IF(N368="snížená",J368,0)</f>
        <v>0</v>
      </c>
      <c r="BG368" s="150">
        <f>IF(N368="zákl. přenesená",J368,0)</f>
        <v>0</v>
      </c>
      <c r="BH368" s="150">
        <f>IF(N368="sníž. přenesená",J368,0)</f>
        <v>0</v>
      </c>
      <c r="BI368" s="150">
        <f>IF(N368="nulová",J368,0)</f>
        <v>0</v>
      </c>
      <c r="BJ368" s="17" t="s">
        <v>88</v>
      </c>
      <c r="BK368" s="150">
        <f>ROUND(I368*H368,2)</f>
        <v>0</v>
      </c>
      <c r="BL368" s="17" t="s">
        <v>120</v>
      </c>
      <c r="BM368" s="149" t="s">
        <v>2637</v>
      </c>
    </row>
    <row r="369" spans="2:65" s="1" customFormat="1" ht="16.5" customHeight="1" x14ac:dyDescent="0.2">
      <c r="B369" s="137"/>
      <c r="C369" s="138" t="s">
        <v>1328</v>
      </c>
      <c r="D369" s="138" t="s">
        <v>311</v>
      </c>
      <c r="E369" s="139" t="s">
        <v>9121</v>
      </c>
      <c r="F369" s="140" t="s">
        <v>9122</v>
      </c>
      <c r="G369" s="141" t="s">
        <v>314</v>
      </c>
      <c r="H369" s="142">
        <v>7</v>
      </c>
      <c r="I369" s="143"/>
      <c r="J369" s="144">
        <f>ROUND(I369*H369,2)</f>
        <v>0</v>
      </c>
      <c r="K369" s="206" t="s">
        <v>10982</v>
      </c>
      <c r="L369" s="33"/>
      <c r="M369" s="145" t="s">
        <v>1</v>
      </c>
      <c r="N369" s="146" t="s">
        <v>46</v>
      </c>
      <c r="P369" s="147">
        <f>O369*H369</f>
        <v>0</v>
      </c>
      <c r="Q369" s="147">
        <v>0</v>
      </c>
      <c r="R369" s="147">
        <f>Q369*H369</f>
        <v>0</v>
      </c>
      <c r="S369" s="147">
        <v>0</v>
      </c>
      <c r="T369" s="148">
        <f>S369*H369</f>
        <v>0</v>
      </c>
      <c r="AR369" s="149" t="s">
        <v>120</v>
      </c>
      <c r="AT369" s="149" t="s">
        <v>311</v>
      </c>
      <c r="AU369" s="149" t="s">
        <v>81</v>
      </c>
      <c r="AY369" s="17" t="s">
        <v>309</v>
      </c>
      <c r="BE369" s="150">
        <f>IF(N369="základní",J369,0)</f>
        <v>0</v>
      </c>
      <c r="BF369" s="150">
        <f>IF(N369="snížená",J369,0)</f>
        <v>0</v>
      </c>
      <c r="BG369" s="150">
        <f>IF(N369="zákl. přenesená",J369,0)</f>
        <v>0</v>
      </c>
      <c r="BH369" s="150">
        <f>IF(N369="sníž. přenesená",J369,0)</f>
        <v>0</v>
      </c>
      <c r="BI369" s="150">
        <f>IF(N369="nulová",J369,0)</f>
        <v>0</v>
      </c>
      <c r="BJ369" s="17" t="s">
        <v>88</v>
      </c>
      <c r="BK369" s="150">
        <f>ROUND(I369*H369,2)</f>
        <v>0</v>
      </c>
      <c r="BL369" s="17" t="s">
        <v>120</v>
      </c>
      <c r="BM369" s="149" t="s">
        <v>2645</v>
      </c>
    </row>
    <row r="370" spans="2:65" s="1" customFormat="1" ht="16.5" customHeight="1" x14ac:dyDescent="0.2">
      <c r="B370" s="137"/>
      <c r="C370" s="138" t="s">
        <v>1334</v>
      </c>
      <c r="D370" s="138" t="s">
        <v>311</v>
      </c>
      <c r="E370" s="139" t="s">
        <v>9123</v>
      </c>
      <c r="F370" s="140" t="s">
        <v>9124</v>
      </c>
      <c r="G370" s="141" t="s">
        <v>314</v>
      </c>
      <c r="H370" s="142">
        <v>2</v>
      </c>
      <c r="I370" s="143"/>
      <c r="J370" s="144">
        <f>ROUND(I370*H370,2)</f>
        <v>0</v>
      </c>
      <c r="K370" s="206" t="s">
        <v>10982</v>
      </c>
      <c r="L370" s="33"/>
      <c r="M370" s="145" t="s">
        <v>1</v>
      </c>
      <c r="N370" s="146" t="s">
        <v>46</v>
      </c>
      <c r="P370" s="147">
        <f>O370*H370</f>
        <v>0</v>
      </c>
      <c r="Q370" s="147">
        <v>0</v>
      </c>
      <c r="R370" s="147">
        <f>Q370*H370</f>
        <v>0</v>
      </c>
      <c r="S370" s="147">
        <v>0</v>
      </c>
      <c r="T370" s="148">
        <f>S370*H370</f>
        <v>0</v>
      </c>
      <c r="AR370" s="149" t="s">
        <v>120</v>
      </c>
      <c r="AT370" s="149" t="s">
        <v>311</v>
      </c>
      <c r="AU370" s="149" t="s">
        <v>81</v>
      </c>
      <c r="AY370" s="17" t="s">
        <v>309</v>
      </c>
      <c r="BE370" s="150">
        <f>IF(N370="základní",J370,0)</f>
        <v>0</v>
      </c>
      <c r="BF370" s="150">
        <f>IF(N370="snížená",J370,0)</f>
        <v>0</v>
      </c>
      <c r="BG370" s="150">
        <f>IF(N370="zákl. přenesená",J370,0)</f>
        <v>0</v>
      </c>
      <c r="BH370" s="150">
        <f>IF(N370="sníž. přenesená",J370,0)</f>
        <v>0</v>
      </c>
      <c r="BI370" s="150">
        <f>IF(N370="nulová",J370,0)</f>
        <v>0</v>
      </c>
      <c r="BJ370" s="17" t="s">
        <v>88</v>
      </c>
      <c r="BK370" s="150">
        <f>ROUND(I370*H370,2)</f>
        <v>0</v>
      </c>
      <c r="BL370" s="17" t="s">
        <v>120</v>
      </c>
      <c r="BM370" s="149" t="s">
        <v>2653</v>
      </c>
    </row>
    <row r="371" spans="2:65" s="1" customFormat="1" ht="19.5" x14ac:dyDescent="0.2">
      <c r="B371" s="33"/>
      <c r="D371" s="155" t="s">
        <v>318</v>
      </c>
      <c r="F371" s="156" t="s">
        <v>9125</v>
      </c>
      <c r="I371" s="153"/>
      <c r="L371" s="33"/>
      <c r="M371" s="154"/>
      <c r="T371" s="57"/>
      <c r="AT371" s="17" t="s">
        <v>318</v>
      </c>
      <c r="AU371" s="17" t="s">
        <v>81</v>
      </c>
    </row>
    <row r="372" spans="2:65" s="1" customFormat="1" ht="16.5" customHeight="1" x14ac:dyDescent="0.2">
      <c r="B372" s="137"/>
      <c r="C372" s="138" t="s">
        <v>1340</v>
      </c>
      <c r="D372" s="138" t="s">
        <v>311</v>
      </c>
      <c r="E372" s="139" t="s">
        <v>9126</v>
      </c>
      <c r="F372" s="140" t="s">
        <v>9127</v>
      </c>
      <c r="G372" s="141" t="s">
        <v>314</v>
      </c>
      <c r="H372" s="142">
        <v>2</v>
      </c>
      <c r="I372" s="143"/>
      <c r="J372" s="144">
        <f>ROUND(I372*H372,2)</f>
        <v>0</v>
      </c>
      <c r="K372" s="206" t="s">
        <v>10982</v>
      </c>
      <c r="L372" s="33"/>
      <c r="M372" s="145" t="s">
        <v>1</v>
      </c>
      <c r="N372" s="146" t="s">
        <v>46</v>
      </c>
      <c r="P372" s="147">
        <f>O372*H372</f>
        <v>0</v>
      </c>
      <c r="Q372" s="147">
        <v>0</v>
      </c>
      <c r="R372" s="147">
        <f>Q372*H372</f>
        <v>0</v>
      </c>
      <c r="S372" s="147">
        <v>0</v>
      </c>
      <c r="T372" s="148">
        <f>S372*H372</f>
        <v>0</v>
      </c>
      <c r="AR372" s="149" t="s">
        <v>120</v>
      </c>
      <c r="AT372" s="149" t="s">
        <v>311</v>
      </c>
      <c r="AU372" s="149" t="s">
        <v>81</v>
      </c>
      <c r="AY372" s="17" t="s">
        <v>309</v>
      </c>
      <c r="BE372" s="150">
        <f>IF(N372="základní",J372,0)</f>
        <v>0</v>
      </c>
      <c r="BF372" s="150">
        <f>IF(N372="snížená",J372,0)</f>
        <v>0</v>
      </c>
      <c r="BG372" s="150">
        <f>IF(N372="zákl. přenesená",J372,0)</f>
        <v>0</v>
      </c>
      <c r="BH372" s="150">
        <f>IF(N372="sníž. přenesená",J372,0)</f>
        <v>0</v>
      </c>
      <c r="BI372" s="150">
        <f>IF(N372="nulová",J372,0)</f>
        <v>0</v>
      </c>
      <c r="BJ372" s="17" t="s">
        <v>88</v>
      </c>
      <c r="BK372" s="150">
        <f>ROUND(I372*H372,2)</f>
        <v>0</v>
      </c>
      <c r="BL372" s="17" t="s">
        <v>120</v>
      </c>
      <c r="BM372" s="149" t="s">
        <v>2661</v>
      </c>
    </row>
    <row r="373" spans="2:65" s="1" customFormat="1" ht="19.5" x14ac:dyDescent="0.2">
      <c r="B373" s="33"/>
      <c r="D373" s="155" t="s">
        <v>318</v>
      </c>
      <c r="F373" s="156" t="s">
        <v>9128</v>
      </c>
      <c r="I373" s="153"/>
      <c r="L373" s="33"/>
      <c r="M373" s="154"/>
      <c r="T373" s="57"/>
      <c r="AT373" s="17" t="s">
        <v>318</v>
      </c>
      <c r="AU373" s="17" t="s">
        <v>81</v>
      </c>
    </row>
    <row r="374" spans="2:65" s="1" customFormat="1" ht="16.5" customHeight="1" x14ac:dyDescent="0.2">
      <c r="B374" s="137"/>
      <c r="C374" s="138" t="s">
        <v>1345</v>
      </c>
      <c r="D374" s="138" t="s">
        <v>311</v>
      </c>
      <c r="E374" s="139" t="s">
        <v>9129</v>
      </c>
      <c r="F374" s="140" t="s">
        <v>9130</v>
      </c>
      <c r="G374" s="141" t="s">
        <v>314</v>
      </c>
      <c r="H374" s="142">
        <v>2</v>
      </c>
      <c r="I374" s="143"/>
      <c r="J374" s="144">
        <f>ROUND(I374*H374,2)</f>
        <v>0</v>
      </c>
      <c r="K374" s="206" t="s">
        <v>10982</v>
      </c>
      <c r="L374" s="33"/>
      <c r="M374" s="145" t="s">
        <v>1</v>
      </c>
      <c r="N374" s="146" t="s">
        <v>46</v>
      </c>
      <c r="P374" s="147">
        <f>O374*H374</f>
        <v>0</v>
      </c>
      <c r="Q374" s="147">
        <v>0</v>
      </c>
      <c r="R374" s="147">
        <f>Q374*H374</f>
        <v>0</v>
      </c>
      <c r="S374" s="147">
        <v>0</v>
      </c>
      <c r="T374" s="148">
        <f>S374*H374</f>
        <v>0</v>
      </c>
      <c r="AR374" s="149" t="s">
        <v>120</v>
      </c>
      <c r="AT374" s="149" t="s">
        <v>311</v>
      </c>
      <c r="AU374" s="149" t="s">
        <v>81</v>
      </c>
      <c r="AY374" s="17" t="s">
        <v>309</v>
      </c>
      <c r="BE374" s="150">
        <f>IF(N374="základní",J374,0)</f>
        <v>0</v>
      </c>
      <c r="BF374" s="150">
        <f>IF(N374="snížená",J374,0)</f>
        <v>0</v>
      </c>
      <c r="BG374" s="150">
        <f>IF(N374="zákl. přenesená",J374,0)</f>
        <v>0</v>
      </c>
      <c r="BH374" s="150">
        <f>IF(N374="sníž. přenesená",J374,0)</f>
        <v>0</v>
      </c>
      <c r="BI374" s="150">
        <f>IF(N374="nulová",J374,0)</f>
        <v>0</v>
      </c>
      <c r="BJ374" s="17" t="s">
        <v>88</v>
      </c>
      <c r="BK374" s="150">
        <f>ROUND(I374*H374,2)</f>
        <v>0</v>
      </c>
      <c r="BL374" s="17" t="s">
        <v>120</v>
      </c>
      <c r="BM374" s="149" t="s">
        <v>2669</v>
      </c>
    </row>
    <row r="375" spans="2:65" s="1" customFormat="1" ht="19.5" x14ac:dyDescent="0.2">
      <c r="B375" s="33"/>
      <c r="D375" s="155" t="s">
        <v>318</v>
      </c>
      <c r="F375" s="156" t="s">
        <v>9131</v>
      </c>
      <c r="I375" s="153"/>
      <c r="L375" s="33"/>
      <c r="M375" s="154"/>
      <c r="T375" s="57"/>
      <c r="AT375" s="17" t="s">
        <v>318</v>
      </c>
      <c r="AU375" s="17" t="s">
        <v>81</v>
      </c>
    </row>
    <row r="376" spans="2:65" s="1" customFormat="1" ht="16.5" customHeight="1" x14ac:dyDescent="0.2">
      <c r="B376" s="137"/>
      <c r="C376" s="138" t="s">
        <v>1347</v>
      </c>
      <c r="D376" s="138" t="s">
        <v>311</v>
      </c>
      <c r="E376" s="139" t="s">
        <v>9132</v>
      </c>
      <c r="F376" s="140" t="s">
        <v>9133</v>
      </c>
      <c r="G376" s="141" t="s">
        <v>314</v>
      </c>
      <c r="H376" s="142">
        <v>3</v>
      </c>
      <c r="I376" s="143"/>
      <c r="J376" s="144">
        <f>ROUND(I376*H376,2)</f>
        <v>0</v>
      </c>
      <c r="K376" s="140" t="s">
        <v>366</v>
      </c>
      <c r="L376" s="33"/>
      <c r="M376" s="145" t="s">
        <v>1</v>
      </c>
      <c r="N376" s="146" t="s">
        <v>46</v>
      </c>
      <c r="P376" s="147">
        <f>O376*H376</f>
        <v>0</v>
      </c>
      <c r="Q376" s="147">
        <v>0</v>
      </c>
      <c r="R376" s="147">
        <f>Q376*H376</f>
        <v>0</v>
      </c>
      <c r="S376" s="147">
        <v>0</v>
      </c>
      <c r="T376" s="148">
        <f>S376*H376</f>
        <v>0</v>
      </c>
      <c r="AR376" s="149" t="s">
        <v>120</v>
      </c>
      <c r="AT376" s="149" t="s">
        <v>311</v>
      </c>
      <c r="AU376" s="149" t="s">
        <v>81</v>
      </c>
      <c r="AY376" s="17" t="s">
        <v>309</v>
      </c>
      <c r="BE376" s="150">
        <f>IF(N376="základní",J376,0)</f>
        <v>0</v>
      </c>
      <c r="BF376" s="150">
        <f>IF(N376="snížená",J376,0)</f>
        <v>0</v>
      </c>
      <c r="BG376" s="150">
        <f>IF(N376="zákl. přenesená",J376,0)</f>
        <v>0</v>
      </c>
      <c r="BH376" s="150">
        <f>IF(N376="sníž. přenesená",J376,0)</f>
        <v>0</v>
      </c>
      <c r="BI376" s="150">
        <f>IF(N376="nulová",J376,0)</f>
        <v>0</v>
      </c>
      <c r="BJ376" s="17" t="s">
        <v>88</v>
      </c>
      <c r="BK376" s="150">
        <f>ROUND(I376*H376,2)</f>
        <v>0</v>
      </c>
      <c r="BL376" s="17" t="s">
        <v>120</v>
      </c>
      <c r="BM376" s="149" t="s">
        <v>2677</v>
      </c>
    </row>
    <row r="377" spans="2:65" s="1" customFormat="1" ht="19.5" x14ac:dyDescent="0.2">
      <c r="B377" s="33"/>
      <c r="D377" s="155" t="s">
        <v>318</v>
      </c>
      <c r="F377" s="156" t="s">
        <v>9134</v>
      </c>
      <c r="I377" s="153"/>
      <c r="L377" s="33"/>
      <c r="M377" s="154"/>
      <c r="T377" s="57"/>
      <c r="AT377" s="17" t="s">
        <v>318</v>
      </c>
      <c r="AU377" s="17" t="s">
        <v>81</v>
      </c>
    </row>
    <row r="378" spans="2:65" s="1" customFormat="1" ht="16.5" customHeight="1" x14ac:dyDescent="0.2">
      <c r="B378" s="137"/>
      <c r="C378" s="138" t="s">
        <v>1350</v>
      </c>
      <c r="D378" s="138" t="s">
        <v>311</v>
      </c>
      <c r="E378" s="139" t="s">
        <v>9135</v>
      </c>
      <c r="F378" s="140" t="s">
        <v>9133</v>
      </c>
      <c r="G378" s="141" t="s">
        <v>314</v>
      </c>
      <c r="H378" s="142">
        <v>1</v>
      </c>
      <c r="I378" s="143"/>
      <c r="J378" s="144">
        <f>ROUND(I378*H378,2)</f>
        <v>0</v>
      </c>
      <c r="K378" s="140" t="s">
        <v>366</v>
      </c>
      <c r="L378" s="33"/>
      <c r="M378" s="145" t="s">
        <v>1</v>
      </c>
      <c r="N378" s="146" t="s">
        <v>46</v>
      </c>
      <c r="P378" s="147">
        <f>O378*H378</f>
        <v>0</v>
      </c>
      <c r="Q378" s="147">
        <v>0</v>
      </c>
      <c r="R378" s="147">
        <f>Q378*H378</f>
        <v>0</v>
      </c>
      <c r="S378" s="147">
        <v>0</v>
      </c>
      <c r="T378" s="148">
        <f>S378*H378</f>
        <v>0</v>
      </c>
      <c r="AR378" s="149" t="s">
        <v>120</v>
      </c>
      <c r="AT378" s="149" t="s">
        <v>311</v>
      </c>
      <c r="AU378" s="149" t="s">
        <v>81</v>
      </c>
      <c r="AY378" s="17" t="s">
        <v>309</v>
      </c>
      <c r="BE378" s="150">
        <f>IF(N378="základní",J378,0)</f>
        <v>0</v>
      </c>
      <c r="BF378" s="150">
        <f>IF(N378="snížená",J378,0)</f>
        <v>0</v>
      </c>
      <c r="BG378" s="150">
        <f>IF(N378="zákl. přenesená",J378,0)</f>
        <v>0</v>
      </c>
      <c r="BH378" s="150">
        <f>IF(N378="sníž. přenesená",J378,0)</f>
        <v>0</v>
      </c>
      <c r="BI378" s="150">
        <f>IF(N378="nulová",J378,0)</f>
        <v>0</v>
      </c>
      <c r="BJ378" s="17" t="s">
        <v>88</v>
      </c>
      <c r="BK378" s="150">
        <f>ROUND(I378*H378,2)</f>
        <v>0</v>
      </c>
      <c r="BL378" s="17" t="s">
        <v>120</v>
      </c>
      <c r="BM378" s="149" t="s">
        <v>2685</v>
      </c>
    </row>
    <row r="379" spans="2:65" s="1" customFormat="1" ht="19.5" x14ac:dyDescent="0.2">
      <c r="B379" s="33"/>
      <c r="D379" s="155" t="s">
        <v>318</v>
      </c>
      <c r="F379" s="156" t="s">
        <v>9136</v>
      </c>
      <c r="I379" s="153"/>
      <c r="L379" s="33"/>
      <c r="M379" s="154"/>
      <c r="T379" s="57"/>
      <c r="AT379" s="17" t="s">
        <v>318</v>
      </c>
      <c r="AU379" s="17" t="s">
        <v>81</v>
      </c>
    </row>
    <row r="380" spans="2:65" s="1" customFormat="1" ht="16.5" customHeight="1" x14ac:dyDescent="0.2">
      <c r="B380" s="137"/>
      <c r="C380" s="138" t="s">
        <v>1356</v>
      </c>
      <c r="D380" s="138" t="s">
        <v>311</v>
      </c>
      <c r="E380" s="139" t="s">
        <v>9137</v>
      </c>
      <c r="F380" s="140" t="s">
        <v>9133</v>
      </c>
      <c r="G380" s="141" t="s">
        <v>314</v>
      </c>
      <c r="H380" s="142">
        <v>2</v>
      </c>
      <c r="I380" s="143"/>
      <c r="J380" s="144">
        <f>ROUND(I380*H380,2)</f>
        <v>0</v>
      </c>
      <c r="K380" s="140" t="s">
        <v>366</v>
      </c>
      <c r="L380" s="33"/>
      <c r="M380" s="145" t="s">
        <v>1</v>
      </c>
      <c r="N380" s="146" t="s">
        <v>46</v>
      </c>
      <c r="P380" s="147">
        <f>O380*H380</f>
        <v>0</v>
      </c>
      <c r="Q380" s="147">
        <v>0</v>
      </c>
      <c r="R380" s="147">
        <f>Q380*H380</f>
        <v>0</v>
      </c>
      <c r="S380" s="147">
        <v>0</v>
      </c>
      <c r="T380" s="148">
        <f>S380*H380</f>
        <v>0</v>
      </c>
      <c r="AR380" s="149" t="s">
        <v>120</v>
      </c>
      <c r="AT380" s="149" t="s">
        <v>311</v>
      </c>
      <c r="AU380" s="149" t="s">
        <v>81</v>
      </c>
      <c r="AY380" s="17" t="s">
        <v>309</v>
      </c>
      <c r="BE380" s="150">
        <f>IF(N380="základní",J380,0)</f>
        <v>0</v>
      </c>
      <c r="BF380" s="150">
        <f>IF(N380="snížená",J380,0)</f>
        <v>0</v>
      </c>
      <c r="BG380" s="150">
        <f>IF(N380="zákl. přenesená",J380,0)</f>
        <v>0</v>
      </c>
      <c r="BH380" s="150">
        <f>IF(N380="sníž. přenesená",J380,0)</f>
        <v>0</v>
      </c>
      <c r="BI380" s="150">
        <f>IF(N380="nulová",J380,0)</f>
        <v>0</v>
      </c>
      <c r="BJ380" s="17" t="s">
        <v>88</v>
      </c>
      <c r="BK380" s="150">
        <f>ROUND(I380*H380,2)</f>
        <v>0</v>
      </c>
      <c r="BL380" s="17" t="s">
        <v>120</v>
      </c>
      <c r="BM380" s="149" t="s">
        <v>2699</v>
      </c>
    </row>
    <row r="381" spans="2:65" s="1" customFormat="1" ht="19.5" x14ac:dyDescent="0.2">
      <c r="B381" s="33"/>
      <c r="D381" s="155" t="s">
        <v>318</v>
      </c>
      <c r="F381" s="156" t="s">
        <v>9134</v>
      </c>
      <c r="I381" s="153"/>
      <c r="L381" s="33"/>
      <c r="M381" s="154"/>
      <c r="T381" s="57"/>
      <c r="AT381" s="17" t="s">
        <v>318</v>
      </c>
      <c r="AU381" s="17" t="s">
        <v>81</v>
      </c>
    </row>
    <row r="382" spans="2:65" s="1" customFormat="1" ht="16.5" customHeight="1" x14ac:dyDescent="0.2">
      <c r="B382" s="137"/>
      <c r="C382" s="138" t="s">
        <v>1359</v>
      </c>
      <c r="D382" s="138" t="s">
        <v>311</v>
      </c>
      <c r="E382" s="139" t="s">
        <v>9138</v>
      </c>
      <c r="F382" s="140" t="s">
        <v>9133</v>
      </c>
      <c r="G382" s="141" t="s">
        <v>314</v>
      </c>
      <c r="H382" s="142">
        <v>1</v>
      </c>
      <c r="I382" s="143"/>
      <c r="J382" s="144">
        <f>ROUND(I382*H382,2)</f>
        <v>0</v>
      </c>
      <c r="K382" s="140" t="s">
        <v>366</v>
      </c>
      <c r="L382" s="33"/>
      <c r="M382" s="145" t="s">
        <v>1</v>
      </c>
      <c r="N382" s="146" t="s">
        <v>46</v>
      </c>
      <c r="P382" s="147">
        <f>O382*H382</f>
        <v>0</v>
      </c>
      <c r="Q382" s="147">
        <v>0</v>
      </c>
      <c r="R382" s="147">
        <f>Q382*H382</f>
        <v>0</v>
      </c>
      <c r="S382" s="147">
        <v>0</v>
      </c>
      <c r="T382" s="148">
        <f>S382*H382</f>
        <v>0</v>
      </c>
      <c r="AR382" s="149" t="s">
        <v>120</v>
      </c>
      <c r="AT382" s="149" t="s">
        <v>311</v>
      </c>
      <c r="AU382" s="149" t="s">
        <v>81</v>
      </c>
      <c r="AY382" s="17" t="s">
        <v>309</v>
      </c>
      <c r="BE382" s="150">
        <f>IF(N382="základní",J382,0)</f>
        <v>0</v>
      </c>
      <c r="BF382" s="150">
        <f>IF(N382="snížená",J382,0)</f>
        <v>0</v>
      </c>
      <c r="BG382" s="150">
        <f>IF(N382="zákl. přenesená",J382,0)</f>
        <v>0</v>
      </c>
      <c r="BH382" s="150">
        <f>IF(N382="sníž. přenesená",J382,0)</f>
        <v>0</v>
      </c>
      <c r="BI382" s="150">
        <f>IF(N382="nulová",J382,0)</f>
        <v>0</v>
      </c>
      <c r="BJ382" s="17" t="s">
        <v>88</v>
      </c>
      <c r="BK382" s="150">
        <f>ROUND(I382*H382,2)</f>
        <v>0</v>
      </c>
      <c r="BL382" s="17" t="s">
        <v>120</v>
      </c>
      <c r="BM382" s="149" t="s">
        <v>2710</v>
      </c>
    </row>
    <row r="383" spans="2:65" s="1" customFormat="1" ht="19.5" x14ac:dyDescent="0.2">
      <c r="B383" s="33"/>
      <c r="D383" s="155" t="s">
        <v>318</v>
      </c>
      <c r="F383" s="156" t="s">
        <v>9139</v>
      </c>
      <c r="I383" s="153"/>
      <c r="L383" s="33"/>
      <c r="M383" s="154"/>
      <c r="T383" s="57"/>
      <c r="AT383" s="17" t="s">
        <v>318</v>
      </c>
      <c r="AU383" s="17" t="s">
        <v>81</v>
      </c>
    </row>
    <row r="384" spans="2:65" s="1" customFormat="1" ht="16.5" customHeight="1" x14ac:dyDescent="0.2">
      <c r="B384" s="137"/>
      <c r="C384" s="138" t="s">
        <v>1365</v>
      </c>
      <c r="D384" s="138" t="s">
        <v>311</v>
      </c>
      <c r="E384" s="139" t="s">
        <v>9140</v>
      </c>
      <c r="F384" s="140" t="s">
        <v>9133</v>
      </c>
      <c r="G384" s="141" t="s">
        <v>314</v>
      </c>
      <c r="H384" s="142">
        <v>1</v>
      </c>
      <c r="I384" s="143"/>
      <c r="J384" s="144">
        <f>ROUND(I384*H384,2)</f>
        <v>0</v>
      </c>
      <c r="K384" s="140" t="s">
        <v>366</v>
      </c>
      <c r="L384" s="33"/>
      <c r="M384" s="145" t="s">
        <v>1</v>
      </c>
      <c r="N384" s="146" t="s">
        <v>46</v>
      </c>
      <c r="P384" s="147">
        <f>O384*H384</f>
        <v>0</v>
      </c>
      <c r="Q384" s="147">
        <v>0</v>
      </c>
      <c r="R384" s="147">
        <f>Q384*H384</f>
        <v>0</v>
      </c>
      <c r="S384" s="147">
        <v>0</v>
      </c>
      <c r="T384" s="148">
        <f>S384*H384</f>
        <v>0</v>
      </c>
      <c r="AR384" s="149" t="s">
        <v>120</v>
      </c>
      <c r="AT384" s="149" t="s">
        <v>311</v>
      </c>
      <c r="AU384" s="149" t="s">
        <v>81</v>
      </c>
      <c r="AY384" s="17" t="s">
        <v>309</v>
      </c>
      <c r="BE384" s="150">
        <f>IF(N384="základní",J384,0)</f>
        <v>0</v>
      </c>
      <c r="BF384" s="150">
        <f>IF(N384="snížená",J384,0)</f>
        <v>0</v>
      </c>
      <c r="BG384" s="150">
        <f>IF(N384="zákl. přenesená",J384,0)</f>
        <v>0</v>
      </c>
      <c r="BH384" s="150">
        <f>IF(N384="sníž. přenesená",J384,0)</f>
        <v>0</v>
      </c>
      <c r="BI384" s="150">
        <f>IF(N384="nulová",J384,0)</f>
        <v>0</v>
      </c>
      <c r="BJ384" s="17" t="s">
        <v>88</v>
      </c>
      <c r="BK384" s="150">
        <f>ROUND(I384*H384,2)</f>
        <v>0</v>
      </c>
      <c r="BL384" s="17" t="s">
        <v>120</v>
      </c>
      <c r="BM384" s="149" t="s">
        <v>2718</v>
      </c>
    </row>
    <row r="385" spans="2:65" s="1" customFormat="1" ht="19.5" x14ac:dyDescent="0.2">
      <c r="B385" s="33"/>
      <c r="D385" s="155" t="s">
        <v>318</v>
      </c>
      <c r="F385" s="156" t="s">
        <v>9141</v>
      </c>
      <c r="I385" s="153"/>
      <c r="L385" s="33"/>
      <c r="M385" s="154"/>
      <c r="T385" s="57"/>
      <c r="AT385" s="17" t="s">
        <v>318</v>
      </c>
      <c r="AU385" s="17" t="s">
        <v>81</v>
      </c>
    </row>
    <row r="386" spans="2:65" s="1" customFormat="1" ht="16.5" customHeight="1" x14ac:dyDescent="0.2">
      <c r="B386" s="137"/>
      <c r="C386" s="138" t="s">
        <v>1370</v>
      </c>
      <c r="D386" s="138" t="s">
        <v>311</v>
      </c>
      <c r="E386" s="139" t="s">
        <v>9142</v>
      </c>
      <c r="F386" s="140" t="s">
        <v>9133</v>
      </c>
      <c r="G386" s="141" t="s">
        <v>314</v>
      </c>
      <c r="H386" s="142">
        <v>1</v>
      </c>
      <c r="I386" s="143"/>
      <c r="J386" s="144">
        <f>ROUND(I386*H386,2)</f>
        <v>0</v>
      </c>
      <c r="K386" s="140" t="s">
        <v>366</v>
      </c>
      <c r="L386" s="33"/>
      <c r="M386" s="145" t="s">
        <v>1</v>
      </c>
      <c r="N386" s="146" t="s">
        <v>46</v>
      </c>
      <c r="P386" s="147">
        <f>O386*H386</f>
        <v>0</v>
      </c>
      <c r="Q386" s="147">
        <v>0</v>
      </c>
      <c r="R386" s="147">
        <f>Q386*H386</f>
        <v>0</v>
      </c>
      <c r="S386" s="147">
        <v>0</v>
      </c>
      <c r="T386" s="148">
        <f>S386*H386</f>
        <v>0</v>
      </c>
      <c r="AR386" s="149" t="s">
        <v>120</v>
      </c>
      <c r="AT386" s="149" t="s">
        <v>311</v>
      </c>
      <c r="AU386" s="149" t="s">
        <v>81</v>
      </c>
      <c r="AY386" s="17" t="s">
        <v>309</v>
      </c>
      <c r="BE386" s="150">
        <f>IF(N386="základní",J386,0)</f>
        <v>0</v>
      </c>
      <c r="BF386" s="150">
        <f>IF(N386="snížená",J386,0)</f>
        <v>0</v>
      </c>
      <c r="BG386" s="150">
        <f>IF(N386="zákl. přenesená",J386,0)</f>
        <v>0</v>
      </c>
      <c r="BH386" s="150">
        <f>IF(N386="sníž. přenesená",J386,0)</f>
        <v>0</v>
      </c>
      <c r="BI386" s="150">
        <f>IF(N386="nulová",J386,0)</f>
        <v>0</v>
      </c>
      <c r="BJ386" s="17" t="s">
        <v>88</v>
      </c>
      <c r="BK386" s="150">
        <f>ROUND(I386*H386,2)</f>
        <v>0</v>
      </c>
      <c r="BL386" s="17" t="s">
        <v>120</v>
      </c>
      <c r="BM386" s="149" t="s">
        <v>2726</v>
      </c>
    </row>
    <row r="387" spans="2:65" s="1" customFormat="1" ht="19.5" x14ac:dyDescent="0.2">
      <c r="B387" s="33"/>
      <c r="D387" s="155" t="s">
        <v>318</v>
      </c>
      <c r="F387" s="156" t="s">
        <v>9143</v>
      </c>
      <c r="I387" s="153"/>
      <c r="L387" s="33"/>
      <c r="M387" s="154"/>
      <c r="T387" s="57"/>
      <c r="AT387" s="17" t="s">
        <v>318</v>
      </c>
      <c r="AU387" s="17" t="s">
        <v>81</v>
      </c>
    </row>
    <row r="388" spans="2:65" s="1" customFormat="1" ht="16.5" customHeight="1" x14ac:dyDescent="0.2">
      <c r="B388" s="137"/>
      <c r="C388" s="138" t="s">
        <v>1372</v>
      </c>
      <c r="D388" s="138" t="s">
        <v>311</v>
      </c>
      <c r="E388" s="139" t="s">
        <v>9144</v>
      </c>
      <c r="F388" s="140" t="s">
        <v>9133</v>
      </c>
      <c r="G388" s="141" t="s">
        <v>314</v>
      </c>
      <c r="H388" s="142">
        <v>1</v>
      </c>
      <c r="I388" s="143"/>
      <c r="J388" s="144">
        <f>ROUND(I388*H388,2)</f>
        <v>0</v>
      </c>
      <c r="K388" s="140" t="s">
        <v>366</v>
      </c>
      <c r="L388" s="33"/>
      <c r="M388" s="145" t="s">
        <v>1</v>
      </c>
      <c r="N388" s="146" t="s">
        <v>46</v>
      </c>
      <c r="P388" s="147">
        <f>O388*H388</f>
        <v>0</v>
      </c>
      <c r="Q388" s="147">
        <v>0</v>
      </c>
      <c r="R388" s="147">
        <f>Q388*H388</f>
        <v>0</v>
      </c>
      <c r="S388" s="147">
        <v>0</v>
      </c>
      <c r="T388" s="148">
        <f>S388*H388</f>
        <v>0</v>
      </c>
      <c r="AR388" s="149" t="s">
        <v>120</v>
      </c>
      <c r="AT388" s="149" t="s">
        <v>311</v>
      </c>
      <c r="AU388" s="149" t="s">
        <v>81</v>
      </c>
      <c r="AY388" s="17" t="s">
        <v>309</v>
      </c>
      <c r="BE388" s="150">
        <f>IF(N388="základní",J388,0)</f>
        <v>0</v>
      </c>
      <c r="BF388" s="150">
        <f>IF(N388="snížená",J388,0)</f>
        <v>0</v>
      </c>
      <c r="BG388" s="150">
        <f>IF(N388="zákl. přenesená",J388,0)</f>
        <v>0</v>
      </c>
      <c r="BH388" s="150">
        <f>IF(N388="sníž. přenesená",J388,0)</f>
        <v>0</v>
      </c>
      <c r="BI388" s="150">
        <f>IF(N388="nulová",J388,0)</f>
        <v>0</v>
      </c>
      <c r="BJ388" s="17" t="s">
        <v>88</v>
      </c>
      <c r="BK388" s="150">
        <f>ROUND(I388*H388,2)</f>
        <v>0</v>
      </c>
      <c r="BL388" s="17" t="s">
        <v>120</v>
      </c>
      <c r="BM388" s="149" t="s">
        <v>2734</v>
      </c>
    </row>
    <row r="389" spans="2:65" s="1" customFormat="1" ht="19.5" x14ac:dyDescent="0.2">
      <c r="B389" s="33"/>
      <c r="D389" s="155" t="s">
        <v>318</v>
      </c>
      <c r="F389" s="156" t="s">
        <v>9145</v>
      </c>
      <c r="I389" s="153"/>
      <c r="L389" s="33"/>
      <c r="M389" s="154"/>
      <c r="T389" s="57"/>
      <c r="AT389" s="17" t="s">
        <v>318</v>
      </c>
      <c r="AU389" s="17" t="s">
        <v>81</v>
      </c>
    </row>
    <row r="390" spans="2:65" s="1" customFormat="1" ht="16.5" customHeight="1" x14ac:dyDescent="0.2">
      <c r="B390" s="137"/>
      <c r="C390" s="138" t="s">
        <v>1376</v>
      </c>
      <c r="D390" s="138" t="s">
        <v>311</v>
      </c>
      <c r="E390" s="139" t="s">
        <v>9146</v>
      </c>
      <c r="F390" s="140" t="s">
        <v>9133</v>
      </c>
      <c r="G390" s="141" t="s">
        <v>314</v>
      </c>
      <c r="H390" s="142">
        <v>1</v>
      </c>
      <c r="I390" s="143"/>
      <c r="J390" s="144">
        <f>ROUND(I390*H390,2)</f>
        <v>0</v>
      </c>
      <c r="K390" s="140" t="s">
        <v>366</v>
      </c>
      <c r="L390" s="33"/>
      <c r="M390" s="145" t="s">
        <v>1</v>
      </c>
      <c r="N390" s="146" t="s">
        <v>46</v>
      </c>
      <c r="P390" s="147">
        <f>O390*H390</f>
        <v>0</v>
      </c>
      <c r="Q390" s="147">
        <v>0</v>
      </c>
      <c r="R390" s="147">
        <f>Q390*H390</f>
        <v>0</v>
      </c>
      <c r="S390" s="147">
        <v>0</v>
      </c>
      <c r="T390" s="148">
        <f>S390*H390</f>
        <v>0</v>
      </c>
      <c r="AR390" s="149" t="s">
        <v>120</v>
      </c>
      <c r="AT390" s="149" t="s">
        <v>311</v>
      </c>
      <c r="AU390" s="149" t="s">
        <v>81</v>
      </c>
      <c r="AY390" s="17" t="s">
        <v>309</v>
      </c>
      <c r="BE390" s="150">
        <f>IF(N390="základní",J390,0)</f>
        <v>0</v>
      </c>
      <c r="BF390" s="150">
        <f>IF(N390="snížená",J390,0)</f>
        <v>0</v>
      </c>
      <c r="BG390" s="150">
        <f>IF(N390="zákl. přenesená",J390,0)</f>
        <v>0</v>
      </c>
      <c r="BH390" s="150">
        <f>IF(N390="sníž. přenesená",J390,0)</f>
        <v>0</v>
      </c>
      <c r="BI390" s="150">
        <f>IF(N390="nulová",J390,0)</f>
        <v>0</v>
      </c>
      <c r="BJ390" s="17" t="s">
        <v>88</v>
      </c>
      <c r="BK390" s="150">
        <f>ROUND(I390*H390,2)</f>
        <v>0</v>
      </c>
      <c r="BL390" s="17" t="s">
        <v>120</v>
      </c>
      <c r="BM390" s="149" t="s">
        <v>2742</v>
      </c>
    </row>
    <row r="391" spans="2:65" s="1" customFormat="1" ht="19.5" x14ac:dyDescent="0.2">
      <c r="B391" s="33"/>
      <c r="D391" s="155" t="s">
        <v>318</v>
      </c>
      <c r="F391" s="156" t="s">
        <v>9147</v>
      </c>
      <c r="I391" s="153"/>
      <c r="L391" s="33"/>
      <c r="M391" s="154"/>
      <c r="T391" s="57"/>
      <c r="AT391" s="17" t="s">
        <v>318</v>
      </c>
      <c r="AU391" s="17" t="s">
        <v>81</v>
      </c>
    </row>
    <row r="392" spans="2:65" s="1" customFormat="1" ht="16.5" customHeight="1" x14ac:dyDescent="0.2">
      <c r="B392" s="137"/>
      <c r="C392" s="138" t="s">
        <v>1378</v>
      </c>
      <c r="D392" s="138" t="s">
        <v>311</v>
      </c>
      <c r="E392" s="139" t="s">
        <v>9148</v>
      </c>
      <c r="F392" s="140" t="s">
        <v>9133</v>
      </c>
      <c r="G392" s="141" t="s">
        <v>314</v>
      </c>
      <c r="H392" s="142">
        <v>1</v>
      </c>
      <c r="I392" s="143"/>
      <c r="J392" s="144">
        <f>ROUND(I392*H392,2)</f>
        <v>0</v>
      </c>
      <c r="K392" s="140" t="s">
        <v>366</v>
      </c>
      <c r="L392" s="33"/>
      <c r="M392" s="145" t="s">
        <v>1</v>
      </c>
      <c r="N392" s="146" t="s">
        <v>46</v>
      </c>
      <c r="P392" s="147">
        <f>O392*H392</f>
        <v>0</v>
      </c>
      <c r="Q392" s="147">
        <v>0</v>
      </c>
      <c r="R392" s="147">
        <f>Q392*H392</f>
        <v>0</v>
      </c>
      <c r="S392" s="147">
        <v>0</v>
      </c>
      <c r="T392" s="148">
        <f>S392*H392</f>
        <v>0</v>
      </c>
      <c r="AR392" s="149" t="s">
        <v>120</v>
      </c>
      <c r="AT392" s="149" t="s">
        <v>311</v>
      </c>
      <c r="AU392" s="149" t="s">
        <v>81</v>
      </c>
      <c r="AY392" s="17" t="s">
        <v>309</v>
      </c>
      <c r="BE392" s="150">
        <f>IF(N392="základní",J392,0)</f>
        <v>0</v>
      </c>
      <c r="BF392" s="150">
        <f>IF(N392="snížená",J392,0)</f>
        <v>0</v>
      </c>
      <c r="BG392" s="150">
        <f>IF(N392="zákl. přenesená",J392,0)</f>
        <v>0</v>
      </c>
      <c r="BH392" s="150">
        <f>IF(N392="sníž. přenesená",J392,0)</f>
        <v>0</v>
      </c>
      <c r="BI392" s="150">
        <f>IF(N392="nulová",J392,0)</f>
        <v>0</v>
      </c>
      <c r="BJ392" s="17" t="s">
        <v>88</v>
      </c>
      <c r="BK392" s="150">
        <f>ROUND(I392*H392,2)</f>
        <v>0</v>
      </c>
      <c r="BL392" s="17" t="s">
        <v>120</v>
      </c>
      <c r="BM392" s="149" t="s">
        <v>2750</v>
      </c>
    </row>
    <row r="393" spans="2:65" s="1" customFormat="1" ht="19.5" x14ac:dyDescent="0.2">
      <c r="B393" s="33"/>
      <c r="D393" s="155" t="s">
        <v>318</v>
      </c>
      <c r="F393" s="156" t="s">
        <v>9141</v>
      </c>
      <c r="I393" s="153"/>
      <c r="L393" s="33"/>
      <c r="M393" s="154"/>
      <c r="T393" s="57"/>
      <c r="AT393" s="17" t="s">
        <v>318</v>
      </c>
      <c r="AU393" s="17" t="s">
        <v>81</v>
      </c>
    </row>
    <row r="394" spans="2:65" s="1" customFormat="1" ht="16.5" customHeight="1" x14ac:dyDescent="0.2">
      <c r="B394" s="137"/>
      <c r="C394" s="138" t="s">
        <v>1381</v>
      </c>
      <c r="D394" s="138" t="s">
        <v>311</v>
      </c>
      <c r="E394" s="139" t="s">
        <v>9149</v>
      </c>
      <c r="F394" s="140" t="s">
        <v>9133</v>
      </c>
      <c r="G394" s="141" t="s">
        <v>314</v>
      </c>
      <c r="H394" s="142">
        <v>1</v>
      </c>
      <c r="I394" s="143"/>
      <c r="J394" s="144">
        <f>ROUND(I394*H394,2)</f>
        <v>0</v>
      </c>
      <c r="K394" s="140" t="s">
        <v>366</v>
      </c>
      <c r="L394" s="33"/>
      <c r="M394" s="145" t="s">
        <v>1</v>
      </c>
      <c r="N394" s="146" t="s">
        <v>46</v>
      </c>
      <c r="P394" s="147">
        <f>O394*H394</f>
        <v>0</v>
      </c>
      <c r="Q394" s="147">
        <v>0</v>
      </c>
      <c r="R394" s="147">
        <f>Q394*H394</f>
        <v>0</v>
      </c>
      <c r="S394" s="147">
        <v>0</v>
      </c>
      <c r="T394" s="148">
        <f>S394*H394</f>
        <v>0</v>
      </c>
      <c r="AR394" s="149" t="s">
        <v>120</v>
      </c>
      <c r="AT394" s="149" t="s">
        <v>311</v>
      </c>
      <c r="AU394" s="149" t="s">
        <v>81</v>
      </c>
      <c r="AY394" s="17" t="s">
        <v>309</v>
      </c>
      <c r="BE394" s="150">
        <f>IF(N394="základní",J394,0)</f>
        <v>0</v>
      </c>
      <c r="BF394" s="150">
        <f>IF(N394="snížená",J394,0)</f>
        <v>0</v>
      </c>
      <c r="BG394" s="150">
        <f>IF(N394="zákl. přenesená",J394,0)</f>
        <v>0</v>
      </c>
      <c r="BH394" s="150">
        <f>IF(N394="sníž. přenesená",J394,0)</f>
        <v>0</v>
      </c>
      <c r="BI394" s="150">
        <f>IF(N394="nulová",J394,0)</f>
        <v>0</v>
      </c>
      <c r="BJ394" s="17" t="s">
        <v>88</v>
      </c>
      <c r="BK394" s="150">
        <f>ROUND(I394*H394,2)</f>
        <v>0</v>
      </c>
      <c r="BL394" s="17" t="s">
        <v>120</v>
      </c>
      <c r="BM394" s="149" t="s">
        <v>2758</v>
      </c>
    </row>
    <row r="395" spans="2:65" s="1" customFormat="1" ht="19.5" x14ac:dyDescent="0.2">
      <c r="B395" s="33"/>
      <c r="D395" s="155" t="s">
        <v>318</v>
      </c>
      <c r="F395" s="156" t="s">
        <v>9150</v>
      </c>
      <c r="I395" s="153"/>
      <c r="L395" s="33"/>
      <c r="M395" s="154"/>
      <c r="T395" s="57"/>
      <c r="AT395" s="17" t="s">
        <v>318</v>
      </c>
      <c r="AU395" s="17" t="s">
        <v>81</v>
      </c>
    </row>
    <row r="396" spans="2:65" s="1" customFormat="1" ht="16.5" customHeight="1" x14ac:dyDescent="0.2">
      <c r="B396" s="137"/>
      <c r="C396" s="138" t="s">
        <v>1383</v>
      </c>
      <c r="D396" s="138" t="s">
        <v>311</v>
      </c>
      <c r="E396" s="139" t="s">
        <v>9151</v>
      </c>
      <c r="F396" s="140" t="s">
        <v>9133</v>
      </c>
      <c r="G396" s="141" t="s">
        <v>314</v>
      </c>
      <c r="H396" s="142">
        <v>1</v>
      </c>
      <c r="I396" s="143"/>
      <c r="J396" s="144">
        <f>ROUND(I396*H396,2)</f>
        <v>0</v>
      </c>
      <c r="K396" s="140" t="s">
        <v>366</v>
      </c>
      <c r="L396" s="33"/>
      <c r="M396" s="145" t="s">
        <v>1</v>
      </c>
      <c r="N396" s="146" t="s">
        <v>46</v>
      </c>
      <c r="P396" s="147">
        <f>O396*H396</f>
        <v>0</v>
      </c>
      <c r="Q396" s="147">
        <v>0</v>
      </c>
      <c r="R396" s="147">
        <f>Q396*H396</f>
        <v>0</v>
      </c>
      <c r="S396" s="147">
        <v>0</v>
      </c>
      <c r="T396" s="148">
        <f>S396*H396</f>
        <v>0</v>
      </c>
      <c r="AR396" s="149" t="s">
        <v>120</v>
      </c>
      <c r="AT396" s="149" t="s">
        <v>311</v>
      </c>
      <c r="AU396" s="149" t="s">
        <v>81</v>
      </c>
      <c r="AY396" s="17" t="s">
        <v>309</v>
      </c>
      <c r="BE396" s="150">
        <f>IF(N396="základní",J396,0)</f>
        <v>0</v>
      </c>
      <c r="BF396" s="150">
        <f>IF(N396="snížená",J396,0)</f>
        <v>0</v>
      </c>
      <c r="BG396" s="150">
        <f>IF(N396="zákl. přenesená",J396,0)</f>
        <v>0</v>
      </c>
      <c r="BH396" s="150">
        <f>IF(N396="sníž. přenesená",J396,0)</f>
        <v>0</v>
      </c>
      <c r="BI396" s="150">
        <f>IF(N396="nulová",J396,0)</f>
        <v>0</v>
      </c>
      <c r="BJ396" s="17" t="s">
        <v>88</v>
      </c>
      <c r="BK396" s="150">
        <f>ROUND(I396*H396,2)</f>
        <v>0</v>
      </c>
      <c r="BL396" s="17" t="s">
        <v>120</v>
      </c>
      <c r="BM396" s="149" t="s">
        <v>2766</v>
      </c>
    </row>
    <row r="397" spans="2:65" s="1" customFormat="1" ht="19.5" x14ac:dyDescent="0.2">
      <c r="B397" s="33"/>
      <c r="D397" s="155" t="s">
        <v>318</v>
      </c>
      <c r="F397" s="156" t="s">
        <v>9152</v>
      </c>
      <c r="I397" s="153"/>
      <c r="L397" s="33"/>
      <c r="M397" s="154"/>
      <c r="T397" s="57"/>
      <c r="AT397" s="17" t="s">
        <v>318</v>
      </c>
      <c r="AU397" s="17" t="s">
        <v>81</v>
      </c>
    </row>
    <row r="398" spans="2:65" s="1" customFormat="1" ht="16.5" customHeight="1" x14ac:dyDescent="0.2">
      <c r="B398" s="137"/>
      <c r="C398" s="138" t="s">
        <v>1385</v>
      </c>
      <c r="D398" s="138" t="s">
        <v>311</v>
      </c>
      <c r="E398" s="139" t="s">
        <v>9153</v>
      </c>
      <c r="F398" s="140" t="s">
        <v>9133</v>
      </c>
      <c r="G398" s="141" t="s">
        <v>314</v>
      </c>
      <c r="H398" s="142">
        <v>1</v>
      </c>
      <c r="I398" s="143"/>
      <c r="J398" s="144">
        <f>ROUND(I398*H398,2)</f>
        <v>0</v>
      </c>
      <c r="K398" s="140" t="s">
        <v>366</v>
      </c>
      <c r="L398" s="33"/>
      <c r="M398" s="145" t="s">
        <v>1</v>
      </c>
      <c r="N398" s="146" t="s">
        <v>46</v>
      </c>
      <c r="P398" s="147">
        <f>O398*H398</f>
        <v>0</v>
      </c>
      <c r="Q398" s="147">
        <v>0</v>
      </c>
      <c r="R398" s="147">
        <f>Q398*H398</f>
        <v>0</v>
      </c>
      <c r="S398" s="147">
        <v>0</v>
      </c>
      <c r="T398" s="148">
        <f>S398*H398</f>
        <v>0</v>
      </c>
      <c r="AR398" s="149" t="s">
        <v>120</v>
      </c>
      <c r="AT398" s="149" t="s">
        <v>311</v>
      </c>
      <c r="AU398" s="149" t="s">
        <v>81</v>
      </c>
      <c r="AY398" s="17" t="s">
        <v>309</v>
      </c>
      <c r="BE398" s="150">
        <f>IF(N398="základní",J398,0)</f>
        <v>0</v>
      </c>
      <c r="BF398" s="150">
        <f>IF(N398="snížená",J398,0)</f>
        <v>0</v>
      </c>
      <c r="BG398" s="150">
        <f>IF(N398="zákl. přenesená",J398,0)</f>
        <v>0</v>
      </c>
      <c r="BH398" s="150">
        <f>IF(N398="sníž. přenesená",J398,0)</f>
        <v>0</v>
      </c>
      <c r="BI398" s="150">
        <f>IF(N398="nulová",J398,0)</f>
        <v>0</v>
      </c>
      <c r="BJ398" s="17" t="s">
        <v>88</v>
      </c>
      <c r="BK398" s="150">
        <f>ROUND(I398*H398,2)</f>
        <v>0</v>
      </c>
      <c r="BL398" s="17" t="s">
        <v>120</v>
      </c>
      <c r="BM398" s="149" t="s">
        <v>2774</v>
      </c>
    </row>
    <row r="399" spans="2:65" s="1" customFormat="1" ht="19.5" x14ac:dyDescent="0.2">
      <c r="B399" s="33"/>
      <c r="D399" s="155" t="s">
        <v>318</v>
      </c>
      <c r="F399" s="156" t="s">
        <v>9154</v>
      </c>
      <c r="I399" s="153"/>
      <c r="L399" s="33"/>
      <c r="M399" s="154"/>
      <c r="T399" s="57"/>
      <c r="AT399" s="17" t="s">
        <v>318</v>
      </c>
      <c r="AU399" s="17" t="s">
        <v>81</v>
      </c>
    </row>
    <row r="400" spans="2:65" s="1" customFormat="1" ht="16.5" customHeight="1" x14ac:dyDescent="0.2">
      <c r="B400" s="137"/>
      <c r="C400" s="138" t="s">
        <v>1391</v>
      </c>
      <c r="D400" s="138" t="s">
        <v>311</v>
      </c>
      <c r="E400" s="139" t="s">
        <v>9155</v>
      </c>
      <c r="F400" s="140" t="s">
        <v>9133</v>
      </c>
      <c r="G400" s="141" t="s">
        <v>314</v>
      </c>
      <c r="H400" s="142">
        <v>1</v>
      </c>
      <c r="I400" s="143"/>
      <c r="J400" s="144">
        <f>ROUND(I400*H400,2)</f>
        <v>0</v>
      </c>
      <c r="K400" s="140" t="s">
        <v>366</v>
      </c>
      <c r="L400" s="33"/>
      <c r="M400" s="145" t="s">
        <v>1</v>
      </c>
      <c r="N400" s="146" t="s">
        <v>46</v>
      </c>
      <c r="P400" s="147">
        <f>O400*H400</f>
        <v>0</v>
      </c>
      <c r="Q400" s="147">
        <v>0</v>
      </c>
      <c r="R400" s="147">
        <f>Q400*H400</f>
        <v>0</v>
      </c>
      <c r="S400" s="147">
        <v>0</v>
      </c>
      <c r="T400" s="148">
        <f>S400*H400</f>
        <v>0</v>
      </c>
      <c r="AR400" s="149" t="s">
        <v>120</v>
      </c>
      <c r="AT400" s="149" t="s">
        <v>311</v>
      </c>
      <c r="AU400" s="149" t="s">
        <v>81</v>
      </c>
      <c r="AY400" s="17" t="s">
        <v>309</v>
      </c>
      <c r="BE400" s="150">
        <f>IF(N400="základní",J400,0)</f>
        <v>0</v>
      </c>
      <c r="BF400" s="150">
        <f>IF(N400="snížená",J400,0)</f>
        <v>0</v>
      </c>
      <c r="BG400" s="150">
        <f>IF(N400="zákl. přenesená",J400,0)</f>
        <v>0</v>
      </c>
      <c r="BH400" s="150">
        <f>IF(N400="sníž. přenesená",J400,0)</f>
        <v>0</v>
      </c>
      <c r="BI400" s="150">
        <f>IF(N400="nulová",J400,0)</f>
        <v>0</v>
      </c>
      <c r="BJ400" s="17" t="s">
        <v>88</v>
      </c>
      <c r="BK400" s="150">
        <f>ROUND(I400*H400,2)</f>
        <v>0</v>
      </c>
      <c r="BL400" s="17" t="s">
        <v>120</v>
      </c>
      <c r="BM400" s="149" t="s">
        <v>2782</v>
      </c>
    </row>
    <row r="401" spans="2:65" s="1" customFormat="1" ht="19.5" x14ac:dyDescent="0.2">
      <c r="B401" s="33"/>
      <c r="D401" s="155" t="s">
        <v>318</v>
      </c>
      <c r="F401" s="156" t="s">
        <v>9156</v>
      </c>
      <c r="I401" s="153"/>
      <c r="L401" s="33"/>
      <c r="M401" s="154"/>
      <c r="T401" s="57"/>
      <c r="AT401" s="17" t="s">
        <v>318</v>
      </c>
      <c r="AU401" s="17" t="s">
        <v>81</v>
      </c>
    </row>
    <row r="402" spans="2:65" s="1" customFormat="1" ht="16.5" customHeight="1" x14ac:dyDescent="0.2">
      <c r="B402" s="137"/>
      <c r="C402" s="138" t="s">
        <v>1394</v>
      </c>
      <c r="D402" s="138" t="s">
        <v>311</v>
      </c>
      <c r="E402" s="139" t="s">
        <v>9157</v>
      </c>
      <c r="F402" s="140" t="s">
        <v>9133</v>
      </c>
      <c r="G402" s="141" t="s">
        <v>314</v>
      </c>
      <c r="H402" s="142">
        <v>1</v>
      </c>
      <c r="I402" s="143"/>
      <c r="J402" s="144">
        <f>ROUND(I402*H402,2)</f>
        <v>0</v>
      </c>
      <c r="K402" s="140" t="s">
        <v>366</v>
      </c>
      <c r="L402" s="33"/>
      <c r="M402" s="145" t="s">
        <v>1</v>
      </c>
      <c r="N402" s="146" t="s">
        <v>46</v>
      </c>
      <c r="P402" s="147">
        <f>O402*H402</f>
        <v>0</v>
      </c>
      <c r="Q402" s="147">
        <v>0</v>
      </c>
      <c r="R402" s="147">
        <f>Q402*H402</f>
        <v>0</v>
      </c>
      <c r="S402" s="147">
        <v>0</v>
      </c>
      <c r="T402" s="148">
        <f>S402*H402</f>
        <v>0</v>
      </c>
      <c r="AR402" s="149" t="s">
        <v>120</v>
      </c>
      <c r="AT402" s="149" t="s">
        <v>311</v>
      </c>
      <c r="AU402" s="149" t="s">
        <v>81</v>
      </c>
      <c r="AY402" s="17" t="s">
        <v>309</v>
      </c>
      <c r="BE402" s="150">
        <f>IF(N402="základní",J402,0)</f>
        <v>0</v>
      </c>
      <c r="BF402" s="150">
        <f>IF(N402="snížená",J402,0)</f>
        <v>0</v>
      </c>
      <c r="BG402" s="150">
        <f>IF(N402="zákl. přenesená",J402,0)</f>
        <v>0</v>
      </c>
      <c r="BH402" s="150">
        <f>IF(N402="sníž. přenesená",J402,0)</f>
        <v>0</v>
      </c>
      <c r="BI402" s="150">
        <f>IF(N402="nulová",J402,0)</f>
        <v>0</v>
      </c>
      <c r="BJ402" s="17" t="s">
        <v>88</v>
      </c>
      <c r="BK402" s="150">
        <f>ROUND(I402*H402,2)</f>
        <v>0</v>
      </c>
      <c r="BL402" s="17" t="s">
        <v>120</v>
      </c>
      <c r="BM402" s="149" t="s">
        <v>2790</v>
      </c>
    </row>
    <row r="403" spans="2:65" s="1" customFormat="1" ht="19.5" x14ac:dyDescent="0.2">
      <c r="B403" s="33"/>
      <c r="D403" s="155" t="s">
        <v>318</v>
      </c>
      <c r="F403" s="156" t="s">
        <v>9158</v>
      </c>
      <c r="I403" s="153"/>
      <c r="L403" s="33"/>
      <c r="M403" s="154"/>
      <c r="T403" s="57"/>
      <c r="AT403" s="17" t="s">
        <v>318</v>
      </c>
      <c r="AU403" s="17" t="s">
        <v>81</v>
      </c>
    </row>
    <row r="404" spans="2:65" s="1" customFormat="1" ht="16.5" customHeight="1" x14ac:dyDescent="0.2">
      <c r="B404" s="137"/>
      <c r="C404" s="138" t="s">
        <v>1396</v>
      </c>
      <c r="D404" s="138" t="s">
        <v>311</v>
      </c>
      <c r="E404" s="139" t="s">
        <v>9159</v>
      </c>
      <c r="F404" s="140" t="s">
        <v>9133</v>
      </c>
      <c r="G404" s="141" t="s">
        <v>314</v>
      </c>
      <c r="H404" s="142">
        <v>1</v>
      </c>
      <c r="I404" s="143"/>
      <c r="J404" s="144">
        <f>ROUND(I404*H404,2)</f>
        <v>0</v>
      </c>
      <c r="K404" s="140" t="s">
        <v>366</v>
      </c>
      <c r="L404" s="33"/>
      <c r="M404" s="145" t="s">
        <v>1</v>
      </c>
      <c r="N404" s="146" t="s">
        <v>46</v>
      </c>
      <c r="P404" s="147">
        <f>O404*H404</f>
        <v>0</v>
      </c>
      <c r="Q404" s="147">
        <v>0</v>
      </c>
      <c r="R404" s="147">
        <f>Q404*H404</f>
        <v>0</v>
      </c>
      <c r="S404" s="147">
        <v>0</v>
      </c>
      <c r="T404" s="148">
        <f>S404*H404</f>
        <v>0</v>
      </c>
      <c r="AR404" s="149" t="s">
        <v>120</v>
      </c>
      <c r="AT404" s="149" t="s">
        <v>311</v>
      </c>
      <c r="AU404" s="149" t="s">
        <v>81</v>
      </c>
      <c r="AY404" s="17" t="s">
        <v>309</v>
      </c>
      <c r="BE404" s="150">
        <f>IF(N404="základní",J404,0)</f>
        <v>0</v>
      </c>
      <c r="BF404" s="150">
        <f>IF(N404="snížená",J404,0)</f>
        <v>0</v>
      </c>
      <c r="BG404" s="150">
        <f>IF(N404="zákl. přenesená",J404,0)</f>
        <v>0</v>
      </c>
      <c r="BH404" s="150">
        <f>IF(N404="sníž. přenesená",J404,0)</f>
        <v>0</v>
      </c>
      <c r="BI404" s="150">
        <f>IF(N404="nulová",J404,0)</f>
        <v>0</v>
      </c>
      <c r="BJ404" s="17" t="s">
        <v>88</v>
      </c>
      <c r="BK404" s="150">
        <f>ROUND(I404*H404,2)</f>
        <v>0</v>
      </c>
      <c r="BL404" s="17" t="s">
        <v>120</v>
      </c>
      <c r="BM404" s="149" t="s">
        <v>2798</v>
      </c>
    </row>
    <row r="405" spans="2:65" s="1" customFormat="1" ht="19.5" x14ac:dyDescent="0.2">
      <c r="B405" s="33"/>
      <c r="D405" s="155" t="s">
        <v>318</v>
      </c>
      <c r="F405" s="156" t="s">
        <v>9158</v>
      </c>
      <c r="I405" s="153"/>
      <c r="L405" s="33"/>
      <c r="M405" s="154"/>
      <c r="T405" s="57"/>
      <c r="AT405" s="17" t="s">
        <v>318</v>
      </c>
      <c r="AU405" s="17" t="s">
        <v>81</v>
      </c>
    </row>
    <row r="406" spans="2:65" s="1" customFormat="1" ht="16.5" customHeight="1" x14ac:dyDescent="0.2">
      <c r="B406" s="137"/>
      <c r="C406" s="138" t="s">
        <v>1398</v>
      </c>
      <c r="D406" s="138" t="s">
        <v>311</v>
      </c>
      <c r="E406" s="139" t="s">
        <v>9160</v>
      </c>
      <c r="F406" s="140" t="s">
        <v>9133</v>
      </c>
      <c r="G406" s="141" t="s">
        <v>314</v>
      </c>
      <c r="H406" s="142">
        <v>1</v>
      </c>
      <c r="I406" s="143"/>
      <c r="J406" s="144">
        <f>ROUND(I406*H406,2)</f>
        <v>0</v>
      </c>
      <c r="K406" s="140" t="s">
        <v>366</v>
      </c>
      <c r="L406" s="33"/>
      <c r="M406" s="145" t="s">
        <v>1</v>
      </c>
      <c r="N406" s="146" t="s">
        <v>46</v>
      </c>
      <c r="P406" s="147">
        <f>O406*H406</f>
        <v>0</v>
      </c>
      <c r="Q406" s="147">
        <v>0</v>
      </c>
      <c r="R406" s="147">
        <f>Q406*H406</f>
        <v>0</v>
      </c>
      <c r="S406" s="147">
        <v>0</v>
      </c>
      <c r="T406" s="148">
        <f>S406*H406</f>
        <v>0</v>
      </c>
      <c r="AR406" s="149" t="s">
        <v>120</v>
      </c>
      <c r="AT406" s="149" t="s">
        <v>311</v>
      </c>
      <c r="AU406" s="149" t="s">
        <v>81</v>
      </c>
      <c r="AY406" s="17" t="s">
        <v>309</v>
      </c>
      <c r="BE406" s="150">
        <f>IF(N406="základní",J406,0)</f>
        <v>0</v>
      </c>
      <c r="BF406" s="150">
        <f>IF(N406="snížená",J406,0)</f>
        <v>0</v>
      </c>
      <c r="BG406" s="150">
        <f>IF(N406="zákl. přenesená",J406,0)</f>
        <v>0</v>
      </c>
      <c r="BH406" s="150">
        <f>IF(N406="sníž. přenesená",J406,0)</f>
        <v>0</v>
      </c>
      <c r="BI406" s="150">
        <f>IF(N406="nulová",J406,0)</f>
        <v>0</v>
      </c>
      <c r="BJ406" s="17" t="s">
        <v>88</v>
      </c>
      <c r="BK406" s="150">
        <f>ROUND(I406*H406,2)</f>
        <v>0</v>
      </c>
      <c r="BL406" s="17" t="s">
        <v>120</v>
      </c>
      <c r="BM406" s="149" t="s">
        <v>2806</v>
      </c>
    </row>
    <row r="407" spans="2:65" s="1" customFormat="1" ht="19.5" x14ac:dyDescent="0.2">
      <c r="B407" s="33"/>
      <c r="D407" s="155" t="s">
        <v>318</v>
      </c>
      <c r="F407" s="156" t="s">
        <v>9161</v>
      </c>
      <c r="I407" s="153"/>
      <c r="L407" s="33"/>
      <c r="M407" s="154"/>
      <c r="T407" s="57"/>
      <c r="AT407" s="17" t="s">
        <v>318</v>
      </c>
      <c r="AU407" s="17" t="s">
        <v>81</v>
      </c>
    </row>
    <row r="408" spans="2:65" s="1" customFormat="1" ht="16.5" customHeight="1" x14ac:dyDescent="0.2">
      <c r="B408" s="137"/>
      <c r="C408" s="138" t="s">
        <v>1402</v>
      </c>
      <c r="D408" s="138" t="s">
        <v>311</v>
      </c>
      <c r="E408" s="139" t="s">
        <v>9162</v>
      </c>
      <c r="F408" s="140" t="s">
        <v>9133</v>
      </c>
      <c r="G408" s="141" t="s">
        <v>314</v>
      </c>
      <c r="H408" s="142">
        <v>1</v>
      </c>
      <c r="I408" s="143"/>
      <c r="J408" s="144">
        <f>ROUND(I408*H408,2)</f>
        <v>0</v>
      </c>
      <c r="K408" s="140" t="s">
        <v>366</v>
      </c>
      <c r="L408" s="33"/>
      <c r="M408" s="145" t="s">
        <v>1</v>
      </c>
      <c r="N408" s="146" t="s">
        <v>46</v>
      </c>
      <c r="P408" s="147">
        <f>O408*H408</f>
        <v>0</v>
      </c>
      <c r="Q408" s="147">
        <v>0</v>
      </c>
      <c r="R408" s="147">
        <f>Q408*H408</f>
        <v>0</v>
      </c>
      <c r="S408" s="147">
        <v>0</v>
      </c>
      <c r="T408" s="148">
        <f>S408*H408</f>
        <v>0</v>
      </c>
      <c r="AR408" s="149" t="s">
        <v>120</v>
      </c>
      <c r="AT408" s="149" t="s">
        <v>311</v>
      </c>
      <c r="AU408" s="149" t="s">
        <v>81</v>
      </c>
      <c r="AY408" s="17" t="s">
        <v>309</v>
      </c>
      <c r="BE408" s="150">
        <f>IF(N408="základní",J408,0)</f>
        <v>0</v>
      </c>
      <c r="BF408" s="150">
        <f>IF(N408="snížená",J408,0)</f>
        <v>0</v>
      </c>
      <c r="BG408" s="150">
        <f>IF(N408="zákl. přenesená",J408,0)</f>
        <v>0</v>
      </c>
      <c r="BH408" s="150">
        <f>IF(N408="sníž. přenesená",J408,0)</f>
        <v>0</v>
      </c>
      <c r="BI408" s="150">
        <f>IF(N408="nulová",J408,0)</f>
        <v>0</v>
      </c>
      <c r="BJ408" s="17" t="s">
        <v>88</v>
      </c>
      <c r="BK408" s="150">
        <f>ROUND(I408*H408,2)</f>
        <v>0</v>
      </c>
      <c r="BL408" s="17" t="s">
        <v>120</v>
      </c>
      <c r="BM408" s="149" t="s">
        <v>2814</v>
      </c>
    </row>
    <row r="409" spans="2:65" s="1" customFormat="1" ht="19.5" x14ac:dyDescent="0.2">
      <c r="B409" s="33"/>
      <c r="D409" s="155" t="s">
        <v>318</v>
      </c>
      <c r="F409" s="156" t="s">
        <v>9163</v>
      </c>
      <c r="I409" s="153"/>
      <c r="L409" s="33"/>
      <c r="M409" s="154"/>
      <c r="T409" s="57"/>
      <c r="AT409" s="17" t="s">
        <v>318</v>
      </c>
      <c r="AU409" s="17" t="s">
        <v>81</v>
      </c>
    </row>
    <row r="410" spans="2:65" s="1" customFormat="1" ht="16.5" customHeight="1" x14ac:dyDescent="0.2">
      <c r="B410" s="137"/>
      <c r="C410" s="138" t="s">
        <v>1409</v>
      </c>
      <c r="D410" s="138" t="s">
        <v>311</v>
      </c>
      <c r="E410" s="139" t="s">
        <v>9164</v>
      </c>
      <c r="F410" s="140" t="s">
        <v>9133</v>
      </c>
      <c r="G410" s="141" t="s">
        <v>314</v>
      </c>
      <c r="H410" s="142">
        <v>1</v>
      </c>
      <c r="I410" s="143"/>
      <c r="J410" s="144">
        <f>ROUND(I410*H410,2)</f>
        <v>0</v>
      </c>
      <c r="K410" s="140" t="s">
        <v>366</v>
      </c>
      <c r="L410" s="33"/>
      <c r="M410" s="145" t="s">
        <v>1</v>
      </c>
      <c r="N410" s="146" t="s">
        <v>46</v>
      </c>
      <c r="P410" s="147">
        <f>O410*H410</f>
        <v>0</v>
      </c>
      <c r="Q410" s="147">
        <v>0</v>
      </c>
      <c r="R410" s="147">
        <f>Q410*H410</f>
        <v>0</v>
      </c>
      <c r="S410" s="147">
        <v>0</v>
      </c>
      <c r="T410" s="148">
        <f>S410*H410</f>
        <v>0</v>
      </c>
      <c r="AR410" s="149" t="s">
        <v>120</v>
      </c>
      <c r="AT410" s="149" t="s">
        <v>311</v>
      </c>
      <c r="AU410" s="149" t="s">
        <v>81</v>
      </c>
      <c r="AY410" s="17" t="s">
        <v>309</v>
      </c>
      <c r="BE410" s="150">
        <f>IF(N410="základní",J410,0)</f>
        <v>0</v>
      </c>
      <c r="BF410" s="150">
        <f>IF(N410="snížená",J410,0)</f>
        <v>0</v>
      </c>
      <c r="BG410" s="150">
        <f>IF(N410="zákl. přenesená",J410,0)</f>
        <v>0</v>
      </c>
      <c r="BH410" s="150">
        <f>IF(N410="sníž. přenesená",J410,0)</f>
        <v>0</v>
      </c>
      <c r="BI410" s="150">
        <f>IF(N410="nulová",J410,0)</f>
        <v>0</v>
      </c>
      <c r="BJ410" s="17" t="s">
        <v>88</v>
      </c>
      <c r="BK410" s="150">
        <f>ROUND(I410*H410,2)</f>
        <v>0</v>
      </c>
      <c r="BL410" s="17" t="s">
        <v>120</v>
      </c>
      <c r="BM410" s="149" t="s">
        <v>2822</v>
      </c>
    </row>
    <row r="411" spans="2:65" s="1" customFormat="1" ht="19.5" x14ac:dyDescent="0.2">
      <c r="B411" s="33"/>
      <c r="D411" s="155" t="s">
        <v>318</v>
      </c>
      <c r="F411" s="156" t="s">
        <v>9165</v>
      </c>
      <c r="I411" s="153"/>
      <c r="L411" s="33"/>
      <c r="M411" s="154"/>
      <c r="T411" s="57"/>
      <c r="AT411" s="17" t="s">
        <v>318</v>
      </c>
      <c r="AU411" s="17" t="s">
        <v>81</v>
      </c>
    </row>
    <row r="412" spans="2:65" s="1" customFormat="1" ht="16.5" customHeight="1" x14ac:dyDescent="0.2">
      <c r="B412" s="137"/>
      <c r="C412" s="138" t="s">
        <v>1414</v>
      </c>
      <c r="D412" s="138" t="s">
        <v>311</v>
      </c>
      <c r="E412" s="139" t="s">
        <v>9166</v>
      </c>
      <c r="F412" s="140" t="s">
        <v>9133</v>
      </c>
      <c r="G412" s="141" t="s">
        <v>314</v>
      </c>
      <c r="H412" s="142">
        <v>1</v>
      </c>
      <c r="I412" s="143"/>
      <c r="J412" s="144">
        <f>ROUND(I412*H412,2)</f>
        <v>0</v>
      </c>
      <c r="K412" s="140" t="s">
        <v>366</v>
      </c>
      <c r="L412" s="33"/>
      <c r="M412" s="145" t="s">
        <v>1</v>
      </c>
      <c r="N412" s="146" t="s">
        <v>46</v>
      </c>
      <c r="P412" s="147">
        <f>O412*H412</f>
        <v>0</v>
      </c>
      <c r="Q412" s="147">
        <v>0</v>
      </c>
      <c r="R412" s="147">
        <f>Q412*H412</f>
        <v>0</v>
      </c>
      <c r="S412" s="147">
        <v>0</v>
      </c>
      <c r="T412" s="148">
        <f>S412*H412</f>
        <v>0</v>
      </c>
      <c r="AR412" s="149" t="s">
        <v>120</v>
      </c>
      <c r="AT412" s="149" t="s">
        <v>311</v>
      </c>
      <c r="AU412" s="149" t="s">
        <v>81</v>
      </c>
      <c r="AY412" s="17" t="s">
        <v>309</v>
      </c>
      <c r="BE412" s="150">
        <f>IF(N412="základní",J412,0)</f>
        <v>0</v>
      </c>
      <c r="BF412" s="150">
        <f>IF(N412="snížená",J412,0)</f>
        <v>0</v>
      </c>
      <c r="BG412" s="150">
        <f>IF(N412="zákl. přenesená",J412,0)</f>
        <v>0</v>
      </c>
      <c r="BH412" s="150">
        <f>IF(N412="sníž. přenesená",J412,0)</f>
        <v>0</v>
      </c>
      <c r="BI412" s="150">
        <f>IF(N412="nulová",J412,0)</f>
        <v>0</v>
      </c>
      <c r="BJ412" s="17" t="s">
        <v>88</v>
      </c>
      <c r="BK412" s="150">
        <f>ROUND(I412*H412,2)</f>
        <v>0</v>
      </c>
      <c r="BL412" s="17" t="s">
        <v>120</v>
      </c>
      <c r="BM412" s="149" t="s">
        <v>2830</v>
      </c>
    </row>
    <row r="413" spans="2:65" s="1" customFormat="1" ht="19.5" x14ac:dyDescent="0.2">
      <c r="B413" s="33"/>
      <c r="D413" s="155" t="s">
        <v>318</v>
      </c>
      <c r="F413" s="156" t="s">
        <v>9167</v>
      </c>
      <c r="I413" s="153"/>
      <c r="L413" s="33"/>
      <c r="M413" s="154"/>
      <c r="T413" s="57"/>
      <c r="AT413" s="17" t="s">
        <v>318</v>
      </c>
      <c r="AU413" s="17" t="s">
        <v>81</v>
      </c>
    </row>
    <row r="414" spans="2:65" s="1" customFormat="1" ht="16.5" customHeight="1" x14ac:dyDescent="0.2">
      <c r="B414" s="137"/>
      <c r="C414" s="138" t="s">
        <v>1419</v>
      </c>
      <c r="D414" s="138" t="s">
        <v>311</v>
      </c>
      <c r="E414" s="139" t="s">
        <v>9168</v>
      </c>
      <c r="F414" s="140" t="s">
        <v>9133</v>
      </c>
      <c r="G414" s="141" t="s">
        <v>314</v>
      </c>
      <c r="H414" s="142">
        <v>1</v>
      </c>
      <c r="I414" s="143"/>
      <c r="J414" s="144">
        <f>ROUND(I414*H414,2)</f>
        <v>0</v>
      </c>
      <c r="K414" s="140" t="s">
        <v>366</v>
      </c>
      <c r="L414" s="33"/>
      <c r="M414" s="145" t="s">
        <v>1</v>
      </c>
      <c r="N414" s="146" t="s">
        <v>46</v>
      </c>
      <c r="P414" s="147">
        <f>O414*H414</f>
        <v>0</v>
      </c>
      <c r="Q414" s="147">
        <v>0</v>
      </c>
      <c r="R414" s="147">
        <f>Q414*H414</f>
        <v>0</v>
      </c>
      <c r="S414" s="147">
        <v>0</v>
      </c>
      <c r="T414" s="148">
        <f>S414*H414</f>
        <v>0</v>
      </c>
      <c r="AR414" s="149" t="s">
        <v>120</v>
      </c>
      <c r="AT414" s="149" t="s">
        <v>311</v>
      </c>
      <c r="AU414" s="149" t="s">
        <v>81</v>
      </c>
      <c r="AY414" s="17" t="s">
        <v>309</v>
      </c>
      <c r="BE414" s="150">
        <f>IF(N414="základní",J414,0)</f>
        <v>0</v>
      </c>
      <c r="BF414" s="150">
        <f>IF(N414="snížená",J414,0)</f>
        <v>0</v>
      </c>
      <c r="BG414" s="150">
        <f>IF(N414="zákl. přenesená",J414,0)</f>
        <v>0</v>
      </c>
      <c r="BH414" s="150">
        <f>IF(N414="sníž. přenesená",J414,0)</f>
        <v>0</v>
      </c>
      <c r="BI414" s="150">
        <f>IF(N414="nulová",J414,0)</f>
        <v>0</v>
      </c>
      <c r="BJ414" s="17" t="s">
        <v>88</v>
      </c>
      <c r="BK414" s="150">
        <f>ROUND(I414*H414,2)</f>
        <v>0</v>
      </c>
      <c r="BL414" s="17" t="s">
        <v>120</v>
      </c>
      <c r="BM414" s="149" t="s">
        <v>2838</v>
      </c>
    </row>
    <row r="415" spans="2:65" s="1" customFormat="1" ht="19.5" x14ac:dyDescent="0.2">
      <c r="B415" s="33"/>
      <c r="D415" s="155" t="s">
        <v>318</v>
      </c>
      <c r="F415" s="156" t="s">
        <v>9169</v>
      </c>
      <c r="I415" s="153"/>
      <c r="L415" s="33"/>
      <c r="M415" s="154"/>
      <c r="T415" s="57"/>
      <c r="AT415" s="17" t="s">
        <v>318</v>
      </c>
      <c r="AU415" s="17" t="s">
        <v>81</v>
      </c>
    </row>
    <row r="416" spans="2:65" s="1" customFormat="1" ht="16.5" customHeight="1" x14ac:dyDescent="0.2">
      <c r="B416" s="137"/>
      <c r="C416" s="138" t="s">
        <v>1425</v>
      </c>
      <c r="D416" s="138" t="s">
        <v>311</v>
      </c>
      <c r="E416" s="139" t="s">
        <v>9170</v>
      </c>
      <c r="F416" s="140" t="s">
        <v>9133</v>
      </c>
      <c r="G416" s="141" t="s">
        <v>314</v>
      </c>
      <c r="H416" s="142">
        <v>1</v>
      </c>
      <c r="I416" s="143"/>
      <c r="J416" s="144">
        <f>ROUND(I416*H416,2)</f>
        <v>0</v>
      </c>
      <c r="K416" s="140" t="s">
        <v>366</v>
      </c>
      <c r="L416" s="33"/>
      <c r="M416" s="145" t="s">
        <v>1</v>
      </c>
      <c r="N416" s="146" t="s">
        <v>46</v>
      </c>
      <c r="P416" s="147">
        <f>O416*H416</f>
        <v>0</v>
      </c>
      <c r="Q416" s="147">
        <v>0</v>
      </c>
      <c r="R416" s="147">
        <f>Q416*H416</f>
        <v>0</v>
      </c>
      <c r="S416" s="147">
        <v>0</v>
      </c>
      <c r="T416" s="148">
        <f>S416*H416</f>
        <v>0</v>
      </c>
      <c r="AR416" s="149" t="s">
        <v>120</v>
      </c>
      <c r="AT416" s="149" t="s">
        <v>311</v>
      </c>
      <c r="AU416" s="149" t="s">
        <v>81</v>
      </c>
      <c r="AY416" s="17" t="s">
        <v>309</v>
      </c>
      <c r="BE416" s="150">
        <f>IF(N416="základní",J416,0)</f>
        <v>0</v>
      </c>
      <c r="BF416" s="150">
        <f>IF(N416="snížená",J416,0)</f>
        <v>0</v>
      </c>
      <c r="BG416" s="150">
        <f>IF(N416="zákl. přenesená",J416,0)</f>
        <v>0</v>
      </c>
      <c r="BH416" s="150">
        <f>IF(N416="sníž. přenesená",J416,0)</f>
        <v>0</v>
      </c>
      <c r="BI416" s="150">
        <f>IF(N416="nulová",J416,0)</f>
        <v>0</v>
      </c>
      <c r="BJ416" s="17" t="s">
        <v>88</v>
      </c>
      <c r="BK416" s="150">
        <f>ROUND(I416*H416,2)</f>
        <v>0</v>
      </c>
      <c r="BL416" s="17" t="s">
        <v>120</v>
      </c>
      <c r="BM416" s="149" t="s">
        <v>2846</v>
      </c>
    </row>
    <row r="417" spans="2:65" s="1" customFormat="1" ht="19.5" x14ac:dyDescent="0.2">
      <c r="B417" s="33"/>
      <c r="D417" s="155" t="s">
        <v>318</v>
      </c>
      <c r="F417" s="156" t="s">
        <v>9171</v>
      </c>
      <c r="I417" s="153"/>
      <c r="L417" s="33"/>
      <c r="M417" s="154"/>
      <c r="T417" s="57"/>
      <c r="AT417" s="17" t="s">
        <v>318</v>
      </c>
      <c r="AU417" s="17" t="s">
        <v>81</v>
      </c>
    </row>
    <row r="418" spans="2:65" s="1" customFormat="1" ht="16.5" customHeight="1" x14ac:dyDescent="0.2">
      <c r="B418" s="137"/>
      <c r="C418" s="138" t="s">
        <v>1430</v>
      </c>
      <c r="D418" s="138" t="s">
        <v>311</v>
      </c>
      <c r="E418" s="139" t="s">
        <v>9172</v>
      </c>
      <c r="F418" s="140" t="s">
        <v>9133</v>
      </c>
      <c r="G418" s="141" t="s">
        <v>314</v>
      </c>
      <c r="H418" s="142">
        <v>1</v>
      </c>
      <c r="I418" s="143"/>
      <c r="J418" s="144">
        <f>ROUND(I418*H418,2)</f>
        <v>0</v>
      </c>
      <c r="K418" s="140" t="s">
        <v>366</v>
      </c>
      <c r="L418" s="33"/>
      <c r="M418" s="145" t="s">
        <v>1</v>
      </c>
      <c r="N418" s="146" t="s">
        <v>46</v>
      </c>
      <c r="P418" s="147">
        <f>O418*H418</f>
        <v>0</v>
      </c>
      <c r="Q418" s="147">
        <v>0</v>
      </c>
      <c r="R418" s="147">
        <f>Q418*H418</f>
        <v>0</v>
      </c>
      <c r="S418" s="147">
        <v>0</v>
      </c>
      <c r="T418" s="148">
        <f>S418*H418</f>
        <v>0</v>
      </c>
      <c r="AR418" s="149" t="s">
        <v>120</v>
      </c>
      <c r="AT418" s="149" t="s">
        <v>311</v>
      </c>
      <c r="AU418" s="149" t="s">
        <v>81</v>
      </c>
      <c r="AY418" s="17" t="s">
        <v>309</v>
      </c>
      <c r="BE418" s="150">
        <f>IF(N418="základní",J418,0)</f>
        <v>0</v>
      </c>
      <c r="BF418" s="150">
        <f>IF(N418="snížená",J418,0)</f>
        <v>0</v>
      </c>
      <c r="BG418" s="150">
        <f>IF(N418="zákl. přenesená",J418,0)</f>
        <v>0</v>
      </c>
      <c r="BH418" s="150">
        <f>IF(N418="sníž. přenesená",J418,0)</f>
        <v>0</v>
      </c>
      <c r="BI418" s="150">
        <f>IF(N418="nulová",J418,0)</f>
        <v>0</v>
      </c>
      <c r="BJ418" s="17" t="s">
        <v>88</v>
      </c>
      <c r="BK418" s="150">
        <f>ROUND(I418*H418,2)</f>
        <v>0</v>
      </c>
      <c r="BL418" s="17" t="s">
        <v>120</v>
      </c>
      <c r="BM418" s="149" t="s">
        <v>2854</v>
      </c>
    </row>
    <row r="419" spans="2:65" s="1" customFormat="1" ht="19.5" x14ac:dyDescent="0.2">
      <c r="B419" s="33"/>
      <c r="D419" s="155" t="s">
        <v>318</v>
      </c>
      <c r="F419" s="156" t="s">
        <v>9165</v>
      </c>
      <c r="I419" s="153"/>
      <c r="L419" s="33"/>
      <c r="M419" s="154"/>
      <c r="T419" s="57"/>
      <c r="AT419" s="17" t="s">
        <v>318</v>
      </c>
      <c r="AU419" s="17" t="s">
        <v>81</v>
      </c>
    </row>
    <row r="420" spans="2:65" s="1" customFormat="1" ht="16.5" customHeight="1" x14ac:dyDescent="0.2">
      <c r="B420" s="137"/>
      <c r="C420" s="138" t="s">
        <v>1435</v>
      </c>
      <c r="D420" s="138" t="s">
        <v>311</v>
      </c>
      <c r="E420" s="139" t="s">
        <v>9173</v>
      </c>
      <c r="F420" s="140" t="s">
        <v>9133</v>
      </c>
      <c r="G420" s="141" t="s">
        <v>314</v>
      </c>
      <c r="H420" s="142">
        <v>1</v>
      </c>
      <c r="I420" s="143"/>
      <c r="J420" s="144">
        <f>ROUND(I420*H420,2)</f>
        <v>0</v>
      </c>
      <c r="K420" s="140" t="s">
        <v>366</v>
      </c>
      <c r="L420" s="33"/>
      <c r="M420" s="145" t="s">
        <v>1</v>
      </c>
      <c r="N420" s="146" t="s">
        <v>46</v>
      </c>
      <c r="P420" s="147">
        <f>O420*H420</f>
        <v>0</v>
      </c>
      <c r="Q420" s="147">
        <v>0</v>
      </c>
      <c r="R420" s="147">
        <f>Q420*H420</f>
        <v>0</v>
      </c>
      <c r="S420" s="147">
        <v>0</v>
      </c>
      <c r="T420" s="148">
        <f>S420*H420</f>
        <v>0</v>
      </c>
      <c r="AR420" s="149" t="s">
        <v>120</v>
      </c>
      <c r="AT420" s="149" t="s">
        <v>311</v>
      </c>
      <c r="AU420" s="149" t="s">
        <v>81</v>
      </c>
      <c r="AY420" s="17" t="s">
        <v>309</v>
      </c>
      <c r="BE420" s="150">
        <f>IF(N420="základní",J420,0)</f>
        <v>0</v>
      </c>
      <c r="BF420" s="150">
        <f>IF(N420="snížená",J420,0)</f>
        <v>0</v>
      </c>
      <c r="BG420" s="150">
        <f>IF(N420="zákl. přenesená",J420,0)</f>
        <v>0</v>
      </c>
      <c r="BH420" s="150">
        <f>IF(N420="sníž. přenesená",J420,0)</f>
        <v>0</v>
      </c>
      <c r="BI420" s="150">
        <f>IF(N420="nulová",J420,0)</f>
        <v>0</v>
      </c>
      <c r="BJ420" s="17" t="s">
        <v>88</v>
      </c>
      <c r="BK420" s="150">
        <f>ROUND(I420*H420,2)</f>
        <v>0</v>
      </c>
      <c r="BL420" s="17" t="s">
        <v>120</v>
      </c>
      <c r="BM420" s="149" t="s">
        <v>2862</v>
      </c>
    </row>
    <row r="421" spans="2:65" s="1" customFormat="1" ht="19.5" x14ac:dyDescent="0.2">
      <c r="B421" s="33"/>
      <c r="D421" s="155" t="s">
        <v>318</v>
      </c>
      <c r="F421" s="156" t="s">
        <v>9174</v>
      </c>
      <c r="I421" s="153"/>
      <c r="L421" s="33"/>
      <c r="M421" s="154"/>
      <c r="T421" s="57"/>
      <c r="AT421" s="17" t="s">
        <v>318</v>
      </c>
      <c r="AU421" s="17" t="s">
        <v>81</v>
      </c>
    </row>
    <row r="422" spans="2:65" s="1" customFormat="1" ht="16.5" customHeight="1" x14ac:dyDescent="0.2">
      <c r="B422" s="137"/>
      <c r="C422" s="138" t="s">
        <v>1440</v>
      </c>
      <c r="D422" s="138" t="s">
        <v>311</v>
      </c>
      <c r="E422" s="139" t="s">
        <v>9175</v>
      </c>
      <c r="F422" s="140" t="s">
        <v>9133</v>
      </c>
      <c r="G422" s="141" t="s">
        <v>314</v>
      </c>
      <c r="H422" s="142">
        <v>1</v>
      </c>
      <c r="I422" s="143"/>
      <c r="J422" s="144">
        <f>ROUND(I422*H422,2)</f>
        <v>0</v>
      </c>
      <c r="K422" s="140" t="s">
        <v>366</v>
      </c>
      <c r="L422" s="33"/>
      <c r="M422" s="145" t="s">
        <v>1</v>
      </c>
      <c r="N422" s="146" t="s">
        <v>46</v>
      </c>
      <c r="P422" s="147">
        <f>O422*H422</f>
        <v>0</v>
      </c>
      <c r="Q422" s="147">
        <v>0</v>
      </c>
      <c r="R422" s="147">
        <f>Q422*H422</f>
        <v>0</v>
      </c>
      <c r="S422" s="147">
        <v>0</v>
      </c>
      <c r="T422" s="148">
        <f>S422*H422</f>
        <v>0</v>
      </c>
      <c r="AR422" s="149" t="s">
        <v>120</v>
      </c>
      <c r="AT422" s="149" t="s">
        <v>311</v>
      </c>
      <c r="AU422" s="149" t="s">
        <v>81</v>
      </c>
      <c r="AY422" s="17" t="s">
        <v>309</v>
      </c>
      <c r="BE422" s="150">
        <f>IF(N422="základní",J422,0)</f>
        <v>0</v>
      </c>
      <c r="BF422" s="150">
        <f>IF(N422="snížená",J422,0)</f>
        <v>0</v>
      </c>
      <c r="BG422" s="150">
        <f>IF(N422="zákl. přenesená",J422,0)</f>
        <v>0</v>
      </c>
      <c r="BH422" s="150">
        <f>IF(N422="sníž. přenesená",J422,0)</f>
        <v>0</v>
      </c>
      <c r="BI422" s="150">
        <f>IF(N422="nulová",J422,0)</f>
        <v>0</v>
      </c>
      <c r="BJ422" s="17" t="s">
        <v>88</v>
      </c>
      <c r="BK422" s="150">
        <f>ROUND(I422*H422,2)</f>
        <v>0</v>
      </c>
      <c r="BL422" s="17" t="s">
        <v>120</v>
      </c>
      <c r="BM422" s="149" t="s">
        <v>2870</v>
      </c>
    </row>
    <row r="423" spans="2:65" s="1" customFormat="1" ht="19.5" x14ac:dyDescent="0.2">
      <c r="B423" s="33"/>
      <c r="D423" s="155" t="s">
        <v>318</v>
      </c>
      <c r="F423" s="156" t="s">
        <v>9176</v>
      </c>
      <c r="I423" s="153"/>
      <c r="L423" s="33"/>
      <c r="M423" s="154"/>
      <c r="T423" s="57"/>
      <c r="AT423" s="17" t="s">
        <v>318</v>
      </c>
      <c r="AU423" s="17" t="s">
        <v>81</v>
      </c>
    </row>
    <row r="424" spans="2:65" s="1" customFormat="1" ht="16.5" customHeight="1" x14ac:dyDescent="0.2">
      <c r="B424" s="137"/>
      <c r="C424" s="138" t="s">
        <v>1445</v>
      </c>
      <c r="D424" s="138" t="s">
        <v>311</v>
      </c>
      <c r="E424" s="139" t="s">
        <v>9177</v>
      </c>
      <c r="F424" s="140" t="s">
        <v>9178</v>
      </c>
      <c r="G424" s="141" t="s">
        <v>314</v>
      </c>
      <c r="H424" s="142">
        <v>2</v>
      </c>
      <c r="I424" s="143"/>
      <c r="J424" s="144">
        <f>ROUND(I424*H424,2)</f>
        <v>0</v>
      </c>
      <c r="K424" s="206" t="s">
        <v>10982</v>
      </c>
      <c r="L424" s="33"/>
      <c r="M424" s="145" t="s">
        <v>1</v>
      </c>
      <c r="N424" s="146" t="s">
        <v>46</v>
      </c>
      <c r="P424" s="147">
        <f>O424*H424</f>
        <v>0</v>
      </c>
      <c r="Q424" s="147">
        <v>0</v>
      </c>
      <c r="R424" s="147">
        <f>Q424*H424</f>
        <v>0</v>
      </c>
      <c r="S424" s="147">
        <v>0</v>
      </c>
      <c r="T424" s="148">
        <f>S424*H424</f>
        <v>0</v>
      </c>
      <c r="AR424" s="149" t="s">
        <v>120</v>
      </c>
      <c r="AT424" s="149" t="s">
        <v>311</v>
      </c>
      <c r="AU424" s="149" t="s">
        <v>81</v>
      </c>
      <c r="AY424" s="17" t="s">
        <v>309</v>
      </c>
      <c r="BE424" s="150">
        <f>IF(N424="základní",J424,0)</f>
        <v>0</v>
      </c>
      <c r="BF424" s="150">
        <f>IF(N424="snížená",J424,0)</f>
        <v>0</v>
      </c>
      <c r="BG424" s="150">
        <f>IF(N424="zákl. přenesená",J424,0)</f>
        <v>0</v>
      </c>
      <c r="BH424" s="150">
        <f>IF(N424="sníž. přenesená",J424,0)</f>
        <v>0</v>
      </c>
      <c r="BI424" s="150">
        <f>IF(N424="nulová",J424,0)</f>
        <v>0</v>
      </c>
      <c r="BJ424" s="17" t="s">
        <v>88</v>
      </c>
      <c r="BK424" s="150">
        <f>ROUND(I424*H424,2)</f>
        <v>0</v>
      </c>
      <c r="BL424" s="17" t="s">
        <v>120</v>
      </c>
      <c r="BM424" s="149" t="s">
        <v>2878</v>
      </c>
    </row>
    <row r="425" spans="2:65" s="1" customFormat="1" ht="19.5" x14ac:dyDescent="0.2">
      <c r="B425" s="33"/>
      <c r="D425" s="155" t="s">
        <v>318</v>
      </c>
      <c r="F425" s="156" t="s">
        <v>9179</v>
      </c>
      <c r="I425" s="153"/>
      <c r="L425" s="33"/>
      <c r="M425" s="154"/>
      <c r="T425" s="57"/>
      <c r="AT425" s="17" t="s">
        <v>318</v>
      </c>
      <c r="AU425" s="17" t="s">
        <v>81</v>
      </c>
    </row>
    <row r="426" spans="2:65" s="1" customFormat="1" ht="16.5" customHeight="1" x14ac:dyDescent="0.2">
      <c r="B426" s="137"/>
      <c r="C426" s="138" t="s">
        <v>1450</v>
      </c>
      <c r="D426" s="138" t="s">
        <v>311</v>
      </c>
      <c r="E426" s="139" t="s">
        <v>9180</v>
      </c>
      <c r="F426" s="140" t="s">
        <v>9178</v>
      </c>
      <c r="G426" s="141" t="s">
        <v>314</v>
      </c>
      <c r="H426" s="142">
        <v>1</v>
      </c>
      <c r="I426" s="143"/>
      <c r="J426" s="144">
        <f>ROUND(I426*H426,2)</f>
        <v>0</v>
      </c>
      <c r="K426" s="206" t="s">
        <v>10982</v>
      </c>
      <c r="L426" s="33"/>
      <c r="M426" s="145" t="s">
        <v>1</v>
      </c>
      <c r="N426" s="146" t="s">
        <v>46</v>
      </c>
      <c r="P426" s="147">
        <f>O426*H426</f>
        <v>0</v>
      </c>
      <c r="Q426" s="147">
        <v>0</v>
      </c>
      <c r="R426" s="147">
        <f>Q426*H426</f>
        <v>0</v>
      </c>
      <c r="S426" s="147">
        <v>0</v>
      </c>
      <c r="T426" s="148">
        <f>S426*H426</f>
        <v>0</v>
      </c>
      <c r="AR426" s="149" t="s">
        <v>120</v>
      </c>
      <c r="AT426" s="149" t="s">
        <v>311</v>
      </c>
      <c r="AU426" s="149" t="s">
        <v>81</v>
      </c>
      <c r="AY426" s="17" t="s">
        <v>309</v>
      </c>
      <c r="BE426" s="150">
        <f>IF(N426="základní",J426,0)</f>
        <v>0</v>
      </c>
      <c r="BF426" s="150">
        <f>IF(N426="snížená",J426,0)</f>
        <v>0</v>
      </c>
      <c r="BG426" s="150">
        <f>IF(N426="zákl. přenesená",J426,0)</f>
        <v>0</v>
      </c>
      <c r="BH426" s="150">
        <f>IF(N426="sníž. přenesená",J426,0)</f>
        <v>0</v>
      </c>
      <c r="BI426" s="150">
        <f>IF(N426="nulová",J426,0)</f>
        <v>0</v>
      </c>
      <c r="BJ426" s="17" t="s">
        <v>88</v>
      </c>
      <c r="BK426" s="150">
        <f>ROUND(I426*H426,2)</f>
        <v>0</v>
      </c>
      <c r="BL426" s="17" t="s">
        <v>120</v>
      </c>
      <c r="BM426" s="149" t="s">
        <v>2886</v>
      </c>
    </row>
    <row r="427" spans="2:65" s="1" customFormat="1" ht="19.5" x14ac:dyDescent="0.2">
      <c r="B427" s="33"/>
      <c r="D427" s="155" t="s">
        <v>318</v>
      </c>
      <c r="F427" s="156" t="s">
        <v>9181</v>
      </c>
      <c r="I427" s="153"/>
      <c r="L427" s="33"/>
      <c r="M427" s="154"/>
      <c r="T427" s="57"/>
      <c r="AT427" s="17" t="s">
        <v>318</v>
      </c>
      <c r="AU427" s="17" t="s">
        <v>81</v>
      </c>
    </row>
    <row r="428" spans="2:65" s="1" customFormat="1" ht="16.5" customHeight="1" x14ac:dyDescent="0.2">
      <c r="B428" s="137"/>
      <c r="C428" s="138" t="s">
        <v>1457</v>
      </c>
      <c r="D428" s="138" t="s">
        <v>311</v>
      </c>
      <c r="E428" s="139" t="s">
        <v>9182</v>
      </c>
      <c r="F428" s="140" t="s">
        <v>9178</v>
      </c>
      <c r="G428" s="141" t="s">
        <v>314</v>
      </c>
      <c r="H428" s="142">
        <v>1</v>
      </c>
      <c r="I428" s="143"/>
      <c r="J428" s="144">
        <f>ROUND(I428*H428,2)</f>
        <v>0</v>
      </c>
      <c r="K428" s="206" t="s">
        <v>10982</v>
      </c>
      <c r="L428" s="33"/>
      <c r="M428" s="145" t="s">
        <v>1</v>
      </c>
      <c r="N428" s="146" t="s">
        <v>46</v>
      </c>
      <c r="P428" s="147">
        <f>O428*H428</f>
        <v>0</v>
      </c>
      <c r="Q428" s="147">
        <v>0</v>
      </c>
      <c r="R428" s="147">
        <f>Q428*H428</f>
        <v>0</v>
      </c>
      <c r="S428" s="147">
        <v>0</v>
      </c>
      <c r="T428" s="148">
        <f>S428*H428</f>
        <v>0</v>
      </c>
      <c r="AR428" s="149" t="s">
        <v>120</v>
      </c>
      <c r="AT428" s="149" t="s">
        <v>311</v>
      </c>
      <c r="AU428" s="149" t="s">
        <v>81</v>
      </c>
      <c r="AY428" s="17" t="s">
        <v>309</v>
      </c>
      <c r="BE428" s="150">
        <f>IF(N428="základní",J428,0)</f>
        <v>0</v>
      </c>
      <c r="BF428" s="150">
        <f>IF(N428="snížená",J428,0)</f>
        <v>0</v>
      </c>
      <c r="BG428" s="150">
        <f>IF(N428="zákl. přenesená",J428,0)</f>
        <v>0</v>
      </c>
      <c r="BH428" s="150">
        <f>IF(N428="sníž. přenesená",J428,0)</f>
        <v>0</v>
      </c>
      <c r="BI428" s="150">
        <f>IF(N428="nulová",J428,0)</f>
        <v>0</v>
      </c>
      <c r="BJ428" s="17" t="s">
        <v>88</v>
      </c>
      <c r="BK428" s="150">
        <f>ROUND(I428*H428,2)</f>
        <v>0</v>
      </c>
      <c r="BL428" s="17" t="s">
        <v>120</v>
      </c>
      <c r="BM428" s="149" t="s">
        <v>2895</v>
      </c>
    </row>
    <row r="429" spans="2:65" s="1" customFormat="1" ht="19.5" x14ac:dyDescent="0.2">
      <c r="B429" s="33"/>
      <c r="D429" s="155" t="s">
        <v>318</v>
      </c>
      <c r="F429" s="156" t="s">
        <v>9183</v>
      </c>
      <c r="I429" s="153"/>
      <c r="L429" s="33"/>
      <c r="M429" s="154"/>
      <c r="T429" s="57"/>
      <c r="AT429" s="17" t="s">
        <v>318</v>
      </c>
      <c r="AU429" s="17" t="s">
        <v>81</v>
      </c>
    </row>
    <row r="430" spans="2:65" s="1" customFormat="1" ht="16.5" customHeight="1" x14ac:dyDescent="0.2">
      <c r="B430" s="137"/>
      <c r="C430" s="138" t="s">
        <v>1465</v>
      </c>
      <c r="D430" s="138" t="s">
        <v>311</v>
      </c>
      <c r="E430" s="139" t="s">
        <v>9184</v>
      </c>
      <c r="F430" s="140" t="s">
        <v>9178</v>
      </c>
      <c r="G430" s="141" t="s">
        <v>314</v>
      </c>
      <c r="H430" s="142">
        <v>1</v>
      </c>
      <c r="I430" s="143"/>
      <c r="J430" s="144">
        <f>ROUND(I430*H430,2)</f>
        <v>0</v>
      </c>
      <c r="K430" s="206" t="s">
        <v>10982</v>
      </c>
      <c r="L430" s="33"/>
      <c r="M430" s="145" t="s">
        <v>1</v>
      </c>
      <c r="N430" s="146" t="s">
        <v>46</v>
      </c>
      <c r="P430" s="147">
        <f>O430*H430</f>
        <v>0</v>
      </c>
      <c r="Q430" s="147">
        <v>0</v>
      </c>
      <c r="R430" s="147">
        <f>Q430*H430</f>
        <v>0</v>
      </c>
      <c r="S430" s="147">
        <v>0</v>
      </c>
      <c r="T430" s="148">
        <f>S430*H430</f>
        <v>0</v>
      </c>
      <c r="AR430" s="149" t="s">
        <v>120</v>
      </c>
      <c r="AT430" s="149" t="s">
        <v>311</v>
      </c>
      <c r="AU430" s="149" t="s">
        <v>81</v>
      </c>
      <c r="AY430" s="17" t="s">
        <v>309</v>
      </c>
      <c r="BE430" s="150">
        <f>IF(N430="základní",J430,0)</f>
        <v>0</v>
      </c>
      <c r="BF430" s="150">
        <f>IF(N430="snížená",J430,0)</f>
        <v>0</v>
      </c>
      <c r="BG430" s="150">
        <f>IF(N430="zákl. přenesená",J430,0)</f>
        <v>0</v>
      </c>
      <c r="BH430" s="150">
        <f>IF(N430="sníž. přenesená",J430,0)</f>
        <v>0</v>
      </c>
      <c r="BI430" s="150">
        <f>IF(N430="nulová",J430,0)</f>
        <v>0</v>
      </c>
      <c r="BJ430" s="17" t="s">
        <v>88</v>
      </c>
      <c r="BK430" s="150">
        <f>ROUND(I430*H430,2)</f>
        <v>0</v>
      </c>
      <c r="BL430" s="17" t="s">
        <v>120</v>
      </c>
      <c r="BM430" s="149" t="s">
        <v>2903</v>
      </c>
    </row>
    <row r="431" spans="2:65" s="1" customFormat="1" ht="19.5" x14ac:dyDescent="0.2">
      <c r="B431" s="33"/>
      <c r="D431" s="155" t="s">
        <v>318</v>
      </c>
      <c r="F431" s="156" t="s">
        <v>9185</v>
      </c>
      <c r="I431" s="153"/>
      <c r="L431" s="33"/>
      <c r="M431" s="154"/>
      <c r="T431" s="57"/>
      <c r="AT431" s="17" t="s">
        <v>318</v>
      </c>
      <c r="AU431" s="17" t="s">
        <v>81</v>
      </c>
    </row>
    <row r="432" spans="2:65" s="1" customFormat="1" ht="16.5" customHeight="1" x14ac:dyDescent="0.2">
      <c r="B432" s="137"/>
      <c r="C432" s="138" t="s">
        <v>1471</v>
      </c>
      <c r="D432" s="138" t="s">
        <v>311</v>
      </c>
      <c r="E432" s="139" t="s">
        <v>9186</v>
      </c>
      <c r="F432" s="140" t="s">
        <v>9178</v>
      </c>
      <c r="G432" s="141" t="s">
        <v>314</v>
      </c>
      <c r="H432" s="142">
        <v>6</v>
      </c>
      <c r="I432" s="143"/>
      <c r="J432" s="144">
        <f>ROUND(I432*H432,2)</f>
        <v>0</v>
      </c>
      <c r="K432" s="206" t="s">
        <v>10982</v>
      </c>
      <c r="L432" s="33"/>
      <c r="M432" s="145" t="s">
        <v>1</v>
      </c>
      <c r="N432" s="146" t="s">
        <v>46</v>
      </c>
      <c r="P432" s="147">
        <f>O432*H432</f>
        <v>0</v>
      </c>
      <c r="Q432" s="147">
        <v>0</v>
      </c>
      <c r="R432" s="147">
        <f>Q432*H432</f>
        <v>0</v>
      </c>
      <c r="S432" s="147">
        <v>0</v>
      </c>
      <c r="T432" s="148">
        <f>S432*H432</f>
        <v>0</v>
      </c>
      <c r="AR432" s="149" t="s">
        <v>120</v>
      </c>
      <c r="AT432" s="149" t="s">
        <v>311</v>
      </c>
      <c r="AU432" s="149" t="s">
        <v>81</v>
      </c>
      <c r="AY432" s="17" t="s">
        <v>309</v>
      </c>
      <c r="BE432" s="150">
        <f>IF(N432="základní",J432,0)</f>
        <v>0</v>
      </c>
      <c r="BF432" s="150">
        <f>IF(N432="snížená",J432,0)</f>
        <v>0</v>
      </c>
      <c r="BG432" s="150">
        <f>IF(N432="zákl. přenesená",J432,0)</f>
        <v>0</v>
      </c>
      <c r="BH432" s="150">
        <f>IF(N432="sníž. přenesená",J432,0)</f>
        <v>0</v>
      </c>
      <c r="BI432" s="150">
        <f>IF(N432="nulová",J432,0)</f>
        <v>0</v>
      </c>
      <c r="BJ432" s="17" t="s">
        <v>88</v>
      </c>
      <c r="BK432" s="150">
        <f>ROUND(I432*H432,2)</f>
        <v>0</v>
      </c>
      <c r="BL432" s="17" t="s">
        <v>120</v>
      </c>
      <c r="BM432" s="149" t="s">
        <v>2911</v>
      </c>
    </row>
    <row r="433" spans="2:65" s="1" customFormat="1" ht="19.5" x14ac:dyDescent="0.2">
      <c r="B433" s="33"/>
      <c r="D433" s="155" t="s">
        <v>318</v>
      </c>
      <c r="F433" s="156" t="s">
        <v>9187</v>
      </c>
      <c r="I433" s="153"/>
      <c r="L433" s="33"/>
      <c r="M433" s="154"/>
      <c r="T433" s="57"/>
      <c r="AT433" s="17" t="s">
        <v>318</v>
      </c>
      <c r="AU433" s="17" t="s">
        <v>81</v>
      </c>
    </row>
    <row r="434" spans="2:65" s="1" customFormat="1" ht="16.5" customHeight="1" x14ac:dyDescent="0.2">
      <c r="B434" s="137"/>
      <c r="C434" s="138" t="s">
        <v>1477</v>
      </c>
      <c r="D434" s="138" t="s">
        <v>311</v>
      </c>
      <c r="E434" s="139" t="s">
        <v>9188</v>
      </c>
      <c r="F434" s="140" t="s">
        <v>9178</v>
      </c>
      <c r="G434" s="141" t="s">
        <v>314</v>
      </c>
      <c r="H434" s="142">
        <v>3</v>
      </c>
      <c r="I434" s="143"/>
      <c r="J434" s="144">
        <f>ROUND(I434*H434,2)</f>
        <v>0</v>
      </c>
      <c r="K434" s="206" t="s">
        <v>10982</v>
      </c>
      <c r="L434" s="33"/>
      <c r="M434" s="145" t="s">
        <v>1</v>
      </c>
      <c r="N434" s="146" t="s">
        <v>46</v>
      </c>
      <c r="P434" s="147">
        <f>O434*H434</f>
        <v>0</v>
      </c>
      <c r="Q434" s="147">
        <v>0</v>
      </c>
      <c r="R434" s="147">
        <f>Q434*H434</f>
        <v>0</v>
      </c>
      <c r="S434" s="147">
        <v>0</v>
      </c>
      <c r="T434" s="148">
        <f>S434*H434</f>
        <v>0</v>
      </c>
      <c r="AR434" s="149" t="s">
        <v>120</v>
      </c>
      <c r="AT434" s="149" t="s">
        <v>311</v>
      </c>
      <c r="AU434" s="149" t="s">
        <v>81</v>
      </c>
      <c r="AY434" s="17" t="s">
        <v>309</v>
      </c>
      <c r="BE434" s="150">
        <f>IF(N434="základní",J434,0)</f>
        <v>0</v>
      </c>
      <c r="BF434" s="150">
        <f>IF(N434="snížená",J434,0)</f>
        <v>0</v>
      </c>
      <c r="BG434" s="150">
        <f>IF(N434="zákl. přenesená",J434,0)</f>
        <v>0</v>
      </c>
      <c r="BH434" s="150">
        <f>IF(N434="sníž. přenesená",J434,0)</f>
        <v>0</v>
      </c>
      <c r="BI434" s="150">
        <f>IF(N434="nulová",J434,0)</f>
        <v>0</v>
      </c>
      <c r="BJ434" s="17" t="s">
        <v>88</v>
      </c>
      <c r="BK434" s="150">
        <f>ROUND(I434*H434,2)</f>
        <v>0</v>
      </c>
      <c r="BL434" s="17" t="s">
        <v>120</v>
      </c>
      <c r="BM434" s="149" t="s">
        <v>2919</v>
      </c>
    </row>
    <row r="435" spans="2:65" s="1" customFormat="1" ht="19.5" x14ac:dyDescent="0.2">
      <c r="B435" s="33"/>
      <c r="D435" s="155" t="s">
        <v>318</v>
      </c>
      <c r="F435" s="156" t="s">
        <v>9183</v>
      </c>
      <c r="I435" s="153"/>
      <c r="L435" s="33"/>
      <c r="M435" s="154"/>
      <c r="T435" s="57"/>
      <c r="AT435" s="17" t="s">
        <v>318</v>
      </c>
      <c r="AU435" s="17" t="s">
        <v>81</v>
      </c>
    </row>
    <row r="436" spans="2:65" s="1" customFormat="1" ht="16.5" customHeight="1" x14ac:dyDescent="0.2">
      <c r="B436" s="137"/>
      <c r="C436" s="138" t="s">
        <v>1483</v>
      </c>
      <c r="D436" s="138" t="s">
        <v>311</v>
      </c>
      <c r="E436" s="139" t="s">
        <v>9189</v>
      </c>
      <c r="F436" s="140" t="s">
        <v>9178</v>
      </c>
      <c r="G436" s="141" t="s">
        <v>314</v>
      </c>
      <c r="H436" s="142">
        <v>1</v>
      </c>
      <c r="I436" s="143"/>
      <c r="J436" s="144">
        <f>ROUND(I436*H436,2)</f>
        <v>0</v>
      </c>
      <c r="K436" s="206" t="s">
        <v>10982</v>
      </c>
      <c r="L436" s="33"/>
      <c r="M436" s="145" t="s">
        <v>1</v>
      </c>
      <c r="N436" s="146" t="s">
        <v>46</v>
      </c>
      <c r="P436" s="147">
        <f>O436*H436</f>
        <v>0</v>
      </c>
      <c r="Q436" s="147">
        <v>0</v>
      </c>
      <c r="R436" s="147">
        <f>Q436*H436</f>
        <v>0</v>
      </c>
      <c r="S436" s="147">
        <v>0</v>
      </c>
      <c r="T436" s="148">
        <f>S436*H436</f>
        <v>0</v>
      </c>
      <c r="AR436" s="149" t="s">
        <v>120</v>
      </c>
      <c r="AT436" s="149" t="s">
        <v>311</v>
      </c>
      <c r="AU436" s="149" t="s">
        <v>81</v>
      </c>
      <c r="AY436" s="17" t="s">
        <v>309</v>
      </c>
      <c r="BE436" s="150">
        <f>IF(N436="základní",J436,0)</f>
        <v>0</v>
      </c>
      <c r="BF436" s="150">
        <f>IF(N436="snížená",J436,0)</f>
        <v>0</v>
      </c>
      <c r="BG436" s="150">
        <f>IF(N436="zákl. přenesená",J436,0)</f>
        <v>0</v>
      </c>
      <c r="BH436" s="150">
        <f>IF(N436="sníž. přenesená",J436,0)</f>
        <v>0</v>
      </c>
      <c r="BI436" s="150">
        <f>IF(N436="nulová",J436,0)</f>
        <v>0</v>
      </c>
      <c r="BJ436" s="17" t="s">
        <v>88</v>
      </c>
      <c r="BK436" s="150">
        <f>ROUND(I436*H436,2)</f>
        <v>0</v>
      </c>
      <c r="BL436" s="17" t="s">
        <v>120</v>
      </c>
      <c r="BM436" s="149" t="s">
        <v>2927</v>
      </c>
    </row>
    <row r="437" spans="2:65" s="1" customFormat="1" ht="19.5" x14ac:dyDescent="0.2">
      <c r="B437" s="33"/>
      <c r="D437" s="155" t="s">
        <v>318</v>
      </c>
      <c r="F437" s="156" t="s">
        <v>9190</v>
      </c>
      <c r="I437" s="153"/>
      <c r="L437" s="33"/>
      <c r="M437" s="154"/>
      <c r="T437" s="57"/>
      <c r="AT437" s="17" t="s">
        <v>318</v>
      </c>
      <c r="AU437" s="17" t="s">
        <v>81</v>
      </c>
    </row>
    <row r="438" spans="2:65" s="1" customFormat="1" ht="16.5" customHeight="1" x14ac:dyDescent="0.2">
      <c r="B438" s="137"/>
      <c r="C438" s="138" t="s">
        <v>1489</v>
      </c>
      <c r="D438" s="138" t="s">
        <v>311</v>
      </c>
      <c r="E438" s="139" t="s">
        <v>9191</v>
      </c>
      <c r="F438" s="140" t="s">
        <v>9178</v>
      </c>
      <c r="G438" s="141" t="s">
        <v>314</v>
      </c>
      <c r="H438" s="142">
        <v>1</v>
      </c>
      <c r="I438" s="143"/>
      <c r="J438" s="144">
        <f>ROUND(I438*H438,2)</f>
        <v>0</v>
      </c>
      <c r="K438" s="206" t="s">
        <v>10982</v>
      </c>
      <c r="L438" s="33"/>
      <c r="M438" s="145" t="s">
        <v>1</v>
      </c>
      <c r="N438" s="146" t="s">
        <v>46</v>
      </c>
      <c r="P438" s="147">
        <f>O438*H438</f>
        <v>0</v>
      </c>
      <c r="Q438" s="147">
        <v>0</v>
      </c>
      <c r="R438" s="147">
        <f>Q438*H438</f>
        <v>0</v>
      </c>
      <c r="S438" s="147">
        <v>0</v>
      </c>
      <c r="T438" s="148">
        <f>S438*H438</f>
        <v>0</v>
      </c>
      <c r="AR438" s="149" t="s">
        <v>120</v>
      </c>
      <c r="AT438" s="149" t="s">
        <v>311</v>
      </c>
      <c r="AU438" s="149" t="s">
        <v>81</v>
      </c>
      <c r="AY438" s="17" t="s">
        <v>309</v>
      </c>
      <c r="BE438" s="150">
        <f>IF(N438="základní",J438,0)</f>
        <v>0</v>
      </c>
      <c r="BF438" s="150">
        <f>IF(N438="snížená",J438,0)</f>
        <v>0</v>
      </c>
      <c r="BG438" s="150">
        <f>IF(N438="zákl. přenesená",J438,0)</f>
        <v>0</v>
      </c>
      <c r="BH438" s="150">
        <f>IF(N438="sníž. přenesená",J438,0)</f>
        <v>0</v>
      </c>
      <c r="BI438" s="150">
        <f>IF(N438="nulová",J438,0)</f>
        <v>0</v>
      </c>
      <c r="BJ438" s="17" t="s">
        <v>88</v>
      </c>
      <c r="BK438" s="150">
        <f>ROUND(I438*H438,2)</f>
        <v>0</v>
      </c>
      <c r="BL438" s="17" t="s">
        <v>120</v>
      </c>
      <c r="BM438" s="149" t="s">
        <v>2935</v>
      </c>
    </row>
    <row r="439" spans="2:65" s="1" customFormat="1" ht="19.5" x14ac:dyDescent="0.2">
      <c r="B439" s="33"/>
      <c r="D439" s="155" t="s">
        <v>318</v>
      </c>
      <c r="F439" s="156" t="s">
        <v>9192</v>
      </c>
      <c r="I439" s="153"/>
      <c r="L439" s="33"/>
      <c r="M439" s="154"/>
      <c r="T439" s="57"/>
      <c r="AT439" s="17" t="s">
        <v>318</v>
      </c>
      <c r="AU439" s="17" t="s">
        <v>81</v>
      </c>
    </row>
    <row r="440" spans="2:65" s="1" customFormat="1" ht="16.5" customHeight="1" x14ac:dyDescent="0.2">
      <c r="B440" s="137"/>
      <c r="C440" s="138" t="s">
        <v>1495</v>
      </c>
      <c r="D440" s="138" t="s">
        <v>311</v>
      </c>
      <c r="E440" s="139" t="s">
        <v>9193</v>
      </c>
      <c r="F440" s="140" t="s">
        <v>9178</v>
      </c>
      <c r="G440" s="141" t="s">
        <v>314</v>
      </c>
      <c r="H440" s="142">
        <v>2</v>
      </c>
      <c r="I440" s="143"/>
      <c r="J440" s="144">
        <f>ROUND(I440*H440,2)</f>
        <v>0</v>
      </c>
      <c r="K440" s="206" t="s">
        <v>10982</v>
      </c>
      <c r="L440" s="33"/>
      <c r="M440" s="145" t="s">
        <v>1</v>
      </c>
      <c r="N440" s="146" t="s">
        <v>46</v>
      </c>
      <c r="P440" s="147">
        <f>O440*H440</f>
        <v>0</v>
      </c>
      <c r="Q440" s="147">
        <v>0</v>
      </c>
      <c r="R440" s="147">
        <f>Q440*H440</f>
        <v>0</v>
      </c>
      <c r="S440" s="147">
        <v>0</v>
      </c>
      <c r="T440" s="148">
        <f>S440*H440</f>
        <v>0</v>
      </c>
      <c r="AR440" s="149" t="s">
        <v>120</v>
      </c>
      <c r="AT440" s="149" t="s">
        <v>311</v>
      </c>
      <c r="AU440" s="149" t="s">
        <v>81</v>
      </c>
      <c r="AY440" s="17" t="s">
        <v>309</v>
      </c>
      <c r="BE440" s="150">
        <f>IF(N440="základní",J440,0)</f>
        <v>0</v>
      </c>
      <c r="BF440" s="150">
        <f>IF(N440="snížená",J440,0)</f>
        <v>0</v>
      </c>
      <c r="BG440" s="150">
        <f>IF(N440="zákl. přenesená",J440,0)</f>
        <v>0</v>
      </c>
      <c r="BH440" s="150">
        <f>IF(N440="sníž. přenesená",J440,0)</f>
        <v>0</v>
      </c>
      <c r="BI440" s="150">
        <f>IF(N440="nulová",J440,0)</f>
        <v>0</v>
      </c>
      <c r="BJ440" s="17" t="s">
        <v>88</v>
      </c>
      <c r="BK440" s="150">
        <f>ROUND(I440*H440,2)</f>
        <v>0</v>
      </c>
      <c r="BL440" s="17" t="s">
        <v>120</v>
      </c>
      <c r="BM440" s="149" t="s">
        <v>2943</v>
      </c>
    </row>
    <row r="441" spans="2:65" s="1" customFormat="1" ht="19.5" x14ac:dyDescent="0.2">
      <c r="B441" s="33"/>
      <c r="D441" s="155" t="s">
        <v>318</v>
      </c>
      <c r="F441" s="156" t="s">
        <v>9194</v>
      </c>
      <c r="I441" s="153"/>
      <c r="L441" s="33"/>
      <c r="M441" s="154"/>
      <c r="T441" s="57"/>
      <c r="AT441" s="17" t="s">
        <v>318</v>
      </c>
      <c r="AU441" s="17" t="s">
        <v>81</v>
      </c>
    </row>
    <row r="442" spans="2:65" s="1" customFormat="1" ht="16.5" customHeight="1" x14ac:dyDescent="0.2">
      <c r="B442" s="137"/>
      <c r="C442" s="138" t="s">
        <v>1500</v>
      </c>
      <c r="D442" s="138" t="s">
        <v>311</v>
      </c>
      <c r="E442" s="139" t="s">
        <v>9195</v>
      </c>
      <c r="F442" s="140" t="s">
        <v>9178</v>
      </c>
      <c r="G442" s="141" t="s">
        <v>314</v>
      </c>
      <c r="H442" s="142">
        <v>2</v>
      </c>
      <c r="I442" s="143"/>
      <c r="J442" s="144">
        <f>ROUND(I442*H442,2)</f>
        <v>0</v>
      </c>
      <c r="K442" s="206" t="s">
        <v>10982</v>
      </c>
      <c r="L442" s="33"/>
      <c r="M442" s="145" t="s">
        <v>1</v>
      </c>
      <c r="N442" s="146" t="s">
        <v>46</v>
      </c>
      <c r="P442" s="147">
        <f>O442*H442</f>
        <v>0</v>
      </c>
      <c r="Q442" s="147">
        <v>0</v>
      </c>
      <c r="R442" s="147">
        <f>Q442*H442</f>
        <v>0</v>
      </c>
      <c r="S442" s="147">
        <v>0</v>
      </c>
      <c r="T442" s="148">
        <f>S442*H442</f>
        <v>0</v>
      </c>
      <c r="AR442" s="149" t="s">
        <v>120</v>
      </c>
      <c r="AT442" s="149" t="s">
        <v>311</v>
      </c>
      <c r="AU442" s="149" t="s">
        <v>81</v>
      </c>
      <c r="AY442" s="17" t="s">
        <v>309</v>
      </c>
      <c r="BE442" s="150">
        <f>IF(N442="základní",J442,0)</f>
        <v>0</v>
      </c>
      <c r="BF442" s="150">
        <f>IF(N442="snížená",J442,0)</f>
        <v>0</v>
      </c>
      <c r="BG442" s="150">
        <f>IF(N442="zákl. přenesená",J442,0)</f>
        <v>0</v>
      </c>
      <c r="BH442" s="150">
        <f>IF(N442="sníž. přenesená",J442,0)</f>
        <v>0</v>
      </c>
      <c r="BI442" s="150">
        <f>IF(N442="nulová",J442,0)</f>
        <v>0</v>
      </c>
      <c r="BJ442" s="17" t="s">
        <v>88</v>
      </c>
      <c r="BK442" s="150">
        <f>ROUND(I442*H442,2)</f>
        <v>0</v>
      </c>
      <c r="BL442" s="17" t="s">
        <v>120</v>
      </c>
      <c r="BM442" s="149" t="s">
        <v>2951</v>
      </c>
    </row>
    <row r="443" spans="2:65" s="1" customFormat="1" ht="19.5" x14ac:dyDescent="0.2">
      <c r="B443" s="33"/>
      <c r="D443" s="155" t="s">
        <v>318</v>
      </c>
      <c r="F443" s="156" t="s">
        <v>9196</v>
      </c>
      <c r="I443" s="153"/>
      <c r="L443" s="33"/>
      <c r="M443" s="154"/>
      <c r="T443" s="57"/>
      <c r="AT443" s="17" t="s">
        <v>318</v>
      </c>
      <c r="AU443" s="17" t="s">
        <v>81</v>
      </c>
    </row>
    <row r="444" spans="2:65" s="1" customFormat="1" ht="16.5" customHeight="1" x14ac:dyDescent="0.2">
      <c r="B444" s="137"/>
      <c r="C444" s="138" t="s">
        <v>1506</v>
      </c>
      <c r="D444" s="138" t="s">
        <v>311</v>
      </c>
      <c r="E444" s="139" t="s">
        <v>9197</v>
      </c>
      <c r="F444" s="140" t="s">
        <v>9178</v>
      </c>
      <c r="G444" s="141" t="s">
        <v>314</v>
      </c>
      <c r="H444" s="142">
        <v>1</v>
      </c>
      <c r="I444" s="143"/>
      <c r="J444" s="144">
        <f>ROUND(I444*H444,2)</f>
        <v>0</v>
      </c>
      <c r="K444" s="206" t="s">
        <v>10982</v>
      </c>
      <c r="L444" s="33"/>
      <c r="M444" s="145" t="s">
        <v>1</v>
      </c>
      <c r="N444" s="146" t="s">
        <v>46</v>
      </c>
      <c r="P444" s="147">
        <f>O444*H444</f>
        <v>0</v>
      </c>
      <c r="Q444" s="147">
        <v>0</v>
      </c>
      <c r="R444" s="147">
        <f>Q444*H444</f>
        <v>0</v>
      </c>
      <c r="S444" s="147">
        <v>0</v>
      </c>
      <c r="T444" s="148">
        <f>S444*H444</f>
        <v>0</v>
      </c>
      <c r="AR444" s="149" t="s">
        <v>120</v>
      </c>
      <c r="AT444" s="149" t="s">
        <v>311</v>
      </c>
      <c r="AU444" s="149" t="s">
        <v>81</v>
      </c>
      <c r="AY444" s="17" t="s">
        <v>309</v>
      </c>
      <c r="BE444" s="150">
        <f>IF(N444="základní",J444,0)</f>
        <v>0</v>
      </c>
      <c r="BF444" s="150">
        <f>IF(N444="snížená",J444,0)</f>
        <v>0</v>
      </c>
      <c r="BG444" s="150">
        <f>IF(N444="zákl. přenesená",J444,0)</f>
        <v>0</v>
      </c>
      <c r="BH444" s="150">
        <f>IF(N444="sníž. přenesená",J444,0)</f>
        <v>0</v>
      </c>
      <c r="BI444" s="150">
        <f>IF(N444="nulová",J444,0)</f>
        <v>0</v>
      </c>
      <c r="BJ444" s="17" t="s">
        <v>88</v>
      </c>
      <c r="BK444" s="150">
        <f>ROUND(I444*H444,2)</f>
        <v>0</v>
      </c>
      <c r="BL444" s="17" t="s">
        <v>120</v>
      </c>
      <c r="BM444" s="149" t="s">
        <v>2959</v>
      </c>
    </row>
    <row r="445" spans="2:65" s="1" customFormat="1" ht="19.5" x14ac:dyDescent="0.2">
      <c r="B445" s="33"/>
      <c r="D445" s="155" t="s">
        <v>318</v>
      </c>
      <c r="F445" s="156" t="s">
        <v>9198</v>
      </c>
      <c r="I445" s="153"/>
      <c r="L445" s="33"/>
      <c r="M445" s="154"/>
      <c r="T445" s="57"/>
      <c r="AT445" s="17" t="s">
        <v>318</v>
      </c>
      <c r="AU445" s="17" t="s">
        <v>81</v>
      </c>
    </row>
    <row r="446" spans="2:65" s="1" customFormat="1" ht="16.5" customHeight="1" x14ac:dyDescent="0.2">
      <c r="B446" s="137"/>
      <c r="C446" s="138" t="s">
        <v>1512</v>
      </c>
      <c r="D446" s="138" t="s">
        <v>311</v>
      </c>
      <c r="E446" s="139" t="s">
        <v>9199</v>
      </c>
      <c r="F446" s="140" t="s">
        <v>9200</v>
      </c>
      <c r="G446" s="141" t="s">
        <v>314</v>
      </c>
      <c r="H446" s="142">
        <v>1</v>
      </c>
      <c r="I446" s="143"/>
      <c r="J446" s="144">
        <f>ROUND(I446*H446,2)</f>
        <v>0</v>
      </c>
      <c r="K446" s="206" t="s">
        <v>10982</v>
      </c>
      <c r="L446" s="33"/>
      <c r="M446" s="145" t="s">
        <v>1</v>
      </c>
      <c r="N446" s="146" t="s">
        <v>46</v>
      </c>
      <c r="P446" s="147">
        <f>O446*H446</f>
        <v>0</v>
      </c>
      <c r="Q446" s="147">
        <v>0</v>
      </c>
      <c r="R446" s="147">
        <f>Q446*H446</f>
        <v>0</v>
      </c>
      <c r="S446" s="147">
        <v>0</v>
      </c>
      <c r="T446" s="148">
        <f>S446*H446</f>
        <v>0</v>
      </c>
      <c r="AR446" s="149" t="s">
        <v>120</v>
      </c>
      <c r="AT446" s="149" t="s">
        <v>311</v>
      </c>
      <c r="AU446" s="149" t="s">
        <v>81</v>
      </c>
      <c r="AY446" s="17" t="s">
        <v>309</v>
      </c>
      <c r="BE446" s="150">
        <f>IF(N446="základní",J446,0)</f>
        <v>0</v>
      </c>
      <c r="BF446" s="150">
        <f>IF(N446="snížená",J446,0)</f>
        <v>0</v>
      </c>
      <c r="BG446" s="150">
        <f>IF(N446="zákl. přenesená",J446,0)</f>
        <v>0</v>
      </c>
      <c r="BH446" s="150">
        <f>IF(N446="sníž. přenesená",J446,0)</f>
        <v>0</v>
      </c>
      <c r="BI446" s="150">
        <f>IF(N446="nulová",J446,0)</f>
        <v>0</v>
      </c>
      <c r="BJ446" s="17" t="s">
        <v>88</v>
      </c>
      <c r="BK446" s="150">
        <f>ROUND(I446*H446,2)</f>
        <v>0</v>
      </c>
      <c r="BL446" s="17" t="s">
        <v>120</v>
      </c>
      <c r="BM446" s="149" t="s">
        <v>2967</v>
      </c>
    </row>
    <row r="447" spans="2:65" s="1" customFormat="1" ht="19.5" x14ac:dyDescent="0.2">
      <c r="B447" s="33"/>
      <c r="D447" s="155" t="s">
        <v>318</v>
      </c>
      <c r="F447" s="156" t="s">
        <v>9201</v>
      </c>
      <c r="I447" s="153"/>
      <c r="L447" s="33"/>
      <c r="M447" s="154"/>
      <c r="T447" s="57"/>
      <c r="AT447" s="17" t="s">
        <v>318</v>
      </c>
      <c r="AU447" s="17" t="s">
        <v>81</v>
      </c>
    </row>
    <row r="448" spans="2:65" s="1" customFormat="1" ht="16.5" customHeight="1" x14ac:dyDescent="0.2">
      <c r="B448" s="137"/>
      <c r="C448" s="138" t="s">
        <v>1520</v>
      </c>
      <c r="D448" s="138" t="s">
        <v>311</v>
      </c>
      <c r="E448" s="139" t="s">
        <v>9202</v>
      </c>
      <c r="F448" s="140" t="s">
        <v>9200</v>
      </c>
      <c r="G448" s="141" t="s">
        <v>314</v>
      </c>
      <c r="H448" s="142">
        <v>1</v>
      </c>
      <c r="I448" s="143"/>
      <c r="J448" s="144">
        <f>ROUND(I448*H448,2)</f>
        <v>0</v>
      </c>
      <c r="K448" s="206" t="s">
        <v>10982</v>
      </c>
      <c r="L448" s="33"/>
      <c r="M448" s="145" t="s">
        <v>1</v>
      </c>
      <c r="N448" s="146" t="s">
        <v>46</v>
      </c>
      <c r="P448" s="147">
        <f>O448*H448</f>
        <v>0</v>
      </c>
      <c r="Q448" s="147">
        <v>0</v>
      </c>
      <c r="R448" s="147">
        <f>Q448*H448</f>
        <v>0</v>
      </c>
      <c r="S448" s="147">
        <v>0</v>
      </c>
      <c r="T448" s="148">
        <f>S448*H448</f>
        <v>0</v>
      </c>
      <c r="AR448" s="149" t="s">
        <v>120</v>
      </c>
      <c r="AT448" s="149" t="s">
        <v>311</v>
      </c>
      <c r="AU448" s="149" t="s">
        <v>81</v>
      </c>
      <c r="AY448" s="17" t="s">
        <v>309</v>
      </c>
      <c r="BE448" s="150">
        <f>IF(N448="základní",J448,0)</f>
        <v>0</v>
      </c>
      <c r="BF448" s="150">
        <f>IF(N448="snížená",J448,0)</f>
        <v>0</v>
      </c>
      <c r="BG448" s="150">
        <f>IF(N448="zákl. přenesená",J448,0)</f>
        <v>0</v>
      </c>
      <c r="BH448" s="150">
        <f>IF(N448="sníž. přenesená",J448,0)</f>
        <v>0</v>
      </c>
      <c r="BI448" s="150">
        <f>IF(N448="nulová",J448,0)</f>
        <v>0</v>
      </c>
      <c r="BJ448" s="17" t="s">
        <v>88</v>
      </c>
      <c r="BK448" s="150">
        <f>ROUND(I448*H448,2)</f>
        <v>0</v>
      </c>
      <c r="BL448" s="17" t="s">
        <v>120</v>
      </c>
      <c r="BM448" s="149" t="s">
        <v>2975</v>
      </c>
    </row>
    <row r="449" spans="2:65" s="1" customFormat="1" ht="19.5" x14ac:dyDescent="0.2">
      <c r="B449" s="33"/>
      <c r="D449" s="155" t="s">
        <v>318</v>
      </c>
      <c r="F449" s="156" t="s">
        <v>9203</v>
      </c>
      <c r="I449" s="153"/>
      <c r="L449" s="33"/>
      <c r="M449" s="154"/>
      <c r="T449" s="57"/>
      <c r="AT449" s="17" t="s">
        <v>318</v>
      </c>
      <c r="AU449" s="17" t="s">
        <v>81</v>
      </c>
    </row>
    <row r="450" spans="2:65" s="1" customFormat="1" ht="16.5" customHeight="1" x14ac:dyDescent="0.2">
      <c r="B450" s="137"/>
      <c r="C450" s="138" t="s">
        <v>1526</v>
      </c>
      <c r="D450" s="138" t="s">
        <v>311</v>
      </c>
      <c r="E450" s="139" t="s">
        <v>9204</v>
      </c>
      <c r="F450" s="140" t="s">
        <v>9205</v>
      </c>
      <c r="G450" s="141" t="s">
        <v>314</v>
      </c>
      <c r="H450" s="142">
        <v>2</v>
      </c>
      <c r="I450" s="143"/>
      <c r="J450" s="144">
        <f>ROUND(I450*H450,2)</f>
        <v>0</v>
      </c>
      <c r="K450" s="206" t="s">
        <v>10982</v>
      </c>
      <c r="L450" s="33"/>
      <c r="M450" s="145" t="s">
        <v>1</v>
      </c>
      <c r="N450" s="146" t="s">
        <v>46</v>
      </c>
      <c r="P450" s="147">
        <f>O450*H450</f>
        <v>0</v>
      </c>
      <c r="Q450" s="147">
        <v>0</v>
      </c>
      <c r="R450" s="147">
        <f>Q450*H450</f>
        <v>0</v>
      </c>
      <c r="S450" s="147">
        <v>0</v>
      </c>
      <c r="T450" s="148">
        <f>S450*H450</f>
        <v>0</v>
      </c>
      <c r="AR450" s="149" t="s">
        <v>120</v>
      </c>
      <c r="AT450" s="149" t="s">
        <v>311</v>
      </c>
      <c r="AU450" s="149" t="s">
        <v>81</v>
      </c>
      <c r="AY450" s="17" t="s">
        <v>309</v>
      </c>
      <c r="BE450" s="150">
        <f>IF(N450="základní",J450,0)</f>
        <v>0</v>
      </c>
      <c r="BF450" s="150">
        <f>IF(N450="snížená",J450,0)</f>
        <v>0</v>
      </c>
      <c r="BG450" s="150">
        <f>IF(N450="zákl. přenesená",J450,0)</f>
        <v>0</v>
      </c>
      <c r="BH450" s="150">
        <f>IF(N450="sníž. přenesená",J450,0)</f>
        <v>0</v>
      </c>
      <c r="BI450" s="150">
        <f>IF(N450="nulová",J450,0)</f>
        <v>0</v>
      </c>
      <c r="BJ450" s="17" t="s">
        <v>88</v>
      </c>
      <c r="BK450" s="150">
        <f>ROUND(I450*H450,2)</f>
        <v>0</v>
      </c>
      <c r="BL450" s="17" t="s">
        <v>120</v>
      </c>
      <c r="BM450" s="149" t="s">
        <v>2983</v>
      </c>
    </row>
    <row r="451" spans="2:65" s="1" customFormat="1" ht="19.5" x14ac:dyDescent="0.2">
      <c r="B451" s="33"/>
      <c r="D451" s="155" t="s">
        <v>318</v>
      </c>
      <c r="F451" s="156" t="s">
        <v>9206</v>
      </c>
      <c r="I451" s="153"/>
      <c r="L451" s="33"/>
      <c r="M451" s="154"/>
      <c r="T451" s="57"/>
      <c r="AT451" s="17" t="s">
        <v>318</v>
      </c>
      <c r="AU451" s="17" t="s">
        <v>81</v>
      </c>
    </row>
    <row r="452" spans="2:65" s="1" customFormat="1" ht="16.5" customHeight="1" x14ac:dyDescent="0.2">
      <c r="B452" s="137"/>
      <c r="C452" s="138" t="s">
        <v>1532</v>
      </c>
      <c r="D452" s="138" t="s">
        <v>311</v>
      </c>
      <c r="E452" s="139" t="s">
        <v>9207</v>
      </c>
      <c r="F452" s="140" t="s">
        <v>9208</v>
      </c>
      <c r="G452" s="141" t="s">
        <v>314</v>
      </c>
      <c r="H452" s="142">
        <v>1</v>
      </c>
      <c r="I452" s="143"/>
      <c r="J452" s="144">
        <f>ROUND(I452*H452,2)</f>
        <v>0</v>
      </c>
      <c r="K452" s="206" t="s">
        <v>10982</v>
      </c>
      <c r="L452" s="33"/>
      <c r="M452" s="145" t="s">
        <v>1</v>
      </c>
      <c r="N452" s="146" t="s">
        <v>46</v>
      </c>
      <c r="P452" s="147">
        <f>O452*H452</f>
        <v>0</v>
      </c>
      <c r="Q452" s="147">
        <v>0</v>
      </c>
      <c r="R452" s="147">
        <f>Q452*H452</f>
        <v>0</v>
      </c>
      <c r="S452" s="147">
        <v>0</v>
      </c>
      <c r="T452" s="148">
        <f>S452*H452</f>
        <v>0</v>
      </c>
      <c r="AR452" s="149" t="s">
        <v>120</v>
      </c>
      <c r="AT452" s="149" t="s">
        <v>311</v>
      </c>
      <c r="AU452" s="149" t="s">
        <v>81</v>
      </c>
      <c r="AY452" s="17" t="s">
        <v>309</v>
      </c>
      <c r="BE452" s="150">
        <f>IF(N452="základní",J452,0)</f>
        <v>0</v>
      </c>
      <c r="BF452" s="150">
        <f>IF(N452="snížená",J452,0)</f>
        <v>0</v>
      </c>
      <c r="BG452" s="150">
        <f>IF(N452="zákl. přenesená",J452,0)</f>
        <v>0</v>
      </c>
      <c r="BH452" s="150">
        <f>IF(N452="sníž. přenesená",J452,0)</f>
        <v>0</v>
      </c>
      <c r="BI452" s="150">
        <f>IF(N452="nulová",J452,0)</f>
        <v>0</v>
      </c>
      <c r="BJ452" s="17" t="s">
        <v>88</v>
      </c>
      <c r="BK452" s="150">
        <f>ROUND(I452*H452,2)</f>
        <v>0</v>
      </c>
      <c r="BL452" s="17" t="s">
        <v>120</v>
      </c>
      <c r="BM452" s="149" t="s">
        <v>2991</v>
      </c>
    </row>
    <row r="453" spans="2:65" s="1" customFormat="1" ht="19.5" x14ac:dyDescent="0.2">
      <c r="B453" s="33"/>
      <c r="D453" s="155" t="s">
        <v>318</v>
      </c>
      <c r="F453" s="156" t="s">
        <v>9209</v>
      </c>
      <c r="I453" s="153"/>
      <c r="L453" s="33"/>
      <c r="M453" s="154"/>
      <c r="T453" s="57"/>
      <c r="AT453" s="17" t="s">
        <v>318</v>
      </c>
      <c r="AU453" s="17" t="s">
        <v>81</v>
      </c>
    </row>
    <row r="454" spans="2:65" s="1" customFormat="1" ht="16.5" customHeight="1" x14ac:dyDescent="0.2">
      <c r="B454" s="137"/>
      <c r="C454" s="138" t="s">
        <v>1537</v>
      </c>
      <c r="D454" s="138" t="s">
        <v>311</v>
      </c>
      <c r="E454" s="139" t="s">
        <v>9210</v>
      </c>
      <c r="F454" s="140" t="s">
        <v>9208</v>
      </c>
      <c r="G454" s="141" t="s">
        <v>314</v>
      </c>
      <c r="H454" s="142">
        <v>1</v>
      </c>
      <c r="I454" s="143"/>
      <c r="J454" s="144">
        <f>ROUND(I454*H454,2)</f>
        <v>0</v>
      </c>
      <c r="K454" s="206" t="s">
        <v>10982</v>
      </c>
      <c r="L454" s="33"/>
      <c r="M454" s="145" t="s">
        <v>1</v>
      </c>
      <c r="N454" s="146" t="s">
        <v>46</v>
      </c>
      <c r="P454" s="147">
        <f>O454*H454</f>
        <v>0</v>
      </c>
      <c r="Q454" s="147">
        <v>0</v>
      </c>
      <c r="R454" s="147">
        <f>Q454*H454</f>
        <v>0</v>
      </c>
      <c r="S454" s="147">
        <v>0</v>
      </c>
      <c r="T454" s="148">
        <f>S454*H454</f>
        <v>0</v>
      </c>
      <c r="AR454" s="149" t="s">
        <v>120</v>
      </c>
      <c r="AT454" s="149" t="s">
        <v>311</v>
      </c>
      <c r="AU454" s="149" t="s">
        <v>81</v>
      </c>
      <c r="AY454" s="17" t="s">
        <v>309</v>
      </c>
      <c r="BE454" s="150">
        <f>IF(N454="základní",J454,0)</f>
        <v>0</v>
      </c>
      <c r="BF454" s="150">
        <f>IF(N454="snížená",J454,0)</f>
        <v>0</v>
      </c>
      <c r="BG454" s="150">
        <f>IF(N454="zákl. přenesená",J454,0)</f>
        <v>0</v>
      </c>
      <c r="BH454" s="150">
        <f>IF(N454="sníž. přenesená",J454,0)</f>
        <v>0</v>
      </c>
      <c r="BI454" s="150">
        <f>IF(N454="nulová",J454,0)</f>
        <v>0</v>
      </c>
      <c r="BJ454" s="17" t="s">
        <v>88</v>
      </c>
      <c r="BK454" s="150">
        <f>ROUND(I454*H454,2)</f>
        <v>0</v>
      </c>
      <c r="BL454" s="17" t="s">
        <v>120</v>
      </c>
      <c r="BM454" s="149" t="s">
        <v>2999</v>
      </c>
    </row>
    <row r="455" spans="2:65" s="1" customFormat="1" ht="19.5" x14ac:dyDescent="0.2">
      <c r="B455" s="33"/>
      <c r="D455" s="155" t="s">
        <v>318</v>
      </c>
      <c r="F455" s="156" t="s">
        <v>9211</v>
      </c>
      <c r="I455" s="153"/>
      <c r="L455" s="33"/>
      <c r="M455" s="154"/>
      <c r="T455" s="57"/>
      <c r="AT455" s="17" t="s">
        <v>318</v>
      </c>
      <c r="AU455" s="17" t="s">
        <v>81</v>
      </c>
    </row>
    <row r="456" spans="2:65" s="1" customFormat="1" ht="16.5" customHeight="1" x14ac:dyDescent="0.2">
      <c r="B456" s="137"/>
      <c r="C456" s="138" t="s">
        <v>1544</v>
      </c>
      <c r="D456" s="138" t="s">
        <v>311</v>
      </c>
      <c r="E456" s="139" t="s">
        <v>9212</v>
      </c>
      <c r="F456" s="140" t="s">
        <v>9208</v>
      </c>
      <c r="G456" s="141" t="s">
        <v>314</v>
      </c>
      <c r="H456" s="142">
        <v>1</v>
      </c>
      <c r="I456" s="143"/>
      <c r="J456" s="144">
        <f>ROUND(I456*H456,2)</f>
        <v>0</v>
      </c>
      <c r="K456" s="206" t="s">
        <v>10982</v>
      </c>
      <c r="L456" s="33"/>
      <c r="M456" s="145" t="s">
        <v>1</v>
      </c>
      <c r="N456" s="146" t="s">
        <v>46</v>
      </c>
      <c r="P456" s="147">
        <f>O456*H456</f>
        <v>0</v>
      </c>
      <c r="Q456" s="147">
        <v>0</v>
      </c>
      <c r="R456" s="147">
        <f>Q456*H456</f>
        <v>0</v>
      </c>
      <c r="S456" s="147">
        <v>0</v>
      </c>
      <c r="T456" s="148">
        <f>S456*H456</f>
        <v>0</v>
      </c>
      <c r="AR456" s="149" t="s">
        <v>120</v>
      </c>
      <c r="AT456" s="149" t="s">
        <v>311</v>
      </c>
      <c r="AU456" s="149" t="s">
        <v>81</v>
      </c>
      <c r="AY456" s="17" t="s">
        <v>309</v>
      </c>
      <c r="BE456" s="150">
        <f>IF(N456="základní",J456,0)</f>
        <v>0</v>
      </c>
      <c r="BF456" s="150">
        <f>IF(N456="snížená",J456,0)</f>
        <v>0</v>
      </c>
      <c r="BG456" s="150">
        <f>IF(N456="zákl. přenesená",J456,0)</f>
        <v>0</v>
      </c>
      <c r="BH456" s="150">
        <f>IF(N456="sníž. přenesená",J456,0)</f>
        <v>0</v>
      </c>
      <c r="BI456" s="150">
        <f>IF(N456="nulová",J456,0)</f>
        <v>0</v>
      </c>
      <c r="BJ456" s="17" t="s">
        <v>88</v>
      </c>
      <c r="BK456" s="150">
        <f>ROUND(I456*H456,2)</f>
        <v>0</v>
      </c>
      <c r="BL456" s="17" t="s">
        <v>120</v>
      </c>
      <c r="BM456" s="149" t="s">
        <v>3007</v>
      </c>
    </row>
    <row r="457" spans="2:65" s="1" customFormat="1" ht="19.5" x14ac:dyDescent="0.2">
      <c r="B457" s="33"/>
      <c r="D457" s="155" t="s">
        <v>318</v>
      </c>
      <c r="F457" s="156" t="s">
        <v>9213</v>
      </c>
      <c r="I457" s="153"/>
      <c r="L457" s="33"/>
      <c r="M457" s="154"/>
      <c r="T457" s="57"/>
      <c r="AT457" s="17" t="s">
        <v>318</v>
      </c>
      <c r="AU457" s="17" t="s">
        <v>81</v>
      </c>
    </row>
    <row r="458" spans="2:65" s="1" customFormat="1" ht="16.5" customHeight="1" x14ac:dyDescent="0.2">
      <c r="B458" s="137"/>
      <c r="C458" s="138" t="s">
        <v>1551</v>
      </c>
      <c r="D458" s="138" t="s">
        <v>311</v>
      </c>
      <c r="E458" s="139" t="s">
        <v>9214</v>
      </c>
      <c r="F458" s="140" t="s">
        <v>9215</v>
      </c>
      <c r="G458" s="141" t="s">
        <v>314</v>
      </c>
      <c r="H458" s="142">
        <v>1</v>
      </c>
      <c r="I458" s="143"/>
      <c r="J458" s="144">
        <f>ROUND(I458*H458,2)</f>
        <v>0</v>
      </c>
      <c r="K458" s="206" t="s">
        <v>10982</v>
      </c>
      <c r="L458" s="33"/>
      <c r="M458" s="145" t="s">
        <v>1</v>
      </c>
      <c r="N458" s="146" t="s">
        <v>46</v>
      </c>
      <c r="P458" s="147">
        <f>O458*H458</f>
        <v>0</v>
      </c>
      <c r="Q458" s="147">
        <v>0</v>
      </c>
      <c r="R458" s="147">
        <f>Q458*H458</f>
        <v>0</v>
      </c>
      <c r="S458" s="147">
        <v>0</v>
      </c>
      <c r="T458" s="148">
        <f>S458*H458</f>
        <v>0</v>
      </c>
      <c r="AR458" s="149" t="s">
        <v>120</v>
      </c>
      <c r="AT458" s="149" t="s">
        <v>311</v>
      </c>
      <c r="AU458" s="149" t="s">
        <v>81</v>
      </c>
      <c r="AY458" s="17" t="s">
        <v>309</v>
      </c>
      <c r="BE458" s="150">
        <f>IF(N458="základní",J458,0)</f>
        <v>0</v>
      </c>
      <c r="BF458" s="150">
        <f>IF(N458="snížená",J458,0)</f>
        <v>0</v>
      </c>
      <c r="BG458" s="150">
        <f>IF(N458="zákl. přenesená",J458,0)</f>
        <v>0</v>
      </c>
      <c r="BH458" s="150">
        <f>IF(N458="sníž. přenesená",J458,0)</f>
        <v>0</v>
      </c>
      <c r="BI458" s="150">
        <f>IF(N458="nulová",J458,0)</f>
        <v>0</v>
      </c>
      <c r="BJ458" s="17" t="s">
        <v>88</v>
      </c>
      <c r="BK458" s="150">
        <f>ROUND(I458*H458,2)</f>
        <v>0</v>
      </c>
      <c r="BL458" s="17" t="s">
        <v>120</v>
      </c>
      <c r="BM458" s="149" t="s">
        <v>3015</v>
      </c>
    </row>
    <row r="459" spans="2:65" s="1" customFormat="1" ht="19.5" x14ac:dyDescent="0.2">
      <c r="B459" s="33"/>
      <c r="D459" s="155" t="s">
        <v>318</v>
      </c>
      <c r="F459" s="156" t="s">
        <v>9216</v>
      </c>
      <c r="I459" s="153"/>
      <c r="L459" s="33"/>
      <c r="M459" s="154"/>
      <c r="T459" s="57"/>
      <c r="AT459" s="17" t="s">
        <v>318</v>
      </c>
      <c r="AU459" s="17" t="s">
        <v>81</v>
      </c>
    </row>
    <row r="460" spans="2:65" s="1" customFormat="1" ht="16.5" customHeight="1" x14ac:dyDescent="0.2">
      <c r="B460" s="137"/>
      <c r="C460" s="138" t="s">
        <v>1557</v>
      </c>
      <c r="D460" s="138" t="s">
        <v>311</v>
      </c>
      <c r="E460" s="139" t="s">
        <v>9217</v>
      </c>
      <c r="F460" s="140" t="s">
        <v>9218</v>
      </c>
      <c r="G460" s="141" t="s">
        <v>314</v>
      </c>
      <c r="H460" s="142">
        <v>27</v>
      </c>
      <c r="I460" s="143"/>
      <c r="J460" s="144">
        <f>ROUND(I460*H460,2)</f>
        <v>0</v>
      </c>
      <c r="K460" s="206" t="s">
        <v>10982</v>
      </c>
      <c r="L460" s="33"/>
      <c r="M460" s="145" t="s">
        <v>1</v>
      </c>
      <c r="N460" s="146" t="s">
        <v>46</v>
      </c>
      <c r="P460" s="147">
        <f>O460*H460</f>
        <v>0</v>
      </c>
      <c r="Q460" s="147">
        <v>0</v>
      </c>
      <c r="R460" s="147">
        <f>Q460*H460</f>
        <v>0</v>
      </c>
      <c r="S460" s="147">
        <v>0</v>
      </c>
      <c r="T460" s="148">
        <f>S460*H460</f>
        <v>0</v>
      </c>
      <c r="AR460" s="149" t="s">
        <v>120</v>
      </c>
      <c r="AT460" s="149" t="s">
        <v>311</v>
      </c>
      <c r="AU460" s="149" t="s">
        <v>81</v>
      </c>
      <c r="AY460" s="17" t="s">
        <v>309</v>
      </c>
      <c r="BE460" s="150">
        <f>IF(N460="základní",J460,0)</f>
        <v>0</v>
      </c>
      <c r="BF460" s="150">
        <f>IF(N460="snížená",J460,0)</f>
        <v>0</v>
      </c>
      <c r="BG460" s="150">
        <f>IF(N460="zákl. přenesená",J460,0)</f>
        <v>0</v>
      </c>
      <c r="BH460" s="150">
        <f>IF(N460="sníž. přenesená",J460,0)</f>
        <v>0</v>
      </c>
      <c r="BI460" s="150">
        <f>IF(N460="nulová",J460,0)</f>
        <v>0</v>
      </c>
      <c r="BJ460" s="17" t="s">
        <v>88</v>
      </c>
      <c r="BK460" s="150">
        <f>ROUND(I460*H460,2)</f>
        <v>0</v>
      </c>
      <c r="BL460" s="17" t="s">
        <v>120</v>
      </c>
      <c r="BM460" s="149" t="s">
        <v>3023</v>
      </c>
    </row>
    <row r="461" spans="2:65" s="1" customFormat="1" ht="19.5" x14ac:dyDescent="0.2">
      <c r="B461" s="33"/>
      <c r="D461" s="155" t="s">
        <v>318</v>
      </c>
      <c r="F461" s="156" t="s">
        <v>9219</v>
      </c>
      <c r="I461" s="153"/>
      <c r="L461" s="33"/>
      <c r="M461" s="154"/>
      <c r="T461" s="57"/>
      <c r="AT461" s="17" t="s">
        <v>318</v>
      </c>
      <c r="AU461" s="17" t="s">
        <v>81</v>
      </c>
    </row>
    <row r="462" spans="2:65" s="1" customFormat="1" ht="16.5" customHeight="1" x14ac:dyDescent="0.2">
      <c r="B462" s="137"/>
      <c r="C462" s="138" t="s">
        <v>1562</v>
      </c>
      <c r="D462" s="138" t="s">
        <v>311</v>
      </c>
      <c r="E462" s="139" t="s">
        <v>9220</v>
      </c>
      <c r="F462" s="140" t="s">
        <v>9218</v>
      </c>
      <c r="G462" s="141" t="s">
        <v>314</v>
      </c>
      <c r="H462" s="142">
        <v>1</v>
      </c>
      <c r="I462" s="143"/>
      <c r="J462" s="144">
        <f>ROUND(I462*H462,2)</f>
        <v>0</v>
      </c>
      <c r="K462" s="206" t="s">
        <v>10982</v>
      </c>
      <c r="L462" s="33"/>
      <c r="M462" s="145" t="s">
        <v>1</v>
      </c>
      <c r="N462" s="146" t="s">
        <v>46</v>
      </c>
      <c r="P462" s="147">
        <f>O462*H462</f>
        <v>0</v>
      </c>
      <c r="Q462" s="147">
        <v>0</v>
      </c>
      <c r="R462" s="147">
        <f>Q462*H462</f>
        <v>0</v>
      </c>
      <c r="S462" s="147">
        <v>0</v>
      </c>
      <c r="T462" s="148">
        <f>S462*H462</f>
        <v>0</v>
      </c>
      <c r="AR462" s="149" t="s">
        <v>120</v>
      </c>
      <c r="AT462" s="149" t="s">
        <v>311</v>
      </c>
      <c r="AU462" s="149" t="s">
        <v>81</v>
      </c>
      <c r="AY462" s="17" t="s">
        <v>309</v>
      </c>
      <c r="BE462" s="150">
        <f>IF(N462="základní",J462,0)</f>
        <v>0</v>
      </c>
      <c r="BF462" s="150">
        <f>IF(N462="snížená",J462,0)</f>
        <v>0</v>
      </c>
      <c r="BG462" s="150">
        <f>IF(N462="zákl. přenesená",J462,0)</f>
        <v>0</v>
      </c>
      <c r="BH462" s="150">
        <f>IF(N462="sníž. přenesená",J462,0)</f>
        <v>0</v>
      </c>
      <c r="BI462" s="150">
        <f>IF(N462="nulová",J462,0)</f>
        <v>0</v>
      </c>
      <c r="BJ462" s="17" t="s">
        <v>88</v>
      </c>
      <c r="BK462" s="150">
        <f>ROUND(I462*H462,2)</f>
        <v>0</v>
      </c>
      <c r="BL462" s="17" t="s">
        <v>120</v>
      </c>
      <c r="BM462" s="149" t="s">
        <v>3031</v>
      </c>
    </row>
    <row r="463" spans="2:65" s="1" customFormat="1" ht="19.5" x14ac:dyDescent="0.2">
      <c r="B463" s="33"/>
      <c r="D463" s="155" t="s">
        <v>318</v>
      </c>
      <c r="F463" s="156" t="s">
        <v>9219</v>
      </c>
      <c r="I463" s="153"/>
      <c r="L463" s="33"/>
      <c r="M463" s="154"/>
      <c r="T463" s="57"/>
      <c r="AT463" s="17" t="s">
        <v>318</v>
      </c>
      <c r="AU463" s="17" t="s">
        <v>81</v>
      </c>
    </row>
    <row r="464" spans="2:65" s="1" customFormat="1" ht="16.5" customHeight="1" x14ac:dyDescent="0.2">
      <c r="B464" s="137"/>
      <c r="C464" s="138" t="s">
        <v>1569</v>
      </c>
      <c r="D464" s="138" t="s">
        <v>311</v>
      </c>
      <c r="E464" s="139" t="s">
        <v>9221</v>
      </c>
      <c r="F464" s="140" t="s">
        <v>9218</v>
      </c>
      <c r="G464" s="141" t="s">
        <v>314</v>
      </c>
      <c r="H464" s="142">
        <v>6</v>
      </c>
      <c r="I464" s="143"/>
      <c r="J464" s="144">
        <f>ROUND(I464*H464,2)</f>
        <v>0</v>
      </c>
      <c r="K464" s="206" t="s">
        <v>10982</v>
      </c>
      <c r="L464" s="33"/>
      <c r="M464" s="145" t="s">
        <v>1</v>
      </c>
      <c r="N464" s="146" t="s">
        <v>46</v>
      </c>
      <c r="P464" s="147">
        <f>O464*H464</f>
        <v>0</v>
      </c>
      <c r="Q464" s="147">
        <v>0</v>
      </c>
      <c r="R464" s="147">
        <f>Q464*H464</f>
        <v>0</v>
      </c>
      <c r="S464" s="147">
        <v>0</v>
      </c>
      <c r="T464" s="148">
        <f>S464*H464</f>
        <v>0</v>
      </c>
      <c r="AR464" s="149" t="s">
        <v>120</v>
      </c>
      <c r="AT464" s="149" t="s">
        <v>311</v>
      </c>
      <c r="AU464" s="149" t="s">
        <v>81</v>
      </c>
      <c r="AY464" s="17" t="s">
        <v>309</v>
      </c>
      <c r="BE464" s="150">
        <f>IF(N464="základní",J464,0)</f>
        <v>0</v>
      </c>
      <c r="BF464" s="150">
        <f>IF(N464="snížená",J464,0)</f>
        <v>0</v>
      </c>
      <c r="BG464" s="150">
        <f>IF(N464="zákl. přenesená",J464,0)</f>
        <v>0</v>
      </c>
      <c r="BH464" s="150">
        <f>IF(N464="sníž. přenesená",J464,0)</f>
        <v>0</v>
      </c>
      <c r="BI464" s="150">
        <f>IF(N464="nulová",J464,0)</f>
        <v>0</v>
      </c>
      <c r="BJ464" s="17" t="s">
        <v>88</v>
      </c>
      <c r="BK464" s="150">
        <f>ROUND(I464*H464,2)</f>
        <v>0</v>
      </c>
      <c r="BL464" s="17" t="s">
        <v>120</v>
      </c>
      <c r="BM464" s="149" t="s">
        <v>3039</v>
      </c>
    </row>
    <row r="465" spans="2:65" s="1" customFormat="1" ht="19.5" x14ac:dyDescent="0.2">
      <c r="B465" s="33"/>
      <c r="D465" s="155" t="s">
        <v>318</v>
      </c>
      <c r="F465" s="156" t="s">
        <v>9222</v>
      </c>
      <c r="I465" s="153"/>
      <c r="L465" s="33"/>
      <c r="M465" s="154"/>
      <c r="T465" s="57"/>
      <c r="AT465" s="17" t="s">
        <v>318</v>
      </c>
      <c r="AU465" s="17" t="s">
        <v>81</v>
      </c>
    </row>
    <row r="466" spans="2:65" s="1" customFormat="1" ht="16.5" customHeight="1" x14ac:dyDescent="0.2">
      <c r="B466" s="137"/>
      <c r="C466" s="138" t="s">
        <v>1574</v>
      </c>
      <c r="D466" s="138" t="s">
        <v>311</v>
      </c>
      <c r="E466" s="139" t="s">
        <v>9223</v>
      </c>
      <c r="F466" s="140" t="s">
        <v>9224</v>
      </c>
      <c r="G466" s="141" t="s">
        <v>314</v>
      </c>
      <c r="H466" s="142">
        <v>1</v>
      </c>
      <c r="I466" s="143"/>
      <c r="J466" s="144">
        <f>ROUND(I466*H466,2)</f>
        <v>0</v>
      </c>
      <c r="K466" s="206" t="s">
        <v>10982</v>
      </c>
      <c r="L466" s="33"/>
      <c r="M466" s="145" t="s">
        <v>1</v>
      </c>
      <c r="N466" s="146" t="s">
        <v>46</v>
      </c>
      <c r="P466" s="147">
        <f>O466*H466</f>
        <v>0</v>
      </c>
      <c r="Q466" s="147">
        <v>0</v>
      </c>
      <c r="R466" s="147">
        <f>Q466*H466</f>
        <v>0</v>
      </c>
      <c r="S466" s="147">
        <v>0</v>
      </c>
      <c r="T466" s="148">
        <f>S466*H466</f>
        <v>0</v>
      </c>
      <c r="AR466" s="149" t="s">
        <v>120</v>
      </c>
      <c r="AT466" s="149" t="s">
        <v>311</v>
      </c>
      <c r="AU466" s="149" t="s">
        <v>81</v>
      </c>
      <c r="AY466" s="17" t="s">
        <v>309</v>
      </c>
      <c r="BE466" s="150">
        <f>IF(N466="základní",J466,0)</f>
        <v>0</v>
      </c>
      <c r="BF466" s="150">
        <f>IF(N466="snížená",J466,0)</f>
        <v>0</v>
      </c>
      <c r="BG466" s="150">
        <f>IF(N466="zákl. přenesená",J466,0)</f>
        <v>0</v>
      </c>
      <c r="BH466" s="150">
        <f>IF(N466="sníž. přenesená",J466,0)</f>
        <v>0</v>
      </c>
      <c r="BI466" s="150">
        <f>IF(N466="nulová",J466,0)</f>
        <v>0</v>
      </c>
      <c r="BJ466" s="17" t="s">
        <v>88</v>
      </c>
      <c r="BK466" s="150">
        <f>ROUND(I466*H466,2)</f>
        <v>0</v>
      </c>
      <c r="BL466" s="17" t="s">
        <v>120</v>
      </c>
      <c r="BM466" s="149" t="s">
        <v>3047</v>
      </c>
    </row>
    <row r="467" spans="2:65" s="1" customFormat="1" ht="19.5" x14ac:dyDescent="0.2">
      <c r="B467" s="33"/>
      <c r="D467" s="155" t="s">
        <v>318</v>
      </c>
      <c r="F467" s="156" t="s">
        <v>9225</v>
      </c>
      <c r="I467" s="153"/>
      <c r="L467" s="33"/>
      <c r="M467" s="154"/>
      <c r="T467" s="57"/>
      <c r="AT467" s="17" t="s">
        <v>318</v>
      </c>
      <c r="AU467" s="17" t="s">
        <v>81</v>
      </c>
    </row>
    <row r="468" spans="2:65" s="1" customFormat="1" ht="24.2" customHeight="1" x14ac:dyDescent="0.2">
      <c r="B468" s="137"/>
      <c r="C468" s="138" t="s">
        <v>1580</v>
      </c>
      <c r="D468" s="138" t="s">
        <v>311</v>
      </c>
      <c r="E468" s="139" t="s">
        <v>9226</v>
      </c>
      <c r="F468" s="140" t="s">
        <v>9227</v>
      </c>
      <c r="G468" s="141" t="s">
        <v>434</v>
      </c>
      <c r="H468" s="142">
        <v>178</v>
      </c>
      <c r="I468" s="143"/>
      <c r="J468" s="144">
        <f>ROUND(I468*H468,2)</f>
        <v>0</v>
      </c>
      <c r="K468" s="140" t="s">
        <v>366</v>
      </c>
      <c r="L468" s="33"/>
      <c r="M468" s="145" t="s">
        <v>1</v>
      </c>
      <c r="N468" s="146" t="s">
        <v>46</v>
      </c>
      <c r="P468" s="147">
        <f>O468*H468</f>
        <v>0</v>
      </c>
      <c r="Q468" s="147">
        <v>0</v>
      </c>
      <c r="R468" s="147">
        <f>Q468*H468</f>
        <v>0</v>
      </c>
      <c r="S468" s="147">
        <v>0</v>
      </c>
      <c r="T468" s="148">
        <f>S468*H468</f>
        <v>0</v>
      </c>
      <c r="AR468" s="149" t="s">
        <v>120</v>
      </c>
      <c r="AT468" s="149" t="s">
        <v>311</v>
      </c>
      <c r="AU468" s="149" t="s">
        <v>81</v>
      </c>
      <c r="AY468" s="17" t="s">
        <v>309</v>
      </c>
      <c r="BE468" s="150">
        <f>IF(N468="základní",J468,0)</f>
        <v>0</v>
      </c>
      <c r="BF468" s="150">
        <f>IF(N468="snížená",J468,0)</f>
        <v>0</v>
      </c>
      <c r="BG468" s="150">
        <f>IF(N468="zákl. přenesená",J468,0)</f>
        <v>0</v>
      </c>
      <c r="BH468" s="150">
        <f>IF(N468="sníž. přenesená",J468,0)</f>
        <v>0</v>
      </c>
      <c r="BI468" s="150">
        <f>IF(N468="nulová",J468,0)</f>
        <v>0</v>
      </c>
      <c r="BJ468" s="17" t="s">
        <v>88</v>
      </c>
      <c r="BK468" s="150">
        <f>ROUND(I468*H468,2)</f>
        <v>0</v>
      </c>
      <c r="BL468" s="17" t="s">
        <v>120</v>
      </c>
      <c r="BM468" s="149" t="s">
        <v>3055</v>
      </c>
    </row>
    <row r="469" spans="2:65" s="1" customFormat="1" ht="37.9" customHeight="1" x14ac:dyDescent="0.2">
      <c r="B469" s="137"/>
      <c r="C469" s="138" t="s">
        <v>1583</v>
      </c>
      <c r="D469" s="138" t="s">
        <v>311</v>
      </c>
      <c r="E469" s="139" t="s">
        <v>4344</v>
      </c>
      <c r="F469" s="140" t="s">
        <v>9228</v>
      </c>
      <c r="G469" s="141" t="s">
        <v>434</v>
      </c>
      <c r="H469" s="142">
        <v>115</v>
      </c>
      <c r="I469" s="143"/>
      <c r="J469" s="144">
        <f>ROUND(I469*H469,2)</f>
        <v>0</v>
      </c>
      <c r="K469" s="140" t="s">
        <v>366</v>
      </c>
      <c r="L469" s="33"/>
      <c r="M469" s="145" t="s">
        <v>1</v>
      </c>
      <c r="N469" s="146" t="s">
        <v>46</v>
      </c>
      <c r="P469" s="147">
        <f>O469*H469</f>
        <v>0</v>
      </c>
      <c r="Q469" s="147">
        <v>0</v>
      </c>
      <c r="R469" s="147">
        <f>Q469*H469</f>
        <v>0</v>
      </c>
      <c r="S469" s="147">
        <v>0</v>
      </c>
      <c r="T469" s="148">
        <f>S469*H469</f>
        <v>0</v>
      </c>
      <c r="AR469" s="149" t="s">
        <v>120</v>
      </c>
      <c r="AT469" s="149" t="s">
        <v>311</v>
      </c>
      <c r="AU469" s="149" t="s">
        <v>81</v>
      </c>
      <c r="AY469" s="17" t="s">
        <v>309</v>
      </c>
      <c r="BE469" s="150">
        <f>IF(N469="základní",J469,0)</f>
        <v>0</v>
      </c>
      <c r="BF469" s="150">
        <f>IF(N469="snížená",J469,0)</f>
        <v>0</v>
      </c>
      <c r="BG469" s="150">
        <f>IF(N469="zákl. přenesená",J469,0)</f>
        <v>0</v>
      </c>
      <c r="BH469" s="150">
        <f>IF(N469="sníž. přenesená",J469,0)</f>
        <v>0</v>
      </c>
      <c r="BI469" s="150">
        <f>IF(N469="nulová",J469,0)</f>
        <v>0</v>
      </c>
      <c r="BJ469" s="17" t="s">
        <v>88</v>
      </c>
      <c r="BK469" s="150">
        <f>ROUND(I469*H469,2)</f>
        <v>0</v>
      </c>
      <c r="BL469" s="17" t="s">
        <v>120</v>
      </c>
      <c r="BM469" s="149" t="s">
        <v>3063</v>
      </c>
    </row>
    <row r="470" spans="2:65" s="1" customFormat="1" ht="24.2" customHeight="1" x14ac:dyDescent="0.2">
      <c r="B470" s="137"/>
      <c r="C470" s="138" t="s">
        <v>1587</v>
      </c>
      <c r="D470" s="138" t="s">
        <v>311</v>
      </c>
      <c r="E470" s="139" t="s">
        <v>4299</v>
      </c>
      <c r="F470" s="140" t="s">
        <v>9229</v>
      </c>
      <c r="G470" s="141" t="s">
        <v>434</v>
      </c>
      <c r="H470" s="142">
        <v>64.8</v>
      </c>
      <c r="I470" s="143"/>
      <c r="J470" s="144">
        <f>ROUND(I470*H470,2)</f>
        <v>0</v>
      </c>
      <c r="K470" s="140" t="s">
        <v>366</v>
      </c>
      <c r="L470" s="33"/>
      <c r="M470" s="145" t="s">
        <v>1</v>
      </c>
      <c r="N470" s="146" t="s">
        <v>46</v>
      </c>
      <c r="P470" s="147">
        <f>O470*H470</f>
        <v>0</v>
      </c>
      <c r="Q470" s="147">
        <v>0</v>
      </c>
      <c r="R470" s="147">
        <f>Q470*H470</f>
        <v>0</v>
      </c>
      <c r="S470" s="147">
        <v>0</v>
      </c>
      <c r="T470" s="148">
        <f>S470*H470</f>
        <v>0</v>
      </c>
      <c r="AR470" s="149" t="s">
        <v>120</v>
      </c>
      <c r="AT470" s="149" t="s">
        <v>311</v>
      </c>
      <c r="AU470" s="149" t="s">
        <v>81</v>
      </c>
      <c r="AY470" s="17" t="s">
        <v>309</v>
      </c>
      <c r="BE470" s="150">
        <f>IF(N470="základní",J470,0)</f>
        <v>0</v>
      </c>
      <c r="BF470" s="150">
        <f>IF(N470="snížená",J470,0)</f>
        <v>0</v>
      </c>
      <c r="BG470" s="150">
        <f>IF(N470="zákl. přenesená",J470,0)</f>
        <v>0</v>
      </c>
      <c r="BH470" s="150">
        <f>IF(N470="sníž. přenesená",J470,0)</f>
        <v>0</v>
      </c>
      <c r="BI470" s="150">
        <f>IF(N470="nulová",J470,0)</f>
        <v>0</v>
      </c>
      <c r="BJ470" s="17" t="s">
        <v>88</v>
      </c>
      <c r="BK470" s="150">
        <f>ROUND(I470*H470,2)</f>
        <v>0</v>
      </c>
      <c r="BL470" s="17" t="s">
        <v>120</v>
      </c>
      <c r="BM470" s="149" t="s">
        <v>3071</v>
      </c>
    </row>
    <row r="471" spans="2:65" s="1" customFormat="1" ht="24.2" customHeight="1" x14ac:dyDescent="0.2">
      <c r="B471" s="137"/>
      <c r="C471" s="138" t="s">
        <v>1589</v>
      </c>
      <c r="D471" s="138" t="s">
        <v>311</v>
      </c>
      <c r="E471" s="139" t="s">
        <v>9230</v>
      </c>
      <c r="F471" s="140" t="s">
        <v>9231</v>
      </c>
      <c r="G471" s="141" t="s">
        <v>434</v>
      </c>
      <c r="H471" s="142">
        <v>221</v>
      </c>
      <c r="I471" s="143"/>
      <c r="J471" s="144">
        <f>ROUND(I471*H471,2)</f>
        <v>0</v>
      </c>
      <c r="K471" s="140" t="s">
        <v>366</v>
      </c>
      <c r="L471" s="33"/>
      <c r="M471" s="145" t="s">
        <v>1</v>
      </c>
      <c r="N471" s="146" t="s">
        <v>46</v>
      </c>
      <c r="P471" s="147">
        <f>O471*H471</f>
        <v>0</v>
      </c>
      <c r="Q471" s="147">
        <v>0</v>
      </c>
      <c r="R471" s="147">
        <f>Q471*H471</f>
        <v>0</v>
      </c>
      <c r="S471" s="147">
        <v>0</v>
      </c>
      <c r="T471" s="148">
        <f>S471*H471</f>
        <v>0</v>
      </c>
      <c r="AR471" s="149" t="s">
        <v>120</v>
      </c>
      <c r="AT471" s="149" t="s">
        <v>311</v>
      </c>
      <c r="AU471" s="149" t="s">
        <v>81</v>
      </c>
      <c r="AY471" s="17" t="s">
        <v>309</v>
      </c>
      <c r="BE471" s="150">
        <f>IF(N471="základní",J471,0)</f>
        <v>0</v>
      </c>
      <c r="BF471" s="150">
        <f>IF(N471="snížená",J471,0)</f>
        <v>0</v>
      </c>
      <c r="BG471" s="150">
        <f>IF(N471="zákl. přenesená",J471,0)</f>
        <v>0</v>
      </c>
      <c r="BH471" s="150">
        <f>IF(N471="sníž. přenesená",J471,0)</f>
        <v>0</v>
      </c>
      <c r="BI471" s="150">
        <f>IF(N471="nulová",J471,0)</f>
        <v>0</v>
      </c>
      <c r="BJ471" s="17" t="s">
        <v>88</v>
      </c>
      <c r="BK471" s="150">
        <f>ROUND(I471*H471,2)</f>
        <v>0</v>
      </c>
      <c r="BL471" s="17" t="s">
        <v>120</v>
      </c>
      <c r="BM471" s="149" t="s">
        <v>3079</v>
      </c>
    </row>
    <row r="472" spans="2:65" s="1" customFormat="1" ht="21.75" customHeight="1" x14ac:dyDescent="0.2">
      <c r="B472" s="137"/>
      <c r="C472" s="138" t="s">
        <v>1597</v>
      </c>
      <c r="D472" s="138" t="s">
        <v>311</v>
      </c>
      <c r="E472" s="139" t="s">
        <v>9232</v>
      </c>
      <c r="F472" s="140" t="s">
        <v>9233</v>
      </c>
      <c r="G472" s="141" t="s">
        <v>434</v>
      </c>
      <c r="H472" s="142">
        <v>210.6</v>
      </c>
      <c r="I472" s="143"/>
      <c r="J472" s="144">
        <f>ROUND(I472*H472,2)</f>
        <v>0</v>
      </c>
      <c r="K472" s="140" t="s">
        <v>366</v>
      </c>
      <c r="L472" s="33"/>
      <c r="M472" s="171" t="s">
        <v>1</v>
      </c>
      <c r="N472" s="172" t="s">
        <v>46</v>
      </c>
      <c r="O472" s="173"/>
      <c r="P472" s="174">
        <f>O472*H472</f>
        <v>0</v>
      </c>
      <c r="Q472" s="174">
        <v>0</v>
      </c>
      <c r="R472" s="174">
        <f>Q472*H472</f>
        <v>0</v>
      </c>
      <c r="S472" s="174">
        <v>0</v>
      </c>
      <c r="T472" s="175">
        <f>S472*H472</f>
        <v>0</v>
      </c>
      <c r="AR472" s="149" t="s">
        <v>120</v>
      </c>
      <c r="AT472" s="149" t="s">
        <v>311</v>
      </c>
      <c r="AU472" s="149" t="s">
        <v>81</v>
      </c>
      <c r="AY472" s="17" t="s">
        <v>309</v>
      </c>
      <c r="BE472" s="150">
        <f>IF(N472="základní",J472,0)</f>
        <v>0</v>
      </c>
      <c r="BF472" s="150">
        <f>IF(N472="snížená",J472,0)</f>
        <v>0</v>
      </c>
      <c r="BG472" s="150">
        <f>IF(N472="zákl. přenesená",J472,0)</f>
        <v>0</v>
      </c>
      <c r="BH472" s="150">
        <f>IF(N472="sníž. přenesená",J472,0)</f>
        <v>0</v>
      </c>
      <c r="BI472" s="150">
        <f>IF(N472="nulová",J472,0)</f>
        <v>0</v>
      </c>
      <c r="BJ472" s="17" t="s">
        <v>88</v>
      </c>
      <c r="BK472" s="150">
        <f>ROUND(I472*H472,2)</f>
        <v>0</v>
      </c>
      <c r="BL472" s="17" t="s">
        <v>120</v>
      </c>
      <c r="BM472" s="149" t="s">
        <v>3088</v>
      </c>
    </row>
    <row r="473" spans="2:65" s="1" customFormat="1" ht="6.95" customHeight="1" x14ac:dyDescent="0.2">
      <c r="B473" s="45"/>
      <c r="C473" s="46"/>
      <c r="D473" s="46"/>
      <c r="E473" s="46"/>
      <c r="F473" s="46"/>
      <c r="G473" s="46"/>
      <c r="H473" s="46"/>
      <c r="I473" s="46"/>
      <c r="J473" s="46"/>
      <c r="K473" s="46"/>
      <c r="L473" s="33"/>
    </row>
  </sheetData>
  <autoFilter ref="C123:K472" xr:uid="{00000000-0009-0000-0000-00001D000000}"/>
  <mergeCells count="15">
    <mergeCell ref="E110:H110"/>
    <mergeCell ref="E114:H114"/>
    <mergeCell ref="E112:H112"/>
    <mergeCell ref="E116:H116"/>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B2:BM150"/>
  <sheetViews>
    <sheetView showGridLines="0" workbookViewId="0"/>
  </sheetViews>
  <sheetFormatPr defaultRowHeight="11.2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233" t="s">
        <v>5</v>
      </c>
      <c r="M2" s="234"/>
      <c r="N2" s="234"/>
      <c r="O2" s="234"/>
      <c r="P2" s="234"/>
      <c r="Q2" s="234"/>
      <c r="R2" s="234"/>
      <c r="S2" s="234"/>
      <c r="T2" s="234"/>
      <c r="U2" s="234"/>
      <c r="V2" s="234"/>
      <c r="AT2" s="17" t="s">
        <v>202</v>
      </c>
    </row>
    <row r="3" spans="2:46" ht="6.95" customHeight="1" x14ac:dyDescent="0.2">
      <c r="B3" s="18"/>
      <c r="C3" s="19"/>
      <c r="D3" s="19"/>
      <c r="E3" s="19"/>
      <c r="F3" s="19"/>
      <c r="G3" s="19"/>
      <c r="H3" s="19"/>
      <c r="I3" s="19"/>
      <c r="J3" s="19"/>
      <c r="K3" s="19"/>
      <c r="L3" s="20"/>
      <c r="AT3" s="17" t="s">
        <v>90</v>
      </c>
    </row>
    <row r="4" spans="2:46" ht="24.95" customHeight="1" x14ac:dyDescent="0.2">
      <c r="B4" s="20"/>
      <c r="D4" s="21" t="s">
        <v>275</v>
      </c>
      <c r="L4" s="20"/>
      <c r="M4" s="94" t="s">
        <v>10</v>
      </c>
      <c r="AT4" s="17" t="s">
        <v>3</v>
      </c>
    </row>
    <row r="5" spans="2:46" ht="6.95" customHeight="1" x14ac:dyDescent="0.2">
      <c r="B5" s="20"/>
      <c r="L5" s="20"/>
    </row>
    <row r="6" spans="2:46" ht="12" customHeight="1" x14ac:dyDescent="0.2">
      <c r="B6" s="20"/>
      <c r="D6" s="27" t="s">
        <v>16</v>
      </c>
      <c r="L6" s="20"/>
    </row>
    <row r="7" spans="2:46" ht="16.5" customHeight="1" x14ac:dyDescent="0.2">
      <c r="B7" s="20"/>
      <c r="E7" s="254" t="str">
        <f>'Rekapitulace stavby'!K6</f>
        <v>OBLASTNÍ NEMOCNICE JIČÍN PAVILON PSYCHIATRIE</v>
      </c>
      <c r="F7" s="255"/>
      <c r="G7" s="255"/>
      <c r="H7" s="255"/>
      <c r="L7" s="20"/>
    </row>
    <row r="8" spans="2:46" ht="12.75" x14ac:dyDescent="0.2">
      <c r="B8" s="20"/>
      <c r="D8" s="27" t="s">
        <v>276</v>
      </c>
      <c r="L8" s="20"/>
    </row>
    <row r="9" spans="2:46" ht="16.5" customHeight="1" x14ac:dyDescent="0.2">
      <c r="B9" s="20"/>
      <c r="E9" s="254" t="s">
        <v>277</v>
      </c>
      <c r="F9" s="234"/>
      <c r="G9" s="234"/>
      <c r="H9" s="234"/>
      <c r="L9" s="20"/>
    </row>
    <row r="10" spans="2:46" ht="12" customHeight="1" x14ac:dyDescent="0.2">
      <c r="B10" s="20"/>
      <c r="D10" s="27" t="s">
        <v>278</v>
      </c>
      <c r="L10" s="20"/>
    </row>
    <row r="11" spans="2:46" s="1" customFormat="1" ht="16.5" customHeight="1" x14ac:dyDescent="0.2">
      <c r="B11" s="33"/>
      <c r="E11" s="238" t="s">
        <v>8644</v>
      </c>
      <c r="F11" s="253"/>
      <c r="G11" s="253"/>
      <c r="H11" s="253"/>
      <c r="L11" s="33"/>
    </row>
    <row r="12" spans="2:46" s="1" customFormat="1" ht="12" customHeight="1" x14ac:dyDescent="0.2">
      <c r="B12" s="33"/>
      <c r="D12" s="27" t="s">
        <v>5055</v>
      </c>
      <c r="L12" s="33"/>
    </row>
    <row r="13" spans="2:46" s="1" customFormat="1" ht="16.5" customHeight="1" x14ac:dyDescent="0.2">
      <c r="B13" s="33"/>
      <c r="E13" s="220" t="s">
        <v>9234</v>
      </c>
      <c r="F13" s="253"/>
      <c r="G13" s="253"/>
      <c r="H13" s="253"/>
      <c r="L13" s="33"/>
    </row>
    <row r="14" spans="2:46" s="1" customFormat="1" x14ac:dyDescent="0.2">
      <c r="B14" s="33"/>
      <c r="L14" s="33"/>
    </row>
    <row r="15" spans="2:46" s="1" customFormat="1" ht="12" customHeight="1" x14ac:dyDescent="0.2">
      <c r="B15" s="33"/>
      <c r="D15" s="27" t="s">
        <v>18</v>
      </c>
      <c r="F15" s="25" t="s">
        <v>1</v>
      </c>
      <c r="I15" s="27" t="s">
        <v>20</v>
      </c>
      <c r="J15" s="25" t="s">
        <v>1</v>
      </c>
      <c r="L15" s="33"/>
    </row>
    <row r="16" spans="2:46" s="1" customFormat="1" ht="12" customHeight="1" x14ac:dyDescent="0.2">
      <c r="B16" s="33"/>
      <c r="D16" s="27" t="s">
        <v>22</v>
      </c>
      <c r="F16" s="25" t="s">
        <v>23</v>
      </c>
      <c r="I16" s="27" t="s">
        <v>24</v>
      </c>
      <c r="J16" s="53">
        <f>'Rekapitulace stavby'!AN8</f>
        <v>45961</v>
      </c>
      <c r="L16" s="33"/>
    </row>
    <row r="17" spans="2:12" s="1" customFormat="1" ht="10.9" customHeight="1" x14ac:dyDescent="0.2">
      <c r="B17" s="33"/>
      <c r="L17" s="33"/>
    </row>
    <row r="18" spans="2:12" s="1" customFormat="1" ht="12" customHeight="1" x14ac:dyDescent="0.2">
      <c r="B18" s="33"/>
      <c r="D18" s="27" t="s">
        <v>29</v>
      </c>
      <c r="I18" s="27" t="s">
        <v>30</v>
      </c>
      <c r="J18" s="25" t="str">
        <f>IF('Rekapitulace stavby'!AN10="","",'Rekapitulace stavby'!AN10)</f>
        <v/>
      </c>
      <c r="L18" s="33"/>
    </row>
    <row r="19" spans="2:12" s="1" customFormat="1" ht="18" customHeight="1" x14ac:dyDescent="0.2">
      <c r="B19" s="33"/>
      <c r="E19" s="25" t="str">
        <f>IF('Rekapitulace stavby'!E11="","",'Rekapitulace stavby'!E11)</f>
        <v>KRÁLOVÉHRADECKÝ KRAJ</v>
      </c>
      <c r="I19" s="27" t="s">
        <v>32</v>
      </c>
      <c r="J19" s="25" t="str">
        <f>IF('Rekapitulace stavby'!AN11="","",'Rekapitulace stavby'!AN11)</f>
        <v/>
      </c>
      <c r="L19" s="33"/>
    </row>
    <row r="20" spans="2:12" s="1" customFormat="1" ht="6.95" customHeight="1" x14ac:dyDescent="0.2">
      <c r="B20" s="33"/>
      <c r="L20" s="33"/>
    </row>
    <row r="21" spans="2:12" s="1" customFormat="1" ht="12" customHeight="1" x14ac:dyDescent="0.2">
      <c r="B21" s="33"/>
      <c r="D21" s="27" t="s">
        <v>33</v>
      </c>
      <c r="I21" s="27" t="s">
        <v>30</v>
      </c>
      <c r="J21" s="28" t="str">
        <f>'Rekapitulace stavby'!AN13</f>
        <v>Vyplň údaj</v>
      </c>
      <c r="L21" s="33"/>
    </row>
    <row r="22" spans="2:12" s="1" customFormat="1" ht="18" customHeight="1" x14ac:dyDescent="0.2">
      <c r="B22" s="33"/>
      <c r="E22" s="256" t="str">
        <f>'Rekapitulace stavby'!E14</f>
        <v>Vyplň údaj</v>
      </c>
      <c r="F22" s="242"/>
      <c r="G22" s="242"/>
      <c r="H22" s="242"/>
      <c r="I22" s="27" t="s">
        <v>32</v>
      </c>
      <c r="J22" s="28" t="str">
        <f>'Rekapitulace stavby'!AN14</f>
        <v>Vyplň údaj</v>
      </c>
      <c r="L22" s="33"/>
    </row>
    <row r="23" spans="2:12" s="1" customFormat="1" ht="6.95" customHeight="1" x14ac:dyDescent="0.2">
      <c r="B23" s="33"/>
      <c r="L23" s="33"/>
    </row>
    <row r="24" spans="2:12" s="1" customFormat="1" ht="12" customHeight="1" x14ac:dyDescent="0.2">
      <c r="B24" s="33"/>
      <c r="D24" s="27" t="s">
        <v>35</v>
      </c>
      <c r="I24" s="27" t="s">
        <v>30</v>
      </c>
      <c r="J24" s="25" t="str">
        <f>IF('Rekapitulace stavby'!AN16="","",'Rekapitulace stavby'!AN16)</f>
        <v/>
      </c>
      <c r="L24" s="33"/>
    </row>
    <row r="25" spans="2:12" s="1" customFormat="1" ht="18" customHeight="1" x14ac:dyDescent="0.2">
      <c r="B25" s="33"/>
      <c r="E25" s="25" t="str">
        <f>IF('Rekapitulace stavby'!E17="","",'Rekapitulace stavby'!E17)</f>
        <v>KANIA a.s.</v>
      </c>
      <c r="I25" s="27" t="s">
        <v>32</v>
      </c>
      <c r="J25" s="25" t="str">
        <f>IF('Rekapitulace stavby'!AN17="","",'Rekapitulace stavby'!AN17)</f>
        <v/>
      </c>
      <c r="L25" s="33"/>
    </row>
    <row r="26" spans="2:12" s="1" customFormat="1" ht="6.95" customHeight="1" x14ac:dyDescent="0.2">
      <c r="B26" s="33"/>
      <c r="L26" s="33"/>
    </row>
    <row r="27" spans="2:12" s="1" customFormat="1" ht="12" customHeight="1" x14ac:dyDescent="0.2">
      <c r="B27" s="33"/>
      <c r="D27" s="27" t="s">
        <v>38</v>
      </c>
      <c r="I27" s="27" t="s">
        <v>30</v>
      </c>
      <c r="J27" s="25" t="str">
        <f>IF('Rekapitulace stavby'!AN19="","",'Rekapitulace stavby'!AN19)</f>
        <v/>
      </c>
      <c r="L27" s="33"/>
    </row>
    <row r="28" spans="2:12" s="1" customFormat="1" ht="18" customHeight="1" x14ac:dyDescent="0.2">
      <c r="B28" s="33"/>
      <c r="E28" s="25" t="str">
        <f>IF('Rekapitulace stavby'!E20="","",'Rekapitulace stavby'!E20)</f>
        <v xml:space="preserve"> </v>
      </c>
      <c r="I28" s="27" t="s">
        <v>32</v>
      </c>
      <c r="J28" s="25" t="str">
        <f>IF('Rekapitulace stavby'!AN20="","",'Rekapitulace stavby'!AN20)</f>
        <v/>
      </c>
      <c r="L28" s="33"/>
    </row>
    <row r="29" spans="2:12" s="1" customFormat="1" ht="6.95" customHeight="1" x14ac:dyDescent="0.2">
      <c r="B29" s="33"/>
      <c r="L29" s="33"/>
    </row>
    <row r="30" spans="2:12" s="1" customFormat="1" ht="12" customHeight="1" x14ac:dyDescent="0.2">
      <c r="B30" s="33"/>
      <c r="D30" s="27" t="s">
        <v>39</v>
      </c>
      <c r="L30" s="33"/>
    </row>
    <row r="31" spans="2:12" s="7" customFormat="1" ht="16.5" customHeight="1" x14ac:dyDescent="0.2">
      <c r="B31" s="95"/>
      <c r="E31" s="246" t="s">
        <v>1</v>
      </c>
      <c r="F31" s="246"/>
      <c r="G31" s="246"/>
      <c r="H31" s="246"/>
      <c r="L31" s="95"/>
    </row>
    <row r="32" spans="2:12" s="1" customFormat="1" ht="6.95" customHeight="1" x14ac:dyDescent="0.2">
      <c r="B32" s="33"/>
      <c r="L32" s="33"/>
    </row>
    <row r="33" spans="2:12" s="1" customFormat="1" ht="6.95" customHeight="1" x14ac:dyDescent="0.2">
      <c r="B33" s="33"/>
      <c r="D33" s="54"/>
      <c r="E33" s="54"/>
      <c r="F33" s="54"/>
      <c r="G33" s="54"/>
      <c r="H33" s="54"/>
      <c r="I33" s="54"/>
      <c r="J33" s="54"/>
      <c r="K33" s="54"/>
      <c r="L33" s="33"/>
    </row>
    <row r="34" spans="2:12" s="1" customFormat="1" ht="25.35" customHeight="1" x14ac:dyDescent="0.2">
      <c r="B34" s="33"/>
      <c r="D34" s="96" t="s">
        <v>41</v>
      </c>
      <c r="J34" s="67">
        <f>ROUND(J126, 2)</f>
        <v>0</v>
      </c>
      <c r="L34" s="33"/>
    </row>
    <row r="35" spans="2:12" s="1" customFormat="1" ht="6.95" customHeight="1" x14ac:dyDescent="0.2">
      <c r="B35" s="33"/>
      <c r="D35" s="54"/>
      <c r="E35" s="54"/>
      <c r="F35" s="54"/>
      <c r="G35" s="54"/>
      <c r="H35" s="54"/>
      <c r="I35" s="54"/>
      <c r="J35" s="54"/>
      <c r="K35" s="54"/>
      <c r="L35" s="33"/>
    </row>
    <row r="36" spans="2:12" s="1" customFormat="1" ht="14.45" customHeight="1" x14ac:dyDescent="0.2">
      <c r="B36" s="33"/>
      <c r="F36" s="36" t="s">
        <v>43</v>
      </c>
      <c r="I36" s="36" t="s">
        <v>42</v>
      </c>
      <c r="J36" s="36" t="s">
        <v>44</v>
      </c>
      <c r="L36" s="33"/>
    </row>
    <row r="37" spans="2:12" s="1" customFormat="1" ht="14.45" customHeight="1" x14ac:dyDescent="0.2">
      <c r="B37" s="33"/>
      <c r="D37" s="56" t="s">
        <v>45</v>
      </c>
      <c r="E37" s="27" t="s">
        <v>46</v>
      </c>
      <c r="F37" s="87">
        <f>ROUND((SUM(BE126:BE149)),  2)</f>
        <v>0</v>
      </c>
      <c r="I37" s="97">
        <v>0.21</v>
      </c>
      <c r="J37" s="87">
        <f>ROUND(((SUM(BE126:BE149))*I37),  2)</f>
        <v>0</v>
      </c>
      <c r="L37" s="33"/>
    </row>
    <row r="38" spans="2:12" s="1" customFormat="1" ht="14.45" customHeight="1" x14ac:dyDescent="0.2">
      <c r="B38" s="33"/>
      <c r="E38" s="27" t="s">
        <v>47</v>
      </c>
      <c r="F38" s="87">
        <f>ROUND((SUM(BF126:BF149)),  2)</f>
        <v>0</v>
      </c>
      <c r="I38" s="97">
        <v>0.12</v>
      </c>
      <c r="J38" s="87">
        <f>ROUND(((SUM(BF126:BF149))*I38),  2)</f>
        <v>0</v>
      </c>
      <c r="L38" s="33"/>
    </row>
    <row r="39" spans="2:12" s="1" customFormat="1" ht="14.45" hidden="1" customHeight="1" x14ac:dyDescent="0.2">
      <c r="B39" s="33"/>
      <c r="E39" s="27" t="s">
        <v>48</v>
      </c>
      <c r="F39" s="87">
        <f>ROUND((SUM(BG126:BG149)),  2)</f>
        <v>0</v>
      </c>
      <c r="I39" s="97">
        <v>0.21</v>
      </c>
      <c r="J39" s="87">
        <f>0</f>
        <v>0</v>
      </c>
      <c r="L39" s="33"/>
    </row>
    <row r="40" spans="2:12" s="1" customFormat="1" ht="14.45" hidden="1" customHeight="1" x14ac:dyDescent="0.2">
      <c r="B40" s="33"/>
      <c r="E40" s="27" t="s">
        <v>49</v>
      </c>
      <c r="F40" s="87">
        <f>ROUND((SUM(BH126:BH149)),  2)</f>
        <v>0</v>
      </c>
      <c r="I40" s="97">
        <v>0.12</v>
      </c>
      <c r="J40" s="87">
        <f>0</f>
        <v>0</v>
      </c>
      <c r="L40" s="33"/>
    </row>
    <row r="41" spans="2:12" s="1" customFormat="1" ht="14.45" hidden="1" customHeight="1" x14ac:dyDescent="0.2">
      <c r="B41" s="33"/>
      <c r="E41" s="27" t="s">
        <v>50</v>
      </c>
      <c r="F41" s="87">
        <f>ROUND((SUM(BI126:BI149)),  2)</f>
        <v>0</v>
      </c>
      <c r="I41" s="97">
        <v>0</v>
      </c>
      <c r="J41" s="87">
        <f>0</f>
        <v>0</v>
      </c>
      <c r="L41" s="33"/>
    </row>
    <row r="42" spans="2:12" s="1" customFormat="1" ht="6.95" customHeight="1" x14ac:dyDescent="0.2">
      <c r="B42" s="33"/>
      <c r="L42" s="33"/>
    </row>
    <row r="43" spans="2:12" s="1" customFormat="1" ht="25.35" customHeight="1" x14ac:dyDescent="0.2">
      <c r="B43" s="33"/>
      <c r="C43" s="98"/>
      <c r="D43" s="99" t="s">
        <v>51</v>
      </c>
      <c r="E43" s="58"/>
      <c r="F43" s="58"/>
      <c r="G43" s="100" t="s">
        <v>52</v>
      </c>
      <c r="H43" s="101" t="s">
        <v>53</v>
      </c>
      <c r="I43" s="58"/>
      <c r="J43" s="102">
        <f>SUM(J34:J41)</f>
        <v>0</v>
      </c>
      <c r="K43" s="103"/>
      <c r="L43" s="33"/>
    </row>
    <row r="44" spans="2:12" s="1" customFormat="1" ht="14.45" customHeight="1" x14ac:dyDescent="0.2">
      <c r="B44" s="33"/>
      <c r="L44" s="33"/>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33"/>
      <c r="D50" s="42" t="s">
        <v>54</v>
      </c>
      <c r="E50" s="43"/>
      <c r="F50" s="43"/>
      <c r="G50" s="42" t="s">
        <v>55</v>
      </c>
      <c r="H50" s="43"/>
      <c r="I50" s="43"/>
      <c r="J50" s="43"/>
      <c r="K50" s="43"/>
      <c r="L50" s="33"/>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2.75" x14ac:dyDescent="0.2">
      <c r="B61" s="33"/>
      <c r="D61" s="44" t="s">
        <v>56</v>
      </c>
      <c r="E61" s="35"/>
      <c r="F61" s="104" t="s">
        <v>57</v>
      </c>
      <c r="G61" s="44" t="s">
        <v>56</v>
      </c>
      <c r="H61" s="35"/>
      <c r="I61" s="35"/>
      <c r="J61" s="105" t="s">
        <v>57</v>
      </c>
      <c r="K61" s="35"/>
      <c r="L61" s="33"/>
    </row>
    <row r="62" spans="2:12" x14ac:dyDescent="0.2">
      <c r="B62" s="20"/>
      <c r="L62" s="20"/>
    </row>
    <row r="63" spans="2:12" x14ac:dyDescent="0.2">
      <c r="B63" s="20"/>
      <c r="L63" s="20"/>
    </row>
    <row r="64" spans="2:12" x14ac:dyDescent="0.2">
      <c r="B64" s="20"/>
      <c r="L64" s="20"/>
    </row>
    <row r="65" spans="2:12" s="1" customFormat="1" ht="12.75" x14ac:dyDescent="0.2">
      <c r="B65" s="33"/>
      <c r="D65" s="42" t="s">
        <v>58</v>
      </c>
      <c r="E65" s="43"/>
      <c r="F65" s="43"/>
      <c r="G65" s="42" t="s">
        <v>59</v>
      </c>
      <c r="H65" s="43"/>
      <c r="I65" s="43"/>
      <c r="J65" s="43"/>
      <c r="K65" s="43"/>
      <c r="L65" s="33"/>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2.75" x14ac:dyDescent="0.2">
      <c r="B76" s="33"/>
      <c r="D76" s="44" t="s">
        <v>56</v>
      </c>
      <c r="E76" s="35"/>
      <c r="F76" s="104" t="s">
        <v>57</v>
      </c>
      <c r="G76" s="44" t="s">
        <v>56</v>
      </c>
      <c r="H76" s="35"/>
      <c r="I76" s="35"/>
      <c r="J76" s="105" t="s">
        <v>57</v>
      </c>
      <c r="K76" s="35"/>
      <c r="L76" s="33"/>
    </row>
    <row r="77" spans="2:12" s="1" customFormat="1" ht="14.45" customHeight="1" x14ac:dyDescent="0.2">
      <c r="B77" s="45"/>
      <c r="C77" s="46"/>
      <c r="D77" s="46"/>
      <c r="E77" s="46"/>
      <c r="F77" s="46"/>
      <c r="G77" s="46"/>
      <c r="H77" s="46"/>
      <c r="I77" s="46"/>
      <c r="J77" s="46"/>
      <c r="K77" s="46"/>
      <c r="L77" s="33"/>
    </row>
    <row r="81" spans="2:12" s="1" customFormat="1" ht="6.95" customHeight="1" x14ac:dyDescent="0.2">
      <c r="B81" s="47"/>
      <c r="C81" s="48"/>
      <c r="D81" s="48"/>
      <c r="E81" s="48"/>
      <c r="F81" s="48"/>
      <c r="G81" s="48"/>
      <c r="H81" s="48"/>
      <c r="I81" s="48"/>
      <c r="J81" s="48"/>
      <c r="K81" s="48"/>
      <c r="L81" s="33"/>
    </row>
    <row r="82" spans="2:12" s="1" customFormat="1" ht="24.95" customHeight="1" x14ac:dyDescent="0.2">
      <c r="B82" s="33"/>
      <c r="C82" s="21" t="s">
        <v>280</v>
      </c>
      <c r="L82" s="33"/>
    </row>
    <row r="83" spans="2:12" s="1" customFormat="1" ht="6.95" customHeight="1" x14ac:dyDescent="0.2">
      <c r="B83" s="33"/>
      <c r="L83" s="33"/>
    </row>
    <row r="84" spans="2:12" s="1" customFormat="1" ht="12" customHeight="1" x14ac:dyDescent="0.2">
      <c r="B84" s="33"/>
      <c r="C84" s="27" t="s">
        <v>16</v>
      </c>
      <c r="L84" s="33"/>
    </row>
    <row r="85" spans="2:12" s="1" customFormat="1" ht="16.5" customHeight="1" x14ac:dyDescent="0.2">
      <c r="B85" s="33"/>
      <c r="E85" s="254" t="str">
        <f>E7</f>
        <v>OBLASTNÍ NEMOCNICE JIČÍN PAVILON PSYCHIATRIE</v>
      </c>
      <c r="F85" s="255"/>
      <c r="G85" s="255"/>
      <c r="H85" s="255"/>
      <c r="L85" s="33"/>
    </row>
    <row r="86" spans="2:12" ht="12" customHeight="1" x14ac:dyDescent="0.2">
      <c r="B86" s="20"/>
      <c r="C86" s="27" t="s">
        <v>276</v>
      </c>
      <c r="L86" s="20"/>
    </row>
    <row r="87" spans="2:12" ht="16.5" customHeight="1" x14ac:dyDescent="0.2">
      <c r="B87" s="20"/>
      <c r="E87" s="254" t="s">
        <v>277</v>
      </c>
      <c r="F87" s="234"/>
      <c r="G87" s="234"/>
      <c r="H87" s="234"/>
      <c r="L87" s="20"/>
    </row>
    <row r="88" spans="2:12" ht="12" customHeight="1" x14ac:dyDescent="0.2">
      <c r="B88" s="20"/>
      <c r="C88" s="27" t="s">
        <v>278</v>
      </c>
      <c r="L88" s="20"/>
    </row>
    <row r="89" spans="2:12" s="1" customFormat="1" ht="16.5" customHeight="1" x14ac:dyDescent="0.2">
      <c r="B89" s="33"/>
      <c r="E89" s="238" t="s">
        <v>8644</v>
      </c>
      <c r="F89" s="253"/>
      <c r="G89" s="253"/>
      <c r="H89" s="253"/>
      <c r="L89" s="33"/>
    </row>
    <row r="90" spans="2:12" s="1" customFormat="1" ht="12" customHeight="1" x14ac:dyDescent="0.2">
      <c r="B90" s="33"/>
      <c r="C90" s="27" t="s">
        <v>5055</v>
      </c>
      <c r="L90" s="33"/>
    </row>
    <row r="91" spans="2:12" s="1" customFormat="1" ht="16.5" customHeight="1" x14ac:dyDescent="0.2">
      <c r="B91" s="33"/>
      <c r="E91" s="220" t="str">
        <f>E13</f>
        <v>D.2-01.3.2 - Orientační systém</v>
      </c>
      <c r="F91" s="253"/>
      <c r="G91" s="253"/>
      <c r="H91" s="253"/>
      <c r="L91" s="33"/>
    </row>
    <row r="92" spans="2:12" s="1" customFormat="1" ht="6.95" customHeight="1" x14ac:dyDescent="0.2">
      <c r="B92" s="33"/>
      <c r="L92" s="33"/>
    </row>
    <row r="93" spans="2:12" s="1" customFormat="1" ht="12" customHeight="1" x14ac:dyDescent="0.2">
      <c r="B93" s="33"/>
      <c r="C93" s="27" t="s">
        <v>22</v>
      </c>
      <c r="F93" s="25" t="str">
        <f>F16</f>
        <v xml:space="preserve"> </v>
      </c>
      <c r="I93" s="27" t="s">
        <v>24</v>
      </c>
      <c r="J93" s="53">
        <f>IF(J16="","",J16)</f>
        <v>45961</v>
      </c>
      <c r="L93" s="33"/>
    </row>
    <row r="94" spans="2:12" s="1" customFormat="1" ht="6.95" customHeight="1" x14ac:dyDescent="0.2">
      <c r="B94" s="33"/>
      <c r="L94" s="33"/>
    </row>
    <row r="95" spans="2:12" s="1" customFormat="1" ht="15.2" customHeight="1" x14ac:dyDescent="0.2">
      <c r="B95" s="33"/>
      <c r="C95" s="27" t="s">
        <v>29</v>
      </c>
      <c r="F95" s="25" t="str">
        <f>E19</f>
        <v>KRÁLOVÉHRADECKÝ KRAJ</v>
      </c>
      <c r="I95" s="27" t="s">
        <v>35</v>
      </c>
      <c r="J95" s="31" t="str">
        <f>E25</f>
        <v>KANIA a.s.</v>
      </c>
      <c r="L95" s="33"/>
    </row>
    <row r="96" spans="2:12" s="1" customFormat="1" ht="15.2" customHeight="1" x14ac:dyDescent="0.2">
      <c r="B96" s="33"/>
      <c r="C96" s="27" t="s">
        <v>33</v>
      </c>
      <c r="F96" s="25" t="str">
        <f>IF(E22="","",E22)</f>
        <v>Vyplň údaj</v>
      </c>
      <c r="I96" s="27" t="s">
        <v>38</v>
      </c>
      <c r="J96" s="31" t="str">
        <f>E28</f>
        <v xml:space="preserve"> </v>
      </c>
      <c r="L96" s="33"/>
    </row>
    <row r="97" spans="2:47" s="1" customFormat="1" ht="10.35" customHeight="1" x14ac:dyDescent="0.2">
      <c r="B97" s="33"/>
      <c r="L97" s="33"/>
    </row>
    <row r="98" spans="2:47" s="1" customFormat="1" ht="29.25" customHeight="1" x14ac:dyDescent="0.2">
      <c r="B98" s="33"/>
      <c r="C98" s="106" t="s">
        <v>281</v>
      </c>
      <c r="D98" s="98"/>
      <c r="E98" s="98"/>
      <c r="F98" s="98"/>
      <c r="G98" s="98"/>
      <c r="H98" s="98"/>
      <c r="I98" s="98"/>
      <c r="J98" s="107" t="s">
        <v>282</v>
      </c>
      <c r="K98" s="98"/>
      <c r="L98" s="33"/>
    </row>
    <row r="99" spans="2:47" s="1" customFormat="1" ht="10.35" customHeight="1" x14ac:dyDescent="0.2">
      <c r="B99" s="33"/>
      <c r="L99" s="33"/>
    </row>
    <row r="100" spans="2:47" s="1" customFormat="1" ht="22.9" customHeight="1" x14ac:dyDescent="0.2">
      <c r="B100" s="33"/>
      <c r="C100" s="108" t="s">
        <v>283</v>
      </c>
      <c r="J100" s="67">
        <f>J126</f>
        <v>0</v>
      </c>
      <c r="L100" s="33"/>
      <c r="AU100" s="17" t="s">
        <v>284</v>
      </c>
    </row>
    <row r="101" spans="2:47" s="8" customFormat="1" ht="24.95" customHeight="1" x14ac:dyDescent="0.2">
      <c r="B101" s="109"/>
      <c r="D101" s="110" t="s">
        <v>1618</v>
      </c>
      <c r="E101" s="111"/>
      <c r="F101" s="111"/>
      <c r="G101" s="111"/>
      <c r="H101" s="111"/>
      <c r="I101" s="111"/>
      <c r="J101" s="112">
        <f>J127</f>
        <v>0</v>
      </c>
      <c r="L101" s="109"/>
    </row>
    <row r="102" spans="2:47" s="9" customFormat="1" ht="19.899999999999999" customHeight="1" x14ac:dyDescent="0.2">
      <c r="B102" s="113"/>
      <c r="D102" s="114" t="s">
        <v>1619</v>
      </c>
      <c r="E102" s="115"/>
      <c r="F102" s="115"/>
      <c r="G102" s="115"/>
      <c r="H102" s="115"/>
      <c r="I102" s="115"/>
      <c r="J102" s="116">
        <f>J128</f>
        <v>0</v>
      </c>
      <c r="L102" s="113"/>
    </row>
    <row r="103" spans="2:47" s="1" customFormat="1" ht="21.75" customHeight="1" x14ac:dyDescent="0.2">
      <c r="B103" s="33"/>
      <c r="L103" s="33"/>
    </row>
    <row r="104" spans="2:47" s="1" customFormat="1" ht="6.95" customHeight="1" x14ac:dyDescent="0.2">
      <c r="B104" s="45"/>
      <c r="C104" s="46"/>
      <c r="D104" s="46"/>
      <c r="E104" s="46"/>
      <c r="F104" s="46"/>
      <c r="G104" s="46"/>
      <c r="H104" s="46"/>
      <c r="I104" s="46"/>
      <c r="J104" s="46"/>
      <c r="K104" s="46"/>
      <c r="L104" s="33"/>
    </row>
    <row r="108" spans="2:47" s="1" customFormat="1" ht="6.95" customHeight="1" x14ac:dyDescent="0.2">
      <c r="B108" s="47"/>
      <c r="C108" s="48"/>
      <c r="D108" s="48"/>
      <c r="E108" s="48"/>
      <c r="F108" s="48"/>
      <c r="G108" s="48"/>
      <c r="H108" s="48"/>
      <c r="I108" s="48"/>
      <c r="J108" s="48"/>
      <c r="K108" s="48"/>
      <c r="L108" s="33"/>
    </row>
    <row r="109" spans="2:47" s="1" customFormat="1" ht="24.95" customHeight="1" x14ac:dyDescent="0.2">
      <c r="B109" s="33"/>
      <c r="C109" s="21" t="s">
        <v>294</v>
      </c>
      <c r="L109" s="33"/>
    </row>
    <row r="110" spans="2:47" s="1" customFormat="1" ht="6.95" customHeight="1" x14ac:dyDescent="0.2">
      <c r="B110" s="33"/>
      <c r="L110" s="33"/>
    </row>
    <row r="111" spans="2:47" s="1" customFormat="1" ht="12" customHeight="1" x14ac:dyDescent="0.2">
      <c r="B111" s="33"/>
      <c r="C111" s="27" t="s">
        <v>16</v>
      </c>
      <c r="L111" s="33"/>
    </row>
    <row r="112" spans="2:47" s="1" customFormat="1" ht="16.5" customHeight="1" x14ac:dyDescent="0.2">
      <c r="B112" s="33"/>
      <c r="E112" s="254" t="str">
        <f>E7</f>
        <v>OBLASTNÍ NEMOCNICE JIČÍN PAVILON PSYCHIATRIE</v>
      </c>
      <c r="F112" s="255"/>
      <c r="G112" s="255"/>
      <c r="H112" s="255"/>
      <c r="L112" s="33"/>
    </row>
    <row r="113" spans="2:63" ht="12" customHeight="1" x14ac:dyDescent="0.2">
      <c r="B113" s="20"/>
      <c r="C113" s="27" t="s">
        <v>276</v>
      </c>
      <c r="L113" s="20"/>
    </row>
    <row r="114" spans="2:63" ht="16.5" customHeight="1" x14ac:dyDescent="0.2">
      <c r="B114" s="20"/>
      <c r="E114" s="254" t="s">
        <v>277</v>
      </c>
      <c r="F114" s="234"/>
      <c r="G114" s="234"/>
      <c r="H114" s="234"/>
      <c r="L114" s="20"/>
    </row>
    <row r="115" spans="2:63" ht="12" customHeight="1" x14ac:dyDescent="0.2">
      <c r="B115" s="20"/>
      <c r="C115" s="27" t="s">
        <v>278</v>
      </c>
      <c r="L115" s="20"/>
    </row>
    <row r="116" spans="2:63" s="1" customFormat="1" ht="16.5" customHeight="1" x14ac:dyDescent="0.2">
      <c r="B116" s="33"/>
      <c r="E116" s="238" t="s">
        <v>8644</v>
      </c>
      <c r="F116" s="253"/>
      <c r="G116" s="253"/>
      <c r="H116" s="253"/>
      <c r="L116" s="33"/>
    </row>
    <row r="117" spans="2:63" s="1" customFormat="1" ht="12" customHeight="1" x14ac:dyDescent="0.2">
      <c r="B117" s="33"/>
      <c r="C117" s="27" t="s">
        <v>5055</v>
      </c>
      <c r="L117" s="33"/>
    </row>
    <row r="118" spans="2:63" s="1" customFormat="1" ht="16.5" customHeight="1" x14ac:dyDescent="0.2">
      <c r="B118" s="33"/>
      <c r="E118" s="220" t="str">
        <f>E13</f>
        <v>D.2-01.3.2 - Orientační systém</v>
      </c>
      <c r="F118" s="253"/>
      <c r="G118" s="253"/>
      <c r="H118" s="253"/>
      <c r="L118" s="33"/>
    </row>
    <row r="119" spans="2:63" s="1" customFormat="1" ht="6.95" customHeight="1" x14ac:dyDescent="0.2">
      <c r="B119" s="33"/>
      <c r="L119" s="33"/>
    </row>
    <row r="120" spans="2:63" s="1" customFormat="1" ht="12" customHeight="1" x14ac:dyDescent="0.2">
      <c r="B120" s="33"/>
      <c r="C120" s="27" t="s">
        <v>22</v>
      </c>
      <c r="F120" s="25" t="str">
        <f>F16</f>
        <v xml:space="preserve"> </v>
      </c>
      <c r="I120" s="27" t="s">
        <v>24</v>
      </c>
      <c r="J120" s="53">
        <f>IF(J16="","",J16)</f>
        <v>45961</v>
      </c>
      <c r="L120" s="33"/>
    </row>
    <row r="121" spans="2:63" s="1" customFormat="1" ht="6.95" customHeight="1" x14ac:dyDescent="0.2">
      <c r="B121" s="33"/>
      <c r="L121" s="33"/>
    </row>
    <row r="122" spans="2:63" s="1" customFormat="1" ht="15.2" customHeight="1" x14ac:dyDescent="0.2">
      <c r="B122" s="33"/>
      <c r="C122" s="27" t="s">
        <v>29</v>
      </c>
      <c r="F122" s="25" t="str">
        <f>E19</f>
        <v>KRÁLOVÉHRADECKÝ KRAJ</v>
      </c>
      <c r="I122" s="27" t="s">
        <v>35</v>
      </c>
      <c r="J122" s="31" t="str">
        <f>E25</f>
        <v>KANIA a.s.</v>
      </c>
      <c r="L122" s="33"/>
    </row>
    <row r="123" spans="2:63" s="1" customFormat="1" ht="15.2" customHeight="1" x14ac:dyDescent="0.2">
      <c r="B123" s="33"/>
      <c r="C123" s="27" t="s">
        <v>33</v>
      </c>
      <c r="F123" s="25" t="str">
        <f>IF(E22="","",E22)</f>
        <v>Vyplň údaj</v>
      </c>
      <c r="I123" s="27" t="s">
        <v>38</v>
      </c>
      <c r="J123" s="31" t="str">
        <f>E28</f>
        <v xml:space="preserve"> </v>
      </c>
      <c r="L123" s="33"/>
    </row>
    <row r="124" spans="2:63" s="1" customFormat="1" ht="10.35" customHeight="1" x14ac:dyDescent="0.2">
      <c r="B124" s="33"/>
      <c r="L124" s="33"/>
    </row>
    <row r="125" spans="2:63" s="10" customFormat="1" ht="29.25" customHeight="1" x14ac:dyDescent="0.2">
      <c r="B125" s="117"/>
      <c r="C125" s="118" t="s">
        <v>295</v>
      </c>
      <c r="D125" s="119" t="s">
        <v>66</v>
      </c>
      <c r="E125" s="119" t="s">
        <v>62</v>
      </c>
      <c r="F125" s="119" t="s">
        <v>63</v>
      </c>
      <c r="G125" s="119" t="s">
        <v>296</v>
      </c>
      <c r="H125" s="119" t="s">
        <v>297</v>
      </c>
      <c r="I125" s="119" t="s">
        <v>298</v>
      </c>
      <c r="J125" s="119" t="s">
        <v>282</v>
      </c>
      <c r="K125" s="120" t="s">
        <v>299</v>
      </c>
      <c r="L125" s="117"/>
      <c r="M125" s="60" t="s">
        <v>1</v>
      </c>
      <c r="N125" s="61" t="s">
        <v>45</v>
      </c>
      <c r="O125" s="61" t="s">
        <v>300</v>
      </c>
      <c r="P125" s="61" t="s">
        <v>301</v>
      </c>
      <c r="Q125" s="61" t="s">
        <v>302</v>
      </c>
      <c r="R125" s="61" t="s">
        <v>303</v>
      </c>
      <c r="S125" s="61" t="s">
        <v>304</v>
      </c>
      <c r="T125" s="62" t="s">
        <v>305</v>
      </c>
    </row>
    <row r="126" spans="2:63" s="1" customFormat="1" ht="22.9" customHeight="1" x14ac:dyDescent="0.25">
      <c r="B126" s="33"/>
      <c r="C126" s="65" t="s">
        <v>306</v>
      </c>
      <c r="J126" s="121">
        <f>BK126</f>
        <v>0</v>
      </c>
      <c r="L126" s="33"/>
      <c r="M126" s="63"/>
      <c r="N126" s="54"/>
      <c r="O126" s="54"/>
      <c r="P126" s="122">
        <f>P127</f>
        <v>0</v>
      </c>
      <c r="Q126" s="54"/>
      <c r="R126" s="122">
        <f>R127</f>
        <v>0</v>
      </c>
      <c r="S126" s="54"/>
      <c r="T126" s="123">
        <f>T127</f>
        <v>0</v>
      </c>
      <c r="AT126" s="17" t="s">
        <v>80</v>
      </c>
      <c r="AU126" s="17" t="s">
        <v>284</v>
      </c>
      <c r="BK126" s="124">
        <f>BK127</f>
        <v>0</v>
      </c>
    </row>
    <row r="127" spans="2:63" s="11" customFormat="1" ht="25.9" customHeight="1" x14ac:dyDescent="0.2">
      <c r="B127" s="125"/>
      <c r="D127" s="126" t="s">
        <v>80</v>
      </c>
      <c r="E127" s="127" t="s">
        <v>643</v>
      </c>
      <c r="F127" s="127" t="s">
        <v>643</v>
      </c>
      <c r="I127" s="128"/>
      <c r="J127" s="129">
        <f>BK127</f>
        <v>0</v>
      </c>
      <c r="L127" s="125"/>
      <c r="M127" s="130"/>
      <c r="P127" s="131">
        <f>P128</f>
        <v>0</v>
      </c>
      <c r="R127" s="131">
        <f>R128</f>
        <v>0</v>
      </c>
      <c r="T127" s="132">
        <f>T128</f>
        <v>0</v>
      </c>
      <c r="AR127" s="126" t="s">
        <v>101</v>
      </c>
      <c r="AT127" s="133" t="s">
        <v>80</v>
      </c>
      <c r="AU127" s="133" t="s">
        <v>81</v>
      </c>
      <c r="AY127" s="126" t="s">
        <v>309</v>
      </c>
      <c r="BK127" s="134">
        <f>BK128</f>
        <v>0</v>
      </c>
    </row>
    <row r="128" spans="2:63" s="11" customFormat="1" ht="22.9" customHeight="1" x14ac:dyDescent="0.2">
      <c r="B128" s="125"/>
      <c r="D128" s="126" t="s">
        <v>80</v>
      </c>
      <c r="E128" s="135" t="s">
        <v>3923</v>
      </c>
      <c r="F128" s="135" t="s">
        <v>3924</v>
      </c>
      <c r="I128" s="128"/>
      <c r="J128" s="136">
        <f>BK128</f>
        <v>0</v>
      </c>
      <c r="L128" s="125"/>
      <c r="M128" s="130"/>
      <c r="P128" s="131">
        <f>SUM(P129:P149)</f>
        <v>0</v>
      </c>
      <c r="R128" s="131">
        <f>SUM(R129:R149)</f>
        <v>0</v>
      </c>
      <c r="T128" s="132">
        <f>SUM(T129:T149)</f>
        <v>0</v>
      </c>
      <c r="AR128" s="126" t="s">
        <v>88</v>
      </c>
      <c r="AT128" s="133" t="s">
        <v>80</v>
      </c>
      <c r="AU128" s="133" t="s">
        <v>88</v>
      </c>
      <c r="AY128" s="126" t="s">
        <v>309</v>
      </c>
      <c r="BK128" s="134">
        <f>SUM(BK129:BK149)</f>
        <v>0</v>
      </c>
    </row>
    <row r="129" spans="2:65" s="1" customFormat="1" ht="16.5" customHeight="1" x14ac:dyDescent="0.2">
      <c r="B129" s="137"/>
      <c r="C129" s="138" t="s">
        <v>88</v>
      </c>
      <c r="D129" s="138" t="s">
        <v>311</v>
      </c>
      <c r="E129" s="139" t="s">
        <v>9235</v>
      </c>
      <c r="F129" s="140" t="s">
        <v>9236</v>
      </c>
      <c r="G129" s="141" t="s">
        <v>314</v>
      </c>
      <c r="H129" s="142">
        <v>32</v>
      </c>
      <c r="I129" s="143"/>
      <c r="J129" s="144">
        <f>ROUND(I129*H129,2)</f>
        <v>0</v>
      </c>
      <c r="K129" s="140" t="s">
        <v>366</v>
      </c>
      <c r="L129" s="33"/>
      <c r="M129" s="145" t="s">
        <v>1</v>
      </c>
      <c r="N129" s="146" t="s">
        <v>46</v>
      </c>
      <c r="P129" s="147">
        <f>O129*H129</f>
        <v>0</v>
      </c>
      <c r="Q129" s="147">
        <v>0</v>
      </c>
      <c r="R129" s="147">
        <f>Q129*H129</f>
        <v>0</v>
      </c>
      <c r="S129" s="147">
        <v>0</v>
      </c>
      <c r="T129" s="148">
        <f>S129*H129</f>
        <v>0</v>
      </c>
      <c r="AR129" s="149" t="s">
        <v>120</v>
      </c>
      <c r="AT129" s="149" t="s">
        <v>311</v>
      </c>
      <c r="AU129" s="149" t="s">
        <v>90</v>
      </c>
      <c r="AY129" s="17" t="s">
        <v>309</v>
      </c>
      <c r="BE129" s="150">
        <f>IF(N129="základní",J129,0)</f>
        <v>0</v>
      </c>
      <c r="BF129" s="150">
        <f>IF(N129="snížená",J129,0)</f>
        <v>0</v>
      </c>
      <c r="BG129" s="150">
        <f>IF(N129="zákl. přenesená",J129,0)</f>
        <v>0</v>
      </c>
      <c r="BH129" s="150">
        <f>IF(N129="sníž. přenesená",J129,0)</f>
        <v>0</v>
      </c>
      <c r="BI129" s="150">
        <f>IF(N129="nulová",J129,0)</f>
        <v>0</v>
      </c>
      <c r="BJ129" s="17" t="s">
        <v>88</v>
      </c>
      <c r="BK129" s="150">
        <f>ROUND(I129*H129,2)</f>
        <v>0</v>
      </c>
      <c r="BL129" s="17" t="s">
        <v>120</v>
      </c>
      <c r="BM129" s="149" t="s">
        <v>90</v>
      </c>
    </row>
    <row r="130" spans="2:65" s="1" customFormat="1" ht="48.75" x14ac:dyDescent="0.2">
      <c r="B130" s="33"/>
      <c r="D130" s="155" t="s">
        <v>318</v>
      </c>
      <c r="F130" s="156" t="s">
        <v>9237</v>
      </c>
      <c r="I130" s="153"/>
      <c r="L130" s="33"/>
      <c r="M130" s="154"/>
      <c r="T130" s="57"/>
      <c r="AT130" s="17" t="s">
        <v>318</v>
      </c>
      <c r="AU130" s="17" t="s">
        <v>90</v>
      </c>
    </row>
    <row r="131" spans="2:65" s="1" customFormat="1" ht="16.5" customHeight="1" x14ac:dyDescent="0.2">
      <c r="B131" s="137"/>
      <c r="C131" s="138" t="s">
        <v>90</v>
      </c>
      <c r="D131" s="138" t="s">
        <v>311</v>
      </c>
      <c r="E131" s="139" t="s">
        <v>9238</v>
      </c>
      <c r="F131" s="140" t="s">
        <v>9239</v>
      </c>
      <c r="G131" s="141" t="s">
        <v>314</v>
      </c>
      <c r="H131" s="142">
        <v>21</v>
      </c>
      <c r="I131" s="143"/>
      <c r="J131" s="144">
        <f>ROUND(I131*H131,2)</f>
        <v>0</v>
      </c>
      <c r="K131" s="140" t="s">
        <v>366</v>
      </c>
      <c r="L131" s="33"/>
      <c r="M131" s="145" t="s">
        <v>1</v>
      </c>
      <c r="N131" s="146" t="s">
        <v>46</v>
      </c>
      <c r="P131" s="147">
        <f>O131*H131</f>
        <v>0</v>
      </c>
      <c r="Q131" s="147">
        <v>0</v>
      </c>
      <c r="R131" s="147">
        <f>Q131*H131</f>
        <v>0</v>
      </c>
      <c r="S131" s="147">
        <v>0</v>
      </c>
      <c r="T131" s="148">
        <f>S131*H131</f>
        <v>0</v>
      </c>
      <c r="AR131" s="149" t="s">
        <v>120</v>
      </c>
      <c r="AT131" s="149" t="s">
        <v>311</v>
      </c>
      <c r="AU131" s="149" t="s">
        <v>90</v>
      </c>
      <c r="AY131" s="17" t="s">
        <v>309</v>
      </c>
      <c r="BE131" s="150">
        <f>IF(N131="základní",J131,0)</f>
        <v>0</v>
      </c>
      <c r="BF131" s="150">
        <f>IF(N131="snížená",J131,0)</f>
        <v>0</v>
      </c>
      <c r="BG131" s="150">
        <f>IF(N131="zákl. přenesená",J131,0)</f>
        <v>0</v>
      </c>
      <c r="BH131" s="150">
        <f>IF(N131="sníž. přenesená",J131,0)</f>
        <v>0</v>
      </c>
      <c r="BI131" s="150">
        <f>IF(N131="nulová",J131,0)</f>
        <v>0</v>
      </c>
      <c r="BJ131" s="17" t="s">
        <v>88</v>
      </c>
      <c r="BK131" s="150">
        <f>ROUND(I131*H131,2)</f>
        <v>0</v>
      </c>
      <c r="BL131" s="17" t="s">
        <v>120</v>
      </c>
      <c r="BM131" s="149" t="s">
        <v>120</v>
      </c>
    </row>
    <row r="132" spans="2:65" s="1" customFormat="1" ht="48.75" x14ac:dyDescent="0.2">
      <c r="B132" s="33"/>
      <c r="D132" s="155" t="s">
        <v>318</v>
      </c>
      <c r="F132" s="156" t="s">
        <v>9237</v>
      </c>
      <c r="I132" s="153"/>
      <c r="L132" s="33"/>
      <c r="M132" s="154"/>
      <c r="T132" s="57"/>
      <c r="AT132" s="17" t="s">
        <v>318</v>
      </c>
      <c r="AU132" s="17" t="s">
        <v>90</v>
      </c>
    </row>
    <row r="133" spans="2:65" s="1" customFormat="1" ht="16.5" customHeight="1" x14ac:dyDescent="0.2">
      <c r="B133" s="137"/>
      <c r="C133" s="138" t="s">
        <v>101</v>
      </c>
      <c r="D133" s="138" t="s">
        <v>311</v>
      </c>
      <c r="E133" s="139" t="s">
        <v>9240</v>
      </c>
      <c r="F133" s="140" t="s">
        <v>9241</v>
      </c>
      <c r="G133" s="141" t="s">
        <v>314</v>
      </c>
      <c r="H133" s="142">
        <v>7</v>
      </c>
      <c r="I133" s="143"/>
      <c r="J133" s="144">
        <f>ROUND(I133*H133,2)</f>
        <v>0</v>
      </c>
      <c r="K133" s="140" t="s">
        <v>366</v>
      </c>
      <c r="L133" s="33"/>
      <c r="M133" s="145" t="s">
        <v>1</v>
      </c>
      <c r="N133" s="146" t="s">
        <v>46</v>
      </c>
      <c r="P133" s="147">
        <f>O133*H133</f>
        <v>0</v>
      </c>
      <c r="Q133" s="147">
        <v>0</v>
      </c>
      <c r="R133" s="147">
        <f>Q133*H133</f>
        <v>0</v>
      </c>
      <c r="S133" s="147">
        <v>0</v>
      </c>
      <c r="T133" s="148">
        <f>S133*H133</f>
        <v>0</v>
      </c>
      <c r="AR133" s="149" t="s">
        <v>120</v>
      </c>
      <c r="AT133" s="149" t="s">
        <v>311</v>
      </c>
      <c r="AU133" s="149" t="s">
        <v>90</v>
      </c>
      <c r="AY133" s="17" t="s">
        <v>309</v>
      </c>
      <c r="BE133" s="150">
        <f>IF(N133="základní",J133,0)</f>
        <v>0</v>
      </c>
      <c r="BF133" s="150">
        <f>IF(N133="snížená",J133,0)</f>
        <v>0</v>
      </c>
      <c r="BG133" s="150">
        <f>IF(N133="zákl. přenesená",J133,0)</f>
        <v>0</v>
      </c>
      <c r="BH133" s="150">
        <f>IF(N133="sníž. přenesená",J133,0)</f>
        <v>0</v>
      </c>
      <c r="BI133" s="150">
        <f>IF(N133="nulová",J133,0)</f>
        <v>0</v>
      </c>
      <c r="BJ133" s="17" t="s">
        <v>88</v>
      </c>
      <c r="BK133" s="150">
        <f>ROUND(I133*H133,2)</f>
        <v>0</v>
      </c>
      <c r="BL133" s="17" t="s">
        <v>120</v>
      </c>
      <c r="BM133" s="149" t="s">
        <v>325</v>
      </c>
    </row>
    <row r="134" spans="2:65" s="1" customFormat="1" ht="48.75" x14ac:dyDescent="0.2">
      <c r="B134" s="33"/>
      <c r="D134" s="155" t="s">
        <v>318</v>
      </c>
      <c r="F134" s="156" t="s">
        <v>9237</v>
      </c>
      <c r="I134" s="153"/>
      <c r="L134" s="33"/>
      <c r="M134" s="154"/>
      <c r="T134" s="57"/>
      <c r="AT134" s="17" t="s">
        <v>318</v>
      </c>
      <c r="AU134" s="17" t="s">
        <v>90</v>
      </c>
    </row>
    <row r="135" spans="2:65" s="1" customFormat="1" ht="16.5" customHeight="1" x14ac:dyDescent="0.2">
      <c r="B135" s="137"/>
      <c r="C135" s="138" t="s">
        <v>120</v>
      </c>
      <c r="D135" s="138" t="s">
        <v>311</v>
      </c>
      <c r="E135" s="139" t="s">
        <v>9242</v>
      </c>
      <c r="F135" s="140" t="s">
        <v>9243</v>
      </c>
      <c r="G135" s="141" t="s">
        <v>314</v>
      </c>
      <c r="H135" s="142">
        <v>2</v>
      </c>
      <c r="I135" s="143"/>
      <c r="J135" s="144">
        <f>ROUND(I135*H135,2)</f>
        <v>0</v>
      </c>
      <c r="K135" s="140" t="s">
        <v>366</v>
      </c>
      <c r="L135" s="33"/>
      <c r="M135" s="145" t="s">
        <v>1</v>
      </c>
      <c r="N135" s="146" t="s">
        <v>46</v>
      </c>
      <c r="P135" s="147">
        <f>O135*H135</f>
        <v>0</v>
      </c>
      <c r="Q135" s="147">
        <v>0</v>
      </c>
      <c r="R135" s="147">
        <f>Q135*H135</f>
        <v>0</v>
      </c>
      <c r="S135" s="147">
        <v>0</v>
      </c>
      <c r="T135" s="148">
        <f>S135*H135</f>
        <v>0</v>
      </c>
      <c r="AR135" s="149" t="s">
        <v>120</v>
      </c>
      <c r="AT135" s="149" t="s">
        <v>311</v>
      </c>
      <c r="AU135" s="149" t="s">
        <v>90</v>
      </c>
      <c r="AY135" s="17" t="s">
        <v>309</v>
      </c>
      <c r="BE135" s="150">
        <f>IF(N135="základní",J135,0)</f>
        <v>0</v>
      </c>
      <c r="BF135" s="150">
        <f>IF(N135="snížená",J135,0)</f>
        <v>0</v>
      </c>
      <c r="BG135" s="150">
        <f>IF(N135="zákl. přenesená",J135,0)</f>
        <v>0</v>
      </c>
      <c r="BH135" s="150">
        <f>IF(N135="sníž. přenesená",J135,0)</f>
        <v>0</v>
      </c>
      <c r="BI135" s="150">
        <f>IF(N135="nulová",J135,0)</f>
        <v>0</v>
      </c>
      <c r="BJ135" s="17" t="s">
        <v>88</v>
      </c>
      <c r="BK135" s="150">
        <f>ROUND(I135*H135,2)</f>
        <v>0</v>
      </c>
      <c r="BL135" s="17" t="s">
        <v>120</v>
      </c>
      <c r="BM135" s="149" t="s">
        <v>329</v>
      </c>
    </row>
    <row r="136" spans="2:65" s="1" customFormat="1" ht="48.75" x14ac:dyDescent="0.2">
      <c r="B136" s="33"/>
      <c r="D136" s="155" t="s">
        <v>318</v>
      </c>
      <c r="F136" s="156" t="s">
        <v>9237</v>
      </c>
      <c r="I136" s="153"/>
      <c r="L136" s="33"/>
      <c r="M136" s="154"/>
      <c r="T136" s="57"/>
      <c r="AT136" s="17" t="s">
        <v>318</v>
      </c>
      <c r="AU136" s="17" t="s">
        <v>90</v>
      </c>
    </row>
    <row r="137" spans="2:65" s="1" customFormat="1" ht="16.5" customHeight="1" x14ac:dyDescent="0.2">
      <c r="B137" s="137"/>
      <c r="C137" s="138" t="s">
        <v>331</v>
      </c>
      <c r="D137" s="138" t="s">
        <v>311</v>
      </c>
      <c r="E137" s="139" t="s">
        <v>9244</v>
      </c>
      <c r="F137" s="140" t="s">
        <v>9245</v>
      </c>
      <c r="G137" s="141" t="s">
        <v>314</v>
      </c>
      <c r="H137" s="142">
        <v>5</v>
      </c>
      <c r="I137" s="143"/>
      <c r="J137" s="144">
        <f>ROUND(I137*H137,2)</f>
        <v>0</v>
      </c>
      <c r="K137" s="140" t="s">
        <v>366</v>
      </c>
      <c r="L137" s="33"/>
      <c r="M137" s="145" t="s">
        <v>1</v>
      </c>
      <c r="N137" s="146" t="s">
        <v>46</v>
      </c>
      <c r="P137" s="147">
        <f>O137*H137</f>
        <v>0</v>
      </c>
      <c r="Q137" s="147">
        <v>0</v>
      </c>
      <c r="R137" s="147">
        <f>Q137*H137</f>
        <v>0</v>
      </c>
      <c r="S137" s="147">
        <v>0</v>
      </c>
      <c r="T137" s="148">
        <f>S137*H137</f>
        <v>0</v>
      </c>
      <c r="AR137" s="149" t="s">
        <v>120</v>
      </c>
      <c r="AT137" s="149" t="s">
        <v>311</v>
      </c>
      <c r="AU137" s="149" t="s">
        <v>90</v>
      </c>
      <c r="AY137" s="17" t="s">
        <v>309</v>
      </c>
      <c r="BE137" s="150">
        <f>IF(N137="základní",J137,0)</f>
        <v>0</v>
      </c>
      <c r="BF137" s="150">
        <f>IF(N137="snížená",J137,0)</f>
        <v>0</v>
      </c>
      <c r="BG137" s="150">
        <f>IF(N137="zákl. přenesená",J137,0)</f>
        <v>0</v>
      </c>
      <c r="BH137" s="150">
        <f>IF(N137="sníž. přenesená",J137,0)</f>
        <v>0</v>
      </c>
      <c r="BI137" s="150">
        <f>IF(N137="nulová",J137,0)</f>
        <v>0</v>
      </c>
      <c r="BJ137" s="17" t="s">
        <v>88</v>
      </c>
      <c r="BK137" s="150">
        <f>ROUND(I137*H137,2)</f>
        <v>0</v>
      </c>
      <c r="BL137" s="17" t="s">
        <v>120</v>
      </c>
      <c r="BM137" s="149" t="s">
        <v>334</v>
      </c>
    </row>
    <row r="138" spans="2:65" s="1" customFormat="1" ht="48.75" x14ac:dyDescent="0.2">
      <c r="B138" s="33"/>
      <c r="D138" s="155" t="s">
        <v>318</v>
      </c>
      <c r="F138" s="156" t="s">
        <v>9237</v>
      </c>
      <c r="I138" s="153"/>
      <c r="L138" s="33"/>
      <c r="M138" s="154"/>
      <c r="T138" s="57"/>
      <c r="AT138" s="17" t="s">
        <v>318</v>
      </c>
      <c r="AU138" s="17" t="s">
        <v>90</v>
      </c>
    </row>
    <row r="139" spans="2:65" s="1" customFormat="1" ht="16.5" customHeight="1" x14ac:dyDescent="0.2">
      <c r="B139" s="137"/>
      <c r="C139" s="138" t="s">
        <v>325</v>
      </c>
      <c r="D139" s="138" t="s">
        <v>311</v>
      </c>
      <c r="E139" s="139" t="s">
        <v>9246</v>
      </c>
      <c r="F139" s="140" t="s">
        <v>9247</v>
      </c>
      <c r="G139" s="141" t="s">
        <v>314</v>
      </c>
      <c r="H139" s="142">
        <v>3</v>
      </c>
      <c r="I139" s="143"/>
      <c r="J139" s="144">
        <f>ROUND(I139*H139,2)</f>
        <v>0</v>
      </c>
      <c r="K139" s="140" t="s">
        <v>366</v>
      </c>
      <c r="L139" s="33"/>
      <c r="M139" s="145" t="s">
        <v>1</v>
      </c>
      <c r="N139" s="146" t="s">
        <v>46</v>
      </c>
      <c r="P139" s="147">
        <f>O139*H139</f>
        <v>0</v>
      </c>
      <c r="Q139" s="147">
        <v>0</v>
      </c>
      <c r="R139" s="147">
        <f>Q139*H139</f>
        <v>0</v>
      </c>
      <c r="S139" s="147">
        <v>0</v>
      </c>
      <c r="T139" s="148">
        <f>S139*H139</f>
        <v>0</v>
      </c>
      <c r="AR139" s="149" t="s">
        <v>120</v>
      </c>
      <c r="AT139" s="149" t="s">
        <v>311</v>
      </c>
      <c r="AU139" s="149" t="s">
        <v>90</v>
      </c>
      <c r="AY139" s="17" t="s">
        <v>309</v>
      </c>
      <c r="BE139" s="150">
        <f>IF(N139="základní",J139,0)</f>
        <v>0</v>
      </c>
      <c r="BF139" s="150">
        <f>IF(N139="snížená",J139,0)</f>
        <v>0</v>
      </c>
      <c r="BG139" s="150">
        <f>IF(N139="zákl. přenesená",J139,0)</f>
        <v>0</v>
      </c>
      <c r="BH139" s="150">
        <f>IF(N139="sníž. přenesená",J139,0)</f>
        <v>0</v>
      </c>
      <c r="BI139" s="150">
        <f>IF(N139="nulová",J139,0)</f>
        <v>0</v>
      </c>
      <c r="BJ139" s="17" t="s">
        <v>88</v>
      </c>
      <c r="BK139" s="150">
        <f>ROUND(I139*H139,2)</f>
        <v>0</v>
      </c>
      <c r="BL139" s="17" t="s">
        <v>120</v>
      </c>
      <c r="BM139" s="149" t="s">
        <v>8</v>
      </c>
    </row>
    <row r="140" spans="2:65" s="1" customFormat="1" ht="48.75" x14ac:dyDescent="0.2">
      <c r="B140" s="33"/>
      <c r="D140" s="155" t="s">
        <v>318</v>
      </c>
      <c r="F140" s="156" t="s">
        <v>9237</v>
      </c>
      <c r="I140" s="153"/>
      <c r="L140" s="33"/>
      <c r="M140" s="154"/>
      <c r="T140" s="57"/>
      <c r="AT140" s="17" t="s">
        <v>318</v>
      </c>
      <c r="AU140" s="17" t="s">
        <v>90</v>
      </c>
    </row>
    <row r="141" spans="2:65" s="1" customFormat="1" ht="16.5" customHeight="1" x14ac:dyDescent="0.2">
      <c r="B141" s="137"/>
      <c r="C141" s="138" t="s">
        <v>339</v>
      </c>
      <c r="D141" s="138" t="s">
        <v>311</v>
      </c>
      <c r="E141" s="139" t="s">
        <v>9248</v>
      </c>
      <c r="F141" s="140" t="s">
        <v>9249</v>
      </c>
      <c r="G141" s="141" t="s">
        <v>314</v>
      </c>
      <c r="H141" s="142">
        <v>2</v>
      </c>
      <c r="I141" s="143"/>
      <c r="J141" s="144">
        <f>ROUND(I141*H141,2)</f>
        <v>0</v>
      </c>
      <c r="K141" s="140" t="s">
        <v>366</v>
      </c>
      <c r="L141" s="33"/>
      <c r="M141" s="145" t="s">
        <v>1</v>
      </c>
      <c r="N141" s="146" t="s">
        <v>46</v>
      </c>
      <c r="P141" s="147">
        <f>O141*H141</f>
        <v>0</v>
      </c>
      <c r="Q141" s="147">
        <v>0</v>
      </c>
      <c r="R141" s="147">
        <f>Q141*H141</f>
        <v>0</v>
      </c>
      <c r="S141" s="147">
        <v>0</v>
      </c>
      <c r="T141" s="148">
        <f>S141*H141</f>
        <v>0</v>
      </c>
      <c r="AR141" s="149" t="s">
        <v>120</v>
      </c>
      <c r="AT141" s="149" t="s">
        <v>311</v>
      </c>
      <c r="AU141" s="149" t="s">
        <v>90</v>
      </c>
      <c r="AY141" s="17" t="s">
        <v>309</v>
      </c>
      <c r="BE141" s="150">
        <f>IF(N141="základní",J141,0)</f>
        <v>0</v>
      </c>
      <c r="BF141" s="150">
        <f>IF(N141="snížená",J141,0)</f>
        <v>0</v>
      </c>
      <c r="BG141" s="150">
        <f>IF(N141="zákl. přenesená",J141,0)</f>
        <v>0</v>
      </c>
      <c r="BH141" s="150">
        <f>IF(N141="sníž. přenesená",J141,0)</f>
        <v>0</v>
      </c>
      <c r="BI141" s="150">
        <f>IF(N141="nulová",J141,0)</f>
        <v>0</v>
      </c>
      <c r="BJ141" s="17" t="s">
        <v>88</v>
      </c>
      <c r="BK141" s="150">
        <f>ROUND(I141*H141,2)</f>
        <v>0</v>
      </c>
      <c r="BL141" s="17" t="s">
        <v>120</v>
      </c>
      <c r="BM141" s="149" t="s">
        <v>342</v>
      </c>
    </row>
    <row r="142" spans="2:65" s="1" customFormat="1" ht="48.75" x14ac:dyDescent="0.2">
      <c r="B142" s="33"/>
      <c r="D142" s="155" t="s">
        <v>318</v>
      </c>
      <c r="F142" s="156" t="s">
        <v>9237</v>
      </c>
      <c r="I142" s="153"/>
      <c r="L142" s="33"/>
      <c r="M142" s="154"/>
      <c r="T142" s="57"/>
      <c r="AT142" s="17" t="s">
        <v>318</v>
      </c>
      <c r="AU142" s="17" t="s">
        <v>90</v>
      </c>
    </row>
    <row r="143" spans="2:65" s="1" customFormat="1" ht="16.5" customHeight="1" x14ac:dyDescent="0.2">
      <c r="B143" s="137"/>
      <c r="C143" s="138" t="s">
        <v>329</v>
      </c>
      <c r="D143" s="138" t="s">
        <v>311</v>
      </c>
      <c r="E143" s="139" t="s">
        <v>9250</v>
      </c>
      <c r="F143" s="140" t="s">
        <v>9251</v>
      </c>
      <c r="G143" s="141" t="s">
        <v>314</v>
      </c>
      <c r="H143" s="142">
        <v>1</v>
      </c>
      <c r="I143" s="143"/>
      <c r="J143" s="144">
        <f>ROUND(I143*H143,2)</f>
        <v>0</v>
      </c>
      <c r="K143" s="140" t="s">
        <v>366</v>
      </c>
      <c r="L143" s="33"/>
      <c r="M143" s="145" t="s">
        <v>1</v>
      </c>
      <c r="N143" s="146" t="s">
        <v>46</v>
      </c>
      <c r="P143" s="147">
        <f>O143*H143</f>
        <v>0</v>
      </c>
      <c r="Q143" s="147">
        <v>0</v>
      </c>
      <c r="R143" s="147">
        <f>Q143*H143</f>
        <v>0</v>
      </c>
      <c r="S143" s="147">
        <v>0</v>
      </c>
      <c r="T143" s="148">
        <f>S143*H143</f>
        <v>0</v>
      </c>
      <c r="AR143" s="149" t="s">
        <v>120</v>
      </c>
      <c r="AT143" s="149" t="s">
        <v>311</v>
      </c>
      <c r="AU143" s="149" t="s">
        <v>90</v>
      </c>
      <c r="AY143" s="17" t="s">
        <v>309</v>
      </c>
      <c r="BE143" s="150">
        <f>IF(N143="základní",J143,0)</f>
        <v>0</v>
      </c>
      <c r="BF143" s="150">
        <f>IF(N143="snížená",J143,0)</f>
        <v>0</v>
      </c>
      <c r="BG143" s="150">
        <f>IF(N143="zákl. přenesená",J143,0)</f>
        <v>0</v>
      </c>
      <c r="BH143" s="150">
        <f>IF(N143="sníž. přenesená",J143,0)</f>
        <v>0</v>
      </c>
      <c r="BI143" s="150">
        <f>IF(N143="nulová",J143,0)</f>
        <v>0</v>
      </c>
      <c r="BJ143" s="17" t="s">
        <v>88</v>
      </c>
      <c r="BK143" s="150">
        <f>ROUND(I143*H143,2)</f>
        <v>0</v>
      </c>
      <c r="BL143" s="17" t="s">
        <v>120</v>
      </c>
      <c r="BM143" s="149" t="s">
        <v>346</v>
      </c>
    </row>
    <row r="144" spans="2:65" s="1" customFormat="1" ht="48.75" x14ac:dyDescent="0.2">
      <c r="B144" s="33"/>
      <c r="D144" s="155" t="s">
        <v>318</v>
      </c>
      <c r="F144" s="156" t="s">
        <v>9237</v>
      </c>
      <c r="I144" s="153"/>
      <c r="L144" s="33"/>
      <c r="M144" s="154"/>
      <c r="T144" s="57"/>
      <c r="AT144" s="17" t="s">
        <v>318</v>
      </c>
      <c r="AU144" s="17" t="s">
        <v>90</v>
      </c>
    </row>
    <row r="145" spans="2:65" s="1" customFormat="1" ht="16.5" customHeight="1" x14ac:dyDescent="0.2">
      <c r="B145" s="137"/>
      <c r="C145" s="138" t="s">
        <v>348</v>
      </c>
      <c r="D145" s="138" t="s">
        <v>311</v>
      </c>
      <c r="E145" s="139" t="s">
        <v>9252</v>
      </c>
      <c r="F145" s="140" t="s">
        <v>9253</v>
      </c>
      <c r="G145" s="141" t="s">
        <v>314</v>
      </c>
      <c r="H145" s="142">
        <v>2</v>
      </c>
      <c r="I145" s="143"/>
      <c r="J145" s="144">
        <f>ROUND(I145*H145,2)</f>
        <v>0</v>
      </c>
      <c r="K145" s="140" t="s">
        <v>366</v>
      </c>
      <c r="L145" s="33"/>
      <c r="M145" s="145" t="s">
        <v>1</v>
      </c>
      <c r="N145" s="146" t="s">
        <v>46</v>
      </c>
      <c r="P145" s="147">
        <f>O145*H145</f>
        <v>0</v>
      </c>
      <c r="Q145" s="147">
        <v>0</v>
      </c>
      <c r="R145" s="147">
        <f>Q145*H145</f>
        <v>0</v>
      </c>
      <c r="S145" s="147">
        <v>0</v>
      </c>
      <c r="T145" s="148">
        <f>S145*H145</f>
        <v>0</v>
      </c>
      <c r="AR145" s="149" t="s">
        <v>120</v>
      </c>
      <c r="AT145" s="149" t="s">
        <v>311</v>
      </c>
      <c r="AU145" s="149" t="s">
        <v>90</v>
      </c>
      <c r="AY145" s="17" t="s">
        <v>309</v>
      </c>
      <c r="BE145" s="150">
        <f>IF(N145="základní",J145,0)</f>
        <v>0</v>
      </c>
      <c r="BF145" s="150">
        <f>IF(N145="snížená",J145,0)</f>
        <v>0</v>
      </c>
      <c r="BG145" s="150">
        <f>IF(N145="zákl. přenesená",J145,0)</f>
        <v>0</v>
      </c>
      <c r="BH145" s="150">
        <f>IF(N145="sníž. přenesená",J145,0)</f>
        <v>0</v>
      </c>
      <c r="BI145" s="150">
        <f>IF(N145="nulová",J145,0)</f>
        <v>0</v>
      </c>
      <c r="BJ145" s="17" t="s">
        <v>88</v>
      </c>
      <c r="BK145" s="150">
        <f>ROUND(I145*H145,2)</f>
        <v>0</v>
      </c>
      <c r="BL145" s="17" t="s">
        <v>120</v>
      </c>
      <c r="BM145" s="149" t="s">
        <v>351</v>
      </c>
    </row>
    <row r="146" spans="2:65" s="1" customFormat="1" ht="48.75" x14ac:dyDescent="0.2">
      <c r="B146" s="33"/>
      <c r="D146" s="155" t="s">
        <v>318</v>
      </c>
      <c r="F146" s="156" t="s">
        <v>9237</v>
      </c>
      <c r="I146" s="153"/>
      <c r="L146" s="33"/>
      <c r="M146" s="154"/>
      <c r="T146" s="57"/>
      <c r="AT146" s="17" t="s">
        <v>318</v>
      </c>
      <c r="AU146" s="17" t="s">
        <v>90</v>
      </c>
    </row>
    <row r="147" spans="2:65" s="1" customFormat="1" ht="16.5" customHeight="1" x14ac:dyDescent="0.2">
      <c r="B147" s="137"/>
      <c r="C147" s="138" t="s">
        <v>334</v>
      </c>
      <c r="D147" s="138" t="s">
        <v>311</v>
      </c>
      <c r="E147" s="139" t="s">
        <v>9254</v>
      </c>
      <c r="F147" s="140" t="s">
        <v>9255</v>
      </c>
      <c r="G147" s="141" t="s">
        <v>314</v>
      </c>
      <c r="H147" s="142">
        <v>86</v>
      </c>
      <c r="I147" s="143"/>
      <c r="J147" s="144">
        <f>ROUND(I147*H147,2)</f>
        <v>0</v>
      </c>
      <c r="K147" s="140" t="s">
        <v>366</v>
      </c>
      <c r="L147" s="33"/>
      <c r="M147" s="145" t="s">
        <v>1</v>
      </c>
      <c r="N147" s="146" t="s">
        <v>46</v>
      </c>
      <c r="P147" s="147">
        <f>O147*H147</f>
        <v>0</v>
      </c>
      <c r="Q147" s="147">
        <v>0</v>
      </c>
      <c r="R147" s="147">
        <f>Q147*H147</f>
        <v>0</v>
      </c>
      <c r="S147" s="147">
        <v>0</v>
      </c>
      <c r="T147" s="148">
        <f>S147*H147</f>
        <v>0</v>
      </c>
      <c r="AR147" s="149" t="s">
        <v>120</v>
      </c>
      <c r="AT147" s="149" t="s">
        <v>311</v>
      </c>
      <c r="AU147" s="149" t="s">
        <v>90</v>
      </c>
      <c r="AY147" s="17" t="s">
        <v>309</v>
      </c>
      <c r="BE147" s="150">
        <f>IF(N147="základní",J147,0)</f>
        <v>0</v>
      </c>
      <c r="BF147" s="150">
        <f>IF(N147="snížená",J147,0)</f>
        <v>0</v>
      </c>
      <c r="BG147" s="150">
        <f>IF(N147="zákl. přenesená",J147,0)</f>
        <v>0</v>
      </c>
      <c r="BH147" s="150">
        <f>IF(N147="sníž. přenesená",J147,0)</f>
        <v>0</v>
      </c>
      <c r="BI147" s="150">
        <f>IF(N147="nulová",J147,0)</f>
        <v>0</v>
      </c>
      <c r="BJ147" s="17" t="s">
        <v>88</v>
      </c>
      <c r="BK147" s="150">
        <f>ROUND(I147*H147,2)</f>
        <v>0</v>
      </c>
      <c r="BL147" s="17" t="s">
        <v>120</v>
      </c>
      <c r="BM147" s="149" t="s">
        <v>355</v>
      </c>
    </row>
    <row r="148" spans="2:65" s="1" customFormat="1" ht="48.75" x14ac:dyDescent="0.2">
      <c r="B148" s="33"/>
      <c r="D148" s="155" t="s">
        <v>318</v>
      </c>
      <c r="F148" s="156" t="s">
        <v>9237</v>
      </c>
      <c r="I148" s="153"/>
      <c r="L148" s="33"/>
      <c r="M148" s="154"/>
      <c r="T148" s="57"/>
      <c r="AT148" s="17" t="s">
        <v>318</v>
      </c>
      <c r="AU148" s="17" t="s">
        <v>90</v>
      </c>
    </row>
    <row r="149" spans="2:65" s="1" customFormat="1" ht="16.5" customHeight="1" x14ac:dyDescent="0.2">
      <c r="B149" s="137"/>
      <c r="C149" s="138" t="s">
        <v>357</v>
      </c>
      <c r="D149" s="138" t="s">
        <v>311</v>
      </c>
      <c r="E149" s="139" t="s">
        <v>9256</v>
      </c>
      <c r="F149" s="140" t="s">
        <v>9257</v>
      </c>
      <c r="G149" s="141" t="s">
        <v>314</v>
      </c>
      <c r="H149" s="142">
        <v>53</v>
      </c>
      <c r="I149" s="143"/>
      <c r="J149" s="144">
        <f>ROUND(I149*H149,2)</f>
        <v>0</v>
      </c>
      <c r="K149" s="140" t="s">
        <v>366</v>
      </c>
      <c r="L149" s="33"/>
      <c r="M149" s="171" t="s">
        <v>1</v>
      </c>
      <c r="N149" s="172" t="s">
        <v>46</v>
      </c>
      <c r="O149" s="173"/>
      <c r="P149" s="174">
        <f>O149*H149</f>
        <v>0</v>
      </c>
      <c r="Q149" s="174">
        <v>0</v>
      </c>
      <c r="R149" s="174">
        <f>Q149*H149</f>
        <v>0</v>
      </c>
      <c r="S149" s="174">
        <v>0</v>
      </c>
      <c r="T149" s="175">
        <f>S149*H149</f>
        <v>0</v>
      </c>
      <c r="AR149" s="149" t="s">
        <v>120</v>
      </c>
      <c r="AT149" s="149" t="s">
        <v>311</v>
      </c>
      <c r="AU149" s="149" t="s">
        <v>90</v>
      </c>
      <c r="AY149" s="17" t="s">
        <v>309</v>
      </c>
      <c r="BE149" s="150">
        <f>IF(N149="základní",J149,0)</f>
        <v>0</v>
      </c>
      <c r="BF149" s="150">
        <f>IF(N149="snížená",J149,0)</f>
        <v>0</v>
      </c>
      <c r="BG149" s="150">
        <f>IF(N149="zákl. přenesená",J149,0)</f>
        <v>0</v>
      </c>
      <c r="BH149" s="150">
        <f>IF(N149="sníž. přenesená",J149,0)</f>
        <v>0</v>
      </c>
      <c r="BI149" s="150">
        <f>IF(N149="nulová",J149,0)</f>
        <v>0</v>
      </c>
      <c r="BJ149" s="17" t="s">
        <v>88</v>
      </c>
      <c r="BK149" s="150">
        <f>ROUND(I149*H149,2)</f>
        <v>0</v>
      </c>
      <c r="BL149" s="17" t="s">
        <v>120</v>
      </c>
      <c r="BM149" s="149" t="s">
        <v>361</v>
      </c>
    </row>
    <row r="150" spans="2:65" s="1" customFormat="1" ht="6.95" customHeight="1" x14ac:dyDescent="0.2">
      <c r="B150" s="45"/>
      <c r="C150" s="46"/>
      <c r="D150" s="46"/>
      <c r="E150" s="46"/>
      <c r="F150" s="46"/>
      <c r="G150" s="46"/>
      <c r="H150" s="46"/>
      <c r="I150" s="46"/>
      <c r="J150" s="46"/>
      <c r="K150" s="46"/>
      <c r="L150" s="33"/>
    </row>
  </sheetData>
  <autoFilter ref="C125:K149" xr:uid="{00000000-0009-0000-0000-00001E000000}"/>
  <mergeCells count="15">
    <mergeCell ref="E112:H112"/>
    <mergeCell ref="E116:H116"/>
    <mergeCell ref="E114:H114"/>
    <mergeCell ref="E118:H118"/>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2:BM217"/>
  <sheetViews>
    <sheetView showGridLines="0" workbookViewId="0"/>
  </sheetViews>
  <sheetFormatPr defaultRowHeight="11.2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233" t="s">
        <v>5</v>
      </c>
      <c r="M2" s="234"/>
      <c r="N2" s="234"/>
      <c r="O2" s="234"/>
      <c r="P2" s="234"/>
      <c r="Q2" s="234"/>
      <c r="R2" s="234"/>
      <c r="S2" s="234"/>
      <c r="T2" s="234"/>
      <c r="U2" s="234"/>
      <c r="V2" s="234"/>
      <c r="AT2" s="17" t="s">
        <v>205</v>
      </c>
    </row>
    <row r="3" spans="2:46" ht="6.95" customHeight="1" x14ac:dyDescent="0.2">
      <c r="B3" s="18"/>
      <c r="C3" s="19"/>
      <c r="D3" s="19"/>
      <c r="E3" s="19"/>
      <c r="F3" s="19"/>
      <c r="G3" s="19"/>
      <c r="H3" s="19"/>
      <c r="I3" s="19"/>
      <c r="J3" s="19"/>
      <c r="K3" s="19"/>
      <c r="L3" s="20"/>
      <c r="AT3" s="17" t="s">
        <v>90</v>
      </c>
    </row>
    <row r="4" spans="2:46" ht="24.95" customHeight="1" x14ac:dyDescent="0.2">
      <c r="B4" s="20"/>
      <c r="D4" s="21" t="s">
        <v>275</v>
      </c>
      <c r="L4" s="20"/>
      <c r="M4" s="94" t="s">
        <v>10</v>
      </c>
      <c r="AT4" s="17" t="s">
        <v>3</v>
      </c>
    </row>
    <row r="5" spans="2:46" ht="6.95" customHeight="1" x14ac:dyDescent="0.2">
      <c r="B5" s="20"/>
      <c r="L5" s="20"/>
    </row>
    <row r="6" spans="2:46" ht="12" customHeight="1" x14ac:dyDescent="0.2">
      <c r="B6" s="20"/>
      <c r="D6" s="27" t="s">
        <v>16</v>
      </c>
      <c r="L6" s="20"/>
    </row>
    <row r="7" spans="2:46" ht="16.5" customHeight="1" x14ac:dyDescent="0.2">
      <c r="B7" s="20"/>
      <c r="E7" s="254" t="str">
        <f>'Rekapitulace stavby'!K6</f>
        <v>OBLASTNÍ NEMOCNICE JIČÍN PAVILON PSYCHIATRIE</v>
      </c>
      <c r="F7" s="255"/>
      <c r="G7" s="255"/>
      <c r="H7" s="255"/>
      <c r="L7" s="20"/>
    </row>
    <row r="8" spans="2:46" ht="12.75" x14ac:dyDescent="0.2">
      <c r="B8" s="20"/>
      <c r="D8" s="27" t="s">
        <v>276</v>
      </c>
      <c r="L8" s="20"/>
    </row>
    <row r="9" spans="2:46" ht="16.5" customHeight="1" x14ac:dyDescent="0.2">
      <c r="B9" s="20"/>
      <c r="E9" s="254" t="s">
        <v>277</v>
      </c>
      <c r="F9" s="234"/>
      <c r="G9" s="234"/>
      <c r="H9" s="234"/>
      <c r="L9" s="20"/>
    </row>
    <row r="10" spans="2:46" ht="12" customHeight="1" x14ac:dyDescent="0.2">
      <c r="B10" s="20"/>
      <c r="D10" s="27" t="s">
        <v>278</v>
      </c>
      <c r="L10" s="20"/>
    </row>
    <row r="11" spans="2:46" s="1" customFormat="1" ht="16.5" customHeight="1" x14ac:dyDescent="0.2">
      <c r="B11" s="33"/>
      <c r="E11" s="238" t="s">
        <v>8644</v>
      </c>
      <c r="F11" s="253"/>
      <c r="G11" s="253"/>
      <c r="H11" s="253"/>
      <c r="L11" s="33"/>
    </row>
    <row r="12" spans="2:46" s="1" customFormat="1" ht="12" customHeight="1" x14ac:dyDescent="0.2">
      <c r="B12" s="33"/>
      <c r="D12" s="27" t="s">
        <v>592</v>
      </c>
      <c r="L12" s="33"/>
    </row>
    <row r="13" spans="2:46" s="1" customFormat="1" ht="16.5" customHeight="1" x14ac:dyDescent="0.2">
      <c r="B13" s="33"/>
      <c r="E13" s="220" t="s">
        <v>9258</v>
      </c>
      <c r="F13" s="253"/>
      <c r="G13" s="253"/>
      <c r="H13" s="253"/>
      <c r="L13" s="33"/>
    </row>
    <row r="14" spans="2:46" s="1" customFormat="1" x14ac:dyDescent="0.2">
      <c r="B14" s="33"/>
      <c r="L14" s="33"/>
    </row>
    <row r="15" spans="2:46" s="1" customFormat="1" ht="12" customHeight="1" x14ac:dyDescent="0.2">
      <c r="B15" s="33"/>
      <c r="D15" s="27" t="s">
        <v>18</v>
      </c>
      <c r="F15" s="25" t="s">
        <v>1</v>
      </c>
      <c r="I15" s="27" t="s">
        <v>20</v>
      </c>
      <c r="J15" s="25" t="s">
        <v>1</v>
      </c>
      <c r="L15" s="33"/>
    </row>
    <row r="16" spans="2:46" s="1" customFormat="1" ht="12" customHeight="1" x14ac:dyDescent="0.2">
      <c r="B16" s="33"/>
      <c r="D16" s="27" t="s">
        <v>22</v>
      </c>
      <c r="F16" s="25" t="s">
        <v>23</v>
      </c>
      <c r="I16" s="27" t="s">
        <v>24</v>
      </c>
      <c r="J16" s="53">
        <f>'Rekapitulace stavby'!AN8</f>
        <v>45961</v>
      </c>
      <c r="L16" s="33"/>
    </row>
    <row r="17" spans="2:12" s="1" customFormat="1" ht="10.9" customHeight="1" x14ac:dyDescent="0.2">
      <c r="B17" s="33"/>
      <c r="L17" s="33"/>
    </row>
    <row r="18" spans="2:12" s="1" customFormat="1" ht="12" customHeight="1" x14ac:dyDescent="0.2">
      <c r="B18" s="33"/>
      <c r="D18" s="27" t="s">
        <v>29</v>
      </c>
      <c r="I18" s="27" t="s">
        <v>30</v>
      </c>
      <c r="J18" s="25" t="str">
        <f>IF('Rekapitulace stavby'!AN10="","",'Rekapitulace stavby'!AN10)</f>
        <v/>
      </c>
      <c r="L18" s="33"/>
    </row>
    <row r="19" spans="2:12" s="1" customFormat="1" ht="18" customHeight="1" x14ac:dyDescent="0.2">
      <c r="B19" s="33"/>
      <c r="E19" s="25" t="str">
        <f>IF('Rekapitulace stavby'!E11="","",'Rekapitulace stavby'!E11)</f>
        <v>KRÁLOVÉHRADECKÝ KRAJ</v>
      </c>
      <c r="I19" s="27" t="s">
        <v>32</v>
      </c>
      <c r="J19" s="25" t="str">
        <f>IF('Rekapitulace stavby'!AN11="","",'Rekapitulace stavby'!AN11)</f>
        <v/>
      </c>
      <c r="L19" s="33"/>
    </row>
    <row r="20" spans="2:12" s="1" customFormat="1" ht="6.95" customHeight="1" x14ac:dyDescent="0.2">
      <c r="B20" s="33"/>
      <c r="L20" s="33"/>
    </row>
    <row r="21" spans="2:12" s="1" customFormat="1" ht="12" customHeight="1" x14ac:dyDescent="0.2">
      <c r="B21" s="33"/>
      <c r="D21" s="27" t="s">
        <v>33</v>
      </c>
      <c r="I21" s="27" t="s">
        <v>30</v>
      </c>
      <c r="J21" s="28" t="str">
        <f>'Rekapitulace stavby'!AN13</f>
        <v>Vyplň údaj</v>
      </c>
      <c r="L21" s="33"/>
    </row>
    <row r="22" spans="2:12" s="1" customFormat="1" ht="18" customHeight="1" x14ac:dyDescent="0.2">
      <c r="B22" s="33"/>
      <c r="E22" s="256" t="str">
        <f>'Rekapitulace stavby'!E14</f>
        <v>Vyplň údaj</v>
      </c>
      <c r="F22" s="242"/>
      <c r="G22" s="242"/>
      <c r="H22" s="242"/>
      <c r="I22" s="27" t="s">
        <v>32</v>
      </c>
      <c r="J22" s="28" t="str">
        <f>'Rekapitulace stavby'!AN14</f>
        <v>Vyplň údaj</v>
      </c>
      <c r="L22" s="33"/>
    </row>
    <row r="23" spans="2:12" s="1" customFormat="1" ht="6.95" customHeight="1" x14ac:dyDescent="0.2">
      <c r="B23" s="33"/>
      <c r="L23" s="33"/>
    </row>
    <row r="24" spans="2:12" s="1" customFormat="1" ht="12" customHeight="1" x14ac:dyDescent="0.2">
      <c r="B24" s="33"/>
      <c r="D24" s="27" t="s">
        <v>35</v>
      </c>
      <c r="I24" s="27" t="s">
        <v>30</v>
      </c>
      <c r="J24" s="25" t="str">
        <f>IF('Rekapitulace stavby'!AN16="","",'Rekapitulace stavby'!AN16)</f>
        <v/>
      </c>
      <c r="L24" s="33"/>
    </row>
    <row r="25" spans="2:12" s="1" customFormat="1" ht="18" customHeight="1" x14ac:dyDescent="0.2">
      <c r="B25" s="33"/>
      <c r="E25" s="25" t="str">
        <f>IF('Rekapitulace stavby'!E17="","",'Rekapitulace stavby'!E17)</f>
        <v>KANIA a.s.</v>
      </c>
      <c r="I25" s="27" t="s">
        <v>32</v>
      </c>
      <c r="J25" s="25" t="str">
        <f>IF('Rekapitulace stavby'!AN17="","",'Rekapitulace stavby'!AN17)</f>
        <v/>
      </c>
      <c r="L25" s="33"/>
    </row>
    <row r="26" spans="2:12" s="1" customFormat="1" ht="6.95" customHeight="1" x14ac:dyDescent="0.2">
      <c r="B26" s="33"/>
      <c r="L26" s="33"/>
    </row>
    <row r="27" spans="2:12" s="1" customFormat="1" ht="12" customHeight="1" x14ac:dyDescent="0.2">
      <c r="B27" s="33"/>
      <c r="D27" s="27" t="s">
        <v>38</v>
      </c>
      <c r="I27" s="27" t="s">
        <v>30</v>
      </c>
      <c r="J27" s="25" t="str">
        <f>IF('Rekapitulace stavby'!AN19="","",'Rekapitulace stavby'!AN19)</f>
        <v/>
      </c>
      <c r="L27" s="33"/>
    </row>
    <row r="28" spans="2:12" s="1" customFormat="1" ht="18" customHeight="1" x14ac:dyDescent="0.2">
      <c r="B28" s="33"/>
      <c r="E28" s="25" t="str">
        <f>IF('Rekapitulace stavby'!E20="","",'Rekapitulace stavby'!E20)</f>
        <v xml:space="preserve"> </v>
      </c>
      <c r="I28" s="27" t="s">
        <v>32</v>
      </c>
      <c r="J28" s="25" t="str">
        <f>IF('Rekapitulace stavby'!AN20="","",'Rekapitulace stavby'!AN20)</f>
        <v/>
      </c>
      <c r="L28" s="33"/>
    </row>
    <row r="29" spans="2:12" s="1" customFormat="1" ht="6.95" customHeight="1" x14ac:dyDescent="0.2">
      <c r="B29" s="33"/>
      <c r="L29" s="33"/>
    </row>
    <row r="30" spans="2:12" s="1" customFormat="1" ht="12" customHeight="1" x14ac:dyDescent="0.2">
      <c r="B30" s="33"/>
      <c r="D30" s="27" t="s">
        <v>39</v>
      </c>
      <c r="L30" s="33"/>
    </row>
    <row r="31" spans="2:12" s="7" customFormat="1" ht="71.25" customHeight="1" x14ac:dyDescent="0.2">
      <c r="B31" s="95"/>
      <c r="E31" s="246" t="s">
        <v>9259</v>
      </c>
      <c r="F31" s="246"/>
      <c r="G31" s="246"/>
      <c r="H31" s="246"/>
      <c r="L31" s="95"/>
    </row>
    <row r="32" spans="2:12" s="1" customFormat="1" ht="6.95" customHeight="1" x14ac:dyDescent="0.2">
      <c r="B32" s="33"/>
      <c r="L32" s="33"/>
    </row>
    <row r="33" spans="2:12" s="1" customFormat="1" ht="6.95" customHeight="1" x14ac:dyDescent="0.2">
      <c r="B33" s="33"/>
      <c r="D33" s="54"/>
      <c r="E33" s="54"/>
      <c r="F33" s="54"/>
      <c r="G33" s="54"/>
      <c r="H33" s="54"/>
      <c r="I33" s="54"/>
      <c r="J33" s="54"/>
      <c r="K33" s="54"/>
      <c r="L33" s="33"/>
    </row>
    <row r="34" spans="2:12" s="1" customFormat="1" ht="25.35" customHeight="1" x14ac:dyDescent="0.2">
      <c r="B34" s="33"/>
      <c r="D34" s="96" t="s">
        <v>41</v>
      </c>
      <c r="J34" s="67">
        <f>ROUND(J131, 2)</f>
        <v>0</v>
      </c>
      <c r="L34" s="33"/>
    </row>
    <row r="35" spans="2:12" s="1" customFormat="1" ht="6.95" customHeight="1" x14ac:dyDescent="0.2">
      <c r="B35" s="33"/>
      <c r="D35" s="54"/>
      <c r="E35" s="54"/>
      <c r="F35" s="54"/>
      <c r="G35" s="54"/>
      <c r="H35" s="54"/>
      <c r="I35" s="54"/>
      <c r="J35" s="54"/>
      <c r="K35" s="54"/>
      <c r="L35" s="33"/>
    </row>
    <row r="36" spans="2:12" s="1" customFormat="1" ht="14.45" customHeight="1" x14ac:dyDescent="0.2">
      <c r="B36" s="33"/>
      <c r="F36" s="36" t="s">
        <v>43</v>
      </c>
      <c r="I36" s="36" t="s">
        <v>42</v>
      </c>
      <c r="J36" s="36" t="s">
        <v>44</v>
      </c>
      <c r="L36" s="33"/>
    </row>
    <row r="37" spans="2:12" s="1" customFormat="1" ht="14.45" customHeight="1" x14ac:dyDescent="0.2">
      <c r="B37" s="33"/>
      <c r="D37" s="56" t="s">
        <v>45</v>
      </c>
      <c r="E37" s="27" t="s">
        <v>46</v>
      </c>
      <c r="F37" s="87">
        <f>ROUND((SUM(BE131:BE216)),  2)</f>
        <v>0</v>
      </c>
      <c r="I37" s="97">
        <v>0.21</v>
      </c>
      <c r="J37" s="87">
        <f>ROUND(((SUM(BE131:BE216))*I37),  2)</f>
        <v>0</v>
      </c>
      <c r="L37" s="33"/>
    </row>
    <row r="38" spans="2:12" s="1" customFormat="1" ht="14.45" customHeight="1" x14ac:dyDescent="0.2">
      <c r="B38" s="33"/>
      <c r="E38" s="27" t="s">
        <v>47</v>
      </c>
      <c r="F38" s="87">
        <f>ROUND((SUM(BF131:BF216)),  2)</f>
        <v>0</v>
      </c>
      <c r="I38" s="97">
        <v>0.12</v>
      </c>
      <c r="J38" s="87">
        <f>ROUND(((SUM(BF131:BF216))*I38),  2)</f>
        <v>0</v>
      </c>
      <c r="L38" s="33"/>
    </row>
    <row r="39" spans="2:12" s="1" customFormat="1" ht="14.45" hidden="1" customHeight="1" x14ac:dyDescent="0.2">
      <c r="B39" s="33"/>
      <c r="E39" s="27" t="s">
        <v>48</v>
      </c>
      <c r="F39" s="87">
        <f>ROUND((SUM(BG131:BG216)),  2)</f>
        <v>0</v>
      </c>
      <c r="I39" s="97">
        <v>0.21</v>
      </c>
      <c r="J39" s="87">
        <f>0</f>
        <v>0</v>
      </c>
      <c r="L39" s="33"/>
    </row>
    <row r="40" spans="2:12" s="1" customFormat="1" ht="14.45" hidden="1" customHeight="1" x14ac:dyDescent="0.2">
      <c r="B40" s="33"/>
      <c r="E40" s="27" t="s">
        <v>49</v>
      </c>
      <c r="F40" s="87">
        <f>ROUND((SUM(BH131:BH216)),  2)</f>
        <v>0</v>
      </c>
      <c r="I40" s="97">
        <v>0.12</v>
      </c>
      <c r="J40" s="87">
        <f>0</f>
        <v>0</v>
      </c>
      <c r="L40" s="33"/>
    </row>
    <row r="41" spans="2:12" s="1" customFormat="1" ht="14.45" hidden="1" customHeight="1" x14ac:dyDescent="0.2">
      <c r="B41" s="33"/>
      <c r="E41" s="27" t="s">
        <v>50</v>
      </c>
      <c r="F41" s="87">
        <f>ROUND((SUM(BI131:BI216)),  2)</f>
        <v>0</v>
      </c>
      <c r="I41" s="97">
        <v>0</v>
      </c>
      <c r="J41" s="87">
        <f>0</f>
        <v>0</v>
      </c>
      <c r="L41" s="33"/>
    </row>
    <row r="42" spans="2:12" s="1" customFormat="1" ht="6.95" customHeight="1" x14ac:dyDescent="0.2">
      <c r="B42" s="33"/>
      <c r="L42" s="33"/>
    </row>
    <row r="43" spans="2:12" s="1" customFormat="1" ht="25.35" customHeight="1" x14ac:dyDescent="0.2">
      <c r="B43" s="33"/>
      <c r="C43" s="98"/>
      <c r="D43" s="99" t="s">
        <v>51</v>
      </c>
      <c r="E43" s="58"/>
      <c r="F43" s="58"/>
      <c r="G43" s="100" t="s">
        <v>52</v>
      </c>
      <c r="H43" s="101" t="s">
        <v>53</v>
      </c>
      <c r="I43" s="58"/>
      <c r="J43" s="102">
        <f>SUM(J34:J41)</f>
        <v>0</v>
      </c>
      <c r="K43" s="103"/>
      <c r="L43" s="33"/>
    </row>
    <row r="44" spans="2:12" s="1" customFormat="1" ht="14.45" customHeight="1" x14ac:dyDescent="0.2">
      <c r="B44" s="33"/>
      <c r="L44" s="33"/>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33"/>
      <c r="D50" s="42" t="s">
        <v>54</v>
      </c>
      <c r="E50" s="43"/>
      <c r="F50" s="43"/>
      <c r="G50" s="42" t="s">
        <v>55</v>
      </c>
      <c r="H50" s="43"/>
      <c r="I50" s="43"/>
      <c r="J50" s="43"/>
      <c r="K50" s="43"/>
      <c r="L50" s="33"/>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2.75" x14ac:dyDescent="0.2">
      <c r="B61" s="33"/>
      <c r="D61" s="44" t="s">
        <v>56</v>
      </c>
      <c r="E61" s="35"/>
      <c r="F61" s="104" t="s">
        <v>57</v>
      </c>
      <c r="G61" s="44" t="s">
        <v>56</v>
      </c>
      <c r="H61" s="35"/>
      <c r="I61" s="35"/>
      <c r="J61" s="105" t="s">
        <v>57</v>
      </c>
      <c r="K61" s="35"/>
      <c r="L61" s="33"/>
    </row>
    <row r="62" spans="2:12" x14ac:dyDescent="0.2">
      <c r="B62" s="20"/>
      <c r="L62" s="20"/>
    </row>
    <row r="63" spans="2:12" x14ac:dyDescent="0.2">
      <c r="B63" s="20"/>
      <c r="L63" s="20"/>
    </row>
    <row r="64" spans="2:12" x14ac:dyDescent="0.2">
      <c r="B64" s="20"/>
      <c r="L64" s="20"/>
    </row>
    <row r="65" spans="2:12" s="1" customFormat="1" ht="12.75" x14ac:dyDescent="0.2">
      <c r="B65" s="33"/>
      <c r="D65" s="42" t="s">
        <v>58</v>
      </c>
      <c r="E65" s="43"/>
      <c r="F65" s="43"/>
      <c r="G65" s="42" t="s">
        <v>59</v>
      </c>
      <c r="H65" s="43"/>
      <c r="I65" s="43"/>
      <c r="J65" s="43"/>
      <c r="K65" s="43"/>
      <c r="L65" s="33"/>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2.75" x14ac:dyDescent="0.2">
      <c r="B76" s="33"/>
      <c r="D76" s="44" t="s">
        <v>56</v>
      </c>
      <c r="E76" s="35"/>
      <c r="F76" s="104" t="s">
        <v>57</v>
      </c>
      <c r="G76" s="44" t="s">
        <v>56</v>
      </c>
      <c r="H76" s="35"/>
      <c r="I76" s="35"/>
      <c r="J76" s="105" t="s">
        <v>57</v>
      </c>
      <c r="K76" s="35"/>
      <c r="L76" s="33"/>
    </row>
    <row r="77" spans="2:12" s="1" customFormat="1" ht="14.45" customHeight="1" x14ac:dyDescent="0.2">
      <c r="B77" s="45"/>
      <c r="C77" s="46"/>
      <c r="D77" s="46"/>
      <c r="E77" s="46"/>
      <c r="F77" s="46"/>
      <c r="G77" s="46"/>
      <c r="H77" s="46"/>
      <c r="I77" s="46"/>
      <c r="J77" s="46"/>
      <c r="K77" s="46"/>
      <c r="L77" s="33"/>
    </row>
    <row r="81" spans="2:12" s="1" customFormat="1" ht="6.95" customHeight="1" x14ac:dyDescent="0.2">
      <c r="B81" s="47"/>
      <c r="C81" s="48"/>
      <c r="D81" s="48"/>
      <c r="E81" s="48"/>
      <c r="F81" s="48"/>
      <c r="G81" s="48"/>
      <c r="H81" s="48"/>
      <c r="I81" s="48"/>
      <c r="J81" s="48"/>
      <c r="K81" s="48"/>
      <c r="L81" s="33"/>
    </row>
    <row r="82" spans="2:12" s="1" customFormat="1" ht="24.95" customHeight="1" x14ac:dyDescent="0.2">
      <c r="B82" s="33"/>
      <c r="C82" s="21" t="s">
        <v>280</v>
      </c>
      <c r="L82" s="33"/>
    </row>
    <row r="83" spans="2:12" s="1" customFormat="1" ht="6.95" customHeight="1" x14ac:dyDescent="0.2">
      <c r="B83" s="33"/>
      <c r="L83" s="33"/>
    </row>
    <row r="84" spans="2:12" s="1" customFormat="1" ht="12" customHeight="1" x14ac:dyDescent="0.2">
      <c r="B84" s="33"/>
      <c r="C84" s="27" t="s">
        <v>16</v>
      </c>
      <c r="L84" s="33"/>
    </row>
    <row r="85" spans="2:12" s="1" customFormat="1" ht="16.5" customHeight="1" x14ac:dyDescent="0.2">
      <c r="B85" s="33"/>
      <c r="E85" s="254" t="str">
        <f>E7</f>
        <v>OBLASTNÍ NEMOCNICE JIČÍN PAVILON PSYCHIATRIE</v>
      </c>
      <c r="F85" s="255"/>
      <c r="G85" s="255"/>
      <c r="H85" s="255"/>
      <c r="L85" s="33"/>
    </row>
    <row r="86" spans="2:12" ht="12" customHeight="1" x14ac:dyDescent="0.2">
      <c r="B86" s="20"/>
      <c r="C86" s="27" t="s">
        <v>276</v>
      </c>
      <c r="L86" s="20"/>
    </row>
    <row r="87" spans="2:12" ht="16.5" customHeight="1" x14ac:dyDescent="0.2">
      <c r="B87" s="20"/>
      <c r="E87" s="254" t="s">
        <v>277</v>
      </c>
      <c r="F87" s="234"/>
      <c r="G87" s="234"/>
      <c r="H87" s="234"/>
      <c r="L87" s="20"/>
    </row>
    <row r="88" spans="2:12" ht="12" customHeight="1" x14ac:dyDescent="0.2">
      <c r="B88" s="20"/>
      <c r="C88" s="27" t="s">
        <v>278</v>
      </c>
      <c r="L88" s="20"/>
    </row>
    <row r="89" spans="2:12" s="1" customFormat="1" ht="16.5" customHeight="1" x14ac:dyDescent="0.2">
      <c r="B89" s="33"/>
      <c r="E89" s="238" t="s">
        <v>8644</v>
      </c>
      <c r="F89" s="253"/>
      <c r="G89" s="253"/>
      <c r="H89" s="253"/>
      <c r="L89" s="33"/>
    </row>
    <row r="90" spans="2:12" s="1" customFormat="1" ht="12" customHeight="1" x14ac:dyDescent="0.2">
      <c r="B90" s="33"/>
      <c r="C90" s="27" t="s">
        <v>592</v>
      </c>
      <c r="L90" s="33"/>
    </row>
    <row r="91" spans="2:12" s="1" customFormat="1" ht="16.5" customHeight="1" x14ac:dyDescent="0.2">
      <c r="B91" s="33"/>
      <c r="E91" s="220" t="str">
        <f>E13</f>
        <v>D.2-01.4 - Potrubní pošta</v>
      </c>
      <c r="F91" s="253"/>
      <c r="G91" s="253"/>
      <c r="H91" s="253"/>
      <c r="L91" s="33"/>
    </row>
    <row r="92" spans="2:12" s="1" customFormat="1" ht="6.95" customHeight="1" x14ac:dyDescent="0.2">
      <c r="B92" s="33"/>
      <c r="L92" s="33"/>
    </row>
    <row r="93" spans="2:12" s="1" customFormat="1" ht="12" customHeight="1" x14ac:dyDescent="0.2">
      <c r="B93" s="33"/>
      <c r="C93" s="27" t="s">
        <v>22</v>
      </c>
      <c r="F93" s="25" t="str">
        <f>F16</f>
        <v xml:space="preserve"> </v>
      </c>
      <c r="I93" s="27" t="s">
        <v>24</v>
      </c>
      <c r="J93" s="53">
        <f>IF(J16="","",J16)</f>
        <v>45961</v>
      </c>
      <c r="L93" s="33"/>
    </row>
    <row r="94" spans="2:12" s="1" customFormat="1" ht="6.95" customHeight="1" x14ac:dyDescent="0.2">
      <c r="B94" s="33"/>
      <c r="L94" s="33"/>
    </row>
    <row r="95" spans="2:12" s="1" customFormat="1" ht="15.2" customHeight="1" x14ac:dyDescent="0.2">
      <c r="B95" s="33"/>
      <c r="C95" s="27" t="s">
        <v>29</v>
      </c>
      <c r="F95" s="25" t="str">
        <f>E19</f>
        <v>KRÁLOVÉHRADECKÝ KRAJ</v>
      </c>
      <c r="I95" s="27" t="s">
        <v>35</v>
      </c>
      <c r="J95" s="31" t="str">
        <f>E25</f>
        <v>KANIA a.s.</v>
      </c>
      <c r="L95" s="33"/>
    </row>
    <row r="96" spans="2:12" s="1" customFormat="1" ht="15.2" customHeight="1" x14ac:dyDescent="0.2">
      <c r="B96" s="33"/>
      <c r="C96" s="27" t="s">
        <v>33</v>
      </c>
      <c r="F96" s="25" t="str">
        <f>IF(E22="","",E22)</f>
        <v>Vyplň údaj</v>
      </c>
      <c r="I96" s="27" t="s">
        <v>38</v>
      </c>
      <c r="J96" s="31" t="str">
        <f>E28</f>
        <v xml:space="preserve"> </v>
      </c>
      <c r="L96" s="33"/>
    </row>
    <row r="97" spans="2:47" s="1" customFormat="1" ht="10.35" customHeight="1" x14ac:dyDescent="0.2">
      <c r="B97" s="33"/>
      <c r="L97" s="33"/>
    </row>
    <row r="98" spans="2:47" s="1" customFormat="1" ht="29.25" customHeight="1" x14ac:dyDescent="0.2">
      <c r="B98" s="33"/>
      <c r="C98" s="106" t="s">
        <v>281</v>
      </c>
      <c r="D98" s="98"/>
      <c r="E98" s="98"/>
      <c r="F98" s="98"/>
      <c r="G98" s="98"/>
      <c r="H98" s="98"/>
      <c r="I98" s="98"/>
      <c r="J98" s="107" t="s">
        <v>282</v>
      </c>
      <c r="K98" s="98"/>
      <c r="L98" s="33"/>
    </row>
    <row r="99" spans="2:47" s="1" customFormat="1" ht="10.35" customHeight="1" x14ac:dyDescent="0.2">
      <c r="B99" s="33"/>
      <c r="L99" s="33"/>
    </row>
    <row r="100" spans="2:47" s="1" customFormat="1" ht="22.9" customHeight="1" x14ac:dyDescent="0.2">
      <c r="B100" s="33"/>
      <c r="C100" s="108" t="s">
        <v>283</v>
      </c>
      <c r="J100" s="67">
        <f>J131</f>
        <v>0</v>
      </c>
      <c r="L100" s="33"/>
      <c r="AU100" s="17" t="s">
        <v>284</v>
      </c>
    </row>
    <row r="101" spans="2:47" s="8" customFormat="1" ht="24.95" customHeight="1" x14ac:dyDescent="0.2">
      <c r="B101" s="109"/>
      <c r="D101" s="110" t="s">
        <v>9260</v>
      </c>
      <c r="E101" s="111"/>
      <c r="F101" s="111"/>
      <c r="G101" s="111"/>
      <c r="H101" s="111"/>
      <c r="I101" s="111"/>
      <c r="J101" s="112">
        <f>J132</f>
        <v>0</v>
      </c>
      <c r="L101" s="109"/>
    </row>
    <row r="102" spans="2:47" s="8" customFormat="1" ht="24.95" customHeight="1" x14ac:dyDescent="0.2">
      <c r="B102" s="109"/>
      <c r="D102" s="110" t="s">
        <v>9261</v>
      </c>
      <c r="E102" s="111"/>
      <c r="F102" s="111"/>
      <c r="G102" s="111"/>
      <c r="H102" s="111"/>
      <c r="I102" s="111"/>
      <c r="J102" s="112">
        <f>J151</f>
        <v>0</v>
      </c>
      <c r="L102" s="109"/>
    </row>
    <row r="103" spans="2:47" s="8" customFormat="1" ht="24.95" customHeight="1" x14ac:dyDescent="0.2">
      <c r="B103" s="109"/>
      <c r="D103" s="110" t="s">
        <v>9262</v>
      </c>
      <c r="E103" s="111"/>
      <c r="F103" s="111"/>
      <c r="G103" s="111"/>
      <c r="H103" s="111"/>
      <c r="I103" s="111"/>
      <c r="J103" s="112">
        <f>J160</f>
        <v>0</v>
      </c>
      <c r="L103" s="109"/>
    </row>
    <row r="104" spans="2:47" s="8" customFormat="1" ht="24.95" customHeight="1" x14ac:dyDescent="0.2">
      <c r="B104" s="109"/>
      <c r="D104" s="110" t="s">
        <v>9263</v>
      </c>
      <c r="E104" s="111"/>
      <c r="F104" s="111"/>
      <c r="G104" s="111"/>
      <c r="H104" s="111"/>
      <c r="I104" s="111"/>
      <c r="J104" s="112">
        <f>J169</f>
        <v>0</v>
      </c>
      <c r="L104" s="109"/>
    </row>
    <row r="105" spans="2:47" s="8" customFormat="1" ht="24.95" customHeight="1" x14ac:dyDescent="0.2">
      <c r="B105" s="109"/>
      <c r="D105" s="110" t="s">
        <v>9264</v>
      </c>
      <c r="E105" s="111"/>
      <c r="F105" s="111"/>
      <c r="G105" s="111"/>
      <c r="H105" s="111"/>
      <c r="I105" s="111"/>
      <c r="J105" s="112">
        <f>J192</f>
        <v>0</v>
      </c>
      <c r="L105" s="109"/>
    </row>
    <row r="106" spans="2:47" s="8" customFormat="1" ht="24.95" customHeight="1" x14ac:dyDescent="0.2">
      <c r="B106" s="109"/>
      <c r="D106" s="110" t="s">
        <v>9265</v>
      </c>
      <c r="E106" s="111"/>
      <c r="F106" s="111"/>
      <c r="G106" s="111"/>
      <c r="H106" s="111"/>
      <c r="I106" s="111"/>
      <c r="J106" s="112">
        <f>J199</f>
        <v>0</v>
      </c>
      <c r="L106" s="109"/>
    </row>
    <row r="107" spans="2:47" s="8" customFormat="1" ht="24.95" customHeight="1" x14ac:dyDescent="0.2">
      <c r="B107" s="109"/>
      <c r="D107" s="110" t="s">
        <v>9266</v>
      </c>
      <c r="E107" s="111"/>
      <c r="F107" s="111"/>
      <c r="G107" s="111"/>
      <c r="H107" s="111"/>
      <c r="I107" s="111"/>
      <c r="J107" s="112">
        <f>J214</f>
        <v>0</v>
      </c>
      <c r="L107" s="109"/>
    </row>
    <row r="108" spans="2:47" s="1" customFormat="1" ht="21.75" customHeight="1" x14ac:dyDescent="0.2">
      <c r="B108" s="33"/>
      <c r="L108" s="33"/>
    </row>
    <row r="109" spans="2:47" s="1" customFormat="1" ht="6.95" customHeight="1" x14ac:dyDescent="0.2">
      <c r="B109" s="45"/>
      <c r="C109" s="46"/>
      <c r="D109" s="46"/>
      <c r="E109" s="46"/>
      <c r="F109" s="46"/>
      <c r="G109" s="46"/>
      <c r="H109" s="46"/>
      <c r="I109" s="46"/>
      <c r="J109" s="46"/>
      <c r="K109" s="46"/>
      <c r="L109" s="33"/>
    </row>
    <row r="113" spans="2:12" s="1" customFormat="1" ht="6.95" customHeight="1" x14ac:dyDescent="0.2">
      <c r="B113" s="47"/>
      <c r="C113" s="48"/>
      <c r="D113" s="48"/>
      <c r="E113" s="48"/>
      <c r="F113" s="48"/>
      <c r="G113" s="48"/>
      <c r="H113" s="48"/>
      <c r="I113" s="48"/>
      <c r="J113" s="48"/>
      <c r="K113" s="48"/>
      <c r="L113" s="33"/>
    </row>
    <row r="114" spans="2:12" s="1" customFormat="1" ht="24.95" customHeight="1" x14ac:dyDescent="0.2">
      <c r="B114" s="33"/>
      <c r="C114" s="21" t="s">
        <v>294</v>
      </c>
      <c r="L114" s="33"/>
    </row>
    <row r="115" spans="2:12" s="1" customFormat="1" ht="6.95" customHeight="1" x14ac:dyDescent="0.2">
      <c r="B115" s="33"/>
      <c r="L115" s="33"/>
    </row>
    <row r="116" spans="2:12" s="1" customFormat="1" ht="12" customHeight="1" x14ac:dyDescent="0.2">
      <c r="B116" s="33"/>
      <c r="C116" s="27" t="s">
        <v>16</v>
      </c>
      <c r="L116" s="33"/>
    </row>
    <row r="117" spans="2:12" s="1" customFormat="1" ht="16.5" customHeight="1" x14ac:dyDescent="0.2">
      <c r="B117" s="33"/>
      <c r="E117" s="254" t="str">
        <f>E7</f>
        <v>OBLASTNÍ NEMOCNICE JIČÍN PAVILON PSYCHIATRIE</v>
      </c>
      <c r="F117" s="255"/>
      <c r="G117" s="255"/>
      <c r="H117" s="255"/>
      <c r="L117" s="33"/>
    </row>
    <row r="118" spans="2:12" ht="12" customHeight="1" x14ac:dyDescent="0.2">
      <c r="B118" s="20"/>
      <c r="C118" s="27" t="s">
        <v>276</v>
      </c>
      <c r="L118" s="20"/>
    </row>
    <row r="119" spans="2:12" ht="16.5" customHeight="1" x14ac:dyDescent="0.2">
      <c r="B119" s="20"/>
      <c r="E119" s="254" t="s">
        <v>277</v>
      </c>
      <c r="F119" s="234"/>
      <c r="G119" s="234"/>
      <c r="H119" s="234"/>
      <c r="L119" s="20"/>
    </row>
    <row r="120" spans="2:12" ht="12" customHeight="1" x14ac:dyDescent="0.2">
      <c r="B120" s="20"/>
      <c r="C120" s="27" t="s">
        <v>278</v>
      </c>
      <c r="L120" s="20"/>
    </row>
    <row r="121" spans="2:12" s="1" customFormat="1" ht="16.5" customHeight="1" x14ac:dyDescent="0.2">
      <c r="B121" s="33"/>
      <c r="E121" s="238" t="s">
        <v>8644</v>
      </c>
      <c r="F121" s="253"/>
      <c r="G121" s="253"/>
      <c r="H121" s="253"/>
      <c r="L121" s="33"/>
    </row>
    <row r="122" spans="2:12" s="1" customFormat="1" ht="12" customHeight="1" x14ac:dyDescent="0.2">
      <c r="B122" s="33"/>
      <c r="C122" s="27" t="s">
        <v>592</v>
      </c>
      <c r="L122" s="33"/>
    </row>
    <row r="123" spans="2:12" s="1" customFormat="1" ht="16.5" customHeight="1" x14ac:dyDescent="0.2">
      <c r="B123" s="33"/>
      <c r="E123" s="220" t="str">
        <f>E13</f>
        <v>D.2-01.4 - Potrubní pošta</v>
      </c>
      <c r="F123" s="253"/>
      <c r="G123" s="253"/>
      <c r="H123" s="253"/>
      <c r="L123" s="33"/>
    </row>
    <row r="124" spans="2:12" s="1" customFormat="1" ht="6.95" customHeight="1" x14ac:dyDescent="0.2">
      <c r="B124" s="33"/>
      <c r="L124" s="33"/>
    </row>
    <row r="125" spans="2:12" s="1" customFormat="1" ht="12" customHeight="1" x14ac:dyDescent="0.2">
      <c r="B125" s="33"/>
      <c r="C125" s="27" t="s">
        <v>22</v>
      </c>
      <c r="F125" s="25" t="str">
        <f>F16</f>
        <v xml:space="preserve"> </v>
      </c>
      <c r="I125" s="27" t="s">
        <v>24</v>
      </c>
      <c r="J125" s="53">
        <f>IF(J16="","",J16)</f>
        <v>45961</v>
      </c>
      <c r="L125" s="33"/>
    </row>
    <row r="126" spans="2:12" s="1" customFormat="1" ht="6.95" customHeight="1" x14ac:dyDescent="0.2">
      <c r="B126" s="33"/>
      <c r="L126" s="33"/>
    </row>
    <row r="127" spans="2:12" s="1" customFormat="1" ht="15.2" customHeight="1" x14ac:dyDescent="0.2">
      <c r="B127" s="33"/>
      <c r="C127" s="27" t="s">
        <v>29</v>
      </c>
      <c r="F127" s="25" t="str">
        <f>E19</f>
        <v>KRÁLOVÉHRADECKÝ KRAJ</v>
      </c>
      <c r="I127" s="27" t="s">
        <v>35</v>
      </c>
      <c r="J127" s="31" t="str">
        <f>E25</f>
        <v>KANIA a.s.</v>
      </c>
      <c r="L127" s="33"/>
    </row>
    <row r="128" spans="2:12" s="1" customFormat="1" ht="15.2" customHeight="1" x14ac:dyDescent="0.2">
      <c r="B128" s="33"/>
      <c r="C128" s="27" t="s">
        <v>33</v>
      </c>
      <c r="F128" s="25" t="str">
        <f>IF(E22="","",E22)</f>
        <v>Vyplň údaj</v>
      </c>
      <c r="I128" s="27" t="s">
        <v>38</v>
      </c>
      <c r="J128" s="31" t="str">
        <f>E28</f>
        <v xml:space="preserve"> </v>
      </c>
      <c r="L128" s="33"/>
    </row>
    <row r="129" spans="2:65" s="1" customFormat="1" ht="10.35" customHeight="1" x14ac:dyDescent="0.2">
      <c r="B129" s="33"/>
      <c r="L129" s="33"/>
    </row>
    <row r="130" spans="2:65" s="10" customFormat="1" ht="29.25" customHeight="1" x14ac:dyDescent="0.2">
      <c r="B130" s="117"/>
      <c r="C130" s="118" t="s">
        <v>295</v>
      </c>
      <c r="D130" s="119" t="s">
        <v>66</v>
      </c>
      <c r="E130" s="119" t="s">
        <v>62</v>
      </c>
      <c r="F130" s="119" t="s">
        <v>63</v>
      </c>
      <c r="G130" s="119" t="s">
        <v>296</v>
      </c>
      <c r="H130" s="119" t="s">
        <v>297</v>
      </c>
      <c r="I130" s="119" t="s">
        <v>298</v>
      </c>
      <c r="J130" s="119" t="s">
        <v>282</v>
      </c>
      <c r="K130" s="120" t="s">
        <v>299</v>
      </c>
      <c r="L130" s="117"/>
      <c r="M130" s="60" t="s">
        <v>1</v>
      </c>
      <c r="N130" s="61" t="s">
        <v>45</v>
      </c>
      <c r="O130" s="61" t="s">
        <v>300</v>
      </c>
      <c r="P130" s="61" t="s">
        <v>301</v>
      </c>
      <c r="Q130" s="61" t="s">
        <v>302</v>
      </c>
      <c r="R130" s="61" t="s">
        <v>303</v>
      </c>
      <c r="S130" s="61" t="s">
        <v>304</v>
      </c>
      <c r="T130" s="62" t="s">
        <v>305</v>
      </c>
    </row>
    <row r="131" spans="2:65" s="1" customFormat="1" ht="22.9" customHeight="1" x14ac:dyDescent="0.25">
      <c r="B131" s="33"/>
      <c r="C131" s="65" t="s">
        <v>306</v>
      </c>
      <c r="J131" s="121">
        <f>BK131</f>
        <v>0</v>
      </c>
      <c r="L131" s="33"/>
      <c r="M131" s="63"/>
      <c r="N131" s="54"/>
      <c r="O131" s="54"/>
      <c r="P131" s="122">
        <f>P132+P151+P160+P169+P192+P199+P214</f>
        <v>0</v>
      </c>
      <c r="Q131" s="54"/>
      <c r="R131" s="122">
        <f>R132+R151+R160+R169+R192+R199+R214</f>
        <v>0</v>
      </c>
      <c r="S131" s="54"/>
      <c r="T131" s="123">
        <f>T132+T151+T160+T169+T192+T199+T214</f>
        <v>0</v>
      </c>
      <c r="AT131" s="17" t="s">
        <v>80</v>
      </c>
      <c r="AU131" s="17" t="s">
        <v>284</v>
      </c>
      <c r="BK131" s="124">
        <f>BK132+BK151+BK160+BK169+BK192+BK199+BK214</f>
        <v>0</v>
      </c>
    </row>
    <row r="132" spans="2:65" s="11" customFormat="1" ht="25.9" customHeight="1" x14ac:dyDescent="0.2">
      <c r="B132" s="125"/>
      <c r="D132" s="126" t="s">
        <v>80</v>
      </c>
      <c r="E132" s="127" t="s">
        <v>534</v>
      </c>
      <c r="F132" s="127" t="s">
        <v>9267</v>
      </c>
      <c r="I132" s="128"/>
      <c r="J132" s="129">
        <f>BK132</f>
        <v>0</v>
      </c>
      <c r="L132" s="125"/>
      <c r="M132" s="130"/>
      <c r="P132" s="131">
        <f>SUM(P133:P150)</f>
        <v>0</v>
      </c>
      <c r="R132" s="131">
        <f>SUM(R133:R150)</f>
        <v>0</v>
      </c>
      <c r="T132" s="132">
        <f>SUM(T133:T150)</f>
        <v>0</v>
      </c>
      <c r="AR132" s="126" t="s">
        <v>88</v>
      </c>
      <c r="AT132" s="133" t="s">
        <v>80</v>
      </c>
      <c r="AU132" s="133" t="s">
        <v>81</v>
      </c>
      <c r="AY132" s="126" t="s">
        <v>309</v>
      </c>
      <c r="BK132" s="134">
        <f>SUM(BK133:BK150)</f>
        <v>0</v>
      </c>
    </row>
    <row r="133" spans="2:65" s="1" customFormat="1" ht="16.5" customHeight="1" x14ac:dyDescent="0.2">
      <c r="B133" s="137"/>
      <c r="C133" s="138" t="s">
        <v>88</v>
      </c>
      <c r="D133" s="138" t="s">
        <v>311</v>
      </c>
      <c r="E133" s="139" t="s">
        <v>6687</v>
      </c>
      <c r="F133" s="140" t="s">
        <v>9268</v>
      </c>
      <c r="G133" s="141" t="s">
        <v>314</v>
      </c>
      <c r="H133" s="142">
        <v>2</v>
      </c>
      <c r="I133" s="143"/>
      <c r="J133" s="144">
        <f>ROUND(I133*H133,2)</f>
        <v>0</v>
      </c>
      <c r="K133" s="140" t="s">
        <v>397</v>
      </c>
      <c r="L133" s="33"/>
      <c r="M133" s="145" t="s">
        <v>1</v>
      </c>
      <c r="N133" s="146" t="s">
        <v>46</v>
      </c>
      <c r="P133" s="147">
        <f>O133*H133</f>
        <v>0</v>
      </c>
      <c r="Q133" s="147">
        <v>0</v>
      </c>
      <c r="R133" s="147">
        <f>Q133*H133</f>
        <v>0</v>
      </c>
      <c r="S133" s="147">
        <v>0</v>
      </c>
      <c r="T133" s="148">
        <f>S133*H133</f>
        <v>0</v>
      </c>
      <c r="AR133" s="149" t="s">
        <v>120</v>
      </c>
      <c r="AT133" s="149" t="s">
        <v>311</v>
      </c>
      <c r="AU133" s="149" t="s">
        <v>88</v>
      </c>
      <c r="AY133" s="17" t="s">
        <v>309</v>
      </c>
      <c r="BE133" s="150">
        <f>IF(N133="základní",J133,0)</f>
        <v>0</v>
      </c>
      <c r="BF133" s="150">
        <f>IF(N133="snížená",J133,0)</f>
        <v>0</v>
      </c>
      <c r="BG133" s="150">
        <f>IF(N133="zákl. přenesená",J133,0)</f>
        <v>0</v>
      </c>
      <c r="BH133" s="150">
        <f>IF(N133="sníž. přenesená",J133,0)</f>
        <v>0</v>
      </c>
      <c r="BI133" s="150">
        <f>IF(N133="nulová",J133,0)</f>
        <v>0</v>
      </c>
      <c r="BJ133" s="17" t="s">
        <v>88</v>
      </c>
      <c r="BK133" s="150">
        <f>ROUND(I133*H133,2)</f>
        <v>0</v>
      </c>
      <c r="BL133" s="17" t="s">
        <v>120</v>
      </c>
      <c r="BM133" s="149" t="s">
        <v>90</v>
      </c>
    </row>
    <row r="134" spans="2:65" s="1" customFormat="1" ht="48.75" x14ac:dyDescent="0.2">
      <c r="B134" s="33"/>
      <c r="D134" s="155" t="s">
        <v>318</v>
      </c>
      <c r="F134" s="156" t="s">
        <v>9269</v>
      </c>
      <c r="I134" s="153"/>
      <c r="L134" s="33"/>
      <c r="M134" s="154"/>
      <c r="T134" s="57"/>
      <c r="AT134" s="17" t="s">
        <v>318</v>
      </c>
      <c r="AU134" s="17" t="s">
        <v>88</v>
      </c>
    </row>
    <row r="135" spans="2:65" s="1" customFormat="1" ht="16.5" customHeight="1" x14ac:dyDescent="0.2">
      <c r="B135" s="137"/>
      <c r="C135" s="138" t="s">
        <v>90</v>
      </c>
      <c r="D135" s="138" t="s">
        <v>311</v>
      </c>
      <c r="E135" s="139" t="s">
        <v>7278</v>
      </c>
      <c r="F135" s="140" t="s">
        <v>9270</v>
      </c>
      <c r="G135" s="141" t="s">
        <v>314</v>
      </c>
      <c r="H135" s="142">
        <v>2</v>
      </c>
      <c r="I135" s="143"/>
      <c r="J135" s="144">
        <f>ROUND(I135*H135,2)</f>
        <v>0</v>
      </c>
      <c r="K135" s="140" t="s">
        <v>397</v>
      </c>
      <c r="L135" s="33"/>
      <c r="M135" s="145" t="s">
        <v>1</v>
      </c>
      <c r="N135" s="146" t="s">
        <v>46</v>
      </c>
      <c r="P135" s="147">
        <f>O135*H135</f>
        <v>0</v>
      </c>
      <c r="Q135" s="147">
        <v>0</v>
      </c>
      <c r="R135" s="147">
        <f>Q135*H135</f>
        <v>0</v>
      </c>
      <c r="S135" s="147">
        <v>0</v>
      </c>
      <c r="T135" s="148">
        <f>S135*H135</f>
        <v>0</v>
      </c>
      <c r="AR135" s="149" t="s">
        <v>120</v>
      </c>
      <c r="AT135" s="149" t="s">
        <v>311</v>
      </c>
      <c r="AU135" s="149" t="s">
        <v>88</v>
      </c>
      <c r="AY135" s="17" t="s">
        <v>309</v>
      </c>
      <c r="BE135" s="150">
        <f>IF(N135="základní",J135,0)</f>
        <v>0</v>
      </c>
      <c r="BF135" s="150">
        <f>IF(N135="snížená",J135,0)</f>
        <v>0</v>
      </c>
      <c r="BG135" s="150">
        <f>IF(N135="zákl. přenesená",J135,0)</f>
        <v>0</v>
      </c>
      <c r="BH135" s="150">
        <f>IF(N135="sníž. přenesená",J135,0)</f>
        <v>0</v>
      </c>
      <c r="BI135" s="150">
        <f>IF(N135="nulová",J135,0)</f>
        <v>0</v>
      </c>
      <c r="BJ135" s="17" t="s">
        <v>88</v>
      </c>
      <c r="BK135" s="150">
        <f>ROUND(I135*H135,2)</f>
        <v>0</v>
      </c>
      <c r="BL135" s="17" t="s">
        <v>120</v>
      </c>
      <c r="BM135" s="149" t="s">
        <v>120</v>
      </c>
    </row>
    <row r="136" spans="2:65" s="1" customFormat="1" ht="19.5" x14ac:dyDescent="0.2">
      <c r="B136" s="33"/>
      <c r="D136" s="155" t="s">
        <v>318</v>
      </c>
      <c r="F136" s="156" t="s">
        <v>9271</v>
      </c>
      <c r="I136" s="153"/>
      <c r="L136" s="33"/>
      <c r="M136" s="154"/>
      <c r="T136" s="57"/>
      <c r="AT136" s="17" t="s">
        <v>318</v>
      </c>
      <c r="AU136" s="17" t="s">
        <v>88</v>
      </c>
    </row>
    <row r="137" spans="2:65" s="1" customFormat="1" ht="16.5" customHeight="1" x14ac:dyDescent="0.2">
      <c r="B137" s="137"/>
      <c r="C137" s="138" t="s">
        <v>101</v>
      </c>
      <c r="D137" s="138" t="s">
        <v>311</v>
      </c>
      <c r="E137" s="139" t="s">
        <v>9272</v>
      </c>
      <c r="F137" s="140" t="s">
        <v>9273</v>
      </c>
      <c r="G137" s="141" t="s">
        <v>314</v>
      </c>
      <c r="H137" s="142">
        <v>2</v>
      </c>
      <c r="I137" s="143"/>
      <c r="J137" s="144">
        <f>ROUND(I137*H137,2)</f>
        <v>0</v>
      </c>
      <c r="K137" s="140" t="s">
        <v>397</v>
      </c>
      <c r="L137" s="33"/>
      <c r="M137" s="145" t="s">
        <v>1</v>
      </c>
      <c r="N137" s="146" t="s">
        <v>46</v>
      </c>
      <c r="P137" s="147">
        <f>O137*H137</f>
        <v>0</v>
      </c>
      <c r="Q137" s="147">
        <v>0</v>
      </c>
      <c r="R137" s="147">
        <f>Q137*H137</f>
        <v>0</v>
      </c>
      <c r="S137" s="147">
        <v>0</v>
      </c>
      <c r="T137" s="148">
        <f>S137*H137</f>
        <v>0</v>
      </c>
      <c r="AR137" s="149" t="s">
        <v>120</v>
      </c>
      <c r="AT137" s="149" t="s">
        <v>311</v>
      </c>
      <c r="AU137" s="149" t="s">
        <v>88</v>
      </c>
      <c r="AY137" s="17" t="s">
        <v>309</v>
      </c>
      <c r="BE137" s="150">
        <f>IF(N137="základní",J137,0)</f>
        <v>0</v>
      </c>
      <c r="BF137" s="150">
        <f>IF(N137="snížená",J137,0)</f>
        <v>0</v>
      </c>
      <c r="BG137" s="150">
        <f>IF(N137="zákl. přenesená",J137,0)</f>
        <v>0</v>
      </c>
      <c r="BH137" s="150">
        <f>IF(N137="sníž. přenesená",J137,0)</f>
        <v>0</v>
      </c>
      <c r="BI137" s="150">
        <f>IF(N137="nulová",J137,0)</f>
        <v>0</v>
      </c>
      <c r="BJ137" s="17" t="s">
        <v>88</v>
      </c>
      <c r="BK137" s="150">
        <f>ROUND(I137*H137,2)</f>
        <v>0</v>
      </c>
      <c r="BL137" s="17" t="s">
        <v>120</v>
      </c>
      <c r="BM137" s="149" t="s">
        <v>325</v>
      </c>
    </row>
    <row r="138" spans="2:65" s="1" customFormat="1" ht="29.25" x14ac:dyDescent="0.2">
      <c r="B138" s="33"/>
      <c r="D138" s="155" t="s">
        <v>318</v>
      </c>
      <c r="F138" s="156" t="s">
        <v>9274</v>
      </c>
      <c r="I138" s="153"/>
      <c r="L138" s="33"/>
      <c r="M138" s="154"/>
      <c r="T138" s="57"/>
      <c r="AT138" s="17" t="s">
        <v>318</v>
      </c>
      <c r="AU138" s="17" t="s">
        <v>88</v>
      </c>
    </row>
    <row r="139" spans="2:65" s="1" customFormat="1" ht="16.5" customHeight="1" x14ac:dyDescent="0.2">
      <c r="B139" s="137"/>
      <c r="C139" s="138" t="s">
        <v>120</v>
      </c>
      <c r="D139" s="138" t="s">
        <v>311</v>
      </c>
      <c r="E139" s="139" t="s">
        <v>9275</v>
      </c>
      <c r="F139" s="140" t="s">
        <v>9276</v>
      </c>
      <c r="G139" s="141" t="s">
        <v>314</v>
      </c>
      <c r="H139" s="142">
        <v>2</v>
      </c>
      <c r="I139" s="143"/>
      <c r="J139" s="144">
        <f>ROUND(I139*H139,2)</f>
        <v>0</v>
      </c>
      <c r="K139" s="140" t="s">
        <v>397</v>
      </c>
      <c r="L139" s="33"/>
      <c r="M139" s="145" t="s">
        <v>1</v>
      </c>
      <c r="N139" s="146" t="s">
        <v>46</v>
      </c>
      <c r="P139" s="147">
        <f>O139*H139</f>
        <v>0</v>
      </c>
      <c r="Q139" s="147">
        <v>0</v>
      </c>
      <c r="R139" s="147">
        <f>Q139*H139</f>
        <v>0</v>
      </c>
      <c r="S139" s="147">
        <v>0</v>
      </c>
      <c r="T139" s="148">
        <f>S139*H139</f>
        <v>0</v>
      </c>
      <c r="AR139" s="149" t="s">
        <v>120</v>
      </c>
      <c r="AT139" s="149" t="s">
        <v>311</v>
      </c>
      <c r="AU139" s="149" t="s">
        <v>88</v>
      </c>
      <c r="AY139" s="17" t="s">
        <v>309</v>
      </c>
      <c r="BE139" s="150">
        <f>IF(N139="základní",J139,0)</f>
        <v>0</v>
      </c>
      <c r="BF139" s="150">
        <f>IF(N139="snížená",J139,0)</f>
        <v>0</v>
      </c>
      <c r="BG139" s="150">
        <f>IF(N139="zákl. přenesená",J139,0)</f>
        <v>0</v>
      </c>
      <c r="BH139" s="150">
        <f>IF(N139="sníž. přenesená",J139,0)</f>
        <v>0</v>
      </c>
      <c r="BI139" s="150">
        <f>IF(N139="nulová",J139,0)</f>
        <v>0</v>
      </c>
      <c r="BJ139" s="17" t="s">
        <v>88</v>
      </c>
      <c r="BK139" s="150">
        <f>ROUND(I139*H139,2)</f>
        <v>0</v>
      </c>
      <c r="BL139" s="17" t="s">
        <v>120</v>
      </c>
      <c r="BM139" s="149" t="s">
        <v>329</v>
      </c>
    </row>
    <row r="140" spans="2:65" s="1" customFormat="1" ht="19.5" x14ac:dyDescent="0.2">
      <c r="B140" s="33"/>
      <c r="D140" s="155" t="s">
        <v>318</v>
      </c>
      <c r="F140" s="156" t="s">
        <v>9277</v>
      </c>
      <c r="I140" s="153"/>
      <c r="L140" s="33"/>
      <c r="M140" s="154"/>
      <c r="T140" s="57"/>
      <c r="AT140" s="17" t="s">
        <v>318</v>
      </c>
      <c r="AU140" s="17" t="s">
        <v>88</v>
      </c>
    </row>
    <row r="141" spans="2:65" s="1" customFormat="1" ht="16.5" customHeight="1" x14ac:dyDescent="0.2">
      <c r="B141" s="137"/>
      <c r="C141" s="138" t="s">
        <v>331</v>
      </c>
      <c r="D141" s="138" t="s">
        <v>311</v>
      </c>
      <c r="E141" s="139" t="s">
        <v>9278</v>
      </c>
      <c r="F141" s="140" t="s">
        <v>9279</v>
      </c>
      <c r="G141" s="141" t="s">
        <v>314</v>
      </c>
      <c r="H141" s="142">
        <v>2</v>
      </c>
      <c r="I141" s="143"/>
      <c r="J141" s="144">
        <f>ROUND(I141*H141,2)</f>
        <v>0</v>
      </c>
      <c r="K141" s="140" t="s">
        <v>397</v>
      </c>
      <c r="L141" s="33"/>
      <c r="M141" s="145" t="s">
        <v>1</v>
      </c>
      <c r="N141" s="146" t="s">
        <v>46</v>
      </c>
      <c r="P141" s="147">
        <f>O141*H141</f>
        <v>0</v>
      </c>
      <c r="Q141" s="147">
        <v>0</v>
      </c>
      <c r="R141" s="147">
        <f>Q141*H141</f>
        <v>0</v>
      </c>
      <c r="S141" s="147">
        <v>0</v>
      </c>
      <c r="T141" s="148">
        <f>S141*H141</f>
        <v>0</v>
      </c>
      <c r="AR141" s="149" t="s">
        <v>120</v>
      </c>
      <c r="AT141" s="149" t="s">
        <v>311</v>
      </c>
      <c r="AU141" s="149" t="s">
        <v>88</v>
      </c>
      <c r="AY141" s="17" t="s">
        <v>309</v>
      </c>
      <c r="BE141" s="150">
        <f>IF(N141="základní",J141,0)</f>
        <v>0</v>
      </c>
      <c r="BF141" s="150">
        <f>IF(N141="snížená",J141,0)</f>
        <v>0</v>
      </c>
      <c r="BG141" s="150">
        <f>IF(N141="zákl. přenesená",J141,0)</f>
        <v>0</v>
      </c>
      <c r="BH141" s="150">
        <f>IF(N141="sníž. přenesená",J141,0)</f>
        <v>0</v>
      </c>
      <c r="BI141" s="150">
        <f>IF(N141="nulová",J141,0)</f>
        <v>0</v>
      </c>
      <c r="BJ141" s="17" t="s">
        <v>88</v>
      </c>
      <c r="BK141" s="150">
        <f>ROUND(I141*H141,2)</f>
        <v>0</v>
      </c>
      <c r="BL141" s="17" t="s">
        <v>120</v>
      </c>
      <c r="BM141" s="149" t="s">
        <v>334</v>
      </c>
    </row>
    <row r="142" spans="2:65" s="1" customFormat="1" ht="19.5" x14ac:dyDescent="0.2">
      <c r="B142" s="33"/>
      <c r="D142" s="155" t="s">
        <v>318</v>
      </c>
      <c r="F142" s="156" t="s">
        <v>9277</v>
      </c>
      <c r="I142" s="153"/>
      <c r="L142" s="33"/>
      <c r="M142" s="154"/>
      <c r="T142" s="57"/>
      <c r="AT142" s="17" t="s">
        <v>318</v>
      </c>
      <c r="AU142" s="17" t="s">
        <v>88</v>
      </c>
    </row>
    <row r="143" spans="2:65" s="1" customFormat="1" ht="16.5" customHeight="1" x14ac:dyDescent="0.2">
      <c r="B143" s="137"/>
      <c r="C143" s="138" t="s">
        <v>325</v>
      </c>
      <c r="D143" s="138" t="s">
        <v>311</v>
      </c>
      <c r="E143" s="139" t="s">
        <v>9280</v>
      </c>
      <c r="F143" s="140" t="s">
        <v>9281</v>
      </c>
      <c r="G143" s="141" t="s">
        <v>314</v>
      </c>
      <c r="H143" s="142">
        <v>2</v>
      </c>
      <c r="I143" s="143"/>
      <c r="J143" s="144">
        <f>ROUND(I143*H143,2)</f>
        <v>0</v>
      </c>
      <c r="K143" s="140" t="s">
        <v>397</v>
      </c>
      <c r="L143" s="33"/>
      <c r="M143" s="145" t="s">
        <v>1</v>
      </c>
      <c r="N143" s="146" t="s">
        <v>46</v>
      </c>
      <c r="P143" s="147">
        <f>O143*H143</f>
        <v>0</v>
      </c>
      <c r="Q143" s="147">
        <v>0</v>
      </c>
      <c r="R143" s="147">
        <f>Q143*H143</f>
        <v>0</v>
      </c>
      <c r="S143" s="147">
        <v>0</v>
      </c>
      <c r="T143" s="148">
        <f>S143*H143</f>
        <v>0</v>
      </c>
      <c r="AR143" s="149" t="s">
        <v>120</v>
      </c>
      <c r="AT143" s="149" t="s">
        <v>311</v>
      </c>
      <c r="AU143" s="149" t="s">
        <v>88</v>
      </c>
      <c r="AY143" s="17" t="s">
        <v>309</v>
      </c>
      <c r="BE143" s="150">
        <f>IF(N143="základní",J143,0)</f>
        <v>0</v>
      </c>
      <c r="BF143" s="150">
        <f>IF(N143="snížená",J143,0)</f>
        <v>0</v>
      </c>
      <c r="BG143" s="150">
        <f>IF(N143="zákl. přenesená",J143,0)</f>
        <v>0</v>
      </c>
      <c r="BH143" s="150">
        <f>IF(N143="sníž. přenesená",J143,0)</f>
        <v>0</v>
      </c>
      <c r="BI143" s="150">
        <f>IF(N143="nulová",J143,0)</f>
        <v>0</v>
      </c>
      <c r="BJ143" s="17" t="s">
        <v>88</v>
      </c>
      <c r="BK143" s="150">
        <f>ROUND(I143*H143,2)</f>
        <v>0</v>
      </c>
      <c r="BL143" s="17" t="s">
        <v>120</v>
      </c>
      <c r="BM143" s="149" t="s">
        <v>8</v>
      </c>
    </row>
    <row r="144" spans="2:65" s="1" customFormat="1" ht="19.5" x14ac:dyDescent="0.2">
      <c r="B144" s="33"/>
      <c r="D144" s="155" t="s">
        <v>318</v>
      </c>
      <c r="F144" s="156" t="s">
        <v>9277</v>
      </c>
      <c r="I144" s="153"/>
      <c r="L144" s="33"/>
      <c r="M144" s="154"/>
      <c r="T144" s="57"/>
      <c r="AT144" s="17" t="s">
        <v>318</v>
      </c>
      <c r="AU144" s="17" t="s">
        <v>88</v>
      </c>
    </row>
    <row r="145" spans="2:65" s="1" customFormat="1" ht="16.5" customHeight="1" x14ac:dyDescent="0.2">
      <c r="B145" s="137"/>
      <c r="C145" s="138" t="s">
        <v>339</v>
      </c>
      <c r="D145" s="138" t="s">
        <v>311</v>
      </c>
      <c r="E145" s="139" t="s">
        <v>9282</v>
      </c>
      <c r="F145" s="140" t="s">
        <v>9283</v>
      </c>
      <c r="G145" s="141" t="s">
        <v>314</v>
      </c>
      <c r="H145" s="142">
        <v>1</v>
      </c>
      <c r="I145" s="143"/>
      <c r="J145" s="144">
        <f>ROUND(I145*H145,2)</f>
        <v>0</v>
      </c>
      <c r="K145" s="140" t="s">
        <v>397</v>
      </c>
      <c r="L145" s="33"/>
      <c r="M145" s="145" t="s">
        <v>1</v>
      </c>
      <c r="N145" s="146" t="s">
        <v>46</v>
      </c>
      <c r="P145" s="147">
        <f>O145*H145</f>
        <v>0</v>
      </c>
      <c r="Q145" s="147">
        <v>0</v>
      </c>
      <c r="R145" s="147">
        <f>Q145*H145</f>
        <v>0</v>
      </c>
      <c r="S145" s="147">
        <v>0</v>
      </c>
      <c r="T145" s="148">
        <f>S145*H145</f>
        <v>0</v>
      </c>
      <c r="AR145" s="149" t="s">
        <v>120</v>
      </c>
      <c r="AT145" s="149" t="s">
        <v>311</v>
      </c>
      <c r="AU145" s="149" t="s">
        <v>88</v>
      </c>
      <c r="AY145" s="17" t="s">
        <v>309</v>
      </c>
      <c r="BE145" s="150">
        <f>IF(N145="základní",J145,0)</f>
        <v>0</v>
      </c>
      <c r="BF145" s="150">
        <f>IF(N145="snížená",J145,0)</f>
        <v>0</v>
      </c>
      <c r="BG145" s="150">
        <f>IF(N145="zákl. přenesená",J145,0)</f>
        <v>0</v>
      </c>
      <c r="BH145" s="150">
        <f>IF(N145="sníž. přenesená",J145,0)</f>
        <v>0</v>
      </c>
      <c r="BI145" s="150">
        <f>IF(N145="nulová",J145,0)</f>
        <v>0</v>
      </c>
      <c r="BJ145" s="17" t="s">
        <v>88</v>
      </c>
      <c r="BK145" s="150">
        <f>ROUND(I145*H145,2)</f>
        <v>0</v>
      </c>
      <c r="BL145" s="17" t="s">
        <v>120</v>
      </c>
      <c r="BM145" s="149" t="s">
        <v>342</v>
      </c>
    </row>
    <row r="146" spans="2:65" s="1" customFormat="1" ht="19.5" x14ac:dyDescent="0.2">
      <c r="B146" s="33"/>
      <c r="D146" s="155" t="s">
        <v>318</v>
      </c>
      <c r="F146" s="156" t="s">
        <v>9277</v>
      </c>
      <c r="I146" s="153"/>
      <c r="L146" s="33"/>
      <c r="M146" s="154"/>
      <c r="T146" s="57"/>
      <c r="AT146" s="17" t="s">
        <v>318</v>
      </c>
      <c r="AU146" s="17" t="s">
        <v>88</v>
      </c>
    </row>
    <row r="147" spans="2:65" s="1" customFormat="1" ht="16.5" customHeight="1" x14ac:dyDescent="0.2">
      <c r="B147" s="137"/>
      <c r="C147" s="138" t="s">
        <v>329</v>
      </c>
      <c r="D147" s="138" t="s">
        <v>311</v>
      </c>
      <c r="E147" s="139" t="s">
        <v>9284</v>
      </c>
      <c r="F147" s="140" t="s">
        <v>9285</v>
      </c>
      <c r="G147" s="141" t="s">
        <v>314</v>
      </c>
      <c r="H147" s="142">
        <v>1</v>
      </c>
      <c r="I147" s="143"/>
      <c r="J147" s="144">
        <f>ROUND(I147*H147,2)</f>
        <v>0</v>
      </c>
      <c r="K147" s="140" t="s">
        <v>397</v>
      </c>
      <c r="L147" s="33"/>
      <c r="M147" s="145" t="s">
        <v>1</v>
      </c>
      <c r="N147" s="146" t="s">
        <v>46</v>
      </c>
      <c r="P147" s="147">
        <f>O147*H147</f>
        <v>0</v>
      </c>
      <c r="Q147" s="147">
        <v>0</v>
      </c>
      <c r="R147" s="147">
        <f>Q147*H147</f>
        <v>0</v>
      </c>
      <c r="S147" s="147">
        <v>0</v>
      </c>
      <c r="T147" s="148">
        <f>S147*H147</f>
        <v>0</v>
      </c>
      <c r="AR147" s="149" t="s">
        <v>120</v>
      </c>
      <c r="AT147" s="149" t="s">
        <v>311</v>
      </c>
      <c r="AU147" s="149" t="s">
        <v>88</v>
      </c>
      <c r="AY147" s="17" t="s">
        <v>309</v>
      </c>
      <c r="BE147" s="150">
        <f>IF(N147="základní",J147,0)</f>
        <v>0</v>
      </c>
      <c r="BF147" s="150">
        <f>IF(N147="snížená",J147,0)</f>
        <v>0</v>
      </c>
      <c r="BG147" s="150">
        <f>IF(N147="zákl. přenesená",J147,0)</f>
        <v>0</v>
      </c>
      <c r="BH147" s="150">
        <f>IF(N147="sníž. přenesená",J147,0)</f>
        <v>0</v>
      </c>
      <c r="BI147" s="150">
        <f>IF(N147="nulová",J147,0)</f>
        <v>0</v>
      </c>
      <c r="BJ147" s="17" t="s">
        <v>88</v>
      </c>
      <c r="BK147" s="150">
        <f>ROUND(I147*H147,2)</f>
        <v>0</v>
      </c>
      <c r="BL147" s="17" t="s">
        <v>120</v>
      </c>
      <c r="BM147" s="149" t="s">
        <v>346</v>
      </c>
    </row>
    <row r="148" spans="2:65" s="1" customFormat="1" ht="19.5" x14ac:dyDescent="0.2">
      <c r="B148" s="33"/>
      <c r="D148" s="155" t="s">
        <v>318</v>
      </c>
      <c r="F148" s="156" t="s">
        <v>9277</v>
      </c>
      <c r="I148" s="153"/>
      <c r="L148" s="33"/>
      <c r="M148" s="154"/>
      <c r="T148" s="57"/>
      <c r="AT148" s="17" t="s">
        <v>318</v>
      </c>
      <c r="AU148" s="17" t="s">
        <v>88</v>
      </c>
    </row>
    <row r="149" spans="2:65" s="1" customFormat="1" ht="16.5" customHeight="1" x14ac:dyDescent="0.2">
      <c r="B149" s="137"/>
      <c r="C149" s="138" t="s">
        <v>348</v>
      </c>
      <c r="D149" s="138" t="s">
        <v>311</v>
      </c>
      <c r="E149" s="139" t="s">
        <v>9286</v>
      </c>
      <c r="F149" s="140" t="s">
        <v>9287</v>
      </c>
      <c r="G149" s="141" t="s">
        <v>314</v>
      </c>
      <c r="H149" s="142">
        <v>2</v>
      </c>
      <c r="I149" s="143"/>
      <c r="J149" s="144">
        <f>ROUND(I149*H149,2)</f>
        <v>0</v>
      </c>
      <c r="K149" s="140" t="s">
        <v>397</v>
      </c>
      <c r="L149" s="33"/>
      <c r="M149" s="145" t="s">
        <v>1</v>
      </c>
      <c r="N149" s="146" t="s">
        <v>46</v>
      </c>
      <c r="P149" s="147">
        <f>O149*H149</f>
        <v>0</v>
      </c>
      <c r="Q149" s="147">
        <v>0</v>
      </c>
      <c r="R149" s="147">
        <f>Q149*H149</f>
        <v>0</v>
      </c>
      <c r="S149" s="147">
        <v>0</v>
      </c>
      <c r="T149" s="148">
        <f>S149*H149</f>
        <v>0</v>
      </c>
      <c r="AR149" s="149" t="s">
        <v>120</v>
      </c>
      <c r="AT149" s="149" t="s">
        <v>311</v>
      </c>
      <c r="AU149" s="149" t="s">
        <v>88</v>
      </c>
      <c r="AY149" s="17" t="s">
        <v>309</v>
      </c>
      <c r="BE149" s="150">
        <f>IF(N149="základní",J149,0)</f>
        <v>0</v>
      </c>
      <c r="BF149" s="150">
        <f>IF(N149="snížená",J149,0)</f>
        <v>0</v>
      </c>
      <c r="BG149" s="150">
        <f>IF(N149="zákl. přenesená",J149,0)</f>
        <v>0</v>
      </c>
      <c r="BH149" s="150">
        <f>IF(N149="sníž. přenesená",J149,0)</f>
        <v>0</v>
      </c>
      <c r="BI149" s="150">
        <f>IF(N149="nulová",J149,0)</f>
        <v>0</v>
      </c>
      <c r="BJ149" s="17" t="s">
        <v>88</v>
      </c>
      <c r="BK149" s="150">
        <f>ROUND(I149*H149,2)</f>
        <v>0</v>
      </c>
      <c r="BL149" s="17" t="s">
        <v>120</v>
      </c>
      <c r="BM149" s="149" t="s">
        <v>351</v>
      </c>
    </row>
    <row r="150" spans="2:65" s="1" customFormat="1" ht="19.5" x14ac:dyDescent="0.2">
      <c r="B150" s="33"/>
      <c r="D150" s="155" t="s">
        <v>318</v>
      </c>
      <c r="F150" s="156" t="s">
        <v>9288</v>
      </c>
      <c r="I150" s="153"/>
      <c r="L150" s="33"/>
      <c r="M150" s="154"/>
      <c r="T150" s="57"/>
      <c r="AT150" s="17" t="s">
        <v>318</v>
      </c>
      <c r="AU150" s="17" t="s">
        <v>88</v>
      </c>
    </row>
    <row r="151" spans="2:65" s="11" customFormat="1" ht="25.9" customHeight="1" x14ac:dyDescent="0.2">
      <c r="B151" s="125"/>
      <c r="D151" s="126" t="s">
        <v>80</v>
      </c>
      <c r="E151" s="127" t="s">
        <v>6203</v>
      </c>
      <c r="F151" s="127" t="s">
        <v>9289</v>
      </c>
      <c r="I151" s="128"/>
      <c r="J151" s="129">
        <f>BK151</f>
        <v>0</v>
      </c>
      <c r="L151" s="125"/>
      <c r="M151" s="130"/>
      <c r="P151" s="131">
        <f>SUM(P152:P159)</f>
        <v>0</v>
      </c>
      <c r="R151" s="131">
        <f>SUM(R152:R159)</f>
        <v>0</v>
      </c>
      <c r="T151" s="132">
        <f>SUM(T152:T159)</f>
        <v>0</v>
      </c>
      <c r="AR151" s="126" t="s">
        <v>88</v>
      </c>
      <c r="AT151" s="133" t="s">
        <v>80</v>
      </c>
      <c r="AU151" s="133" t="s">
        <v>81</v>
      </c>
      <c r="AY151" s="126" t="s">
        <v>309</v>
      </c>
      <c r="BK151" s="134">
        <f>SUM(BK152:BK159)</f>
        <v>0</v>
      </c>
    </row>
    <row r="152" spans="2:65" s="1" customFormat="1" ht="24.2" customHeight="1" x14ac:dyDescent="0.2">
      <c r="B152" s="137"/>
      <c r="C152" s="138" t="s">
        <v>334</v>
      </c>
      <c r="D152" s="138" t="s">
        <v>311</v>
      </c>
      <c r="E152" s="139" t="s">
        <v>9290</v>
      </c>
      <c r="F152" s="140" t="s">
        <v>9291</v>
      </c>
      <c r="G152" s="141" t="s">
        <v>2702</v>
      </c>
      <c r="H152" s="142">
        <v>6</v>
      </c>
      <c r="I152" s="143"/>
      <c r="J152" s="144">
        <f>ROUND(I152*H152,2)</f>
        <v>0</v>
      </c>
      <c r="K152" s="140" t="s">
        <v>397</v>
      </c>
      <c r="L152" s="33"/>
      <c r="M152" s="145" t="s">
        <v>1</v>
      </c>
      <c r="N152" s="146" t="s">
        <v>46</v>
      </c>
      <c r="P152" s="147">
        <f>O152*H152</f>
        <v>0</v>
      </c>
      <c r="Q152" s="147">
        <v>0</v>
      </c>
      <c r="R152" s="147">
        <f>Q152*H152</f>
        <v>0</v>
      </c>
      <c r="S152" s="147">
        <v>0</v>
      </c>
      <c r="T152" s="148">
        <f>S152*H152</f>
        <v>0</v>
      </c>
      <c r="AR152" s="149" t="s">
        <v>120</v>
      </c>
      <c r="AT152" s="149" t="s">
        <v>311</v>
      </c>
      <c r="AU152" s="149" t="s">
        <v>88</v>
      </c>
      <c r="AY152" s="17" t="s">
        <v>309</v>
      </c>
      <c r="BE152" s="150">
        <f>IF(N152="základní",J152,0)</f>
        <v>0</v>
      </c>
      <c r="BF152" s="150">
        <f>IF(N152="snížená",J152,0)</f>
        <v>0</v>
      </c>
      <c r="BG152" s="150">
        <f>IF(N152="zákl. přenesená",J152,0)</f>
        <v>0</v>
      </c>
      <c r="BH152" s="150">
        <f>IF(N152="sníž. přenesená",J152,0)</f>
        <v>0</v>
      </c>
      <c r="BI152" s="150">
        <f>IF(N152="nulová",J152,0)</f>
        <v>0</v>
      </c>
      <c r="BJ152" s="17" t="s">
        <v>88</v>
      </c>
      <c r="BK152" s="150">
        <f>ROUND(I152*H152,2)</f>
        <v>0</v>
      </c>
      <c r="BL152" s="17" t="s">
        <v>120</v>
      </c>
      <c r="BM152" s="149" t="s">
        <v>355</v>
      </c>
    </row>
    <row r="153" spans="2:65" s="1" customFormat="1" ht="29.25" x14ac:dyDescent="0.2">
      <c r="B153" s="33"/>
      <c r="D153" s="155" t="s">
        <v>318</v>
      </c>
      <c r="F153" s="156" t="s">
        <v>9292</v>
      </c>
      <c r="I153" s="153"/>
      <c r="L153" s="33"/>
      <c r="M153" s="154"/>
      <c r="T153" s="57"/>
      <c r="AT153" s="17" t="s">
        <v>318</v>
      </c>
      <c r="AU153" s="17" t="s">
        <v>88</v>
      </c>
    </row>
    <row r="154" spans="2:65" s="1" customFormat="1" ht="24.2" customHeight="1" x14ac:dyDescent="0.2">
      <c r="B154" s="137"/>
      <c r="C154" s="138" t="s">
        <v>357</v>
      </c>
      <c r="D154" s="138" t="s">
        <v>311</v>
      </c>
      <c r="E154" s="139" t="s">
        <v>9293</v>
      </c>
      <c r="F154" s="140" t="s">
        <v>9294</v>
      </c>
      <c r="G154" s="141" t="s">
        <v>2702</v>
      </c>
      <c r="H154" s="142">
        <v>4</v>
      </c>
      <c r="I154" s="143"/>
      <c r="J154" s="144">
        <f>ROUND(I154*H154,2)</f>
        <v>0</v>
      </c>
      <c r="K154" s="140" t="s">
        <v>397</v>
      </c>
      <c r="L154" s="33"/>
      <c r="M154" s="145" t="s">
        <v>1</v>
      </c>
      <c r="N154" s="146" t="s">
        <v>46</v>
      </c>
      <c r="P154" s="147">
        <f>O154*H154</f>
        <v>0</v>
      </c>
      <c r="Q154" s="147">
        <v>0</v>
      </c>
      <c r="R154" s="147">
        <f>Q154*H154</f>
        <v>0</v>
      </c>
      <c r="S154" s="147">
        <v>0</v>
      </c>
      <c r="T154" s="148">
        <f>S154*H154</f>
        <v>0</v>
      </c>
      <c r="AR154" s="149" t="s">
        <v>120</v>
      </c>
      <c r="AT154" s="149" t="s">
        <v>311</v>
      </c>
      <c r="AU154" s="149" t="s">
        <v>88</v>
      </c>
      <c r="AY154" s="17" t="s">
        <v>309</v>
      </c>
      <c r="BE154" s="150">
        <f>IF(N154="základní",J154,0)</f>
        <v>0</v>
      </c>
      <c r="BF154" s="150">
        <f>IF(N154="snížená",J154,0)</f>
        <v>0</v>
      </c>
      <c r="BG154" s="150">
        <f>IF(N154="zákl. přenesená",J154,0)</f>
        <v>0</v>
      </c>
      <c r="BH154" s="150">
        <f>IF(N154="sníž. přenesená",J154,0)</f>
        <v>0</v>
      </c>
      <c r="BI154" s="150">
        <f>IF(N154="nulová",J154,0)</f>
        <v>0</v>
      </c>
      <c r="BJ154" s="17" t="s">
        <v>88</v>
      </c>
      <c r="BK154" s="150">
        <f>ROUND(I154*H154,2)</f>
        <v>0</v>
      </c>
      <c r="BL154" s="17" t="s">
        <v>120</v>
      </c>
      <c r="BM154" s="149" t="s">
        <v>361</v>
      </c>
    </row>
    <row r="155" spans="2:65" s="1" customFormat="1" ht="29.25" x14ac:dyDescent="0.2">
      <c r="B155" s="33"/>
      <c r="D155" s="155" t="s">
        <v>318</v>
      </c>
      <c r="F155" s="156" t="s">
        <v>9295</v>
      </c>
      <c r="I155" s="153"/>
      <c r="L155" s="33"/>
      <c r="M155" s="154"/>
      <c r="T155" s="57"/>
      <c r="AT155" s="17" t="s">
        <v>318</v>
      </c>
      <c r="AU155" s="17" t="s">
        <v>88</v>
      </c>
    </row>
    <row r="156" spans="2:65" s="1" customFormat="1" ht="16.5" customHeight="1" x14ac:dyDescent="0.2">
      <c r="B156" s="137"/>
      <c r="C156" s="138" t="s">
        <v>8</v>
      </c>
      <c r="D156" s="138" t="s">
        <v>311</v>
      </c>
      <c r="E156" s="139" t="s">
        <v>9296</v>
      </c>
      <c r="F156" s="140" t="s">
        <v>9297</v>
      </c>
      <c r="G156" s="141" t="s">
        <v>314</v>
      </c>
      <c r="H156" s="142">
        <v>10</v>
      </c>
      <c r="I156" s="143"/>
      <c r="J156" s="144">
        <f>ROUND(I156*H156,2)</f>
        <v>0</v>
      </c>
      <c r="K156" s="140" t="s">
        <v>397</v>
      </c>
      <c r="L156" s="33"/>
      <c r="M156" s="145" t="s">
        <v>1</v>
      </c>
      <c r="N156" s="146" t="s">
        <v>46</v>
      </c>
      <c r="P156" s="147">
        <f>O156*H156</f>
        <v>0</v>
      </c>
      <c r="Q156" s="147">
        <v>0</v>
      </c>
      <c r="R156" s="147">
        <f>Q156*H156</f>
        <v>0</v>
      </c>
      <c r="S156" s="147">
        <v>0</v>
      </c>
      <c r="T156" s="148">
        <f>S156*H156</f>
        <v>0</v>
      </c>
      <c r="AR156" s="149" t="s">
        <v>120</v>
      </c>
      <c r="AT156" s="149" t="s">
        <v>311</v>
      </c>
      <c r="AU156" s="149" t="s">
        <v>88</v>
      </c>
      <c r="AY156" s="17" t="s">
        <v>309</v>
      </c>
      <c r="BE156" s="150">
        <f>IF(N156="základní",J156,0)</f>
        <v>0</v>
      </c>
      <c r="BF156" s="150">
        <f>IF(N156="snížená",J156,0)</f>
        <v>0</v>
      </c>
      <c r="BG156" s="150">
        <f>IF(N156="zákl. přenesená",J156,0)</f>
        <v>0</v>
      </c>
      <c r="BH156" s="150">
        <f>IF(N156="sníž. přenesená",J156,0)</f>
        <v>0</v>
      </c>
      <c r="BI156" s="150">
        <f>IF(N156="nulová",J156,0)</f>
        <v>0</v>
      </c>
      <c r="BJ156" s="17" t="s">
        <v>88</v>
      </c>
      <c r="BK156" s="150">
        <f>ROUND(I156*H156,2)</f>
        <v>0</v>
      </c>
      <c r="BL156" s="17" t="s">
        <v>120</v>
      </c>
      <c r="BM156" s="149" t="s">
        <v>367</v>
      </c>
    </row>
    <row r="157" spans="2:65" s="1" customFormat="1" ht="19.5" x14ac:dyDescent="0.2">
      <c r="B157" s="33"/>
      <c r="D157" s="155" t="s">
        <v>318</v>
      </c>
      <c r="F157" s="156" t="s">
        <v>9277</v>
      </c>
      <c r="I157" s="153"/>
      <c r="L157" s="33"/>
      <c r="M157" s="154"/>
      <c r="T157" s="57"/>
      <c r="AT157" s="17" t="s">
        <v>318</v>
      </c>
      <c r="AU157" s="17" t="s">
        <v>88</v>
      </c>
    </row>
    <row r="158" spans="2:65" s="1" customFormat="1" ht="16.5" customHeight="1" x14ac:dyDescent="0.2">
      <c r="B158" s="137"/>
      <c r="C158" s="138" t="s">
        <v>368</v>
      </c>
      <c r="D158" s="138" t="s">
        <v>311</v>
      </c>
      <c r="E158" s="139" t="s">
        <v>9298</v>
      </c>
      <c r="F158" s="140" t="s">
        <v>9299</v>
      </c>
      <c r="G158" s="141" t="s">
        <v>314</v>
      </c>
      <c r="H158" s="142">
        <v>4000</v>
      </c>
      <c r="I158" s="143"/>
      <c r="J158" s="144">
        <f>ROUND(I158*H158,2)</f>
        <v>0</v>
      </c>
      <c r="K158" s="140" t="s">
        <v>397</v>
      </c>
      <c r="L158" s="33"/>
      <c r="M158" s="145" t="s">
        <v>1</v>
      </c>
      <c r="N158" s="146" t="s">
        <v>46</v>
      </c>
      <c r="P158" s="147">
        <f>O158*H158</f>
        <v>0</v>
      </c>
      <c r="Q158" s="147">
        <v>0</v>
      </c>
      <c r="R158" s="147">
        <f>Q158*H158</f>
        <v>0</v>
      </c>
      <c r="S158" s="147">
        <v>0</v>
      </c>
      <c r="T158" s="148">
        <f>S158*H158</f>
        <v>0</v>
      </c>
      <c r="AR158" s="149" t="s">
        <v>120</v>
      </c>
      <c r="AT158" s="149" t="s">
        <v>311</v>
      </c>
      <c r="AU158" s="149" t="s">
        <v>88</v>
      </c>
      <c r="AY158" s="17" t="s">
        <v>309</v>
      </c>
      <c r="BE158" s="150">
        <f>IF(N158="základní",J158,0)</f>
        <v>0</v>
      </c>
      <c r="BF158" s="150">
        <f>IF(N158="snížená",J158,0)</f>
        <v>0</v>
      </c>
      <c r="BG158" s="150">
        <f>IF(N158="zákl. přenesená",J158,0)</f>
        <v>0</v>
      </c>
      <c r="BH158" s="150">
        <f>IF(N158="sníž. přenesená",J158,0)</f>
        <v>0</v>
      </c>
      <c r="BI158" s="150">
        <f>IF(N158="nulová",J158,0)</f>
        <v>0</v>
      </c>
      <c r="BJ158" s="17" t="s">
        <v>88</v>
      </c>
      <c r="BK158" s="150">
        <f>ROUND(I158*H158,2)</f>
        <v>0</v>
      </c>
      <c r="BL158" s="17" t="s">
        <v>120</v>
      </c>
      <c r="BM158" s="149" t="s">
        <v>371</v>
      </c>
    </row>
    <row r="159" spans="2:65" s="1" customFormat="1" ht="19.5" x14ac:dyDescent="0.2">
      <c r="B159" s="33"/>
      <c r="D159" s="155" t="s">
        <v>318</v>
      </c>
      <c r="F159" s="156" t="s">
        <v>9277</v>
      </c>
      <c r="I159" s="153"/>
      <c r="L159" s="33"/>
      <c r="M159" s="154"/>
      <c r="T159" s="57"/>
      <c r="AT159" s="17" t="s">
        <v>318</v>
      </c>
      <c r="AU159" s="17" t="s">
        <v>88</v>
      </c>
    </row>
    <row r="160" spans="2:65" s="11" customFormat="1" ht="25.9" customHeight="1" x14ac:dyDescent="0.2">
      <c r="B160" s="125"/>
      <c r="D160" s="126" t="s">
        <v>80</v>
      </c>
      <c r="E160" s="127" t="s">
        <v>6263</v>
      </c>
      <c r="F160" s="127" t="s">
        <v>9300</v>
      </c>
      <c r="I160" s="128"/>
      <c r="J160" s="129">
        <f>BK160</f>
        <v>0</v>
      </c>
      <c r="L160" s="125"/>
      <c r="M160" s="130"/>
      <c r="P160" s="131">
        <f>SUM(P161:P168)</f>
        <v>0</v>
      </c>
      <c r="R160" s="131">
        <f>SUM(R161:R168)</f>
        <v>0</v>
      </c>
      <c r="T160" s="132">
        <f>SUM(T161:T168)</f>
        <v>0</v>
      </c>
      <c r="AR160" s="126" t="s">
        <v>88</v>
      </c>
      <c r="AT160" s="133" t="s">
        <v>80</v>
      </c>
      <c r="AU160" s="133" t="s">
        <v>81</v>
      </c>
      <c r="AY160" s="126" t="s">
        <v>309</v>
      </c>
      <c r="BK160" s="134">
        <f>SUM(BK161:BK168)</f>
        <v>0</v>
      </c>
    </row>
    <row r="161" spans="2:65" s="1" customFormat="1" ht="16.5" customHeight="1" x14ac:dyDescent="0.2">
      <c r="B161" s="137"/>
      <c r="C161" s="138" t="s">
        <v>342</v>
      </c>
      <c r="D161" s="138" t="s">
        <v>311</v>
      </c>
      <c r="E161" s="139" t="s">
        <v>9301</v>
      </c>
      <c r="F161" s="140" t="s">
        <v>9302</v>
      </c>
      <c r="G161" s="141" t="s">
        <v>434</v>
      </c>
      <c r="H161" s="142">
        <v>39</v>
      </c>
      <c r="I161" s="143"/>
      <c r="J161" s="144">
        <f>ROUND(I161*H161,2)</f>
        <v>0</v>
      </c>
      <c r="K161" s="140" t="s">
        <v>397</v>
      </c>
      <c r="L161" s="33"/>
      <c r="M161" s="145" t="s">
        <v>1</v>
      </c>
      <c r="N161" s="146" t="s">
        <v>46</v>
      </c>
      <c r="P161" s="147">
        <f>O161*H161</f>
        <v>0</v>
      </c>
      <c r="Q161" s="147">
        <v>0</v>
      </c>
      <c r="R161" s="147">
        <f>Q161*H161</f>
        <v>0</v>
      </c>
      <c r="S161" s="147">
        <v>0</v>
      </c>
      <c r="T161" s="148">
        <f>S161*H161</f>
        <v>0</v>
      </c>
      <c r="AR161" s="149" t="s">
        <v>120</v>
      </c>
      <c r="AT161" s="149" t="s">
        <v>311</v>
      </c>
      <c r="AU161" s="149" t="s">
        <v>88</v>
      </c>
      <c r="AY161" s="17" t="s">
        <v>309</v>
      </c>
      <c r="BE161" s="150">
        <f>IF(N161="základní",J161,0)</f>
        <v>0</v>
      </c>
      <c r="BF161" s="150">
        <f>IF(N161="snížená",J161,0)</f>
        <v>0</v>
      </c>
      <c r="BG161" s="150">
        <f>IF(N161="zákl. přenesená",J161,0)</f>
        <v>0</v>
      </c>
      <c r="BH161" s="150">
        <f>IF(N161="sníž. přenesená",J161,0)</f>
        <v>0</v>
      </c>
      <c r="BI161" s="150">
        <f>IF(N161="nulová",J161,0)</f>
        <v>0</v>
      </c>
      <c r="BJ161" s="17" t="s">
        <v>88</v>
      </c>
      <c r="BK161" s="150">
        <f>ROUND(I161*H161,2)</f>
        <v>0</v>
      </c>
      <c r="BL161" s="17" t="s">
        <v>120</v>
      </c>
      <c r="BM161" s="149" t="s">
        <v>376</v>
      </c>
    </row>
    <row r="162" spans="2:65" s="1" customFormat="1" ht="19.5" x14ac:dyDescent="0.2">
      <c r="B162" s="33"/>
      <c r="D162" s="155" t="s">
        <v>318</v>
      </c>
      <c r="F162" s="156" t="s">
        <v>9277</v>
      </c>
      <c r="I162" s="153"/>
      <c r="L162" s="33"/>
      <c r="M162" s="154"/>
      <c r="T162" s="57"/>
      <c r="AT162" s="17" t="s">
        <v>318</v>
      </c>
      <c r="AU162" s="17" t="s">
        <v>88</v>
      </c>
    </row>
    <row r="163" spans="2:65" s="1" customFormat="1" ht="16.5" customHeight="1" x14ac:dyDescent="0.2">
      <c r="B163" s="137"/>
      <c r="C163" s="138" t="s">
        <v>378</v>
      </c>
      <c r="D163" s="138" t="s">
        <v>311</v>
      </c>
      <c r="E163" s="139" t="s">
        <v>9303</v>
      </c>
      <c r="F163" s="140" t="s">
        <v>9304</v>
      </c>
      <c r="G163" s="141" t="s">
        <v>434</v>
      </c>
      <c r="H163" s="142">
        <v>14</v>
      </c>
      <c r="I163" s="143"/>
      <c r="J163" s="144">
        <f>ROUND(I163*H163,2)</f>
        <v>0</v>
      </c>
      <c r="K163" s="140" t="s">
        <v>397</v>
      </c>
      <c r="L163" s="33"/>
      <c r="M163" s="145" t="s">
        <v>1</v>
      </c>
      <c r="N163" s="146" t="s">
        <v>46</v>
      </c>
      <c r="P163" s="147">
        <f>O163*H163</f>
        <v>0</v>
      </c>
      <c r="Q163" s="147">
        <v>0</v>
      </c>
      <c r="R163" s="147">
        <f>Q163*H163</f>
        <v>0</v>
      </c>
      <c r="S163" s="147">
        <v>0</v>
      </c>
      <c r="T163" s="148">
        <f>S163*H163</f>
        <v>0</v>
      </c>
      <c r="AR163" s="149" t="s">
        <v>120</v>
      </c>
      <c r="AT163" s="149" t="s">
        <v>311</v>
      </c>
      <c r="AU163" s="149" t="s">
        <v>88</v>
      </c>
      <c r="AY163" s="17" t="s">
        <v>309</v>
      </c>
      <c r="BE163" s="150">
        <f>IF(N163="základní",J163,0)</f>
        <v>0</v>
      </c>
      <c r="BF163" s="150">
        <f>IF(N163="snížená",J163,0)</f>
        <v>0</v>
      </c>
      <c r="BG163" s="150">
        <f>IF(N163="zákl. přenesená",J163,0)</f>
        <v>0</v>
      </c>
      <c r="BH163" s="150">
        <f>IF(N163="sníž. přenesená",J163,0)</f>
        <v>0</v>
      </c>
      <c r="BI163" s="150">
        <f>IF(N163="nulová",J163,0)</f>
        <v>0</v>
      </c>
      <c r="BJ163" s="17" t="s">
        <v>88</v>
      </c>
      <c r="BK163" s="150">
        <f>ROUND(I163*H163,2)</f>
        <v>0</v>
      </c>
      <c r="BL163" s="17" t="s">
        <v>120</v>
      </c>
      <c r="BM163" s="149" t="s">
        <v>381</v>
      </c>
    </row>
    <row r="164" spans="2:65" s="1" customFormat="1" ht="19.5" x14ac:dyDescent="0.2">
      <c r="B164" s="33"/>
      <c r="D164" s="155" t="s">
        <v>318</v>
      </c>
      <c r="F164" s="156" t="s">
        <v>9277</v>
      </c>
      <c r="I164" s="153"/>
      <c r="L164" s="33"/>
      <c r="M164" s="154"/>
      <c r="T164" s="57"/>
      <c r="AT164" s="17" t="s">
        <v>318</v>
      </c>
      <c r="AU164" s="17" t="s">
        <v>88</v>
      </c>
    </row>
    <row r="165" spans="2:65" s="1" customFormat="1" ht="16.5" customHeight="1" x14ac:dyDescent="0.2">
      <c r="B165" s="137"/>
      <c r="C165" s="138" t="s">
        <v>346</v>
      </c>
      <c r="D165" s="138" t="s">
        <v>311</v>
      </c>
      <c r="E165" s="139" t="s">
        <v>9305</v>
      </c>
      <c r="F165" s="140" t="s">
        <v>9306</v>
      </c>
      <c r="G165" s="141" t="s">
        <v>434</v>
      </c>
      <c r="H165" s="142">
        <v>14</v>
      </c>
      <c r="I165" s="143"/>
      <c r="J165" s="144">
        <f>ROUND(I165*H165,2)</f>
        <v>0</v>
      </c>
      <c r="K165" s="140" t="s">
        <v>397</v>
      </c>
      <c r="L165" s="33"/>
      <c r="M165" s="145" t="s">
        <v>1</v>
      </c>
      <c r="N165" s="146" t="s">
        <v>46</v>
      </c>
      <c r="P165" s="147">
        <f>O165*H165</f>
        <v>0</v>
      </c>
      <c r="Q165" s="147">
        <v>0</v>
      </c>
      <c r="R165" s="147">
        <f>Q165*H165</f>
        <v>0</v>
      </c>
      <c r="S165" s="147">
        <v>0</v>
      </c>
      <c r="T165" s="148">
        <f>S165*H165</f>
        <v>0</v>
      </c>
      <c r="AR165" s="149" t="s">
        <v>120</v>
      </c>
      <c r="AT165" s="149" t="s">
        <v>311</v>
      </c>
      <c r="AU165" s="149" t="s">
        <v>88</v>
      </c>
      <c r="AY165" s="17" t="s">
        <v>309</v>
      </c>
      <c r="BE165" s="150">
        <f>IF(N165="základní",J165,0)</f>
        <v>0</v>
      </c>
      <c r="BF165" s="150">
        <f>IF(N165="snížená",J165,0)</f>
        <v>0</v>
      </c>
      <c r="BG165" s="150">
        <f>IF(N165="zákl. přenesená",J165,0)</f>
        <v>0</v>
      </c>
      <c r="BH165" s="150">
        <f>IF(N165="sníž. přenesená",J165,0)</f>
        <v>0</v>
      </c>
      <c r="BI165" s="150">
        <f>IF(N165="nulová",J165,0)</f>
        <v>0</v>
      </c>
      <c r="BJ165" s="17" t="s">
        <v>88</v>
      </c>
      <c r="BK165" s="150">
        <f>ROUND(I165*H165,2)</f>
        <v>0</v>
      </c>
      <c r="BL165" s="17" t="s">
        <v>120</v>
      </c>
      <c r="BM165" s="149" t="s">
        <v>385</v>
      </c>
    </row>
    <row r="166" spans="2:65" s="1" customFormat="1" ht="19.5" x14ac:dyDescent="0.2">
      <c r="B166" s="33"/>
      <c r="D166" s="155" t="s">
        <v>318</v>
      </c>
      <c r="F166" s="156" t="s">
        <v>9277</v>
      </c>
      <c r="I166" s="153"/>
      <c r="L166" s="33"/>
      <c r="M166" s="154"/>
      <c r="T166" s="57"/>
      <c r="AT166" s="17" t="s">
        <v>318</v>
      </c>
      <c r="AU166" s="17" t="s">
        <v>88</v>
      </c>
    </row>
    <row r="167" spans="2:65" s="1" customFormat="1" ht="16.5" customHeight="1" x14ac:dyDescent="0.2">
      <c r="B167" s="137"/>
      <c r="C167" s="138" t="s">
        <v>388</v>
      </c>
      <c r="D167" s="138" t="s">
        <v>311</v>
      </c>
      <c r="E167" s="139" t="s">
        <v>9307</v>
      </c>
      <c r="F167" s="140" t="s">
        <v>9308</v>
      </c>
      <c r="G167" s="141" t="s">
        <v>365</v>
      </c>
      <c r="H167" s="142">
        <v>1</v>
      </c>
      <c r="I167" s="143"/>
      <c r="J167" s="144">
        <f>ROUND(I167*H167,2)</f>
        <v>0</v>
      </c>
      <c r="K167" s="140" t="s">
        <v>397</v>
      </c>
      <c r="L167" s="33"/>
      <c r="M167" s="145" t="s">
        <v>1</v>
      </c>
      <c r="N167" s="146" t="s">
        <v>46</v>
      </c>
      <c r="P167" s="147">
        <f>O167*H167</f>
        <v>0</v>
      </c>
      <c r="Q167" s="147">
        <v>0</v>
      </c>
      <c r="R167" s="147">
        <f>Q167*H167</f>
        <v>0</v>
      </c>
      <c r="S167" s="147">
        <v>0</v>
      </c>
      <c r="T167" s="148">
        <f>S167*H167</f>
        <v>0</v>
      </c>
      <c r="AR167" s="149" t="s">
        <v>120</v>
      </c>
      <c r="AT167" s="149" t="s">
        <v>311</v>
      </c>
      <c r="AU167" s="149" t="s">
        <v>88</v>
      </c>
      <c r="AY167" s="17" t="s">
        <v>309</v>
      </c>
      <c r="BE167" s="150">
        <f>IF(N167="základní",J167,0)</f>
        <v>0</v>
      </c>
      <c r="BF167" s="150">
        <f>IF(N167="snížená",J167,0)</f>
        <v>0</v>
      </c>
      <c r="BG167" s="150">
        <f>IF(N167="zákl. přenesená",J167,0)</f>
        <v>0</v>
      </c>
      <c r="BH167" s="150">
        <f>IF(N167="sníž. přenesená",J167,0)</f>
        <v>0</v>
      </c>
      <c r="BI167" s="150">
        <f>IF(N167="nulová",J167,0)</f>
        <v>0</v>
      </c>
      <c r="BJ167" s="17" t="s">
        <v>88</v>
      </c>
      <c r="BK167" s="150">
        <f>ROUND(I167*H167,2)</f>
        <v>0</v>
      </c>
      <c r="BL167" s="17" t="s">
        <v>120</v>
      </c>
      <c r="BM167" s="149" t="s">
        <v>392</v>
      </c>
    </row>
    <row r="168" spans="2:65" s="1" customFormat="1" ht="19.5" x14ac:dyDescent="0.2">
      <c r="B168" s="33"/>
      <c r="D168" s="155" t="s">
        <v>318</v>
      </c>
      <c r="F168" s="156" t="s">
        <v>9277</v>
      </c>
      <c r="I168" s="153"/>
      <c r="L168" s="33"/>
      <c r="M168" s="154"/>
      <c r="T168" s="57"/>
      <c r="AT168" s="17" t="s">
        <v>318</v>
      </c>
      <c r="AU168" s="17" t="s">
        <v>88</v>
      </c>
    </row>
    <row r="169" spans="2:65" s="11" customFormat="1" ht="25.9" customHeight="1" x14ac:dyDescent="0.2">
      <c r="B169" s="125"/>
      <c r="D169" s="126" t="s">
        <v>80</v>
      </c>
      <c r="E169" s="127" t="s">
        <v>7028</v>
      </c>
      <c r="F169" s="127" t="s">
        <v>9309</v>
      </c>
      <c r="I169" s="128"/>
      <c r="J169" s="129">
        <f>BK169</f>
        <v>0</v>
      </c>
      <c r="L169" s="125"/>
      <c r="M169" s="130"/>
      <c r="P169" s="131">
        <f>SUM(P170:P191)</f>
        <v>0</v>
      </c>
      <c r="R169" s="131">
        <f>SUM(R170:R191)</f>
        <v>0</v>
      </c>
      <c r="T169" s="132">
        <f>SUM(T170:T191)</f>
        <v>0</v>
      </c>
      <c r="AR169" s="126" t="s">
        <v>88</v>
      </c>
      <c r="AT169" s="133" t="s">
        <v>80</v>
      </c>
      <c r="AU169" s="133" t="s">
        <v>81</v>
      </c>
      <c r="AY169" s="126" t="s">
        <v>309</v>
      </c>
      <c r="BK169" s="134">
        <f>SUM(BK170:BK191)</f>
        <v>0</v>
      </c>
    </row>
    <row r="170" spans="2:65" s="1" customFormat="1" ht="16.5" customHeight="1" x14ac:dyDescent="0.2">
      <c r="B170" s="137"/>
      <c r="C170" s="138" t="s">
        <v>351</v>
      </c>
      <c r="D170" s="138" t="s">
        <v>311</v>
      </c>
      <c r="E170" s="139" t="s">
        <v>9310</v>
      </c>
      <c r="F170" s="140" t="s">
        <v>9311</v>
      </c>
      <c r="G170" s="141" t="s">
        <v>434</v>
      </c>
      <c r="H170" s="142">
        <v>30</v>
      </c>
      <c r="I170" s="143"/>
      <c r="J170" s="144">
        <f>ROUND(I170*H170,2)</f>
        <v>0</v>
      </c>
      <c r="K170" s="140" t="s">
        <v>397</v>
      </c>
      <c r="L170" s="33"/>
      <c r="M170" s="145" t="s">
        <v>1</v>
      </c>
      <c r="N170" s="146" t="s">
        <v>46</v>
      </c>
      <c r="P170" s="147">
        <f>O170*H170</f>
        <v>0</v>
      </c>
      <c r="Q170" s="147">
        <v>0</v>
      </c>
      <c r="R170" s="147">
        <f>Q170*H170</f>
        <v>0</v>
      </c>
      <c r="S170" s="147">
        <v>0</v>
      </c>
      <c r="T170" s="148">
        <f>S170*H170</f>
        <v>0</v>
      </c>
      <c r="AR170" s="149" t="s">
        <v>120</v>
      </c>
      <c r="AT170" s="149" t="s">
        <v>311</v>
      </c>
      <c r="AU170" s="149" t="s">
        <v>88</v>
      </c>
      <c r="AY170" s="17" t="s">
        <v>309</v>
      </c>
      <c r="BE170" s="150">
        <f>IF(N170="základní",J170,0)</f>
        <v>0</v>
      </c>
      <c r="BF170" s="150">
        <f>IF(N170="snížená",J170,0)</f>
        <v>0</v>
      </c>
      <c r="BG170" s="150">
        <f>IF(N170="zákl. přenesená",J170,0)</f>
        <v>0</v>
      </c>
      <c r="BH170" s="150">
        <f>IF(N170="sníž. přenesená",J170,0)</f>
        <v>0</v>
      </c>
      <c r="BI170" s="150">
        <f>IF(N170="nulová",J170,0)</f>
        <v>0</v>
      </c>
      <c r="BJ170" s="17" t="s">
        <v>88</v>
      </c>
      <c r="BK170" s="150">
        <f>ROUND(I170*H170,2)</f>
        <v>0</v>
      </c>
      <c r="BL170" s="17" t="s">
        <v>120</v>
      </c>
      <c r="BM170" s="149" t="s">
        <v>398</v>
      </c>
    </row>
    <row r="171" spans="2:65" s="1" customFormat="1" ht="19.5" x14ac:dyDescent="0.2">
      <c r="B171" s="33"/>
      <c r="D171" s="155" t="s">
        <v>318</v>
      </c>
      <c r="F171" s="156" t="s">
        <v>9277</v>
      </c>
      <c r="I171" s="153"/>
      <c r="L171" s="33"/>
      <c r="M171" s="154"/>
      <c r="T171" s="57"/>
      <c r="AT171" s="17" t="s">
        <v>318</v>
      </c>
      <c r="AU171" s="17" t="s">
        <v>88</v>
      </c>
    </row>
    <row r="172" spans="2:65" s="1" customFormat="1" ht="21.75" customHeight="1" x14ac:dyDescent="0.2">
      <c r="B172" s="137"/>
      <c r="C172" s="138" t="s">
        <v>399</v>
      </c>
      <c r="D172" s="138" t="s">
        <v>311</v>
      </c>
      <c r="E172" s="139" t="s">
        <v>9312</v>
      </c>
      <c r="F172" s="140" t="s">
        <v>9313</v>
      </c>
      <c r="G172" s="141" t="s">
        <v>434</v>
      </c>
      <c r="H172" s="142">
        <v>6</v>
      </c>
      <c r="I172" s="143"/>
      <c r="J172" s="144">
        <f>ROUND(I172*H172,2)</f>
        <v>0</v>
      </c>
      <c r="K172" s="140" t="s">
        <v>397</v>
      </c>
      <c r="L172" s="33"/>
      <c r="M172" s="145" t="s">
        <v>1</v>
      </c>
      <c r="N172" s="146" t="s">
        <v>46</v>
      </c>
      <c r="P172" s="147">
        <f>O172*H172</f>
        <v>0</v>
      </c>
      <c r="Q172" s="147">
        <v>0</v>
      </c>
      <c r="R172" s="147">
        <f>Q172*H172</f>
        <v>0</v>
      </c>
      <c r="S172" s="147">
        <v>0</v>
      </c>
      <c r="T172" s="148">
        <f>S172*H172</f>
        <v>0</v>
      </c>
      <c r="AR172" s="149" t="s">
        <v>120</v>
      </c>
      <c r="AT172" s="149" t="s">
        <v>311</v>
      </c>
      <c r="AU172" s="149" t="s">
        <v>88</v>
      </c>
      <c r="AY172" s="17" t="s">
        <v>309</v>
      </c>
      <c r="BE172" s="150">
        <f>IF(N172="základní",J172,0)</f>
        <v>0</v>
      </c>
      <c r="BF172" s="150">
        <f>IF(N172="snížená",J172,0)</f>
        <v>0</v>
      </c>
      <c r="BG172" s="150">
        <f>IF(N172="zákl. přenesená",J172,0)</f>
        <v>0</v>
      </c>
      <c r="BH172" s="150">
        <f>IF(N172="sníž. přenesená",J172,0)</f>
        <v>0</v>
      </c>
      <c r="BI172" s="150">
        <f>IF(N172="nulová",J172,0)</f>
        <v>0</v>
      </c>
      <c r="BJ172" s="17" t="s">
        <v>88</v>
      </c>
      <c r="BK172" s="150">
        <f>ROUND(I172*H172,2)</f>
        <v>0</v>
      </c>
      <c r="BL172" s="17" t="s">
        <v>120</v>
      </c>
      <c r="BM172" s="149" t="s">
        <v>402</v>
      </c>
    </row>
    <row r="173" spans="2:65" s="1" customFormat="1" ht="19.5" x14ac:dyDescent="0.2">
      <c r="B173" s="33"/>
      <c r="D173" s="155" t="s">
        <v>318</v>
      </c>
      <c r="F173" s="156" t="s">
        <v>9277</v>
      </c>
      <c r="I173" s="153"/>
      <c r="L173" s="33"/>
      <c r="M173" s="154"/>
      <c r="T173" s="57"/>
      <c r="AT173" s="17" t="s">
        <v>318</v>
      </c>
      <c r="AU173" s="17" t="s">
        <v>88</v>
      </c>
    </row>
    <row r="174" spans="2:65" s="1" customFormat="1" ht="24.2" customHeight="1" x14ac:dyDescent="0.2">
      <c r="B174" s="137"/>
      <c r="C174" s="138" t="s">
        <v>355</v>
      </c>
      <c r="D174" s="138" t="s">
        <v>311</v>
      </c>
      <c r="E174" s="139" t="s">
        <v>9314</v>
      </c>
      <c r="F174" s="140" t="s">
        <v>9315</v>
      </c>
      <c r="G174" s="141" t="s">
        <v>314</v>
      </c>
      <c r="H174" s="142">
        <v>4</v>
      </c>
      <c r="I174" s="143"/>
      <c r="J174" s="144">
        <f>ROUND(I174*H174,2)</f>
        <v>0</v>
      </c>
      <c r="K174" s="140" t="s">
        <v>397</v>
      </c>
      <c r="L174" s="33"/>
      <c r="M174" s="145" t="s">
        <v>1</v>
      </c>
      <c r="N174" s="146" t="s">
        <v>46</v>
      </c>
      <c r="P174" s="147">
        <f>O174*H174</f>
        <v>0</v>
      </c>
      <c r="Q174" s="147">
        <v>0</v>
      </c>
      <c r="R174" s="147">
        <f>Q174*H174</f>
        <v>0</v>
      </c>
      <c r="S174" s="147">
        <v>0</v>
      </c>
      <c r="T174" s="148">
        <f>S174*H174</f>
        <v>0</v>
      </c>
      <c r="AR174" s="149" t="s">
        <v>120</v>
      </c>
      <c r="AT174" s="149" t="s">
        <v>311</v>
      </c>
      <c r="AU174" s="149" t="s">
        <v>88</v>
      </c>
      <c r="AY174" s="17" t="s">
        <v>309</v>
      </c>
      <c r="BE174" s="150">
        <f>IF(N174="základní",J174,0)</f>
        <v>0</v>
      </c>
      <c r="BF174" s="150">
        <f>IF(N174="snížená",J174,0)</f>
        <v>0</v>
      </c>
      <c r="BG174" s="150">
        <f>IF(N174="zákl. přenesená",J174,0)</f>
        <v>0</v>
      </c>
      <c r="BH174" s="150">
        <f>IF(N174="sníž. přenesená",J174,0)</f>
        <v>0</v>
      </c>
      <c r="BI174" s="150">
        <f>IF(N174="nulová",J174,0)</f>
        <v>0</v>
      </c>
      <c r="BJ174" s="17" t="s">
        <v>88</v>
      </c>
      <c r="BK174" s="150">
        <f>ROUND(I174*H174,2)</f>
        <v>0</v>
      </c>
      <c r="BL174" s="17" t="s">
        <v>120</v>
      </c>
      <c r="BM174" s="149" t="s">
        <v>406</v>
      </c>
    </row>
    <row r="175" spans="2:65" s="1" customFormat="1" ht="19.5" x14ac:dyDescent="0.2">
      <c r="B175" s="33"/>
      <c r="D175" s="155" t="s">
        <v>318</v>
      </c>
      <c r="F175" s="156" t="s">
        <v>9277</v>
      </c>
      <c r="I175" s="153"/>
      <c r="L175" s="33"/>
      <c r="M175" s="154"/>
      <c r="T175" s="57"/>
      <c r="AT175" s="17" t="s">
        <v>318</v>
      </c>
      <c r="AU175" s="17" t="s">
        <v>88</v>
      </c>
    </row>
    <row r="176" spans="2:65" s="1" customFormat="1" ht="24.2" customHeight="1" x14ac:dyDescent="0.2">
      <c r="B176" s="137"/>
      <c r="C176" s="138" t="s">
        <v>7</v>
      </c>
      <c r="D176" s="138" t="s">
        <v>311</v>
      </c>
      <c r="E176" s="139" t="s">
        <v>9316</v>
      </c>
      <c r="F176" s="140" t="s">
        <v>9317</v>
      </c>
      <c r="G176" s="141" t="s">
        <v>314</v>
      </c>
      <c r="H176" s="142">
        <v>2</v>
      </c>
      <c r="I176" s="143"/>
      <c r="J176" s="144">
        <f>ROUND(I176*H176,2)</f>
        <v>0</v>
      </c>
      <c r="K176" s="140" t="s">
        <v>397</v>
      </c>
      <c r="L176" s="33"/>
      <c r="M176" s="145" t="s">
        <v>1</v>
      </c>
      <c r="N176" s="146" t="s">
        <v>46</v>
      </c>
      <c r="P176" s="147">
        <f>O176*H176</f>
        <v>0</v>
      </c>
      <c r="Q176" s="147">
        <v>0</v>
      </c>
      <c r="R176" s="147">
        <f>Q176*H176</f>
        <v>0</v>
      </c>
      <c r="S176" s="147">
        <v>0</v>
      </c>
      <c r="T176" s="148">
        <f>S176*H176</f>
        <v>0</v>
      </c>
      <c r="AR176" s="149" t="s">
        <v>120</v>
      </c>
      <c r="AT176" s="149" t="s">
        <v>311</v>
      </c>
      <c r="AU176" s="149" t="s">
        <v>88</v>
      </c>
      <c r="AY176" s="17" t="s">
        <v>309</v>
      </c>
      <c r="BE176" s="150">
        <f>IF(N176="základní",J176,0)</f>
        <v>0</v>
      </c>
      <c r="BF176" s="150">
        <f>IF(N176="snížená",J176,0)</f>
        <v>0</v>
      </c>
      <c r="BG176" s="150">
        <f>IF(N176="zákl. přenesená",J176,0)</f>
        <v>0</v>
      </c>
      <c r="BH176" s="150">
        <f>IF(N176="sníž. přenesená",J176,0)</f>
        <v>0</v>
      </c>
      <c r="BI176" s="150">
        <f>IF(N176="nulová",J176,0)</f>
        <v>0</v>
      </c>
      <c r="BJ176" s="17" t="s">
        <v>88</v>
      </c>
      <c r="BK176" s="150">
        <f>ROUND(I176*H176,2)</f>
        <v>0</v>
      </c>
      <c r="BL176" s="17" t="s">
        <v>120</v>
      </c>
      <c r="BM176" s="149" t="s">
        <v>410</v>
      </c>
    </row>
    <row r="177" spans="2:65" s="1" customFormat="1" ht="19.5" x14ac:dyDescent="0.2">
      <c r="B177" s="33"/>
      <c r="D177" s="155" t="s">
        <v>318</v>
      </c>
      <c r="F177" s="156" t="s">
        <v>9277</v>
      </c>
      <c r="I177" s="153"/>
      <c r="L177" s="33"/>
      <c r="M177" s="154"/>
      <c r="T177" s="57"/>
      <c r="AT177" s="17" t="s">
        <v>318</v>
      </c>
      <c r="AU177" s="17" t="s">
        <v>88</v>
      </c>
    </row>
    <row r="178" spans="2:65" s="1" customFormat="1" ht="16.5" customHeight="1" x14ac:dyDescent="0.2">
      <c r="B178" s="137"/>
      <c r="C178" s="138" t="s">
        <v>361</v>
      </c>
      <c r="D178" s="138" t="s">
        <v>311</v>
      </c>
      <c r="E178" s="139" t="s">
        <v>9318</v>
      </c>
      <c r="F178" s="140" t="s">
        <v>9319</v>
      </c>
      <c r="G178" s="141" t="s">
        <v>434</v>
      </c>
      <c r="H178" s="142">
        <v>3</v>
      </c>
      <c r="I178" s="143"/>
      <c r="J178" s="144">
        <f>ROUND(I178*H178,2)</f>
        <v>0</v>
      </c>
      <c r="K178" s="140" t="s">
        <v>397</v>
      </c>
      <c r="L178" s="33"/>
      <c r="M178" s="145" t="s">
        <v>1</v>
      </c>
      <c r="N178" s="146" t="s">
        <v>46</v>
      </c>
      <c r="P178" s="147">
        <f>O178*H178</f>
        <v>0</v>
      </c>
      <c r="Q178" s="147">
        <v>0</v>
      </c>
      <c r="R178" s="147">
        <f>Q178*H178</f>
        <v>0</v>
      </c>
      <c r="S178" s="147">
        <v>0</v>
      </c>
      <c r="T178" s="148">
        <f>S178*H178</f>
        <v>0</v>
      </c>
      <c r="AR178" s="149" t="s">
        <v>120</v>
      </c>
      <c r="AT178" s="149" t="s">
        <v>311</v>
      </c>
      <c r="AU178" s="149" t="s">
        <v>88</v>
      </c>
      <c r="AY178" s="17" t="s">
        <v>309</v>
      </c>
      <c r="BE178" s="150">
        <f>IF(N178="základní",J178,0)</f>
        <v>0</v>
      </c>
      <c r="BF178" s="150">
        <f>IF(N178="snížená",J178,0)</f>
        <v>0</v>
      </c>
      <c r="BG178" s="150">
        <f>IF(N178="zákl. přenesená",J178,0)</f>
        <v>0</v>
      </c>
      <c r="BH178" s="150">
        <f>IF(N178="sníž. přenesená",J178,0)</f>
        <v>0</v>
      </c>
      <c r="BI178" s="150">
        <f>IF(N178="nulová",J178,0)</f>
        <v>0</v>
      </c>
      <c r="BJ178" s="17" t="s">
        <v>88</v>
      </c>
      <c r="BK178" s="150">
        <f>ROUND(I178*H178,2)</f>
        <v>0</v>
      </c>
      <c r="BL178" s="17" t="s">
        <v>120</v>
      </c>
      <c r="BM178" s="149" t="s">
        <v>414</v>
      </c>
    </row>
    <row r="179" spans="2:65" s="1" customFormat="1" ht="19.5" x14ac:dyDescent="0.2">
      <c r="B179" s="33"/>
      <c r="D179" s="155" t="s">
        <v>318</v>
      </c>
      <c r="F179" s="156" t="s">
        <v>9277</v>
      </c>
      <c r="I179" s="153"/>
      <c r="L179" s="33"/>
      <c r="M179" s="154"/>
      <c r="T179" s="57"/>
      <c r="AT179" s="17" t="s">
        <v>318</v>
      </c>
      <c r="AU179" s="17" t="s">
        <v>88</v>
      </c>
    </row>
    <row r="180" spans="2:65" s="1" customFormat="1" ht="16.5" customHeight="1" x14ac:dyDescent="0.2">
      <c r="B180" s="137"/>
      <c r="C180" s="138" t="s">
        <v>416</v>
      </c>
      <c r="D180" s="138" t="s">
        <v>311</v>
      </c>
      <c r="E180" s="139" t="s">
        <v>9320</v>
      </c>
      <c r="F180" s="140" t="s">
        <v>9321</v>
      </c>
      <c r="G180" s="141" t="s">
        <v>314</v>
      </c>
      <c r="H180" s="142">
        <v>3</v>
      </c>
      <c r="I180" s="143"/>
      <c r="J180" s="144">
        <f>ROUND(I180*H180,2)</f>
        <v>0</v>
      </c>
      <c r="K180" s="140" t="s">
        <v>397</v>
      </c>
      <c r="L180" s="33"/>
      <c r="M180" s="145" t="s">
        <v>1</v>
      </c>
      <c r="N180" s="146" t="s">
        <v>46</v>
      </c>
      <c r="P180" s="147">
        <f>O180*H180</f>
        <v>0</v>
      </c>
      <c r="Q180" s="147">
        <v>0</v>
      </c>
      <c r="R180" s="147">
        <f>Q180*H180</f>
        <v>0</v>
      </c>
      <c r="S180" s="147">
        <v>0</v>
      </c>
      <c r="T180" s="148">
        <f>S180*H180</f>
        <v>0</v>
      </c>
      <c r="AR180" s="149" t="s">
        <v>120</v>
      </c>
      <c r="AT180" s="149" t="s">
        <v>311</v>
      </c>
      <c r="AU180" s="149" t="s">
        <v>88</v>
      </c>
      <c r="AY180" s="17" t="s">
        <v>309</v>
      </c>
      <c r="BE180" s="150">
        <f>IF(N180="základní",J180,0)</f>
        <v>0</v>
      </c>
      <c r="BF180" s="150">
        <f>IF(N180="snížená",J180,0)</f>
        <v>0</v>
      </c>
      <c r="BG180" s="150">
        <f>IF(N180="zákl. přenesená",J180,0)</f>
        <v>0</v>
      </c>
      <c r="BH180" s="150">
        <f>IF(N180="sníž. přenesená",J180,0)</f>
        <v>0</v>
      </c>
      <c r="BI180" s="150">
        <f>IF(N180="nulová",J180,0)</f>
        <v>0</v>
      </c>
      <c r="BJ180" s="17" t="s">
        <v>88</v>
      </c>
      <c r="BK180" s="150">
        <f>ROUND(I180*H180,2)</f>
        <v>0</v>
      </c>
      <c r="BL180" s="17" t="s">
        <v>120</v>
      </c>
      <c r="BM180" s="149" t="s">
        <v>420</v>
      </c>
    </row>
    <row r="181" spans="2:65" s="1" customFormat="1" ht="19.5" x14ac:dyDescent="0.2">
      <c r="B181" s="33"/>
      <c r="D181" s="155" t="s">
        <v>318</v>
      </c>
      <c r="F181" s="156" t="s">
        <v>9277</v>
      </c>
      <c r="I181" s="153"/>
      <c r="L181" s="33"/>
      <c r="M181" s="154"/>
      <c r="T181" s="57"/>
      <c r="AT181" s="17" t="s">
        <v>318</v>
      </c>
      <c r="AU181" s="17" t="s">
        <v>88</v>
      </c>
    </row>
    <row r="182" spans="2:65" s="1" customFormat="1" ht="16.5" customHeight="1" x14ac:dyDescent="0.2">
      <c r="B182" s="137"/>
      <c r="C182" s="138" t="s">
        <v>367</v>
      </c>
      <c r="D182" s="138" t="s">
        <v>311</v>
      </c>
      <c r="E182" s="139" t="s">
        <v>9322</v>
      </c>
      <c r="F182" s="140" t="s">
        <v>9323</v>
      </c>
      <c r="G182" s="141" t="s">
        <v>314</v>
      </c>
      <c r="H182" s="142">
        <v>1</v>
      </c>
      <c r="I182" s="143"/>
      <c r="J182" s="144">
        <f>ROUND(I182*H182,2)</f>
        <v>0</v>
      </c>
      <c r="K182" s="140" t="s">
        <v>397</v>
      </c>
      <c r="L182" s="33"/>
      <c r="M182" s="145" t="s">
        <v>1</v>
      </c>
      <c r="N182" s="146" t="s">
        <v>46</v>
      </c>
      <c r="P182" s="147">
        <f>O182*H182</f>
        <v>0</v>
      </c>
      <c r="Q182" s="147">
        <v>0</v>
      </c>
      <c r="R182" s="147">
        <f>Q182*H182</f>
        <v>0</v>
      </c>
      <c r="S182" s="147">
        <v>0</v>
      </c>
      <c r="T182" s="148">
        <f>S182*H182</f>
        <v>0</v>
      </c>
      <c r="AR182" s="149" t="s">
        <v>120</v>
      </c>
      <c r="AT182" s="149" t="s">
        <v>311</v>
      </c>
      <c r="AU182" s="149" t="s">
        <v>88</v>
      </c>
      <c r="AY182" s="17" t="s">
        <v>309</v>
      </c>
      <c r="BE182" s="150">
        <f>IF(N182="základní",J182,0)</f>
        <v>0</v>
      </c>
      <c r="BF182" s="150">
        <f>IF(N182="snížená",J182,0)</f>
        <v>0</v>
      </c>
      <c r="BG182" s="150">
        <f>IF(N182="zákl. přenesená",J182,0)</f>
        <v>0</v>
      </c>
      <c r="BH182" s="150">
        <f>IF(N182="sníž. přenesená",J182,0)</f>
        <v>0</v>
      </c>
      <c r="BI182" s="150">
        <f>IF(N182="nulová",J182,0)</f>
        <v>0</v>
      </c>
      <c r="BJ182" s="17" t="s">
        <v>88</v>
      </c>
      <c r="BK182" s="150">
        <f>ROUND(I182*H182,2)</f>
        <v>0</v>
      </c>
      <c r="BL182" s="17" t="s">
        <v>120</v>
      </c>
      <c r="BM182" s="149" t="s">
        <v>424</v>
      </c>
    </row>
    <row r="183" spans="2:65" s="1" customFormat="1" ht="19.5" x14ac:dyDescent="0.2">
      <c r="B183" s="33"/>
      <c r="D183" s="155" t="s">
        <v>318</v>
      </c>
      <c r="F183" s="156" t="s">
        <v>9277</v>
      </c>
      <c r="I183" s="153"/>
      <c r="L183" s="33"/>
      <c r="M183" s="154"/>
      <c r="T183" s="57"/>
      <c r="AT183" s="17" t="s">
        <v>318</v>
      </c>
      <c r="AU183" s="17" t="s">
        <v>88</v>
      </c>
    </row>
    <row r="184" spans="2:65" s="1" customFormat="1" ht="24.2" customHeight="1" x14ac:dyDescent="0.2">
      <c r="B184" s="137"/>
      <c r="C184" s="138" t="s">
        <v>426</v>
      </c>
      <c r="D184" s="138" t="s">
        <v>311</v>
      </c>
      <c r="E184" s="139" t="s">
        <v>9324</v>
      </c>
      <c r="F184" s="140" t="s">
        <v>9325</v>
      </c>
      <c r="G184" s="141" t="s">
        <v>314</v>
      </c>
      <c r="H184" s="142">
        <v>5</v>
      </c>
      <c r="I184" s="143"/>
      <c r="J184" s="144">
        <f>ROUND(I184*H184,2)</f>
        <v>0</v>
      </c>
      <c r="K184" s="140" t="s">
        <v>397</v>
      </c>
      <c r="L184" s="33"/>
      <c r="M184" s="145" t="s">
        <v>1</v>
      </c>
      <c r="N184" s="146" t="s">
        <v>46</v>
      </c>
      <c r="P184" s="147">
        <f>O184*H184</f>
        <v>0</v>
      </c>
      <c r="Q184" s="147">
        <v>0</v>
      </c>
      <c r="R184" s="147">
        <f>Q184*H184</f>
        <v>0</v>
      </c>
      <c r="S184" s="147">
        <v>0</v>
      </c>
      <c r="T184" s="148">
        <f>S184*H184</f>
        <v>0</v>
      </c>
      <c r="AR184" s="149" t="s">
        <v>120</v>
      </c>
      <c r="AT184" s="149" t="s">
        <v>311</v>
      </c>
      <c r="AU184" s="149" t="s">
        <v>88</v>
      </c>
      <c r="AY184" s="17" t="s">
        <v>309</v>
      </c>
      <c r="BE184" s="150">
        <f>IF(N184="základní",J184,0)</f>
        <v>0</v>
      </c>
      <c r="BF184" s="150">
        <f>IF(N184="snížená",J184,0)</f>
        <v>0</v>
      </c>
      <c r="BG184" s="150">
        <f>IF(N184="zákl. přenesená",J184,0)</f>
        <v>0</v>
      </c>
      <c r="BH184" s="150">
        <f>IF(N184="sníž. přenesená",J184,0)</f>
        <v>0</v>
      </c>
      <c r="BI184" s="150">
        <f>IF(N184="nulová",J184,0)</f>
        <v>0</v>
      </c>
      <c r="BJ184" s="17" t="s">
        <v>88</v>
      </c>
      <c r="BK184" s="150">
        <f>ROUND(I184*H184,2)</f>
        <v>0</v>
      </c>
      <c r="BL184" s="17" t="s">
        <v>120</v>
      </c>
      <c r="BM184" s="149" t="s">
        <v>429</v>
      </c>
    </row>
    <row r="185" spans="2:65" s="1" customFormat="1" ht="19.5" x14ac:dyDescent="0.2">
      <c r="B185" s="33"/>
      <c r="D185" s="155" t="s">
        <v>318</v>
      </c>
      <c r="F185" s="156" t="s">
        <v>9277</v>
      </c>
      <c r="I185" s="153"/>
      <c r="L185" s="33"/>
      <c r="M185" s="154"/>
      <c r="T185" s="57"/>
      <c r="AT185" s="17" t="s">
        <v>318</v>
      </c>
      <c r="AU185" s="17" t="s">
        <v>88</v>
      </c>
    </row>
    <row r="186" spans="2:65" s="1" customFormat="1" ht="24.2" customHeight="1" x14ac:dyDescent="0.2">
      <c r="B186" s="137"/>
      <c r="C186" s="138" t="s">
        <v>371</v>
      </c>
      <c r="D186" s="138" t="s">
        <v>311</v>
      </c>
      <c r="E186" s="139" t="s">
        <v>9326</v>
      </c>
      <c r="F186" s="140" t="s">
        <v>9327</v>
      </c>
      <c r="G186" s="141" t="s">
        <v>365</v>
      </c>
      <c r="H186" s="142">
        <v>1</v>
      </c>
      <c r="I186" s="143"/>
      <c r="J186" s="144">
        <f>ROUND(I186*H186,2)</f>
        <v>0</v>
      </c>
      <c r="K186" s="140" t="s">
        <v>397</v>
      </c>
      <c r="L186" s="33"/>
      <c r="M186" s="145" t="s">
        <v>1</v>
      </c>
      <c r="N186" s="146" t="s">
        <v>46</v>
      </c>
      <c r="P186" s="147">
        <f>O186*H186</f>
        <v>0</v>
      </c>
      <c r="Q186" s="147">
        <v>0</v>
      </c>
      <c r="R186" s="147">
        <f>Q186*H186</f>
        <v>0</v>
      </c>
      <c r="S186" s="147">
        <v>0</v>
      </c>
      <c r="T186" s="148">
        <f>S186*H186</f>
        <v>0</v>
      </c>
      <c r="AR186" s="149" t="s">
        <v>120</v>
      </c>
      <c r="AT186" s="149" t="s">
        <v>311</v>
      </c>
      <c r="AU186" s="149" t="s">
        <v>88</v>
      </c>
      <c r="AY186" s="17" t="s">
        <v>309</v>
      </c>
      <c r="BE186" s="150">
        <f>IF(N186="základní",J186,0)</f>
        <v>0</v>
      </c>
      <c r="BF186" s="150">
        <f>IF(N186="snížená",J186,0)</f>
        <v>0</v>
      </c>
      <c r="BG186" s="150">
        <f>IF(N186="zákl. přenesená",J186,0)</f>
        <v>0</v>
      </c>
      <c r="BH186" s="150">
        <f>IF(N186="sníž. přenesená",J186,0)</f>
        <v>0</v>
      </c>
      <c r="BI186" s="150">
        <f>IF(N186="nulová",J186,0)</f>
        <v>0</v>
      </c>
      <c r="BJ186" s="17" t="s">
        <v>88</v>
      </c>
      <c r="BK186" s="150">
        <f>ROUND(I186*H186,2)</f>
        <v>0</v>
      </c>
      <c r="BL186" s="17" t="s">
        <v>120</v>
      </c>
      <c r="BM186" s="149" t="s">
        <v>435</v>
      </c>
    </row>
    <row r="187" spans="2:65" s="1" customFormat="1" ht="19.5" x14ac:dyDescent="0.2">
      <c r="B187" s="33"/>
      <c r="D187" s="155" t="s">
        <v>318</v>
      </c>
      <c r="F187" s="156" t="s">
        <v>9277</v>
      </c>
      <c r="I187" s="153"/>
      <c r="L187" s="33"/>
      <c r="M187" s="154"/>
      <c r="T187" s="57"/>
      <c r="AT187" s="17" t="s">
        <v>318</v>
      </c>
      <c r="AU187" s="17" t="s">
        <v>88</v>
      </c>
    </row>
    <row r="188" spans="2:65" s="1" customFormat="1" ht="16.5" customHeight="1" x14ac:dyDescent="0.2">
      <c r="B188" s="137"/>
      <c r="C188" s="138" t="s">
        <v>437</v>
      </c>
      <c r="D188" s="138" t="s">
        <v>311</v>
      </c>
      <c r="E188" s="139" t="s">
        <v>9328</v>
      </c>
      <c r="F188" s="140" t="s">
        <v>9329</v>
      </c>
      <c r="G188" s="141" t="s">
        <v>314</v>
      </c>
      <c r="H188" s="142">
        <v>5</v>
      </c>
      <c r="I188" s="143"/>
      <c r="J188" s="144">
        <f>ROUND(I188*H188,2)</f>
        <v>0</v>
      </c>
      <c r="K188" s="140" t="s">
        <v>397</v>
      </c>
      <c r="L188" s="33"/>
      <c r="M188" s="145" t="s">
        <v>1</v>
      </c>
      <c r="N188" s="146" t="s">
        <v>46</v>
      </c>
      <c r="P188" s="147">
        <f>O188*H188</f>
        <v>0</v>
      </c>
      <c r="Q188" s="147">
        <v>0</v>
      </c>
      <c r="R188" s="147">
        <f>Q188*H188</f>
        <v>0</v>
      </c>
      <c r="S188" s="147">
        <v>0</v>
      </c>
      <c r="T188" s="148">
        <f>S188*H188</f>
        <v>0</v>
      </c>
      <c r="AR188" s="149" t="s">
        <v>120</v>
      </c>
      <c r="AT188" s="149" t="s">
        <v>311</v>
      </c>
      <c r="AU188" s="149" t="s">
        <v>88</v>
      </c>
      <c r="AY188" s="17" t="s">
        <v>309</v>
      </c>
      <c r="BE188" s="150">
        <f>IF(N188="základní",J188,0)</f>
        <v>0</v>
      </c>
      <c r="BF188" s="150">
        <f>IF(N188="snížená",J188,0)</f>
        <v>0</v>
      </c>
      <c r="BG188" s="150">
        <f>IF(N188="zákl. přenesená",J188,0)</f>
        <v>0</v>
      </c>
      <c r="BH188" s="150">
        <f>IF(N188="sníž. přenesená",J188,0)</f>
        <v>0</v>
      </c>
      <c r="BI188" s="150">
        <f>IF(N188="nulová",J188,0)</f>
        <v>0</v>
      </c>
      <c r="BJ188" s="17" t="s">
        <v>88</v>
      </c>
      <c r="BK188" s="150">
        <f>ROUND(I188*H188,2)</f>
        <v>0</v>
      </c>
      <c r="BL188" s="17" t="s">
        <v>120</v>
      </c>
      <c r="BM188" s="149" t="s">
        <v>440</v>
      </c>
    </row>
    <row r="189" spans="2:65" s="1" customFormat="1" ht="19.5" x14ac:dyDescent="0.2">
      <c r="B189" s="33"/>
      <c r="D189" s="155" t="s">
        <v>318</v>
      </c>
      <c r="F189" s="156" t="s">
        <v>9277</v>
      </c>
      <c r="I189" s="153"/>
      <c r="L189" s="33"/>
      <c r="M189" s="154"/>
      <c r="T189" s="57"/>
      <c r="AT189" s="17" t="s">
        <v>318</v>
      </c>
      <c r="AU189" s="17" t="s">
        <v>88</v>
      </c>
    </row>
    <row r="190" spans="2:65" s="1" customFormat="1" ht="16.5" customHeight="1" x14ac:dyDescent="0.2">
      <c r="B190" s="137"/>
      <c r="C190" s="138" t="s">
        <v>376</v>
      </c>
      <c r="D190" s="138" t="s">
        <v>311</v>
      </c>
      <c r="E190" s="139" t="s">
        <v>9330</v>
      </c>
      <c r="F190" s="140" t="s">
        <v>9331</v>
      </c>
      <c r="G190" s="141" t="s">
        <v>434</v>
      </c>
      <c r="H190" s="142">
        <v>30</v>
      </c>
      <c r="I190" s="143"/>
      <c r="J190" s="144">
        <f>ROUND(I190*H190,2)</f>
        <v>0</v>
      </c>
      <c r="K190" s="140" t="s">
        <v>397</v>
      </c>
      <c r="L190" s="33"/>
      <c r="M190" s="145" t="s">
        <v>1</v>
      </c>
      <c r="N190" s="146" t="s">
        <v>46</v>
      </c>
      <c r="P190" s="147">
        <f>O190*H190</f>
        <v>0</v>
      </c>
      <c r="Q190" s="147">
        <v>0</v>
      </c>
      <c r="R190" s="147">
        <f>Q190*H190</f>
        <v>0</v>
      </c>
      <c r="S190" s="147">
        <v>0</v>
      </c>
      <c r="T190" s="148">
        <f>S190*H190</f>
        <v>0</v>
      </c>
      <c r="AR190" s="149" t="s">
        <v>120</v>
      </c>
      <c r="AT190" s="149" t="s">
        <v>311</v>
      </c>
      <c r="AU190" s="149" t="s">
        <v>88</v>
      </c>
      <c r="AY190" s="17" t="s">
        <v>309</v>
      </c>
      <c r="BE190" s="150">
        <f>IF(N190="základní",J190,0)</f>
        <v>0</v>
      </c>
      <c r="BF190" s="150">
        <f>IF(N190="snížená",J190,0)</f>
        <v>0</v>
      </c>
      <c r="BG190" s="150">
        <f>IF(N190="zákl. přenesená",J190,0)</f>
        <v>0</v>
      </c>
      <c r="BH190" s="150">
        <f>IF(N190="sníž. přenesená",J190,0)</f>
        <v>0</v>
      </c>
      <c r="BI190" s="150">
        <f>IF(N190="nulová",J190,0)</f>
        <v>0</v>
      </c>
      <c r="BJ190" s="17" t="s">
        <v>88</v>
      </c>
      <c r="BK190" s="150">
        <f>ROUND(I190*H190,2)</f>
        <v>0</v>
      </c>
      <c r="BL190" s="17" t="s">
        <v>120</v>
      </c>
      <c r="BM190" s="149" t="s">
        <v>443</v>
      </c>
    </row>
    <row r="191" spans="2:65" s="1" customFormat="1" ht="19.5" x14ac:dyDescent="0.2">
      <c r="B191" s="33"/>
      <c r="D191" s="155" t="s">
        <v>318</v>
      </c>
      <c r="F191" s="156" t="s">
        <v>9277</v>
      </c>
      <c r="I191" s="153"/>
      <c r="L191" s="33"/>
      <c r="M191" s="154"/>
      <c r="T191" s="57"/>
      <c r="AT191" s="17" t="s">
        <v>318</v>
      </c>
      <c r="AU191" s="17" t="s">
        <v>88</v>
      </c>
    </row>
    <row r="192" spans="2:65" s="11" customFormat="1" ht="25.9" customHeight="1" x14ac:dyDescent="0.2">
      <c r="B192" s="125"/>
      <c r="D192" s="126" t="s">
        <v>80</v>
      </c>
      <c r="E192" s="127" t="s">
        <v>7083</v>
      </c>
      <c r="F192" s="127" t="s">
        <v>9332</v>
      </c>
      <c r="I192" s="128"/>
      <c r="J192" s="129">
        <f>BK192</f>
        <v>0</v>
      </c>
      <c r="L192" s="125"/>
      <c r="M192" s="130"/>
      <c r="P192" s="131">
        <f>SUM(P193:P198)</f>
        <v>0</v>
      </c>
      <c r="R192" s="131">
        <f>SUM(R193:R198)</f>
        <v>0</v>
      </c>
      <c r="T192" s="132">
        <f>SUM(T193:T198)</f>
        <v>0</v>
      </c>
      <c r="AR192" s="126" t="s">
        <v>88</v>
      </c>
      <c r="AT192" s="133" t="s">
        <v>80</v>
      </c>
      <c r="AU192" s="133" t="s">
        <v>81</v>
      </c>
      <c r="AY192" s="126" t="s">
        <v>309</v>
      </c>
      <c r="BK192" s="134">
        <f>SUM(BK193:BK198)</f>
        <v>0</v>
      </c>
    </row>
    <row r="193" spans="2:65" s="1" customFormat="1" ht="16.5" customHeight="1" x14ac:dyDescent="0.2">
      <c r="B193" s="137"/>
      <c r="C193" s="138" t="s">
        <v>444</v>
      </c>
      <c r="D193" s="138" t="s">
        <v>311</v>
      </c>
      <c r="E193" s="139" t="s">
        <v>9333</v>
      </c>
      <c r="F193" s="140" t="s">
        <v>9334</v>
      </c>
      <c r="G193" s="141" t="s">
        <v>314</v>
      </c>
      <c r="H193" s="142">
        <v>1</v>
      </c>
      <c r="I193" s="143"/>
      <c r="J193" s="144">
        <f>ROUND(I193*H193,2)</f>
        <v>0</v>
      </c>
      <c r="K193" s="140" t="s">
        <v>397</v>
      </c>
      <c r="L193" s="33"/>
      <c r="M193" s="145" t="s">
        <v>1</v>
      </c>
      <c r="N193" s="146" t="s">
        <v>46</v>
      </c>
      <c r="P193" s="147">
        <f>O193*H193</f>
        <v>0</v>
      </c>
      <c r="Q193" s="147">
        <v>0</v>
      </c>
      <c r="R193" s="147">
        <f>Q193*H193</f>
        <v>0</v>
      </c>
      <c r="S193" s="147">
        <v>0</v>
      </c>
      <c r="T193" s="148">
        <f>S193*H193</f>
        <v>0</v>
      </c>
      <c r="AR193" s="149" t="s">
        <v>120</v>
      </c>
      <c r="AT193" s="149" t="s">
        <v>311</v>
      </c>
      <c r="AU193" s="149" t="s">
        <v>88</v>
      </c>
      <c r="AY193" s="17" t="s">
        <v>309</v>
      </c>
      <c r="BE193" s="150">
        <f>IF(N193="základní",J193,0)</f>
        <v>0</v>
      </c>
      <c r="BF193" s="150">
        <f>IF(N193="snížená",J193,0)</f>
        <v>0</v>
      </c>
      <c r="BG193" s="150">
        <f>IF(N193="zákl. přenesená",J193,0)</f>
        <v>0</v>
      </c>
      <c r="BH193" s="150">
        <f>IF(N193="sníž. přenesená",J193,0)</f>
        <v>0</v>
      </c>
      <c r="BI193" s="150">
        <f>IF(N193="nulová",J193,0)</f>
        <v>0</v>
      </c>
      <c r="BJ193" s="17" t="s">
        <v>88</v>
      </c>
      <c r="BK193" s="150">
        <f>ROUND(I193*H193,2)</f>
        <v>0</v>
      </c>
      <c r="BL193" s="17" t="s">
        <v>120</v>
      </c>
      <c r="BM193" s="149" t="s">
        <v>447</v>
      </c>
    </row>
    <row r="194" spans="2:65" s="1" customFormat="1" ht="19.5" x14ac:dyDescent="0.2">
      <c r="B194" s="33"/>
      <c r="D194" s="155" t="s">
        <v>318</v>
      </c>
      <c r="F194" s="156" t="s">
        <v>9277</v>
      </c>
      <c r="I194" s="153"/>
      <c r="L194" s="33"/>
      <c r="M194" s="154"/>
      <c r="T194" s="57"/>
      <c r="AT194" s="17" t="s">
        <v>318</v>
      </c>
      <c r="AU194" s="17" t="s">
        <v>88</v>
      </c>
    </row>
    <row r="195" spans="2:65" s="1" customFormat="1" ht="16.5" customHeight="1" x14ac:dyDescent="0.2">
      <c r="B195" s="137"/>
      <c r="C195" s="138" t="s">
        <v>381</v>
      </c>
      <c r="D195" s="138" t="s">
        <v>311</v>
      </c>
      <c r="E195" s="139" t="s">
        <v>9335</v>
      </c>
      <c r="F195" s="140" t="s">
        <v>9336</v>
      </c>
      <c r="G195" s="141" t="s">
        <v>314</v>
      </c>
      <c r="H195" s="142">
        <v>1</v>
      </c>
      <c r="I195" s="143"/>
      <c r="J195" s="144">
        <f>ROUND(I195*H195,2)</f>
        <v>0</v>
      </c>
      <c r="K195" s="140" t="s">
        <v>397</v>
      </c>
      <c r="L195" s="33"/>
      <c r="M195" s="145" t="s">
        <v>1</v>
      </c>
      <c r="N195" s="146" t="s">
        <v>46</v>
      </c>
      <c r="P195" s="147">
        <f>O195*H195</f>
        <v>0</v>
      </c>
      <c r="Q195" s="147">
        <v>0</v>
      </c>
      <c r="R195" s="147">
        <f>Q195*H195</f>
        <v>0</v>
      </c>
      <c r="S195" s="147">
        <v>0</v>
      </c>
      <c r="T195" s="148">
        <f>S195*H195</f>
        <v>0</v>
      </c>
      <c r="AR195" s="149" t="s">
        <v>120</v>
      </c>
      <c r="AT195" s="149" t="s">
        <v>311</v>
      </c>
      <c r="AU195" s="149" t="s">
        <v>88</v>
      </c>
      <c r="AY195" s="17" t="s">
        <v>309</v>
      </c>
      <c r="BE195" s="150">
        <f>IF(N195="základní",J195,0)</f>
        <v>0</v>
      </c>
      <c r="BF195" s="150">
        <f>IF(N195="snížená",J195,0)</f>
        <v>0</v>
      </c>
      <c r="BG195" s="150">
        <f>IF(N195="zákl. přenesená",J195,0)</f>
        <v>0</v>
      </c>
      <c r="BH195" s="150">
        <f>IF(N195="sníž. přenesená",J195,0)</f>
        <v>0</v>
      </c>
      <c r="BI195" s="150">
        <f>IF(N195="nulová",J195,0)</f>
        <v>0</v>
      </c>
      <c r="BJ195" s="17" t="s">
        <v>88</v>
      </c>
      <c r="BK195" s="150">
        <f>ROUND(I195*H195,2)</f>
        <v>0</v>
      </c>
      <c r="BL195" s="17" t="s">
        <v>120</v>
      </c>
      <c r="BM195" s="149" t="s">
        <v>452</v>
      </c>
    </row>
    <row r="196" spans="2:65" s="1" customFormat="1" ht="19.5" x14ac:dyDescent="0.2">
      <c r="B196" s="33"/>
      <c r="D196" s="155" t="s">
        <v>318</v>
      </c>
      <c r="F196" s="156" t="s">
        <v>9277</v>
      </c>
      <c r="I196" s="153"/>
      <c r="L196" s="33"/>
      <c r="M196" s="154"/>
      <c r="T196" s="57"/>
      <c r="AT196" s="17" t="s">
        <v>318</v>
      </c>
      <c r="AU196" s="17" t="s">
        <v>88</v>
      </c>
    </row>
    <row r="197" spans="2:65" s="1" customFormat="1" ht="16.5" customHeight="1" x14ac:dyDescent="0.2">
      <c r="B197" s="137"/>
      <c r="C197" s="138" t="s">
        <v>458</v>
      </c>
      <c r="D197" s="138" t="s">
        <v>311</v>
      </c>
      <c r="E197" s="139" t="s">
        <v>9337</v>
      </c>
      <c r="F197" s="140" t="s">
        <v>9338</v>
      </c>
      <c r="G197" s="141" t="s">
        <v>314</v>
      </c>
      <c r="H197" s="142">
        <v>1</v>
      </c>
      <c r="I197" s="143"/>
      <c r="J197" s="144">
        <f>ROUND(I197*H197,2)</f>
        <v>0</v>
      </c>
      <c r="K197" s="140" t="s">
        <v>397</v>
      </c>
      <c r="L197" s="33"/>
      <c r="M197" s="145" t="s">
        <v>1</v>
      </c>
      <c r="N197" s="146" t="s">
        <v>46</v>
      </c>
      <c r="P197" s="147">
        <f>O197*H197</f>
        <v>0</v>
      </c>
      <c r="Q197" s="147">
        <v>0</v>
      </c>
      <c r="R197" s="147">
        <f>Q197*H197</f>
        <v>0</v>
      </c>
      <c r="S197" s="147">
        <v>0</v>
      </c>
      <c r="T197" s="148">
        <f>S197*H197</f>
        <v>0</v>
      </c>
      <c r="AR197" s="149" t="s">
        <v>120</v>
      </c>
      <c r="AT197" s="149" t="s">
        <v>311</v>
      </c>
      <c r="AU197" s="149" t="s">
        <v>88</v>
      </c>
      <c r="AY197" s="17" t="s">
        <v>309</v>
      </c>
      <c r="BE197" s="150">
        <f>IF(N197="základní",J197,0)</f>
        <v>0</v>
      </c>
      <c r="BF197" s="150">
        <f>IF(N197="snížená",J197,0)</f>
        <v>0</v>
      </c>
      <c r="BG197" s="150">
        <f>IF(N197="zákl. přenesená",J197,0)</f>
        <v>0</v>
      </c>
      <c r="BH197" s="150">
        <f>IF(N197="sníž. přenesená",J197,0)</f>
        <v>0</v>
      </c>
      <c r="BI197" s="150">
        <f>IF(N197="nulová",J197,0)</f>
        <v>0</v>
      </c>
      <c r="BJ197" s="17" t="s">
        <v>88</v>
      </c>
      <c r="BK197" s="150">
        <f>ROUND(I197*H197,2)</f>
        <v>0</v>
      </c>
      <c r="BL197" s="17" t="s">
        <v>120</v>
      </c>
      <c r="BM197" s="149" t="s">
        <v>461</v>
      </c>
    </row>
    <row r="198" spans="2:65" s="1" customFormat="1" ht="19.5" x14ac:dyDescent="0.2">
      <c r="B198" s="33"/>
      <c r="D198" s="155" t="s">
        <v>318</v>
      </c>
      <c r="F198" s="156" t="s">
        <v>9277</v>
      </c>
      <c r="I198" s="153"/>
      <c r="L198" s="33"/>
      <c r="M198" s="154"/>
      <c r="T198" s="57"/>
      <c r="AT198" s="17" t="s">
        <v>318</v>
      </c>
      <c r="AU198" s="17" t="s">
        <v>88</v>
      </c>
    </row>
    <row r="199" spans="2:65" s="11" customFormat="1" ht="25.9" customHeight="1" x14ac:dyDescent="0.2">
      <c r="B199" s="125"/>
      <c r="D199" s="126" t="s">
        <v>80</v>
      </c>
      <c r="E199" s="127" t="s">
        <v>7205</v>
      </c>
      <c r="F199" s="127" t="s">
        <v>9339</v>
      </c>
      <c r="I199" s="128"/>
      <c r="J199" s="129">
        <f>BK199</f>
        <v>0</v>
      </c>
      <c r="L199" s="125"/>
      <c r="M199" s="130"/>
      <c r="P199" s="131">
        <f>SUM(P200:P213)</f>
        <v>0</v>
      </c>
      <c r="R199" s="131">
        <f>SUM(R200:R213)</f>
        <v>0</v>
      </c>
      <c r="T199" s="132">
        <f>SUM(T200:T213)</f>
        <v>0</v>
      </c>
      <c r="AR199" s="126" t="s">
        <v>88</v>
      </c>
      <c r="AT199" s="133" t="s">
        <v>80</v>
      </c>
      <c r="AU199" s="133" t="s">
        <v>81</v>
      </c>
      <c r="AY199" s="126" t="s">
        <v>309</v>
      </c>
      <c r="BK199" s="134">
        <f>SUM(BK200:BK213)</f>
        <v>0</v>
      </c>
    </row>
    <row r="200" spans="2:65" s="1" customFormat="1" ht="16.5" customHeight="1" x14ac:dyDescent="0.2">
      <c r="B200" s="137"/>
      <c r="C200" s="138" t="s">
        <v>385</v>
      </c>
      <c r="D200" s="138" t="s">
        <v>311</v>
      </c>
      <c r="E200" s="139" t="s">
        <v>9340</v>
      </c>
      <c r="F200" s="140" t="s">
        <v>9341</v>
      </c>
      <c r="G200" s="141" t="s">
        <v>314</v>
      </c>
      <c r="H200" s="142">
        <v>1</v>
      </c>
      <c r="I200" s="143"/>
      <c r="J200" s="144">
        <f>ROUND(I200*H200,2)</f>
        <v>0</v>
      </c>
      <c r="K200" s="140" t="s">
        <v>397</v>
      </c>
      <c r="L200" s="33"/>
      <c r="M200" s="145" t="s">
        <v>1</v>
      </c>
      <c r="N200" s="146" t="s">
        <v>46</v>
      </c>
      <c r="P200" s="147">
        <f>O200*H200</f>
        <v>0</v>
      </c>
      <c r="Q200" s="147">
        <v>0</v>
      </c>
      <c r="R200" s="147">
        <f>Q200*H200</f>
        <v>0</v>
      </c>
      <c r="S200" s="147">
        <v>0</v>
      </c>
      <c r="T200" s="148">
        <f>S200*H200</f>
        <v>0</v>
      </c>
      <c r="AR200" s="149" t="s">
        <v>120</v>
      </c>
      <c r="AT200" s="149" t="s">
        <v>311</v>
      </c>
      <c r="AU200" s="149" t="s">
        <v>88</v>
      </c>
      <c r="AY200" s="17" t="s">
        <v>309</v>
      </c>
      <c r="BE200" s="150">
        <f>IF(N200="základní",J200,0)</f>
        <v>0</v>
      </c>
      <c r="BF200" s="150">
        <f>IF(N200="snížená",J200,0)</f>
        <v>0</v>
      </c>
      <c r="BG200" s="150">
        <f>IF(N200="zákl. přenesená",J200,0)</f>
        <v>0</v>
      </c>
      <c r="BH200" s="150">
        <f>IF(N200="sníž. přenesená",J200,0)</f>
        <v>0</v>
      </c>
      <c r="BI200" s="150">
        <f>IF(N200="nulová",J200,0)</f>
        <v>0</v>
      </c>
      <c r="BJ200" s="17" t="s">
        <v>88</v>
      </c>
      <c r="BK200" s="150">
        <f>ROUND(I200*H200,2)</f>
        <v>0</v>
      </c>
      <c r="BL200" s="17" t="s">
        <v>120</v>
      </c>
      <c r="BM200" s="149" t="s">
        <v>468</v>
      </c>
    </row>
    <row r="201" spans="2:65" s="1" customFormat="1" ht="19.5" x14ac:dyDescent="0.2">
      <c r="B201" s="33"/>
      <c r="D201" s="155" t="s">
        <v>318</v>
      </c>
      <c r="F201" s="156" t="s">
        <v>9277</v>
      </c>
      <c r="I201" s="153"/>
      <c r="L201" s="33"/>
      <c r="M201" s="154"/>
      <c r="T201" s="57"/>
      <c r="AT201" s="17" t="s">
        <v>318</v>
      </c>
      <c r="AU201" s="17" t="s">
        <v>88</v>
      </c>
    </row>
    <row r="202" spans="2:65" s="1" customFormat="1" ht="24.2" customHeight="1" x14ac:dyDescent="0.2">
      <c r="B202" s="137"/>
      <c r="C202" s="138" t="s">
        <v>471</v>
      </c>
      <c r="D202" s="138" t="s">
        <v>311</v>
      </c>
      <c r="E202" s="139" t="s">
        <v>9342</v>
      </c>
      <c r="F202" s="140" t="s">
        <v>9343</v>
      </c>
      <c r="G202" s="141" t="s">
        <v>314</v>
      </c>
      <c r="H202" s="142">
        <v>1</v>
      </c>
      <c r="I202" s="143"/>
      <c r="J202" s="144">
        <f>ROUND(I202*H202,2)</f>
        <v>0</v>
      </c>
      <c r="K202" s="140" t="s">
        <v>397</v>
      </c>
      <c r="L202" s="33"/>
      <c r="M202" s="145" t="s">
        <v>1</v>
      </c>
      <c r="N202" s="146" t="s">
        <v>46</v>
      </c>
      <c r="P202" s="147">
        <f>O202*H202</f>
        <v>0</v>
      </c>
      <c r="Q202" s="147">
        <v>0</v>
      </c>
      <c r="R202" s="147">
        <f>Q202*H202</f>
        <v>0</v>
      </c>
      <c r="S202" s="147">
        <v>0</v>
      </c>
      <c r="T202" s="148">
        <f>S202*H202</f>
        <v>0</v>
      </c>
      <c r="AR202" s="149" t="s">
        <v>120</v>
      </c>
      <c r="AT202" s="149" t="s">
        <v>311</v>
      </c>
      <c r="AU202" s="149" t="s">
        <v>88</v>
      </c>
      <c r="AY202" s="17" t="s">
        <v>309</v>
      </c>
      <c r="BE202" s="150">
        <f>IF(N202="základní",J202,0)</f>
        <v>0</v>
      </c>
      <c r="BF202" s="150">
        <f>IF(N202="snížená",J202,0)</f>
        <v>0</v>
      </c>
      <c r="BG202" s="150">
        <f>IF(N202="zákl. přenesená",J202,0)</f>
        <v>0</v>
      </c>
      <c r="BH202" s="150">
        <f>IF(N202="sníž. přenesená",J202,0)</f>
        <v>0</v>
      </c>
      <c r="BI202" s="150">
        <f>IF(N202="nulová",J202,0)</f>
        <v>0</v>
      </c>
      <c r="BJ202" s="17" t="s">
        <v>88</v>
      </c>
      <c r="BK202" s="150">
        <f>ROUND(I202*H202,2)</f>
        <v>0</v>
      </c>
      <c r="BL202" s="17" t="s">
        <v>120</v>
      </c>
      <c r="BM202" s="149" t="s">
        <v>474</v>
      </c>
    </row>
    <row r="203" spans="2:65" s="1" customFormat="1" ht="19.5" x14ac:dyDescent="0.2">
      <c r="B203" s="33"/>
      <c r="D203" s="155" t="s">
        <v>318</v>
      </c>
      <c r="F203" s="156" t="s">
        <v>9344</v>
      </c>
      <c r="I203" s="153"/>
      <c r="L203" s="33"/>
      <c r="M203" s="154"/>
      <c r="T203" s="57"/>
      <c r="AT203" s="17" t="s">
        <v>318</v>
      </c>
      <c r="AU203" s="17" t="s">
        <v>88</v>
      </c>
    </row>
    <row r="204" spans="2:65" s="1" customFormat="1" ht="24.2" customHeight="1" x14ac:dyDescent="0.2">
      <c r="B204" s="137"/>
      <c r="C204" s="138" t="s">
        <v>392</v>
      </c>
      <c r="D204" s="138" t="s">
        <v>311</v>
      </c>
      <c r="E204" s="139" t="s">
        <v>9345</v>
      </c>
      <c r="F204" s="140" t="s">
        <v>9346</v>
      </c>
      <c r="G204" s="141" t="s">
        <v>314</v>
      </c>
      <c r="H204" s="142">
        <v>1</v>
      </c>
      <c r="I204" s="143"/>
      <c r="J204" s="144">
        <f>ROUND(I204*H204,2)</f>
        <v>0</v>
      </c>
      <c r="K204" s="140" t="s">
        <v>397</v>
      </c>
      <c r="L204" s="33"/>
      <c r="M204" s="145" t="s">
        <v>1</v>
      </c>
      <c r="N204" s="146" t="s">
        <v>46</v>
      </c>
      <c r="P204" s="147">
        <f>O204*H204</f>
        <v>0</v>
      </c>
      <c r="Q204" s="147">
        <v>0</v>
      </c>
      <c r="R204" s="147">
        <f>Q204*H204</f>
        <v>0</v>
      </c>
      <c r="S204" s="147">
        <v>0</v>
      </c>
      <c r="T204" s="148">
        <f>S204*H204</f>
        <v>0</v>
      </c>
      <c r="AR204" s="149" t="s">
        <v>120</v>
      </c>
      <c r="AT204" s="149" t="s">
        <v>311</v>
      </c>
      <c r="AU204" s="149" t="s">
        <v>88</v>
      </c>
      <c r="AY204" s="17" t="s">
        <v>309</v>
      </c>
      <c r="BE204" s="150">
        <f>IF(N204="základní",J204,0)</f>
        <v>0</v>
      </c>
      <c r="BF204" s="150">
        <f>IF(N204="snížená",J204,0)</f>
        <v>0</v>
      </c>
      <c r="BG204" s="150">
        <f>IF(N204="zákl. přenesená",J204,0)</f>
        <v>0</v>
      </c>
      <c r="BH204" s="150">
        <f>IF(N204="sníž. přenesená",J204,0)</f>
        <v>0</v>
      </c>
      <c r="BI204" s="150">
        <f>IF(N204="nulová",J204,0)</f>
        <v>0</v>
      </c>
      <c r="BJ204" s="17" t="s">
        <v>88</v>
      </c>
      <c r="BK204" s="150">
        <f>ROUND(I204*H204,2)</f>
        <v>0</v>
      </c>
      <c r="BL204" s="17" t="s">
        <v>120</v>
      </c>
      <c r="BM204" s="149" t="s">
        <v>478</v>
      </c>
    </row>
    <row r="205" spans="2:65" s="1" customFormat="1" ht="19.5" x14ac:dyDescent="0.2">
      <c r="B205" s="33"/>
      <c r="D205" s="155" t="s">
        <v>318</v>
      </c>
      <c r="F205" s="156" t="s">
        <v>9344</v>
      </c>
      <c r="I205" s="153"/>
      <c r="L205" s="33"/>
      <c r="M205" s="154"/>
      <c r="T205" s="57"/>
      <c r="AT205" s="17" t="s">
        <v>318</v>
      </c>
      <c r="AU205" s="17" t="s">
        <v>88</v>
      </c>
    </row>
    <row r="206" spans="2:65" s="1" customFormat="1" ht="24.2" customHeight="1" x14ac:dyDescent="0.2">
      <c r="B206" s="137"/>
      <c r="C206" s="138" t="s">
        <v>480</v>
      </c>
      <c r="D206" s="138" t="s">
        <v>311</v>
      </c>
      <c r="E206" s="139" t="s">
        <v>9347</v>
      </c>
      <c r="F206" s="140" t="s">
        <v>9348</v>
      </c>
      <c r="G206" s="141" t="s">
        <v>314</v>
      </c>
      <c r="H206" s="142">
        <v>1</v>
      </c>
      <c r="I206" s="143"/>
      <c r="J206" s="144">
        <f>ROUND(I206*H206,2)</f>
        <v>0</v>
      </c>
      <c r="K206" s="140" t="s">
        <v>397</v>
      </c>
      <c r="L206" s="33"/>
      <c r="M206" s="145" t="s">
        <v>1</v>
      </c>
      <c r="N206" s="146" t="s">
        <v>46</v>
      </c>
      <c r="P206" s="147">
        <f>O206*H206</f>
        <v>0</v>
      </c>
      <c r="Q206" s="147">
        <v>0</v>
      </c>
      <c r="R206" s="147">
        <f>Q206*H206</f>
        <v>0</v>
      </c>
      <c r="S206" s="147">
        <v>0</v>
      </c>
      <c r="T206" s="148">
        <f>S206*H206</f>
        <v>0</v>
      </c>
      <c r="AR206" s="149" t="s">
        <v>120</v>
      </c>
      <c r="AT206" s="149" t="s">
        <v>311</v>
      </c>
      <c r="AU206" s="149" t="s">
        <v>88</v>
      </c>
      <c r="AY206" s="17" t="s">
        <v>309</v>
      </c>
      <c r="BE206" s="150">
        <f>IF(N206="základní",J206,0)</f>
        <v>0</v>
      </c>
      <c r="BF206" s="150">
        <f>IF(N206="snížená",J206,0)</f>
        <v>0</v>
      </c>
      <c r="BG206" s="150">
        <f>IF(N206="zákl. přenesená",J206,0)</f>
        <v>0</v>
      </c>
      <c r="BH206" s="150">
        <f>IF(N206="sníž. přenesená",J206,0)</f>
        <v>0</v>
      </c>
      <c r="BI206" s="150">
        <f>IF(N206="nulová",J206,0)</f>
        <v>0</v>
      </c>
      <c r="BJ206" s="17" t="s">
        <v>88</v>
      </c>
      <c r="BK206" s="150">
        <f>ROUND(I206*H206,2)</f>
        <v>0</v>
      </c>
      <c r="BL206" s="17" t="s">
        <v>120</v>
      </c>
      <c r="BM206" s="149" t="s">
        <v>483</v>
      </c>
    </row>
    <row r="207" spans="2:65" s="1" customFormat="1" ht="19.5" x14ac:dyDescent="0.2">
      <c r="B207" s="33"/>
      <c r="D207" s="155" t="s">
        <v>318</v>
      </c>
      <c r="F207" s="156" t="s">
        <v>9344</v>
      </c>
      <c r="I207" s="153"/>
      <c r="L207" s="33"/>
      <c r="M207" s="154"/>
      <c r="T207" s="57"/>
      <c r="AT207" s="17" t="s">
        <v>318</v>
      </c>
      <c r="AU207" s="17" t="s">
        <v>88</v>
      </c>
    </row>
    <row r="208" spans="2:65" s="1" customFormat="1" ht="21.75" customHeight="1" x14ac:dyDescent="0.2">
      <c r="B208" s="137"/>
      <c r="C208" s="138" t="s">
        <v>398</v>
      </c>
      <c r="D208" s="138" t="s">
        <v>311</v>
      </c>
      <c r="E208" s="139" t="s">
        <v>9349</v>
      </c>
      <c r="F208" s="140" t="s">
        <v>9350</v>
      </c>
      <c r="G208" s="141" t="s">
        <v>314</v>
      </c>
      <c r="H208" s="142">
        <v>2</v>
      </c>
      <c r="I208" s="143"/>
      <c r="J208" s="144">
        <f>ROUND(I208*H208,2)</f>
        <v>0</v>
      </c>
      <c r="K208" s="140" t="s">
        <v>397</v>
      </c>
      <c r="L208" s="33"/>
      <c r="M208" s="145" t="s">
        <v>1</v>
      </c>
      <c r="N208" s="146" t="s">
        <v>46</v>
      </c>
      <c r="P208" s="147">
        <f>O208*H208</f>
        <v>0</v>
      </c>
      <c r="Q208" s="147">
        <v>0</v>
      </c>
      <c r="R208" s="147">
        <f>Q208*H208</f>
        <v>0</v>
      </c>
      <c r="S208" s="147">
        <v>0</v>
      </c>
      <c r="T208" s="148">
        <f>S208*H208</f>
        <v>0</v>
      </c>
      <c r="AR208" s="149" t="s">
        <v>120</v>
      </c>
      <c r="AT208" s="149" t="s">
        <v>311</v>
      </c>
      <c r="AU208" s="149" t="s">
        <v>88</v>
      </c>
      <c r="AY208" s="17" t="s">
        <v>309</v>
      </c>
      <c r="BE208" s="150">
        <f>IF(N208="základní",J208,0)</f>
        <v>0</v>
      </c>
      <c r="BF208" s="150">
        <f>IF(N208="snížená",J208,0)</f>
        <v>0</v>
      </c>
      <c r="BG208" s="150">
        <f>IF(N208="zákl. přenesená",J208,0)</f>
        <v>0</v>
      </c>
      <c r="BH208" s="150">
        <f>IF(N208="sníž. přenesená",J208,0)</f>
        <v>0</v>
      </c>
      <c r="BI208" s="150">
        <f>IF(N208="nulová",J208,0)</f>
        <v>0</v>
      </c>
      <c r="BJ208" s="17" t="s">
        <v>88</v>
      </c>
      <c r="BK208" s="150">
        <f>ROUND(I208*H208,2)</f>
        <v>0</v>
      </c>
      <c r="BL208" s="17" t="s">
        <v>120</v>
      </c>
      <c r="BM208" s="149" t="s">
        <v>488</v>
      </c>
    </row>
    <row r="209" spans="2:65" s="1" customFormat="1" ht="19.5" x14ac:dyDescent="0.2">
      <c r="B209" s="33"/>
      <c r="D209" s="155" t="s">
        <v>318</v>
      </c>
      <c r="F209" s="156" t="s">
        <v>9277</v>
      </c>
      <c r="I209" s="153"/>
      <c r="L209" s="33"/>
      <c r="M209" s="154"/>
      <c r="T209" s="57"/>
      <c r="AT209" s="17" t="s">
        <v>318</v>
      </c>
      <c r="AU209" s="17" t="s">
        <v>88</v>
      </c>
    </row>
    <row r="210" spans="2:65" s="1" customFormat="1" ht="16.5" customHeight="1" x14ac:dyDescent="0.2">
      <c r="B210" s="137"/>
      <c r="C210" s="138" t="s">
        <v>491</v>
      </c>
      <c r="D210" s="138" t="s">
        <v>311</v>
      </c>
      <c r="E210" s="139" t="s">
        <v>9351</v>
      </c>
      <c r="F210" s="140" t="s">
        <v>9352</v>
      </c>
      <c r="G210" s="141" t="s">
        <v>314</v>
      </c>
      <c r="H210" s="142">
        <v>1</v>
      </c>
      <c r="I210" s="143"/>
      <c r="J210" s="144">
        <f>ROUND(I210*H210,2)</f>
        <v>0</v>
      </c>
      <c r="K210" s="140" t="s">
        <v>397</v>
      </c>
      <c r="L210" s="33"/>
      <c r="M210" s="145" t="s">
        <v>1</v>
      </c>
      <c r="N210" s="146" t="s">
        <v>46</v>
      </c>
      <c r="P210" s="147">
        <f>O210*H210</f>
        <v>0</v>
      </c>
      <c r="Q210" s="147">
        <v>0</v>
      </c>
      <c r="R210" s="147">
        <f>Q210*H210</f>
        <v>0</v>
      </c>
      <c r="S210" s="147">
        <v>0</v>
      </c>
      <c r="T210" s="148">
        <f>S210*H210</f>
        <v>0</v>
      </c>
      <c r="AR210" s="149" t="s">
        <v>120</v>
      </c>
      <c r="AT210" s="149" t="s">
        <v>311</v>
      </c>
      <c r="AU210" s="149" t="s">
        <v>88</v>
      </c>
      <c r="AY210" s="17" t="s">
        <v>309</v>
      </c>
      <c r="BE210" s="150">
        <f>IF(N210="základní",J210,0)</f>
        <v>0</v>
      </c>
      <c r="BF210" s="150">
        <f>IF(N210="snížená",J210,0)</f>
        <v>0</v>
      </c>
      <c r="BG210" s="150">
        <f>IF(N210="zákl. přenesená",J210,0)</f>
        <v>0</v>
      </c>
      <c r="BH210" s="150">
        <f>IF(N210="sníž. přenesená",J210,0)</f>
        <v>0</v>
      </c>
      <c r="BI210" s="150">
        <f>IF(N210="nulová",J210,0)</f>
        <v>0</v>
      </c>
      <c r="BJ210" s="17" t="s">
        <v>88</v>
      </c>
      <c r="BK210" s="150">
        <f>ROUND(I210*H210,2)</f>
        <v>0</v>
      </c>
      <c r="BL210" s="17" t="s">
        <v>120</v>
      </c>
      <c r="BM210" s="149" t="s">
        <v>494</v>
      </c>
    </row>
    <row r="211" spans="2:65" s="1" customFormat="1" ht="19.5" x14ac:dyDescent="0.2">
      <c r="B211" s="33"/>
      <c r="D211" s="155" t="s">
        <v>318</v>
      </c>
      <c r="F211" s="156" t="s">
        <v>9277</v>
      </c>
      <c r="I211" s="153"/>
      <c r="L211" s="33"/>
      <c r="M211" s="154"/>
      <c r="T211" s="57"/>
      <c r="AT211" s="17" t="s">
        <v>318</v>
      </c>
      <c r="AU211" s="17" t="s">
        <v>88</v>
      </c>
    </row>
    <row r="212" spans="2:65" s="1" customFormat="1" ht="16.5" customHeight="1" x14ac:dyDescent="0.2">
      <c r="B212" s="137"/>
      <c r="C212" s="138" t="s">
        <v>402</v>
      </c>
      <c r="D212" s="138" t="s">
        <v>311</v>
      </c>
      <c r="E212" s="139" t="s">
        <v>9353</v>
      </c>
      <c r="F212" s="140" t="s">
        <v>9354</v>
      </c>
      <c r="G212" s="141" t="s">
        <v>365</v>
      </c>
      <c r="H212" s="142">
        <v>1</v>
      </c>
      <c r="I212" s="143"/>
      <c r="J212" s="144">
        <f>ROUND(I212*H212,2)</f>
        <v>0</v>
      </c>
      <c r="K212" s="140" t="s">
        <v>397</v>
      </c>
      <c r="L212" s="33"/>
      <c r="M212" s="145" t="s">
        <v>1</v>
      </c>
      <c r="N212" s="146" t="s">
        <v>46</v>
      </c>
      <c r="P212" s="147">
        <f>O212*H212</f>
        <v>0</v>
      </c>
      <c r="Q212" s="147">
        <v>0</v>
      </c>
      <c r="R212" s="147">
        <f>Q212*H212</f>
        <v>0</v>
      </c>
      <c r="S212" s="147">
        <v>0</v>
      </c>
      <c r="T212" s="148">
        <f>S212*H212</f>
        <v>0</v>
      </c>
      <c r="AR212" s="149" t="s">
        <v>120</v>
      </c>
      <c r="AT212" s="149" t="s">
        <v>311</v>
      </c>
      <c r="AU212" s="149" t="s">
        <v>88</v>
      </c>
      <c r="AY212" s="17" t="s">
        <v>309</v>
      </c>
      <c r="BE212" s="150">
        <f>IF(N212="základní",J212,0)</f>
        <v>0</v>
      </c>
      <c r="BF212" s="150">
        <f>IF(N212="snížená",J212,0)</f>
        <v>0</v>
      </c>
      <c r="BG212" s="150">
        <f>IF(N212="zákl. přenesená",J212,0)</f>
        <v>0</v>
      </c>
      <c r="BH212" s="150">
        <f>IF(N212="sníž. přenesená",J212,0)</f>
        <v>0</v>
      </c>
      <c r="BI212" s="150">
        <f>IF(N212="nulová",J212,0)</f>
        <v>0</v>
      </c>
      <c r="BJ212" s="17" t="s">
        <v>88</v>
      </c>
      <c r="BK212" s="150">
        <f>ROUND(I212*H212,2)</f>
        <v>0</v>
      </c>
      <c r="BL212" s="17" t="s">
        <v>120</v>
      </c>
      <c r="BM212" s="149" t="s">
        <v>501</v>
      </c>
    </row>
    <row r="213" spans="2:65" s="1" customFormat="1" ht="19.5" x14ac:dyDescent="0.2">
      <c r="B213" s="33"/>
      <c r="D213" s="155" t="s">
        <v>318</v>
      </c>
      <c r="F213" s="156" t="s">
        <v>9277</v>
      </c>
      <c r="I213" s="153"/>
      <c r="L213" s="33"/>
      <c r="M213" s="154"/>
      <c r="T213" s="57"/>
      <c r="AT213" s="17" t="s">
        <v>318</v>
      </c>
      <c r="AU213" s="17" t="s">
        <v>88</v>
      </c>
    </row>
    <row r="214" spans="2:65" s="11" customFormat="1" ht="25.9" customHeight="1" x14ac:dyDescent="0.2">
      <c r="B214" s="125"/>
      <c r="D214" s="126" t="s">
        <v>80</v>
      </c>
      <c r="E214" s="127" t="s">
        <v>7218</v>
      </c>
      <c r="F214" s="127" t="s">
        <v>9355</v>
      </c>
      <c r="I214" s="128"/>
      <c r="J214" s="129">
        <f>BK214</f>
        <v>0</v>
      </c>
      <c r="L214" s="125"/>
      <c r="M214" s="130"/>
      <c r="P214" s="131">
        <f>SUM(P215:P216)</f>
        <v>0</v>
      </c>
      <c r="R214" s="131">
        <f>SUM(R215:R216)</f>
        <v>0</v>
      </c>
      <c r="T214" s="132">
        <f>SUM(T215:T216)</f>
        <v>0</v>
      </c>
      <c r="AR214" s="126" t="s">
        <v>88</v>
      </c>
      <c r="AT214" s="133" t="s">
        <v>80</v>
      </c>
      <c r="AU214" s="133" t="s">
        <v>81</v>
      </c>
      <c r="AY214" s="126" t="s">
        <v>309</v>
      </c>
      <c r="BK214" s="134">
        <f>SUM(BK215:BK216)</f>
        <v>0</v>
      </c>
    </row>
    <row r="215" spans="2:65" s="1" customFormat="1" ht="16.5" customHeight="1" x14ac:dyDescent="0.2">
      <c r="B215" s="137"/>
      <c r="C215" s="138" t="s">
        <v>503</v>
      </c>
      <c r="D215" s="138" t="s">
        <v>311</v>
      </c>
      <c r="E215" s="139" t="s">
        <v>9356</v>
      </c>
      <c r="F215" s="140" t="s">
        <v>9357</v>
      </c>
      <c r="G215" s="141" t="s">
        <v>314</v>
      </c>
      <c r="H215" s="142">
        <v>1</v>
      </c>
      <c r="I215" s="143"/>
      <c r="J215" s="144">
        <f>ROUND(I215*H215,2)</f>
        <v>0</v>
      </c>
      <c r="K215" s="140" t="s">
        <v>397</v>
      </c>
      <c r="L215" s="33"/>
      <c r="M215" s="145" t="s">
        <v>1</v>
      </c>
      <c r="N215" s="146" t="s">
        <v>46</v>
      </c>
      <c r="P215" s="147">
        <f>O215*H215</f>
        <v>0</v>
      </c>
      <c r="Q215" s="147">
        <v>0</v>
      </c>
      <c r="R215" s="147">
        <f>Q215*H215</f>
        <v>0</v>
      </c>
      <c r="S215" s="147">
        <v>0</v>
      </c>
      <c r="T215" s="148">
        <f>S215*H215</f>
        <v>0</v>
      </c>
      <c r="AR215" s="149" t="s">
        <v>120</v>
      </c>
      <c r="AT215" s="149" t="s">
        <v>311</v>
      </c>
      <c r="AU215" s="149" t="s">
        <v>88</v>
      </c>
      <c r="AY215" s="17" t="s">
        <v>309</v>
      </c>
      <c r="BE215" s="150">
        <f>IF(N215="základní",J215,0)</f>
        <v>0</v>
      </c>
      <c r="BF215" s="150">
        <f>IF(N215="snížená",J215,0)</f>
        <v>0</v>
      </c>
      <c r="BG215" s="150">
        <f>IF(N215="zákl. přenesená",J215,0)</f>
        <v>0</v>
      </c>
      <c r="BH215" s="150">
        <f>IF(N215="sníž. přenesená",J215,0)</f>
        <v>0</v>
      </c>
      <c r="BI215" s="150">
        <f>IF(N215="nulová",J215,0)</f>
        <v>0</v>
      </c>
      <c r="BJ215" s="17" t="s">
        <v>88</v>
      </c>
      <c r="BK215" s="150">
        <f>ROUND(I215*H215,2)</f>
        <v>0</v>
      </c>
      <c r="BL215" s="17" t="s">
        <v>120</v>
      </c>
      <c r="BM215" s="149" t="s">
        <v>506</v>
      </c>
    </row>
    <row r="216" spans="2:65" s="1" customFormat="1" ht="19.5" x14ac:dyDescent="0.2">
      <c r="B216" s="33"/>
      <c r="D216" s="155" t="s">
        <v>318</v>
      </c>
      <c r="F216" s="156" t="s">
        <v>9277</v>
      </c>
      <c r="I216" s="153"/>
      <c r="L216" s="33"/>
      <c r="M216" s="199"/>
      <c r="N216" s="173"/>
      <c r="O216" s="173"/>
      <c r="P216" s="173"/>
      <c r="Q216" s="173"/>
      <c r="R216" s="173"/>
      <c r="S216" s="173"/>
      <c r="T216" s="200"/>
      <c r="AT216" s="17" t="s">
        <v>318</v>
      </c>
      <c r="AU216" s="17" t="s">
        <v>88</v>
      </c>
    </row>
    <row r="217" spans="2:65" s="1" customFormat="1" ht="6.95" customHeight="1" x14ac:dyDescent="0.2">
      <c r="B217" s="45"/>
      <c r="C217" s="46"/>
      <c r="D217" s="46"/>
      <c r="E217" s="46"/>
      <c r="F217" s="46"/>
      <c r="G217" s="46"/>
      <c r="H217" s="46"/>
      <c r="I217" s="46"/>
      <c r="J217" s="46"/>
      <c r="K217" s="46"/>
      <c r="L217" s="33"/>
    </row>
  </sheetData>
  <autoFilter ref="C130:K216" xr:uid="{00000000-0009-0000-0000-00001F000000}"/>
  <mergeCells count="15">
    <mergeCell ref="E117:H117"/>
    <mergeCell ref="E121:H121"/>
    <mergeCell ref="E119:H119"/>
    <mergeCell ref="E123:H123"/>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B2:BM429"/>
  <sheetViews>
    <sheetView showGridLines="0" topLeftCell="A417" workbookViewId="0">
      <selection activeCell="G441" sqref="G441"/>
    </sheetView>
  </sheetViews>
  <sheetFormatPr defaultRowHeight="11.2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233" t="s">
        <v>5</v>
      </c>
      <c r="M2" s="234"/>
      <c r="N2" s="234"/>
      <c r="O2" s="234"/>
      <c r="P2" s="234"/>
      <c r="Q2" s="234"/>
      <c r="R2" s="234"/>
      <c r="S2" s="234"/>
      <c r="T2" s="234"/>
      <c r="U2" s="234"/>
      <c r="V2" s="234"/>
      <c r="AT2" s="17" t="s">
        <v>207</v>
      </c>
    </row>
    <row r="3" spans="2:46" ht="6.95" customHeight="1" x14ac:dyDescent="0.2">
      <c r="B3" s="18"/>
      <c r="C3" s="19"/>
      <c r="D3" s="19"/>
      <c r="E3" s="19"/>
      <c r="F3" s="19"/>
      <c r="G3" s="19"/>
      <c r="H3" s="19"/>
      <c r="I3" s="19"/>
      <c r="J3" s="19"/>
      <c r="K3" s="19"/>
      <c r="L3" s="20"/>
      <c r="AT3" s="17" t="s">
        <v>90</v>
      </c>
    </row>
    <row r="4" spans="2:46" ht="24.95" customHeight="1" x14ac:dyDescent="0.2">
      <c r="B4" s="20"/>
      <c r="D4" s="21" t="s">
        <v>275</v>
      </c>
      <c r="L4" s="20"/>
      <c r="M4" s="94" t="s">
        <v>10</v>
      </c>
      <c r="AT4" s="17" t="s">
        <v>3</v>
      </c>
    </row>
    <row r="5" spans="2:46" ht="6.95" customHeight="1" x14ac:dyDescent="0.2">
      <c r="B5" s="20"/>
      <c r="L5" s="20"/>
    </row>
    <row r="6" spans="2:46" ht="12" customHeight="1" x14ac:dyDescent="0.2">
      <c r="B6" s="20"/>
      <c r="D6" s="27" t="s">
        <v>16</v>
      </c>
      <c r="L6" s="20"/>
    </row>
    <row r="7" spans="2:46" ht="16.5" customHeight="1" x14ac:dyDescent="0.2">
      <c r="B7" s="20"/>
      <c r="E7" s="254" t="str">
        <f>'Rekapitulace stavby'!K6</f>
        <v>OBLASTNÍ NEMOCNICE JIČÍN PAVILON PSYCHIATRIE</v>
      </c>
      <c r="F7" s="255"/>
      <c r="G7" s="255"/>
      <c r="H7" s="255"/>
      <c r="L7" s="20"/>
    </row>
    <row r="8" spans="2:46" ht="12.75" x14ac:dyDescent="0.2">
      <c r="B8" s="20"/>
      <c r="D8" s="27" t="s">
        <v>276</v>
      </c>
      <c r="L8" s="20"/>
    </row>
    <row r="9" spans="2:46" ht="16.5" customHeight="1" x14ac:dyDescent="0.2">
      <c r="B9" s="20"/>
      <c r="E9" s="254" t="s">
        <v>277</v>
      </c>
      <c r="F9" s="234"/>
      <c r="G9" s="234"/>
      <c r="H9" s="234"/>
      <c r="L9" s="20"/>
    </row>
    <row r="10" spans="2:46" ht="12" customHeight="1" x14ac:dyDescent="0.2">
      <c r="B10" s="20"/>
      <c r="D10" s="27" t="s">
        <v>278</v>
      </c>
      <c r="L10" s="20"/>
    </row>
    <row r="11" spans="2:46" s="1" customFormat="1" ht="16.5" customHeight="1" x14ac:dyDescent="0.2">
      <c r="B11" s="33"/>
      <c r="E11" s="238" t="s">
        <v>8644</v>
      </c>
      <c r="F11" s="253"/>
      <c r="G11" s="253"/>
      <c r="H11" s="253"/>
      <c r="L11" s="33"/>
    </row>
    <row r="12" spans="2:46" s="1" customFormat="1" ht="12" customHeight="1" x14ac:dyDescent="0.2">
      <c r="B12" s="33"/>
      <c r="D12" s="27" t="s">
        <v>592</v>
      </c>
      <c r="L12" s="33"/>
    </row>
    <row r="13" spans="2:46" s="1" customFormat="1" ht="16.5" customHeight="1" x14ac:dyDescent="0.2">
      <c r="B13" s="33"/>
      <c r="E13" s="257" t="s">
        <v>10987</v>
      </c>
      <c r="F13" s="258"/>
      <c r="G13" s="258"/>
      <c r="H13" s="258"/>
      <c r="L13" s="33"/>
    </row>
    <row r="14" spans="2:46" s="1" customFormat="1" x14ac:dyDescent="0.2">
      <c r="B14" s="33"/>
      <c r="L14" s="33"/>
    </row>
    <row r="15" spans="2:46" s="1" customFormat="1" ht="12" customHeight="1" x14ac:dyDescent="0.2">
      <c r="B15" s="33"/>
      <c r="D15" s="27" t="s">
        <v>18</v>
      </c>
      <c r="F15" s="25" t="s">
        <v>1</v>
      </c>
      <c r="I15" s="27" t="s">
        <v>20</v>
      </c>
      <c r="J15" s="25" t="s">
        <v>1</v>
      </c>
      <c r="L15" s="33"/>
    </row>
    <row r="16" spans="2:46" s="1" customFormat="1" ht="12" customHeight="1" x14ac:dyDescent="0.2">
      <c r="B16" s="33"/>
      <c r="D16" s="27" t="s">
        <v>22</v>
      </c>
      <c r="F16" s="25" t="s">
        <v>23</v>
      </c>
      <c r="I16" s="27" t="s">
        <v>24</v>
      </c>
      <c r="J16" s="53">
        <f>'Rekapitulace stavby'!AN8</f>
        <v>45961</v>
      </c>
      <c r="L16" s="33"/>
    </row>
    <row r="17" spans="2:12" s="1" customFormat="1" ht="10.9" customHeight="1" x14ac:dyDescent="0.2">
      <c r="B17" s="33"/>
      <c r="L17" s="33"/>
    </row>
    <row r="18" spans="2:12" s="1" customFormat="1" ht="12" customHeight="1" x14ac:dyDescent="0.2">
      <c r="B18" s="33"/>
      <c r="D18" s="27" t="s">
        <v>29</v>
      </c>
      <c r="I18" s="27" t="s">
        <v>30</v>
      </c>
      <c r="J18" s="25" t="str">
        <f>IF('Rekapitulace stavby'!AN10="","",'Rekapitulace stavby'!AN10)</f>
        <v/>
      </c>
      <c r="L18" s="33"/>
    </row>
    <row r="19" spans="2:12" s="1" customFormat="1" ht="18" customHeight="1" x14ac:dyDescent="0.2">
      <c r="B19" s="33"/>
      <c r="E19" s="25" t="str">
        <f>IF('Rekapitulace stavby'!E11="","",'Rekapitulace stavby'!E11)</f>
        <v>KRÁLOVÉHRADECKÝ KRAJ</v>
      </c>
      <c r="I19" s="27" t="s">
        <v>32</v>
      </c>
      <c r="J19" s="25" t="str">
        <f>IF('Rekapitulace stavby'!AN11="","",'Rekapitulace stavby'!AN11)</f>
        <v/>
      </c>
      <c r="L19" s="33"/>
    </row>
    <row r="20" spans="2:12" s="1" customFormat="1" ht="6.95" customHeight="1" x14ac:dyDescent="0.2">
      <c r="B20" s="33"/>
      <c r="L20" s="33"/>
    </row>
    <row r="21" spans="2:12" s="1" customFormat="1" ht="12" customHeight="1" x14ac:dyDescent="0.2">
      <c r="B21" s="33"/>
      <c r="D21" s="27" t="s">
        <v>33</v>
      </c>
      <c r="I21" s="27" t="s">
        <v>30</v>
      </c>
      <c r="J21" s="28" t="str">
        <f>'Rekapitulace stavby'!AN13</f>
        <v>Vyplň údaj</v>
      </c>
      <c r="L21" s="33"/>
    </row>
    <row r="22" spans="2:12" s="1" customFormat="1" ht="18" customHeight="1" x14ac:dyDescent="0.2">
      <c r="B22" s="33"/>
      <c r="E22" s="256" t="str">
        <f>'Rekapitulace stavby'!E14</f>
        <v>Vyplň údaj</v>
      </c>
      <c r="F22" s="242"/>
      <c r="G22" s="242"/>
      <c r="H22" s="242"/>
      <c r="I22" s="27" t="s">
        <v>32</v>
      </c>
      <c r="J22" s="28" t="str">
        <f>'Rekapitulace stavby'!AN14</f>
        <v>Vyplň údaj</v>
      </c>
      <c r="L22" s="33"/>
    </row>
    <row r="23" spans="2:12" s="1" customFormat="1" ht="6.95" customHeight="1" x14ac:dyDescent="0.2">
      <c r="B23" s="33"/>
      <c r="L23" s="33"/>
    </row>
    <row r="24" spans="2:12" s="1" customFormat="1" ht="12" customHeight="1" x14ac:dyDescent="0.2">
      <c r="B24" s="33"/>
      <c r="D24" s="27" t="s">
        <v>35</v>
      </c>
      <c r="I24" s="27" t="s">
        <v>30</v>
      </c>
      <c r="J24" s="25" t="str">
        <f>IF('Rekapitulace stavby'!AN16="","",'Rekapitulace stavby'!AN16)</f>
        <v/>
      </c>
      <c r="L24" s="33"/>
    </row>
    <row r="25" spans="2:12" s="1" customFormat="1" ht="18" customHeight="1" x14ac:dyDescent="0.2">
      <c r="B25" s="33"/>
      <c r="E25" s="25" t="str">
        <f>IF('Rekapitulace stavby'!E17="","",'Rekapitulace stavby'!E17)</f>
        <v>KANIA a.s.</v>
      </c>
      <c r="I25" s="27" t="s">
        <v>32</v>
      </c>
      <c r="J25" s="25" t="str">
        <f>IF('Rekapitulace stavby'!AN17="","",'Rekapitulace stavby'!AN17)</f>
        <v/>
      </c>
      <c r="L25" s="33"/>
    </row>
    <row r="26" spans="2:12" s="1" customFormat="1" ht="6.95" customHeight="1" x14ac:dyDescent="0.2">
      <c r="B26" s="33"/>
      <c r="L26" s="33"/>
    </row>
    <row r="27" spans="2:12" s="1" customFormat="1" ht="12" customHeight="1" x14ac:dyDescent="0.2">
      <c r="B27" s="33"/>
      <c r="D27" s="27" t="s">
        <v>38</v>
      </c>
      <c r="I27" s="27" t="s">
        <v>30</v>
      </c>
      <c r="J27" s="25" t="str">
        <f>IF('Rekapitulace stavby'!AN19="","",'Rekapitulace stavby'!AN19)</f>
        <v/>
      </c>
      <c r="L27" s="33"/>
    </row>
    <row r="28" spans="2:12" s="1" customFormat="1" ht="18" customHeight="1" x14ac:dyDescent="0.2">
      <c r="B28" s="33"/>
      <c r="E28" s="25" t="str">
        <f>IF('Rekapitulace stavby'!E20="","",'Rekapitulace stavby'!E20)</f>
        <v xml:space="preserve"> </v>
      </c>
      <c r="I28" s="27" t="s">
        <v>32</v>
      </c>
      <c r="J28" s="25" t="str">
        <f>IF('Rekapitulace stavby'!AN20="","",'Rekapitulace stavby'!AN20)</f>
        <v/>
      </c>
      <c r="L28" s="33"/>
    </row>
    <row r="29" spans="2:12" s="1" customFormat="1" ht="6.95" customHeight="1" x14ac:dyDescent="0.2">
      <c r="B29" s="33"/>
      <c r="L29" s="33"/>
    </row>
    <row r="30" spans="2:12" s="1" customFormat="1" ht="12" customHeight="1" x14ac:dyDescent="0.2">
      <c r="B30" s="33"/>
      <c r="D30" s="27" t="s">
        <v>39</v>
      </c>
      <c r="L30" s="33"/>
    </row>
    <row r="31" spans="2:12" s="7" customFormat="1" ht="16.5" customHeight="1" x14ac:dyDescent="0.2">
      <c r="B31" s="95"/>
      <c r="E31" s="246" t="s">
        <v>1</v>
      </c>
      <c r="F31" s="246"/>
      <c r="G31" s="246"/>
      <c r="H31" s="246"/>
      <c r="L31" s="95"/>
    </row>
    <row r="32" spans="2:12" s="1" customFormat="1" ht="6.95" customHeight="1" x14ac:dyDescent="0.2">
      <c r="B32" s="33"/>
      <c r="L32" s="33"/>
    </row>
    <row r="33" spans="2:12" s="1" customFormat="1" ht="6.95" customHeight="1" x14ac:dyDescent="0.2">
      <c r="B33" s="33"/>
      <c r="D33" s="54"/>
      <c r="E33" s="54"/>
      <c r="F33" s="54"/>
      <c r="G33" s="54"/>
      <c r="H33" s="54"/>
      <c r="I33" s="54"/>
      <c r="J33" s="54"/>
      <c r="K33" s="54"/>
      <c r="L33" s="33"/>
    </row>
    <row r="34" spans="2:12" s="1" customFormat="1" ht="25.35" customHeight="1" x14ac:dyDescent="0.2">
      <c r="B34" s="33"/>
      <c r="D34" s="96" t="s">
        <v>41</v>
      </c>
      <c r="J34" s="67">
        <f>ROUND(J127, 2)</f>
        <v>0</v>
      </c>
      <c r="L34" s="33"/>
    </row>
    <row r="35" spans="2:12" s="1" customFormat="1" ht="6.95" customHeight="1" x14ac:dyDescent="0.2">
      <c r="B35" s="33"/>
      <c r="D35" s="54"/>
      <c r="E35" s="54"/>
      <c r="F35" s="54"/>
      <c r="G35" s="54"/>
      <c r="H35" s="54"/>
      <c r="I35" s="54"/>
      <c r="J35" s="54"/>
      <c r="K35" s="54"/>
      <c r="L35" s="33"/>
    </row>
    <row r="36" spans="2:12" s="1" customFormat="1" ht="14.45" customHeight="1" x14ac:dyDescent="0.2">
      <c r="B36" s="33"/>
      <c r="F36" s="36" t="s">
        <v>43</v>
      </c>
      <c r="I36" s="36" t="s">
        <v>42</v>
      </c>
      <c r="J36" s="36" t="s">
        <v>44</v>
      </c>
      <c r="L36" s="33"/>
    </row>
    <row r="37" spans="2:12" s="1" customFormat="1" ht="14.45" customHeight="1" x14ac:dyDescent="0.2">
      <c r="B37" s="33"/>
      <c r="D37" s="56" t="s">
        <v>45</v>
      </c>
      <c r="E37" s="27" t="s">
        <v>46</v>
      </c>
      <c r="F37" s="87">
        <f>ROUND((SUM(BE127:BE428)),  2)</f>
        <v>0</v>
      </c>
      <c r="I37" s="97">
        <v>0.21</v>
      </c>
      <c r="J37" s="87">
        <f>ROUND(((SUM(BE127:BE428))*I37),  2)</f>
        <v>0</v>
      </c>
      <c r="L37" s="33"/>
    </row>
    <row r="38" spans="2:12" s="1" customFormat="1" ht="14.45" customHeight="1" x14ac:dyDescent="0.2">
      <c r="B38" s="33"/>
      <c r="E38" s="27" t="s">
        <v>47</v>
      </c>
      <c r="F38" s="87">
        <f>ROUND((SUM(BF127:BF428)),  2)</f>
        <v>0</v>
      </c>
      <c r="I38" s="97">
        <v>0.12</v>
      </c>
      <c r="J38" s="87">
        <f>ROUND(((SUM(BF127:BF428))*I38),  2)</f>
        <v>0</v>
      </c>
      <c r="L38" s="33"/>
    </row>
    <row r="39" spans="2:12" s="1" customFormat="1" ht="14.45" hidden="1" customHeight="1" x14ac:dyDescent="0.2">
      <c r="B39" s="33"/>
      <c r="E39" s="27" t="s">
        <v>48</v>
      </c>
      <c r="F39" s="87">
        <f>ROUND((SUM(BG127:BG428)),  2)</f>
        <v>0</v>
      </c>
      <c r="I39" s="97">
        <v>0.21</v>
      </c>
      <c r="J39" s="87">
        <f>0</f>
        <v>0</v>
      </c>
      <c r="L39" s="33"/>
    </row>
    <row r="40" spans="2:12" s="1" customFormat="1" ht="14.45" hidden="1" customHeight="1" x14ac:dyDescent="0.2">
      <c r="B40" s="33"/>
      <c r="E40" s="27" t="s">
        <v>49</v>
      </c>
      <c r="F40" s="87">
        <f>ROUND((SUM(BH127:BH428)),  2)</f>
        <v>0</v>
      </c>
      <c r="I40" s="97">
        <v>0.12</v>
      </c>
      <c r="J40" s="87">
        <f>0</f>
        <v>0</v>
      </c>
      <c r="L40" s="33"/>
    </row>
    <row r="41" spans="2:12" s="1" customFormat="1" ht="14.45" hidden="1" customHeight="1" x14ac:dyDescent="0.2">
      <c r="B41" s="33"/>
      <c r="E41" s="27" t="s">
        <v>50</v>
      </c>
      <c r="F41" s="87">
        <f>ROUND((SUM(BI127:BI428)),  2)</f>
        <v>0</v>
      </c>
      <c r="I41" s="97">
        <v>0</v>
      </c>
      <c r="J41" s="87">
        <f>0</f>
        <v>0</v>
      </c>
      <c r="L41" s="33"/>
    </row>
    <row r="42" spans="2:12" s="1" customFormat="1" ht="6.95" customHeight="1" x14ac:dyDescent="0.2">
      <c r="B42" s="33"/>
      <c r="L42" s="33"/>
    </row>
    <row r="43" spans="2:12" s="1" customFormat="1" ht="25.35" customHeight="1" x14ac:dyDescent="0.2">
      <c r="B43" s="33"/>
      <c r="C43" s="98"/>
      <c r="D43" s="99" t="s">
        <v>51</v>
      </c>
      <c r="E43" s="58"/>
      <c r="F43" s="58"/>
      <c r="G43" s="100" t="s">
        <v>52</v>
      </c>
      <c r="H43" s="101" t="s">
        <v>53</v>
      </c>
      <c r="I43" s="58"/>
      <c r="J43" s="102">
        <f>SUM(J34:J41)</f>
        <v>0</v>
      </c>
      <c r="K43" s="103"/>
      <c r="L43" s="33"/>
    </row>
    <row r="44" spans="2:12" s="1" customFormat="1" ht="14.45" customHeight="1" x14ac:dyDescent="0.2">
      <c r="B44" s="33"/>
      <c r="L44" s="33"/>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33"/>
      <c r="D50" s="42" t="s">
        <v>54</v>
      </c>
      <c r="E50" s="43"/>
      <c r="F50" s="43"/>
      <c r="G50" s="42" t="s">
        <v>55</v>
      </c>
      <c r="H50" s="43"/>
      <c r="I50" s="43"/>
      <c r="J50" s="43"/>
      <c r="K50" s="43"/>
      <c r="L50" s="33"/>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2.75" x14ac:dyDescent="0.2">
      <c r="B61" s="33"/>
      <c r="D61" s="44" t="s">
        <v>56</v>
      </c>
      <c r="E61" s="35"/>
      <c r="F61" s="104" t="s">
        <v>57</v>
      </c>
      <c r="G61" s="44" t="s">
        <v>56</v>
      </c>
      <c r="H61" s="35"/>
      <c r="I61" s="35"/>
      <c r="J61" s="105" t="s">
        <v>57</v>
      </c>
      <c r="K61" s="35"/>
      <c r="L61" s="33"/>
    </row>
    <row r="62" spans="2:12" x14ac:dyDescent="0.2">
      <c r="B62" s="20"/>
      <c r="L62" s="20"/>
    </row>
    <row r="63" spans="2:12" x14ac:dyDescent="0.2">
      <c r="B63" s="20"/>
      <c r="L63" s="20"/>
    </row>
    <row r="64" spans="2:12" x14ac:dyDescent="0.2">
      <c r="B64" s="20"/>
      <c r="L64" s="20"/>
    </row>
    <row r="65" spans="2:12" s="1" customFormat="1" ht="12.75" x14ac:dyDescent="0.2">
      <c r="B65" s="33"/>
      <c r="D65" s="42" t="s">
        <v>58</v>
      </c>
      <c r="E65" s="43"/>
      <c r="F65" s="43"/>
      <c r="G65" s="42" t="s">
        <v>59</v>
      </c>
      <c r="H65" s="43"/>
      <c r="I65" s="43"/>
      <c r="J65" s="43"/>
      <c r="K65" s="43"/>
      <c r="L65" s="33"/>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2.75" x14ac:dyDescent="0.2">
      <c r="B76" s="33"/>
      <c r="D76" s="44" t="s">
        <v>56</v>
      </c>
      <c r="E76" s="35"/>
      <c r="F76" s="104" t="s">
        <v>57</v>
      </c>
      <c r="G76" s="44" t="s">
        <v>56</v>
      </c>
      <c r="H76" s="35"/>
      <c r="I76" s="35"/>
      <c r="J76" s="105" t="s">
        <v>57</v>
      </c>
      <c r="K76" s="35"/>
      <c r="L76" s="33"/>
    </row>
    <row r="77" spans="2:12" s="1" customFormat="1" ht="14.45" customHeight="1" x14ac:dyDescent="0.2">
      <c r="B77" s="45"/>
      <c r="C77" s="46"/>
      <c r="D77" s="46"/>
      <c r="E77" s="46"/>
      <c r="F77" s="46"/>
      <c r="G77" s="46"/>
      <c r="H77" s="46"/>
      <c r="I77" s="46"/>
      <c r="J77" s="46"/>
      <c r="K77" s="46"/>
      <c r="L77" s="33"/>
    </row>
    <row r="81" spans="2:12" s="1" customFormat="1" ht="6.95" customHeight="1" x14ac:dyDescent="0.2">
      <c r="B81" s="47"/>
      <c r="C81" s="48"/>
      <c r="D81" s="48"/>
      <c r="E81" s="48"/>
      <c r="F81" s="48"/>
      <c r="G81" s="48"/>
      <c r="H81" s="48"/>
      <c r="I81" s="48"/>
      <c r="J81" s="48"/>
      <c r="K81" s="48"/>
      <c r="L81" s="33"/>
    </row>
    <row r="82" spans="2:12" s="1" customFormat="1" ht="24.95" customHeight="1" x14ac:dyDescent="0.2">
      <c r="B82" s="33"/>
      <c r="C82" s="21" t="s">
        <v>280</v>
      </c>
      <c r="L82" s="33"/>
    </row>
    <row r="83" spans="2:12" s="1" customFormat="1" ht="6.95" customHeight="1" x14ac:dyDescent="0.2">
      <c r="B83" s="33"/>
      <c r="L83" s="33"/>
    </row>
    <row r="84" spans="2:12" s="1" customFormat="1" ht="12" customHeight="1" x14ac:dyDescent="0.2">
      <c r="B84" s="33"/>
      <c r="C84" s="27" t="s">
        <v>16</v>
      </c>
      <c r="L84" s="33"/>
    </row>
    <row r="85" spans="2:12" s="1" customFormat="1" ht="16.5" customHeight="1" x14ac:dyDescent="0.2">
      <c r="B85" s="33"/>
      <c r="E85" s="254" t="str">
        <f>E7</f>
        <v>OBLASTNÍ NEMOCNICE JIČÍN PAVILON PSYCHIATRIE</v>
      </c>
      <c r="F85" s="255"/>
      <c r="G85" s="255"/>
      <c r="H85" s="255"/>
      <c r="L85" s="33"/>
    </row>
    <row r="86" spans="2:12" ht="12" customHeight="1" x14ac:dyDescent="0.2">
      <c r="B86" s="20"/>
      <c r="C86" s="27" t="s">
        <v>276</v>
      </c>
      <c r="L86" s="20"/>
    </row>
    <row r="87" spans="2:12" ht="16.5" customHeight="1" x14ac:dyDescent="0.2">
      <c r="B87" s="20"/>
      <c r="E87" s="254" t="s">
        <v>277</v>
      </c>
      <c r="F87" s="234"/>
      <c r="G87" s="234"/>
      <c r="H87" s="234"/>
      <c r="L87" s="20"/>
    </row>
    <row r="88" spans="2:12" ht="12" customHeight="1" x14ac:dyDescent="0.2">
      <c r="B88" s="20"/>
      <c r="C88" s="27" t="s">
        <v>278</v>
      </c>
      <c r="L88" s="20"/>
    </row>
    <row r="89" spans="2:12" s="1" customFormat="1" ht="16.5" customHeight="1" x14ac:dyDescent="0.2">
      <c r="B89" s="33"/>
      <c r="E89" s="238" t="s">
        <v>8644</v>
      </c>
      <c r="F89" s="253"/>
      <c r="G89" s="253"/>
      <c r="H89" s="253"/>
      <c r="L89" s="33"/>
    </row>
    <row r="90" spans="2:12" s="1" customFormat="1" ht="12" customHeight="1" x14ac:dyDescent="0.2">
      <c r="B90" s="33"/>
      <c r="C90" s="27" t="s">
        <v>592</v>
      </c>
      <c r="L90" s="33"/>
    </row>
    <row r="91" spans="2:12" s="1" customFormat="1" ht="16.5" customHeight="1" x14ac:dyDescent="0.2">
      <c r="B91" s="33"/>
      <c r="E91" s="257" t="str">
        <f>E13</f>
        <v>D.2-01.5 - AV a IT technologie, vyvolávací systém-necenit</v>
      </c>
      <c r="F91" s="258"/>
      <c r="G91" s="258"/>
      <c r="H91" s="258"/>
      <c r="L91" s="33"/>
    </row>
    <row r="92" spans="2:12" s="1" customFormat="1" ht="6.95" customHeight="1" x14ac:dyDescent="0.2">
      <c r="B92" s="33"/>
      <c r="L92" s="33"/>
    </row>
    <row r="93" spans="2:12" s="1" customFormat="1" ht="12" customHeight="1" x14ac:dyDescent="0.2">
      <c r="B93" s="33"/>
      <c r="C93" s="27" t="s">
        <v>22</v>
      </c>
      <c r="F93" s="25" t="str">
        <f>F16</f>
        <v xml:space="preserve"> </v>
      </c>
      <c r="I93" s="27" t="s">
        <v>24</v>
      </c>
      <c r="J93" s="53">
        <f>IF(J16="","",J16)</f>
        <v>45961</v>
      </c>
      <c r="L93" s="33"/>
    </row>
    <row r="94" spans="2:12" s="1" customFormat="1" ht="6.95" customHeight="1" x14ac:dyDescent="0.2">
      <c r="B94" s="33"/>
      <c r="L94" s="33"/>
    </row>
    <row r="95" spans="2:12" s="1" customFormat="1" ht="15.2" customHeight="1" x14ac:dyDescent="0.2">
      <c r="B95" s="33"/>
      <c r="C95" s="27" t="s">
        <v>29</v>
      </c>
      <c r="F95" s="25" t="str">
        <f>E19</f>
        <v>KRÁLOVÉHRADECKÝ KRAJ</v>
      </c>
      <c r="I95" s="27" t="s">
        <v>35</v>
      </c>
      <c r="J95" s="31" t="str">
        <f>E25</f>
        <v>KANIA a.s.</v>
      </c>
      <c r="L95" s="33"/>
    </row>
    <row r="96" spans="2:12" s="1" customFormat="1" ht="15.2" customHeight="1" x14ac:dyDescent="0.2">
      <c r="B96" s="33"/>
      <c r="C96" s="27" t="s">
        <v>33</v>
      </c>
      <c r="F96" s="25" t="str">
        <f>IF(E22="","",E22)</f>
        <v>Vyplň údaj</v>
      </c>
      <c r="I96" s="27" t="s">
        <v>38</v>
      </c>
      <c r="J96" s="31" t="str">
        <f>E28</f>
        <v xml:space="preserve"> </v>
      </c>
      <c r="L96" s="33"/>
    </row>
    <row r="97" spans="2:47" s="1" customFormat="1" ht="10.35" customHeight="1" x14ac:dyDescent="0.2">
      <c r="B97" s="33"/>
      <c r="L97" s="33"/>
    </row>
    <row r="98" spans="2:47" s="1" customFormat="1" ht="29.25" customHeight="1" x14ac:dyDescent="0.2">
      <c r="B98" s="33"/>
      <c r="C98" s="106" t="s">
        <v>281</v>
      </c>
      <c r="D98" s="98"/>
      <c r="E98" s="98"/>
      <c r="F98" s="98"/>
      <c r="G98" s="98"/>
      <c r="H98" s="98"/>
      <c r="I98" s="98"/>
      <c r="J98" s="107" t="s">
        <v>282</v>
      </c>
      <c r="K98" s="98"/>
      <c r="L98" s="33"/>
    </row>
    <row r="99" spans="2:47" s="1" customFormat="1" ht="10.35" customHeight="1" x14ac:dyDescent="0.2">
      <c r="B99" s="33"/>
      <c r="L99" s="33"/>
    </row>
    <row r="100" spans="2:47" s="1" customFormat="1" ht="22.9" customHeight="1" x14ac:dyDescent="0.2">
      <c r="B100" s="33"/>
      <c r="C100" s="108" t="s">
        <v>283</v>
      </c>
      <c r="J100" s="67">
        <f>J127</f>
        <v>0</v>
      </c>
      <c r="L100" s="33"/>
      <c r="AU100" s="17" t="s">
        <v>284</v>
      </c>
    </row>
    <row r="101" spans="2:47" s="8" customFormat="1" ht="24.95" customHeight="1" x14ac:dyDescent="0.2">
      <c r="B101" s="109"/>
      <c r="D101" s="110" t="s">
        <v>9358</v>
      </c>
      <c r="E101" s="111"/>
      <c r="F101" s="111"/>
      <c r="G101" s="111"/>
      <c r="H101" s="111"/>
      <c r="I101" s="111"/>
      <c r="J101" s="112">
        <f>J128</f>
        <v>0</v>
      </c>
      <c r="L101" s="109"/>
    </row>
    <row r="102" spans="2:47" s="8" customFormat="1" ht="24.95" customHeight="1" x14ac:dyDescent="0.2">
      <c r="B102" s="109"/>
      <c r="D102" s="110" t="s">
        <v>9359</v>
      </c>
      <c r="E102" s="111"/>
      <c r="F102" s="111"/>
      <c r="G102" s="111"/>
      <c r="H102" s="111"/>
      <c r="I102" s="111"/>
      <c r="J102" s="112">
        <f>J219</f>
        <v>0</v>
      </c>
      <c r="L102" s="109"/>
    </row>
    <row r="103" spans="2:47" s="8" customFormat="1" ht="24.95" customHeight="1" x14ac:dyDescent="0.2">
      <c r="B103" s="109"/>
      <c r="D103" s="110" t="s">
        <v>9360</v>
      </c>
      <c r="E103" s="111"/>
      <c r="F103" s="111"/>
      <c r="G103" s="111"/>
      <c r="H103" s="111"/>
      <c r="I103" s="111"/>
      <c r="J103" s="112">
        <f>J370</f>
        <v>0</v>
      </c>
      <c r="L103" s="109"/>
    </row>
    <row r="104" spans="2:47" s="1" customFormat="1" ht="21.75" customHeight="1" x14ac:dyDescent="0.2">
      <c r="B104" s="33"/>
      <c r="L104" s="33"/>
    </row>
    <row r="105" spans="2:47" s="1" customFormat="1" ht="6.95" customHeight="1" x14ac:dyDescent="0.2">
      <c r="B105" s="45"/>
      <c r="C105" s="46"/>
      <c r="D105" s="46"/>
      <c r="E105" s="46"/>
      <c r="F105" s="46"/>
      <c r="G105" s="46"/>
      <c r="H105" s="46"/>
      <c r="I105" s="46"/>
      <c r="J105" s="46"/>
      <c r="K105" s="46"/>
      <c r="L105" s="33"/>
    </row>
    <row r="109" spans="2:47" s="1" customFormat="1" ht="6.95" customHeight="1" x14ac:dyDescent="0.2">
      <c r="B109" s="47"/>
      <c r="C109" s="48"/>
      <c r="D109" s="48"/>
      <c r="E109" s="48"/>
      <c r="F109" s="48"/>
      <c r="G109" s="48"/>
      <c r="H109" s="48"/>
      <c r="I109" s="48"/>
      <c r="J109" s="48"/>
      <c r="K109" s="48"/>
      <c r="L109" s="33"/>
    </row>
    <row r="110" spans="2:47" s="1" customFormat="1" ht="24.95" customHeight="1" x14ac:dyDescent="0.2">
      <c r="B110" s="33"/>
      <c r="C110" s="21" t="s">
        <v>294</v>
      </c>
      <c r="L110" s="33"/>
    </row>
    <row r="111" spans="2:47" s="1" customFormat="1" ht="6.95" customHeight="1" x14ac:dyDescent="0.2">
      <c r="B111" s="33"/>
      <c r="L111" s="33"/>
    </row>
    <row r="112" spans="2:47" s="1" customFormat="1" ht="12" customHeight="1" x14ac:dyDescent="0.2">
      <c r="B112" s="33"/>
      <c r="C112" s="27" t="s">
        <v>16</v>
      </c>
      <c r="L112" s="33"/>
    </row>
    <row r="113" spans="2:63" s="1" customFormat="1" ht="16.5" customHeight="1" x14ac:dyDescent="0.2">
      <c r="B113" s="33"/>
      <c r="E113" s="254" t="str">
        <f>E7</f>
        <v>OBLASTNÍ NEMOCNICE JIČÍN PAVILON PSYCHIATRIE</v>
      </c>
      <c r="F113" s="255"/>
      <c r="G113" s="255"/>
      <c r="H113" s="255"/>
      <c r="L113" s="33"/>
    </row>
    <row r="114" spans="2:63" ht="12" customHeight="1" x14ac:dyDescent="0.2">
      <c r="B114" s="20"/>
      <c r="C114" s="27" t="s">
        <v>276</v>
      </c>
      <c r="L114" s="20"/>
    </row>
    <row r="115" spans="2:63" ht="16.5" customHeight="1" x14ac:dyDescent="0.2">
      <c r="B115" s="20"/>
      <c r="E115" s="254" t="s">
        <v>277</v>
      </c>
      <c r="F115" s="234"/>
      <c r="G115" s="234"/>
      <c r="H115" s="234"/>
      <c r="L115" s="20"/>
    </row>
    <row r="116" spans="2:63" ht="12" customHeight="1" x14ac:dyDescent="0.2">
      <c r="B116" s="20"/>
      <c r="C116" s="27" t="s">
        <v>278</v>
      </c>
      <c r="L116" s="20"/>
    </row>
    <row r="117" spans="2:63" s="1" customFormat="1" ht="16.5" customHeight="1" x14ac:dyDescent="0.2">
      <c r="B117" s="33"/>
      <c r="E117" s="238" t="s">
        <v>8644</v>
      </c>
      <c r="F117" s="253"/>
      <c r="G117" s="253"/>
      <c r="H117" s="253"/>
      <c r="L117" s="33"/>
    </row>
    <row r="118" spans="2:63" s="1" customFormat="1" ht="12" customHeight="1" x14ac:dyDescent="0.2">
      <c r="B118" s="33"/>
      <c r="C118" s="27" t="s">
        <v>592</v>
      </c>
      <c r="L118" s="33"/>
    </row>
    <row r="119" spans="2:63" s="1" customFormat="1" ht="16.5" customHeight="1" x14ac:dyDescent="0.2">
      <c r="B119" s="33"/>
      <c r="E119" s="220" t="str">
        <f>E13</f>
        <v>D.2-01.5 - AV a IT technologie, vyvolávací systém-necenit</v>
      </c>
      <c r="F119" s="253"/>
      <c r="G119" s="253"/>
      <c r="H119" s="253"/>
      <c r="L119" s="33"/>
    </row>
    <row r="120" spans="2:63" s="1" customFormat="1" ht="6.95" customHeight="1" x14ac:dyDescent="0.2">
      <c r="B120" s="33"/>
      <c r="L120" s="33"/>
    </row>
    <row r="121" spans="2:63" s="1" customFormat="1" ht="12" customHeight="1" x14ac:dyDescent="0.2">
      <c r="B121" s="33"/>
      <c r="C121" s="27" t="s">
        <v>22</v>
      </c>
      <c r="F121" s="25" t="str">
        <f>F16</f>
        <v xml:space="preserve"> </v>
      </c>
      <c r="I121" s="27" t="s">
        <v>24</v>
      </c>
      <c r="J121" s="53">
        <f>IF(J16="","",J16)</f>
        <v>45961</v>
      </c>
      <c r="L121" s="33"/>
    </row>
    <row r="122" spans="2:63" s="1" customFormat="1" ht="6.95" customHeight="1" x14ac:dyDescent="0.2">
      <c r="B122" s="33"/>
      <c r="L122" s="33"/>
    </row>
    <row r="123" spans="2:63" s="1" customFormat="1" ht="15.2" customHeight="1" x14ac:dyDescent="0.2">
      <c r="B123" s="33"/>
      <c r="C123" s="27" t="s">
        <v>29</v>
      </c>
      <c r="F123" s="25" t="str">
        <f>E19</f>
        <v>KRÁLOVÉHRADECKÝ KRAJ</v>
      </c>
      <c r="I123" s="27" t="s">
        <v>35</v>
      </c>
      <c r="J123" s="31" t="str">
        <f>E25</f>
        <v>KANIA a.s.</v>
      </c>
      <c r="L123" s="33"/>
    </row>
    <row r="124" spans="2:63" s="1" customFormat="1" ht="15.2" customHeight="1" x14ac:dyDescent="0.2">
      <c r="B124" s="33"/>
      <c r="C124" s="27" t="s">
        <v>33</v>
      </c>
      <c r="F124" s="25" t="str">
        <f>IF(E22="","",E22)</f>
        <v>Vyplň údaj</v>
      </c>
      <c r="I124" s="27" t="s">
        <v>38</v>
      </c>
      <c r="J124" s="31" t="str">
        <f>E28</f>
        <v xml:space="preserve"> </v>
      </c>
      <c r="L124" s="33"/>
    </row>
    <row r="125" spans="2:63" s="1" customFormat="1" ht="10.35" customHeight="1" x14ac:dyDescent="0.2">
      <c r="B125" s="33"/>
      <c r="L125" s="33"/>
    </row>
    <row r="126" spans="2:63" s="10" customFormat="1" ht="29.25" customHeight="1" x14ac:dyDescent="0.2">
      <c r="B126" s="117"/>
      <c r="C126" s="118" t="s">
        <v>295</v>
      </c>
      <c r="D126" s="119" t="s">
        <v>66</v>
      </c>
      <c r="E126" s="119" t="s">
        <v>62</v>
      </c>
      <c r="F126" s="119" t="s">
        <v>63</v>
      </c>
      <c r="G126" s="119" t="s">
        <v>296</v>
      </c>
      <c r="H126" s="119" t="s">
        <v>297</v>
      </c>
      <c r="I126" s="119" t="s">
        <v>298</v>
      </c>
      <c r="J126" s="119" t="s">
        <v>282</v>
      </c>
      <c r="K126" s="120" t="s">
        <v>299</v>
      </c>
      <c r="L126" s="117"/>
      <c r="M126" s="60" t="s">
        <v>1</v>
      </c>
      <c r="N126" s="61" t="s">
        <v>45</v>
      </c>
      <c r="O126" s="61" t="s">
        <v>300</v>
      </c>
      <c r="P126" s="61" t="s">
        <v>301</v>
      </c>
      <c r="Q126" s="61" t="s">
        <v>302</v>
      </c>
      <c r="R126" s="61" t="s">
        <v>303</v>
      </c>
      <c r="S126" s="61" t="s">
        <v>304</v>
      </c>
      <c r="T126" s="62" t="s">
        <v>305</v>
      </c>
    </row>
    <row r="127" spans="2:63" s="1" customFormat="1" ht="22.9" customHeight="1" x14ac:dyDescent="0.25">
      <c r="B127" s="33"/>
      <c r="C127" s="65" t="s">
        <v>306</v>
      </c>
      <c r="J127" s="121">
        <f>BK127</f>
        <v>0</v>
      </c>
      <c r="L127" s="33"/>
      <c r="M127" s="63"/>
      <c r="N127" s="54"/>
      <c r="O127" s="54"/>
      <c r="P127" s="122">
        <f>P128+P219+P370</f>
        <v>0</v>
      </c>
      <c r="Q127" s="54"/>
      <c r="R127" s="122">
        <f>R128+R219+R370</f>
        <v>0</v>
      </c>
      <c r="S127" s="54"/>
      <c r="T127" s="123">
        <f>T128+T219+T370</f>
        <v>0</v>
      </c>
      <c r="AT127" s="17" t="s">
        <v>80</v>
      </c>
      <c r="AU127" s="17" t="s">
        <v>284</v>
      </c>
      <c r="BK127" s="124">
        <f>BK128+BK219+BK370</f>
        <v>0</v>
      </c>
    </row>
    <row r="128" spans="2:63" s="11" customFormat="1" ht="25.9" customHeight="1" x14ac:dyDescent="0.2">
      <c r="B128" s="125"/>
      <c r="D128" s="126" t="s">
        <v>80</v>
      </c>
      <c r="E128" s="127" t="s">
        <v>534</v>
      </c>
      <c r="F128" s="127" t="s">
        <v>9361</v>
      </c>
      <c r="I128" s="128"/>
      <c r="J128" s="129">
        <f>BK128</f>
        <v>0</v>
      </c>
      <c r="L128" s="125"/>
      <c r="M128" s="130"/>
      <c r="P128" s="131">
        <f>SUM(P129:P218)</f>
        <v>0</v>
      </c>
      <c r="R128" s="131">
        <f>SUM(R129:R218)</f>
        <v>0</v>
      </c>
      <c r="T128" s="132">
        <f>SUM(T129:T218)</f>
        <v>0</v>
      </c>
      <c r="AR128" s="126" t="s">
        <v>88</v>
      </c>
      <c r="AT128" s="133" t="s">
        <v>80</v>
      </c>
      <c r="AU128" s="133" t="s">
        <v>81</v>
      </c>
      <c r="AY128" s="126" t="s">
        <v>309</v>
      </c>
      <c r="BK128" s="134">
        <f>SUM(BK129:BK218)</f>
        <v>0</v>
      </c>
    </row>
    <row r="129" spans="2:65" s="1" customFormat="1" ht="16.5" customHeight="1" x14ac:dyDescent="0.2">
      <c r="B129" s="137"/>
      <c r="C129" s="138" t="s">
        <v>88</v>
      </c>
      <c r="D129" s="138" t="s">
        <v>311</v>
      </c>
      <c r="E129" s="139" t="s">
        <v>9362</v>
      </c>
      <c r="F129" s="140" t="s">
        <v>9363</v>
      </c>
      <c r="G129" s="141" t="s">
        <v>2702</v>
      </c>
      <c r="H129" s="142">
        <v>1</v>
      </c>
      <c r="I129" s="143"/>
      <c r="J129" s="144">
        <f>ROUND(I129*H129,2)</f>
        <v>0</v>
      </c>
      <c r="K129" s="206" t="s">
        <v>10982</v>
      </c>
      <c r="L129" s="33"/>
      <c r="M129" s="145" t="s">
        <v>1</v>
      </c>
      <c r="N129" s="146" t="s">
        <v>46</v>
      </c>
      <c r="P129" s="147">
        <f>O129*H129</f>
        <v>0</v>
      </c>
      <c r="Q129" s="147">
        <v>0</v>
      </c>
      <c r="R129" s="147">
        <f>Q129*H129</f>
        <v>0</v>
      </c>
      <c r="S129" s="147">
        <v>0</v>
      </c>
      <c r="T129" s="148">
        <f>S129*H129</f>
        <v>0</v>
      </c>
      <c r="AR129" s="149" t="s">
        <v>120</v>
      </c>
      <c r="AT129" s="149" t="s">
        <v>311</v>
      </c>
      <c r="AU129" s="149" t="s">
        <v>88</v>
      </c>
      <c r="AY129" s="17" t="s">
        <v>309</v>
      </c>
      <c r="BE129" s="150">
        <f>IF(N129="základní",J129,0)</f>
        <v>0</v>
      </c>
      <c r="BF129" s="150">
        <f>IF(N129="snížená",J129,0)</f>
        <v>0</v>
      </c>
      <c r="BG129" s="150">
        <f>IF(N129="zákl. přenesená",J129,0)</f>
        <v>0</v>
      </c>
      <c r="BH129" s="150">
        <f>IF(N129="sníž. přenesená",J129,0)</f>
        <v>0</v>
      </c>
      <c r="BI129" s="150">
        <f>IF(N129="nulová",J129,0)</f>
        <v>0</v>
      </c>
      <c r="BJ129" s="17" t="s">
        <v>88</v>
      </c>
      <c r="BK129" s="150">
        <f>ROUND(I129*H129,2)</f>
        <v>0</v>
      </c>
      <c r="BL129" s="17" t="s">
        <v>120</v>
      </c>
      <c r="BM129" s="149" t="s">
        <v>90</v>
      </c>
    </row>
    <row r="130" spans="2:65" s="1" customFormat="1" ht="48.75" x14ac:dyDescent="0.2">
      <c r="B130" s="33"/>
      <c r="D130" s="155" t="s">
        <v>318</v>
      </c>
      <c r="F130" s="156" t="s">
        <v>9364</v>
      </c>
      <c r="I130" s="153"/>
      <c r="L130" s="33"/>
      <c r="M130" s="154"/>
      <c r="T130" s="57"/>
      <c r="AT130" s="17" t="s">
        <v>318</v>
      </c>
      <c r="AU130" s="17" t="s">
        <v>88</v>
      </c>
    </row>
    <row r="131" spans="2:65" s="1" customFormat="1" ht="16.5" customHeight="1" x14ac:dyDescent="0.2">
      <c r="B131" s="137"/>
      <c r="C131" s="138" t="s">
        <v>90</v>
      </c>
      <c r="D131" s="138" t="s">
        <v>311</v>
      </c>
      <c r="E131" s="139" t="s">
        <v>9365</v>
      </c>
      <c r="F131" s="140" t="s">
        <v>9366</v>
      </c>
      <c r="G131" s="141" t="s">
        <v>2702</v>
      </c>
      <c r="H131" s="142">
        <v>1</v>
      </c>
      <c r="I131" s="143"/>
      <c r="J131" s="144">
        <f>ROUND(I131*H131,2)</f>
        <v>0</v>
      </c>
      <c r="K131" s="206" t="s">
        <v>10982</v>
      </c>
      <c r="L131" s="33"/>
      <c r="M131" s="145" t="s">
        <v>1</v>
      </c>
      <c r="N131" s="146" t="s">
        <v>46</v>
      </c>
      <c r="P131" s="147">
        <f>O131*H131</f>
        <v>0</v>
      </c>
      <c r="Q131" s="147">
        <v>0</v>
      </c>
      <c r="R131" s="147">
        <f>Q131*H131</f>
        <v>0</v>
      </c>
      <c r="S131" s="147">
        <v>0</v>
      </c>
      <c r="T131" s="148">
        <f>S131*H131</f>
        <v>0</v>
      </c>
      <c r="AR131" s="149" t="s">
        <v>120</v>
      </c>
      <c r="AT131" s="149" t="s">
        <v>311</v>
      </c>
      <c r="AU131" s="149" t="s">
        <v>88</v>
      </c>
      <c r="AY131" s="17" t="s">
        <v>309</v>
      </c>
      <c r="BE131" s="150">
        <f>IF(N131="základní",J131,0)</f>
        <v>0</v>
      </c>
      <c r="BF131" s="150">
        <f>IF(N131="snížená",J131,0)</f>
        <v>0</v>
      </c>
      <c r="BG131" s="150">
        <f>IF(N131="zákl. přenesená",J131,0)</f>
        <v>0</v>
      </c>
      <c r="BH131" s="150">
        <f>IF(N131="sníž. přenesená",J131,0)</f>
        <v>0</v>
      </c>
      <c r="BI131" s="150">
        <f>IF(N131="nulová",J131,0)</f>
        <v>0</v>
      </c>
      <c r="BJ131" s="17" t="s">
        <v>88</v>
      </c>
      <c r="BK131" s="150">
        <f>ROUND(I131*H131,2)</f>
        <v>0</v>
      </c>
      <c r="BL131" s="17" t="s">
        <v>120</v>
      </c>
      <c r="BM131" s="149" t="s">
        <v>120</v>
      </c>
    </row>
    <row r="132" spans="2:65" s="1" customFormat="1" ht="39" x14ac:dyDescent="0.2">
      <c r="B132" s="33"/>
      <c r="D132" s="155" t="s">
        <v>318</v>
      </c>
      <c r="F132" s="156" t="s">
        <v>9367</v>
      </c>
      <c r="I132" s="153"/>
      <c r="L132" s="33"/>
      <c r="M132" s="154"/>
      <c r="T132" s="57"/>
      <c r="AT132" s="17" t="s">
        <v>318</v>
      </c>
      <c r="AU132" s="17" t="s">
        <v>88</v>
      </c>
    </row>
    <row r="133" spans="2:65" s="1" customFormat="1" ht="16.5" customHeight="1" x14ac:dyDescent="0.2">
      <c r="B133" s="137"/>
      <c r="C133" s="138" t="s">
        <v>101</v>
      </c>
      <c r="D133" s="138" t="s">
        <v>311</v>
      </c>
      <c r="E133" s="139" t="s">
        <v>9368</v>
      </c>
      <c r="F133" s="140" t="s">
        <v>9369</v>
      </c>
      <c r="G133" s="141" t="s">
        <v>2702</v>
      </c>
      <c r="H133" s="142">
        <v>1</v>
      </c>
      <c r="I133" s="143"/>
      <c r="J133" s="144">
        <f>ROUND(I133*H133,2)</f>
        <v>0</v>
      </c>
      <c r="K133" s="206" t="s">
        <v>10982</v>
      </c>
      <c r="L133" s="33"/>
      <c r="M133" s="145" t="s">
        <v>1</v>
      </c>
      <c r="N133" s="146" t="s">
        <v>46</v>
      </c>
      <c r="P133" s="147">
        <f>O133*H133</f>
        <v>0</v>
      </c>
      <c r="Q133" s="147">
        <v>0</v>
      </c>
      <c r="R133" s="147">
        <f>Q133*H133</f>
        <v>0</v>
      </c>
      <c r="S133" s="147">
        <v>0</v>
      </c>
      <c r="T133" s="148">
        <f>S133*H133</f>
        <v>0</v>
      </c>
      <c r="AR133" s="149" t="s">
        <v>120</v>
      </c>
      <c r="AT133" s="149" t="s">
        <v>311</v>
      </c>
      <c r="AU133" s="149" t="s">
        <v>88</v>
      </c>
      <c r="AY133" s="17" t="s">
        <v>309</v>
      </c>
      <c r="BE133" s="150">
        <f>IF(N133="základní",J133,0)</f>
        <v>0</v>
      </c>
      <c r="BF133" s="150">
        <f>IF(N133="snížená",J133,0)</f>
        <v>0</v>
      </c>
      <c r="BG133" s="150">
        <f>IF(N133="zákl. přenesená",J133,0)</f>
        <v>0</v>
      </c>
      <c r="BH133" s="150">
        <f>IF(N133="sníž. přenesená",J133,0)</f>
        <v>0</v>
      </c>
      <c r="BI133" s="150">
        <f>IF(N133="nulová",J133,0)</f>
        <v>0</v>
      </c>
      <c r="BJ133" s="17" t="s">
        <v>88</v>
      </c>
      <c r="BK133" s="150">
        <f>ROUND(I133*H133,2)</f>
        <v>0</v>
      </c>
      <c r="BL133" s="17" t="s">
        <v>120</v>
      </c>
      <c r="BM133" s="149" t="s">
        <v>325</v>
      </c>
    </row>
    <row r="134" spans="2:65" s="1" customFormat="1" ht="39" x14ac:dyDescent="0.2">
      <c r="B134" s="33"/>
      <c r="D134" s="155" t="s">
        <v>318</v>
      </c>
      <c r="F134" s="156" t="s">
        <v>9370</v>
      </c>
      <c r="I134" s="153"/>
      <c r="L134" s="33"/>
      <c r="M134" s="154"/>
      <c r="T134" s="57"/>
      <c r="AT134" s="17" t="s">
        <v>318</v>
      </c>
      <c r="AU134" s="17" t="s">
        <v>88</v>
      </c>
    </row>
    <row r="135" spans="2:65" s="1" customFormat="1" ht="16.5" customHeight="1" x14ac:dyDescent="0.2">
      <c r="B135" s="137"/>
      <c r="C135" s="138" t="s">
        <v>120</v>
      </c>
      <c r="D135" s="138" t="s">
        <v>311</v>
      </c>
      <c r="E135" s="139" t="s">
        <v>9362</v>
      </c>
      <c r="F135" s="140" t="s">
        <v>9363</v>
      </c>
      <c r="G135" s="141" t="s">
        <v>2702</v>
      </c>
      <c r="H135" s="142">
        <v>1</v>
      </c>
      <c r="I135" s="143"/>
      <c r="J135" s="144">
        <f>ROUND(I135*H135,2)</f>
        <v>0</v>
      </c>
      <c r="K135" s="206" t="s">
        <v>10982</v>
      </c>
      <c r="L135" s="33"/>
      <c r="M135" s="145" t="s">
        <v>1</v>
      </c>
      <c r="N135" s="146" t="s">
        <v>46</v>
      </c>
      <c r="P135" s="147">
        <f>O135*H135</f>
        <v>0</v>
      </c>
      <c r="Q135" s="147">
        <v>0</v>
      </c>
      <c r="R135" s="147">
        <f>Q135*H135</f>
        <v>0</v>
      </c>
      <c r="S135" s="147">
        <v>0</v>
      </c>
      <c r="T135" s="148">
        <f>S135*H135</f>
        <v>0</v>
      </c>
      <c r="AR135" s="149" t="s">
        <v>120</v>
      </c>
      <c r="AT135" s="149" t="s">
        <v>311</v>
      </c>
      <c r="AU135" s="149" t="s">
        <v>88</v>
      </c>
      <c r="AY135" s="17" t="s">
        <v>309</v>
      </c>
      <c r="BE135" s="150">
        <f>IF(N135="základní",J135,0)</f>
        <v>0</v>
      </c>
      <c r="BF135" s="150">
        <f>IF(N135="snížená",J135,0)</f>
        <v>0</v>
      </c>
      <c r="BG135" s="150">
        <f>IF(N135="zákl. přenesená",J135,0)</f>
        <v>0</v>
      </c>
      <c r="BH135" s="150">
        <f>IF(N135="sníž. přenesená",J135,0)</f>
        <v>0</v>
      </c>
      <c r="BI135" s="150">
        <f>IF(N135="nulová",J135,0)</f>
        <v>0</v>
      </c>
      <c r="BJ135" s="17" t="s">
        <v>88</v>
      </c>
      <c r="BK135" s="150">
        <f>ROUND(I135*H135,2)</f>
        <v>0</v>
      </c>
      <c r="BL135" s="17" t="s">
        <v>120</v>
      </c>
      <c r="BM135" s="149" t="s">
        <v>329</v>
      </c>
    </row>
    <row r="136" spans="2:65" s="1" customFormat="1" ht="48.75" x14ac:dyDescent="0.2">
      <c r="B136" s="33"/>
      <c r="D136" s="155" t="s">
        <v>318</v>
      </c>
      <c r="F136" s="156" t="s">
        <v>9364</v>
      </c>
      <c r="I136" s="153"/>
      <c r="L136" s="33"/>
      <c r="M136" s="154"/>
      <c r="T136" s="57"/>
      <c r="AT136" s="17" t="s">
        <v>318</v>
      </c>
      <c r="AU136" s="17" t="s">
        <v>88</v>
      </c>
    </row>
    <row r="137" spans="2:65" s="1" customFormat="1" ht="16.5" customHeight="1" x14ac:dyDescent="0.2">
      <c r="B137" s="137"/>
      <c r="C137" s="138" t="s">
        <v>331</v>
      </c>
      <c r="D137" s="138" t="s">
        <v>311</v>
      </c>
      <c r="E137" s="139" t="s">
        <v>9365</v>
      </c>
      <c r="F137" s="140" t="s">
        <v>9366</v>
      </c>
      <c r="G137" s="141" t="s">
        <v>2702</v>
      </c>
      <c r="H137" s="142">
        <v>1</v>
      </c>
      <c r="I137" s="143"/>
      <c r="J137" s="144">
        <f>ROUND(I137*H137,2)</f>
        <v>0</v>
      </c>
      <c r="K137" s="206" t="s">
        <v>10982</v>
      </c>
      <c r="L137" s="33"/>
      <c r="M137" s="145" t="s">
        <v>1</v>
      </c>
      <c r="N137" s="146" t="s">
        <v>46</v>
      </c>
      <c r="P137" s="147">
        <f>O137*H137</f>
        <v>0</v>
      </c>
      <c r="Q137" s="147">
        <v>0</v>
      </c>
      <c r="R137" s="147">
        <f>Q137*H137</f>
        <v>0</v>
      </c>
      <c r="S137" s="147">
        <v>0</v>
      </c>
      <c r="T137" s="148">
        <f>S137*H137</f>
        <v>0</v>
      </c>
      <c r="AR137" s="149" t="s">
        <v>120</v>
      </c>
      <c r="AT137" s="149" t="s">
        <v>311</v>
      </c>
      <c r="AU137" s="149" t="s">
        <v>88</v>
      </c>
      <c r="AY137" s="17" t="s">
        <v>309</v>
      </c>
      <c r="BE137" s="150">
        <f>IF(N137="základní",J137,0)</f>
        <v>0</v>
      </c>
      <c r="BF137" s="150">
        <f>IF(N137="snížená",J137,0)</f>
        <v>0</v>
      </c>
      <c r="BG137" s="150">
        <f>IF(N137="zákl. přenesená",J137,0)</f>
        <v>0</v>
      </c>
      <c r="BH137" s="150">
        <f>IF(N137="sníž. přenesená",J137,0)</f>
        <v>0</v>
      </c>
      <c r="BI137" s="150">
        <f>IF(N137="nulová",J137,0)</f>
        <v>0</v>
      </c>
      <c r="BJ137" s="17" t="s">
        <v>88</v>
      </c>
      <c r="BK137" s="150">
        <f>ROUND(I137*H137,2)</f>
        <v>0</v>
      </c>
      <c r="BL137" s="17" t="s">
        <v>120</v>
      </c>
      <c r="BM137" s="149" t="s">
        <v>334</v>
      </c>
    </row>
    <row r="138" spans="2:65" s="1" customFormat="1" ht="39" x14ac:dyDescent="0.2">
      <c r="B138" s="33"/>
      <c r="D138" s="155" t="s">
        <v>318</v>
      </c>
      <c r="F138" s="156" t="s">
        <v>9367</v>
      </c>
      <c r="I138" s="153"/>
      <c r="L138" s="33"/>
      <c r="M138" s="154"/>
      <c r="T138" s="57"/>
      <c r="AT138" s="17" t="s">
        <v>318</v>
      </c>
      <c r="AU138" s="17" t="s">
        <v>88</v>
      </c>
    </row>
    <row r="139" spans="2:65" s="1" customFormat="1" ht="16.5" customHeight="1" x14ac:dyDescent="0.2">
      <c r="B139" s="137"/>
      <c r="C139" s="138" t="s">
        <v>325</v>
      </c>
      <c r="D139" s="138" t="s">
        <v>311</v>
      </c>
      <c r="E139" s="139" t="s">
        <v>9368</v>
      </c>
      <c r="F139" s="140" t="s">
        <v>9369</v>
      </c>
      <c r="G139" s="141" t="s">
        <v>2702</v>
      </c>
      <c r="H139" s="142">
        <v>1</v>
      </c>
      <c r="I139" s="143"/>
      <c r="J139" s="144">
        <f>ROUND(I139*H139,2)</f>
        <v>0</v>
      </c>
      <c r="K139" s="206" t="s">
        <v>10982</v>
      </c>
      <c r="L139" s="33"/>
      <c r="M139" s="145" t="s">
        <v>1</v>
      </c>
      <c r="N139" s="146" t="s">
        <v>46</v>
      </c>
      <c r="P139" s="147">
        <f>O139*H139</f>
        <v>0</v>
      </c>
      <c r="Q139" s="147">
        <v>0</v>
      </c>
      <c r="R139" s="147">
        <f>Q139*H139</f>
        <v>0</v>
      </c>
      <c r="S139" s="147">
        <v>0</v>
      </c>
      <c r="T139" s="148">
        <f>S139*H139</f>
        <v>0</v>
      </c>
      <c r="AR139" s="149" t="s">
        <v>120</v>
      </c>
      <c r="AT139" s="149" t="s">
        <v>311</v>
      </c>
      <c r="AU139" s="149" t="s">
        <v>88</v>
      </c>
      <c r="AY139" s="17" t="s">
        <v>309</v>
      </c>
      <c r="BE139" s="150">
        <f>IF(N139="základní",J139,0)</f>
        <v>0</v>
      </c>
      <c r="BF139" s="150">
        <f>IF(N139="snížená",J139,0)</f>
        <v>0</v>
      </c>
      <c r="BG139" s="150">
        <f>IF(N139="zákl. přenesená",J139,0)</f>
        <v>0</v>
      </c>
      <c r="BH139" s="150">
        <f>IF(N139="sníž. přenesená",J139,0)</f>
        <v>0</v>
      </c>
      <c r="BI139" s="150">
        <f>IF(N139="nulová",J139,0)</f>
        <v>0</v>
      </c>
      <c r="BJ139" s="17" t="s">
        <v>88</v>
      </c>
      <c r="BK139" s="150">
        <f>ROUND(I139*H139,2)</f>
        <v>0</v>
      </c>
      <c r="BL139" s="17" t="s">
        <v>120</v>
      </c>
      <c r="BM139" s="149" t="s">
        <v>8</v>
      </c>
    </row>
    <row r="140" spans="2:65" s="1" customFormat="1" ht="39" x14ac:dyDescent="0.2">
      <c r="B140" s="33"/>
      <c r="D140" s="155" t="s">
        <v>318</v>
      </c>
      <c r="F140" s="156" t="s">
        <v>9370</v>
      </c>
      <c r="I140" s="153"/>
      <c r="L140" s="33"/>
      <c r="M140" s="154"/>
      <c r="T140" s="57"/>
      <c r="AT140" s="17" t="s">
        <v>318</v>
      </c>
      <c r="AU140" s="17" t="s">
        <v>88</v>
      </c>
    </row>
    <row r="141" spans="2:65" s="1" customFormat="1" ht="16.5" customHeight="1" x14ac:dyDescent="0.2">
      <c r="B141" s="137"/>
      <c r="C141" s="138" t="s">
        <v>339</v>
      </c>
      <c r="D141" s="138" t="s">
        <v>311</v>
      </c>
      <c r="E141" s="139" t="s">
        <v>9362</v>
      </c>
      <c r="F141" s="140" t="s">
        <v>9363</v>
      </c>
      <c r="G141" s="141" t="s">
        <v>2702</v>
      </c>
      <c r="H141" s="142">
        <v>1</v>
      </c>
      <c r="I141" s="143"/>
      <c r="J141" s="144">
        <f>ROUND(I141*H141,2)</f>
        <v>0</v>
      </c>
      <c r="K141" s="206" t="s">
        <v>10982</v>
      </c>
      <c r="L141" s="33"/>
      <c r="M141" s="145" t="s">
        <v>1</v>
      </c>
      <c r="N141" s="146" t="s">
        <v>46</v>
      </c>
      <c r="P141" s="147">
        <f>O141*H141</f>
        <v>0</v>
      </c>
      <c r="Q141" s="147">
        <v>0</v>
      </c>
      <c r="R141" s="147">
        <f>Q141*H141</f>
        <v>0</v>
      </c>
      <c r="S141" s="147">
        <v>0</v>
      </c>
      <c r="T141" s="148">
        <f>S141*H141</f>
        <v>0</v>
      </c>
      <c r="AR141" s="149" t="s">
        <v>120</v>
      </c>
      <c r="AT141" s="149" t="s">
        <v>311</v>
      </c>
      <c r="AU141" s="149" t="s">
        <v>88</v>
      </c>
      <c r="AY141" s="17" t="s">
        <v>309</v>
      </c>
      <c r="BE141" s="150">
        <f>IF(N141="základní",J141,0)</f>
        <v>0</v>
      </c>
      <c r="BF141" s="150">
        <f>IF(N141="snížená",J141,0)</f>
        <v>0</v>
      </c>
      <c r="BG141" s="150">
        <f>IF(N141="zákl. přenesená",J141,0)</f>
        <v>0</v>
      </c>
      <c r="BH141" s="150">
        <f>IF(N141="sníž. přenesená",J141,0)</f>
        <v>0</v>
      </c>
      <c r="BI141" s="150">
        <f>IF(N141="nulová",J141,0)</f>
        <v>0</v>
      </c>
      <c r="BJ141" s="17" t="s">
        <v>88</v>
      </c>
      <c r="BK141" s="150">
        <f>ROUND(I141*H141,2)</f>
        <v>0</v>
      </c>
      <c r="BL141" s="17" t="s">
        <v>120</v>
      </c>
      <c r="BM141" s="149" t="s">
        <v>342</v>
      </c>
    </row>
    <row r="142" spans="2:65" s="1" customFormat="1" ht="48.75" x14ac:dyDescent="0.2">
      <c r="B142" s="33"/>
      <c r="D142" s="155" t="s">
        <v>318</v>
      </c>
      <c r="F142" s="156" t="s">
        <v>9364</v>
      </c>
      <c r="I142" s="153"/>
      <c r="L142" s="33"/>
      <c r="M142" s="154"/>
      <c r="T142" s="57"/>
      <c r="AT142" s="17" t="s">
        <v>318</v>
      </c>
      <c r="AU142" s="17" t="s">
        <v>88</v>
      </c>
    </row>
    <row r="143" spans="2:65" s="1" customFormat="1" ht="16.5" customHeight="1" x14ac:dyDescent="0.2">
      <c r="B143" s="137"/>
      <c r="C143" s="138" t="s">
        <v>329</v>
      </c>
      <c r="D143" s="138" t="s">
        <v>311</v>
      </c>
      <c r="E143" s="139" t="s">
        <v>9365</v>
      </c>
      <c r="F143" s="140" t="s">
        <v>9366</v>
      </c>
      <c r="G143" s="141" t="s">
        <v>2702</v>
      </c>
      <c r="H143" s="142">
        <v>1</v>
      </c>
      <c r="I143" s="143"/>
      <c r="J143" s="144">
        <f>ROUND(I143*H143,2)</f>
        <v>0</v>
      </c>
      <c r="K143" s="206" t="s">
        <v>10982</v>
      </c>
      <c r="L143" s="33"/>
      <c r="M143" s="145" t="s">
        <v>1</v>
      </c>
      <c r="N143" s="146" t="s">
        <v>46</v>
      </c>
      <c r="P143" s="147">
        <f>O143*H143</f>
        <v>0</v>
      </c>
      <c r="Q143" s="147">
        <v>0</v>
      </c>
      <c r="R143" s="147">
        <f>Q143*H143</f>
        <v>0</v>
      </c>
      <c r="S143" s="147">
        <v>0</v>
      </c>
      <c r="T143" s="148">
        <f>S143*H143</f>
        <v>0</v>
      </c>
      <c r="AR143" s="149" t="s">
        <v>120</v>
      </c>
      <c r="AT143" s="149" t="s">
        <v>311</v>
      </c>
      <c r="AU143" s="149" t="s">
        <v>88</v>
      </c>
      <c r="AY143" s="17" t="s">
        <v>309</v>
      </c>
      <c r="BE143" s="150">
        <f>IF(N143="základní",J143,0)</f>
        <v>0</v>
      </c>
      <c r="BF143" s="150">
        <f>IF(N143="snížená",J143,0)</f>
        <v>0</v>
      </c>
      <c r="BG143" s="150">
        <f>IF(N143="zákl. přenesená",J143,0)</f>
        <v>0</v>
      </c>
      <c r="BH143" s="150">
        <f>IF(N143="sníž. přenesená",J143,0)</f>
        <v>0</v>
      </c>
      <c r="BI143" s="150">
        <f>IF(N143="nulová",J143,0)</f>
        <v>0</v>
      </c>
      <c r="BJ143" s="17" t="s">
        <v>88</v>
      </c>
      <c r="BK143" s="150">
        <f>ROUND(I143*H143,2)</f>
        <v>0</v>
      </c>
      <c r="BL143" s="17" t="s">
        <v>120</v>
      </c>
      <c r="BM143" s="149" t="s">
        <v>346</v>
      </c>
    </row>
    <row r="144" spans="2:65" s="1" customFormat="1" ht="39" x14ac:dyDescent="0.2">
      <c r="B144" s="33"/>
      <c r="D144" s="155" t="s">
        <v>318</v>
      </c>
      <c r="F144" s="156" t="s">
        <v>9367</v>
      </c>
      <c r="I144" s="153"/>
      <c r="L144" s="33"/>
      <c r="M144" s="154"/>
      <c r="T144" s="57"/>
      <c r="AT144" s="17" t="s">
        <v>318</v>
      </c>
      <c r="AU144" s="17" t="s">
        <v>88</v>
      </c>
    </row>
    <row r="145" spans="2:65" s="1" customFormat="1" ht="16.5" customHeight="1" x14ac:dyDescent="0.2">
      <c r="B145" s="137"/>
      <c r="C145" s="138" t="s">
        <v>348</v>
      </c>
      <c r="D145" s="138" t="s">
        <v>311</v>
      </c>
      <c r="E145" s="139" t="s">
        <v>9368</v>
      </c>
      <c r="F145" s="140" t="s">
        <v>9369</v>
      </c>
      <c r="G145" s="141" t="s">
        <v>2702</v>
      </c>
      <c r="H145" s="142">
        <v>1</v>
      </c>
      <c r="I145" s="143"/>
      <c r="J145" s="144">
        <f>ROUND(I145*H145,2)</f>
        <v>0</v>
      </c>
      <c r="K145" s="206" t="s">
        <v>10982</v>
      </c>
      <c r="L145" s="33"/>
      <c r="M145" s="145" t="s">
        <v>1</v>
      </c>
      <c r="N145" s="146" t="s">
        <v>46</v>
      </c>
      <c r="P145" s="147">
        <f>O145*H145</f>
        <v>0</v>
      </c>
      <c r="Q145" s="147">
        <v>0</v>
      </c>
      <c r="R145" s="147">
        <f>Q145*H145</f>
        <v>0</v>
      </c>
      <c r="S145" s="147">
        <v>0</v>
      </c>
      <c r="T145" s="148">
        <f>S145*H145</f>
        <v>0</v>
      </c>
      <c r="AR145" s="149" t="s">
        <v>120</v>
      </c>
      <c r="AT145" s="149" t="s">
        <v>311</v>
      </c>
      <c r="AU145" s="149" t="s">
        <v>88</v>
      </c>
      <c r="AY145" s="17" t="s">
        <v>309</v>
      </c>
      <c r="BE145" s="150">
        <f>IF(N145="základní",J145,0)</f>
        <v>0</v>
      </c>
      <c r="BF145" s="150">
        <f>IF(N145="snížená",J145,0)</f>
        <v>0</v>
      </c>
      <c r="BG145" s="150">
        <f>IF(N145="zákl. přenesená",J145,0)</f>
        <v>0</v>
      </c>
      <c r="BH145" s="150">
        <f>IF(N145="sníž. přenesená",J145,0)</f>
        <v>0</v>
      </c>
      <c r="BI145" s="150">
        <f>IF(N145="nulová",J145,0)</f>
        <v>0</v>
      </c>
      <c r="BJ145" s="17" t="s">
        <v>88</v>
      </c>
      <c r="BK145" s="150">
        <f>ROUND(I145*H145,2)</f>
        <v>0</v>
      </c>
      <c r="BL145" s="17" t="s">
        <v>120</v>
      </c>
      <c r="BM145" s="149" t="s">
        <v>351</v>
      </c>
    </row>
    <row r="146" spans="2:65" s="1" customFormat="1" ht="39" x14ac:dyDescent="0.2">
      <c r="B146" s="33"/>
      <c r="D146" s="155" t="s">
        <v>318</v>
      </c>
      <c r="F146" s="156" t="s">
        <v>9370</v>
      </c>
      <c r="I146" s="153"/>
      <c r="L146" s="33"/>
      <c r="M146" s="154"/>
      <c r="T146" s="57"/>
      <c r="AT146" s="17" t="s">
        <v>318</v>
      </c>
      <c r="AU146" s="17" t="s">
        <v>88</v>
      </c>
    </row>
    <row r="147" spans="2:65" s="1" customFormat="1" ht="16.5" customHeight="1" x14ac:dyDescent="0.2">
      <c r="B147" s="137"/>
      <c r="C147" s="138" t="s">
        <v>334</v>
      </c>
      <c r="D147" s="138" t="s">
        <v>311</v>
      </c>
      <c r="E147" s="139" t="s">
        <v>9371</v>
      </c>
      <c r="F147" s="140" t="s">
        <v>9372</v>
      </c>
      <c r="G147" s="141" t="s">
        <v>2702</v>
      </c>
      <c r="H147" s="142">
        <v>1</v>
      </c>
      <c r="I147" s="143"/>
      <c r="J147" s="144">
        <f>ROUND(I147*H147,2)</f>
        <v>0</v>
      </c>
      <c r="K147" s="206" t="s">
        <v>10982</v>
      </c>
      <c r="L147" s="33"/>
      <c r="M147" s="145" t="s">
        <v>1</v>
      </c>
      <c r="N147" s="146" t="s">
        <v>46</v>
      </c>
      <c r="P147" s="147">
        <f>O147*H147</f>
        <v>0</v>
      </c>
      <c r="Q147" s="147">
        <v>0</v>
      </c>
      <c r="R147" s="147">
        <f>Q147*H147</f>
        <v>0</v>
      </c>
      <c r="S147" s="147">
        <v>0</v>
      </c>
      <c r="T147" s="148">
        <f>S147*H147</f>
        <v>0</v>
      </c>
      <c r="AR147" s="149" t="s">
        <v>120</v>
      </c>
      <c r="AT147" s="149" t="s">
        <v>311</v>
      </c>
      <c r="AU147" s="149" t="s">
        <v>88</v>
      </c>
      <c r="AY147" s="17" t="s">
        <v>309</v>
      </c>
      <c r="BE147" s="150">
        <f>IF(N147="základní",J147,0)</f>
        <v>0</v>
      </c>
      <c r="BF147" s="150">
        <f>IF(N147="snížená",J147,0)</f>
        <v>0</v>
      </c>
      <c r="BG147" s="150">
        <f>IF(N147="zákl. přenesená",J147,0)</f>
        <v>0</v>
      </c>
      <c r="BH147" s="150">
        <f>IF(N147="sníž. přenesená",J147,0)</f>
        <v>0</v>
      </c>
      <c r="BI147" s="150">
        <f>IF(N147="nulová",J147,0)</f>
        <v>0</v>
      </c>
      <c r="BJ147" s="17" t="s">
        <v>88</v>
      </c>
      <c r="BK147" s="150">
        <f>ROUND(I147*H147,2)</f>
        <v>0</v>
      </c>
      <c r="BL147" s="17" t="s">
        <v>120</v>
      </c>
      <c r="BM147" s="149" t="s">
        <v>355</v>
      </c>
    </row>
    <row r="148" spans="2:65" s="1" customFormat="1" ht="48.75" x14ac:dyDescent="0.2">
      <c r="B148" s="33"/>
      <c r="D148" s="155" t="s">
        <v>318</v>
      </c>
      <c r="F148" s="156" t="s">
        <v>9373</v>
      </c>
      <c r="I148" s="153"/>
      <c r="L148" s="33"/>
      <c r="M148" s="154"/>
      <c r="T148" s="57"/>
      <c r="AT148" s="17" t="s">
        <v>318</v>
      </c>
      <c r="AU148" s="17" t="s">
        <v>88</v>
      </c>
    </row>
    <row r="149" spans="2:65" s="1" customFormat="1" ht="16.5" customHeight="1" x14ac:dyDescent="0.2">
      <c r="B149" s="137"/>
      <c r="C149" s="138" t="s">
        <v>357</v>
      </c>
      <c r="D149" s="138" t="s">
        <v>311</v>
      </c>
      <c r="E149" s="139" t="s">
        <v>9374</v>
      </c>
      <c r="F149" s="140" t="s">
        <v>9375</v>
      </c>
      <c r="G149" s="141" t="s">
        <v>2702</v>
      </c>
      <c r="H149" s="142">
        <v>1</v>
      </c>
      <c r="I149" s="143"/>
      <c r="J149" s="144">
        <f>ROUND(I149*H149,2)</f>
        <v>0</v>
      </c>
      <c r="K149" s="206" t="s">
        <v>10982</v>
      </c>
      <c r="L149" s="33"/>
      <c r="M149" s="145" t="s">
        <v>1</v>
      </c>
      <c r="N149" s="146" t="s">
        <v>46</v>
      </c>
      <c r="P149" s="147">
        <f>O149*H149</f>
        <v>0</v>
      </c>
      <c r="Q149" s="147">
        <v>0</v>
      </c>
      <c r="R149" s="147">
        <f>Q149*H149</f>
        <v>0</v>
      </c>
      <c r="S149" s="147">
        <v>0</v>
      </c>
      <c r="T149" s="148">
        <f>S149*H149</f>
        <v>0</v>
      </c>
      <c r="AR149" s="149" t="s">
        <v>120</v>
      </c>
      <c r="AT149" s="149" t="s">
        <v>311</v>
      </c>
      <c r="AU149" s="149" t="s">
        <v>88</v>
      </c>
      <c r="AY149" s="17" t="s">
        <v>309</v>
      </c>
      <c r="BE149" s="150">
        <f>IF(N149="základní",J149,0)</f>
        <v>0</v>
      </c>
      <c r="BF149" s="150">
        <f>IF(N149="snížená",J149,0)</f>
        <v>0</v>
      </c>
      <c r="BG149" s="150">
        <f>IF(N149="zákl. přenesená",J149,0)</f>
        <v>0</v>
      </c>
      <c r="BH149" s="150">
        <f>IF(N149="sníž. přenesená",J149,0)</f>
        <v>0</v>
      </c>
      <c r="BI149" s="150">
        <f>IF(N149="nulová",J149,0)</f>
        <v>0</v>
      </c>
      <c r="BJ149" s="17" t="s">
        <v>88</v>
      </c>
      <c r="BK149" s="150">
        <f>ROUND(I149*H149,2)</f>
        <v>0</v>
      </c>
      <c r="BL149" s="17" t="s">
        <v>120</v>
      </c>
      <c r="BM149" s="149" t="s">
        <v>361</v>
      </c>
    </row>
    <row r="150" spans="2:65" s="1" customFormat="1" ht="39" x14ac:dyDescent="0.2">
      <c r="B150" s="33"/>
      <c r="D150" s="155" t="s">
        <v>318</v>
      </c>
      <c r="F150" s="156" t="s">
        <v>9376</v>
      </c>
      <c r="I150" s="153"/>
      <c r="L150" s="33"/>
      <c r="M150" s="154"/>
      <c r="T150" s="57"/>
      <c r="AT150" s="17" t="s">
        <v>318</v>
      </c>
      <c r="AU150" s="17" t="s">
        <v>88</v>
      </c>
    </row>
    <row r="151" spans="2:65" s="1" customFormat="1" ht="16.5" customHeight="1" x14ac:dyDescent="0.2">
      <c r="B151" s="137"/>
      <c r="C151" s="138" t="s">
        <v>8</v>
      </c>
      <c r="D151" s="138" t="s">
        <v>311</v>
      </c>
      <c r="E151" s="139" t="s">
        <v>9377</v>
      </c>
      <c r="F151" s="140" t="s">
        <v>9378</v>
      </c>
      <c r="G151" s="141" t="s">
        <v>2702</v>
      </c>
      <c r="H151" s="142">
        <v>1</v>
      </c>
      <c r="I151" s="143"/>
      <c r="J151" s="144">
        <f>ROUND(I151*H151,2)</f>
        <v>0</v>
      </c>
      <c r="K151" s="206" t="s">
        <v>10982</v>
      </c>
      <c r="L151" s="33"/>
      <c r="M151" s="145" t="s">
        <v>1</v>
      </c>
      <c r="N151" s="146" t="s">
        <v>46</v>
      </c>
      <c r="P151" s="147">
        <f>O151*H151</f>
        <v>0</v>
      </c>
      <c r="Q151" s="147">
        <v>0</v>
      </c>
      <c r="R151" s="147">
        <f>Q151*H151</f>
        <v>0</v>
      </c>
      <c r="S151" s="147">
        <v>0</v>
      </c>
      <c r="T151" s="148">
        <f>S151*H151</f>
        <v>0</v>
      </c>
      <c r="AR151" s="149" t="s">
        <v>120</v>
      </c>
      <c r="AT151" s="149" t="s">
        <v>311</v>
      </c>
      <c r="AU151" s="149" t="s">
        <v>88</v>
      </c>
      <c r="AY151" s="17" t="s">
        <v>309</v>
      </c>
      <c r="BE151" s="150">
        <f>IF(N151="základní",J151,0)</f>
        <v>0</v>
      </c>
      <c r="BF151" s="150">
        <f>IF(N151="snížená",J151,0)</f>
        <v>0</v>
      </c>
      <c r="BG151" s="150">
        <f>IF(N151="zákl. přenesená",J151,0)</f>
        <v>0</v>
      </c>
      <c r="BH151" s="150">
        <f>IF(N151="sníž. přenesená",J151,0)</f>
        <v>0</v>
      </c>
      <c r="BI151" s="150">
        <f>IF(N151="nulová",J151,0)</f>
        <v>0</v>
      </c>
      <c r="BJ151" s="17" t="s">
        <v>88</v>
      </c>
      <c r="BK151" s="150">
        <f>ROUND(I151*H151,2)</f>
        <v>0</v>
      </c>
      <c r="BL151" s="17" t="s">
        <v>120</v>
      </c>
      <c r="BM151" s="149" t="s">
        <v>367</v>
      </c>
    </row>
    <row r="152" spans="2:65" s="1" customFormat="1" ht="39" x14ac:dyDescent="0.2">
      <c r="B152" s="33"/>
      <c r="D152" s="155" t="s">
        <v>318</v>
      </c>
      <c r="F152" s="156" t="s">
        <v>9379</v>
      </c>
      <c r="I152" s="153"/>
      <c r="L152" s="33"/>
      <c r="M152" s="154"/>
      <c r="T152" s="57"/>
      <c r="AT152" s="17" t="s">
        <v>318</v>
      </c>
      <c r="AU152" s="17" t="s">
        <v>88</v>
      </c>
    </row>
    <row r="153" spans="2:65" s="1" customFormat="1" ht="16.5" customHeight="1" x14ac:dyDescent="0.2">
      <c r="B153" s="137"/>
      <c r="C153" s="138" t="s">
        <v>368</v>
      </c>
      <c r="D153" s="138" t="s">
        <v>311</v>
      </c>
      <c r="E153" s="139" t="s">
        <v>9380</v>
      </c>
      <c r="F153" s="140" t="s">
        <v>9381</v>
      </c>
      <c r="G153" s="141" t="s">
        <v>2702</v>
      </c>
      <c r="H153" s="142">
        <v>1</v>
      </c>
      <c r="I153" s="143"/>
      <c r="J153" s="144">
        <f>ROUND(I153*H153,2)</f>
        <v>0</v>
      </c>
      <c r="K153" s="206" t="s">
        <v>10982</v>
      </c>
      <c r="L153" s="33"/>
      <c r="M153" s="145" t="s">
        <v>1</v>
      </c>
      <c r="N153" s="146" t="s">
        <v>46</v>
      </c>
      <c r="P153" s="147">
        <f>O153*H153</f>
        <v>0</v>
      </c>
      <c r="Q153" s="147">
        <v>0</v>
      </c>
      <c r="R153" s="147">
        <f>Q153*H153</f>
        <v>0</v>
      </c>
      <c r="S153" s="147">
        <v>0</v>
      </c>
      <c r="T153" s="148">
        <f>S153*H153</f>
        <v>0</v>
      </c>
      <c r="AR153" s="149" t="s">
        <v>120</v>
      </c>
      <c r="AT153" s="149" t="s">
        <v>311</v>
      </c>
      <c r="AU153" s="149" t="s">
        <v>88</v>
      </c>
      <c r="AY153" s="17" t="s">
        <v>309</v>
      </c>
      <c r="BE153" s="150">
        <f>IF(N153="základní",J153,0)</f>
        <v>0</v>
      </c>
      <c r="BF153" s="150">
        <f>IF(N153="snížená",J153,0)</f>
        <v>0</v>
      </c>
      <c r="BG153" s="150">
        <f>IF(N153="zákl. přenesená",J153,0)</f>
        <v>0</v>
      </c>
      <c r="BH153" s="150">
        <f>IF(N153="sníž. přenesená",J153,0)</f>
        <v>0</v>
      </c>
      <c r="BI153" s="150">
        <f>IF(N153="nulová",J153,0)</f>
        <v>0</v>
      </c>
      <c r="BJ153" s="17" t="s">
        <v>88</v>
      </c>
      <c r="BK153" s="150">
        <f>ROUND(I153*H153,2)</f>
        <v>0</v>
      </c>
      <c r="BL153" s="17" t="s">
        <v>120</v>
      </c>
      <c r="BM153" s="149" t="s">
        <v>371</v>
      </c>
    </row>
    <row r="154" spans="2:65" s="1" customFormat="1" ht="29.25" x14ac:dyDescent="0.2">
      <c r="B154" s="33"/>
      <c r="D154" s="155" t="s">
        <v>318</v>
      </c>
      <c r="F154" s="156" t="s">
        <v>9382</v>
      </c>
      <c r="I154" s="153"/>
      <c r="L154" s="33"/>
      <c r="M154" s="154"/>
      <c r="T154" s="57"/>
      <c r="AT154" s="17" t="s">
        <v>318</v>
      </c>
      <c r="AU154" s="17" t="s">
        <v>88</v>
      </c>
    </row>
    <row r="155" spans="2:65" s="1" customFormat="1" ht="16.5" customHeight="1" x14ac:dyDescent="0.2">
      <c r="B155" s="137"/>
      <c r="C155" s="138" t="s">
        <v>342</v>
      </c>
      <c r="D155" s="138" t="s">
        <v>311</v>
      </c>
      <c r="E155" s="139" t="s">
        <v>9383</v>
      </c>
      <c r="F155" s="140" t="s">
        <v>9384</v>
      </c>
      <c r="G155" s="141" t="s">
        <v>2702</v>
      </c>
      <c r="H155" s="142">
        <v>1</v>
      </c>
      <c r="I155" s="143"/>
      <c r="J155" s="144">
        <f>ROUND(I155*H155,2)</f>
        <v>0</v>
      </c>
      <c r="K155" s="206" t="s">
        <v>10982</v>
      </c>
      <c r="L155" s="33"/>
      <c r="M155" s="145" t="s">
        <v>1</v>
      </c>
      <c r="N155" s="146" t="s">
        <v>46</v>
      </c>
      <c r="P155" s="147">
        <f>O155*H155</f>
        <v>0</v>
      </c>
      <c r="Q155" s="147">
        <v>0</v>
      </c>
      <c r="R155" s="147">
        <f>Q155*H155</f>
        <v>0</v>
      </c>
      <c r="S155" s="147">
        <v>0</v>
      </c>
      <c r="T155" s="148">
        <f>S155*H155</f>
        <v>0</v>
      </c>
      <c r="AR155" s="149" t="s">
        <v>120</v>
      </c>
      <c r="AT155" s="149" t="s">
        <v>311</v>
      </c>
      <c r="AU155" s="149" t="s">
        <v>88</v>
      </c>
      <c r="AY155" s="17" t="s">
        <v>309</v>
      </c>
      <c r="BE155" s="150">
        <f>IF(N155="základní",J155,0)</f>
        <v>0</v>
      </c>
      <c r="BF155" s="150">
        <f>IF(N155="snížená",J155,0)</f>
        <v>0</v>
      </c>
      <c r="BG155" s="150">
        <f>IF(N155="zákl. přenesená",J155,0)</f>
        <v>0</v>
      </c>
      <c r="BH155" s="150">
        <f>IF(N155="sníž. přenesená",J155,0)</f>
        <v>0</v>
      </c>
      <c r="BI155" s="150">
        <f>IF(N155="nulová",J155,0)</f>
        <v>0</v>
      </c>
      <c r="BJ155" s="17" t="s">
        <v>88</v>
      </c>
      <c r="BK155" s="150">
        <f>ROUND(I155*H155,2)</f>
        <v>0</v>
      </c>
      <c r="BL155" s="17" t="s">
        <v>120</v>
      </c>
      <c r="BM155" s="149" t="s">
        <v>376</v>
      </c>
    </row>
    <row r="156" spans="2:65" s="1" customFormat="1" ht="29.25" x14ac:dyDescent="0.2">
      <c r="B156" s="33"/>
      <c r="D156" s="155" t="s">
        <v>318</v>
      </c>
      <c r="F156" s="156" t="s">
        <v>9385</v>
      </c>
      <c r="I156" s="153"/>
      <c r="L156" s="33"/>
      <c r="M156" s="154"/>
      <c r="T156" s="57"/>
      <c r="AT156" s="17" t="s">
        <v>318</v>
      </c>
      <c r="AU156" s="17" t="s">
        <v>88</v>
      </c>
    </row>
    <row r="157" spans="2:65" s="1" customFormat="1" ht="16.5" customHeight="1" x14ac:dyDescent="0.2">
      <c r="B157" s="137"/>
      <c r="C157" s="138" t="s">
        <v>378</v>
      </c>
      <c r="D157" s="138" t="s">
        <v>311</v>
      </c>
      <c r="E157" s="139" t="s">
        <v>9362</v>
      </c>
      <c r="F157" s="140" t="s">
        <v>9363</v>
      </c>
      <c r="G157" s="141" t="s">
        <v>2702</v>
      </c>
      <c r="H157" s="142">
        <v>4</v>
      </c>
      <c r="I157" s="143"/>
      <c r="J157" s="144">
        <f>ROUND(I157*H157,2)</f>
        <v>0</v>
      </c>
      <c r="K157" s="206" t="s">
        <v>10982</v>
      </c>
      <c r="L157" s="33"/>
      <c r="M157" s="145" t="s">
        <v>1</v>
      </c>
      <c r="N157" s="146" t="s">
        <v>46</v>
      </c>
      <c r="P157" s="147">
        <f>O157*H157</f>
        <v>0</v>
      </c>
      <c r="Q157" s="147">
        <v>0</v>
      </c>
      <c r="R157" s="147">
        <f>Q157*H157</f>
        <v>0</v>
      </c>
      <c r="S157" s="147">
        <v>0</v>
      </c>
      <c r="T157" s="148">
        <f>S157*H157</f>
        <v>0</v>
      </c>
      <c r="AR157" s="149" t="s">
        <v>120</v>
      </c>
      <c r="AT157" s="149" t="s">
        <v>311</v>
      </c>
      <c r="AU157" s="149" t="s">
        <v>88</v>
      </c>
      <c r="AY157" s="17" t="s">
        <v>309</v>
      </c>
      <c r="BE157" s="150">
        <f>IF(N157="základní",J157,0)</f>
        <v>0</v>
      </c>
      <c r="BF157" s="150">
        <f>IF(N157="snížená",J157,0)</f>
        <v>0</v>
      </c>
      <c r="BG157" s="150">
        <f>IF(N157="zákl. přenesená",J157,0)</f>
        <v>0</v>
      </c>
      <c r="BH157" s="150">
        <f>IF(N157="sníž. přenesená",J157,0)</f>
        <v>0</v>
      </c>
      <c r="BI157" s="150">
        <f>IF(N157="nulová",J157,0)</f>
        <v>0</v>
      </c>
      <c r="BJ157" s="17" t="s">
        <v>88</v>
      </c>
      <c r="BK157" s="150">
        <f>ROUND(I157*H157,2)</f>
        <v>0</v>
      </c>
      <c r="BL157" s="17" t="s">
        <v>120</v>
      </c>
      <c r="BM157" s="149" t="s">
        <v>381</v>
      </c>
    </row>
    <row r="158" spans="2:65" s="1" customFormat="1" ht="48.75" x14ac:dyDescent="0.2">
      <c r="B158" s="33"/>
      <c r="D158" s="155" t="s">
        <v>318</v>
      </c>
      <c r="F158" s="156" t="s">
        <v>9364</v>
      </c>
      <c r="I158" s="153"/>
      <c r="L158" s="33"/>
      <c r="M158" s="154"/>
      <c r="T158" s="57"/>
      <c r="AT158" s="17" t="s">
        <v>318</v>
      </c>
      <c r="AU158" s="17" t="s">
        <v>88</v>
      </c>
    </row>
    <row r="159" spans="2:65" s="1" customFormat="1" ht="16.5" customHeight="1" x14ac:dyDescent="0.2">
      <c r="B159" s="137"/>
      <c r="C159" s="138" t="s">
        <v>346</v>
      </c>
      <c r="D159" s="138" t="s">
        <v>311</v>
      </c>
      <c r="E159" s="139" t="s">
        <v>9365</v>
      </c>
      <c r="F159" s="140" t="s">
        <v>9366</v>
      </c>
      <c r="G159" s="141" t="s">
        <v>2702</v>
      </c>
      <c r="H159" s="142">
        <v>4</v>
      </c>
      <c r="I159" s="143"/>
      <c r="J159" s="144">
        <f>ROUND(I159*H159,2)</f>
        <v>0</v>
      </c>
      <c r="K159" s="206" t="s">
        <v>10982</v>
      </c>
      <c r="L159" s="33"/>
      <c r="M159" s="145" t="s">
        <v>1</v>
      </c>
      <c r="N159" s="146" t="s">
        <v>46</v>
      </c>
      <c r="P159" s="147">
        <f>O159*H159</f>
        <v>0</v>
      </c>
      <c r="Q159" s="147">
        <v>0</v>
      </c>
      <c r="R159" s="147">
        <f>Q159*H159</f>
        <v>0</v>
      </c>
      <c r="S159" s="147">
        <v>0</v>
      </c>
      <c r="T159" s="148">
        <f>S159*H159</f>
        <v>0</v>
      </c>
      <c r="AR159" s="149" t="s">
        <v>120</v>
      </c>
      <c r="AT159" s="149" t="s">
        <v>311</v>
      </c>
      <c r="AU159" s="149" t="s">
        <v>88</v>
      </c>
      <c r="AY159" s="17" t="s">
        <v>309</v>
      </c>
      <c r="BE159" s="150">
        <f>IF(N159="základní",J159,0)</f>
        <v>0</v>
      </c>
      <c r="BF159" s="150">
        <f>IF(N159="snížená",J159,0)</f>
        <v>0</v>
      </c>
      <c r="BG159" s="150">
        <f>IF(N159="zákl. přenesená",J159,0)</f>
        <v>0</v>
      </c>
      <c r="BH159" s="150">
        <f>IF(N159="sníž. přenesená",J159,0)</f>
        <v>0</v>
      </c>
      <c r="BI159" s="150">
        <f>IF(N159="nulová",J159,0)</f>
        <v>0</v>
      </c>
      <c r="BJ159" s="17" t="s">
        <v>88</v>
      </c>
      <c r="BK159" s="150">
        <f>ROUND(I159*H159,2)</f>
        <v>0</v>
      </c>
      <c r="BL159" s="17" t="s">
        <v>120</v>
      </c>
      <c r="BM159" s="149" t="s">
        <v>385</v>
      </c>
    </row>
    <row r="160" spans="2:65" s="1" customFormat="1" ht="39" x14ac:dyDescent="0.2">
      <c r="B160" s="33"/>
      <c r="D160" s="155" t="s">
        <v>318</v>
      </c>
      <c r="F160" s="156" t="s">
        <v>9367</v>
      </c>
      <c r="I160" s="153"/>
      <c r="L160" s="33"/>
      <c r="M160" s="154"/>
      <c r="T160" s="57"/>
      <c r="AT160" s="17" t="s">
        <v>318</v>
      </c>
      <c r="AU160" s="17" t="s">
        <v>88</v>
      </c>
    </row>
    <row r="161" spans="2:65" s="1" customFormat="1" ht="16.5" customHeight="1" x14ac:dyDescent="0.2">
      <c r="B161" s="137"/>
      <c r="C161" s="138" t="s">
        <v>388</v>
      </c>
      <c r="D161" s="138" t="s">
        <v>311</v>
      </c>
      <c r="E161" s="139" t="s">
        <v>9368</v>
      </c>
      <c r="F161" s="140" t="s">
        <v>9369</v>
      </c>
      <c r="G161" s="141" t="s">
        <v>2702</v>
      </c>
      <c r="H161" s="142">
        <v>1</v>
      </c>
      <c r="I161" s="143"/>
      <c r="J161" s="144">
        <f>ROUND(I161*H161,2)</f>
        <v>0</v>
      </c>
      <c r="K161" s="206" t="s">
        <v>10982</v>
      </c>
      <c r="L161" s="33"/>
      <c r="M161" s="145" t="s">
        <v>1</v>
      </c>
      <c r="N161" s="146" t="s">
        <v>46</v>
      </c>
      <c r="P161" s="147">
        <f>O161*H161</f>
        <v>0</v>
      </c>
      <c r="Q161" s="147">
        <v>0</v>
      </c>
      <c r="R161" s="147">
        <f>Q161*H161</f>
        <v>0</v>
      </c>
      <c r="S161" s="147">
        <v>0</v>
      </c>
      <c r="T161" s="148">
        <f>S161*H161</f>
        <v>0</v>
      </c>
      <c r="AR161" s="149" t="s">
        <v>120</v>
      </c>
      <c r="AT161" s="149" t="s">
        <v>311</v>
      </c>
      <c r="AU161" s="149" t="s">
        <v>88</v>
      </c>
      <c r="AY161" s="17" t="s">
        <v>309</v>
      </c>
      <c r="BE161" s="150">
        <f>IF(N161="základní",J161,0)</f>
        <v>0</v>
      </c>
      <c r="BF161" s="150">
        <f>IF(N161="snížená",J161,0)</f>
        <v>0</v>
      </c>
      <c r="BG161" s="150">
        <f>IF(N161="zákl. přenesená",J161,0)</f>
        <v>0</v>
      </c>
      <c r="BH161" s="150">
        <f>IF(N161="sníž. přenesená",J161,0)</f>
        <v>0</v>
      </c>
      <c r="BI161" s="150">
        <f>IF(N161="nulová",J161,0)</f>
        <v>0</v>
      </c>
      <c r="BJ161" s="17" t="s">
        <v>88</v>
      </c>
      <c r="BK161" s="150">
        <f>ROUND(I161*H161,2)</f>
        <v>0</v>
      </c>
      <c r="BL161" s="17" t="s">
        <v>120</v>
      </c>
      <c r="BM161" s="149" t="s">
        <v>392</v>
      </c>
    </row>
    <row r="162" spans="2:65" s="1" customFormat="1" ht="39" x14ac:dyDescent="0.2">
      <c r="B162" s="33"/>
      <c r="D162" s="155" t="s">
        <v>318</v>
      </c>
      <c r="F162" s="156" t="s">
        <v>9370</v>
      </c>
      <c r="I162" s="153"/>
      <c r="L162" s="33"/>
      <c r="M162" s="154"/>
      <c r="T162" s="57"/>
      <c r="AT162" s="17" t="s">
        <v>318</v>
      </c>
      <c r="AU162" s="17" t="s">
        <v>88</v>
      </c>
    </row>
    <row r="163" spans="2:65" s="1" customFormat="1" ht="16.5" customHeight="1" x14ac:dyDescent="0.2">
      <c r="B163" s="137"/>
      <c r="C163" s="138" t="s">
        <v>351</v>
      </c>
      <c r="D163" s="138" t="s">
        <v>311</v>
      </c>
      <c r="E163" s="139" t="s">
        <v>9371</v>
      </c>
      <c r="F163" s="140" t="s">
        <v>9372</v>
      </c>
      <c r="G163" s="141" t="s">
        <v>2702</v>
      </c>
      <c r="H163" s="142">
        <v>2</v>
      </c>
      <c r="I163" s="143"/>
      <c r="J163" s="144">
        <f>ROUND(I163*H163,2)</f>
        <v>0</v>
      </c>
      <c r="K163" s="206" t="s">
        <v>10982</v>
      </c>
      <c r="L163" s="33"/>
      <c r="M163" s="145" t="s">
        <v>1</v>
      </c>
      <c r="N163" s="146" t="s">
        <v>46</v>
      </c>
      <c r="P163" s="147">
        <f>O163*H163</f>
        <v>0</v>
      </c>
      <c r="Q163" s="147">
        <v>0</v>
      </c>
      <c r="R163" s="147">
        <f>Q163*H163</f>
        <v>0</v>
      </c>
      <c r="S163" s="147">
        <v>0</v>
      </c>
      <c r="T163" s="148">
        <f>S163*H163</f>
        <v>0</v>
      </c>
      <c r="AR163" s="149" t="s">
        <v>120</v>
      </c>
      <c r="AT163" s="149" t="s">
        <v>311</v>
      </c>
      <c r="AU163" s="149" t="s">
        <v>88</v>
      </c>
      <c r="AY163" s="17" t="s">
        <v>309</v>
      </c>
      <c r="BE163" s="150">
        <f>IF(N163="základní",J163,0)</f>
        <v>0</v>
      </c>
      <c r="BF163" s="150">
        <f>IF(N163="snížená",J163,0)</f>
        <v>0</v>
      </c>
      <c r="BG163" s="150">
        <f>IF(N163="zákl. přenesená",J163,0)</f>
        <v>0</v>
      </c>
      <c r="BH163" s="150">
        <f>IF(N163="sníž. přenesená",J163,0)</f>
        <v>0</v>
      </c>
      <c r="BI163" s="150">
        <f>IF(N163="nulová",J163,0)</f>
        <v>0</v>
      </c>
      <c r="BJ163" s="17" t="s">
        <v>88</v>
      </c>
      <c r="BK163" s="150">
        <f>ROUND(I163*H163,2)</f>
        <v>0</v>
      </c>
      <c r="BL163" s="17" t="s">
        <v>120</v>
      </c>
      <c r="BM163" s="149" t="s">
        <v>398</v>
      </c>
    </row>
    <row r="164" spans="2:65" s="1" customFormat="1" ht="48.75" x14ac:dyDescent="0.2">
      <c r="B164" s="33"/>
      <c r="D164" s="155" t="s">
        <v>318</v>
      </c>
      <c r="F164" s="156" t="s">
        <v>9373</v>
      </c>
      <c r="I164" s="153"/>
      <c r="L164" s="33"/>
      <c r="M164" s="154"/>
      <c r="T164" s="57"/>
      <c r="AT164" s="17" t="s">
        <v>318</v>
      </c>
      <c r="AU164" s="17" t="s">
        <v>88</v>
      </c>
    </row>
    <row r="165" spans="2:65" s="1" customFormat="1" ht="16.5" customHeight="1" x14ac:dyDescent="0.2">
      <c r="B165" s="137"/>
      <c r="C165" s="138" t="s">
        <v>399</v>
      </c>
      <c r="D165" s="138" t="s">
        <v>311</v>
      </c>
      <c r="E165" s="139" t="s">
        <v>9374</v>
      </c>
      <c r="F165" s="140" t="s">
        <v>9375</v>
      </c>
      <c r="G165" s="141" t="s">
        <v>2702</v>
      </c>
      <c r="H165" s="142">
        <v>2</v>
      </c>
      <c r="I165" s="143"/>
      <c r="J165" s="144">
        <f>ROUND(I165*H165,2)</f>
        <v>0</v>
      </c>
      <c r="K165" s="206" t="s">
        <v>10982</v>
      </c>
      <c r="L165" s="33"/>
      <c r="M165" s="145" t="s">
        <v>1</v>
      </c>
      <c r="N165" s="146" t="s">
        <v>46</v>
      </c>
      <c r="P165" s="147">
        <f>O165*H165</f>
        <v>0</v>
      </c>
      <c r="Q165" s="147">
        <v>0</v>
      </c>
      <c r="R165" s="147">
        <f>Q165*H165</f>
        <v>0</v>
      </c>
      <c r="S165" s="147">
        <v>0</v>
      </c>
      <c r="T165" s="148">
        <f>S165*H165</f>
        <v>0</v>
      </c>
      <c r="AR165" s="149" t="s">
        <v>120</v>
      </c>
      <c r="AT165" s="149" t="s">
        <v>311</v>
      </c>
      <c r="AU165" s="149" t="s">
        <v>88</v>
      </c>
      <c r="AY165" s="17" t="s">
        <v>309</v>
      </c>
      <c r="BE165" s="150">
        <f>IF(N165="základní",J165,0)</f>
        <v>0</v>
      </c>
      <c r="BF165" s="150">
        <f>IF(N165="snížená",J165,0)</f>
        <v>0</v>
      </c>
      <c r="BG165" s="150">
        <f>IF(N165="zákl. přenesená",J165,0)</f>
        <v>0</v>
      </c>
      <c r="BH165" s="150">
        <f>IF(N165="sníž. přenesená",J165,0)</f>
        <v>0</v>
      </c>
      <c r="BI165" s="150">
        <f>IF(N165="nulová",J165,0)</f>
        <v>0</v>
      </c>
      <c r="BJ165" s="17" t="s">
        <v>88</v>
      </c>
      <c r="BK165" s="150">
        <f>ROUND(I165*H165,2)</f>
        <v>0</v>
      </c>
      <c r="BL165" s="17" t="s">
        <v>120</v>
      </c>
      <c r="BM165" s="149" t="s">
        <v>402</v>
      </c>
    </row>
    <row r="166" spans="2:65" s="1" customFormat="1" ht="39" x14ac:dyDescent="0.2">
      <c r="B166" s="33"/>
      <c r="D166" s="155" t="s">
        <v>318</v>
      </c>
      <c r="F166" s="156" t="s">
        <v>9376</v>
      </c>
      <c r="I166" s="153"/>
      <c r="L166" s="33"/>
      <c r="M166" s="154"/>
      <c r="T166" s="57"/>
      <c r="AT166" s="17" t="s">
        <v>318</v>
      </c>
      <c r="AU166" s="17" t="s">
        <v>88</v>
      </c>
    </row>
    <row r="167" spans="2:65" s="1" customFormat="1" ht="16.5" customHeight="1" x14ac:dyDescent="0.2">
      <c r="B167" s="137"/>
      <c r="C167" s="138" t="s">
        <v>355</v>
      </c>
      <c r="D167" s="138" t="s">
        <v>311</v>
      </c>
      <c r="E167" s="139" t="s">
        <v>9362</v>
      </c>
      <c r="F167" s="140" t="s">
        <v>9363</v>
      </c>
      <c r="G167" s="141" t="s">
        <v>2702</v>
      </c>
      <c r="H167" s="142">
        <v>1</v>
      </c>
      <c r="I167" s="143"/>
      <c r="J167" s="144">
        <f>ROUND(I167*H167,2)</f>
        <v>0</v>
      </c>
      <c r="K167" s="206" t="s">
        <v>10982</v>
      </c>
      <c r="L167" s="33"/>
      <c r="M167" s="145" t="s">
        <v>1</v>
      </c>
      <c r="N167" s="146" t="s">
        <v>46</v>
      </c>
      <c r="P167" s="147">
        <f>O167*H167</f>
        <v>0</v>
      </c>
      <c r="Q167" s="147">
        <v>0</v>
      </c>
      <c r="R167" s="147">
        <f>Q167*H167</f>
        <v>0</v>
      </c>
      <c r="S167" s="147">
        <v>0</v>
      </c>
      <c r="T167" s="148">
        <f>S167*H167</f>
        <v>0</v>
      </c>
      <c r="AR167" s="149" t="s">
        <v>120</v>
      </c>
      <c r="AT167" s="149" t="s">
        <v>311</v>
      </c>
      <c r="AU167" s="149" t="s">
        <v>88</v>
      </c>
      <c r="AY167" s="17" t="s">
        <v>309</v>
      </c>
      <c r="BE167" s="150">
        <f>IF(N167="základní",J167,0)</f>
        <v>0</v>
      </c>
      <c r="BF167" s="150">
        <f>IF(N167="snížená",J167,0)</f>
        <v>0</v>
      </c>
      <c r="BG167" s="150">
        <f>IF(N167="zákl. přenesená",J167,0)</f>
        <v>0</v>
      </c>
      <c r="BH167" s="150">
        <f>IF(N167="sníž. přenesená",J167,0)</f>
        <v>0</v>
      </c>
      <c r="BI167" s="150">
        <f>IF(N167="nulová",J167,0)</f>
        <v>0</v>
      </c>
      <c r="BJ167" s="17" t="s">
        <v>88</v>
      </c>
      <c r="BK167" s="150">
        <f>ROUND(I167*H167,2)</f>
        <v>0</v>
      </c>
      <c r="BL167" s="17" t="s">
        <v>120</v>
      </c>
      <c r="BM167" s="149" t="s">
        <v>406</v>
      </c>
    </row>
    <row r="168" spans="2:65" s="1" customFormat="1" ht="48.75" x14ac:dyDescent="0.2">
      <c r="B168" s="33"/>
      <c r="D168" s="155" t="s">
        <v>318</v>
      </c>
      <c r="F168" s="156" t="s">
        <v>9364</v>
      </c>
      <c r="I168" s="153"/>
      <c r="L168" s="33"/>
      <c r="M168" s="154"/>
      <c r="T168" s="57"/>
      <c r="AT168" s="17" t="s">
        <v>318</v>
      </c>
      <c r="AU168" s="17" t="s">
        <v>88</v>
      </c>
    </row>
    <row r="169" spans="2:65" s="1" customFormat="1" ht="16.5" customHeight="1" x14ac:dyDescent="0.2">
      <c r="B169" s="137"/>
      <c r="C169" s="138" t="s">
        <v>7</v>
      </c>
      <c r="D169" s="138" t="s">
        <v>311</v>
      </c>
      <c r="E169" s="139" t="s">
        <v>9365</v>
      </c>
      <c r="F169" s="140" t="s">
        <v>9366</v>
      </c>
      <c r="G169" s="141" t="s">
        <v>2702</v>
      </c>
      <c r="H169" s="142">
        <v>1</v>
      </c>
      <c r="I169" s="143"/>
      <c r="J169" s="144">
        <f>ROUND(I169*H169,2)</f>
        <v>0</v>
      </c>
      <c r="K169" s="206" t="s">
        <v>10982</v>
      </c>
      <c r="L169" s="33"/>
      <c r="M169" s="145" t="s">
        <v>1</v>
      </c>
      <c r="N169" s="146" t="s">
        <v>46</v>
      </c>
      <c r="P169" s="147">
        <f>O169*H169</f>
        <v>0</v>
      </c>
      <c r="Q169" s="147">
        <v>0</v>
      </c>
      <c r="R169" s="147">
        <f>Q169*H169</f>
        <v>0</v>
      </c>
      <c r="S169" s="147">
        <v>0</v>
      </c>
      <c r="T169" s="148">
        <f>S169*H169</f>
        <v>0</v>
      </c>
      <c r="AR169" s="149" t="s">
        <v>120</v>
      </c>
      <c r="AT169" s="149" t="s">
        <v>311</v>
      </c>
      <c r="AU169" s="149" t="s">
        <v>88</v>
      </c>
      <c r="AY169" s="17" t="s">
        <v>309</v>
      </c>
      <c r="BE169" s="150">
        <f>IF(N169="základní",J169,0)</f>
        <v>0</v>
      </c>
      <c r="BF169" s="150">
        <f>IF(N169="snížená",J169,0)</f>
        <v>0</v>
      </c>
      <c r="BG169" s="150">
        <f>IF(N169="zákl. přenesená",J169,0)</f>
        <v>0</v>
      </c>
      <c r="BH169" s="150">
        <f>IF(N169="sníž. přenesená",J169,0)</f>
        <v>0</v>
      </c>
      <c r="BI169" s="150">
        <f>IF(N169="nulová",J169,0)</f>
        <v>0</v>
      </c>
      <c r="BJ169" s="17" t="s">
        <v>88</v>
      </c>
      <c r="BK169" s="150">
        <f>ROUND(I169*H169,2)</f>
        <v>0</v>
      </c>
      <c r="BL169" s="17" t="s">
        <v>120</v>
      </c>
      <c r="BM169" s="149" t="s">
        <v>410</v>
      </c>
    </row>
    <row r="170" spans="2:65" s="1" customFormat="1" ht="39" x14ac:dyDescent="0.2">
      <c r="B170" s="33"/>
      <c r="D170" s="155" t="s">
        <v>318</v>
      </c>
      <c r="F170" s="156" t="s">
        <v>9367</v>
      </c>
      <c r="I170" s="153"/>
      <c r="L170" s="33"/>
      <c r="M170" s="154"/>
      <c r="T170" s="57"/>
      <c r="AT170" s="17" t="s">
        <v>318</v>
      </c>
      <c r="AU170" s="17" t="s">
        <v>88</v>
      </c>
    </row>
    <row r="171" spans="2:65" s="1" customFormat="1" ht="16.5" customHeight="1" x14ac:dyDescent="0.2">
      <c r="B171" s="137"/>
      <c r="C171" s="138" t="s">
        <v>361</v>
      </c>
      <c r="D171" s="138" t="s">
        <v>311</v>
      </c>
      <c r="E171" s="139" t="s">
        <v>9368</v>
      </c>
      <c r="F171" s="140" t="s">
        <v>9369</v>
      </c>
      <c r="G171" s="141" t="s">
        <v>2702</v>
      </c>
      <c r="H171" s="142">
        <v>1</v>
      </c>
      <c r="I171" s="143"/>
      <c r="J171" s="144">
        <f>ROUND(I171*H171,2)</f>
        <v>0</v>
      </c>
      <c r="K171" s="206" t="s">
        <v>10982</v>
      </c>
      <c r="L171" s="33"/>
      <c r="M171" s="145" t="s">
        <v>1</v>
      </c>
      <c r="N171" s="146" t="s">
        <v>46</v>
      </c>
      <c r="P171" s="147">
        <f>O171*H171</f>
        <v>0</v>
      </c>
      <c r="Q171" s="147">
        <v>0</v>
      </c>
      <c r="R171" s="147">
        <f>Q171*H171</f>
        <v>0</v>
      </c>
      <c r="S171" s="147">
        <v>0</v>
      </c>
      <c r="T171" s="148">
        <f>S171*H171</f>
        <v>0</v>
      </c>
      <c r="AR171" s="149" t="s">
        <v>120</v>
      </c>
      <c r="AT171" s="149" t="s">
        <v>311</v>
      </c>
      <c r="AU171" s="149" t="s">
        <v>88</v>
      </c>
      <c r="AY171" s="17" t="s">
        <v>309</v>
      </c>
      <c r="BE171" s="150">
        <f>IF(N171="základní",J171,0)</f>
        <v>0</v>
      </c>
      <c r="BF171" s="150">
        <f>IF(N171="snížená",J171,0)</f>
        <v>0</v>
      </c>
      <c r="BG171" s="150">
        <f>IF(N171="zákl. přenesená",J171,0)</f>
        <v>0</v>
      </c>
      <c r="BH171" s="150">
        <f>IF(N171="sníž. přenesená",J171,0)</f>
        <v>0</v>
      </c>
      <c r="BI171" s="150">
        <f>IF(N171="nulová",J171,0)</f>
        <v>0</v>
      </c>
      <c r="BJ171" s="17" t="s">
        <v>88</v>
      </c>
      <c r="BK171" s="150">
        <f>ROUND(I171*H171,2)</f>
        <v>0</v>
      </c>
      <c r="BL171" s="17" t="s">
        <v>120</v>
      </c>
      <c r="BM171" s="149" t="s">
        <v>414</v>
      </c>
    </row>
    <row r="172" spans="2:65" s="1" customFormat="1" ht="39" x14ac:dyDescent="0.2">
      <c r="B172" s="33"/>
      <c r="D172" s="155" t="s">
        <v>318</v>
      </c>
      <c r="F172" s="156" t="s">
        <v>9370</v>
      </c>
      <c r="I172" s="153"/>
      <c r="L172" s="33"/>
      <c r="M172" s="154"/>
      <c r="T172" s="57"/>
      <c r="AT172" s="17" t="s">
        <v>318</v>
      </c>
      <c r="AU172" s="17" t="s">
        <v>88</v>
      </c>
    </row>
    <row r="173" spans="2:65" s="1" customFormat="1" ht="16.5" customHeight="1" x14ac:dyDescent="0.2">
      <c r="B173" s="137"/>
      <c r="C173" s="138" t="s">
        <v>416</v>
      </c>
      <c r="D173" s="138" t="s">
        <v>311</v>
      </c>
      <c r="E173" s="139" t="s">
        <v>9362</v>
      </c>
      <c r="F173" s="140" t="s">
        <v>9363</v>
      </c>
      <c r="G173" s="141" t="s">
        <v>2702</v>
      </c>
      <c r="H173" s="142">
        <v>2</v>
      </c>
      <c r="I173" s="143"/>
      <c r="J173" s="144">
        <f>ROUND(I173*H173,2)</f>
        <v>0</v>
      </c>
      <c r="K173" s="206" t="s">
        <v>10982</v>
      </c>
      <c r="L173" s="33"/>
      <c r="M173" s="145" t="s">
        <v>1</v>
      </c>
      <c r="N173" s="146" t="s">
        <v>46</v>
      </c>
      <c r="P173" s="147">
        <f>O173*H173</f>
        <v>0</v>
      </c>
      <c r="Q173" s="147">
        <v>0</v>
      </c>
      <c r="R173" s="147">
        <f>Q173*H173</f>
        <v>0</v>
      </c>
      <c r="S173" s="147">
        <v>0</v>
      </c>
      <c r="T173" s="148">
        <f>S173*H173</f>
        <v>0</v>
      </c>
      <c r="AR173" s="149" t="s">
        <v>120</v>
      </c>
      <c r="AT173" s="149" t="s">
        <v>311</v>
      </c>
      <c r="AU173" s="149" t="s">
        <v>88</v>
      </c>
      <c r="AY173" s="17" t="s">
        <v>309</v>
      </c>
      <c r="BE173" s="150">
        <f>IF(N173="základní",J173,0)</f>
        <v>0</v>
      </c>
      <c r="BF173" s="150">
        <f>IF(N173="snížená",J173,0)</f>
        <v>0</v>
      </c>
      <c r="BG173" s="150">
        <f>IF(N173="zákl. přenesená",J173,0)</f>
        <v>0</v>
      </c>
      <c r="BH173" s="150">
        <f>IF(N173="sníž. přenesená",J173,0)</f>
        <v>0</v>
      </c>
      <c r="BI173" s="150">
        <f>IF(N173="nulová",J173,0)</f>
        <v>0</v>
      </c>
      <c r="BJ173" s="17" t="s">
        <v>88</v>
      </c>
      <c r="BK173" s="150">
        <f>ROUND(I173*H173,2)</f>
        <v>0</v>
      </c>
      <c r="BL173" s="17" t="s">
        <v>120</v>
      </c>
      <c r="BM173" s="149" t="s">
        <v>420</v>
      </c>
    </row>
    <row r="174" spans="2:65" s="1" customFormat="1" ht="48.75" x14ac:dyDescent="0.2">
      <c r="B174" s="33"/>
      <c r="D174" s="155" t="s">
        <v>318</v>
      </c>
      <c r="F174" s="156" t="s">
        <v>9364</v>
      </c>
      <c r="I174" s="153"/>
      <c r="L174" s="33"/>
      <c r="M174" s="154"/>
      <c r="T174" s="57"/>
      <c r="AT174" s="17" t="s">
        <v>318</v>
      </c>
      <c r="AU174" s="17" t="s">
        <v>88</v>
      </c>
    </row>
    <row r="175" spans="2:65" s="1" customFormat="1" ht="16.5" customHeight="1" x14ac:dyDescent="0.2">
      <c r="B175" s="137"/>
      <c r="C175" s="138" t="s">
        <v>367</v>
      </c>
      <c r="D175" s="138" t="s">
        <v>311</v>
      </c>
      <c r="E175" s="139" t="s">
        <v>9365</v>
      </c>
      <c r="F175" s="140" t="s">
        <v>9366</v>
      </c>
      <c r="G175" s="141" t="s">
        <v>2702</v>
      </c>
      <c r="H175" s="142">
        <v>2</v>
      </c>
      <c r="I175" s="143"/>
      <c r="J175" s="144">
        <f>ROUND(I175*H175,2)</f>
        <v>0</v>
      </c>
      <c r="K175" s="206" t="s">
        <v>10982</v>
      </c>
      <c r="L175" s="33"/>
      <c r="M175" s="145" t="s">
        <v>1</v>
      </c>
      <c r="N175" s="146" t="s">
        <v>46</v>
      </c>
      <c r="P175" s="147">
        <f>O175*H175</f>
        <v>0</v>
      </c>
      <c r="Q175" s="147">
        <v>0</v>
      </c>
      <c r="R175" s="147">
        <f>Q175*H175</f>
        <v>0</v>
      </c>
      <c r="S175" s="147">
        <v>0</v>
      </c>
      <c r="T175" s="148">
        <f>S175*H175</f>
        <v>0</v>
      </c>
      <c r="AR175" s="149" t="s">
        <v>120</v>
      </c>
      <c r="AT175" s="149" t="s">
        <v>311</v>
      </c>
      <c r="AU175" s="149" t="s">
        <v>88</v>
      </c>
      <c r="AY175" s="17" t="s">
        <v>309</v>
      </c>
      <c r="BE175" s="150">
        <f>IF(N175="základní",J175,0)</f>
        <v>0</v>
      </c>
      <c r="BF175" s="150">
        <f>IF(N175="snížená",J175,0)</f>
        <v>0</v>
      </c>
      <c r="BG175" s="150">
        <f>IF(N175="zákl. přenesená",J175,0)</f>
        <v>0</v>
      </c>
      <c r="BH175" s="150">
        <f>IF(N175="sníž. přenesená",J175,0)</f>
        <v>0</v>
      </c>
      <c r="BI175" s="150">
        <f>IF(N175="nulová",J175,0)</f>
        <v>0</v>
      </c>
      <c r="BJ175" s="17" t="s">
        <v>88</v>
      </c>
      <c r="BK175" s="150">
        <f>ROUND(I175*H175,2)</f>
        <v>0</v>
      </c>
      <c r="BL175" s="17" t="s">
        <v>120</v>
      </c>
      <c r="BM175" s="149" t="s">
        <v>424</v>
      </c>
    </row>
    <row r="176" spans="2:65" s="1" customFormat="1" ht="39" x14ac:dyDescent="0.2">
      <c r="B176" s="33"/>
      <c r="D176" s="155" t="s">
        <v>318</v>
      </c>
      <c r="F176" s="156" t="s">
        <v>9367</v>
      </c>
      <c r="I176" s="153"/>
      <c r="L176" s="33"/>
      <c r="M176" s="154"/>
      <c r="T176" s="57"/>
      <c r="AT176" s="17" t="s">
        <v>318</v>
      </c>
      <c r="AU176" s="17" t="s">
        <v>88</v>
      </c>
    </row>
    <row r="177" spans="2:65" s="1" customFormat="1" ht="16.5" customHeight="1" x14ac:dyDescent="0.2">
      <c r="B177" s="137"/>
      <c r="C177" s="138" t="s">
        <v>426</v>
      </c>
      <c r="D177" s="138" t="s">
        <v>311</v>
      </c>
      <c r="E177" s="139" t="s">
        <v>9368</v>
      </c>
      <c r="F177" s="140" t="s">
        <v>9369</v>
      </c>
      <c r="G177" s="141" t="s">
        <v>2702</v>
      </c>
      <c r="H177" s="142">
        <v>1</v>
      </c>
      <c r="I177" s="143"/>
      <c r="J177" s="144">
        <f>ROUND(I177*H177,2)</f>
        <v>0</v>
      </c>
      <c r="K177" s="206" t="s">
        <v>10982</v>
      </c>
      <c r="L177" s="33"/>
      <c r="M177" s="145" t="s">
        <v>1</v>
      </c>
      <c r="N177" s="146" t="s">
        <v>46</v>
      </c>
      <c r="P177" s="147">
        <f>O177*H177</f>
        <v>0</v>
      </c>
      <c r="Q177" s="147">
        <v>0</v>
      </c>
      <c r="R177" s="147">
        <f>Q177*H177</f>
        <v>0</v>
      </c>
      <c r="S177" s="147">
        <v>0</v>
      </c>
      <c r="T177" s="148">
        <f>S177*H177</f>
        <v>0</v>
      </c>
      <c r="AR177" s="149" t="s">
        <v>120</v>
      </c>
      <c r="AT177" s="149" t="s">
        <v>311</v>
      </c>
      <c r="AU177" s="149" t="s">
        <v>88</v>
      </c>
      <c r="AY177" s="17" t="s">
        <v>309</v>
      </c>
      <c r="BE177" s="150">
        <f>IF(N177="základní",J177,0)</f>
        <v>0</v>
      </c>
      <c r="BF177" s="150">
        <f>IF(N177="snížená",J177,0)</f>
        <v>0</v>
      </c>
      <c r="BG177" s="150">
        <f>IF(N177="zákl. přenesená",J177,0)</f>
        <v>0</v>
      </c>
      <c r="BH177" s="150">
        <f>IF(N177="sníž. přenesená",J177,0)</f>
        <v>0</v>
      </c>
      <c r="BI177" s="150">
        <f>IF(N177="nulová",J177,0)</f>
        <v>0</v>
      </c>
      <c r="BJ177" s="17" t="s">
        <v>88</v>
      </c>
      <c r="BK177" s="150">
        <f>ROUND(I177*H177,2)</f>
        <v>0</v>
      </c>
      <c r="BL177" s="17" t="s">
        <v>120</v>
      </c>
      <c r="BM177" s="149" t="s">
        <v>429</v>
      </c>
    </row>
    <row r="178" spans="2:65" s="1" customFormat="1" ht="39" x14ac:dyDescent="0.2">
      <c r="B178" s="33"/>
      <c r="D178" s="155" t="s">
        <v>318</v>
      </c>
      <c r="F178" s="156" t="s">
        <v>9370</v>
      </c>
      <c r="I178" s="153"/>
      <c r="L178" s="33"/>
      <c r="M178" s="154"/>
      <c r="T178" s="57"/>
      <c r="AT178" s="17" t="s">
        <v>318</v>
      </c>
      <c r="AU178" s="17" t="s">
        <v>88</v>
      </c>
    </row>
    <row r="179" spans="2:65" s="1" customFormat="1" ht="16.5" customHeight="1" x14ac:dyDescent="0.2">
      <c r="B179" s="137"/>
      <c r="C179" s="138" t="s">
        <v>371</v>
      </c>
      <c r="D179" s="138" t="s">
        <v>311</v>
      </c>
      <c r="E179" s="139" t="s">
        <v>9362</v>
      </c>
      <c r="F179" s="140" t="s">
        <v>9363</v>
      </c>
      <c r="G179" s="141" t="s">
        <v>2702</v>
      </c>
      <c r="H179" s="142">
        <v>2</v>
      </c>
      <c r="I179" s="143"/>
      <c r="J179" s="144">
        <f>ROUND(I179*H179,2)</f>
        <v>0</v>
      </c>
      <c r="K179" s="206" t="s">
        <v>10982</v>
      </c>
      <c r="L179" s="33"/>
      <c r="M179" s="145" t="s">
        <v>1</v>
      </c>
      <c r="N179" s="146" t="s">
        <v>46</v>
      </c>
      <c r="P179" s="147">
        <f>O179*H179</f>
        <v>0</v>
      </c>
      <c r="Q179" s="147">
        <v>0</v>
      </c>
      <c r="R179" s="147">
        <f>Q179*H179</f>
        <v>0</v>
      </c>
      <c r="S179" s="147">
        <v>0</v>
      </c>
      <c r="T179" s="148">
        <f>S179*H179</f>
        <v>0</v>
      </c>
      <c r="AR179" s="149" t="s">
        <v>120</v>
      </c>
      <c r="AT179" s="149" t="s">
        <v>311</v>
      </c>
      <c r="AU179" s="149" t="s">
        <v>88</v>
      </c>
      <c r="AY179" s="17" t="s">
        <v>309</v>
      </c>
      <c r="BE179" s="150">
        <f>IF(N179="základní",J179,0)</f>
        <v>0</v>
      </c>
      <c r="BF179" s="150">
        <f>IF(N179="snížená",J179,0)</f>
        <v>0</v>
      </c>
      <c r="BG179" s="150">
        <f>IF(N179="zákl. přenesená",J179,0)</f>
        <v>0</v>
      </c>
      <c r="BH179" s="150">
        <f>IF(N179="sníž. přenesená",J179,0)</f>
        <v>0</v>
      </c>
      <c r="BI179" s="150">
        <f>IF(N179="nulová",J179,0)</f>
        <v>0</v>
      </c>
      <c r="BJ179" s="17" t="s">
        <v>88</v>
      </c>
      <c r="BK179" s="150">
        <f>ROUND(I179*H179,2)</f>
        <v>0</v>
      </c>
      <c r="BL179" s="17" t="s">
        <v>120</v>
      </c>
      <c r="BM179" s="149" t="s">
        <v>435</v>
      </c>
    </row>
    <row r="180" spans="2:65" s="1" customFormat="1" ht="48.75" x14ac:dyDescent="0.2">
      <c r="B180" s="33"/>
      <c r="D180" s="155" t="s">
        <v>318</v>
      </c>
      <c r="F180" s="156" t="s">
        <v>9364</v>
      </c>
      <c r="I180" s="153"/>
      <c r="L180" s="33"/>
      <c r="M180" s="154"/>
      <c r="T180" s="57"/>
      <c r="AT180" s="17" t="s">
        <v>318</v>
      </c>
      <c r="AU180" s="17" t="s">
        <v>88</v>
      </c>
    </row>
    <row r="181" spans="2:65" s="1" customFormat="1" ht="16.5" customHeight="1" x14ac:dyDescent="0.2">
      <c r="B181" s="137"/>
      <c r="C181" s="138" t="s">
        <v>437</v>
      </c>
      <c r="D181" s="138" t="s">
        <v>311</v>
      </c>
      <c r="E181" s="139" t="s">
        <v>9365</v>
      </c>
      <c r="F181" s="140" t="s">
        <v>9366</v>
      </c>
      <c r="G181" s="141" t="s">
        <v>2702</v>
      </c>
      <c r="H181" s="142">
        <v>2</v>
      </c>
      <c r="I181" s="143"/>
      <c r="J181" s="144">
        <f>ROUND(I181*H181,2)</f>
        <v>0</v>
      </c>
      <c r="K181" s="206" t="s">
        <v>10982</v>
      </c>
      <c r="L181" s="33"/>
      <c r="M181" s="145" t="s">
        <v>1</v>
      </c>
      <c r="N181" s="146" t="s">
        <v>46</v>
      </c>
      <c r="P181" s="147">
        <f>O181*H181</f>
        <v>0</v>
      </c>
      <c r="Q181" s="147">
        <v>0</v>
      </c>
      <c r="R181" s="147">
        <f>Q181*H181</f>
        <v>0</v>
      </c>
      <c r="S181" s="147">
        <v>0</v>
      </c>
      <c r="T181" s="148">
        <f>S181*H181</f>
        <v>0</v>
      </c>
      <c r="AR181" s="149" t="s">
        <v>120</v>
      </c>
      <c r="AT181" s="149" t="s">
        <v>311</v>
      </c>
      <c r="AU181" s="149" t="s">
        <v>88</v>
      </c>
      <c r="AY181" s="17" t="s">
        <v>309</v>
      </c>
      <c r="BE181" s="150">
        <f>IF(N181="základní",J181,0)</f>
        <v>0</v>
      </c>
      <c r="BF181" s="150">
        <f>IF(N181="snížená",J181,0)</f>
        <v>0</v>
      </c>
      <c r="BG181" s="150">
        <f>IF(N181="zákl. přenesená",J181,0)</f>
        <v>0</v>
      </c>
      <c r="BH181" s="150">
        <f>IF(N181="sníž. přenesená",J181,0)</f>
        <v>0</v>
      </c>
      <c r="BI181" s="150">
        <f>IF(N181="nulová",J181,0)</f>
        <v>0</v>
      </c>
      <c r="BJ181" s="17" t="s">
        <v>88</v>
      </c>
      <c r="BK181" s="150">
        <f>ROUND(I181*H181,2)</f>
        <v>0</v>
      </c>
      <c r="BL181" s="17" t="s">
        <v>120</v>
      </c>
      <c r="BM181" s="149" t="s">
        <v>440</v>
      </c>
    </row>
    <row r="182" spans="2:65" s="1" customFormat="1" ht="39" x14ac:dyDescent="0.2">
      <c r="B182" s="33"/>
      <c r="D182" s="155" t="s">
        <v>318</v>
      </c>
      <c r="F182" s="156" t="s">
        <v>9367</v>
      </c>
      <c r="I182" s="153"/>
      <c r="L182" s="33"/>
      <c r="M182" s="154"/>
      <c r="T182" s="57"/>
      <c r="AT182" s="17" t="s">
        <v>318</v>
      </c>
      <c r="AU182" s="17" t="s">
        <v>88</v>
      </c>
    </row>
    <row r="183" spans="2:65" s="1" customFormat="1" ht="16.5" customHeight="1" x14ac:dyDescent="0.2">
      <c r="B183" s="137"/>
      <c r="C183" s="138" t="s">
        <v>376</v>
      </c>
      <c r="D183" s="138" t="s">
        <v>311</v>
      </c>
      <c r="E183" s="139" t="s">
        <v>9368</v>
      </c>
      <c r="F183" s="140" t="s">
        <v>9369</v>
      </c>
      <c r="G183" s="141" t="s">
        <v>2702</v>
      </c>
      <c r="H183" s="142">
        <v>1</v>
      </c>
      <c r="I183" s="143"/>
      <c r="J183" s="144">
        <f>ROUND(I183*H183,2)</f>
        <v>0</v>
      </c>
      <c r="K183" s="206" t="s">
        <v>10982</v>
      </c>
      <c r="L183" s="33"/>
      <c r="M183" s="145" t="s">
        <v>1</v>
      </c>
      <c r="N183" s="146" t="s">
        <v>46</v>
      </c>
      <c r="P183" s="147">
        <f>O183*H183</f>
        <v>0</v>
      </c>
      <c r="Q183" s="147">
        <v>0</v>
      </c>
      <c r="R183" s="147">
        <f>Q183*H183</f>
        <v>0</v>
      </c>
      <c r="S183" s="147">
        <v>0</v>
      </c>
      <c r="T183" s="148">
        <f>S183*H183</f>
        <v>0</v>
      </c>
      <c r="AR183" s="149" t="s">
        <v>120</v>
      </c>
      <c r="AT183" s="149" t="s">
        <v>311</v>
      </c>
      <c r="AU183" s="149" t="s">
        <v>88</v>
      </c>
      <c r="AY183" s="17" t="s">
        <v>309</v>
      </c>
      <c r="BE183" s="150">
        <f>IF(N183="základní",J183,0)</f>
        <v>0</v>
      </c>
      <c r="BF183" s="150">
        <f>IF(N183="snížená",J183,0)</f>
        <v>0</v>
      </c>
      <c r="BG183" s="150">
        <f>IF(N183="zákl. přenesená",J183,0)</f>
        <v>0</v>
      </c>
      <c r="BH183" s="150">
        <f>IF(N183="sníž. přenesená",J183,0)</f>
        <v>0</v>
      </c>
      <c r="BI183" s="150">
        <f>IF(N183="nulová",J183,0)</f>
        <v>0</v>
      </c>
      <c r="BJ183" s="17" t="s">
        <v>88</v>
      </c>
      <c r="BK183" s="150">
        <f>ROUND(I183*H183,2)</f>
        <v>0</v>
      </c>
      <c r="BL183" s="17" t="s">
        <v>120</v>
      </c>
      <c r="BM183" s="149" t="s">
        <v>443</v>
      </c>
    </row>
    <row r="184" spans="2:65" s="1" customFormat="1" ht="39" x14ac:dyDescent="0.2">
      <c r="B184" s="33"/>
      <c r="D184" s="155" t="s">
        <v>318</v>
      </c>
      <c r="F184" s="156" t="s">
        <v>9370</v>
      </c>
      <c r="I184" s="153"/>
      <c r="L184" s="33"/>
      <c r="M184" s="154"/>
      <c r="T184" s="57"/>
      <c r="AT184" s="17" t="s">
        <v>318</v>
      </c>
      <c r="AU184" s="17" t="s">
        <v>88</v>
      </c>
    </row>
    <row r="185" spans="2:65" s="1" customFormat="1" ht="16.5" customHeight="1" x14ac:dyDescent="0.2">
      <c r="B185" s="137"/>
      <c r="C185" s="138" t="s">
        <v>444</v>
      </c>
      <c r="D185" s="138" t="s">
        <v>311</v>
      </c>
      <c r="E185" s="139" t="s">
        <v>9362</v>
      </c>
      <c r="F185" s="140" t="s">
        <v>9363</v>
      </c>
      <c r="G185" s="141" t="s">
        <v>2702</v>
      </c>
      <c r="H185" s="142">
        <v>2</v>
      </c>
      <c r="I185" s="143"/>
      <c r="J185" s="144">
        <f>ROUND(I185*H185,2)</f>
        <v>0</v>
      </c>
      <c r="K185" s="206" t="s">
        <v>10982</v>
      </c>
      <c r="L185" s="33"/>
      <c r="M185" s="145" t="s">
        <v>1</v>
      </c>
      <c r="N185" s="146" t="s">
        <v>46</v>
      </c>
      <c r="P185" s="147">
        <f>O185*H185</f>
        <v>0</v>
      </c>
      <c r="Q185" s="147">
        <v>0</v>
      </c>
      <c r="R185" s="147">
        <f>Q185*H185</f>
        <v>0</v>
      </c>
      <c r="S185" s="147">
        <v>0</v>
      </c>
      <c r="T185" s="148">
        <f>S185*H185</f>
        <v>0</v>
      </c>
      <c r="AR185" s="149" t="s">
        <v>120</v>
      </c>
      <c r="AT185" s="149" t="s">
        <v>311</v>
      </c>
      <c r="AU185" s="149" t="s">
        <v>88</v>
      </c>
      <c r="AY185" s="17" t="s">
        <v>309</v>
      </c>
      <c r="BE185" s="150">
        <f>IF(N185="základní",J185,0)</f>
        <v>0</v>
      </c>
      <c r="BF185" s="150">
        <f>IF(N185="snížená",J185,0)</f>
        <v>0</v>
      </c>
      <c r="BG185" s="150">
        <f>IF(N185="zákl. přenesená",J185,0)</f>
        <v>0</v>
      </c>
      <c r="BH185" s="150">
        <f>IF(N185="sníž. přenesená",J185,0)</f>
        <v>0</v>
      </c>
      <c r="BI185" s="150">
        <f>IF(N185="nulová",J185,0)</f>
        <v>0</v>
      </c>
      <c r="BJ185" s="17" t="s">
        <v>88</v>
      </c>
      <c r="BK185" s="150">
        <f>ROUND(I185*H185,2)</f>
        <v>0</v>
      </c>
      <c r="BL185" s="17" t="s">
        <v>120</v>
      </c>
      <c r="BM185" s="149" t="s">
        <v>447</v>
      </c>
    </row>
    <row r="186" spans="2:65" s="1" customFormat="1" ht="48.75" x14ac:dyDescent="0.2">
      <c r="B186" s="33"/>
      <c r="D186" s="155" t="s">
        <v>318</v>
      </c>
      <c r="F186" s="156" t="s">
        <v>9364</v>
      </c>
      <c r="I186" s="153"/>
      <c r="L186" s="33"/>
      <c r="M186" s="154"/>
      <c r="T186" s="57"/>
      <c r="AT186" s="17" t="s">
        <v>318</v>
      </c>
      <c r="AU186" s="17" t="s">
        <v>88</v>
      </c>
    </row>
    <row r="187" spans="2:65" s="1" customFormat="1" ht="16.5" customHeight="1" x14ac:dyDescent="0.2">
      <c r="B187" s="137"/>
      <c r="C187" s="138" t="s">
        <v>381</v>
      </c>
      <c r="D187" s="138" t="s">
        <v>311</v>
      </c>
      <c r="E187" s="139" t="s">
        <v>9365</v>
      </c>
      <c r="F187" s="140" t="s">
        <v>9366</v>
      </c>
      <c r="G187" s="141" t="s">
        <v>2702</v>
      </c>
      <c r="H187" s="142">
        <v>2</v>
      </c>
      <c r="I187" s="143"/>
      <c r="J187" s="144">
        <f>ROUND(I187*H187,2)</f>
        <v>0</v>
      </c>
      <c r="K187" s="206" t="s">
        <v>10982</v>
      </c>
      <c r="L187" s="33"/>
      <c r="M187" s="145" t="s">
        <v>1</v>
      </c>
      <c r="N187" s="146" t="s">
        <v>46</v>
      </c>
      <c r="P187" s="147">
        <f>O187*H187</f>
        <v>0</v>
      </c>
      <c r="Q187" s="147">
        <v>0</v>
      </c>
      <c r="R187" s="147">
        <f>Q187*H187</f>
        <v>0</v>
      </c>
      <c r="S187" s="147">
        <v>0</v>
      </c>
      <c r="T187" s="148">
        <f>S187*H187</f>
        <v>0</v>
      </c>
      <c r="AR187" s="149" t="s">
        <v>120</v>
      </c>
      <c r="AT187" s="149" t="s">
        <v>311</v>
      </c>
      <c r="AU187" s="149" t="s">
        <v>88</v>
      </c>
      <c r="AY187" s="17" t="s">
        <v>309</v>
      </c>
      <c r="BE187" s="150">
        <f>IF(N187="základní",J187,0)</f>
        <v>0</v>
      </c>
      <c r="BF187" s="150">
        <f>IF(N187="snížená",J187,0)</f>
        <v>0</v>
      </c>
      <c r="BG187" s="150">
        <f>IF(N187="zákl. přenesená",J187,0)</f>
        <v>0</v>
      </c>
      <c r="BH187" s="150">
        <f>IF(N187="sníž. přenesená",J187,0)</f>
        <v>0</v>
      </c>
      <c r="BI187" s="150">
        <f>IF(N187="nulová",J187,0)</f>
        <v>0</v>
      </c>
      <c r="BJ187" s="17" t="s">
        <v>88</v>
      </c>
      <c r="BK187" s="150">
        <f>ROUND(I187*H187,2)</f>
        <v>0</v>
      </c>
      <c r="BL187" s="17" t="s">
        <v>120</v>
      </c>
      <c r="BM187" s="149" t="s">
        <v>452</v>
      </c>
    </row>
    <row r="188" spans="2:65" s="1" customFormat="1" ht="39" x14ac:dyDescent="0.2">
      <c r="B188" s="33"/>
      <c r="D188" s="155" t="s">
        <v>318</v>
      </c>
      <c r="F188" s="156" t="s">
        <v>9367</v>
      </c>
      <c r="I188" s="153"/>
      <c r="L188" s="33"/>
      <c r="M188" s="154"/>
      <c r="T188" s="57"/>
      <c r="AT188" s="17" t="s">
        <v>318</v>
      </c>
      <c r="AU188" s="17" t="s">
        <v>88</v>
      </c>
    </row>
    <row r="189" spans="2:65" s="1" customFormat="1" ht="16.5" customHeight="1" x14ac:dyDescent="0.2">
      <c r="B189" s="137"/>
      <c r="C189" s="138" t="s">
        <v>458</v>
      </c>
      <c r="D189" s="138" t="s">
        <v>311</v>
      </c>
      <c r="E189" s="139" t="s">
        <v>9368</v>
      </c>
      <c r="F189" s="140" t="s">
        <v>9369</v>
      </c>
      <c r="G189" s="141" t="s">
        <v>2702</v>
      </c>
      <c r="H189" s="142">
        <v>1</v>
      </c>
      <c r="I189" s="143"/>
      <c r="J189" s="144">
        <f>ROUND(I189*H189,2)</f>
        <v>0</v>
      </c>
      <c r="K189" s="206" t="s">
        <v>10982</v>
      </c>
      <c r="L189" s="33"/>
      <c r="M189" s="145" t="s">
        <v>1</v>
      </c>
      <c r="N189" s="146" t="s">
        <v>46</v>
      </c>
      <c r="P189" s="147">
        <f>O189*H189</f>
        <v>0</v>
      </c>
      <c r="Q189" s="147">
        <v>0</v>
      </c>
      <c r="R189" s="147">
        <f>Q189*H189</f>
        <v>0</v>
      </c>
      <c r="S189" s="147">
        <v>0</v>
      </c>
      <c r="T189" s="148">
        <f>S189*H189</f>
        <v>0</v>
      </c>
      <c r="AR189" s="149" t="s">
        <v>120</v>
      </c>
      <c r="AT189" s="149" t="s">
        <v>311</v>
      </c>
      <c r="AU189" s="149" t="s">
        <v>88</v>
      </c>
      <c r="AY189" s="17" t="s">
        <v>309</v>
      </c>
      <c r="BE189" s="150">
        <f>IF(N189="základní",J189,0)</f>
        <v>0</v>
      </c>
      <c r="BF189" s="150">
        <f>IF(N189="snížená",J189,0)</f>
        <v>0</v>
      </c>
      <c r="BG189" s="150">
        <f>IF(N189="zákl. přenesená",J189,0)</f>
        <v>0</v>
      </c>
      <c r="BH189" s="150">
        <f>IF(N189="sníž. přenesená",J189,0)</f>
        <v>0</v>
      </c>
      <c r="BI189" s="150">
        <f>IF(N189="nulová",J189,0)</f>
        <v>0</v>
      </c>
      <c r="BJ189" s="17" t="s">
        <v>88</v>
      </c>
      <c r="BK189" s="150">
        <f>ROUND(I189*H189,2)</f>
        <v>0</v>
      </c>
      <c r="BL189" s="17" t="s">
        <v>120</v>
      </c>
      <c r="BM189" s="149" t="s">
        <v>461</v>
      </c>
    </row>
    <row r="190" spans="2:65" s="1" customFormat="1" ht="39" x14ac:dyDescent="0.2">
      <c r="B190" s="33"/>
      <c r="D190" s="155" t="s">
        <v>318</v>
      </c>
      <c r="F190" s="156" t="s">
        <v>9370</v>
      </c>
      <c r="I190" s="153"/>
      <c r="L190" s="33"/>
      <c r="M190" s="154"/>
      <c r="T190" s="57"/>
      <c r="AT190" s="17" t="s">
        <v>318</v>
      </c>
      <c r="AU190" s="17" t="s">
        <v>88</v>
      </c>
    </row>
    <row r="191" spans="2:65" s="1" customFormat="1" ht="16.5" customHeight="1" x14ac:dyDescent="0.2">
      <c r="B191" s="137"/>
      <c r="C191" s="138" t="s">
        <v>385</v>
      </c>
      <c r="D191" s="138" t="s">
        <v>311</v>
      </c>
      <c r="E191" s="139" t="s">
        <v>9362</v>
      </c>
      <c r="F191" s="140" t="s">
        <v>9363</v>
      </c>
      <c r="G191" s="141" t="s">
        <v>2702</v>
      </c>
      <c r="H191" s="142">
        <v>2</v>
      </c>
      <c r="I191" s="143"/>
      <c r="J191" s="144">
        <f>ROUND(I191*H191,2)</f>
        <v>0</v>
      </c>
      <c r="K191" s="206" t="s">
        <v>10982</v>
      </c>
      <c r="L191" s="33"/>
      <c r="M191" s="145" t="s">
        <v>1</v>
      </c>
      <c r="N191" s="146" t="s">
        <v>46</v>
      </c>
      <c r="P191" s="147">
        <f>O191*H191</f>
        <v>0</v>
      </c>
      <c r="Q191" s="147">
        <v>0</v>
      </c>
      <c r="R191" s="147">
        <f>Q191*H191</f>
        <v>0</v>
      </c>
      <c r="S191" s="147">
        <v>0</v>
      </c>
      <c r="T191" s="148">
        <f>S191*H191</f>
        <v>0</v>
      </c>
      <c r="AR191" s="149" t="s">
        <v>120</v>
      </c>
      <c r="AT191" s="149" t="s">
        <v>311</v>
      </c>
      <c r="AU191" s="149" t="s">
        <v>88</v>
      </c>
      <c r="AY191" s="17" t="s">
        <v>309</v>
      </c>
      <c r="BE191" s="150">
        <f>IF(N191="základní",J191,0)</f>
        <v>0</v>
      </c>
      <c r="BF191" s="150">
        <f>IF(N191="snížená",J191,0)</f>
        <v>0</v>
      </c>
      <c r="BG191" s="150">
        <f>IF(N191="zákl. přenesená",J191,0)</f>
        <v>0</v>
      </c>
      <c r="BH191" s="150">
        <f>IF(N191="sníž. přenesená",J191,0)</f>
        <v>0</v>
      </c>
      <c r="BI191" s="150">
        <f>IF(N191="nulová",J191,0)</f>
        <v>0</v>
      </c>
      <c r="BJ191" s="17" t="s">
        <v>88</v>
      </c>
      <c r="BK191" s="150">
        <f>ROUND(I191*H191,2)</f>
        <v>0</v>
      </c>
      <c r="BL191" s="17" t="s">
        <v>120</v>
      </c>
      <c r="BM191" s="149" t="s">
        <v>468</v>
      </c>
    </row>
    <row r="192" spans="2:65" s="1" customFormat="1" ht="48.75" x14ac:dyDescent="0.2">
      <c r="B192" s="33"/>
      <c r="D192" s="155" t="s">
        <v>318</v>
      </c>
      <c r="F192" s="156" t="s">
        <v>9364</v>
      </c>
      <c r="I192" s="153"/>
      <c r="L192" s="33"/>
      <c r="M192" s="154"/>
      <c r="T192" s="57"/>
      <c r="AT192" s="17" t="s">
        <v>318</v>
      </c>
      <c r="AU192" s="17" t="s">
        <v>88</v>
      </c>
    </row>
    <row r="193" spans="2:65" s="1" customFormat="1" ht="16.5" customHeight="1" x14ac:dyDescent="0.2">
      <c r="B193" s="137"/>
      <c r="C193" s="138" t="s">
        <v>471</v>
      </c>
      <c r="D193" s="138" t="s">
        <v>311</v>
      </c>
      <c r="E193" s="139" t="s">
        <v>9365</v>
      </c>
      <c r="F193" s="140" t="s">
        <v>9366</v>
      </c>
      <c r="G193" s="141" t="s">
        <v>2702</v>
      </c>
      <c r="H193" s="142">
        <v>2</v>
      </c>
      <c r="I193" s="143"/>
      <c r="J193" s="144">
        <f>ROUND(I193*H193,2)</f>
        <v>0</v>
      </c>
      <c r="K193" s="206" t="s">
        <v>10982</v>
      </c>
      <c r="L193" s="33"/>
      <c r="M193" s="145" t="s">
        <v>1</v>
      </c>
      <c r="N193" s="146" t="s">
        <v>46</v>
      </c>
      <c r="P193" s="147">
        <f>O193*H193</f>
        <v>0</v>
      </c>
      <c r="Q193" s="147">
        <v>0</v>
      </c>
      <c r="R193" s="147">
        <f>Q193*H193</f>
        <v>0</v>
      </c>
      <c r="S193" s="147">
        <v>0</v>
      </c>
      <c r="T193" s="148">
        <f>S193*H193</f>
        <v>0</v>
      </c>
      <c r="AR193" s="149" t="s">
        <v>120</v>
      </c>
      <c r="AT193" s="149" t="s">
        <v>311</v>
      </c>
      <c r="AU193" s="149" t="s">
        <v>88</v>
      </c>
      <c r="AY193" s="17" t="s">
        <v>309</v>
      </c>
      <c r="BE193" s="150">
        <f>IF(N193="základní",J193,0)</f>
        <v>0</v>
      </c>
      <c r="BF193" s="150">
        <f>IF(N193="snížená",J193,0)</f>
        <v>0</v>
      </c>
      <c r="BG193" s="150">
        <f>IF(N193="zákl. přenesená",J193,0)</f>
        <v>0</v>
      </c>
      <c r="BH193" s="150">
        <f>IF(N193="sníž. přenesená",J193,0)</f>
        <v>0</v>
      </c>
      <c r="BI193" s="150">
        <f>IF(N193="nulová",J193,0)</f>
        <v>0</v>
      </c>
      <c r="BJ193" s="17" t="s">
        <v>88</v>
      </c>
      <c r="BK193" s="150">
        <f>ROUND(I193*H193,2)</f>
        <v>0</v>
      </c>
      <c r="BL193" s="17" t="s">
        <v>120</v>
      </c>
      <c r="BM193" s="149" t="s">
        <v>474</v>
      </c>
    </row>
    <row r="194" spans="2:65" s="1" customFormat="1" ht="39" x14ac:dyDescent="0.2">
      <c r="B194" s="33"/>
      <c r="D194" s="155" t="s">
        <v>318</v>
      </c>
      <c r="F194" s="156" t="s">
        <v>9367</v>
      </c>
      <c r="I194" s="153"/>
      <c r="L194" s="33"/>
      <c r="M194" s="154"/>
      <c r="T194" s="57"/>
      <c r="AT194" s="17" t="s">
        <v>318</v>
      </c>
      <c r="AU194" s="17" t="s">
        <v>88</v>
      </c>
    </row>
    <row r="195" spans="2:65" s="1" customFormat="1" ht="16.5" customHeight="1" x14ac:dyDescent="0.2">
      <c r="B195" s="137"/>
      <c r="C195" s="138" t="s">
        <v>392</v>
      </c>
      <c r="D195" s="138" t="s">
        <v>311</v>
      </c>
      <c r="E195" s="139" t="s">
        <v>9368</v>
      </c>
      <c r="F195" s="140" t="s">
        <v>9369</v>
      </c>
      <c r="G195" s="141" t="s">
        <v>2702</v>
      </c>
      <c r="H195" s="142">
        <v>1</v>
      </c>
      <c r="I195" s="143"/>
      <c r="J195" s="144">
        <f>ROUND(I195*H195,2)</f>
        <v>0</v>
      </c>
      <c r="K195" s="206" t="s">
        <v>10982</v>
      </c>
      <c r="L195" s="33"/>
      <c r="M195" s="145" t="s">
        <v>1</v>
      </c>
      <c r="N195" s="146" t="s">
        <v>46</v>
      </c>
      <c r="P195" s="147">
        <f>O195*H195</f>
        <v>0</v>
      </c>
      <c r="Q195" s="147">
        <v>0</v>
      </c>
      <c r="R195" s="147">
        <f>Q195*H195</f>
        <v>0</v>
      </c>
      <c r="S195" s="147">
        <v>0</v>
      </c>
      <c r="T195" s="148">
        <f>S195*H195</f>
        <v>0</v>
      </c>
      <c r="AR195" s="149" t="s">
        <v>120</v>
      </c>
      <c r="AT195" s="149" t="s">
        <v>311</v>
      </c>
      <c r="AU195" s="149" t="s">
        <v>88</v>
      </c>
      <c r="AY195" s="17" t="s">
        <v>309</v>
      </c>
      <c r="BE195" s="150">
        <f>IF(N195="základní",J195,0)</f>
        <v>0</v>
      </c>
      <c r="BF195" s="150">
        <f>IF(N195="snížená",J195,0)</f>
        <v>0</v>
      </c>
      <c r="BG195" s="150">
        <f>IF(N195="zákl. přenesená",J195,0)</f>
        <v>0</v>
      </c>
      <c r="BH195" s="150">
        <f>IF(N195="sníž. přenesená",J195,0)</f>
        <v>0</v>
      </c>
      <c r="BI195" s="150">
        <f>IF(N195="nulová",J195,0)</f>
        <v>0</v>
      </c>
      <c r="BJ195" s="17" t="s">
        <v>88</v>
      </c>
      <c r="BK195" s="150">
        <f>ROUND(I195*H195,2)</f>
        <v>0</v>
      </c>
      <c r="BL195" s="17" t="s">
        <v>120</v>
      </c>
      <c r="BM195" s="149" t="s">
        <v>478</v>
      </c>
    </row>
    <row r="196" spans="2:65" s="1" customFormat="1" ht="39" x14ac:dyDescent="0.2">
      <c r="B196" s="33"/>
      <c r="D196" s="155" t="s">
        <v>318</v>
      </c>
      <c r="F196" s="156" t="s">
        <v>9370</v>
      </c>
      <c r="I196" s="153"/>
      <c r="L196" s="33"/>
      <c r="M196" s="154"/>
      <c r="T196" s="57"/>
      <c r="AT196" s="17" t="s">
        <v>318</v>
      </c>
      <c r="AU196" s="17" t="s">
        <v>88</v>
      </c>
    </row>
    <row r="197" spans="2:65" s="1" customFormat="1" ht="16.5" customHeight="1" x14ac:dyDescent="0.2">
      <c r="B197" s="137"/>
      <c r="C197" s="138" t="s">
        <v>480</v>
      </c>
      <c r="D197" s="138" t="s">
        <v>311</v>
      </c>
      <c r="E197" s="139" t="s">
        <v>9362</v>
      </c>
      <c r="F197" s="140" t="s">
        <v>9363</v>
      </c>
      <c r="G197" s="141" t="s">
        <v>2702</v>
      </c>
      <c r="H197" s="142">
        <v>1</v>
      </c>
      <c r="I197" s="143"/>
      <c r="J197" s="144">
        <f>ROUND(I197*H197,2)</f>
        <v>0</v>
      </c>
      <c r="K197" s="206" t="s">
        <v>10982</v>
      </c>
      <c r="L197" s="33"/>
      <c r="M197" s="145" t="s">
        <v>1</v>
      </c>
      <c r="N197" s="146" t="s">
        <v>46</v>
      </c>
      <c r="P197" s="147">
        <f>O197*H197</f>
        <v>0</v>
      </c>
      <c r="Q197" s="147">
        <v>0</v>
      </c>
      <c r="R197" s="147">
        <f>Q197*H197</f>
        <v>0</v>
      </c>
      <c r="S197" s="147">
        <v>0</v>
      </c>
      <c r="T197" s="148">
        <f>S197*H197</f>
        <v>0</v>
      </c>
      <c r="AR197" s="149" t="s">
        <v>120</v>
      </c>
      <c r="AT197" s="149" t="s">
        <v>311</v>
      </c>
      <c r="AU197" s="149" t="s">
        <v>88</v>
      </c>
      <c r="AY197" s="17" t="s">
        <v>309</v>
      </c>
      <c r="BE197" s="150">
        <f>IF(N197="základní",J197,0)</f>
        <v>0</v>
      </c>
      <c r="BF197" s="150">
        <f>IF(N197="snížená",J197,0)</f>
        <v>0</v>
      </c>
      <c r="BG197" s="150">
        <f>IF(N197="zákl. přenesená",J197,0)</f>
        <v>0</v>
      </c>
      <c r="BH197" s="150">
        <f>IF(N197="sníž. přenesená",J197,0)</f>
        <v>0</v>
      </c>
      <c r="BI197" s="150">
        <f>IF(N197="nulová",J197,0)</f>
        <v>0</v>
      </c>
      <c r="BJ197" s="17" t="s">
        <v>88</v>
      </c>
      <c r="BK197" s="150">
        <f>ROUND(I197*H197,2)</f>
        <v>0</v>
      </c>
      <c r="BL197" s="17" t="s">
        <v>120</v>
      </c>
      <c r="BM197" s="149" t="s">
        <v>483</v>
      </c>
    </row>
    <row r="198" spans="2:65" s="1" customFormat="1" ht="48.75" x14ac:dyDescent="0.2">
      <c r="B198" s="33"/>
      <c r="D198" s="155" t="s">
        <v>318</v>
      </c>
      <c r="F198" s="156" t="s">
        <v>9364</v>
      </c>
      <c r="I198" s="153"/>
      <c r="L198" s="33"/>
      <c r="M198" s="154"/>
      <c r="T198" s="57"/>
      <c r="AT198" s="17" t="s">
        <v>318</v>
      </c>
      <c r="AU198" s="17" t="s">
        <v>88</v>
      </c>
    </row>
    <row r="199" spans="2:65" s="1" customFormat="1" ht="16.5" customHeight="1" x14ac:dyDescent="0.2">
      <c r="B199" s="137"/>
      <c r="C199" s="138" t="s">
        <v>398</v>
      </c>
      <c r="D199" s="138" t="s">
        <v>311</v>
      </c>
      <c r="E199" s="139" t="s">
        <v>9365</v>
      </c>
      <c r="F199" s="140" t="s">
        <v>9366</v>
      </c>
      <c r="G199" s="141" t="s">
        <v>2702</v>
      </c>
      <c r="H199" s="142">
        <v>1</v>
      </c>
      <c r="I199" s="143"/>
      <c r="J199" s="144">
        <f>ROUND(I199*H199,2)</f>
        <v>0</v>
      </c>
      <c r="K199" s="206" t="s">
        <v>10982</v>
      </c>
      <c r="L199" s="33"/>
      <c r="M199" s="145" t="s">
        <v>1</v>
      </c>
      <c r="N199" s="146" t="s">
        <v>46</v>
      </c>
      <c r="P199" s="147">
        <f>O199*H199</f>
        <v>0</v>
      </c>
      <c r="Q199" s="147">
        <v>0</v>
      </c>
      <c r="R199" s="147">
        <f>Q199*H199</f>
        <v>0</v>
      </c>
      <c r="S199" s="147">
        <v>0</v>
      </c>
      <c r="T199" s="148">
        <f>S199*H199</f>
        <v>0</v>
      </c>
      <c r="AR199" s="149" t="s">
        <v>120</v>
      </c>
      <c r="AT199" s="149" t="s">
        <v>311</v>
      </c>
      <c r="AU199" s="149" t="s">
        <v>88</v>
      </c>
      <c r="AY199" s="17" t="s">
        <v>309</v>
      </c>
      <c r="BE199" s="150">
        <f>IF(N199="základní",J199,0)</f>
        <v>0</v>
      </c>
      <c r="BF199" s="150">
        <f>IF(N199="snížená",J199,0)</f>
        <v>0</v>
      </c>
      <c r="BG199" s="150">
        <f>IF(N199="zákl. přenesená",J199,0)</f>
        <v>0</v>
      </c>
      <c r="BH199" s="150">
        <f>IF(N199="sníž. přenesená",J199,0)</f>
        <v>0</v>
      </c>
      <c r="BI199" s="150">
        <f>IF(N199="nulová",J199,0)</f>
        <v>0</v>
      </c>
      <c r="BJ199" s="17" t="s">
        <v>88</v>
      </c>
      <c r="BK199" s="150">
        <f>ROUND(I199*H199,2)</f>
        <v>0</v>
      </c>
      <c r="BL199" s="17" t="s">
        <v>120</v>
      </c>
      <c r="BM199" s="149" t="s">
        <v>488</v>
      </c>
    </row>
    <row r="200" spans="2:65" s="1" customFormat="1" ht="39" x14ac:dyDescent="0.2">
      <c r="B200" s="33"/>
      <c r="D200" s="155" t="s">
        <v>318</v>
      </c>
      <c r="F200" s="156" t="s">
        <v>9367</v>
      </c>
      <c r="I200" s="153"/>
      <c r="L200" s="33"/>
      <c r="M200" s="154"/>
      <c r="T200" s="57"/>
      <c r="AT200" s="17" t="s">
        <v>318</v>
      </c>
      <c r="AU200" s="17" t="s">
        <v>88</v>
      </c>
    </row>
    <row r="201" spans="2:65" s="1" customFormat="1" ht="16.5" customHeight="1" x14ac:dyDescent="0.2">
      <c r="B201" s="137"/>
      <c r="C201" s="138" t="s">
        <v>491</v>
      </c>
      <c r="D201" s="138" t="s">
        <v>311</v>
      </c>
      <c r="E201" s="139" t="s">
        <v>9368</v>
      </c>
      <c r="F201" s="140" t="s">
        <v>9369</v>
      </c>
      <c r="G201" s="141" t="s">
        <v>2702</v>
      </c>
      <c r="H201" s="142">
        <v>1</v>
      </c>
      <c r="I201" s="143"/>
      <c r="J201" s="144">
        <f>ROUND(I201*H201,2)</f>
        <v>0</v>
      </c>
      <c r="K201" s="206" t="s">
        <v>10982</v>
      </c>
      <c r="L201" s="33"/>
      <c r="M201" s="145" t="s">
        <v>1</v>
      </c>
      <c r="N201" s="146" t="s">
        <v>46</v>
      </c>
      <c r="P201" s="147">
        <f>O201*H201</f>
        <v>0</v>
      </c>
      <c r="Q201" s="147">
        <v>0</v>
      </c>
      <c r="R201" s="147">
        <f>Q201*H201</f>
        <v>0</v>
      </c>
      <c r="S201" s="147">
        <v>0</v>
      </c>
      <c r="T201" s="148">
        <f>S201*H201</f>
        <v>0</v>
      </c>
      <c r="AR201" s="149" t="s">
        <v>120</v>
      </c>
      <c r="AT201" s="149" t="s">
        <v>311</v>
      </c>
      <c r="AU201" s="149" t="s">
        <v>88</v>
      </c>
      <c r="AY201" s="17" t="s">
        <v>309</v>
      </c>
      <c r="BE201" s="150">
        <f>IF(N201="základní",J201,0)</f>
        <v>0</v>
      </c>
      <c r="BF201" s="150">
        <f>IF(N201="snížená",J201,0)</f>
        <v>0</v>
      </c>
      <c r="BG201" s="150">
        <f>IF(N201="zákl. přenesená",J201,0)</f>
        <v>0</v>
      </c>
      <c r="BH201" s="150">
        <f>IF(N201="sníž. přenesená",J201,0)</f>
        <v>0</v>
      </c>
      <c r="BI201" s="150">
        <f>IF(N201="nulová",J201,0)</f>
        <v>0</v>
      </c>
      <c r="BJ201" s="17" t="s">
        <v>88</v>
      </c>
      <c r="BK201" s="150">
        <f>ROUND(I201*H201,2)</f>
        <v>0</v>
      </c>
      <c r="BL201" s="17" t="s">
        <v>120</v>
      </c>
      <c r="BM201" s="149" t="s">
        <v>494</v>
      </c>
    </row>
    <row r="202" spans="2:65" s="1" customFormat="1" ht="39" x14ac:dyDescent="0.2">
      <c r="B202" s="33"/>
      <c r="D202" s="155" t="s">
        <v>318</v>
      </c>
      <c r="F202" s="156" t="s">
        <v>9370</v>
      </c>
      <c r="I202" s="153"/>
      <c r="L202" s="33"/>
      <c r="M202" s="154"/>
      <c r="T202" s="57"/>
      <c r="AT202" s="17" t="s">
        <v>318</v>
      </c>
      <c r="AU202" s="17" t="s">
        <v>88</v>
      </c>
    </row>
    <row r="203" spans="2:65" s="1" customFormat="1" ht="16.5" customHeight="1" x14ac:dyDescent="0.2">
      <c r="B203" s="137"/>
      <c r="C203" s="138" t="s">
        <v>402</v>
      </c>
      <c r="D203" s="138" t="s">
        <v>311</v>
      </c>
      <c r="E203" s="139" t="s">
        <v>9362</v>
      </c>
      <c r="F203" s="140" t="s">
        <v>9363</v>
      </c>
      <c r="G203" s="141" t="s">
        <v>2702</v>
      </c>
      <c r="H203" s="142">
        <v>1</v>
      </c>
      <c r="I203" s="143"/>
      <c r="J203" s="144">
        <f>ROUND(I203*H203,2)</f>
        <v>0</v>
      </c>
      <c r="K203" s="206" t="s">
        <v>10982</v>
      </c>
      <c r="L203" s="33"/>
      <c r="M203" s="145" t="s">
        <v>1</v>
      </c>
      <c r="N203" s="146" t="s">
        <v>46</v>
      </c>
      <c r="P203" s="147">
        <f>O203*H203</f>
        <v>0</v>
      </c>
      <c r="Q203" s="147">
        <v>0</v>
      </c>
      <c r="R203" s="147">
        <f>Q203*H203</f>
        <v>0</v>
      </c>
      <c r="S203" s="147">
        <v>0</v>
      </c>
      <c r="T203" s="148">
        <f>S203*H203</f>
        <v>0</v>
      </c>
      <c r="AR203" s="149" t="s">
        <v>120</v>
      </c>
      <c r="AT203" s="149" t="s">
        <v>311</v>
      </c>
      <c r="AU203" s="149" t="s">
        <v>88</v>
      </c>
      <c r="AY203" s="17" t="s">
        <v>309</v>
      </c>
      <c r="BE203" s="150">
        <f>IF(N203="základní",J203,0)</f>
        <v>0</v>
      </c>
      <c r="BF203" s="150">
        <f>IF(N203="snížená",J203,0)</f>
        <v>0</v>
      </c>
      <c r="BG203" s="150">
        <f>IF(N203="zákl. přenesená",J203,0)</f>
        <v>0</v>
      </c>
      <c r="BH203" s="150">
        <f>IF(N203="sníž. přenesená",J203,0)</f>
        <v>0</v>
      </c>
      <c r="BI203" s="150">
        <f>IF(N203="nulová",J203,0)</f>
        <v>0</v>
      </c>
      <c r="BJ203" s="17" t="s">
        <v>88</v>
      </c>
      <c r="BK203" s="150">
        <f>ROUND(I203*H203,2)</f>
        <v>0</v>
      </c>
      <c r="BL203" s="17" t="s">
        <v>120</v>
      </c>
      <c r="BM203" s="149" t="s">
        <v>501</v>
      </c>
    </row>
    <row r="204" spans="2:65" s="1" customFormat="1" ht="48.75" x14ac:dyDescent="0.2">
      <c r="B204" s="33"/>
      <c r="D204" s="155" t="s">
        <v>318</v>
      </c>
      <c r="F204" s="156" t="s">
        <v>9364</v>
      </c>
      <c r="I204" s="153"/>
      <c r="L204" s="33"/>
      <c r="M204" s="154"/>
      <c r="T204" s="57"/>
      <c r="AT204" s="17" t="s">
        <v>318</v>
      </c>
      <c r="AU204" s="17" t="s">
        <v>88</v>
      </c>
    </row>
    <row r="205" spans="2:65" s="1" customFormat="1" ht="16.5" customHeight="1" x14ac:dyDescent="0.2">
      <c r="B205" s="137"/>
      <c r="C205" s="138" t="s">
        <v>503</v>
      </c>
      <c r="D205" s="138" t="s">
        <v>311</v>
      </c>
      <c r="E205" s="139" t="s">
        <v>9365</v>
      </c>
      <c r="F205" s="140" t="s">
        <v>9366</v>
      </c>
      <c r="G205" s="141" t="s">
        <v>2702</v>
      </c>
      <c r="H205" s="142">
        <v>1</v>
      </c>
      <c r="I205" s="143"/>
      <c r="J205" s="144">
        <f>ROUND(I205*H205,2)</f>
        <v>0</v>
      </c>
      <c r="K205" s="206" t="s">
        <v>10982</v>
      </c>
      <c r="L205" s="33"/>
      <c r="M205" s="145" t="s">
        <v>1</v>
      </c>
      <c r="N205" s="146" t="s">
        <v>46</v>
      </c>
      <c r="P205" s="147">
        <f>O205*H205</f>
        <v>0</v>
      </c>
      <c r="Q205" s="147">
        <v>0</v>
      </c>
      <c r="R205" s="147">
        <f>Q205*H205</f>
        <v>0</v>
      </c>
      <c r="S205" s="147">
        <v>0</v>
      </c>
      <c r="T205" s="148">
        <f>S205*H205</f>
        <v>0</v>
      </c>
      <c r="AR205" s="149" t="s">
        <v>120</v>
      </c>
      <c r="AT205" s="149" t="s">
        <v>311</v>
      </c>
      <c r="AU205" s="149" t="s">
        <v>88</v>
      </c>
      <c r="AY205" s="17" t="s">
        <v>309</v>
      </c>
      <c r="BE205" s="150">
        <f>IF(N205="základní",J205,0)</f>
        <v>0</v>
      </c>
      <c r="BF205" s="150">
        <f>IF(N205="snížená",J205,0)</f>
        <v>0</v>
      </c>
      <c r="BG205" s="150">
        <f>IF(N205="zákl. přenesená",J205,0)</f>
        <v>0</v>
      </c>
      <c r="BH205" s="150">
        <f>IF(N205="sníž. přenesená",J205,0)</f>
        <v>0</v>
      </c>
      <c r="BI205" s="150">
        <f>IF(N205="nulová",J205,0)</f>
        <v>0</v>
      </c>
      <c r="BJ205" s="17" t="s">
        <v>88</v>
      </c>
      <c r="BK205" s="150">
        <f>ROUND(I205*H205,2)</f>
        <v>0</v>
      </c>
      <c r="BL205" s="17" t="s">
        <v>120</v>
      </c>
      <c r="BM205" s="149" t="s">
        <v>506</v>
      </c>
    </row>
    <row r="206" spans="2:65" s="1" customFormat="1" ht="39" x14ac:dyDescent="0.2">
      <c r="B206" s="33"/>
      <c r="D206" s="155" t="s">
        <v>318</v>
      </c>
      <c r="F206" s="156" t="s">
        <v>9367</v>
      </c>
      <c r="I206" s="153"/>
      <c r="L206" s="33"/>
      <c r="M206" s="154"/>
      <c r="T206" s="57"/>
      <c r="AT206" s="17" t="s">
        <v>318</v>
      </c>
      <c r="AU206" s="17" t="s">
        <v>88</v>
      </c>
    </row>
    <row r="207" spans="2:65" s="1" customFormat="1" ht="16.5" customHeight="1" x14ac:dyDescent="0.2">
      <c r="B207" s="137"/>
      <c r="C207" s="138" t="s">
        <v>406</v>
      </c>
      <c r="D207" s="138" t="s">
        <v>311</v>
      </c>
      <c r="E207" s="139" t="s">
        <v>9368</v>
      </c>
      <c r="F207" s="140" t="s">
        <v>9369</v>
      </c>
      <c r="G207" s="141" t="s">
        <v>2702</v>
      </c>
      <c r="H207" s="142">
        <v>1</v>
      </c>
      <c r="I207" s="143"/>
      <c r="J207" s="144">
        <f>ROUND(I207*H207,2)</f>
        <v>0</v>
      </c>
      <c r="K207" s="206" t="s">
        <v>10982</v>
      </c>
      <c r="L207" s="33"/>
      <c r="M207" s="145" t="s">
        <v>1</v>
      </c>
      <c r="N207" s="146" t="s">
        <v>46</v>
      </c>
      <c r="P207" s="147">
        <f>O207*H207</f>
        <v>0</v>
      </c>
      <c r="Q207" s="147">
        <v>0</v>
      </c>
      <c r="R207" s="147">
        <f>Q207*H207</f>
        <v>0</v>
      </c>
      <c r="S207" s="147">
        <v>0</v>
      </c>
      <c r="T207" s="148">
        <f>S207*H207</f>
        <v>0</v>
      </c>
      <c r="AR207" s="149" t="s">
        <v>120</v>
      </c>
      <c r="AT207" s="149" t="s">
        <v>311</v>
      </c>
      <c r="AU207" s="149" t="s">
        <v>88</v>
      </c>
      <c r="AY207" s="17" t="s">
        <v>309</v>
      </c>
      <c r="BE207" s="150">
        <f>IF(N207="základní",J207,0)</f>
        <v>0</v>
      </c>
      <c r="BF207" s="150">
        <f>IF(N207="snížená",J207,0)</f>
        <v>0</v>
      </c>
      <c r="BG207" s="150">
        <f>IF(N207="zákl. přenesená",J207,0)</f>
        <v>0</v>
      </c>
      <c r="BH207" s="150">
        <f>IF(N207="sníž. přenesená",J207,0)</f>
        <v>0</v>
      </c>
      <c r="BI207" s="150">
        <f>IF(N207="nulová",J207,0)</f>
        <v>0</v>
      </c>
      <c r="BJ207" s="17" t="s">
        <v>88</v>
      </c>
      <c r="BK207" s="150">
        <f>ROUND(I207*H207,2)</f>
        <v>0</v>
      </c>
      <c r="BL207" s="17" t="s">
        <v>120</v>
      </c>
      <c r="BM207" s="149" t="s">
        <v>513</v>
      </c>
    </row>
    <row r="208" spans="2:65" s="1" customFormat="1" ht="39" x14ac:dyDescent="0.2">
      <c r="B208" s="33"/>
      <c r="D208" s="155" t="s">
        <v>318</v>
      </c>
      <c r="F208" s="156" t="s">
        <v>9370</v>
      </c>
      <c r="I208" s="153"/>
      <c r="L208" s="33"/>
      <c r="M208" s="154"/>
      <c r="T208" s="57"/>
      <c r="AT208" s="17" t="s">
        <v>318</v>
      </c>
      <c r="AU208" s="17" t="s">
        <v>88</v>
      </c>
    </row>
    <row r="209" spans="2:65" s="1" customFormat="1" ht="16.5" customHeight="1" x14ac:dyDescent="0.2">
      <c r="B209" s="137"/>
      <c r="C209" s="138" t="s">
        <v>516</v>
      </c>
      <c r="D209" s="138" t="s">
        <v>311</v>
      </c>
      <c r="E209" s="139" t="s">
        <v>9371</v>
      </c>
      <c r="F209" s="140" t="s">
        <v>9372</v>
      </c>
      <c r="G209" s="141" t="s">
        <v>2702</v>
      </c>
      <c r="H209" s="142">
        <v>1</v>
      </c>
      <c r="I209" s="143"/>
      <c r="J209" s="144">
        <f>ROUND(I209*H209,2)</f>
        <v>0</v>
      </c>
      <c r="K209" s="206" t="s">
        <v>10982</v>
      </c>
      <c r="L209" s="33"/>
      <c r="M209" s="145" t="s">
        <v>1</v>
      </c>
      <c r="N209" s="146" t="s">
        <v>46</v>
      </c>
      <c r="P209" s="147">
        <f>O209*H209</f>
        <v>0</v>
      </c>
      <c r="Q209" s="147">
        <v>0</v>
      </c>
      <c r="R209" s="147">
        <f>Q209*H209</f>
        <v>0</v>
      </c>
      <c r="S209" s="147">
        <v>0</v>
      </c>
      <c r="T209" s="148">
        <f>S209*H209</f>
        <v>0</v>
      </c>
      <c r="AR209" s="149" t="s">
        <v>120</v>
      </c>
      <c r="AT209" s="149" t="s">
        <v>311</v>
      </c>
      <c r="AU209" s="149" t="s">
        <v>88</v>
      </c>
      <c r="AY209" s="17" t="s">
        <v>309</v>
      </c>
      <c r="BE209" s="150">
        <f>IF(N209="základní",J209,0)</f>
        <v>0</v>
      </c>
      <c r="BF209" s="150">
        <f>IF(N209="snížená",J209,0)</f>
        <v>0</v>
      </c>
      <c r="BG209" s="150">
        <f>IF(N209="zákl. přenesená",J209,0)</f>
        <v>0</v>
      </c>
      <c r="BH209" s="150">
        <f>IF(N209="sníž. přenesená",J209,0)</f>
        <v>0</v>
      </c>
      <c r="BI209" s="150">
        <f>IF(N209="nulová",J209,0)</f>
        <v>0</v>
      </c>
      <c r="BJ209" s="17" t="s">
        <v>88</v>
      </c>
      <c r="BK209" s="150">
        <f>ROUND(I209*H209,2)</f>
        <v>0</v>
      </c>
      <c r="BL209" s="17" t="s">
        <v>120</v>
      </c>
      <c r="BM209" s="149" t="s">
        <v>519</v>
      </c>
    </row>
    <row r="210" spans="2:65" s="1" customFormat="1" ht="48.75" x14ac:dyDescent="0.2">
      <c r="B210" s="33"/>
      <c r="D210" s="155" t="s">
        <v>318</v>
      </c>
      <c r="F210" s="156" t="s">
        <v>9373</v>
      </c>
      <c r="I210" s="153"/>
      <c r="L210" s="33"/>
      <c r="M210" s="154"/>
      <c r="T210" s="57"/>
      <c r="AT210" s="17" t="s">
        <v>318</v>
      </c>
      <c r="AU210" s="17" t="s">
        <v>88</v>
      </c>
    </row>
    <row r="211" spans="2:65" s="1" customFormat="1" ht="16.5" customHeight="1" x14ac:dyDescent="0.2">
      <c r="B211" s="137"/>
      <c r="C211" s="138" t="s">
        <v>410</v>
      </c>
      <c r="D211" s="138" t="s">
        <v>311</v>
      </c>
      <c r="E211" s="139" t="s">
        <v>9374</v>
      </c>
      <c r="F211" s="140" t="s">
        <v>9375</v>
      </c>
      <c r="G211" s="141" t="s">
        <v>2702</v>
      </c>
      <c r="H211" s="142">
        <v>1</v>
      </c>
      <c r="I211" s="143"/>
      <c r="J211" s="144">
        <f>ROUND(I211*H211,2)</f>
        <v>0</v>
      </c>
      <c r="K211" s="206" t="s">
        <v>10982</v>
      </c>
      <c r="L211" s="33"/>
      <c r="M211" s="145" t="s">
        <v>1</v>
      </c>
      <c r="N211" s="146" t="s">
        <v>46</v>
      </c>
      <c r="P211" s="147">
        <f>O211*H211</f>
        <v>0</v>
      </c>
      <c r="Q211" s="147">
        <v>0</v>
      </c>
      <c r="R211" s="147">
        <f>Q211*H211</f>
        <v>0</v>
      </c>
      <c r="S211" s="147">
        <v>0</v>
      </c>
      <c r="T211" s="148">
        <f>S211*H211</f>
        <v>0</v>
      </c>
      <c r="AR211" s="149" t="s">
        <v>120</v>
      </c>
      <c r="AT211" s="149" t="s">
        <v>311</v>
      </c>
      <c r="AU211" s="149" t="s">
        <v>88</v>
      </c>
      <c r="AY211" s="17" t="s">
        <v>309</v>
      </c>
      <c r="BE211" s="150">
        <f>IF(N211="základní",J211,0)</f>
        <v>0</v>
      </c>
      <c r="BF211" s="150">
        <f>IF(N211="snížená",J211,0)</f>
        <v>0</v>
      </c>
      <c r="BG211" s="150">
        <f>IF(N211="zákl. přenesená",J211,0)</f>
        <v>0</v>
      </c>
      <c r="BH211" s="150">
        <f>IF(N211="sníž. přenesená",J211,0)</f>
        <v>0</v>
      </c>
      <c r="BI211" s="150">
        <f>IF(N211="nulová",J211,0)</f>
        <v>0</v>
      </c>
      <c r="BJ211" s="17" t="s">
        <v>88</v>
      </c>
      <c r="BK211" s="150">
        <f>ROUND(I211*H211,2)</f>
        <v>0</v>
      </c>
      <c r="BL211" s="17" t="s">
        <v>120</v>
      </c>
      <c r="BM211" s="149" t="s">
        <v>521</v>
      </c>
    </row>
    <row r="212" spans="2:65" s="1" customFormat="1" ht="39" x14ac:dyDescent="0.2">
      <c r="B212" s="33"/>
      <c r="D212" s="155" t="s">
        <v>318</v>
      </c>
      <c r="F212" s="156" t="s">
        <v>9376</v>
      </c>
      <c r="I212" s="153"/>
      <c r="L212" s="33"/>
      <c r="M212" s="154"/>
      <c r="T212" s="57"/>
      <c r="AT212" s="17" t="s">
        <v>318</v>
      </c>
      <c r="AU212" s="17" t="s">
        <v>88</v>
      </c>
    </row>
    <row r="213" spans="2:65" s="1" customFormat="1" ht="16.5" customHeight="1" x14ac:dyDescent="0.2">
      <c r="B213" s="137"/>
      <c r="C213" s="138" t="s">
        <v>523</v>
      </c>
      <c r="D213" s="138" t="s">
        <v>311</v>
      </c>
      <c r="E213" s="139" t="s">
        <v>9377</v>
      </c>
      <c r="F213" s="140" t="s">
        <v>9378</v>
      </c>
      <c r="G213" s="141" t="s">
        <v>2702</v>
      </c>
      <c r="H213" s="142">
        <v>1</v>
      </c>
      <c r="I213" s="143"/>
      <c r="J213" s="144">
        <f>ROUND(I213*H213,2)</f>
        <v>0</v>
      </c>
      <c r="K213" s="206" t="s">
        <v>10982</v>
      </c>
      <c r="L213" s="33"/>
      <c r="M213" s="145" t="s">
        <v>1</v>
      </c>
      <c r="N213" s="146" t="s">
        <v>46</v>
      </c>
      <c r="P213" s="147">
        <f>O213*H213</f>
        <v>0</v>
      </c>
      <c r="Q213" s="147">
        <v>0</v>
      </c>
      <c r="R213" s="147">
        <f>Q213*H213</f>
        <v>0</v>
      </c>
      <c r="S213" s="147">
        <v>0</v>
      </c>
      <c r="T213" s="148">
        <f>S213*H213</f>
        <v>0</v>
      </c>
      <c r="AR213" s="149" t="s">
        <v>120</v>
      </c>
      <c r="AT213" s="149" t="s">
        <v>311</v>
      </c>
      <c r="AU213" s="149" t="s">
        <v>88</v>
      </c>
      <c r="AY213" s="17" t="s">
        <v>309</v>
      </c>
      <c r="BE213" s="150">
        <f>IF(N213="základní",J213,0)</f>
        <v>0</v>
      </c>
      <c r="BF213" s="150">
        <f>IF(N213="snížená",J213,0)</f>
        <v>0</v>
      </c>
      <c r="BG213" s="150">
        <f>IF(N213="zákl. přenesená",J213,0)</f>
        <v>0</v>
      </c>
      <c r="BH213" s="150">
        <f>IF(N213="sníž. přenesená",J213,0)</f>
        <v>0</v>
      </c>
      <c r="BI213" s="150">
        <f>IF(N213="nulová",J213,0)</f>
        <v>0</v>
      </c>
      <c r="BJ213" s="17" t="s">
        <v>88</v>
      </c>
      <c r="BK213" s="150">
        <f>ROUND(I213*H213,2)</f>
        <v>0</v>
      </c>
      <c r="BL213" s="17" t="s">
        <v>120</v>
      </c>
      <c r="BM213" s="149" t="s">
        <v>524</v>
      </c>
    </row>
    <row r="214" spans="2:65" s="1" customFormat="1" ht="39" x14ac:dyDescent="0.2">
      <c r="B214" s="33"/>
      <c r="D214" s="155" t="s">
        <v>318</v>
      </c>
      <c r="F214" s="156" t="s">
        <v>9379</v>
      </c>
      <c r="I214" s="153"/>
      <c r="L214" s="33"/>
      <c r="M214" s="154"/>
      <c r="T214" s="57"/>
      <c r="AT214" s="17" t="s">
        <v>318</v>
      </c>
      <c r="AU214" s="17" t="s">
        <v>88</v>
      </c>
    </row>
    <row r="215" spans="2:65" s="1" customFormat="1" ht="16.5" customHeight="1" x14ac:dyDescent="0.2">
      <c r="B215" s="137"/>
      <c r="C215" s="138" t="s">
        <v>414</v>
      </c>
      <c r="D215" s="138" t="s">
        <v>311</v>
      </c>
      <c r="E215" s="139" t="s">
        <v>9380</v>
      </c>
      <c r="F215" s="140" t="s">
        <v>9381</v>
      </c>
      <c r="G215" s="141" t="s">
        <v>2702</v>
      </c>
      <c r="H215" s="142">
        <v>1</v>
      </c>
      <c r="I215" s="143"/>
      <c r="J215" s="144">
        <f>ROUND(I215*H215,2)</f>
        <v>0</v>
      </c>
      <c r="K215" s="206" t="s">
        <v>10982</v>
      </c>
      <c r="L215" s="33"/>
      <c r="M215" s="145" t="s">
        <v>1</v>
      </c>
      <c r="N215" s="146" t="s">
        <v>46</v>
      </c>
      <c r="P215" s="147">
        <f>O215*H215</f>
        <v>0</v>
      </c>
      <c r="Q215" s="147">
        <v>0</v>
      </c>
      <c r="R215" s="147">
        <f>Q215*H215</f>
        <v>0</v>
      </c>
      <c r="S215" s="147">
        <v>0</v>
      </c>
      <c r="T215" s="148">
        <f>S215*H215</f>
        <v>0</v>
      </c>
      <c r="AR215" s="149" t="s">
        <v>120</v>
      </c>
      <c r="AT215" s="149" t="s">
        <v>311</v>
      </c>
      <c r="AU215" s="149" t="s">
        <v>88</v>
      </c>
      <c r="AY215" s="17" t="s">
        <v>309</v>
      </c>
      <c r="BE215" s="150">
        <f>IF(N215="základní",J215,0)</f>
        <v>0</v>
      </c>
      <c r="BF215" s="150">
        <f>IF(N215="snížená",J215,0)</f>
        <v>0</v>
      </c>
      <c r="BG215" s="150">
        <f>IF(N215="zákl. přenesená",J215,0)</f>
        <v>0</v>
      </c>
      <c r="BH215" s="150">
        <f>IF(N215="sníž. přenesená",J215,0)</f>
        <v>0</v>
      </c>
      <c r="BI215" s="150">
        <f>IF(N215="nulová",J215,0)</f>
        <v>0</v>
      </c>
      <c r="BJ215" s="17" t="s">
        <v>88</v>
      </c>
      <c r="BK215" s="150">
        <f>ROUND(I215*H215,2)</f>
        <v>0</v>
      </c>
      <c r="BL215" s="17" t="s">
        <v>120</v>
      </c>
      <c r="BM215" s="149" t="s">
        <v>527</v>
      </c>
    </row>
    <row r="216" spans="2:65" s="1" customFormat="1" ht="29.25" x14ac:dyDescent="0.2">
      <c r="B216" s="33"/>
      <c r="D216" s="155" t="s">
        <v>318</v>
      </c>
      <c r="F216" s="156" t="s">
        <v>9382</v>
      </c>
      <c r="I216" s="153"/>
      <c r="L216" s="33"/>
      <c r="M216" s="154"/>
      <c r="T216" s="57"/>
      <c r="AT216" s="17" t="s">
        <v>318</v>
      </c>
      <c r="AU216" s="17" t="s">
        <v>88</v>
      </c>
    </row>
    <row r="217" spans="2:65" s="1" customFormat="1" ht="16.5" customHeight="1" x14ac:dyDescent="0.2">
      <c r="B217" s="137"/>
      <c r="C217" s="138" t="s">
        <v>529</v>
      </c>
      <c r="D217" s="138" t="s">
        <v>311</v>
      </c>
      <c r="E217" s="139" t="s">
        <v>9383</v>
      </c>
      <c r="F217" s="140" t="s">
        <v>9384</v>
      </c>
      <c r="G217" s="141" t="s">
        <v>2702</v>
      </c>
      <c r="H217" s="142">
        <v>1</v>
      </c>
      <c r="I217" s="143"/>
      <c r="J217" s="144">
        <f>ROUND(I217*H217,2)</f>
        <v>0</v>
      </c>
      <c r="K217" s="206" t="s">
        <v>10982</v>
      </c>
      <c r="L217" s="33"/>
      <c r="M217" s="145" t="s">
        <v>1</v>
      </c>
      <c r="N217" s="146" t="s">
        <v>46</v>
      </c>
      <c r="P217" s="147">
        <f>O217*H217</f>
        <v>0</v>
      </c>
      <c r="Q217" s="147">
        <v>0</v>
      </c>
      <c r="R217" s="147">
        <f>Q217*H217</f>
        <v>0</v>
      </c>
      <c r="S217" s="147">
        <v>0</v>
      </c>
      <c r="T217" s="148">
        <f>S217*H217</f>
        <v>0</v>
      </c>
      <c r="AR217" s="149" t="s">
        <v>120</v>
      </c>
      <c r="AT217" s="149" t="s">
        <v>311</v>
      </c>
      <c r="AU217" s="149" t="s">
        <v>88</v>
      </c>
      <c r="AY217" s="17" t="s">
        <v>309</v>
      </c>
      <c r="BE217" s="150">
        <f>IF(N217="základní",J217,0)</f>
        <v>0</v>
      </c>
      <c r="BF217" s="150">
        <f>IF(N217="snížená",J217,0)</f>
        <v>0</v>
      </c>
      <c r="BG217" s="150">
        <f>IF(N217="zákl. přenesená",J217,0)</f>
        <v>0</v>
      </c>
      <c r="BH217" s="150">
        <f>IF(N217="sníž. přenesená",J217,0)</f>
        <v>0</v>
      </c>
      <c r="BI217" s="150">
        <f>IF(N217="nulová",J217,0)</f>
        <v>0</v>
      </c>
      <c r="BJ217" s="17" t="s">
        <v>88</v>
      </c>
      <c r="BK217" s="150">
        <f>ROUND(I217*H217,2)</f>
        <v>0</v>
      </c>
      <c r="BL217" s="17" t="s">
        <v>120</v>
      </c>
      <c r="BM217" s="149" t="s">
        <v>532</v>
      </c>
    </row>
    <row r="218" spans="2:65" s="1" customFormat="1" ht="29.25" x14ac:dyDescent="0.2">
      <c r="B218" s="33"/>
      <c r="D218" s="155" t="s">
        <v>318</v>
      </c>
      <c r="F218" s="156" t="s">
        <v>9385</v>
      </c>
      <c r="I218" s="153"/>
      <c r="L218" s="33"/>
      <c r="M218" s="154"/>
      <c r="T218" s="57"/>
      <c r="AT218" s="17" t="s">
        <v>318</v>
      </c>
      <c r="AU218" s="17" t="s">
        <v>88</v>
      </c>
    </row>
    <row r="219" spans="2:65" s="11" customFormat="1" ht="25.9" customHeight="1" x14ac:dyDescent="0.2">
      <c r="B219" s="125"/>
      <c r="D219" s="126" t="s">
        <v>80</v>
      </c>
      <c r="E219" s="127" t="s">
        <v>6203</v>
      </c>
      <c r="F219" s="127" t="s">
        <v>9386</v>
      </c>
      <c r="I219" s="128"/>
      <c r="J219" s="129">
        <f>BK219</f>
        <v>0</v>
      </c>
      <c r="L219" s="125"/>
      <c r="M219" s="130"/>
      <c r="P219" s="131">
        <f>SUM(P220:P369)</f>
        <v>0</v>
      </c>
      <c r="R219" s="131">
        <f>SUM(R220:R369)</f>
        <v>0</v>
      </c>
      <c r="T219" s="132">
        <f>SUM(T220:T369)</f>
        <v>0</v>
      </c>
      <c r="AR219" s="126" t="s">
        <v>88</v>
      </c>
      <c r="AT219" s="133" t="s">
        <v>80</v>
      </c>
      <c r="AU219" s="133" t="s">
        <v>81</v>
      </c>
      <c r="AY219" s="126" t="s">
        <v>309</v>
      </c>
      <c r="BK219" s="134">
        <f>SUM(BK220:BK369)</f>
        <v>0</v>
      </c>
    </row>
    <row r="220" spans="2:65" s="1" customFormat="1" ht="16.5" customHeight="1" x14ac:dyDescent="0.2">
      <c r="B220" s="137"/>
      <c r="C220" s="138" t="s">
        <v>420</v>
      </c>
      <c r="D220" s="138" t="s">
        <v>311</v>
      </c>
      <c r="E220" s="139" t="s">
        <v>9362</v>
      </c>
      <c r="F220" s="140" t="s">
        <v>9363</v>
      </c>
      <c r="G220" s="141" t="s">
        <v>2702</v>
      </c>
      <c r="H220" s="142">
        <v>4</v>
      </c>
      <c r="I220" s="143"/>
      <c r="J220" s="144">
        <f>ROUND(I220*H220,2)</f>
        <v>0</v>
      </c>
      <c r="K220" s="206" t="s">
        <v>10982</v>
      </c>
      <c r="L220" s="33"/>
      <c r="M220" s="145" t="s">
        <v>1</v>
      </c>
      <c r="N220" s="146" t="s">
        <v>46</v>
      </c>
      <c r="P220" s="147">
        <f>O220*H220</f>
        <v>0</v>
      </c>
      <c r="Q220" s="147">
        <v>0</v>
      </c>
      <c r="R220" s="147">
        <f>Q220*H220</f>
        <v>0</v>
      </c>
      <c r="S220" s="147">
        <v>0</v>
      </c>
      <c r="T220" s="148">
        <f>S220*H220</f>
        <v>0</v>
      </c>
      <c r="AR220" s="149" t="s">
        <v>120</v>
      </c>
      <c r="AT220" s="149" t="s">
        <v>311</v>
      </c>
      <c r="AU220" s="149" t="s">
        <v>88</v>
      </c>
      <c r="AY220" s="17" t="s">
        <v>309</v>
      </c>
      <c r="BE220" s="150">
        <f>IF(N220="základní",J220,0)</f>
        <v>0</v>
      </c>
      <c r="BF220" s="150">
        <f>IF(N220="snížená",J220,0)</f>
        <v>0</v>
      </c>
      <c r="BG220" s="150">
        <f>IF(N220="zákl. přenesená",J220,0)</f>
        <v>0</v>
      </c>
      <c r="BH220" s="150">
        <f>IF(N220="sníž. přenesená",J220,0)</f>
        <v>0</v>
      </c>
      <c r="BI220" s="150">
        <f>IF(N220="nulová",J220,0)</f>
        <v>0</v>
      </c>
      <c r="BJ220" s="17" t="s">
        <v>88</v>
      </c>
      <c r="BK220" s="150">
        <f>ROUND(I220*H220,2)</f>
        <v>0</v>
      </c>
      <c r="BL220" s="17" t="s">
        <v>120</v>
      </c>
      <c r="BM220" s="149" t="s">
        <v>538</v>
      </c>
    </row>
    <row r="221" spans="2:65" s="1" customFormat="1" ht="48.75" x14ac:dyDescent="0.2">
      <c r="B221" s="33"/>
      <c r="D221" s="155" t="s">
        <v>318</v>
      </c>
      <c r="F221" s="156" t="s">
        <v>9364</v>
      </c>
      <c r="I221" s="153"/>
      <c r="L221" s="33"/>
      <c r="M221" s="154"/>
      <c r="T221" s="57"/>
      <c r="AT221" s="17" t="s">
        <v>318</v>
      </c>
      <c r="AU221" s="17" t="s">
        <v>88</v>
      </c>
    </row>
    <row r="222" spans="2:65" s="1" customFormat="1" ht="16.5" customHeight="1" x14ac:dyDescent="0.2">
      <c r="B222" s="137"/>
      <c r="C222" s="138" t="s">
        <v>540</v>
      </c>
      <c r="D222" s="138" t="s">
        <v>311</v>
      </c>
      <c r="E222" s="139" t="s">
        <v>9365</v>
      </c>
      <c r="F222" s="140" t="s">
        <v>9366</v>
      </c>
      <c r="G222" s="141" t="s">
        <v>2702</v>
      </c>
      <c r="H222" s="142">
        <v>4</v>
      </c>
      <c r="I222" s="143"/>
      <c r="J222" s="144">
        <f>ROUND(I222*H222,2)</f>
        <v>0</v>
      </c>
      <c r="K222" s="206" t="s">
        <v>10982</v>
      </c>
      <c r="L222" s="33"/>
      <c r="M222" s="145" t="s">
        <v>1</v>
      </c>
      <c r="N222" s="146" t="s">
        <v>46</v>
      </c>
      <c r="P222" s="147">
        <f>O222*H222</f>
        <v>0</v>
      </c>
      <c r="Q222" s="147">
        <v>0</v>
      </c>
      <c r="R222" s="147">
        <f>Q222*H222</f>
        <v>0</v>
      </c>
      <c r="S222" s="147">
        <v>0</v>
      </c>
      <c r="T222" s="148">
        <f>S222*H222</f>
        <v>0</v>
      </c>
      <c r="AR222" s="149" t="s">
        <v>120</v>
      </c>
      <c r="AT222" s="149" t="s">
        <v>311</v>
      </c>
      <c r="AU222" s="149" t="s">
        <v>88</v>
      </c>
      <c r="AY222" s="17" t="s">
        <v>309</v>
      </c>
      <c r="BE222" s="150">
        <f>IF(N222="základní",J222,0)</f>
        <v>0</v>
      </c>
      <c r="BF222" s="150">
        <f>IF(N222="snížená",J222,0)</f>
        <v>0</v>
      </c>
      <c r="BG222" s="150">
        <f>IF(N222="zákl. přenesená",J222,0)</f>
        <v>0</v>
      </c>
      <c r="BH222" s="150">
        <f>IF(N222="sníž. přenesená",J222,0)</f>
        <v>0</v>
      </c>
      <c r="BI222" s="150">
        <f>IF(N222="nulová",J222,0)</f>
        <v>0</v>
      </c>
      <c r="BJ222" s="17" t="s">
        <v>88</v>
      </c>
      <c r="BK222" s="150">
        <f>ROUND(I222*H222,2)</f>
        <v>0</v>
      </c>
      <c r="BL222" s="17" t="s">
        <v>120</v>
      </c>
      <c r="BM222" s="149" t="s">
        <v>543</v>
      </c>
    </row>
    <row r="223" spans="2:65" s="1" customFormat="1" ht="39" x14ac:dyDescent="0.2">
      <c r="B223" s="33"/>
      <c r="D223" s="155" t="s">
        <v>318</v>
      </c>
      <c r="F223" s="156" t="s">
        <v>9367</v>
      </c>
      <c r="I223" s="153"/>
      <c r="L223" s="33"/>
      <c r="M223" s="154"/>
      <c r="T223" s="57"/>
      <c r="AT223" s="17" t="s">
        <v>318</v>
      </c>
      <c r="AU223" s="17" t="s">
        <v>88</v>
      </c>
    </row>
    <row r="224" spans="2:65" s="1" customFormat="1" ht="16.5" customHeight="1" x14ac:dyDescent="0.2">
      <c r="B224" s="137"/>
      <c r="C224" s="138" t="s">
        <v>424</v>
      </c>
      <c r="D224" s="138" t="s">
        <v>311</v>
      </c>
      <c r="E224" s="139" t="s">
        <v>9368</v>
      </c>
      <c r="F224" s="140" t="s">
        <v>9369</v>
      </c>
      <c r="G224" s="141" t="s">
        <v>2702</v>
      </c>
      <c r="H224" s="142">
        <v>1</v>
      </c>
      <c r="I224" s="143"/>
      <c r="J224" s="144">
        <f>ROUND(I224*H224,2)</f>
        <v>0</v>
      </c>
      <c r="K224" s="206" t="s">
        <v>10982</v>
      </c>
      <c r="L224" s="33"/>
      <c r="M224" s="145" t="s">
        <v>1</v>
      </c>
      <c r="N224" s="146" t="s">
        <v>46</v>
      </c>
      <c r="P224" s="147">
        <f>O224*H224</f>
        <v>0</v>
      </c>
      <c r="Q224" s="147">
        <v>0</v>
      </c>
      <c r="R224" s="147">
        <f>Q224*H224</f>
        <v>0</v>
      </c>
      <c r="S224" s="147">
        <v>0</v>
      </c>
      <c r="T224" s="148">
        <f>S224*H224</f>
        <v>0</v>
      </c>
      <c r="AR224" s="149" t="s">
        <v>120</v>
      </c>
      <c r="AT224" s="149" t="s">
        <v>311</v>
      </c>
      <c r="AU224" s="149" t="s">
        <v>88</v>
      </c>
      <c r="AY224" s="17" t="s">
        <v>309</v>
      </c>
      <c r="BE224" s="150">
        <f>IF(N224="základní",J224,0)</f>
        <v>0</v>
      </c>
      <c r="BF224" s="150">
        <f>IF(N224="snížená",J224,0)</f>
        <v>0</v>
      </c>
      <c r="BG224" s="150">
        <f>IF(N224="zákl. přenesená",J224,0)</f>
        <v>0</v>
      </c>
      <c r="BH224" s="150">
        <f>IF(N224="sníž. přenesená",J224,0)</f>
        <v>0</v>
      </c>
      <c r="BI224" s="150">
        <f>IF(N224="nulová",J224,0)</f>
        <v>0</v>
      </c>
      <c r="BJ224" s="17" t="s">
        <v>88</v>
      </c>
      <c r="BK224" s="150">
        <f>ROUND(I224*H224,2)</f>
        <v>0</v>
      </c>
      <c r="BL224" s="17" t="s">
        <v>120</v>
      </c>
      <c r="BM224" s="149" t="s">
        <v>546</v>
      </c>
    </row>
    <row r="225" spans="2:65" s="1" customFormat="1" ht="39" x14ac:dyDescent="0.2">
      <c r="B225" s="33"/>
      <c r="D225" s="155" t="s">
        <v>318</v>
      </c>
      <c r="F225" s="156" t="s">
        <v>9370</v>
      </c>
      <c r="I225" s="153"/>
      <c r="L225" s="33"/>
      <c r="M225" s="154"/>
      <c r="T225" s="57"/>
      <c r="AT225" s="17" t="s">
        <v>318</v>
      </c>
      <c r="AU225" s="17" t="s">
        <v>88</v>
      </c>
    </row>
    <row r="226" spans="2:65" s="1" customFormat="1" ht="16.5" customHeight="1" x14ac:dyDescent="0.2">
      <c r="B226" s="137"/>
      <c r="C226" s="138" t="s">
        <v>547</v>
      </c>
      <c r="D226" s="138" t="s">
        <v>311</v>
      </c>
      <c r="E226" s="139" t="s">
        <v>9371</v>
      </c>
      <c r="F226" s="140" t="s">
        <v>9372</v>
      </c>
      <c r="G226" s="141" t="s">
        <v>2702</v>
      </c>
      <c r="H226" s="142">
        <v>1</v>
      </c>
      <c r="I226" s="143"/>
      <c r="J226" s="144">
        <f>ROUND(I226*H226,2)</f>
        <v>0</v>
      </c>
      <c r="K226" s="206" t="s">
        <v>10982</v>
      </c>
      <c r="L226" s="33"/>
      <c r="M226" s="145" t="s">
        <v>1</v>
      </c>
      <c r="N226" s="146" t="s">
        <v>46</v>
      </c>
      <c r="P226" s="147">
        <f>O226*H226</f>
        <v>0</v>
      </c>
      <c r="Q226" s="147">
        <v>0</v>
      </c>
      <c r="R226" s="147">
        <f>Q226*H226</f>
        <v>0</v>
      </c>
      <c r="S226" s="147">
        <v>0</v>
      </c>
      <c r="T226" s="148">
        <f>S226*H226</f>
        <v>0</v>
      </c>
      <c r="AR226" s="149" t="s">
        <v>120</v>
      </c>
      <c r="AT226" s="149" t="s">
        <v>311</v>
      </c>
      <c r="AU226" s="149" t="s">
        <v>88</v>
      </c>
      <c r="AY226" s="17" t="s">
        <v>309</v>
      </c>
      <c r="BE226" s="150">
        <f>IF(N226="základní",J226,0)</f>
        <v>0</v>
      </c>
      <c r="BF226" s="150">
        <f>IF(N226="snížená",J226,0)</f>
        <v>0</v>
      </c>
      <c r="BG226" s="150">
        <f>IF(N226="zákl. přenesená",J226,0)</f>
        <v>0</v>
      </c>
      <c r="BH226" s="150">
        <f>IF(N226="sníž. přenesená",J226,0)</f>
        <v>0</v>
      </c>
      <c r="BI226" s="150">
        <f>IF(N226="nulová",J226,0)</f>
        <v>0</v>
      </c>
      <c r="BJ226" s="17" t="s">
        <v>88</v>
      </c>
      <c r="BK226" s="150">
        <f>ROUND(I226*H226,2)</f>
        <v>0</v>
      </c>
      <c r="BL226" s="17" t="s">
        <v>120</v>
      </c>
      <c r="BM226" s="149" t="s">
        <v>550</v>
      </c>
    </row>
    <row r="227" spans="2:65" s="1" customFormat="1" ht="48.75" x14ac:dyDescent="0.2">
      <c r="B227" s="33"/>
      <c r="D227" s="155" t="s">
        <v>318</v>
      </c>
      <c r="F227" s="156" t="s">
        <v>9373</v>
      </c>
      <c r="I227" s="153"/>
      <c r="L227" s="33"/>
      <c r="M227" s="154"/>
      <c r="T227" s="57"/>
      <c r="AT227" s="17" t="s">
        <v>318</v>
      </c>
      <c r="AU227" s="17" t="s">
        <v>88</v>
      </c>
    </row>
    <row r="228" spans="2:65" s="1" customFormat="1" ht="16.5" customHeight="1" x14ac:dyDescent="0.2">
      <c r="B228" s="137"/>
      <c r="C228" s="138" t="s">
        <v>429</v>
      </c>
      <c r="D228" s="138" t="s">
        <v>311</v>
      </c>
      <c r="E228" s="139" t="s">
        <v>9374</v>
      </c>
      <c r="F228" s="140" t="s">
        <v>9375</v>
      </c>
      <c r="G228" s="141" t="s">
        <v>2702</v>
      </c>
      <c r="H228" s="142">
        <v>1</v>
      </c>
      <c r="I228" s="143"/>
      <c r="J228" s="144">
        <f>ROUND(I228*H228,2)</f>
        <v>0</v>
      </c>
      <c r="K228" s="206" t="s">
        <v>10982</v>
      </c>
      <c r="L228" s="33"/>
      <c r="M228" s="145" t="s">
        <v>1</v>
      </c>
      <c r="N228" s="146" t="s">
        <v>46</v>
      </c>
      <c r="P228" s="147">
        <f>O228*H228</f>
        <v>0</v>
      </c>
      <c r="Q228" s="147">
        <v>0</v>
      </c>
      <c r="R228" s="147">
        <f>Q228*H228</f>
        <v>0</v>
      </c>
      <c r="S228" s="147">
        <v>0</v>
      </c>
      <c r="T228" s="148">
        <f>S228*H228</f>
        <v>0</v>
      </c>
      <c r="AR228" s="149" t="s">
        <v>120</v>
      </c>
      <c r="AT228" s="149" t="s">
        <v>311</v>
      </c>
      <c r="AU228" s="149" t="s">
        <v>88</v>
      </c>
      <c r="AY228" s="17" t="s">
        <v>309</v>
      </c>
      <c r="BE228" s="150">
        <f>IF(N228="základní",J228,0)</f>
        <v>0</v>
      </c>
      <c r="BF228" s="150">
        <f>IF(N228="snížená",J228,0)</f>
        <v>0</v>
      </c>
      <c r="BG228" s="150">
        <f>IF(N228="zákl. přenesená",J228,0)</f>
        <v>0</v>
      </c>
      <c r="BH228" s="150">
        <f>IF(N228="sníž. přenesená",J228,0)</f>
        <v>0</v>
      </c>
      <c r="BI228" s="150">
        <f>IF(N228="nulová",J228,0)</f>
        <v>0</v>
      </c>
      <c r="BJ228" s="17" t="s">
        <v>88</v>
      </c>
      <c r="BK228" s="150">
        <f>ROUND(I228*H228,2)</f>
        <v>0</v>
      </c>
      <c r="BL228" s="17" t="s">
        <v>120</v>
      </c>
      <c r="BM228" s="149" t="s">
        <v>553</v>
      </c>
    </row>
    <row r="229" spans="2:65" s="1" customFormat="1" ht="39" x14ac:dyDescent="0.2">
      <c r="B229" s="33"/>
      <c r="D229" s="155" t="s">
        <v>318</v>
      </c>
      <c r="F229" s="156" t="s">
        <v>9376</v>
      </c>
      <c r="I229" s="153"/>
      <c r="L229" s="33"/>
      <c r="M229" s="154"/>
      <c r="T229" s="57"/>
      <c r="AT229" s="17" t="s">
        <v>318</v>
      </c>
      <c r="AU229" s="17" t="s">
        <v>88</v>
      </c>
    </row>
    <row r="230" spans="2:65" s="1" customFormat="1" ht="16.5" customHeight="1" x14ac:dyDescent="0.2">
      <c r="B230" s="137"/>
      <c r="C230" s="138" t="s">
        <v>554</v>
      </c>
      <c r="D230" s="138" t="s">
        <v>311</v>
      </c>
      <c r="E230" s="139" t="s">
        <v>9371</v>
      </c>
      <c r="F230" s="140" t="s">
        <v>9372</v>
      </c>
      <c r="G230" s="141" t="s">
        <v>2702</v>
      </c>
      <c r="H230" s="142">
        <v>1</v>
      </c>
      <c r="I230" s="143"/>
      <c r="J230" s="144">
        <f>ROUND(I230*H230,2)</f>
        <v>0</v>
      </c>
      <c r="K230" s="206" t="s">
        <v>10982</v>
      </c>
      <c r="L230" s="33"/>
      <c r="M230" s="145" t="s">
        <v>1</v>
      </c>
      <c r="N230" s="146" t="s">
        <v>46</v>
      </c>
      <c r="P230" s="147">
        <f>O230*H230</f>
        <v>0</v>
      </c>
      <c r="Q230" s="147">
        <v>0</v>
      </c>
      <c r="R230" s="147">
        <f>Q230*H230</f>
        <v>0</v>
      </c>
      <c r="S230" s="147">
        <v>0</v>
      </c>
      <c r="T230" s="148">
        <f>S230*H230</f>
        <v>0</v>
      </c>
      <c r="AR230" s="149" t="s">
        <v>120</v>
      </c>
      <c r="AT230" s="149" t="s">
        <v>311</v>
      </c>
      <c r="AU230" s="149" t="s">
        <v>88</v>
      </c>
      <c r="AY230" s="17" t="s">
        <v>309</v>
      </c>
      <c r="BE230" s="150">
        <f>IF(N230="základní",J230,0)</f>
        <v>0</v>
      </c>
      <c r="BF230" s="150">
        <f>IF(N230="snížená",J230,0)</f>
        <v>0</v>
      </c>
      <c r="BG230" s="150">
        <f>IF(N230="zákl. přenesená",J230,0)</f>
        <v>0</v>
      </c>
      <c r="BH230" s="150">
        <f>IF(N230="sníž. přenesená",J230,0)</f>
        <v>0</v>
      </c>
      <c r="BI230" s="150">
        <f>IF(N230="nulová",J230,0)</f>
        <v>0</v>
      </c>
      <c r="BJ230" s="17" t="s">
        <v>88</v>
      </c>
      <c r="BK230" s="150">
        <f>ROUND(I230*H230,2)</f>
        <v>0</v>
      </c>
      <c r="BL230" s="17" t="s">
        <v>120</v>
      </c>
      <c r="BM230" s="149" t="s">
        <v>557</v>
      </c>
    </row>
    <row r="231" spans="2:65" s="1" customFormat="1" ht="48.75" x14ac:dyDescent="0.2">
      <c r="B231" s="33"/>
      <c r="D231" s="155" t="s">
        <v>318</v>
      </c>
      <c r="F231" s="156" t="s">
        <v>9373</v>
      </c>
      <c r="I231" s="153"/>
      <c r="L231" s="33"/>
      <c r="M231" s="154"/>
      <c r="T231" s="57"/>
      <c r="AT231" s="17" t="s">
        <v>318</v>
      </c>
      <c r="AU231" s="17" t="s">
        <v>88</v>
      </c>
    </row>
    <row r="232" spans="2:65" s="1" customFormat="1" ht="16.5" customHeight="1" x14ac:dyDescent="0.2">
      <c r="B232" s="137"/>
      <c r="C232" s="138" t="s">
        <v>435</v>
      </c>
      <c r="D232" s="138" t="s">
        <v>311</v>
      </c>
      <c r="E232" s="139" t="s">
        <v>9374</v>
      </c>
      <c r="F232" s="140" t="s">
        <v>9375</v>
      </c>
      <c r="G232" s="141" t="s">
        <v>2702</v>
      </c>
      <c r="H232" s="142">
        <v>1</v>
      </c>
      <c r="I232" s="143"/>
      <c r="J232" s="144">
        <f>ROUND(I232*H232,2)</f>
        <v>0</v>
      </c>
      <c r="K232" s="206" t="s">
        <v>10982</v>
      </c>
      <c r="L232" s="33"/>
      <c r="M232" s="145" t="s">
        <v>1</v>
      </c>
      <c r="N232" s="146" t="s">
        <v>46</v>
      </c>
      <c r="P232" s="147">
        <f>O232*H232</f>
        <v>0</v>
      </c>
      <c r="Q232" s="147">
        <v>0</v>
      </c>
      <c r="R232" s="147">
        <f>Q232*H232</f>
        <v>0</v>
      </c>
      <c r="S232" s="147">
        <v>0</v>
      </c>
      <c r="T232" s="148">
        <f>S232*H232</f>
        <v>0</v>
      </c>
      <c r="AR232" s="149" t="s">
        <v>120</v>
      </c>
      <c r="AT232" s="149" t="s">
        <v>311</v>
      </c>
      <c r="AU232" s="149" t="s">
        <v>88</v>
      </c>
      <c r="AY232" s="17" t="s">
        <v>309</v>
      </c>
      <c r="BE232" s="150">
        <f>IF(N232="základní",J232,0)</f>
        <v>0</v>
      </c>
      <c r="BF232" s="150">
        <f>IF(N232="snížená",J232,0)</f>
        <v>0</v>
      </c>
      <c r="BG232" s="150">
        <f>IF(N232="zákl. přenesená",J232,0)</f>
        <v>0</v>
      </c>
      <c r="BH232" s="150">
        <f>IF(N232="sníž. přenesená",J232,0)</f>
        <v>0</v>
      </c>
      <c r="BI232" s="150">
        <f>IF(N232="nulová",J232,0)</f>
        <v>0</v>
      </c>
      <c r="BJ232" s="17" t="s">
        <v>88</v>
      </c>
      <c r="BK232" s="150">
        <f>ROUND(I232*H232,2)</f>
        <v>0</v>
      </c>
      <c r="BL232" s="17" t="s">
        <v>120</v>
      </c>
      <c r="BM232" s="149" t="s">
        <v>560</v>
      </c>
    </row>
    <row r="233" spans="2:65" s="1" customFormat="1" ht="39" x14ac:dyDescent="0.2">
      <c r="B233" s="33"/>
      <c r="D233" s="155" t="s">
        <v>318</v>
      </c>
      <c r="F233" s="156" t="s">
        <v>9376</v>
      </c>
      <c r="I233" s="153"/>
      <c r="L233" s="33"/>
      <c r="M233" s="154"/>
      <c r="T233" s="57"/>
      <c r="AT233" s="17" t="s">
        <v>318</v>
      </c>
      <c r="AU233" s="17" t="s">
        <v>88</v>
      </c>
    </row>
    <row r="234" spans="2:65" s="1" customFormat="1" ht="16.5" customHeight="1" x14ac:dyDescent="0.2">
      <c r="B234" s="137"/>
      <c r="C234" s="138" t="s">
        <v>561</v>
      </c>
      <c r="D234" s="138" t="s">
        <v>311</v>
      </c>
      <c r="E234" s="139" t="s">
        <v>9362</v>
      </c>
      <c r="F234" s="140" t="s">
        <v>9363</v>
      </c>
      <c r="G234" s="141" t="s">
        <v>2702</v>
      </c>
      <c r="H234" s="142">
        <v>1</v>
      </c>
      <c r="I234" s="143"/>
      <c r="J234" s="144">
        <f>ROUND(I234*H234,2)</f>
        <v>0</v>
      </c>
      <c r="K234" s="206" t="s">
        <v>10982</v>
      </c>
      <c r="L234" s="33"/>
      <c r="M234" s="145" t="s">
        <v>1</v>
      </c>
      <c r="N234" s="146" t="s">
        <v>46</v>
      </c>
      <c r="P234" s="147">
        <f>O234*H234</f>
        <v>0</v>
      </c>
      <c r="Q234" s="147">
        <v>0</v>
      </c>
      <c r="R234" s="147">
        <f>Q234*H234</f>
        <v>0</v>
      </c>
      <c r="S234" s="147">
        <v>0</v>
      </c>
      <c r="T234" s="148">
        <f>S234*H234</f>
        <v>0</v>
      </c>
      <c r="AR234" s="149" t="s">
        <v>120</v>
      </c>
      <c r="AT234" s="149" t="s">
        <v>311</v>
      </c>
      <c r="AU234" s="149" t="s">
        <v>88</v>
      </c>
      <c r="AY234" s="17" t="s">
        <v>309</v>
      </c>
      <c r="BE234" s="150">
        <f>IF(N234="základní",J234,0)</f>
        <v>0</v>
      </c>
      <c r="BF234" s="150">
        <f>IF(N234="snížená",J234,0)</f>
        <v>0</v>
      </c>
      <c r="BG234" s="150">
        <f>IF(N234="zákl. přenesená",J234,0)</f>
        <v>0</v>
      </c>
      <c r="BH234" s="150">
        <f>IF(N234="sníž. přenesená",J234,0)</f>
        <v>0</v>
      </c>
      <c r="BI234" s="150">
        <f>IF(N234="nulová",J234,0)</f>
        <v>0</v>
      </c>
      <c r="BJ234" s="17" t="s">
        <v>88</v>
      </c>
      <c r="BK234" s="150">
        <f>ROUND(I234*H234,2)</f>
        <v>0</v>
      </c>
      <c r="BL234" s="17" t="s">
        <v>120</v>
      </c>
      <c r="BM234" s="149" t="s">
        <v>564</v>
      </c>
    </row>
    <row r="235" spans="2:65" s="1" customFormat="1" ht="48.75" x14ac:dyDescent="0.2">
      <c r="B235" s="33"/>
      <c r="D235" s="155" t="s">
        <v>318</v>
      </c>
      <c r="F235" s="156" t="s">
        <v>9364</v>
      </c>
      <c r="I235" s="153"/>
      <c r="L235" s="33"/>
      <c r="M235" s="154"/>
      <c r="T235" s="57"/>
      <c r="AT235" s="17" t="s">
        <v>318</v>
      </c>
      <c r="AU235" s="17" t="s">
        <v>88</v>
      </c>
    </row>
    <row r="236" spans="2:65" s="1" customFormat="1" ht="16.5" customHeight="1" x14ac:dyDescent="0.2">
      <c r="B236" s="137"/>
      <c r="C236" s="138" t="s">
        <v>440</v>
      </c>
      <c r="D236" s="138" t="s">
        <v>311</v>
      </c>
      <c r="E236" s="139" t="s">
        <v>9365</v>
      </c>
      <c r="F236" s="140" t="s">
        <v>9366</v>
      </c>
      <c r="G236" s="141" t="s">
        <v>2702</v>
      </c>
      <c r="H236" s="142">
        <v>1</v>
      </c>
      <c r="I236" s="143"/>
      <c r="J236" s="144">
        <f>ROUND(I236*H236,2)</f>
        <v>0</v>
      </c>
      <c r="K236" s="206" t="s">
        <v>10982</v>
      </c>
      <c r="L236" s="33"/>
      <c r="M236" s="145" t="s">
        <v>1</v>
      </c>
      <c r="N236" s="146" t="s">
        <v>46</v>
      </c>
      <c r="P236" s="147">
        <f>O236*H236</f>
        <v>0</v>
      </c>
      <c r="Q236" s="147">
        <v>0</v>
      </c>
      <c r="R236" s="147">
        <f>Q236*H236</f>
        <v>0</v>
      </c>
      <c r="S236" s="147">
        <v>0</v>
      </c>
      <c r="T236" s="148">
        <f>S236*H236</f>
        <v>0</v>
      </c>
      <c r="AR236" s="149" t="s">
        <v>120</v>
      </c>
      <c r="AT236" s="149" t="s">
        <v>311</v>
      </c>
      <c r="AU236" s="149" t="s">
        <v>88</v>
      </c>
      <c r="AY236" s="17" t="s">
        <v>309</v>
      </c>
      <c r="BE236" s="150">
        <f>IF(N236="základní",J236,0)</f>
        <v>0</v>
      </c>
      <c r="BF236" s="150">
        <f>IF(N236="snížená",J236,0)</f>
        <v>0</v>
      </c>
      <c r="BG236" s="150">
        <f>IF(N236="zákl. přenesená",J236,0)</f>
        <v>0</v>
      </c>
      <c r="BH236" s="150">
        <f>IF(N236="sníž. přenesená",J236,0)</f>
        <v>0</v>
      </c>
      <c r="BI236" s="150">
        <f>IF(N236="nulová",J236,0)</f>
        <v>0</v>
      </c>
      <c r="BJ236" s="17" t="s">
        <v>88</v>
      </c>
      <c r="BK236" s="150">
        <f>ROUND(I236*H236,2)</f>
        <v>0</v>
      </c>
      <c r="BL236" s="17" t="s">
        <v>120</v>
      </c>
      <c r="BM236" s="149" t="s">
        <v>567</v>
      </c>
    </row>
    <row r="237" spans="2:65" s="1" customFormat="1" ht="39" x14ac:dyDescent="0.2">
      <c r="B237" s="33"/>
      <c r="D237" s="155" t="s">
        <v>318</v>
      </c>
      <c r="F237" s="156" t="s">
        <v>9367</v>
      </c>
      <c r="I237" s="153"/>
      <c r="L237" s="33"/>
      <c r="M237" s="154"/>
      <c r="T237" s="57"/>
      <c r="AT237" s="17" t="s">
        <v>318</v>
      </c>
      <c r="AU237" s="17" t="s">
        <v>88</v>
      </c>
    </row>
    <row r="238" spans="2:65" s="1" customFormat="1" ht="16.5" customHeight="1" x14ac:dyDescent="0.2">
      <c r="B238" s="137"/>
      <c r="C238" s="138" t="s">
        <v>568</v>
      </c>
      <c r="D238" s="138" t="s">
        <v>311</v>
      </c>
      <c r="E238" s="139" t="s">
        <v>9368</v>
      </c>
      <c r="F238" s="140" t="s">
        <v>9369</v>
      </c>
      <c r="G238" s="141" t="s">
        <v>2702</v>
      </c>
      <c r="H238" s="142">
        <v>1</v>
      </c>
      <c r="I238" s="143"/>
      <c r="J238" s="144">
        <f>ROUND(I238*H238,2)</f>
        <v>0</v>
      </c>
      <c r="K238" s="206" t="s">
        <v>10982</v>
      </c>
      <c r="L238" s="33"/>
      <c r="M238" s="145" t="s">
        <v>1</v>
      </c>
      <c r="N238" s="146" t="s">
        <v>46</v>
      </c>
      <c r="P238" s="147">
        <f>O238*H238</f>
        <v>0</v>
      </c>
      <c r="Q238" s="147">
        <v>0</v>
      </c>
      <c r="R238" s="147">
        <f>Q238*H238</f>
        <v>0</v>
      </c>
      <c r="S238" s="147">
        <v>0</v>
      </c>
      <c r="T238" s="148">
        <f>S238*H238</f>
        <v>0</v>
      </c>
      <c r="AR238" s="149" t="s">
        <v>120</v>
      </c>
      <c r="AT238" s="149" t="s">
        <v>311</v>
      </c>
      <c r="AU238" s="149" t="s">
        <v>88</v>
      </c>
      <c r="AY238" s="17" t="s">
        <v>309</v>
      </c>
      <c r="BE238" s="150">
        <f>IF(N238="základní",J238,0)</f>
        <v>0</v>
      </c>
      <c r="BF238" s="150">
        <f>IF(N238="snížená",J238,0)</f>
        <v>0</v>
      </c>
      <c r="BG238" s="150">
        <f>IF(N238="zákl. přenesená",J238,0)</f>
        <v>0</v>
      </c>
      <c r="BH238" s="150">
        <f>IF(N238="sníž. přenesená",J238,0)</f>
        <v>0</v>
      </c>
      <c r="BI238" s="150">
        <f>IF(N238="nulová",J238,0)</f>
        <v>0</v>
      </c>
      <c r="BJ238" s="17" t="s">
        <v>88</v>
      </c>
      <c r="BK238" s="150">
        <f>ROUND(I238*H238,2)</f>
        <v>0</v>
      </c>
      <c r="BL238" s="17" t="s">
        <v>120</v>
      </c>
      <c r="BM238" s="149" t="s">
        <v>571</v>
      </c>
    </row>
    <row r="239" spans="2:65" s="1" customFormat="1" ht="39" x14ac:dyDescent="0.2">
      <c r="B239" s="33"/>
      <c r="D239" s="155" t="s">
        <v>318</v>
      </c>
      <c r="F239" s="156" t="s">
        <v>9370</v>
      </c>
      <c r="I239" s="153"/>
      <c r="L239" s="33"/>
      <c r="M239" s="154"/>
      <c r="T239" s="57"/>
      <c r="AT239" s="17" t="s">
        <v>318</v>
      </c>
      <c r="AU239" s="17" t="s">
        <v>88</v>
      </c>
    </row>
    <row r="240" spans="2:65" s="1" customFormat="1" ht="16.5" customHeight="1" x14ac:dyDescent="0.2">
      <c r="B240" s="137"/>
      <c r="C240" s="138" t="s">
        <v>443</v>
      </c>
      <c r="D240" s="138" t="s">
        <v>311</v>
      </c>
      <c r="E240" s="139" t="s">
        <v>9362</v>
      </c>
      <c r="F240" s="140" t="s">
        <v>9363</v>
      </c>
      <c r="G240" s="141" t="s">
        <v>2702</v>
      </c>
      <c r="H240" s="142">
        <v>1</v>
      </c>
      <c r="I240" s="143"/>
      <c r="J240" s="144">
        <f>ROUND(I240*H240,2)</f>
        <v>0</v>
      </c>
      <c r="K240" s="206" t="s">
        <v>10982</v>
      </c>
      <c r="L240" s="33"/>
      <c r="M240" s="145" t="s">
        <v>1</v>
      </c>
      <c r="N240" s="146" t="s">
        <v>46</v>
      </c>
      <c r="P240" s="147">
        <f>O240*H240</f>
        <v>0</v>
      </c>
      <c r="Q240" s="147">
        <v>0</v>
      </c>
      <c r="R240" s="147">
        <f>Q240*H240</f>
        <v>0</v>
      </c>
      <c r="S240" s="147">
        <v>0</v>
      </c>
      <c r="T240" s="148">
        <f>S240*H240</f>
        <v>0</v>
      </c>
      <c r="AR240" s="149" t="s">
        <v>120</v>
      </c>
      <c r="AT240" s="149" t="s">
        <v>311</v>
      </c>
      <c r="AU240" s="149" t="s">
        <v>88</v>
      </c>
      <c r="AY240" s="17" t="s">
        <v>309</v>
      </c>
      <c r="BE240" s="150">
        <f>IF(N240="základní",J240,0)</f>
        <v>0</v>
      </c>
      <c r="BF240" s="150">
        <f>IF(N240="snížená",J240,0)</f>
        <v>0</v>
      </c>
      <c r="BG240" s="150">
        <f>IF(N240="zákl. přenesená",J240,0)</f>
        <v>0</v>
      </c>
      <c r="BH240" s="150">
        <f>IF(N240="sníž. přenesená",J240,0)</f>
        <v>0</v>
      </c>
      <c r="BI240" s="150">
        <f>IF(N240="nulová",J240,0)</f>
        <v>0</v>
      </c>
      <c r="BJ240" s="17" t="s">
        <v>88</v>
      </c>
      <c r="BK240" s="150">
        <f>ROUND(I240*H240,2)</f>
        <v>0</v>
      </c>
      <c r="BL240" s="17" t="s">
        <v>120</v>
      </c>
      <c r="BM240" s="149" t="s">
        <v>574</v>
      </c>
    </row>
    <row r="241" spans="2:65" s="1" customFormat="1" ht="48.75" x14ac:dyDescent="0.2">
      <c r="B241" s="33"/>
      <c r="D241" s="155" t="s">
        <v>318</v>
      </c>
      <c r="F241" s="156" t="s">
        <v>9364</v>
      </c>
      <c r="I241" s="153"/>
      <c r="L241" s="33"/>
      <c r="M241" s="154"/>
      <c r="T241" s="57"/>
      <c r="AT241" s="17" t="s">
        <v>318</v>
      </c>
      <c r="AU241" s="17" t="s">
        <v>88</v>
      </c>
    </row>
    <row r="242" spans="2:65" s="1" customFormat="1" ht="16.5" customHeight="1" x14ac:dyDescent="0.2">
      <c r="B242" s="137"/>
      <c r="C242" s="138" t="s">
        <v>578</v>
      </c>
      <c r="D242" s="138" t="s">
        <v>311</v>
      </c>
      <c r="E242" s="139" t="s">
        <v>9365</v>
      </c>
      <c r="F242" s="140" t="s">
        <v>9366</v>
      </c>
      <c r="G242" s="141" t="s">
        <v>2702</v>
      </c>
      <c r="H242" s="142">
        <v>1</v>
      </c>
      <c r="I242" s="143"/>
      <c r="J242" s="144">
        <f>ROUND(I242*H242,2)</f>
        <v>0</v>
      </c>
      <c r="K242" s="206" t="s">
        <v>10982</v>
      </c>
      <c r="L242" s="33"/>
      <c r="M242" s="145" t="s">
        <v>1</v>
      </c>
      <c r="N242" s="146" t="s">
        <v>46</v>
      </c>
      <c r="P242" s="147">
        <f>O242*H242</f>
        <v>0</v>
      </c>
      <c r="Q242" s="147">
        <v>0</v>
      </c>
      <c r="R242" s="147">
        <f>Q242*H242</f>
        <v>0</v>
      </c>
      <c r="S242" s="147">
        <v>0</v>
      </c>
      <c r="T242" s="148">
        <f>S242*H242</f>
        <v>0</v>
      </c>
      <c r="AR242" s="149" t="s">
        <v>120</v>
      </c>
      <c r="AT242" s="149" t="s">
        <v>311</v>
      </c>
      <c r="AU242" s="149" t="s">
        <v>88</v>
      </c>
      <c r="AY242" s="17" t="s">
        <v>309</v>
      </c>
      <c r="BE242" s="150">
        <f>IF(N242="základní",J242,0)</f>
        <v>0</v>
      </c>
      <c r="BF242" s="150">
        <f>IF(N242="snížená",J242,0)</f>
        <v>0</v>
      </c>
      <c r="BG242" s="150">
        <f>IF(N242="zákl. přenesená",J242,0)</f>
        <v>0</v>
      </c>
      <c r="BH242" s="150">
        <f>IF(N242="sníž. přenesená",J242,0)</f>
        <v>0</v>
      </c>
      <c r="BI242" s="150">
        <f>IF(N242="nulová",J242,0)</f>
        <v>0</v>
      </c>
      <c r="BJ242" s="17" t="s">
        <v>88</v>
      </c>
      <c r="BK242" s="150">
        <f>ROUND(I242*H242,2)</f>
        <v>0</v>
      </c>
      <c r="BL242" s="17" t="s">
        <v>120</v>
      </c>
      <c r="BM242" s="149" t="s">
        <v>581</v>
      </c>
    </row>
    <row r="243" spans="2:65" s="1" customFormat="1" ht="39" x14ac:dyDescent="0.2">
      <c r="B243" s="33"/>
      <c r="D243" s="155" t="s">
        <v>318</v>
      </c>
      <c r="F243" s="156" t="s">
        <v>9367</v>
      </c>
      <c r="I243" s="153"/>
      <c r="L243" s="33"/>
      <c r="M243" s="154"/>
      <c r="T243" s="57"/>
      <c r="AT243" s="17" t="s">
        <v>318</v>
      </c>
      <c r="AU243" s="17" t="s">
        <v>88</v>
      </c>
    </row>
    <row r="244" spans="2:65" s="1" customFormat="1" ht="16.5" customHeight="1" x14ac:dyDescent="0.2">
      <c r="B244" s="137"/>
      <c r="C244" s="138" t="s">
        <v>447</v>
      </c>
      <c r="D244" s="138" t="s">
        <v>311</v>
      </c>
      <c r="E244" s="139" t="s">
        <v>9368</v>
      </c>
      <c r="F244" s="140" t="s">
        <v>9369</v>
      </c>
      <c r="G244" s="141" t="s">
        <v>2702</v>
      </c>
      <c r="H244" s="142">
        <v>1</v>
      </c>
      <c r="I244" s="143"/>
      <c r="J244" s="144">
        <f>ROUND(I244*H244,2)</f>
        <v>0</v>
      </c>
      <c r="K244" s="206" t="s">
        <v>10982</v>
      </c>
      <c r="L244" s="33"/>
      <c r="M244" s="145" t="s">
        <v>1</v>
      </c>
      <c r="N244" s="146" t="s">
        <v>46</v>
      </c>
      <c r="P244" s="147">
        <f>O244*H244</f>
        <v>0</v>
      </c>
      <c r="Q244" s="147">
        <v>0</v>
      </c>
      <c r="R244" s="147">
        <f>Q244*H244</f>
        <v>0</v>
      </c>
      <c r="S244" s="147">
        <v>0</v>
      </c>
      <c r="T244" s="148">
        <f>S244*H244</f>
        <v>0</v>
      </c>
      <c r="AR244" s="149" t="s">
        <v>120</v>
      </c>
      <c r="AT244" s="149" t="s">
        <v>311</v>
      </c>
      <c r="AU244" s="149" t="s">
        <v>88</v>
      </c>
      <c r="AY244" s="17" t="s">
        <v>309</v>
      </c>
      <c r="BE244" s="150">
        <f>IF(N244="základní",J244,0)</f>
        <v>0</v>
      </c>
      <c r="BF244" s="150">
        <f>IF(N244="snížená",J244,0)</f>
        <v>0</v>
      </c>
      <c r="BG244" s="150">
        <f>IF(N244="zákl. přenesená",J244,0)</f>
        <v>0</v>
      </c>
      <c r="BH244" s="150">
        <f>IF(N244="sníž. přenesená",J244,0)</f>
        <v>0</v>
      </c>
      <c r="BI244" s="150">
        <f>IF(N244="nulová",J244,0)</f>
        <v>0</v>
      </c>
      <c r="BJ244" s="17" t="s">
        <v>88</v>
      </c>
      <c r="BK244" s="150">
        <f>ROUND(I244*H244,2)</f>
        <v>0</v>
      </c>
      <c r="BL244" s="17" t="s">
        <v>120</v>
      </c>
      <c r="BM244" s="149" t="s">
        <v>585</v>
      </c>
    </row>
    <row r="245" spans="2:65" s="1" customFormat="1" ht="39" x14ac:dyDescent="0.2">
      <c r="B245" s="33"/>
      <c r="D245" s="155" t="s">
        <v>318</v>
      </c>
      <c r="F245" s="156" t="s">
        <v>9370</v>
      </c>
      <c r="I245" s="153"/>
      <c r="L245" s="33"/>
      <c r="M245" s="154"/>
      <c r="T245" s="57"/>
      <c r="AT245" s="17" t="s">
        <v>318</v>
      </c>
      <c r="AU245" s="17" t="s">
        <v>88</v>
      </c>
    </row>
    <row r="246" spans="2:65" s="1" customFormat="1" ht="16.5" customHeight="1" x14ac:dyDescent="0.2">
      <c r="B246" s="137"/>
      <c r="C246" s="138" t="s">
        <v>587</v>
      </c>
      <c r="D246" s="138" t="s">
        <v>311</v>
      </c>
      <c r="E246" s="139" t="s">
        <v>9362</v>
      </c>
      <c r="F246" s="140" t="s">
        <v>9363</v>
      </c>
      <c r="G246" s="141" t="s">
        <v>2702</v>
      </c>
      <c r="H246" s="142">
        <v>1</v>
      </c>
      <c r="I246" s="143"/>
      <c r="J246" s="144">
        <f>ROUND(I246*H246,2)</f>
        <v>0</v>
      </c>
      <c r="K246" s="206" t="s">
        <v>10982</v>
      </c>
      <c r="L246" s="33"/>
      <c r="M246" s="145" t="s">
        <v>1</v>
      </c>
      <c r="N246" s="146" t="s">
        <v>46</v>
      </c>
      <c r="P246" s="147">
        <f>O246*H246</f>
        <v>0</v>
      </c>
      <c r="Q246" s="147">
        <v>0</v>
      </c>
      <c r="R246" s="147">
        <f>Q246*H246</f>
        <v>0</v>
      </c>
      <c r="S246" s="147">
        <v>0</v>
      </c>
      <c r="T246" s="148">
        <f>S246*H246</f>
        <v>0</v>
      </c>
      <c r="AR246" s="149" t="s">
        <v>120</v>
      </c>
      <c r="AT246" s="149" t="s">
        <v>311</v>
      </c>
      <c r="AU246" s="149" t="s">
        <v>88</v>
      </c>
      <c r="AY246" s="17" t="s">
        <v>309</v>
      </c>
      <c r="BE246" s="150">
        <f>IF(N246="základní",J246,0)</f>
        <v>0</v>
      </c>
      <c r="BF246" s="150">
        <f>IF(N246="snížená",J246,0)</f>
        <v>0</v>
      </c>
      <c r="BG246" s="150">
        <f>IF(N246="zákl. přenesená",J246,0)</f>
        <v>0</v>
      </c>
      <c r="BH246" s="150">
        <f>IF(N246="sníž. přenesená",J246,0)</f>
        <v>0</v>
      </c>
      <c r="BI246" s="150">
        <f>IF(N246="nulová",J246,0)</f>
        <v>0</v>
      </c>
      <c r="BJ246" s="17" t="s">
        <v>88</v>
      </c>
      <c r="BK246" s="150">
        <f>ROUND(I246*H246,2)</f>
        <v>0</v>
      </c>
      <c r="BL246" s="17" t="s">
        <v>120</v>
      </c>
      <c r="BM246" s="149" t="s">
        <v>590</v>
      </c>
    </row>
    <row r="247" spans="2:65" s="1" customFormat="1" ht="48.75" x14ac:dyDescent="0.2">
      <c r="B247" s="33"/>
      <c r="D247" s="155" t="s">
        <v>318</v>
      </c>
      <c r="F247" s="156" t="s">
        <v>9364</v>
      </c>
      <c r="I247" s="153"/>
      <c r="L247" s="33"/>
      <c r="M247" s="154"/>
      <c r="T247" s="57"/>
      <c r="AT247" s="17" t="s">
        <v>318</v>
      </c>
      <c r="AU247" s="17" t="s">
        <v>88</v>
      </c>
    </row>
    <row r="248" spans="2:65" s="1" customFormat="1" ht="16.5" customHeight="1" x14ac:dyDescent="0.2">
      <c r="B248" s="137"/>
      <c r="C248" s="138" t="s">
        <v>452</v>
      </c>
      <c r="D248" s="138" t="s">
        <v>311</v>
      </c>
      <c r="E248" s="139" t="s">
        <v>9365</v>
      </c>
      <c r="F248" s="140" t="s">
        <v>9366</v>
      </c>
      <c r="G248" s="141" t="s">
        <v>2702</v>
      </c>
      <c r="H248" s="142">
        <v>1</v>
      </c>
      <c r="I248" s="143"/>
      <c r="J248" s="144">
        <f>ROUND(I248*H248,2)</f>
        <v>0</v>
      </c>
      <c r="K248" s="206" t="s">
        <v>10982</v>
      </c>
      <c r="L248" s="33"/>
      <c r="M248" s="145" t="s">
        <v>1</v>
      </c>
      <c r="N248" s="146" t="s">
        <v>46</v>
      </c>
      <c r="P248" s="147">
        <f>O248*H248</f>
        <v>0</v>
      </c>
      <c r="Q248" s="147">
        <v>0</v>
      </c>
      <c r="R248" s="147">
        <f>Q248*H248</f>
        <v>0</v>
      </c>
      <c r="S248" s="147">
        <v>0</v>
      </c>
      <c r="T248" s="148">
        <f>S248*H248</f>
        <v>0</v>
      </c>
      <c r="AR248" s="149" t="s">
        <v>120</v>
      </c>
      <c r="AT248" s="149" t="s">
        <v>311</v>
      </c>
      <c r="AU248" s="149" t="s">
        <v>88</v>
      </c>
      <c r="AY248" s="17" t="s">
        <v>309</v>
      </c>
      <c r="BE248" s="150">
        <f>IF(N248="základní",J248,0)</f>
        <v>0</v>
      </c>
      <c r="BF248" s="150">
        <f>IF(N248="snížená",J248,0)</f>
        <v>0</v>
      </c>
      <c r="BG248" s="150">
        <f>IF(N248="zákl. přenesená",J248,0)</f>
        <v>0</v>
      </c>
      <c r="BH248" s="150">
        <f>IF(N248="sníž. přenesená",J248,0)</f>
        <v>0</v>
      </c>
      <c r="BI248" s="150">
        <f>IF(N248="nulová",J248,0)</f>
        <v>0</v>
      </c>
      <c r="BJ248" s="17" t="s">
        <v>88</v>
      </c>
      <c r="BK248" s="150">
        <f>ROUND(I248*H248,2)</f>
        <v>0</v>
      </c>
      <c r="BL248" s="17" t="s">
        <v>120</v>
      </c>
      <c r="BM248" s="149" t="s">
        <v>1281</v>
      </c>
    </row>
    <row r="249" spans="2:65" s="1" customFormat="1" ht="39" x14ac:dyDescent="0.2">
      <c r="B249" s="33"/>
      <c r="D249" s="155" t="s">
        <v>318</v>
      </c>
      <c r="F249" s="156" t="s">
        <v>9367</v>
      </c>
      <c r="I249" s="153"/>
      <c r="L249" s="33"/>
      <c r="M249" s="154"/>
      <c r="T249" s="57"/>
      <c r="AT249" s="17" t="s">
        <v>318</v>
      </c>
      <c r="AU249" s="17" t="s">
        <v>88</v>
      </c>
    </row>
    <row r="250" spans="2:65" s="1" customFormat="1" ht="16.5" customHeight="1" x14ac:dyDescent="0.2">
      <c r="B250" s="137"/>
      <c r="C250" s="138" t="s">
        <v>896</v>
      </c>
      <c r="D250" s="138" t="s">
        <v>311</v>
      </c>
      <c r="E250" s="139" t="s">
        <v>9368</v>
      </c>
      <c r="F250" s="140" t="s">
        <v>9369</v>
      </c>
      <c r="G250" s="141" t="s">
        <v>2702</v>
      </c>
      <c r="H250" s="142">
        <v>1</v>
      </c>
      <c r="I250" s="143"/>
      <c r="J250" s="144">
        <f>ROUND(I250*H250,2)</f>
        <v>0</v>
      </c>
      <c r="K250" s="206" t="s">
        <v>10982</v>
      </c>
      <c r="L250" s="33"/>
      <c r="M250" s="145" t="s">
        <v>1</v>
      </c>
      <c r="N250" s="146" t="s">
        <v>46</v>
      </c>
      <c r="P250" s="147">
        <f>O250*H250</f>
        <v>0</v>
      </c>
      <c r="Q250" s="147">
        <v>0</v>
      </c>
      <c r="R250" s="147">
        <f>Q250*H250</f>
        <v>0</v>
      </c>
      <c r="S250" s="147">
        <v>0</v>
      </c>
      <c r="T250" s="148">
        <f>S250*H250</f>
        <v>0</v>
      </c>
      <c r="AR250" s="149" t="s">
        <v>120</v>
      </c>
      <c r="AT250" s="149" t="s">
        <v>311</v>
      </c>
      <c r="AU250" s="149" t="s">
        <v>88</v>
      </c>
      <c r="AY250" s="17" t="s">
        <v>309</v>
      </c>
      <c r="BE250" s="150">
        <f>IF(N250="základní",J250,0)</f>
        <v>0</v>
      </c>
      <c r="BF250" s="150">
        <f>IF(N250="snížená",J250,0)</f>
        <v>0</v>
      </c>
      <c r="BG250" s="150">
        <f>IF(N250="zákl. přenesená",J250,0)</f>
        <v>0</v>
      </c>
      <c r="BH250" s="150">
        <f>IF(N250="sníž. přenesená",J250,0)</f>
        <v>0</v>
      </c>
      <c r="BI250" s="150">
        <f>IF(N250="nulová",J250,0)</f>
        <v>0</v>
      </c>
      <c r="BJ250" s="17" t="s">
        <v>88</v>
      </c>
      <c r="BK250" s="150">
        <f>ROUND(I250*H250,2)</f>
        <v>0</v>
      </c>
      <c r="BL250" s="17" t="s">
        <v>120</v>
      </c>
      <c r="BM250" s="149" t="s">
        <v>1287</v>
      </c>
    </row>
    <row r="251" spans="2:65" s="1" customFormat="1" ht="39" x14ac:dyDescent="0.2">
      <c r="B251" s="33"/>
      <c r="D251" s="155" t="s">
        <v>318</v>
      </c>
      <c r="F251" s="156" t="s">
        <v>9370</v>
      </c>
      <c r="I251" s="153"/>
      <c r="L251" s="33"/>
      <c r="M251" s="154"/>
      <c r="T251" s="57"/>
      <c r="AT251" s="17" t="s">
        <v>318</v>
      </c>
      <c r="AU251" s="17" t="s">
        <v>88</v>
      </c>
    </row>
    <row r="252" spans="2:65" s="1" customFormat="1" ht="16.5" customHeight="1" x14ac:dyDescent="0.2">
      <c r="B252" s="137"/>
      <c r="C252" s="138" t="s">
        <v>461</v>
      </c>
      <c r="D252" s="138" t="s">
        <v>311</v>
      </c>
      <c r="E252" s="139" t="s">
        <v>9362</v>
      </c>
      <c r="F252" s="140" t="s">
        <v>9363</v>
      </c>
      <c r="G252" s="141" t="s">
        <v>2702</v>
      </c>
      <c r="H252" s="142">
        <v>1</v>
      </c>
      <c r="I252" s="143"/>
      <c r="J252" s="144">
        <f>ROUND(I252*H252,2)</f>
        <v>0</v>
      </c>
      <c r="K252" s="206" t="s">
        <v>10982</v>
      </c>
      <c r="L252" s="33"/>
      <c r="M252" s="145" t="s">
        <v>1</v>
      </c>
      <c r="N252" s="146" t="s">
        <v>46</v>
      </c>
      <c r="P252" s="147">
        <f>O252*H252</f>
        <v>0</v>
      </c>
      <c r="Q252" s="147">
        <v>0</v>
      </c>
      <c r="R252" s="147">
        <f>Q252*H252</f>
        <v>0</v>
      </c>
      <c r="S252" s="147">
        <v>0</v>
      </c>
      <c r="T252" s="148">
        <f>S252*H252</f>
        <v>0</v>
      </c>
      <c r="AR252" s="149" t="s">
        <v>120</v>
      </c>
      <c r="AT252" s="149" t="s">
        <v>311</v>
      </c>
      <c r="AU252" s="149" t="s">
        <v>88</v>
      </c>
      <c r="AY252" s="17" t="s">
        <v>309</v>
      </c>
      <c r="BE252" s="150">
        <f>IF(N252="základní",J252,0)</f>
        <v>0</v>
      </c>
      <c r="BF252" s="150">
        <f>IF(N252="snížená",J252,0)</f>
        <v>0</v>
      </c>
      <c r="BG252" s="150">
        <f>IF(N252="zákl. přenesená",J252,0)</f>
        <v>0</v>
      </c>
      <c r="BH252" s="150">
        <f>IF(N252="sníž. přenesená",J252,0)</f>
        <v>0</v>
      </c>
      <c r="BI252" s="150">
        <f>IF(N252="nulová",J252,0)</f>
        <v>0</v>
      </c>
      <c r="BJ252" s="17" t="s">
        <v>88</v>
      </c>
      <c r="BK252" s="150">
        <f>ROUND(I252*H252,2)</f>
        <v>0</v>
      </c>
      <c r="BL252" s="17" t="s">
        <v>120</v>
      </c>
      <c r="BM252" s="149" t="s">
        <v>1298</v>
      </c>
    </row>
    <row r="253" spans="2:65" s="1" customFormat="1" ht="48.75" x14ac:dyDescent="0.2">
      <c r="B253" s="33"/>
      <c r="D253" s="155" t="s">
        <v>318</v>
      </c>
      <c r="F253" s="156" t="s">
        <v>9364</v>
      </c>
      <c r="I253" s="153"/>
      <c r="L253" s="33"/>
      <c r="M253" s="154"/>
      <c r="T253" s="57"/>
      <c r="AT253" s="17" t="s">
        <v>318</v>
      </c>
      <c r="AU253" s="17" t="s">
        <v>88</v>
      </c>
    </row>
    <row r="254" spans="2:65" s="1" customFormat="1" ht="16.5" customHeight="1" x14ac:dyDescent="0.2">
      <c r="B254" s="137"/>
      <c r="C254" s="138" t="s">
        <v>909</v>
      </c>
      <c r="D254" s="138" t="s">
        <v>311</v>
      </c>
      <c r="E254" s="139" t="s">
        <v>9365</v>
      </c>
      <c r="F254" s="140" t="s">
        <v>9366</v>
      </c>
      <c r="G254" s="141" t="s">
        <v>2702</v>
      </c>
      <c r="H254" s="142">
        <v>1</v>
      </c>
      <c r="I254" s="143"/>
      <c r="J254" s="144">
        <f>ROUND(I254*H254,2)</f>
        <v>0</v>
      </c>
      <c r="K254" s="206" t="s">
        <v>10982</v>
      </c>
      <c r="L254" s="33"/>
      <c r="M254" s="145" t="s">
        <v>1</v>
      </c>
      <c r="N254" s="146" t="s">
        <v>46</v>
      </c>
      <c r="P254" s="147">
        <f>O254*H254</f>
        <v>0</v>
      </c>
      <c r="Q254" s="147">
        <v>0</v>
      </c>
      <c r="R254" s="147">
        <f>Q254*H254</f>
        <v>0</v>
      </c>
      <c r="S254" s="147">
        <v>0</v>
      </c>
      <c r="T254" s="148">
        <f>S254*H254</f>
        <v>0</v>
      </c>
      <c r="AR254" s="149" t="s">
        <v>120</v>
      </c>
      <c r="AT254" s="149" t="s">
        <v>311</v>
      </c>
      <c r="AU254" s="149" t="s">
        <v>88</v>
      </c>
      <c r="AY254" s="17" t="s">
        <v>309</v>
      </c>
      <c r="BE254" s="150">
        <f>IF(N254="základní",J254,0)</f>
        <v>0</v>
      </c>
      <c r="BF254" s="150">
        <f>IF(N254="snížená",J254,0)</f>
        <v>0</v>
      </c>
      <c r="BG254" s="150">
        <f>IF(N254="zákl. přenesená",J254,0)</f>
        <v>0</v>
      </c>
      <c r="BH254" s="150">
        <f>IF(N254="sníž. přenesená",J254,0)</f>
        <v>0</v>
      </c>
      <c r="BI254" s="150">
        <f>IF(N254="nulová",J254,0)</f>
        <v>0</v>
      </c>
      <c r="BJ254" s="17" t="s">
        <v>88</v>
      </c>
      <c r="BK254" s="150">
        <f>ROUND(I254*H254,2)</f>
        <v>0</v>
      </c>
      <c r="BL254" s="17" t="s">
        <v>120</v>
      </c>
      <c r="BM254" s="149" t="s">
        <v>1314</v>
      </c>
    </row>
    <row r="255" spans="2:65" s="1" customFormat="1" ht="39" x14ac:dyDescent="0.2">
      <c r="B255" s="33"/>
      <c r="D255" s="155" t="s">
        <v>318</v>
      </c>
      <c r="F255" s="156" t="s">
        <v>9367</v>
      </c>
      <c r="I255" s="153"/>
      <c r="L255" s="33"/>
      <c r="M255" s="154"/>
      <c r="T255" s="57"/>
      <c r="AT255" s="17" t="s">
        <v>318</v>
      </c>
      <c r="AU255" s="17" t="s">
        <v>88</v>
      </c>
    </row>
    <row r="256" spans="2:65" s="1" customFormat="1" ht="16.5" customHeight="1" x14ac:dyDescent="0.2">
      <c r="B256" s="137"/>
      <c r="C256" s="138" t="s">
        <v>468</v>
      </c>
      <c r="D256" s="138" t="s">
        <v>311</v>
      </c>
      <c r="E256" s="139" t="s">
        <v>9368</v>
      </c>
      <c r="F256" s="140" t="s">
        <v>9369</v>
      </c>
      <c r="G256" s="141" t="s">
        <v>2702</v>
      </c>
      <c r="H256" s="142">
        <v>1</v>
      </c>
      <c r="I256" s="143"/>
      <c r="J256" s="144">
        <f>ROUND(I256*H256,2)</f>
        <v>0</v>
      </c>
      <c r="K256" s="206" t="s">
        <v>10982</v>
      </c>
      <c r="L256" s="33"/>
      <c r="M256" s="145" t="s">
        <v>1</v>
      </c>
      <c r="N256" s="146" t="s">
        <v>46</v>
      </c>
      <c r="P256" s="147">
        <f>O256*H256</f>
        <v>0</v>
      </c>
      <c r="Q256" s="147">
        <v>0</v>
      </c>
      <c r="R256" s="147">
        <f>Q256*H256</f>
        <v>0</v>
      </c>
      <c r="S256" s="147">
        <v>0</v>
      </c>
      <c r="T256" s="148">
        <f>S256*H256</f>
        <v>0</v>
      </c>
      <c r="AR256" s="149" t="s">
        <v>120</v>
      </c>
      <c r="AT256" s="149" t="s">
        <v>311</v>
      </c>
      <c r="AU256" s="149" t="s">
        <v>88</v>
      </c>
      <c r="AY256" s="17" t="s">
        <v>309</v>
      </c>
      <c r="BE256" s="150">
        <f>IF(N256="základní",J256,0)</f>
        <v>0</v>
      </c>
      <c r="BF256" s="150">
        <f>IF(N256="snížená",J256,0)</f>
        <v>0</v>
      </c>
      <c r="BG256" s="150">
        <f>IF(N256="zákl. přenesená",J256,0)</f>
        <v>0</v>
      </c>
      <c r="BH256" s="150">
        <f>IF(N256="sníž. přenesená",J256,0)</f>
        <v>0</v>
      </c>
      <c r="BI256" s="150">
        <f>IF(N256="nulová",J256,0)</f>
        <v>0</v>
      </c>
      <c r="BJ256" s="17" t="s">
        <v>88</v>
      </c>
      <c r="BK256" s="150">
        <f>ROUND(I256*H256,2)</f>
        <v>0</v>
      </c>
      <c r="BL256" s="17" t="s">
        <v>120</v>
      </c>
      <c r="BM256" s="149" t="s">
        <v>1323</v>
      </c>
    </row>
    <row r="257" spans="2:65" s="1" customFormat="1" ht="39" x14ac:dyDescent="0.2">
      <c r="B257" s="33"/>
      <c r="D257" s="155" t="s">
        <v>318</v>
      </c>
      <c r="F257" s="156" t="s">
        <v>9370</v>
      </c>
      <c r="I257" s="153"/>
      <c r="L257" s="33"/>
      <c r="M257" s="154"/>
      <c r="T257" s="57"/>
      <c r="AT257" s="17" t="s">
        <v>318</v>
      </c>
      <c r="AU257" s="17" t="s">
        <v>88</v>
      </c>
    </row>
    <row r="258" spans="2:65" s="1" customFormat="1" ht="16.5" customHeight="1" x14ac:dyDescent="0.2">
      <c r="B258" s="137"/>
      <c r="C258" s="138" t="s">
        <v>936</v>
      </c>
      <c r="D258" s="138" t="s">
        <v>311</v>
      </c>
      <c r="E258" s="139" t="s">
        <v>9362</v>
      </c>
      <c r="F258" s="140" t="s">
        <v>9363</v>
      </c>
      <c r="G258" s="141" t="s">
        <v>2702</v>
      </c>
      <c r="H258" s="142">
        <v>1</v>
      </c>
      <c r="I258" s="143"/>
      <c r="J258" s="144">
        <f>ROUND(I258*H258,2)</f>
        <v>0</v>
      </c>
      <c r="K258" s="206" t="s">
        <v>10982</v>
      </c>
      <c r="L258" s="33"/>
      <c r="M258" s="145" t="s">
        <v>1</v>
      </c>
      <c r="N258" s="146" t="s">
        <v>46</v>
      </c>
      <c r="P258" s="147">
        <f>O258*H258</f>
        <v>0</v>
      </c>
      <c r="Q258" s="147">
        <v>0</v>
      </c>
      <c r="R258" s="147">
        <f>Q258*H258</f>
        <v>0</v>
      </c>
      <c r="S258" s="147">
        <v>0</v>
      </c>
      <c r="T258" s="148">
        <f>S258*H258</f>
        <v>0</v>
      </c>
      <c r="AR258" s="149" t="s">
        <v>120</v>
      </c>
      <c r="AT258" s="149" t="s">
        <v>311</v>
      </c>
      <c r="AU258" s="149" t="s">
        <v>88</v>
      </c>
      <c r="AY258" s="17" t="s">
        <v>309</v>
      </c>
      <c r="BE258" s="150">
        <f>IF(N258="základní",J258,0)</f>
        <v>0</v>
      </c>
      <c r="BF258" s="150">
        <f>IF(N258="snížená",J258,0)</f>
        <v>0</v>
      </c>
      <c r="BG258" s="150">
        <f>IF(N258="zákl. přenesená",J258,0)</f>
        <v>0</v>
      </c>
      <c r="BH258" s="150">
        <f>IF(N258="sníž. přenesená",J258,0)</f>
        <v>0</v>
      </c>
      <c r="BI258" s="150">
        <f>IF(N258="nulová",J258,0)</f>
        <v>0</v>
      </c>
      <c r="BJ258" s="17" t="s">
        <v>88</v>
      </c>
      <c r="BK258" s="150">
        <f>ROUND(I258*H258,2)</f>
        <v>0</v>
      </c>
      <c r="BL258" s="17" t="s">
        <v>120</v>
      </c>
      <c r="BM258" s="149" t="s">
        <v>1334</v>
      </c>
    </row>
    <row r="259" spans="2:65" s="1" customFormat="1" ht="48.75" x14ac:dyDescent="0.2">
      <c r="B259" s="33"/>
      <c r="D259" s="155" t="s">
        <v>318</v>
      </c>
      <c r="F259" s="156" t="s">
        <v>9364</v>
      </c>
      <c r="I259" s="153"/>
      <c r="L259" s="33"/>
      <c r="M259" s="154"/>
      <c r="T259" s="57"/>
      <c r="AT259" s="17" t="s">
        <v>318</v>
      </c>
      <c r="AU259" s="17" t="s">
        <v>88</v>
      </c>
    </row>
    <row r="260" spans="2:65" s="1" customFormat="1" ht="16.5" customHeight="1" x14ac:dyDescent="0.2">
      <c r="B260" s="137"/>
      <c r="C260" s="138" t="s">
        <v>474</v>
      </c>
      <c r="D260" s="138" t="s">
        <v>311</v>
      </c>
      <c r="E260" s="139" t="s">
        <v>9365</v>
      </c>
      <c r="F260" s="140" t="s">
        <v>9366</v>
      </c>
      <c r="G260" s="141" t="s">
        <v>2702</v>
      </c>
      <c r="H260" s="142">
        <v>1</v>
      </c>
      <c r="I260" s="143"/>
      <c r="J260" s="144">
        <f>ROUND(I260*H260,2)</f>
        <v>0</v>
      </c>
      <c r="K260" s="206" t="s">
        <v>10982</v>
      </c>
      <c r="L260" s="33"/>
      <c r="M260" s="145" t="s">
        <v>1</v>
      </c>
      <c r="N260" s="146" t="s">
        <v>46</v>
      </c>
      <c r="P260" s="147">
        <f>O260*H260</f>
        <v>0</v>
      </c>
      <c r="Q260" s="147">
        <v>0</v>
      </c>
      <c r="R260" s="147">
        <f>Q260*H260</f>
        <v>0</v>
      </c>
      <c r="S260" s="147">
        <v>0</v>
      </c>
      <c r="T260" s="148">
        <f>S260*H260</f>
        <v>0</v>
      </c>
      <c r="AR260" s="149" t="s">
        <v>120</v>
      </c>
      <c r="AT260" s="149" t="s">
        <v>311</v>
      </c>
      <c r="AU260" s="149" t="s">
        <v>88</v>
      </c>
      <c r="AY260" s="17" t="s">
        <v>309</v>
      </c>
      <c r="BE260" s="150">
        <f>IF(N260="základní",J260,0)</f>
        <v>0</v>
      </c>
      <c r="BF260" s="150">
        <f>IF(N260="snížená",J260,0)</f>
        <v>0</v>
      </c>
      <c r="BG260" s="150">
        <f>IF(N260="zákl. přenesená",J260,0)</f>
        <v>0</v>
      </c>
      <c r="BH260" s="150">
        <f>IF(N260="sníž. přenesená",J260,0)</f>
        <v>0</v>
      </c>
      <c r="BI260" s="150">
        <f>IF(N260="nulová",J260,0)</f>
        <v>0</v>
      </c>
      <c r="BJ260" s="17" t="s">
        <v>88</v>
      </c>
      <c r="BK260" s="150">
        <f>ROUND(I260*H260,2)</f>
        <v>0</v>
      </c>
      <c r="BL260" s="17" t="s">
        <v>120</v>
      </c>
      <c r="BM260" s="149" t="s">
        <v>1345</v>
      </c>
    </row>
    <row r="261" spans="2:65" s="1" customFormat="1" ht="39" x14ac:dyDescent="0.2">
      <c r="B261" s="33"/>
      <c r="D261" s="155" t="s">
        <v>318</v>
      </c>
      <c r="F261" s="156" t="s">
        <v>9367</v>
      </c>
      <c r="I261" s="153"/>
      <c r="L261" s="33"/>
      <c r="M261" s="154"/>
      <c r="T261" s="57"/>
      <c r="AT261" s="17" t="s">
        <v>318</v>
      </c>
      <c r="AU261" s="17" t="s">
        <v>88</v>
      </c>
    </row>
    <row r="262" spans="2:65" s="1" customFormat="1" ht="16.5" customHeight="1" x14ac:dyDescent="0.2">
      <c r="B262" s="137"/>
      <c r="C262" s="138" t="s">
        <v>961</v>
      </c>
      <c r="D262" s="138" t="s">
        <v>311</v>
      </c>
      <c r="E262" s="139" t="s">
        <v>9368</v>
      </c>
      <c r="F262" s="140" t="s">
        <v>9369</v>
      </c>
      <c r="G262" s="141" t="s">
        <v>2702</v>
      </c>
      <c r="H262" s="142">
        <v>1</v>
      </c>
      <c r="I262" s="143"/>
      <c r="J262" s="144">
        <f>ROUND(I262*H262,2)</f>
        <v>0</v>
      </c>
      <c r="K262" s="206" t="s">
        <v>10982</v>
      </c>
      <c r="L262" s="33"/>
      <c r="M262" s="145" t="s">
        <v>1</v>
      </c>
      <c r="N262" s="146" t="s">
        <v>46</v>
      </c>
      <c r="P262" s="147">
        <f>O262*H262</f>
        <v>0</v>
      </c>
      <c r="Q262" s="147">
        <v>0</v>
      </c>
      <c r="R262" s="147">
        <f>Q262*H262</f>
        <v>0</v>
      </c>
      <c r="S262" s="147">
        <v>0</v>
      </c>
      <c r="T262" s="148">
        <f>S262*H262</f>
        <v>0</v>
      </c>
      <c r="AR262" s="149" t="s">
        <v>120</v>
      </c>
      <c r="AT262" s="149" t="s">
        <v>311</v>
      </c>
      <c r="AU262" s="149" t="s">
        <v>88</v>
      </c>
      <c r="AY262" s="17" t="s">
        <v>309</v>
      </c>
      <c r="BE262" s="150">
        <f>IF(N262="základní",J262,0)</f>
        <v>0</v>
      </c>
      <c r="BF262" s="150">
        <f>IF(N262="snížená",J262,0)</f>
        <v>0</v>
      </c>
      <c r="BG262" s="150">
        <f>IF(N262="zákl. přenesená",J262,0)</f>
        <v>0</v>
      </c>
      <c r="BH262" s="150">
        <f>IF(N262="sníž. přenesená",J262,0)</f>
        <v>0</v>
      </c>
      <c r="BI262" s="150">
        <f>IF(N262="nulová",J262,0)</f>
        <v>0</v>
      </c>
      <c r="BJ262" s="17" t="s">
        <v>88</v>
      </c>
      <c r="BK262" s="150">
        <f>ROUND(I262*H262,2)</f>
        <v>0</v>
      </c>
      <c r="BL262" s="17" t="s">
        <v>120</v>
      </c>
      <c r="BM262" s="149" t="s">
        <v>1350</v>
      </c>
    </row>
    <row r="263" spans="2:65" s="1" customFormat="1" ht="39" x14ac:dyDescent="0.2">
      <c r="B263" s="33"/>
      <c r="D263" s="155" t="s">
        <v>318</v>
      </c>
      <c r="F263" s="156" t="s">
        <v>9370</v>
      </c>
      <c r="I263" s="153"/>
      <c r="L263" s="33"/>
      <c r="M263" s="154"/>
      <c r="T263" s="57"/>
      <c r="AT263" s="17" t="s">
        <v>318</v>
      </c>
      <c r="AU263" s="17" t="s">
        <v>88</v>
      </c>
    </row>
    <row r="264" spans="2:65" s="1" customFormat="1" ht="16.5" customHeight="1" x14ac:dyDescent="0.2">
      <c r="B264" s="137"/>
      <c r="C264" s="138" t="s">
        <v>478</v>
      </c>
      <c r="D264" s="138" t="s">
        <v>311</v>
      </c>
      <c r="E264" s="139" t="s">
        <v>9362</v>
      </c>
      <c r="F264" s="140" t="s">
        <v>9363</v>
      </c>
      <c r="G264" s="141" t="s">
        <v>2702</v>
      </c>
      <c r="H264" s="142">
        <v>1</v>
      </c>
      <c r="I264" s="143"/>
      <c r="J264" s="144">
        <f>ROUND(I264*H264,2)</f>
        <v>0</v>
      </c>
      <c r="K264" s="206" t="s">
        <v>10982</v>
      </c>
      <c r="L264" s="33"/>
      <c r="M264" s="145" t="s">
        <v>1</v>
      </c>
      <c r="N264" s="146" t="s">
        <v>46</v>
      </c>
      <c r="P264" s="147">
        <f>O264*H264</f>
        <v>0</v>
      </c>
      <c r="Q264" s="147">
        <v>0</v>
      </c>
      <c r="R264" s="147">
        <f>Q264*H264</f>
        <v>0</v>
      </c>
      <c r="S264" s="147">
        <v>0</v>
      </c>
      <c r="T264" s="148">
        <f>S264*H264</f>
        <v>0</v>
      </c>
      <c r="AR264" s="149" t="s">
        <v>120</v>
      </c>
      <c r="AT264" s="149" t="s">
        <v>311</v>
      </c>
      <c r="AU264" s="149" t="s">
        <v>88</v>
      </c>
      <c r="AY264" s="17" t="s">
        <v>309</v>
      </c>
      <c r="BE264" s="150">
        <f>IF(N264="základní",J264,0)</f>
        <v>0</v>
      </c>
      <c r="BF264" s="150">
        <f>IF(N264="snížená",J264,0)</f>
        <v>0</v>
      </c>
      <c r="BG264" s="150">
        <f>IF(N264="zákl. přenesená",J264,0)</f>
        <v>0</v>
      </c>
      <c r="BH264" s="150">
        <f>IF(N264="sníž. přenesená",J264,0)</f>
        <v>0</v>
      </c>
      <c r="BI264" s="150">
        <f>IF(N264="nulová",J264,0)</f>
        <v>0</v>
      </c>
      <c r="BJ264" s="17" t="s">
        <v>88</v>
      </c>
      <c r="BK264" s="150">
        <f>ROUND(I264*H264,2)</f>
        <v>0</v>
      </c>
      <c r="BL264" s="17" t="s">
        <v>120</v>
      </c>
      <c r="BM264" s="149" t="s">
        <v>1359</v>
      </c>
    </row>
    <row r="265" spans="2:65" s="1" customFormat="1" ht="48.75" x14ac:dyDescent="0.2">
      <c r="B265" s="33"/>
      <c r="D265" s="155" t="s">
        <v>318</v>
      </c>
      <c r="F265" s="156" t="s">
        <v>9364</v>
      </c>
      <c r="I265" s="153"/>
      <c r="L265" s="33"/>
      <c r="M265" s="154"/>
      <c r="T265" s="57"/>
      <c r="AT265" s="17" t="s">
        <v>318</v>
      </c>
      <c r="AU265" s="17" t="s">
        <v>88</v>
      </c>
    </row>
    <row r="266" spans="2:65" s="1" customFormat="1" ht="16.5" customHeight="1" x14ac:dyDescent="0.2">
      <c r="B266" s="137"/>
      <c r="C266" s="138" t="s">
        <v>988</v>
      </c>
      <c r="D266" s="138" t="s">
        <v>311</v>
      </c>
      <c r="E266" s="139" t="s">
        <v>9365</v>
      </c>
      <c r="F266" s="140" t="s">
        <v>9366</v>
      </c>
      <c r="G266" s="141" t="s">
        <v>2702</v>
      </c>
      <c r="H266" s="142">
        <v>2</v>
      </c>
      <c r="I266" s="143"/>
      <c r="J266" s="144">
        <f>ROUND(I266*H266,2)</f>
        <v>0</v>
      </c>
      <c r="K266" s="206" t="s">
        <v>10982</v>
      </c>
      <c r="L266" s="33"/>
      <c r="M266" s="145" t="s">
        <v>1</v>
      </c>
      <c r="N266" s="146" t="s">
        <v>46</v>
      </c>
      <c r="P266" s="147">
        <f>O266*H266</f>
        <v>0</v>
      </c>
      <c r="Q266" s="147">
        <v>0</v>
      </c>
      <c r="R266" s="147">
        <f>Q266*H266</f>
        <v>0</v>
      </c>
      <c r="S266" s="147">
        <v>0</v>
      </c>
      <c r="T266" s="148">
        <f>S266*H266</f>
        <v>0</v>
      </c>
      <c r="AR266" s="149" t="s">
        <v>120</v>
      </c>
      <c r="AT266" s="149" t="s">
        <v>311</v>
      </c>
      <c r="AU266" s="149" t="s">
        <v>88</v>
      </c>
      <c r="AY266" s="17" t="s">
        <v>309</v>
      </c>
      <c r="BE266" s="150">
        <f>IF(N266="základní",J266,0)</f>
        <v>0</v>
      </c>
      <c r="BF266" s="150">
        <f>IF(N266="snížená",J266,0)</f>
        <v>0</v>
      </c>
      <c r="BG266" s="150">
        <f>IF(N266="zákl. přenesená",J266,0)</f>
        <v>0</v>
      </c>
      <c r="BH266" s="150">
        <f>IF(N266="sníž. přenesená",J266,0)</f>
        <v>0</v>
      </c>
      <c r="BI266" s="150">
        <f>IF(N266="nulová",J266,0)</f>
        <v>0</v>
      </c>
      <c r="BJ266" s="17" t="s">
        <v>88</v>
      </c>
      <c r="BK266" s="150">
        <f>ROUND(I266*H266,2)</f>
        <v>0</v>
      </c>
      <c r="BL266" s="17" t="s">
        <v>120</v>
      </c>
      <c r="BM266" s="149" t="s">
        <v>1370</v>
      </c>
    </row>
    <row r="267" spans="2:65" s="1" customFormat="1" ht="39" x14ac:dyDescent="0.2">
      <c r="B267" s="33"/>
      <c r="D267" s="155" t="s">
        <v>318</v>
      </c>
      <c r="F267" s="156" t="s">
        <v>9367</v>
      </c>
      <c r="I267" s="153"/>
      <c r="L267" s="33"/>
      <c r="M267" s="154"/>
      <c r="T267" s="57"/>
      <c r="AT267" s="17" t="s">
        <v>318</v>
      </c>
      <c r="AU267" s="17" t="s">
        <v>88</v>
      </c>
    </row>
    <row r="268" spans="2:65" s="1" customFormat="1" ht="16.5" customHeight="1" x14ac:dyDescent="0.2">
      <c r="B268" s="137"/>
      <c r="C268" s="138" t="s">
        <v>483</v>
      </c>
      <c r="D268" s="138" t="s">
        <v>311</v>
      </c>
      <c r="E268" s="139" t="s">
        <v>9368</v>
      </c>
      <c r="F268" s="140" t="s">
        <v>9369</v>
      </c>
      <c r="G268" s="141" t="s">
        <v>2702</v>
      </c>
      <c r="H268" s="142">
        <v>1</v>
      </c>
      <c r="I268" s="143"/>
      <c r="J268" s="144">
        <f>ROUND(I268*H268,2)</f>
        <v>0</v>
      </c>
      <c r="K268" s="206" t="s">
        <v>10982</v>
      </c>
      <c r="L268" s="33"/>
      <c r="M268" s="145" t="s">
        <v>1</v>
      </c>
      <c r="N268" s="146" t="s">
        <v>46</v>
      </c>
      <c r="P268" s="147">
        <f>O268*H268</f>
        <v>0</v>
      </c>
      <c r="Q268" s="147">
        <v>0</v>
      </c>
      <c r="R268" s="147">
        <f>Q268*H268</f>
        <v>0</v>
      </c>
      <c r="S268" s="147">
        <v>0</v>
      </c>
      <c r="T268" s="148">
        <f>S268*H268</f>
        <v>0</v>
      </c>
      <c r="AR268" s="149" t="s">
        <v>120</v>
      </c>
      <c r="AT268" s="149" t="s">
        <v>311</v>
      </c>
      <c r="AU268" s="149" t="s">
        <v>88</v>
      </c>
      <c r="AY268" s="17" t="s">
        <v>309</v>
      </c>
      <c r="BE268" s="150">
        <f>IF(N268="základní",J268,0)</f>
        <v>0</v>
      </c>
      <c r="BF268" s="150">
        <f>IF(N268="snížená",J268,0)</f>
        <v>0</v>
      </c>
      <c r="BG268" s="150">
        <f>IF(N268="zákl. přenesená",J268,0)</f>
        <v>0</v>
      </c>
      <c r="BH268" s="150">
        <f>IF(N268="sníž. přenesená",J268,0)</f>
        <v>0</v>
      </c>
      <c r="BI268" s="150">
        <f>IF(N268="nulová",J268,0)</f>
        <v>0</v>
      </c>
      <c r="BJ268" s="17" t="s">
        <v>88</v>
      </c>
      <c r="BK268" s="150">
        <f>ROUND(I268*H268,2)</f>
        <v>0</v>
      </c>
      <c r="BL268" s="17" t="s">
        <v>120</v>
      </c>
      <c r="BM268" s="149" t="s">
        <v>1376</v>
      </c>
    </row>
    <row r="269" spans="2:65" s="1" customFormat="1" ht="39" x14ac:dyDescent="0.2">
      <c r="B269" s="33"/>
      <c r="D269" s="155" t="s">
        <v>318</v>
      </c>
      <c r="F269" s="156" t="s">
        <v>9370</v>
      </c>
      <c r="I269" s="153"/>
      <c r="L269" s="33"/>
      <c r="M269" s="154"/>
      <c r="T269" s="57"/>
      <c r="AT269" s="17" t="s">
        <v>318</v>
      </c>
      <c r="AU269" s="17" t="s">
        <v>88</v>
      </c>
    </row>
    <row r="270" spans="2:65" s="1" customFormat="1" ht="16.5" customHeight="1" x14ac:dyDescent="0.2">
      <c r="B270" s="137"/>
      <c r="C270" s="138" t="s">
        <v>999</v>
      </c>
      <c r="D270" s="138" t="s">
        <v>311</v>
      </c>
      <c r="E270" s="139" t="s">
        <v>9362</v>
      </c>
      <c r="F270" s="140" t="s">
        <v>9363</v>
      </c>
      <c r="G270" s="141" t="s">
        <v>2702</v>
      </c>
      <c r="H270" s="142">
        <v>1</v>
      </c>
      <c r="I270" s="143"/>
      <c r="J270" s="144">
        <f>ROUND(I270*H270,2)</f>
        <v>0</v>
      </c>
      <c r="K270" s="206" t="s">
        <v>10982</v>
      </c>
      <c r="L270" s="33"/>
      <c r="M270" s="145" t="s">
        <v>1</v>
      </c>
      <c r="N270" s="146" t="s">
        <v>46</v>
      </c>
      <c r="P270" s="147">
        <f>O270*H270</f>
        <v>0</v>
      </c>
      <c r="Q270" s="147">
        <v>0</v>
      </c>
      <c r="R270" s="147">
        <f>Q270*H270</f>
        <v>0</v>
      </c>
      <c r="S270" s="147">
        <v>0</v>
      </c>
      <c r="T270" s="148">
        <f>S270*H270</f>
        <v>0</v>
      </c>
      <c r="AR270" s="149" t="s">
        <v>120</v>
      </c>
      <c r="AT270" s="149" t="s">
        <v>311</v>
      </c>
      <c r="AU270" s="149" t="s">
        <v>88</v>
      </c>
      <c r="AY270" s="17" t="s">
        <v>309</v>
      </c>
      <c r="BE270" s="150">
        <f>IF(N270="základní",J270,0)</f>
        <v>0</v>
      </c>
      <c r="BF270" s="150">
        <f>IF(N270="snížená",J270,0)</f>
        <v>0</v>
      </c>
      <c r="BG270" s="150">
        <f>IF(N270="zákl. přenesená",J270,0)</f>
        <v>0</v>
      </c>
      <c r="BH270" s="150">
        <f>IF(N270="sníž. přenesená",J270,0)</f>
        <v>0</v>
      </c>
      <c r="BI270" s="150">
        <f>IF(N270="nulová",J270,0)</f>
        <v>0</v>
      </c>
      <c r="BJ270" s="17" t="s">
        <v>88</v>
      </c>
      <c r="BK270" s="150">
        <f>ROUND(I270*H270,2)</f>
        <v>0</v>
      </c>
      <c r="BL270" s="17" t="s">
        <v>120</v>
      </c>
      <c r="BM270" s="149" t="s">
        <v>1381</v>
      </c>
    </row>
    <row r="271" spans="2:65" s="1" customFormat="1" ht="48.75" x14ac:dyDescent="0.2">
      <c r="B271" s="33"/>
      <c r="D271" s="155" t="s">
        <v>318</v>
      </c>
      <c r="F271" s="156" t="s">
        <v>9364</v>
      </c>
      <c r="I271" s="153"/>
      <c r="L271" s="33"/>
      <c r="M271" s="154"/>
      <c r="T271" s="57"/>
      <c r="AT271" s="17" t="s">
        <v>318</v>
      </c>
      <c r="AU271" s="17" t="s">
        <v>88</v>
      </c>
    </row>
    <row r="272" spans="2:65" s="1" customFormat="1" ht="16.5" customHeight="1" x14ac:dyDescent="0.2">
      <c r="B272" s="137"/>
      <c r="C272" s="138" t="s">
        <v>488</v>
      </c>
      <c r="D272" s="138" t="s">
        <v>311</v>
      </c>
      <c r="E272" s="139" t="s">
        <v>9365</v>
      </c>
      <c r="F272" s="140" t="s">
        <v>9366</v>
      </c>
      <c r="G272" s="141" t="s">
        <v>2702</v>
      </c>
      <c r="H272" s="142">
        <v>2</v>
      </c>
      <c r="I272" s="143"/>
      <c r="J272" s="144">
        <f>ROUND(I272*H272,2)</f>
        <v>0</v>
      </c>
      <c r="K272" s="206" t="s">
        <v>10982</v>
      </c>
      <c r="L272" s="33"/>
      <c r="M272" s="145" t="s">
        <v>1</v>
      </c>
      <c r="N272" s="146" t="s">
        <v>46</v>
      </c>
      <c r="P272" s="147">
        <f>O272*H272</f>
        <v>0</v>
      </c>
      <c r="Q272" s="147">
        <v>0</v>
      </c>
      <c r="R272" s="147">
        <f>Q272*H272</f>
        <v>0</v>
      </c>
      <c r="S272" s="147">
        <v>0</v>
      </c>
      <c r="T272" s="148">
        <f>S272*H272</f>
        <v>0</v>
      </c>
      <c r="AR272" s="149" t="s">
        <v>120</v>
      </c>
      <c r="AT272" s="149" t="s">
        <v>311</v>
      </c>
      <c r="AU272" s="149" t="s">
        <v>88</v>
      </c>
      <c r="AY272" s="17" t="s">
        <v>309</v>
      </c>
      <c r="BE272" s="150">
        <f>IF(N272="základní",J272,0)</f>
        <v>0</v>
      </c>
      <c r="BF272" s="150">
        <f>IF(N272="snížená",J272,0)</f>
        <v>0</v>
      </c>
      <c r="BG272" s="150">
        <f>IF(N272="zákl. přenesená",J272,0)</f>
        <v>0</v>
      </c>
      <c r="BH272" s="150">
        <f>IF(N272="sníž. přenesená",J272,0)</f>
        <v>0</v>
      </c>
      <c r="BI272" s="150">
        <f>IF(N272="nulová",J272,0)</f>
        <v>0</v>
      </c>
      <c r="BJ272" s="17" t="s">
        <v>88</v>
      </c>
      <c r="BK272" s="150">
        <f>ROUND(I272*H272,2)</f>
        <v>0</v>
      </c>
      <c r="BL272" s="17" t="s">
        <v>120</v>
      </c>
      <c r="BM272" s="149" t="s">
        <v>1385</v>
      </c>
    </row>
    <row r="273" spans="2:65" s="1" customFormat="1" ht="39" x14ac:dyDescent="0.2">
      <c r="B273" s="33"/>
      <c r="D273" s="155" t="s">
        <v>318</v>
      </c>
      <c r="F273" s="156" t="s">
        <v>9367</v>
      </c>
      <c r="I273" s="153"/>
      <c r="L273" s="33"/>
      <c r="M273" s="154"/>
      <c r="T273" s="57"/>
      <c r="AT273" s="17" t="s">
        <v>318</v>
      </c>
      <c r="AU273" s="17" t="s">
        <v>88</v>
      </c>
    </row>
    <row r="274" spans="2:65" s="1" customFormat="1" ht="16.5" customHeight="1" x14ac:dyDescent="0.2">
      <c r="B274" s="137"/>
      <c r="C274" s="138" t="s">
        <v>1011</v>
      </c>
      <c r="D274" s="138" t="s">
        <v>311</v>
      </c>
      <c r="E274" s="139" t="s">
        <v>9368</v>
      </c>
      <c r="F274" s="140" t="s">
        <v>9369</v>
      </c>
      <c r="G274" s="141" t="s">
        <v>2702</v>
      </c>
      <c r="H274" s="142">
        <v>1</v>
      </c>
      <c r="I274" s="143"/>
      <c r="J274" s="144">
        <f>ROUND(I274*H274,2)</f>
        <v>0</v>
      </c>
      <c r="K274" s="206" t="s">
        <v>10982</v>
      </c>
      <c r="L274" s="33"/>
      <c r="M274" s="145" t="s">
        <v>1</v>
      </c>
      <c r="N274" s="146" t="s">
        <v>46</v>
      </c>
      <c r="P274" s="147">
        <f>O274*H274</f>
        <v>0</v>
      </c>
      <c r="Q274" s="147">
        <v>0</v>
      </c>
      <c r="R274" s="147">
        <f>Q274*H274</f>
        <v>0</v>
      </c>
      <c r="S274" s="147">
        <v>0</v>
      </c>
      <c r="T274" s="148">
        <f>S274*H274</f>
        <v>0</v>
      </c>
      <c r="AR274" s="149" t="s">
        <v>120</v>
      </c>
      <c r="AT274" s="149" t="s">
        <v>311</v>
      </c>
      <c r="AU274" s="149" t="s">
        <v>88</v>
      </c>
      <c r="AY274" s="17" t="s">
        <v>309</v>
      </c>
      <c r="BE274" s="150">
        <f>IF(N274="základní",J274,0)</f>
        <v>0</v>
      </c>
      <c r="BF274" s="150">
        <f>IF(N274="snížená",J274,0)</f>
        <v>0</v>
      </c>
      <c r="BG274" s="150">
        <f>IF(N274="zákl. přenesená",J274,0)</f>
        <v>0</v>
      </c>
      <c r="BH274" s="150">
        <f>IF(N274="sníž. přenesená",J274,0)</f>
        <v>0</v>
      </c>
      <c r="BI274" s="150">
        <f>IF(N274="nulová",J274,0)</f>
        <v>0</v>
      </c>
      <c r="BJ274" s="17" t="s">
        <v>88</v>
      </c>
      <c r="BK274" s="150">
        <f>ROUND(I274*H274,2)</f>
        <v>0</v>
      </c>
      <c r="BL274" s="17" t="s">
        <v>120</v>
      </c>
      <c r="BM274" s="149" t="s">
        <v>1394</v>
      </c>
    </row>
    <row r="275" spans="2:65" s="1" customFormat="1" ht="39" x14ac:dyDescent="0.2">
      <c r="B275" s="33"/>
      <c r="D275" s="155" t="s">
        <v>318</v>
      </c>
      <c r="F275" s="156" t="s">
        <v>9370</v>
      </c>
      <c r="I275" s="153"/>
      <c r="L275" s="33"/>
      <c r="M275" s="154"/>
      <c r="T275" s="57"/>
      <c r="AT275" s="17" t="s">
        <v>318</v>
      </c>
      <c r="AU275" s="17" t="s">
        <v>88</v>
      </c>
    </row>
    <row r="276" spans="2:65" s="1" customFormat="1" ht="16.5" customHeight="1" x14ac:dyDescent="0.2">
      <c r="B276" s="137"/>
      <c r="C276" s="138" t="s">
        <v>494</v>
      </c>
      <c r="D276" s="138" t="s">
        <v>311</v>
      </c>
      <c r="E276" s="139" t="s">
        <v>9362</v>
      </c>
      <c r="F276" s="140" t="s">
        <v>9363</v>
      </c>
      <c r="G276" s="141" t="s">
        <v>2702</v>
      </c>
      <c r="H276" s="142">
        <v>1</v>
      </c>
      <c r="I276" s="143"/>
      <c r="J276" s="144">
        <f>ROUND(I276*H276,2)</f>
        <v>0</v>
      </c>
      <c r="K276" s="206" t="s">
        <v>10982</v>
      </c>
      <c r="L276" s="33"/>
      <c r="M276" s="145" t="s">
        <v>1</v>
      </c>
      <c r="N276" s="146" t="s">
        <v>46</v>
      </c>
      <c r="P276" s="147">
        <f>O276*H276</f>
        <v>0</v>
      </c>
      <c r="Q276" s="147">
        <v>0</v>
      </c>
      <c r="R276" s="147">
        <f>Q276*H276</f>
        <v>0</v>
      </c>
      <c r="S276" s="147">
        <v>0</v>
      </c>
      <c r="T276" s="148">
        <f>S276*H276</f>
        <v>0</v>
      </c>
      <c r="AR276" s="149" t="s">
        <v>120</v>
      </c>
      <c r="AT276" s="149" t="s">
        <v>311</v>
      </c>
      <c r="AU276" s="149" t="s">
        <v>88</v>
      </c>
      <c r="AY276" s="17" t="s">
        <v>309</v>
      </c>
      <c r="BE276" s="150">
        <f>IF(N276="základní",J276,0)</f>
        <v>0</v>
      </c>
      <c r="BF276" s="150">
        <f>IF(N276="snížená",J276,0)</f>
        <v>0</v>
      </c>
      <c r="BG276" s="150">
        <f>IF(N276="zákl. přenesená",J276,0)</f>
        <v>0</v>
      </c>
      <c r="BH276" s="150">
        <f>IF(N276="sníž. přenesená",J276,0)</f>
        <v>0</v>
      </c>
      <c r="BI276" s="150">
        <f>IF(N276="nulová",J276,0)</f>
        <v>0</v>
      </c>
      <c r="BJ276" s="17" t="s">
        <v>88</v>
      </c>
      <c r="BK276" s="150">
        <f>ROUND(I276*H276,2)</f>
        <v>0</v>
      </c>
      <c r="BL276" s="17" t="s">
        <v>120</v>
      </c>
      <c r="BM276" s="149" t="s">
        <v>1398</v>
      </c>
    </row>
    <row r="277" spans="2:65" s="1" customFormat="1" ht="48.75" x14ac:dyDescent="0.2">
      <c r="B277" s="33"/>
      <c r="D277" s="155" t="s">
        <v>318</v>
      </c>
      <c r="F277" s="156" t="s">
        <v>9364</v>
      </c>
      <c r="I277" s="153"/>
      <c r="L277" s="33"/>
      <c r="M277" s="154"/>
      <c r="T277" s="57"/>
      <c r="AT277" s="17" t="s">
        <v>318</v>
      </c>
      <c r="AU277" s="17" t="s">
        <v>88</v>
      </c>
    </row>
    <row r="278" spans="2:65" s="1" customFormat="1" ht="16.5" customHeight="1" x14ac:dyDescent="0.2">
      <c r="B278" s="137"/>
      <c r="C278" s="138" t="s">
        <v>1020</v>
      </c>
      <c r="D278" s="138" t="s">
        <v>311</v>
      </c>
      <c r="E278" s="139" t="s">
        <v>9365</v>
      </c>
      <c r="F278" s="140" t="s">
        <v>9366</v>
      </c>
      <c r="G278" s="141" t="s">
        <v>2702</v>
      </c>
      <c r="H278" s="142">
        <v>2</v>
      </c>
      <c r="I278" s="143"/>
      <c r="J278" s="144">
        <f>ROUND(I278*H278,2)</f>
        <v>0</v>
      </c>
      <c r="K278" s="206" t="s">
        <v>10982</v>
      </c>
      <c r="L278" s="33"/>
      <c r="M278" s="145" t="s">
        <v>1</v>
      </c>
      <c r="N278" s="146" t="s">
        <v>46</v>
      </c>
      <c r="P278" s="147">
        <f>O278*H278</f>
        <v>0</v>
      </c>
      <c r="Q278" s="147">
        <v>0</v>
      </c>
      <c r="R278" s="147">
        <f>Q278*H278</f>
        <v>0</v>
      </c>
      <c r="S278" s="147">
        <v>0</v>
      </c>
      <c r="T278" s="148">
        <f>S278*H278</f>
        <v>0</v>
      </c>
      <c r="AR278" s="149" t="s">
        <v>120</v>
      </c>
      <c r="AT278" s="149" t="s">
        <v>311</v>
      </c>
      <c r="AU278" s="149" t="s">
        <v>88</v>
      </c>
      <c r="AY278" s="17" t="s">
        <v>309</v>
      </c>
      <c r="BE278" s="150">
        <f>IF(N278="základní",J278,0)</f>
        <v>0</v>
      </c>
      <c r="BF278" s="150">
        <f>IF(N278="snížená",J278,0)</f>
        <v>0</v>
      </c>
      <c r="BG278" s="150">
        <f>IF(N278="zákl. přenesená",J278,0)</f>
        <v>0</v>
      </c>
      <c r="BH278" s="150">
        <f>IF(N278="sníž. přenesená",J278,0)</f>
        <v>0</v>
      </c>
      <c r="BI278" s="150">
        <f>IF(N278="nulová",J278,0)</f>
        <v>0</v>
      </c>
      <c r="BJ278" s="17" t="s">
        <v>88</v>
      </c>
      <c r="BK278" s="150">
        <f>ROUND(I278*H278,2)</f>
        <v>0</v>
      </c>
      <c r="BL278" s="17" t="s">
        <v>120</v>
      </c>
      <c r="BM278" s="149" t="s">
        <v>1409</v>
      </c>
    </row>
    <row r="279" spans="2:65" s="1" customFormat="1" ht="39" x14ac:dyDescent="0.2">
      <c r="B279" s="33"/>
      <c r="D279" s="155" t="s">
        <v>318</v>
      </c>
      <c r="F279" s="156" t="s">
        <v>9367</v>
      </c>
      <c r="I279" s="153"/>
      <c r="L279" s="33"/>
      <c r="M279" s="154"/>
      <c r="T279" s="57"/>
      <c r="AT279" s="17" t="s">
        <v>318</v>
      </c>
      <c r="AU279" s="17" t="s">
        <v>88</v>
      </c>
    </row>
    <row r="280" spans="2:65" s="1" customFormat="1" ht="16.5" customHeight="1" x14ac:dyDescent="0.2">
      <c r="B280" s="137"/>
      <c r="C280" s="138" t="s">
        <v>501</v>
      </c>
      <c r="D280" s="138" t="s">
        <v>311</v>
      </c>
      <c r="E280" s="139" t="s">
        <v>9368</v>
      </c>
      <c r="F280" s="140" t="s">
        <v>9369</v>
      </c>
      <c r="G280" s="141" t="s">
        <v>2702</v>
      </c>
      <c r="H280" s="142">
        <v>1</v>
      </c>
      <c r="I280" s="143"/>
      <c r="J280" s="144">
        <f>ROUND(I280*H280,2)</f>
        <v>0</v>
      </c>
      <c r="K280" s="206" t="s">
        <v>10982</v>
      </c>
      <c r="L280" s="33"/>
      <c r="M280" s="145" t="s">
        <v>1</v>
      </c>
      <c r="N280" s="146" t="s">
        <v>46</v>
      </c>
      <c r="P280" s="147">
        <f>O280*H280</f>
        <v>0</v>
      </c>
      <c r="Q280" s="147">
        <v>0</v>
      </c>
      <c r="R280" s="147">
        <f>Q280*H280</f>
        <v>0</v>
      </c>
      <c r="S280" s="147">
        <v>0</v>
      </c>
      <c r="T280" s="148">
        <f>S280*H280</f>
        <v>0</v>
      </c>
      <c r="AR280" s="149" t="s">
        <v>120</v>
      </c>
      <c r="AT280" s="149" t="s">
        <v>311</v>
      </c>
      <c r="AU280" s="149" t="s">
        <v>88</v>
      </c>
      <c r="AY280" s="17" t="s">
        <v>309</v>
      </c>
      <c r="BE280" s="150">
        <f>IF(N280="základní",J280,0)</f>
        <v>0</v>
      </c>
      <c r="BF280" s="150">
        <f>IF(N280="snížená",J280,0)</f>
        <v>0</v>
      </c>
      <c r="BG280" s="150">
        <f>IF(N280="zákl. přenesená",J280,0)</f>
        <v>0</v>
      </c>
      <c r="BH280" s="150">
        <f>IF(N280="sníž. přenesená",J280,0)</f>
        <v>0</v>
      </c>
      <c r="BI280" s="150">
        <f>IF(N280="nulová",J280,0)</f>
        <v>0</v>
      </c>
      <c r="BJ280" s="17" t="s">
        <v>88</v>
      </c>
      <c r="BK280" s="150">
        <f>ROUND(I280*H280,2)</f>
        <v>0</v>
      </c>
      <c r="BL280" s="17" t="s">
        <v>120</v>
      </c>
      <c r="BM280" s="149" t="s">
        <v>1419</v>
      </c>
    </row>
    <row r="281" spans="2:65" s="1" customFormat="1" ht="39" x14ac:dyDescent="0.2">
      <c r="B281" s="33"/>
      <c r="D281" s="155" t="s">
        <v>318</v>
      </c>
      <c r="F281" s="156" t="s">
        <v>9370</v>
      </c>
      <c r="I281" s="153"/>
      <c r="L281" s="33"/>
      <c r="M281" s="154"/>
      <c r="T281" s="57"/>
      <c r="AT281" s="17" t="s">
        <v>318</v>
      </c>
      <c r="AU281" s="17" t="s">
        <v>88</v>
      </c>
    </row>
    <row r="282" spans="2:65" s="1" customFormat="1" ht="16.5" customHeight="1" x14ac:dyDescent="0.2">
      <c r="B282" s="137"/>
      <c r="C282" s="138" t="s">
        <v>1031</v>
      </c>
      <c r="D282" s="138" t="s">
        <v>311</v>
      </c>
      <c r="E282" s="139" t="s">
        <v>9371</v>
      </c>
      <c r="F282" s="140" t="s">
        <v>9372</v>
      </c>
      <c r="G282" s="141" t="s">
        <v>2702</v>
      </c>
      <c r="H282" s="142">
        <v>1</v>
      </c>
      <c r="I282" s="143"/>
      <c r="J282" s="144">
        <f>ROUND(I282*H282,2)</f>
        <v>0</v>
      </c>
      <c r="K282" s="206" t="s">
        <v>10982</v>
      </c>
      <c r="L282" s="33"/>
      <c r="M282" s="145" t="s">
        <v>1</v>
      </c>
      <c r="N282" s="146" t="s">
        <v>46</v>
      </c>
      <c r="P282" s="147">
        <f>O282*H282</f>
        <v>0</v>
      </c>
      <c r="Q282" s="147">
        <v>0</v>
      </c>
      <c r="R282" s="147">
        <f>Q282*H282</f>
        <v>0</v>
      </c>
      <c r="S282" s="147">
        <v>0</v>
      </c>
      <c r="T282" s="148">
        <f>S282*H282</f>
        <v>0</v>
      </c>
      <c r="AR282" s="149" t="s">
        <v>120</v>
      </c>
      <c r="AT282" s="149" t="s">
        <v>311</v>
      </c>
      <c r="AU282" s="149" t="s">
        <v>88</v>
      </c>
      <c r="AY282" s="17" t="s">
        <v>309</v>
      </c>
      <c r="BE282" s="150">
        <f>IF(N282="základní",J282,0)</f>
        <v>0</v>
      </c>
      <c r="BF282" s="150">
        <f>IF(N282="snížená",J282,0)</f>
        <v>0</v>
      </c>
      <c r="BG282" s="150">
        <f>IF(N282="zákl. přenesená",J282,0)</f>
        <v>0</v>
      </c>
      <c r="BH282" s="150">
        <f>IF(N282="sníž. přenesená",J282,0)</f>
        <v>0</v>
      </c>
      <c r="BI282" s="150">
        <f>IF(N282="nulová",J282,0)</f>
        <v>0</v>
      </c>
      <c r="BJ282" s="17" t="s">
        <v>88</v>
      </c>
      <c r="BK282" s="150">
        <f>ROUND(I282*H282,2)</f>
        <v>0</v>
      </c>
      <c r="BL282" s="17" t="s">
        <v>120</v>
      </c>
      <c r="BM282" s="149" t="s">
        <v>1430</v>
      </c>
    </row>
    <row r="283" spans="2:65" s="1" customFormat="1" ht="48.75" x14ac:dyDescent="0.2">
      <c r="B283" s="33"/>
      <c r="D283" s="155" t="s">
        <v>318</v>
      </c>
      <c r="F283" s="156" t="s">
        <v>9373</v>
      </c>
      <c r="I283" s="153"/>
      <c r="L283" s="33"/>
      <c r="M283" s="154"/>
      <c r="T283" s="57"/>
      <c r="AT283" s="17" t="s">
        <v>318</v>
      </c>
      <c r="AU283" s="17" t="s">
        <v>88</v>
      </c>
    </row>
    <row r="284" spans="2:65" s="1" customFormat="1" ht="16.5" customHeight="1" x14ac:dyDescent="0.2">
      <c r="B284" s="137"/>
      <c r="C284" s="138" t="s">
        <v>506</v>
      </c>
      <c r="D284" s="138" t="s">
        <v>311</v>
      </c>
      <c r="E284" s="139" t="s">
        <v>9374</v>
      </c>
      <c r="F284" s="140" t="s">
        <v>9375</v>
      </c>
      <c r="G284" s="141" t="s">
        <v>2702</v>
      </c>
      <c r="H284" s="142">
        <v>1</v>
      </c>
      <c r="I284" s="143"/>
      <c r="J284" s="144">
        <f>ROUND(I284*H284,2)</f>
        <v>0</v>
      </c>
      <c r="K284" s="206" t="s">
        <v>10982</v>
      </c>
      <c r="L284" s="33"/>
      <c r="M284" s="145" t="s">
        <v>1</v>
      </c>
      <c r="N284" s="146" t="s">
        <v>46</v>
      </c>
      <c r="P284" s="147">
        <f>O284*H284</f>
        <v>0</v>
      </c>
      <c r="Q284" s="147">
        <v>0</v>
      </c>
      <c r="R284" s="147">
        <f>Q284*H284</f>
        <v>0</v>
      </c>
      <c r="S284" s="147">
        <v>0</v>
      </c>
      <c r="T284" s="148">
        <f>S284*H284</f>
        <v>0</v>
      </c>
      <c r="AR284" s="149" t="s">
        <v>120</v>
      </c>
      <c r="AT284" s="149" t="s">
        <v>311</v>
      </c>
      <c r="AU284" s="149" t="s">
        <v>88</v>
      </c>
      <c r="AY284" s="17" t="s">
        <v>309</v>
      </c>
      <c r="BE284" s="150">
        <f>IF(N284="základní",J284,0)</f>
        <v>0</v>
      </c>
      <c r="BF284" s="150">
        <f>IF(N284="snížená",J284,0)</f>
        <v>0</v>
      </c>
      <c r="BG284" s="150">
        <f>IF(N284="zákl. přenesená",J284,0)</f>
        <v>0</v>
      </c>
      <c r="BH284" s="150">
        <f>IF(N284="sníž. přenesená",J284,0)</f>
        <v>0</v>
      </c>
      <c r="BI284" s="150">
        <f>IF(N284="nulová",J284,0)</f>
        <v>0</v>
      </c>
      <c r="BJ284" s="17" t="s">
        <v>88</v>
      </c>
      <c r="BK284" s="150">
        <f>ROUND(I284*H284,2)</f>
        <v>0</v>
      </c>
      <c r="BL284" s="17" t="s">
        <v>120</v>
      </c>
      <c r="BM284" s="149" t="s">
        <v>1440</v>
      </c>
    </row>
    <row r="285" spans="2:65" s="1" customFormat="1" ht="39" x14ac:dyDescent="0.2">
      <c r="B285" s="33"/>
      <c r="D285" s="155" t="s">
        <v>318</v>
      </c>
      <c r="F285" s="156" t="s">
        <v>9376</v>
      </c>
      <c r="I285" s="153"/>
      <c r="L285" s="33"/>
      <c r="M285" s="154"/>
      <c r="T285" s="57"/>
      <c r="AT285" s="17" t="s">
        <v>318</v>
      </c>
      <c r="AU285" s="17" t="s">
        <v>88</v>
      </c>
    </row>
    <row r="286" spans="2:65" s="1" customFormat="1" ht="16.5" customHeight="1" x14ac:dyDescent="0.2">
      <c r="B286" s="137"/>
      <c r="C286" s="138" t="s">
        <v>1047</v>
      </c>
      <c r="D286" s="138" t="s">
        <v>311</v>
      </c>
      <c r="E286" s="139" t="s">
        <v>9387</v>
      </c>
      <c r="F286" s="140" t="s">
        <v>9388</v>
      </c>
      <c r="G286" s="141" t="s">
        <v>2702</v>
      </c>
      <c r="H286" s="142">
        <v>1</v>
      </c>
      <c r="I286" s="143"/>
      <c r="J286" s="144">
        <f t="shared" ref="J286:J308" si="0">ROUND(I286*H286,2)</f>
        <v>0</v>
      </c>
      <c r="K286" s="206" t="s">
        <v>10982</v>
      </c>
      <c r="L286" s="33"/>
      <c r="M286" s="145" t="s">
        <v>1</v>
      </c>
      <c r="N286" s="146" t="s">
        <v>46</v>
      </c>
      <c r="P286" s="147">
        <f t="shared" ref="P286:P308" si="1">O286*H286</f>
        <v>0</v>
      </c>
      <c r="Q286" s="147">
        <v>0</v>
      </c>
      <c r="R286" s="147">
        <f t="shared" ref="R286:R308" si="2">Q286*H286</f>
        <v>0</v>
      </c>
      <c r="S286" s="147">
        <v>0</v>
      </c>
      <c r="T286" s="148">
        <f t="shared" ref="T286:T308" si="3">S286*H286</f>
        <v>0</v>
      </c>
      <c r="AR286" s="149" t="s">
        <v>120</v>
      </c>
      <c r="AT286" s="149" t="s">
        <v>311</v>
      </c>
      <c r="AU286" s="149" t="s">
        <v>88</v>
      </c>
      <c r="AY286" s="17" t="s">
        <v>309</v>
      </c>
      <c r="BE286" s="150">
        <f t="shared" ref="BE286:BE308" si="4">IF(N286="základní",J286,0)</f>
        <v>0</v>
      </c>
      <c r="BF286" s="150">
        <f t="shared" ref="BF286:BF308" si="5">IF(N286="snížená",J286,0)</f>
        <v>0</v>
      </c>
      <c r="BG286" s="150">
        <f t="shared" ref="BG286:BG308" si="6">IF(N286="zákl. přenesená",J286,0)</f>
        <v>0</v>
      </c>
      <c r="BH286" s="150">
        <f t="shared" ref="BH286:BH308" si="7">IF(N286="sníž. přenesená",J286,0)</f>
        <v>0</v>
      </c>
      <c r="BI286" s="150">
        <f t="shared" ref="BI286:BI308" si="8">IF(N286="nulová",J286,0)</f>
        <v>0</v>
      </c>
      <c r="BJ286" s="17" t="s">
        <v>88</v>
      </c>
      <c r="BK286" s="150">
        <f t="shared" ref="BK286:BK308" si="9">ROUND(I286*H286,2)</f>
        <v>0</v>
      </c>
      <c r="BL286" s="17" t="s">
        <v>120</v>
      </c>
      <c r="BM286" s="149" t="s">
        <v>1450</v>
      </c>
    </row>
    <row r="287" spans="2:65" s="1" customFormat="1" ht="16.5" customHeight="1" x14ac:dyDescent="0.2">
      <c r="B287" s="137"/>
      <c r="C287" s="138" t="s">
        <v>513</v>
      </c>
      <c r="D287" s="138" t="s">
        <v>311</v>
      </c>
      <c r="E287" s="139" t="s">
        <v>9389</v>
      </c>
      <c r="F287" s="140" t="s">
        <v>9390</v>
      </c>
      <c r="G287" s="141" t="s">
        <v>2702</v>
      </c>
      <c r="H287" s="142">
        <v>1</v>
      </c>
      <c r="I287" s="143"/>
      <c r="J287" s="144">
        <f t="shared" si="0"/>
        <v>0</v>
      </c>
      <c r="K287" s="206" t="s">
        <v>10982</v>
      </c>
      <c r="L287" s="33"/>
      <c r="M287" s="145" t="s">
        <v>1</v>
      </c>
      <c r="N287" s="146" t="s">
        <v>46</v>
      </c>
      <c r="P287" s="147">
        <f t="shared" si="1"/>
        <v>0</v>
      </c>
      <c r="Q287" s="147">
        <v>0</v>
      </c>
      <c r="R287" s="147">
        <f t="shared" si="2"/>
        <v>0</v>
      </c>
      <c r="S287" s="147">
        <v>0</v>
      </c>
      <c r="T287" s="148">
        <f t="shared" si="3"/>
        <v>0</v>
      </c>
      <c r="AR287" s="149" t="s">
        <v>120</v>
      </c>
      <c r="AT287" s="149" t="s">
        <v>311</v>
      </c>
      <c r="AU287" s="149" t="s">
        <v>88</v>
      </c>
      <c r="AY287" s="17" t="s">
        <v>309</v>
      </c>
      <c r="BE287" s="150">
        <f t="shared" si="4"/>
        <v>0</v>
      </c>
      <c r="BF287" s="150">
        <f t="shared" si="5"/>
        <v>0</v>
      </c>
      <c r="BG287" s="150">
        <f t="shared" si="6"/>
        <v>0</v>
      </c>
      <c r="BH287" s="150">
        <f t="shared" si="7"/>
        <v>0</v>
      </c>
      <c r="BI287" s="150">
        <f t="shared" si="8"/>
        <v>0</v>
      </c>
      <c r="BJ287" s="17" t="s">
        <v>88</v>
      </c>
      <c r="BK287" s="150">
        <f t="shared" si="9"/>
        <v>0</v>
      </c>
      <c r="BL287" s="17" t="s">
        <v>120</v>
      </c>
      <c r="BM287" s="149" t="s">
        <v>1465</v>
      </c>
    </row>
    <row r="288" spans="2:65" s="1" customFormat="1" ht="16.5" customHeight="1" x14ac:dyDescent="0.2">
      <c r="B288" s="137"/>
      <c r="C288" s="138" t="s">
        <v>1058</v>
      </c>
      <c r="D288" s="138" t="s">
        <v>311</v>
      </c>
      <c r="E288" s="139" t="s">
        <v>9391</v>
      </c>
      <c r="F288" s="140" t="s">
        <v>9392</v>
      </c>
      <c r="G288" s="141" t="s">
        <v>2702</v>
      </c>
      <c r="H288" s="142">
        <v>1</v>
      </c>
      <c r="I288" s="143"/>
      <c r="J288" s="144">
        <f t="shared" si="0"/>
        <v>0</v>
      </c>
      <c r="K288" s="206" t="s">
        <v>10982</v>
      </c>
      <c r="L288" s="33"/>
      <c r="M288" s="145" t="s">
        <v>1</v>
      </c>
      <c r="N288" s="146" t="s">
        <v>46</v>
      </c>
      <c r="P288" s="147">
        <f t="shared" si="1"/>
        <v>0</v>
      </c>
      <c r="Q288" s="147">
        <v>0</v>
      </c>
      <c r="R288" s="147">
        <f t="shared" si="2"/>
        <v>0</v>
      </c>
      <c r="S288" s="147">
        <v>0</v>
      </c>
      <c r="T288" s="148">
        <f t="shared" si="3"/>
        <v>0</v>
      </c>
      <c r="AR288" s="149" t="s">
        <v>120</v>
      </c>
      <c r="AT288" s="149" t="s">
        <v>311</v>
      </c>
      <c r="AU288" s="149" t="s">
        <v>88</v>
      </c>
      <c r="AY288" s="17" t="s">
        <v>309</v>
      </c>
      <c r="BE288" s="150">
        <f t="shared" si="4"/>
        <v>0</v>
      </c>
      <c r="BF288" s="150">
        <f t="shared" si="5"/>
        <v>0</v>
      </c>
      <c r="BG288" s="150">
        <f t="shared" si="6"/>
        <v>0</v>
      </c>
      <c r="BH288" s="150">
        <f t="shared" si="7"/>
        <v>0</v>
      </c>
      <c r="BI288" s="150">
        <f t="shared" si="8"/>
        <v>0</v>
      </c>
      <c r="BJ288" s="17" t="s">
        <v>88</v>
      </c>
      <c r="BK288" s="150">
        <f t="shared" si="9"/>
        <v>0</v>
      </c>
      <c r="BL288" s="17" t="s">
        <v>120</v>
      </c>
      <c r="BM288" s="149" t="s">
        <v>1477</v>
      </c>
    </row>
    <row r="289" spans="2:65" s="1" customFormat="1" ht="16.5" customHeight="1" x14ac:dyDescent="0.2">
      <c r="B289" s="137"/>
      <c r="C289" s="138" t="s">
        <v>519</v>
      </c>
      <c r="D289" s="138" t="s">
        <v>311</v>
      </c>
      <c r="E289" s="139" t="s">
        <v>9393</v>
      </c>
      <c r="F289" s="140" t="s">
        <v>9394</v>
      </c>
      <c r="G289" s="141" t="s">
        <v>2702</v>
      </c>
      <c r="H289" s="142">
        <v>4</v>
      </c>
      <c r="I289" s="143"/>
      <c r="J289" s="144">
        <f t="shared" si="0"/>
        <v>0</v>
      </c>
      <c r="K289" s="206" t="s">
        <v>10982</v>
      </c>
      <c r="L289" s="33"/>
      <c r="M289" s="145" t="s">
        <v>1</v>
      </c>
      <c r="N289" s="146" t="s">
        <v>46</v>
      </c>
      <c r="P289" s="147">
        <f t="shared" si="1"/>
        <v>0</v>
      </c>
      <c r="Q289" s="147">
        <v>0</v>
      </c>
      <c r="R289" s="147">
        <f t="shared" si="2"/>
        <v>0</v>
      </c>
      <c r="S289" s="147">
        <v>0</v>
      </c>
      <c r="T289" s="148">
        <f t="shared" si="3"/>
        <v>0</v>
      </c>
      <c r="AR289" s="149" t="s">
        <v>120</v>
      </c>
      <c r="AT289" s="149" t="s">
        <v>311</v>
      </c>
      <c r="AU289" s="149" t="s">
        <v>88</v>
      </c>
      <c r="AY289" s="17" t="s">
        <v>309</v>
      </c>
      <c r="BE289" s="150">
        <f t="shared" si="4"/>
        <v>0</v>
      </c>
      <c r="BF289" s="150">
        <f t="shared" si="5"/>
        <v>0</v>
      </c>
      <c r="BG289" s="150">
        <f t="shared" si="6"/>
        <v>0</v>
      </c>
      <c r="BH289" s="150">
        <f t="shared" si="7"/>
        <v>0</v>
      </c>
      <c r="BI289" s="150">
        <f t="shared" si="8"/>
        <v>0</v>
      </c>
      <c r="BJ289" s="17" t="s">
        <v>88</v>
      </c>
      <c r="BK289" s="150">
        <f t="shared" si="9"/>
        <v>0</v>
      </c>
      <c r="BL289" s="17" t="s">
        <v>120</v>
      </c>
      <c r="BM289" s="149" t="s">
        <v>1489</v>
      </c>
    </row>
    <row r="290" spans="2:65" s="1" customFormat="1" ht="16.5" customHeight="1" x14ac:dyDescent="0.2">
      <c r="B290" s="137"/>
      <c r="C290" s="138" t="s">
        <v>1067</v>
      </c>
      <c r="D290" s="138" t="s">
        <v>311</v>
      </c>
      <c r="E290" s="139" t="s">
        <v>9395</v>
      </c>
      <c r="F290" s="140" t="s">
        <v>9396</v>
      </c>
      <c r="G290" s="141" t="s">
        <v>2702</v>
      </c>
      <c r="H290" s="142">
        <v>4</v>
      </c>
      <c r="I290" s="143"/>
      <c r="J290" s="144">
        <f t="shared" si="0"/>
        <v>0</v>
      </c>
      <c r="K290" s="206" t="s">
        <v>10982</v>
      </c>
      <c r="L290" s="33"/>
      <c r="M290" s="145" t="s">
        <v>1</v>
      </c>
      <c r="N290" s="146" t="s">
        <v>46</v>
      </c>
      <c r="P290" s="147">
        <f t="shared" si="1"/>
        <v>0</v>
      </c>
      <c r="Q290" s="147">
        <v>0</v>
      </c>
      <c r="R290" s="147">
        <f t="shared" si="2"/>
        <v>0</v>
      </c>
      <c r="S290" s="147">
        <v>0</v>
      </c>
      <c r="T290" s="148">
        <f t="shared" si="3"/>
        <v>0</v>
      </c>
      <c r="AR290" s="149" t="s">
        <v>120</v>
      </c>
      <c r="AT290" s="149" t="s">
        <v>311</v>
      </c>
      <c r="AU290" s="149" t="s">
        <v>88</v>
      </c>
      <c r="AY290" s="17" t="s">
        <v>309</v>
      </c>
      <c r="BE290" s="150">
        <f t="shared" si="4"/>
        <v>0</v>
      </c>
      <c r="BF290" s="150">
        <f t="shared" si="5"/>
        <v>0</v>
      </c>
      <c r="BG290" s="150">
        <f t="shared" si="6"/>
        <v>0</v>
      </c>
      <c r="BH290" s="150">
        <f t="shared" si="7"/>
        <v>0</v>
      </c>
      <c r="BI290" s="150">
        <f t="shared" si="8"/>
        <v>0</v>
      </c>
      <c r="BJ290" s="17" t="s">
        <v>88</v>
      </c>
      <c r="BK290" s="150">
        <f t="shared" si="9"/>
        <v>0</v>
      </c>
      <c r="BL290" s="17" t="s">
        <v>120</v>
      </c>
      <c r="BM290" s="149" t="s">
        <v>1500</v>
      </c>
    </row>
    <row r="291" spans="2:65" s="1" customFormat="1" ht="16.5" customHeight="1" x14ac:dyDescent="0.2">
      <c r="B291" s="137"/>
      <c r="C291" s="138" t="s">
        <v>521</v>
      </c>
      <c r="D291" s="138" t="s">
        <v>311</v>
      </c>
      <c r="E291" s="139" t="s">
        <v>9397</v>
      </c>
      <c r="F291" s="140" t="s">
        <v>9398</v>
      </c>
      <c r="G291" s="141" t="s">
        <v>2702</v>
      </c>
      <c r="H291" s="142">
        <v>1</v>
      </c>
      <c r="I291" s="143"/>
      <c r="J291" s="144">
        <f t="shared" si="0"/>
        <v>0</v>
      </c>
      <c r="K291" s="206" t="s">
        <v>10982</v>
      </c>
      <c r="L291" s="33"/>
      <c r="M291" s="145" t="s">
        <v>1</v>
      </c>
      <c r="N291" s="146" t="s">
        <v>46</v>
      </c>
      <c r="P291" s="147">
        <f t="shared" si="1"/>
        <v>0</v>
      </c>
      <c r="Q291" s="147">
        <v>0</v>
      </c>
      <c r="R291" s="147">
        <f t="shared" si="2"/>
        <v>0</v>
      </c>
      <c r="S291" s="147">
        <v>0</v>
      </c>
      <c r="T291" s="148">
        <f t="shared" si="3"/>
        <v>0</v>
      </c>
      <c r="AR291" s="149" t="s">
        <v>120</v>
      </c>
      <c r="AT291" s="149" t="s">
        <v>311</v>
      </c>
      <c r="AU291" s="149" t="s">
        <v>88</v>
      </c>
      <c r="AY291" s="17" t="s">
        <v>309</v>
      </c>
      <c r="BE291" s="150">
        <f t="shared" si="4"/>
        <v>0</v>
      </c>
      <c r="BF291" s="150">
        <f t="shared" si="5"/>
        <v>0</v>
      </c>
      <c r="BG291" s="150">
        <f t="shared" si="6"/>
        <v>0</v>
      </c>
      <c r="BH291" s="150">
        <f t="shared" si="7"/>
        <v>0</v>
      </c>
      <c r="BI291" s="150">
        <f t="shared" si="8"/>
        <v>0</v>
      </c>
      <c r="BJ291" s="17" t="s">
        <v>88</v>
      </c>
      <c r="BK291" s="150">
        <f t="shared" si="9"/>
        <v>0</v>
      </c>
      <c r="BL291" s="17" t="s">
        <v>120</v>
      </c>
      <c r="BM291" s="149" t="s">
        <v>1512</v>
      </c>
    </row>
    <row r="292" spans="2:65" s="1" customFormat="1" ht="16.5" customHeight="1" x14ac:dyDescent="0.2">
      <c r="B292" s="137"/>
      <c r="C292" s="138" t="s">
        <v>1078</v>
      </c>
      <c r="D292" s="138" t="s">
        <v>311</v>
      </c>
      <c r="E292" s="139" t="s">
        <v>9399</v>
      </c>
      <c r="F292" s="140" t="s">
        <v>9400</v>
      </c>
      <c r="G292" s="141" t="s">
        <v>2702</v>
      </c>
      <c r="H292" s="142">
        <v>2</v>
      </c>
      <c r="I292" s="143"/>
      <c r="J292" s="144">
        <f t="shared" si="0"/>
        <v>0</v>
      </c>
      <c r="K292" s="206" t="s">
        <v>10982</v>
      </c>
      <c r="L292" s="33"/>
      <c r="M292" s="145" t="s">
        <v>1</v>
      </c>
      <c r="N292" s="146" t="s">
        <v>46</v>
      </c>
      <c r="P292" s="147">
        <f t="shared" si="1"/>
        <v>0</v>
      </c>
      <c r="Q292" s="147">
        <v>0</v>
      </c>
      <c r="R292" s="147">
        <f t="shared" si="2"/>
        <v>0</v>
      </c>
      <c r="S292" s="147">
        <v>0</v>
      </c>
      <c r="T292" s="148">
        <f t="shared" si="3"/>
        <v>0</v>
      </c>
      <c r="AR292" s="149" t="s">
        <v>120</v>
      </c>
      <c r="AT292" s="149" t="s">
        <v>311</v>
      </c>
      <c r="AU292" s="149" t="s">
        <v>88</v>
      </c>
      <c r="AY292" s="17" t="s">
        <v>309</v>
      </c>
      <c r="BE292" s="150">
        <f t="shared" si="4"/>
        <v>0</v>
      </c>
      <c r="BF292" s="150">
        <f t="shared" si="5"/>
        <v>0</v>
      </c>
      <c r="BG292" s="150">
        <f t="shared" si="6"/>
        <v>0</v>
      </c>
      <c r="BH292" s="150">
        <f t="shared" si="7"/>
        <v>0</v>
      </c>
      <c r="BI292" s="150">
        <f t="shared" si="8"/>
        <v>0</v>
      </c>
      <c r="BJ292" s="17" t="s">
        <v>88</v>
      </c>
      <c r="BK292" s="150">
        <f t="shared" si="9"/>
        <v>0</v>
      </c>
      <c r="BL292" s="17" t="s">
        <v>120</v>
      </c>
      <c r="BM292" s="149" t="s">
        <v>1526</v>
      </c>
    </row>
    <row r="293" spans="2:65" s="1" customFormat="1" ht="16.5" customHeight="1" x14ac:dyDescent="0.2">
      <c r="B293" s="137"/>
      <c r="C293" s="138" t="s">
        <v>524</v>
      </c>
      <c r="D293" s="138" t="s">
        <v>311</v>
      </c>
      <c r="E293" s="139" t="s">
        <v>9401</v>
      </c>
      <c r="F293" s="140" t="s">
        <v>9402</v>
      </c>
      <c r="G293" s="141" t="s">
        <v>2702</v>
      </c>
      <c r="H293" s="142">
        <v>1</v>
      </c>
      <c r="I293" s="143"/>
      <c r="J293" s="144">
        <f t="shared" si="0"/>
        <v>0</v>
      </c>
      <c r="K293" s="206" t="s">
        <v>10982</v>
      </c>
      <c r="L293" s="33"/>
      <c r="M293" s="145" t="s">
        <v>1</v>
      </c>
      <c r="N293" s="146" t="s">
        <v>46</v>
      </c>
      <c r="P293" s="147">
        <f t="shared" si="1"/>
        <v>0</v>
      </c>
      <c r="Q293" s="147">
        <v>0</v>
      </c>
      <c r="R293" s="147">
        <f t="shared" si="2"/>
        <v>0</v>
      </c>
      <c r="S293" s="147">
        <v>0</v>
      </c>
      <c r="T293" s="148">
        <f t="shared" si="3"/>
        <v>0</v>
      </c>
      <c r="AR293" s="149" t="s">
        <v>120</v>
      </c>
      <c r="AT293" s="149" t="s">
        <v>311</v>
      </c>
      <c r="AU293" s="149" t="s">
        <v>88</v>
      </c>
      <c r="AY293" s="17" t="s">
        <v>309</v>
      </c>
      <c r="BE293" s="150">
        <f t="shared" si="4"/>
        <v>0</v>
      </c>
      <c r="BF293" s="150">
        <f t="shared" si="5"/>
        <v>0</v>
      </c>
      <c r="BG293" s="150">
        <f t="shared" si="6"/>
        <v>0</v>
      </c>
      <c r="BH293" s="150">
        <f t="shared" si="7"/>
        <v>0</v>
      </c>
      <c r="BI293" s="150">
        <f t="shared" si="8"/>
        <v>0</v>
      </c>
      <c r="BJ293" s="17" t="s">
        <v>88</v>
      </c>
      <c r="BK293" s="150">
        <f t="shared" si="9"/>
        <v>0</v>
      </c>
      <c r="BL293" s="17" t="s">
        <v>120</v>
      </c>
      <c r="BM293" s="149" t="s">
        <v>1537</v>
      </c>
    </row>
    <row r="294" spans="2:65" s="1" customFormat="1" ht="16.5" customHeight="1" x14ac:dyDescent="0.2">
      <c r="B294" s="137"/>
      <c r="C294" s="138" t="s">
        <v>1089</v>
      </c>
      <c r="D294" s="138" t="s">
        <v>311</v>
      </c>
      <c r="E294" s="139" t="s">
        <v>9403</v>
      </c>
      <c r="F294" s="140" t="s">
        <v>9404</v>
      </c>
      <c r="G294" s="141" t="s">
        <v>2702</v>
      </c>
      <c r="H294" s="142">
        <v>1</v>
      </c>
      <c r="I294" s="143"/>
      <c r="J294" s="144">
        <f t="shared" si="0"/>
        <v>0</v>
      </c>
      <c r="K294" s="206" t="s">
        <v>10982</v>
      </c>
      <c r="L294" s="33"/>
      <c r="M294" s="145" t="s">
        <v>1</v>
      </c>
      <c r="N294" s="146" t="s">
        <v>46</v>
      </c>
      <c r="P294" s="147">
        <f t="shared" si="1"/>
        <v>0</v>
      </c>
      <c r="Q294" s="147">
        <v>0</v>
      </c>
      <c r="R294" s="147">
        <f t="shared" si="2"/>
        <v>0</v>
      </c>
      <c r="S294" s="147">
        <v>0</v>
      </c>
      <c r="T294" s="148">
        <f t="shared" si="3"/>
        <v>0</v>
      </c>
      <c r="AR294" s="149" t="s">
        <v>120</v>
      </c>
      <c r="AT294" s="149" t="s">
        <v>311</v>
      </c>
      <c r="AU294" s="149" t="s">
        <v>88</v>
      </c>
      <c r="AY294" s="17" t="s">
        <v>309</v>
      </c>
      <c r="BE294" s="150">
        <f t="shared" si="4"/>
        <v>0</v>
      </c>
      <c r="BF294" s="150">
        <f t="shared" si="5"/>
        <v>0</v>
      </c>
      <c r="BG294" s="150">
        <f t="shared" si="6"/>
        <v>0</v>
      </c>
      <c r="BH294" s="150">
        <f t="shared" si="7"/>
        <v>0</v>
      </c>
      <c r="BI294" s="150">
        <f t="shared" si="8"/>
        <v>0</v>
      </c>
      <c r="BJ294" s="17" t="s">
        <v>88</v>
      </c>
      <c r="BK294" s="150">
        <f t="shared" si="9"/>
        <v>0</v>
      </c>
      <c r="BL294" s="17" t="s">
        <v>120</v>
      </c>
      <c r="BM294" s="149" t="s">
        <v>1551</v>
      </c>
    </row>
    <row r="295" spans="2:65" s="1" customFormat="1" ht="16.5" customHeight="1" x14ac:dyDescent="0.2">
      <c r="B295" s="137"/>
      <c r="C295" s="138" t="s">
        <v>527</v>
      </c>
      <c r="D295" s="138" t="s">
        <v>311</v>
      </c>
      <c r="E295" s="139" t="s">
        <v>9405</v>
      </c>
      <c r="F295" s="140" t="s">
        <v>9406</v>
      </c>
      <c r="G295" s="141" t="s">
        <v>2702</v>
      </c>
      <c r="H295" s="142">
        <v>2</v>
      </c>
      <c r="I295" s="143"/>
      <c r="J295" s="144">
        <f t="shared" si="0"/>
        <v>0</v>
      </c>
      <c r="K295" s="206" t="s">
        <v>10982</v>
      </c>
      <c r="L295" s="33"/>
      <c r="M295" s="145" t="s">
        <v>1</v>
      </c>
      <c r="N295" s="146" t="s">
        <v>46</v>
      </c>
      <c r="P295" s="147">
        <f t="shared" si="1"/>
        <v>0</v>
      </c>
      <c r="Q295" s="147">
        <v>0</v>
      </c>
      <c r="R295" s="147">
        <f t="shared" si="2"/>
        <v>0</v>
      </c>
      <c r="S295" s="147">
        <v>0</v>
      </c>
      <c r="T295" s="148">
        <f t="shared" si="3"/>
        <v>0</v>
      </c>
      <c r="AR295" s="149" t="s">
        <v>120</v>
      </c>
      <c r="AT295" s="149" t="s">
        <v>311</v>
      </c>
      <c r="AU295" s="149" t="s">
        <v>88</v>
      </c>
      <c r="AY295" s="17" t="s">
        <v>309</v>
      </c>
      <c r="BE295" s="150">
        <f t="shared" si="4"/>
        <v>0</v>
      </c>
      <c r="BF295" s="150">
        <f t="shared" si="5"/>
        <v>0</v>
      </c>
      <c r="BG295" s="150">
        <f t="shared" si="6"/>
        <v>0</v>
      </c>
      <c r="BH295" s="150">
        <f t="shared" si="7"/>
        <v>0</v>
      </c>
      <c r="BI295" s="150">
        <f t="shared" si="8"/>
        <v>0</v>
      </c>
      <c r="BJ295" s="17" t="s">
        <v>88</v>
      </c>
      <c r="BK295" s="150">
        <f t="shared" si="9"/>
        <v>0</v>
      </c>
      <c r="BL295" s="17" t="s">
        <v>120</v>
      </c>
      <c r="BM295" s="149" t="s">
        <v>1562</v>
      </c>
    </row>
    <row r="296" spans="2:65" s="1" customFormat="1" ht="16.5" customHeight="1" x14ac:dyDescent="0.2">
      <c r="B296" s="137"/>
      <c r="C296" s="138" t="s">
        <v>1101</v>
      </c>
      <c r="D296" s="138" t="s">
        <v>311</v>
      </c>
      <c r="E296" s="139" t="s">
        <v>9407</v>
      </c>
      <c r="F296" s="140" t="s">
        <v>9408</v>
      </c>
      <c r="G296" s="141" t="s">
        <v>2702</v>
      </c>
      <c r="H296" s="142">
        <v>1</v>
      </c>
      <c r="I296" s="143"/>
      <c r="J296" s="144">
        <f t="shared" si="0"/>
        <v>0</v>
      </c>
      <c r="K296" s="206" t="s">
        <v>10982</v>
      </c>
      <c r="L296" s="33"/>
      <c r="M296" s="145" t="s">
        <v>1</v>
      </c>
      <c r="N296" s="146" t="s">
        <v>46</v>
      </c>
      <c r="P296" s="147">
        <f t="shared" si="1"/>
        <v>0</v>
      </c>
      <c r="Q296" s="147">
        <v>0</v>
      </c>
      <c r="R296" s="147">
        <f t="shared" si="2"/>
        <v>0</v>
      </c>
      <c r="S296" s="147">
        <v>0</v>
      </c>
      <c r="T296" s="148">
        <f t="shared" si="3"/>
        <v>0</v>
      </c>
      <c r="AR296" s="149" t="s">
        <v>120</v>
      </c>
      <c r="AT296" s="149" t="s">
        <v>311</v>
      </c>
      <c r="AU296" s="149" t="s">
        <v>88</v>
      </c>
      <c r="AY296" s="17" t="s">
        <v>309</v>
      </c>
      <c r="BE296" s="150">
        <f t="shared" si="4"/>
        <v>0</v>
      </c>
      <c r="BF296" s="150">
        <f t="shared" si="5"/>
        <v>0</v>
      </c>
      <c r="BG296" s="150">
        <f t="shared" si="6"/>
        <v>0</v>
      </c>
      <c r="BH296" s="150">
        <f t="shared" si="7"/>
        <v>0</v>
      </c>
      <c r="BI296" s="150">
        <f t="shared" si="8"/>
        <v>0</v>
      </c>
      <c r="BJ296" s="17" t="s">
        <v>88</v>
      </c>
      <c r="BK296" s="150">
        <f t="shared" si="9"/>
        <v>0</v>
      </c>
      <c r="BL296" s="17" t="s">
        <v>120</v>
      </c>
      <c r="BM296" s="149" t="s">
        <v>1574</v>
      </c>
    </row>
    <row r="297" spans="2:65" s="1" customFormat="1" ht="16.5" customHeight="1" x14ac:dyDescent="0.2">
      <c r="B297" s="137"/>
      <c r="C297" s="138" t="s">
        <v>532</v>
      </c>
      <c r="D297" s="138" t="s">
        <v>311</v>
      </c>
      <c r="E297" s="139" t="s">
        <v>9409</v>
      </c>
      <c r="F297" s="140" t="s">
        <v>9408</v>
      </c>
      <c r="G297" s="141" t="s">
        <v>2702</v>
      </c>
      <c r="H297" s="142">
        <v>1</v>
      </c>
      <c r="I297" s="143"/>
      <c r="J297" s="144">
        <f t="shared" si="0"/>
        <v>0</v>
      </c>
      <c r="K297" s="206" t="s">
        <v>10982</v>
      </c>
      <c r="L297" s="33"/>
      <c r="M297" s="145" t="s">
        <v>1</v>
      </c>
      <c r="N297" s="146" t="s">
        <v>46</v>
      </c>
      <c r="P297" s="147">
        <f t="shared" si="1"/>
        <v>0</v>
      </c>
      <c r="Q297" s="147">
        <v>0</v>
      </c>
      <c r="R297" s="147">
        <f t="shared" si="2"/>
        <v>0</v>
      </c>
      <c r="S297" s="147">
        <v>0</v>
      </c>
      <c r="T297" s="148">
        <f t="shared" si="3"/>
        <v>0</v>
      </c>
      <c r="AR297" s="149" t="s">
        <v>120</v>
      </c>
      <c r="AT297" s="149" t="s">
        <v>311</v>
      </c>
      <c r="AU297" s="149" t="s">
        <v>88</v>
      </c>
      <c r="AY297" s="17" t="s">
        <v>309</v>
      </c>
      <c r="BE297" s="150">
        <f t="shared" si="4"/>
        <v>0</v>
      </c>
      <c r="BF297" s="150">
        <f t="shared" si="5"/>
        <v>0</v>
      </c>
      <c r="BG297" s="150">
        <f t="shared" si="6"/>
        <v>0</v>
      </c>
      <c r="BH297" s="150">
        <f t="shared" si="7"/>
        <v>0</v>
      </c>
      <c r="BI297" s="150">
        <f t="shared" si="8"/>
        <v>0</v>
      </c>
      <c r="BJ297" s="17" t="s">
        <v>88</v>
      </c>
      <c r="BK297" s="150">
        <f t="shared" si="9"/>
        <v>0</v>
      </c>
      <c r="BL297" s="17" t="s">
        <v>120</v>
      </c>
      <c r="BM297" s="149" t="s">
        <v>1583</v>
      </c>
    </row>
    <row r="298" spans="2:65" s="1" customFormat="1" ht="16.5" customHeight="1" x14ac:dyDescent="0.2">
      <c r="B298" s="137"/>
      <c r="C298" s="138" t="s">
        <v>1112</v>
      </c>
      <c r="D298" s="138" t="s">
        <v>311</v>
      </c>
      <c r="E298" s="139" t="s">
        <v>9410</v>
      </c>
      <c r="F298" s="140" t="s">
        <v>9411</v>
      </c>
      <c r="G298" s="141" t="s">
        <v>2702</v>
      </c>
      <c r="H298" s="142">
        <v>1</v>
      </c>
      <c r="I298" s="143"/>
      <c r="J298" s="144">
        <f t="shared" si="0"/>
        <v>0</v>
      </c>
      <c r="K298" s="206" t="s">
        <v>10982</v>
      </c>
      <c r="L298" s="33"/>
      <c r="M298" s="145" t="s">
        <v>1</v>
      </c>
      <c r="N298" s="146" t="s">
        <v>46</v>
      </c>
      <c r="P298" s="147">
        <f t="shared" si="1"/>
        <v>0</v>
      </c>
      <c r="Q298" s="147">
        <v>0</v>
      </c>
      <c r="R298" s="147">
        <f t="shared" si="2"/>
        <v>0</v>
      </c>
      <c r="S298" s="147">
        <v>0</v>
      </c>
      <c r="T298" s="148">
        <f t="shared" si="3"/>
        <v>0</v>
      </c>
      <c r="AR298" s="149" t="s">
        <v>120</v>
      </c>
      <c r="AT298" s="149" t="s">
        <v>311</v>
      </c>
      <c r="AU298" s="149" t="s">
        <v>88</v>
      </c>
      <c r="AY298" s="17" t="s">
        <v>309</v>
      </c>
      <c r="BE298" s="150">
        <f t="shared" si="4"/>
        <v>0</v>
      </c>
      <c r="BF298" s="150">
        <f t="shared" si="5"/>
        <v>0</v>
      </c>
      <c r="BG298" s="150">
        <f t="shared" si="6"/>
        <v>0</v>
      </c>
      <c r="BH298" s="150">
        <f t="shared" si="7"/>
        <v>0</v>
      </c>
      <c r="BI298" s="150">
        <f t="shared" si="8"/>
        <v>0</v>
      </c>
      <c r="BJ298" s="17" t="s">
        <v>88</v>
      </c>
      <c r="BK298" s="150">
        <f t="shared" si="9"/>
        <v>0</v>
      </c>
      <c r="BL298" s="17" t="s">
        <v>120</v>
      </c>
      <c r="BM298" s="149" t="s">
        <v>1589</v>
      </c>
    </row>
    <row r="299" spans="2:65" s="1" customFormat="1" ht="16.5" customHeight="1" x14ac:dyDescent="0.2">
      <c r="B299" s="137"/>
      <c r="C299" s="138" t="s">
        <v>538</v>
      </c>
      <c r="D299" s="138" t="s">
        <v>311</v>
      </c>
      <c r="E299" s="139" t="s">
        <v>9412</v>
      </c>
      <c r="F299" s="140" t="s">
        <v>9413</v>
      </c>
      <c r="G299" s="141" t="s">
        <v>2702</v>
      </c>
      <c r="H299" s="142">
        <v>1</v>
      </c>
      <c r="I299" s="143"/>
      <c r="J299" s="144">
        <f t="shared" si="0"/>
        <v>0</v>
      </c>
      <c r="K299" s="206" t="s">
        <v>10982</v>
      </c>
      <c r="L299" s="33"/>
      <c r="M299" s="145" t="s">
        <v>1</v>
      </c>
      <c r="N299" s="146" t="s">
        <v>46</v>
      </c>
      <c r="P299" s="147">
        <f t="shared" si="1"/>
        <v>0</v>
      </c>
      <c r="Q299" s="147">
        <v>0</v>
      </c>
      <c r="R299" s="147">
        <f t="shared" si="2"/>
        <v>0</v>
      </c>
      <c r="S299" s="147">
        <v>0</v>
      </c>
      <c r="T299" s="148">
        <f t="shared" si="3"/>
        <v>0</v>
      </c>
      <c r="AR299" s="149" t="s">
        <v>120</v>
      </c>
      <c r="AT299" s="149" t="s">
        <v>311</v>
      </c>
      <c r="AU299" s="149" t="s">
        <v>88</v>
      </c>
      <c r="AY299" s="17" t="s">
        <v>309</v>
      </c>
      <c r="BE299" s="150">
        <f t="shared" si="4"/>
        <v>0</v>
      </c>
      <c r="BF299" s="150">
        <f t="shared" si="5"/>
        <v>0</v>
      </c>
      <c r="BG299" s="150">
        <f t="shared" si="6"/>
        <v>0</v>
      </c>
      <c r="BH299" s="150">
        <f t="shared" si="7"/>
        <v>0</v>
      </c>
      <c r="BI299" s="150">
        <f t="shared" si="8"/>
        <v>0</v>
      </c>
      <c r="BJ299" s="17" t="s">
        <v>88</v>
      </c>
      <c r="BK299" s="150">
        <f t="shared" si="9"/>
        <v>0</v>
      </c>
      <c r="BL299" s="17" t="s">
        <v>120</v>
      </c>
      <c r="BM299" s="149" t="s">
        <v>1603</v>
      </c>
    </row>
    <row r="300" spans="2:65" s="1" customFormat="1" ht="16.5" customHeight="1" x14ac:dyDescent="0.2">
      <c r="B300" s="137"/>
      <c r="C300" s="138" t="s">
        <v>1121</v>
      </c>
      <c r="D300" s="138" t="s">
        <v>311</v>
      </c>
      <c r="E300" s="139" t="s">
        <v>9414</v>
      </c>
      <c r="F300" s="140" t="s">
        <v>9415</v>
      </c>
      <c r="G300" s="141" t="s">
        <v>2702</v>
      </c>
      <c r="H300" s="142">
        <v>1</v>
      </c>
      <c r="I300" s="143"/>
      <c r="J300" s="144">
        <f t="shared" si="0"/>
        <v>0</v>
      </c>
      <c r="K300" s="206" t="s">
        <v>10982</v>
      </c>
      <c r="L300" s="33"/>
      <c r="M300" s="145" t="s">
        <v>1</v>
      </c>
      <c r="N300" s="146" t="s">
        <v>46</v>
      </c>
      <c r="P300" s="147">
        <f t="shared" si="1"/>
        <v>0</v>
      </c>
      <c r="Q300" s="147">
        <v>0</v>
      </c>
      <c r="R300" s="147">
        <f t="shared" si="2"/>
        <v>0</v>
      </c>
      <c r="S300" s="147">
        <v>0</v>
      </c>
      <c r="T300" s="148">
        <f t="shared" si="3"/>
        <v>0</v>
      </c>
      <c r="AR300" s="149" t="s">
        <v>120</v>
      </c>
      <c r="AT300" s="149" t="s">
        <v>311</v>
      </c>
      <c r="AU300" s="149" t="s">
        <v>88</v>
      </c>
      <c r="AY300" s="17" t="s">
        <v>309</v>
      </c>
      <c r="BE300" s="150">
        <f t="shared" si="4"/>
        <v>0</v>
      </c>
      <c r="BF300" s="150">
        <f t="shared" si="5"/>
        <v>0</v>
      </c>
      <c r="BG300" s="150">
        <f t="shared" si="6"/>
        <v>0</v>
      </c>
      <c r="BH300" s="150">
        <f t="shared" si="7"/>
        <v>0</v>
      </c>
      <c r="BI300" s="150">
        <f t="shared" si="8"/>
        <v>0</v>
      </c>
      <c r="BJ300" s="17" t="s">
        <v>88</v>
      </c>
      <c r="BK300" s="150">
        <f t="shared" si="9"/>
        <v>0</v>
      </c>
      <c r="BL300" s="17" t="s">
        <v>120</v>
      </c>
      <c r="BM300" s="149" t="s">
        <v>2286</v>
      </c>
    </row>
    <row r="301" spans="2:65" s="1" customFormat="1" ht="21.75" customHeight="1" x14ac:dyDescent="0.2">
      <c r="B301" s="137"/>
      <c r="C301" s="138" t="s">
        <v>543</v>
      </c>
      <c r="D301" s="138" t="s">
        <v>311</v>
      </c>
      <c r="E301" s="139" t="s">
        <v>9416</v>
      </c>
      <c r="F301" s="140" t="s">
        <v>9417</v>
      </c>
      <c r="G301" s="141" t="s">
        <v>2702</v>
      </c>
      <c r="H301" s="142">
        <v>1</v>
      </c>
      <c r="I301" s="143"/>
      <c r="J301" s="144">
        <f t="shared" si="0"/>
        <v>0</v>
      </c>
      <c r="K301" s="206" t="s">
        <v>10982</v>
      </c>
      <c r="L301" s="33"/>
      <c r="M301" s="145" t="s">
        <v>1</v>
      </c>
      <c r="N301" s="146" t="s">
        <v>46</v>
      </c>
      <c r="P301" s="147">
        <f t="shared" si="1"/>
        <v>0</v>
      </c>
      <c r="Q301" s="147">
        <v>0</v>
      </c>
      <c r="R301" s="147">
        <f t="shared" si="2"/>
        <v>0</v>
      </c>
      <c r="S301" s="147">
        <v>0</v>
      </c>
      <c r="T301" s="148">
        <f t="shared" si="3"/>
        <v>0</v>
      </c>
      <c r="AR301" s="149" t="s">
        <v>120</v>
      </c>
      <c r="AT301" s="149" t="s">
        <v>311</v>
      </c>
      <c r="AU301" s="149" t="s">
        <v>88</v>
      </c>
      <c r="AY301" s="17" t="s">
        <v>309</v>
      </c>
      <c r="BE301" s="150">
        <f t="shared" si="4"/>
        <v>0</v>
      </c>
      <c r="BF301" s="150">
        <f t="shared" si="5"/>
        <v>0</v>
      </c>
      <c r="BG301" s="150">
        <f t="shared" si="6"/>
        <v>0</v>
      </c>
      <c r="BH301" s="150">
        <f t="shared" si="7"/>
        <v>0</v>
      </c>
      <c r="BI301" s="150">
        <f t="shared" si="8"/>
        <v>0</v>
      </c>
      <c r="BJ301" s="17" t="s">
        <v>88</v>
      </c>
      <c r="BK301" s="150">
        <f t="shared" si="9"/>
        <v>0</v>
      </c>
      <c r="BL301" s="17" t="s">
        <v>120</v>
      </c>
      <c r="BM301" s="149" t="s">
        <v>2296</v>
      </c>
    </row>
    <row r="302" spans="2:65" s="1" customFormat="1" ht="16.5" customHeight="1" x14ac:dyDescent="0.2">
      <c r="B302" s="137"/>
      <c r="C302" s="138" t="s">
        <v>497</v>
      </c>
      <c r="D302" s="138" t="s">
        <v>311</v>
      </c>
      <c r="E302" s="139" t="s">
        <v>9418</v>
      </c>
      <c r="F302" s="140" t="s">
        <v>9419</v>
      </c>
      <c r="G302" s="141" t="s">
        <v>2702</v>
      </c>
      <c r="H302" s="142">
        <v>1</v>
      </c>
      <c r="I302" s="143"/>
      <c r="J302" s="144">
        <f t="shared" si="0"/>
        <v>0</v>
      </c>
      <c r="K302" s="206" t="s">
        <v>10982</v>
      </c>
      <c r="L302" s="33"/>
      <c r="M302" s="145" t="s">
        <v>1</v>
      </c>
      <c r="N302" s="146" t="s">
        <v>46</v>
      </c>
      <c r="P302" s="147">
        <f t="shared" si="1"/>
        <v>0</v>
      </c>
      <c r="Q302" s="147">
        <v>0</v>
      </c>
      <c r="R302" s="147">
        <f t="shared" si="2"/>
        <v>0</v>
      </c>
      <c r="S302" s="147">
        <v>0</v>
      </c>
      <c r="T302" s="148">
        <f t="shared" si="3"/>
        <v>0</v>
      </c>
      <c r="AR302" s="149" t="s">
        <v>120</v>
      </c>
      <c r="AT302" s="149" t="s">
        <v>311</v>
      </c>
      <c r="AU302" s="149" t="s">
        <v>88</v>
      </c>
      <c r="AY302" s="17" t="s">
        <v>309</v>
      </c>
      <c r="BE302" s="150">
        <f t="shared" si="4"/>
        <v>0</v>
      </c>
      <c r="BF302" s="150">
        <f t="shared" si="5"/>
        <v>0</v>
      </c>
      <c r="BG302" s="150">
        <f t="shared" si="6"/>
        <v>0</v>
      </c>
      <c r="BH302" s="150">
        <f t="shared" si="7"/>
        <v>0</v>
      </c>
      <c r="BI302" s="150">
        <f t="shared" si="8"/>
        <v>0</v>
      </c>
      <c r="BJ302" s="17" t="s">
        <v>88</v>
      </c>
      <c r="BK302" s="150">
        <f t="shared" si="9"/>
        <v>0</v>
      </c>
      <c r="BL302" s="17" t="s">
        <v>120</v>
      </c>
      <c r="BM302" s="149" t="s">
        <v>2303</v>
      </c>
    </row>
    <row r="303" spans="2:65" s="1" customFormat="1" ht="16.5" customHeight="1" x14ac:dyDescent="0.2">
      <c r="B303" s="137"/>
      <c r="C303" s="138" t="s">
        <v>546</v>
      </c>
      <c r="D303" s="138" t="s">
        <v>311</v>
      </c>
      <c r="E303" s="139" t="s">
        <v>9420</v>
      </c>
      <c r="F303" s="140" t="s">
        <v>7279</v>
      </c>
      <c r="G303" s="141" t="s">
        <v>2702</v>
      </c>
      <c r="H303" s="142">
        <v>0</v>
      </c>
      <c r="I303" s="143"/>
      <c r="J303" s="144">
        <f t="shared" si="0"/>
        <v>0</v>
      </c>
      <c r="K303" s="206"/>
      <c r="L303" s="33"/>
      <c r="M303" s="145" t="s">
        <v>1</v>
      </c>
      <c r="N303" s="146" t="s">
        <v>46</v>
      </c>
      <c r="P303" s="147">
        <f t="shared" si="1"/>
        <v>0</v>
      </c>
      <c r="Q303" s="147">
        <v>0</v>
      </c>
      <c r="R303" s="147">
        <f t="shared" si="2"/>
        <v>0</v>
      </c>
      <c r="S303" s="147">
        <v>0</v>
      </c>
      <c r="T303" s="148">
        <f t="shared" si="3"/>
        <v>0</v>
      </c>
      <c r="AR303" s="149" t="s">
        <v>120</v>
      </c>
      <c r="AT303" s="149" t="s">
        <v>311</v>
      </c>
      <c r="AU303" s="149" t="s">
        <v>88</v>
      </c>
      <c r="AY303" s="17" t="s">
        <v>309</v>
      </c>
      <c r="BE303" s="150">
        <f t="shared" si="4"/>
        <v>0</v>
      </c>
      <c r="BF303" s="150">
        <f t="shared" si="5"/>
        <v>0</v>
      </c>
      <c r="BG303" s="150">
        <f t="shared" si="6"/>
        <v>0</v>
      </c>
      <c r="BH303" s="150">
        <f t="shared" si="7"/>
        <v>0</v>
      </c>
      <c r="BI303" s="150">
        <f t="shared" si="8"/>
        <v>0</v>
      </c>
      <c r="BJ303" s="17" t="s">
        <v>88</v>
      </c>
      <c r="BK303" s="150">
        <f t="shared" si="9"/>
        <v>0</v>
      </c>
      <c r="BL303" s="17" t="s">
        <v>120</v>
      </c>
      <c r="BM303" s="149" t="s">
        <v>2313</v>
      </c>
    </row>
    <row r="304" spans="2:65" s="1" customFormat="1" ht="16.5" customHeight="1" x14ac:dyDescent="0.2">
      <c r="B304" s="137"/>
      <c r="C304" s="138" t="s">
        <v>1142</v>
      </c>
      <c r="D304" s="138" t="s">
        <v>311</v>
      </c>
      <c r="E304" s="139" t="s">
        <v>9421</v>
      </c>
      <c r="F304" s="140" t="s">
        <v>7279</v>
      </c>
      <c r="G304" s="141" t="s">
        <v>2702</v>
      </c>
      <c r="H304" s="142">
        <v>0</v>
      </c>
      <c r="I304" s="143"/>
      <c r="J304" s="144">
        <f t="shared" si="0"/>
        <v>0</v>
      </c>
      <c r="K304" s="206"/>
      <c r="L304" s="33"/>
      <c r="M304" s="145" t="s">
        <v>1</v>
      </c>
      <c r="N304" s="146" t="s">
        <v>46</v>
      </c>
      <c r="P304" s="147">
        <f t="shared" si="1"/>
        <v>0</v>
      </c>
      <c r="Q304" s="147">
        <v>0</v>
      </c>
      <c r="R304" s="147">
        <f t="shared" si="2"/>
        <v>0</v>
      </c>
      <c r="S304" s="147">
        <v>0</v>
      </c>
      <c r="T304" s="148">
        <f t="shared" si="3"/>
        <v>0</v>
      </c>
      <c r="AR304" s="149" t="s">
        <v>120</v>
      </c>
      <c r="AT304" s="149" t="s">
        <v>311</v>
      </c>
      <c r="AU304" s="149" t="s">
        <v>88</v>
      </c>
      <c r="AY304" s="17" t="s">
        <v>309</v>
      </c>
      <c r="BE304" s="150">
        <f t="shared" si="4"/>
        <v>0</v>
      </c>
      <c r="BF304" s="150">
        <f t="shared" si="5"/>
        <v>0</v>
      </c>
      <c r="BG304" s="150">
        <f t="shared" si="6"/>
        <v>0</v>
      </c>
      <c r="BH304" s="150">
        <f t="shared" si="7"/>
        <v>0</v>
      </c>
      <c r="BI304" s="150">
        <f t="shared" si="8"/>
        <v>0</v>
      </c>
      <c r="BJ304" s="17" t="s">
        <v>88</v>
      </c>
      <c r="BK304" s="150">
        <f t="shared" si="9"/>
        <v>0</v>
      </c>
      <c r="BL304" s="17" t="s">
        <v>120</v>
      </c>
      <c r="BM304" s="149" t="s">
        <v>2323</v>
      </c>
    </row>
    <row r="305" spans="2:65" s="1" customFormat="1" ht="16.5" customHeight="1" x14ac:dyDescent="0.2">
      <c r="B305" s="137"/>
      <c r="C305" s="138" t="s">
        <v>550</v>
      </c>
      <c r="D305" s="138" t="s">
        <v>311</v>
      </c>
      <c r="E305" s="139" t="s">
        <v>9422</v>
      </c>
      <c r="F305" s="140" t="s">
        <v>7279</v>
      </c>
      <c r="G305" s="141" t="s">
        <v>365</v>
      </c>
      <c r="H305" s="142">
        <v>0</v>
      </c>
      <c r="I305" s="143"/>
      <c r="J305" s="144">
        <f t="shared" si="0"/>
        <v>0</v>
      </c>
      <c r="K305" s="206"/>
      <c r="L305" s="33"/>
      <c r="M305" s="145" t="s">
        <v>1</v>
      </c>
      <c r="N305" s="146" t="s">
        <v>46</v>
      </c>
      <c r="P305" s="147">
        <f t="shared" si="1"/>
        <v>0</v>
      </c>
      <c r="Q305" s="147">
        <v>0</v>
      </c>
      <c r="R305" s="147">
        <f t="shared" si="2"/>
        <v>0</v>
      </c>
      <c r="S305" s="147">
        <v>0</v>
      </c>
      <c r="T305" s="148">
        <f t="shared" si="3"/>
        <v>0</v>
      </c>
      <c r="AR305" s="149" t="s">
        <v>120</v>
      </c>
      <c r="AT305" s="149" t="s">
        <v>311</v>
      </c>
      <c r="AU305" s="149" t="s">
        <v>88</v>
      </c>
      <c r="AY305" s="17" t="s">
        <v>309</v>
      </c>
      <c r="BE305" s="150">
        <f t="shared" si="4"/>
        <v>0</v>
      </c>
      <c r="BF305" s="150">
        <f t="shared" si="5"/>
        <v>0</v>
      </c>
      <c r="BG305" s="150">
        <f t="shared" si="6"/>
        <v>0</v>
      </c>
      <c r="BH305" s="150">
        <f t="shared" si="7"/>
        <v>0</v>
      </c>
      <c r="BI305" s="150">
        <f t="shared" si="8"/>
        <v>0</v>
      </c>
      <c r="BJ305" s="17" t="s">
        <v>88</v>
      </c>
      <c r="BK305" s="150">
        <f t="shared" si="9"/>
        <v>0</v>
      </c>
      <c r="BL305" s="17" t="s">
        <v>120</v>
      </c>
      <c r="BM305" s="149" t="s">
        <v>2333</v>
      </c>
    </row>
    <row r="306" spans="2:65" s="1" customFormat="1" ht="16.5" customHeight="1" x14ac:dyDescent="0.2">
      <c r="B306" s="137"/>
      <c r="C306" s="138" t="s">
        <v>1152</v>
      </c>
      <c r="D306" s="138" t="s">
        <v>311</v>
      </c>
      <c r="E306" s="139" t="s">
        <v>9423</v>
      </c>
      <c r="F306" s="140" t="s">
        <v>7279</v>
      </c>
      <c r="G306" s="141" t="s">
        <v>365</v>
      </c>
      <c r="H306" s="142">
        <v>0</v>
      </c>
      <c r="I306" s="143"/>
      <c r="J306" s="144">
        <f t="shared" si="0"/>
        <v>0</v>
      </c>
      <c r="K306" s="206"/>
      <c r="L306" s="33"/>
      <c r="M306" s="145" t="s">
        <v>1</v>
      </c>
      <c r="N306" s="146" t="s">
        <v>46</v>
      </c>
      <c r="P306" s="147">
        <f t="shared" si="1"/>
        <v>0</v>
      </c>
      <c r="Q306" s="147">
        <v>0</v>
      </c>
      <c r="R306" s="147">
        <f t="shared" si="2"/>
        <v>0</v>
      </c>
      <c r="S306" s="147">
        <v>0</v>
      </c>
      <c r="T306" s="148">
        <f t="shared" si="3"/>
        <v>0</v>
      </c>
      <c r="AR306" s="149" t="s">
        <v>120</v>
      </c>
      <c r="AT306" s="149" t="s">
        <v>311</v>
      </c>
      <c r="AU306" s="149" t="s">
        <v>88</v>
      </c>
      <c r="AY306" s="17" t="s">
        <v>309</v>
      </c>
      <c r="BE306" s="150">
        <f t="shared" si="4"/>
        <v>0</v>
      </c>
      <c r="BF306" s="150">
        <f t="shared" si="5"/>
        <v>0</v>
      </c>
      <c r="BG306" s="150">
        <f t="shared" si="6"/>
        <v>0</v>
      </c>
      <c r="BH306" s="150">
        <f t="shared" si="7"/>
        <v>0</v>
      </c>
      <c r="BI306" s="150">
        <f t="shared" si="8"/>
        <v>0</v>
      </c>
      <c r="BJ306" s="17" t="s">
        <v>88</v>
      </c>
      <c r="BK306" s="150">
        <f t="shared" si="9"/>
        <v>0</v>
      </c>
      <c r="BL306" s="17" t="s">
        <v>120</v>
      </c>
      <c r="BM306" s="149" t="s">
        <v>2342</v>
      </c>
    </row>
    <row r="307" spans="2:65" s="1" customFormat="1" ht="16.5" customHeight="1" x14ac:dyDescent="0.2">
      <c r="B307" s="137"/>
      <c r="C307" s="138" t="s">
        <v>553</v>
      </c>
      <c r="D307" s="138" t="s">
        <v>311</v>
      </c>
      <c r="E307" s="139" t="s">
        <v>9424</v>
      </c>
      <c r="F307" s="140" t="s">
        <v>7279</v>
      </c>
      <c r="G307" s="141" t="s">
        <v>365</v>
      </c>
      <c r="H307" s="142">
        <v>0</v>
      </c>
      <c r="I307" s="143"/>
      <c r="J307" s="144">
        <f t="shared" si="0"/>
        <v>0</v>
      </c>
      <c r="K307" s="206"/>
      <c r="L307" s="33"/>
      <c r="M307" s="145" t="s">
        <v>1</v>
      </c>
      <c r="N307" s="146" t="s">
        <v>46</v>
      </c>
      <c r="P307" s="147">
        <f t="shared" si="1"/>
        <v>0</v>
      </c>
      <c r="Q307" s="147">
        <v>0</v>
      </c>
      <c r="R307" s="147">
        <f t="shared" si="2"/>
        <v>0</v>
      </c>
      <c r="S307" s="147">
        <v>0</v>
      </c>
      <c r="T307" s="148">
        <f t="shared" si="3"/>
        <v>0</v>
      </c>
      <c r="AR307" s="149" t="s">
        <v>120</v>
      </c>
      <c r="AT307" s="149" t="s">
        <v>311</v>
      </c>
      <c r="AU307" s="149" t="s">
        <v>88</v>
      </c>
      <c r="AY307" s="17" t="s">
        <v>309</v>
      </c>
      <c r="BE307" s="150">
        <f t="shared" si="4"/>
        <v>0</v>
      </c>
      <c r="BF307" s="150">
        <f t="shared" si="5"/>
        <v>0</v>
      </c>
      <c r="BG307" s="150">
        <f t="shared" si="6"/>
        <v>0</v>
      </c>
      <c r="BH307" s="150">
        <f t="shared" si="7"/>
        <v>0</v>
      </c>
      <c r="BI307" s="150">
        <f t="shared" si="8"/>
        <v>0</v>
      </c>
      <c r="BJ307" s="17" t="s">
        <v>88</v>
      </c>
      <c r="BK307" s="150">
        <f t="shared" si="9"/>
        <v>0</v>
      </c>
      <c r="BL307" s="17" t="s">
        <v>120</v>
      </c>
      <c r="BM307" s="149" t="s">
        <v>2353</v>
      </c>
    </row>
    <row r="308" spans="2:65" s="1" customFormat="1" ht="16.5" customHeight="1" x14ac:dyDescent="0.2">
      <c r="B308" s="137"/>
      <c r="C308" s="138" t="s">
        <v>1161</v>
      </c>
      <c r="D308" s="138" t="s">
        <v>311</v>
      </c>
      <c r="E308" s="139" t="s">
        <v>9362</v>
      </c>
      <c r="F308" s="140" t="s">
        <v>9363</v>
      </c>
      <c r="G308" s="141" t="s">
        <v>2702</v>
      </c>
      <c r="H308" s="142">
        <v>1</v>
      </c>
      <c r="I308" s="143"/>
      <c r="J308" s="144">
        <f t="shared" si="0"/>
        <v>0</v>
      </c>
      <c r="K308" s="206" t="s">
        <v>10982</v>
      </c>
      <c r="L308" s="33"/>
      <c r="M308" s="145" t="s">
        <v>1</v>
      </c>
      <c r="N308" s="146" t="s">
        <v>46</v>
      </c>
      <c r="P308" s="147">
        <f t="shared" si="1"/>
        <v>0</v>
      </c>
      <c r="Q308" s="147">
        <v>0</v>
      </c>
      <c r="R308" s="147">
        <f t="shared" si="2"/>
        <v>0</v>
      </c>
      <c r="S308" s="147">
        <v>0</v>
      </c>
      <c r="T308" s="148">
        <f t="shared" si="3"/>
        <v>0</v>
      </c>
      <c r="AR308" s="149" t="s">
        <v>120</v>
      </c>
      <c r="AT308" s="149" t="s">
        <v>311</v>
      </c>
      <c r="AU308" s="149" t="s">
        <v>88</v>
      </c>
      <c r="AY308" s="17" t="s">
        <v>309</v>
      </c>
      <c r="BE308" s="150">
        <f t="shared" si="4"/>
        <v>0</v>
      </c>
      <c r="BF308" s="150">
        <f t="shared" si="5"/>
        <v>0</v>
      </c>
      <c r="BG308" s="150">
        <f t="shared" si="6"/>
        <v>0</v>
      </c>
      <c r="BH308" s="150">
        <f t="shared" si="7"/>
        <v>0</v>
      </c>
      <c r="BI308" s="150">
        <f t="shared" si="8"/>
        <v>0</v>
      </c>
      <c r="BJ308" s="17" t="s">
        <v>88</v>
      </c>
      <c r="BK308" s="150">
        <f t="shared" si="9"/>
        <v>0</v>
      </c>
      <c r="BL308" s="17" t="s">
        <v>120</v>
      </c>
      <c r="BM308" s="149" t="s">
        <v>2364</v>
      </c>
    </row>
    <row r="309" spans="2:65" s="1" customFormat="1" ht="48.75" x14ac:dyDescent="0.2">
      <c r="B309" s="33"/>
      <c r="D309" s="155" t="s">
        <v>318</v>
      </c>
      <c r="F309" s="156" t="s">
        <v>9364</v>
      </c>
      <c r="I309" s="153"/>
      <c r="L309" s="33"/>
      <c r="M309" s="154"/>
      <c r="T309" s="57"/>
      <c r="AT309" s="17" t="s">
        <v>318</v>
      </c>
      <c r="AU309" s="17" t="s">
        <v>88</v>
      </c>
    </row>
    <row r="310" spans="2:65" s="1" customFormat="1" ht="16.5" customHeight="1" x14ac:dyDescent="0.2">
      <c r="B310" s="137"/>
      <c r="C310" s="138" t="s">
        <v>557</v>
      </c>
      <c r="D310" s="138" t="s">
        <v>311</v>
      </c>
      <c r="E310" s="139" t="s">
        <v>9365</v>
      </c>
      <c r="F310" s="140" t="s">
        <v>9366</v>
      </c>
      <c r="G310" s="141" t="s">
        <v>2702</v>
      </c>
      <c r="H310" s="142">
        <v>1</v>
      </c>
      <c r="I310" s="143"/>
      <c r="J310" s="144">
        <f>ROUND(I310*H310,2)</f>
        <v>0</v>
      </c>
      <c r="K310" s="206" t="s">
        <v>10982</v>
      </c>
      <c r="L310" s="33"/>
      <c r="M310" s="145" t="s">
        <v>1</v>
      </c>
      <c r="N310" s="146" t="s">
        <v>46</v>
      </c>
      <c r="P310" s="147">
        <f>O310*H310</f>
        <v>0</v>
      </c>
      <c r="Q310" s="147">
        <v>0</v>
      </c>
      <c r="R310" s="147">
        <f>Q310*H310</f>
        <v>0</v>
      </c>
      <c r="S310" s="147">
        <v>0</v>
      </c>
      <c r="T310" s="148">
        <f>S310*H310</f>
        <v>0</v>
      </c>
      <c r="AR310" s="149" t="s">
        <v>120</v>
      </c>
      <c r="AT310" s="149" t="s">
        <v>311</v>
      </c>
      <c r="AU310" s="149" t="s">
        <v>88</v>
      </c>
      <c r="AY310" s="17" t="s">
        <v>309</v>
      </c>
      <c r="BE310" s="150">
        <f>IF(N310="základní",J310,0)</f>
        <v>0</v>
      </c>
      <c r="BF310" s="150">
        <f>IF(N310="snížená",J310,0)</f>
        <v>0</v>
      </c>
      <c r="BG310" s="150">
        <f>IF(N310="zákl. přenesená",J310,0)</f>
        <v>0</v>
      </c>
      <c r="BH310" s="150">
        <f>IF(N310="sníž. přenesená",J310,0)</f>
        <v>0</v>
      </c>
      <c r="BI310" s="150">
        <f>IF(N310="nulová",J310,0)</f>
        <v>0</v>
      </c>
      <c r="BJ310" s="17" t="s">
        <v>88</v>
      </c>
      <c r="BK310" s="150">
        <f>ROUND(I310*H310,2)</f>
        <v>0</v>
      </c>
      <c r="BL310" s="17" t="s">
        <v>120</v>
      </c>
      <c r="BM310" s="149" t="s">
        <v>2375</v>
      </c>
    </row>
    <row r="311" spans="2:65" s="1" customFormat="1" ht="39" x14ac:dyDescent="0.2">
      <c r="B311" s="33"/>
      <c r="D311" s="155" t="s">
        <v>318</v>
      </c>
      <c r="F311" s="156" t="s">
        <v>9367</v>
      </c>
      <c r="I311" s="153"/>
      <c r="L311" s="33"/>
      <c r="M311" s="154"/>
      <c r="T311" s="57"/>
      <c r="AT311" s="17" t="s">
        <v>318</v>
      </c>
      <c r="AU311" s="17" t="s">
        <v>88</v>
      </c>
    </row>
    <row r="312" spans="2:65" s="1" customFormat="1" ht="16.5" customHeight="1" x14ac:dyDescent="0.2">
      <c r="B312" s="137"/>
      <c r="C312" s="138" t="s">
        <v>1170</v>
      </c>
      <c r="D312" s="138" t="s">
        <v>311</v>
      </c>
      <c r="E312" s="139" t="s">
        <v>9368</v>
      </c>
      <c r="F312" s="140" t="s">
        <v>9369</v>
      </c>
      <c r="G312" s="141" t="s">
        <v>2702</v>
      </c>
      <c r="H312" s="142">
        <v>1</v>
      </c>
      <c r="I312" s="143"/>
      <c r="J312" s="144">
        <f>ROUND(I312*H312,2)</f>
        <v>0</v>
      </c>
      <c r="K312" s="206" t="s">
        <v>10982</v>
      </c>
      <c r="L312" s="33"/>
      <c r="M312" s="145" t="s">
        <v>1</v>
      </c>
      <c r="N312" s="146" t="s">
        <v>46</v>
      </c>
      <c r="P312" s="147">
        <f>O312*H312</f>
        <v>0</v>
      </c>
      <c r="Q312" s="147">
        <v>0</v>
      </c>
      <c r="R312" s="147">
        <f>Q312*H312</f>
        <v>0</v>
      </c>
      <c r="S312" s="147">
        <v>0</v>
      </c>
      <c r="T312" s="148">
        <f>S312*H312</f>
        <v>0</v>
      </c>
      <c r="AR312" s="149" t="s">
        <v>120</v>
      </c>
      <c r="AT312" s="149" t="s">
        <v>311</v>
      </c>
      <c r="AU312" s="149" t="s">
        <v>88</v>
      </c>
      <c r="AY312" s="17" t="s">
        <v>309</v>
      </c>
      <c r="BE312" s="150">
        <f>IF(N312="základní",J312,0)</f>
        <v>0</v>
      </c>
      <c r="BF312" s="150">
        <f>IF(N312="snížená",J312,0)</f>
        <v>0</v>
      </c>
      <c r="BG312" s="150">
        <f>IF(N312="zákl. přenesená",J312,0)</f>
        <v>0</v>
      </c>
      <c r="BH312" s="150">
        <f>IF(N312="sníž. přenesená",J312,0)</f>
        <v>0</v>
      </c>
      <c r="BI312" s="150">
        <f>IF(N312="nulová",J312,0)</f>
        <v>0</v>
      </c>
      <c r="BJ312" s="17" t="s">
        <v>88</v>
      </c>
      <c r="BK312" s="150">
        <f>ROUND(I312*H312,2)</f>
        <v>0</v>
      </c>
      <c r="BL312" s="17" t="s">
        <v>120</v>
      </c>
      <c r="BM312" s="149" t="s">
        <v>2386</v>
      </c>
    </row>
    <row r="313" spans="2:65" s="1" customFormat="1" ht="39" x14ac:dyDescent="0.2">
      <c r="B313" s="33"/>
      <c r="D313" s="155" t="s">
        <v>318</v>
      </c>
      <c r="F313" s="156" t="s">
        <v>9370</v>
      </c>
      <c r="I313" s="153"/>
      <c r="L313" s="33"/>
      <c r="M313" s="154"/>
      <c r="T313" s="57"/>
      <c r="AT313" s="17" t="s">
        <v>318</v>
      </c>
      <c r="AU313" s="17" t="s">
        <v>88</v>
      </c>
    </row>
    <row r="314" spans="2:65" s="1" customFormat="1" ht="16.5" customHeight="1" x14ac:dyDescent="0.2">
      <c r="B314" s="137"/>
      <c r="C314" s="138" t="s">
        <v>560</v>
      </c>
      <c r="D314" s="138" t="s">
        <v>311</v>
      </c>
      <c r="E314" s="139" t="s">
        <v>9362</v>
      </c>
      <c r="F314" s="140" t="s">
        <v>9363</v>
      </c>
      <c r="G314" s="141" t="s">
        <v>2702</v>
      </c>
      <c r="H314" s="142">
        <v>1</v>
      </c>
      <c r="I314" s="143"/>
      <c r="J314" s="144">
        <f>ROUND(I314*H314,2)</f>
        <v>0</v>
      </c>
      <c r="K314" s="206" t="s">
        <v>10982</v>
      </c>
      <c r="L314" s="33"/>
      <c r="M314" s="145" t="s">
        <v>1</v>
      </c>
      <c r="N314" s="146" t="s">
        <v>46</v>
      </c>
      <c r="P314" s="147">
        <f>O314*H314</f>
        <v>0</v>
      </c>
      <c r="Q314" s="147">
        <v>0</v>
      </c>
      <c r="R314" s="147">
        <f>Q314*H314</f>
        <v>0</v>
      </c>
      <c r="S314" s="147">
        <v>0</v>
      </c>
      <c r="T314" s="148">
        <f>S314*H314</f>
        <v>0</v>
      </c>
      <c r="AR314" s="149" t="s">
        <v>120</v>
      </c>
      <c r="AT314" s="149" t="s">
        <v>311</v>
      </c>
      <c r="AU314" s="149" t="s">
        <v>88</v>
      </c>
      <c r="AY314" s="17" t="s">
        <v>309</v>
      </c>
      <c r="BE314" s="150">
        <f>IF(N314="základní",J314,0)</f>
        <v>0</v>
      </c>
      <c r="BF314" s="150">
        <f>IF(N314="snížená",J314,0)</f>
        <v>0</v>
      </c>
      <c r="BG314" s="150">
        <f>IF(N314="zákl. přenesená",J314,0)</f>
        <v>0</v>
      </c>
      <c r="BH314" s="150">
        <f>IF(N314="sníž. přenesená",J314,0)</f>
        <v>0</v>
      </c>
      <c r="BI314" s="150">
        <f>IF(N314="nulová",J314,0)</f>
        <v>0</v>
      </c>
      <c r="BJ314" s="17" t="s">
        <v>88</v>
      </c>
      <c r="BK314" s="150">
        <f>ROUND(I314*H314,2)</f>
        <v>0</v>
      </c>
      <c r="BL314" s="17" t="s">
        <v>120</v>
      </c>
      <c r="BM314" s="149" t="s">
        <v>2396</v>
      </c>
    </row>
    <row r="315" spans="2:65" s="1" customFormat="1" ht="48.75" x14ac:dyDescent="0.2">
      <c r="B315" s="33"/>
      <c r="D315" s="155" t="s">
        <v>318</v>
      </c>
      <c r="F315" s="156" t="s">
        <v>9364</v>
      </c>
      <c r="I315" s="153"/>
      <c r="L315" s="33"/>
      <c r="M315" s="154"/>
      <c r="T315" s="57"/>
      <c r="AT315" s="17" t="s">
        <v>318</v>
      </c>
      <c r="AU315" s="17" t="s">
        <v>88</v>
      </c>
    </row>
    <row r="316" spans="2:65" s="1" customFormat="1" ht="16.5" customHeight="1" x14ac:dyDescent="0.2">
      <c r="B316" s="137"/>
      <c r="C316" s="138" t="s">
        <v>1182</v>
      </c>
      <c r="D316" s="138" t="s">
        <v>311</v>
      </c>
      <c r="E316" s="139" t="s">
        <v>9365</v>
      </c>
      <c r="F316" s="140" t="s">
        <v>9366</v>
      </c>
      <c r="G316" s="141" t="s">
        <v>2702</v>
      </c>
      <c r="H316" s="142">
        <v>1</v>
      </c>
      <c r="I316" s="143"/>
      <c r="J316" s="144">
        <f>ROUND(I316*H316,2)</f>
        <v>0</v>
      </c>
      <c r="K316" s="206" t="s">
        <v>10982</v>
      </c>
      <c r="L316" s="33"/>
      <c r="M316" s="145" t="s">
        <v>1</v>
      </c>
      <c r="N316" s="146" t="s">
        <v>46</v>
      </c>
      <c r="P316" s="147">
        <f>O316*H316</f>
        <v>0</v>
      </c>
      <c r="Q316" s="147">
        <v>0</v>
      </c>
      <c r="R316" s="147">
        <f>Q316*H316</f>
        <v>0</v>
      </c>
      <c r="S316" s="147">
        <v>0</v>
      </c>
      <c r="T316" s="148">
        <f>S316*H316</f>
        <v>0</v>
      </c>
      <c r="AR316" s="149" t="s">
        <v>120</v>
      </c>
      <c r="AT316" s="149" t="s">
        <v>311</v>
      </c>
      <c r="AU316" s="149" t="s">
        <v>88</v>
      </c>
      <c r="AY316" s="17" t="s">
        <v>309</v>
      </c>
      <c r="BE316" s="150">
        <f>IF(N316="základní",J316,0)</f>
        <v>0</v>
      </c>
      <c r="BF316" s="150">
        <f>IF(N316="snížená",J316,0)</f>
        <v>0</v>
      </c>
      <c r="BG316" s="150">
        <f>IF(N316="zákl. přenesená",J316,0)</f>
        <v>0</v>
      </c>
      <c r="BH316" s="150">
        <f>IF(N316="sníž. přenesená",J316,0)</f>
        <v>0</v>
      </c>
      <c r="BI316" s="150">
        <f>IF(N316="nulová",J316,0)</f>
        <v>0</v>
      </c>
      <c r="BJ316" s="17" t="s">
        <v>88</v>
      </c>
      <c r="BK316" s="150">
        <f>ROUND(I316*H316,2)</f>
        <v>0</v>
      </c>
      <c r="BL316" s="17" t="s">
        <v>120</v>
      </c>
      <c r="BM316" s="149" t="s">
        <v>2409</v>
      </c>
    </row>
    <row r="317" spans="2:65" s="1" customFormat="1" ht="39" x14ac:dyDescent="0.2">
      <c r="B317" s="33"/>
      <c r="D317" s="155" t="s">
        <v>318</v>
      </c>
      <c r="F317" s="156" t="s">
        <v>9367</v>
      </c>
      <c r="I317" s="153"/>
      <c r="L317" s="33"/>
      <c r="M317" s="154"/>
      <c r="T317" s="57"/>
      <c r="AT317" s="17" t="s">
        <v>318</v>
      </c>
      <c r="AU317" s="17" t="s">
        <v>88</v>
      </c>
    </row>
    <row r="318" spans="2:65" s="1" customFormat="1" ht="16.5" customHeight="1" x14ac:dyDescent="0.2">
      <c r="B318" s="137"/>
      <c r="C318" s="138" t="s">
        <v>564</v>
      </c>
      <c r="D318" s="138" t="s">
        <v>311</v>
      </c>
      <c r="E318" s="139" t="s">
        <v>9362</v>
      </c>
      <c r="F318" s="140" t="s">
        <v>9363</v>
      </c>
      <c r="G318" s="141" t="s">
        <v>2702</v>
      </c>
      <c r="H318" s="142">
        <v>3</v>
      </c>
      <c r="I318" s="143"/>
      <c r="J318" s="144">
        <f>ROUND(I318*H318,2)</f>
        <v>0</v>
      </c>
      <c r="K318" s="206" t="s">
        <v>10982</v>
      </c>
      <c r="L318" s="33"/>
      <c r="M318" s="145" t="s">
        <v>1</v>
      </c>
      <c r="N318" s="146" t="s">
        <v>46</v>
      </c>
      <c r="P318" s="147">
        <f>O318*H318</f>
        <v>0</v>
      </c>
      <c r="Q318" s="147">
        <v>0</v>
      </c>
      <c r="R318" s="147">
        <f>Q318*H318</f>
        <v>0</v>
      </c>
      <c r="S318" s="147">
        <v>0</v>
      </c>
      <c r="T318" s="148">
        <f>S318*H318</f>
        <v>0</v>
      </c>
      <c r="AR318" s="149" t="s">
        <v>120</v>
      </c>
      <c r="AT318" s="149" t="s">
        <v>311</v>
      </c>
      <c r="AU318" s="149" t="s">
        <v>88</v>
      </c>
      <c r="AY318" s="17" t="s">
        <v>309</v>
      </c>
      <c r="BE318" s="150">
        <f>IF(N318="základní",J318,0)</f>
        <v>0</v>
      </c>
      <c r="BF318" s="150">
        <f>IF(N318="snížená",J318,0)</f>
        <v>0</v>
      </c>
      <c r="BG318" s="150">
        <f>IF(N318="zákl. přenesená",J318,0)</f>
        <v>0</v>
      </c>
      <c r="BH318" s="150">
        <f>IF(N318="sníž. přenesená",J318,0)</f>
        <v>0</v>
      </c>
      <c r="BI318" s="150">
        <f>IF(N318="nulová",J318,0)</f>
        <v>0</v>
      </c>
      <c r="BJ318" s="17" t="s">
        <v>88</v>
      </c>
      <c r="BK318" s="150">
        <f>ROUND(I318*H318,2)</f>
        <v>0</v>
      </c>
      <c r="BL318" s="17" t="s">
        <v>120</v>
      </c>
      <c r="BM318" s="149" t="s">
        <v>2421</v>
      </c>
    </row>
    <row r="319" spans="2:65" s="1" customFormat="1" ht="48.75" x14ac:dyDescent="0.2">
      <c r="B319" s="33"/>
      <c r="D319" s="155" t="s">
        <v>318</v>
      </c>
      <c r="F319" s="156" t="s">
        <v>9364</v>
      </c>
      <c r="I319" s="153"/>
      <c r="L319" s="33"/>
      <c r="M319" s="154"/>
      <c r="T319" s="57"/>
      <c r="AT319" s="17" t="s">
        <v>318</v>
      </c>
      <c r="AU319" s="17" t="s">
        <v>88</v>
      </c>
    </row>
    <row r="320" spans="2:65" s="1" customFormat="1" ht="16.5" customHeight="1" x14ac:dyDescent="0.2">
      <c r="B320" s="137"/>
      <c r="C320" s="138" t="s">
        <v>1196</v>
      </c>
      <c r="D320" s="138" t="s">
        <v>311</v>
      </c>
      <c r="E320" s="139" t="s">
        <v>9365</v>
      </c>
      <c r="F320" s="140" t="s">
        <v>9366</v>
      </c>
      <c r="G320" s="141" t="s">
        <v>2702</v>
      </c>
      <c r="H320" s="142">
        <v>5</v>
      </c>
      <c r="I320" s="143"/>
      <c r="J320" s="144">
        <f>ROUND(I320*H320,2)</f>
        <v>0</v>
      </c>
      <c r="K320" s="206" t="s">
        <v>10982</v>
      </c>
      <c r="L320" s="33"/>
      <c r="M320" s="145" t="s">
        <v>1</v>
      </c>
      <c r="N320" s="146" t="s">
        <v>46</v>
      </c>
      <c r="P320" s="147">
        <f>O320*H320</f>
        <v>0</v>
      </c>
      <c r="Q320" s="147">
        <v>0</v>
      </c>
      <c r="R320" s="147">
        <f>Q320*H320</f>
        <v>0</v>
      </c>
      <c r="S320" s="147">
        <v>0</v>
      </c>
      <c r="T320" s="148">
        <f>S320*H320</f>
        <v>0</v>
      </c>
      <c r="AR320" s="149" t="s">
        <v>120</v>
      </c>
      <c r="AT320" s="149" t="s">
        <v>311</v>
      </c>
      <c r="AU320" s="149" t="s">
        <v>88</v>
      </c>
      <c r="AY320" s="17" t="s">
        <v>309</v>
      </c>
      <c r="BE320" s="150">
        <f>IF(N320="základní",J320,0)</f>
        <v>0</v>
      </c>
      <c r="BF320" s="150">
        <f>IF(N320="snížená",J320,0)</f>
        <v>0</v>
      </c>
      <c r="BG320" s="150">
        <f>IF(N320="zákl. přenesená",J320,0)</f>
        <v>0</v>
      </c>
      <c r="BH320" s="150">
        <f>IF(N320="sníž. přenesená",J320,0)</f>
        <v>0</v>
      </c>
      <c r="BI320" s="150">
        <f>IF(N320="nulová",J320,0)</f>
        <v>0</v>
      </c>
      <c r="BJ320" s="17" t="s">
        <v>88</v>
      </c>
      <c r="BK320" s="150">
        <f>ROUND(I320*H320,2)</f>
        <v>0</v>
      </c>
      <c r="BL320" s="17" t="s">
        <v>120</v>
      </c>
      <c r="BM320" s="149" t="s">
        <v>2431</v>
      </c>
    </row>
    <row r="321" spans="2:65" s="1" customFormat="1" ht="39" x14ac:dyDescent="0.2">
      <c r="B321" s="33"/>
      <c r="D321" s="155" t="s">
        <v>318</v>
      </c>
      <c r="F321" s="156" t="s">
        <v>9367</v>
      </c>
      <c r="I321" s="153"/>
      <c r="L321" s="33"/>
      <c r="M321" s="154"/>
      <c r="T321" s="57"/>
      <c r="AT321" s="17" t="s">
        <v>318</v>
      </c>
      <c r="AU321" s="17" t="s">
        <v>88</v>
      </c>
    </row>
    <row r="322" spans="2:65" s="1" customFormat="1" ht="16.5" customHeight="1" x14ac:dyDescent="0.2">
      <c r="B322" s="137"/>
      <c r="C322" s="138" t="s">
        <v>567</v>
      </c>
      <c r="D322" s="138" t="s">
        <v>311</v>
      </c>
      <c r="E322" s="139" t="s">
        <v>9368</v>
      </c>
      <c r="F322" s="140" t="s">
        <v>9369</v>
      </c>
      <c r="G322" s="141" t="s">
        <v>2702</v>
      </c>
      <c r="H322" s="142">
        <v>1</v>
      </c>
      <c r="I322" s="143"/>
      <c r="J322" s="144">
        <f>ROUND(I322*H322,2)</f>
        <v>0</v>
      </c>
      <c r="K322" s="206" t="s">
        <v>10982</v>
      </c>
      <c r="L322" s="33"/>
      <c r="M322" s="145" t="s">
        <v>1</v>
      </c>
      <c r="N322" s="146" t="s">
        <v>46</v>
      </c>
      <c r="P322" s="147">
        <f>O322*H322</f>
        <v>0</v>
      </c>
      <c r="Q322" s="147">
        <v>0</v>
      </c>
      <c r="R322" s="147">
        <f>Q322*H322</f>
        <v>0</v>
      </c>
      <c r="S322" s="147">
        <v>0</v>
      </c>
      <c r="T322" s="148">
        <f>S322*H322</f>
        <v>0</v>
      </c>
      <c r="AR322" s="149" t="s">
        <v>120</v>
      </c>
      <c r="AT322" s="149" t="s">
        <v>311</v>
      </c>
      <c r="AU322" s="149" t="s">
        <v>88</v>
      </c>
      <c r="AY322" s="17" t="s">
        <v>309</v>
      </c>
      <c r="BE322" s="150">
        <f>IF(N322="základní",J322,0)</f>
        <v>0</v>
      </c>
      <c r="BF322" s="150">
        <f>IF(N322="snížená",J322,0)</f>
        <v>0</v>
      </c>
      <c r="BG322" s="150">
        <f>IF(N322="zákl. přenesená",J322,0)</f>
        <v>0</v>
      </c>
      <c r="BH322" s="150">
        <f>IF(N322="sníž. přenesená",J322,0)</f>
        <v>0</v>
      </c>
      <c r="BI322" s="150">
        <f>IF(N322="nulová",J322,0)</f>
        <v>0</v>
      </c>
      <c r="BJ322" s="17" t="s">
        <v>88</v>
      </c>
      <c r="BK322" s="150">
        <f>ROUND(I322*H322,2)</f>
        <v>0</v>
      </c>
      <c r="BL322" s="17" t="s">
        <v>120</v>
      </c>
      <c r="BM322" s="149" t="s">
        <v>2444</v>
      </c>
    </row>
    <row r="323" spans="2:65" s="1" customFormat="1" ht="39" x14ac:dyDescent="0.2">
      <c r="B323" s="33"/>
      <c r="D323" s="155" t="s">
        <v>318</v>
      </c>
      <c r="F323" s="156" t="s">
        <v>9370</v>
      </c>
      <c r="I323" s="153"/>
      <c r="L323" s="33"/>
      <c r="M323" s="154"/>
      <c r="T323" s="57"/>
      <c r="AT323" s="17" t="s">
        <v>318</v>
      </c>
      <c r="AU323" s="17" t="s">
        <v>88</v>
      </c>
    </row>
    <row r="324" spans="2:65" s="1" customFormat="1" ht="16.5" customHeight="1" x14ac:dyDescent="0.2">
      <c r="B324" s="137"/>
      <c r="C324" s="138" t="s">
        <v>1219</v>
      </c>
      <c r="D324" s="138" t="s">
        <v>311</v>
      </c>
      <c r="E324" s="139" t="s">
        <v>9371</v>
      </c>
      <c r="F324" s="140" t="s">
        <v>9372</v>
      </c>
      <c r="G324" s="141" t="s">
        <v>2702</v>
      </c>
      <c r="H324" s="142">
        <v>2</v>
      </c>
      <c r="I324" s="143"/>
      <c r="J324" s="144">
        <f>ROUND(I324*H324,2)</f>
        <v>0</v>
      </c>
      <c r="K324" s="206" t="s">
        <v>10982</v>
      </c>
      <c r="L324" s="33"/>
      <c r="M324" s="145" t="s">
        <v>1</v>
      </c>
      <c r="N324" s="146" t="s">
        <v>46</v>
      </c>
      <c r="P324" s="147">
        <f>O324*H324</f>
        <v>0</v>
      </c>
      <c r="Q324" s="147">
        <v>0</v>
      </c>
      <c r="R324" s="147">
        <f>Q324*H324</f>
        <v>0</v>
      </c>
      <c r="S324" s="147">
        <v>0</v>
      </c>
      <c r="T324" s="148">
        <f>S324*H324</f>
        <v>0</v>
      </c>
      <c r="AR324" s="149" t="s">
        <v>120</v>
      </c>
      <c r="AT324" s="149" t="s">
        <v>311</v>
      </c>
      <c r="AU324" s="149" t="s">
        <v>88</v>
      </c>
      <c r="AY324" s="17" t="s">
        <v>309</v>
      </c>
      <c r="BE324" s="150">
        <f>IF(N324="základní",J324,0)</f>
        <v>0</v>
      </c>
      <c r="BF324" s="150">
        <f>IF(N324="snížená",J324,0)</f>
        <v>0</v>
      </c>
      <c r="BG324" s="150">
        <f>IF(N324="zákl. přenesená",J324,0)</f>
        <v>0</v>
      </c>
      <c r="BH324" s="150">
        <f>IF(N324="sníž. přenesená",J324,0)</f>
        <v>0</v>
      </c>
      <c r="BI324" s="150">
        <f>IF(N324="nulová",J324,0)</f>
        <v>0</v>
      </c>
      <c r="BJ324" s="17" t="s">
        <v>88</v>
      </c>
      <c r="BK324" s="150">
        <f>ROUND(I324*H324,2)</f>
        <v>0</v>
      </c>
      <c r="BL324" s="17" t="s">
        <v>120</v>
      </c>
      <c r="BM324" s="149" t="s">
        <v>2456</v>
      </c>
    </row>
    <row r="325" spans="2:65" s="1" customFormat="1" ht="48.75" x14ac:dyDescent="0.2">
      <c r="B325" s="33"/>
      <c r="D325" s="155" t="s">
        <v>318</v>
      </c>
      <c r="F325" s="156" t="s">
        <v>9373</v>
      </c>
      <c r="I325" s="153"/>
      <c r="L325" s="33"/>
      <c r="M325" s="154"/>
      <c r="T325" s="57"/>
      <c r="AT325" s="17" t="s">
        <v>318</v>
      </c>
      <c r="AU325" s="17" t="s">
        <v>88</v>
      </c>
    </row>
    <row r="326" spans="2:65" s="1" customFormat="1" ht="16.5" customHeight="1" x14ac:dyDescent="0.2">
      <c r="B326" s="137"/>
      <c r="C326" s="138" t="s">
        <v>571</v>
      </c>
      <c r="D326" s="138" t="s">
        <v>311</v>
      </c>
      <c r="E326" s="139" t="s">
        <v>9374</v>
      </c>
      <c r="F326" s="140" t="s">
        <v>9375</v>
      </c>
      <c r="G326" s="141" t="s">
        <v>2702</v>
      </c>
      <c r="H326" s="142">
        <v>2</v>
      </c>
      <c r="I326" s="143"/>
      <c r="J326" s="144">
        <f>ROUND(I326*H326,2)</f>
        <v>0</v>
      </c>
      <c r="K326" s="206" t="s">
        <v>10982</v>
      </c>
      <c r="L326" s="33"/>
      <c r="M326" s="145" t="s">
        <v>1</v>
      </c>
      <c r="N326" s="146" t="s">
        <v>46</v>
      </c>
      <c r="P326" s="147">
        <f>O326*H326</f>
        <v>0</v>
      </c>
      <c r="Q326" s="147">
        <v>0</v>
      </c>
      <c r="R326" s="147">
        <f>Q326*H326</f>
        <v>0</v>
      </c>
      <c r="S326" s="147">
        <v>0</v>
      </c>
      <c r="T326" s="148">
        <f>S326*H326</f>
        <v>0</v>
      </c>
      <c r="AR326" s="149" t="s">
        <v>120</v>
      </c>
      <c r="AT326" s="149" t="s">
        <v>311</v>
      </c>
      <c r="AU326" s="149" t="s">
        <v>88</v>
      </c>
      <c r="AY326" s="17" t="s">
        <v>309</v>
      </c>
      <c r="BE326" s="150">
        <f>IF(N326="základní",J326,0)</f>
        <v>0</v>
      </c>
      <c r="BF326" s="150">
        <f>IF(N326="snížená",J326,0)</f>
        <v>0</v>
      </c>
      <c r="BG326" s="150">
        <f>IF(N326="zákl. přenesená",J326,0)</f>
        <v>0</v>
      </c>
      <c r="BH326" s="150">
        <f>IF(N326="sníž. přenesená",J326,0)</f>
        <v>0</v>
      </c>
      <c r="BI326" s="150">
        <f>IF(N326="nulová",J326,0)</f>
        <v>0</v>
      </c>
      <c r="BJ326" s="17" t="s">
        <v>88</v>
      </c>
      <c r="BK326" s="150">
        <f>ROUND(I326*H326,2)</f>
        <v>0</v>
      </c>
      <c r="BL326" s="17" t="s">
        <v>120</v>
      </c>
      <c r="BM326" s="149" t="s">
        <v>2472</v>
      </c>
    </row>
    <row r="327" spans="2:65" s="1" customFormat="1" ht="39" x14ac:dyDescent="0.2">
      <c r="B327" s="33"/>
      <c r="D327" s="155" t="s">
        <v>318</v>
      </c>
      <c r="F327" s="156" t="s">
        <v>9376</v>
      </c>
      <c r="I327" s="153"/>
      <c r="L327" s="33"/>
      <c r="M327" s="154"/>
      <c r="T327" s="57"/>
      <c r="AT327" s="17" t="s">
        <v>318</v>
      </c>
      <c r="AU327" s="17" t="s">
        <v>88</v>
      </c>
    </row>
    <row r="328" spans="2:65" s="1" customFormat="1" ht="16.5" customHeight="1" x14ac:dyDescent="0.2">
      <c r="B328" s="137"/>
      <c r="C328" s="138" t="s">
        <v>1231</v>
      </c>
      <c r="D328" s="138" t="s">
        <v>311</v>
      </c>
      <c r="E328" s="139" t="s">
        <v>9362</v>
      </c>
      <c r="F328" s="140" t="s">
        <v>9363</v>
      </c>
      <c r="G328" s="141" t="s">
        <v>2702</v>
      </c>
      <c r="H328" s="142">
        <v>2</v>
      </c>
      <c r="I328" s="143"/>
      <c r="J328" s="144">
        <f>ROUND(I328*H328,2)</f>
        <v>0</v>
      </c>
      <c r="K328" s="206" t="s">
        <v>10982</v>
      </c>
      <c r="L328" s="33"/>
      <c r="M328" s="145" t="s">
        <v>1</v>
      </c>
      <c r="N328" s="146" t="s">
        <v>46</v>
      </c>
      <c r="P328" s="147">
        <f>O328*H328</f>
        <v>0</v>
      </c>
      <c r="Q328" s="147">
        <v>0</v>
      </c>
      <c r="R328" s="147">
        <f>Q328*H328</f>
        <v>0</v>
      </c>
      <c r="S328" s="147">
        <v>0</v>
      </c>
      <c r="T328" s="148">
        <f>S328*H328</f>
        <v>0</v>
      </c>
      <c r="AR328" s="149" t="s">
        <v>120</v>
      </c>
      <c r="AT328" s="149" t="s">
        <v>311</v>
      </c>
      <c r="AU328" s="149" t="s">
        <v>88</v>
      </c>
      <c r="AY328" s="17" t="s">
        <v>309</v>
      </c>
      <c r="BE328" s="150">
        <f>IF(N328="základní",J328,0)</f>
        <v>0</v>
      </c>
      <c r="BF328" s="150">
        <f>IF(N328="snížená",J328,0)</f>
        <v>0</v>
      </c>
      <c r="BG328" s="150">
        <f>IF(N328="zákl. přenesená",J328,0)</f>
        <v>0</v>
      </c>
      <c r="BH328" s="150">
        <f>IF(N328="sníž. přenesená",J328,0)</f>
        <v>0</v>
      </c>
      <c r="BI328" s="150">
        <f>IF(N328="nulová",J328,0)</f>
        <v>0</v>
      </c>
      <c r="BJ328" s="17" t="s">
        <v>88</v>
      </c>
      <c r="BK328" s="150">
        <f>ROUND(I328*H328,2)</f>
        <v>0</v>
      </c>
      <c r="BL328" s="17" t="s">
        <v>120</v>
      </c>
      <c r="BM328" s="149" t="s">
        <v>2483</v>
      </c>
    </row>
    <row r="329" spans="2:65" s="1" customFormat="1" ht="48.75" x14ac:dyDescent="0.2">
      <c r="B329" s="33"/>
      <c r="D329" s="155" t="s">
        <v>318</v>
      </c>
      <c r="F329" s="156" t="s">
        <v>9364</v>
      </c>
      <c r="I329" s="153"/>
      <c r="L329" s="33"/>
      <c r="M329" s="154"/>
      <c r="T329" s="57"/>
      <c r="AT329" s="17" t="s">
        <v>318</v>
      </c>
      <c r="AU329" s="17" t="s">
        <v>88</v>
      </c>
    </row>
    <row r="330" spans="2:65" s="1" customFormat="1" ht="16.5" customHeight="1" x14ac:dyDescent="0.2">
      <c r="B330" s="137"/>
      <c r="C330" s="138" t="s">
        <v>574</v>
      </c>
      <c r="D330" s="138" t="s">
        <v>311</v>
      </c>
      <c r="E330" s="139" t="s">
        <v>9365</v>
      </c>
      <c r="F330" s="140" t="s">
        <v>9366</v>
      </c>
      <c r="G330" s="141" t="s">
        <v>2702</v>
      </c>
      <c r="H330" s="142">
        <v>4</v>
      </c>
      <c r="I330" s="143"/>
      <c r="J330" s="144">
        <f>ROUND(I330*H330,2)</f>
        <v>0</v>
      </c>
      <c r="K330" s="206" t="s">
        <v>10982</v>
      </c>
      <c r="L330" s="33"/>
      <c r="M330" s="145" t="s">
        <v>1</v>
      </c>
      <c r="N330" s="146" t="s">
        <v>46</v>
      </c>
      <c r="P330" s="147">
        <f>O330*H330</f>
        <v>0</v>
      </c>
      <c r="Q330" s="147">
        <v>0</v>
      </c>
      <c r="R330" s="147">
        <f>Q330*H330</f>
        <v>0</v>
      </c>
      <c r="S330" s="147">
        <v>0</v>
      </c>
      <c r="T330" s="148">
        <f>S330*H330</f>
        <v>0</v>
      </c>
      <c r="AR330" s="149" t="s">
        <v>120</v>
      </c>
      <c r="AT330" s="149" t="s">
        <v>311</v>
      </c>
      <c r="AU330" s="149" t="s">
        <v>88</v>
      </c>
      <c r="AY330" s="17" t="s">
        <v>309</v>
      </c>
      <c r="BE330" s="150">
        <f>IF(N330="základní",J330,0)</f>
        <v>0</v>
      </c>
      <c r="BF330" s="150">
        <f>IF(N330="snížená",J330,0)</f>
        <v>0</v>
      </c>
      <c r="BG330" s="150">
        <f>IF(N330="zákl. přenesená",J330,0)</f>
        <v>0</v>
      </c>
      <c r="BH330" s="150">
        <f>IF(N330="sníž. přenesená",J330,0)</f>
        <v>0</v>
      </c>
      <c r="BI330" s="150">
        <f>IF(N330="nulová",J330,0)</f>
        <v>0</v>
      </c>
      <c r="BJ330" s="17" t="s">
        <v>88</v>
      </c>
      <c r="BK330" s="150">
        <f>ROUND(I330*H330,2)</f>
        <v>0</v>
      </c>
      <c r="BL330" s="17" t="s">
        <v>120</v>
      </c>
      <c r="BM330" s="149" t="s">
        <v>2498</v>
      </c>
    </row>
    <row r="331" spans="2:65" s="1" customFormat="1" ht="39" x14ac:dyDescent="0.2">
      <c r="B331" s="33"/>
      <c r="D331" s="155" t="s">
        <v>318</v>
      </c>
      <c r="F331" s="156" t="s">
        <v>9367</v>
      </c>
      <c r="I331" s="153"/>
      <c r="L331" s="33"/>
      <c r="M331" s="154"/>
      <c r="T331" s="57"/>
      <c r="AT331" s="17" t="s">
        <v>318</v>
      </c>
      <c r="AU331" s="17" t="s">
        <v>88</v>
      </c>
    </row>
    <row r="332" spans="2:65" s="1" customFormat="1" ht="16.5" customHeight="1" x14ac:dyDescent="0.2">
      <c r="B332" s="137"/>
      <c r="C332" s="138" t="s">
        <v>1242</v>
      </c>
      <c r="D332" s="138" t="s">
        <v>311</v>
      </c>
      <c r="E332" s="139" t="s">
        <v>9371</v>
      </c>
      <c r="F332" s="140" t="s">
        <v>9372</v>
      </c>
      <c r="G332" s="141" t="s">
        <v>2702</v>
      </c>
      <c r="H332" s="142">
        <v>1</v>
      </c>
      <c r="I332" s="143"/>
      <c r="J332" s="144">
        <f>ROUND(I332*H332,2)</f>
        <v>0</v>
      </c>
      <c r="K332" s="206" t="s">
        <v>10982</v>
      </c>
      <c r="L332" s="33"/>
      <c r="M332" s="145" t="s">
        <v>1</v>
      </c>
      <c r="N332" s="146" t="s">
        <v>46</v>
      </c>
      <c r="P332" s="147">
        <f>O332*H332</f>
        <v>0</v>
      </c>
      <c r="Q332" s="147">
        <v>0</v>
      </c>
      <c r="R332" s="147">
        <f>Q332*H332</f>
        <v>0</v>
      </c>
      <c r="S332" s="147">
        <v>0</v>
      </c>
      <c r="T332" s="148">
        <f>S332*H332</f>
        <v>0</v>
      </c>
      <c r="AR332" s="149" t="s">
        <v>120</v>
      </c>
      <c r="AT332" s="149" t="s">
        <v>311</v>
      </c>
      <c r="AU332" s="149" t="s">
        <v>88</v>
      </c>
      <c r="AY332" s="17" t="s">
        <v>309</v>
      </c>
      <c r="BE332" s="150">
        <f>IF(N332="základní",J332,0)</f>
        <v>0</v>
      </c>
      <c r="BF332" s="150">
        <f>IF(N332="snížená",J332,0)</f>
        <v>0</v>
      </c>
      <c r="BG332" s="150">
        <f>IF(N332="zákl. přenesená",J332,0)</f>
        <v>0</v>
      </c>
      <c r="BH332" s="150">
        <f>IF(N332="sníž. přenesená",J332,0)</f>
        <v>0</v>
      </c>
      <c r="BI332" s="150">
        <f>IF(N332="nulová",J332,0)</f>
        <v>0</v>
      </c>
      <c r="BJ332" s="17" t="s">
        <v>88</v>
      </c>
      <c r="BK332" s="150">
        <f>ROUND(I332*H332,2)</f>
        <v>0</v>
      </c>
      <c r="BL332" s="17" t="s">
        <v>120</v>
      </c>
      <c r="BM332" s="149" t="s">
        <v>2507</v>
      </c>
    </row>
    <row r="333" spans="2:65" s="1" customFormat="1" ht="48.75" x14ac:dyDescent="0.2">
      <c r="B333" s="33"/>
      <c r="D333" s="155" t="s">
        <v>318</v>
      </c>
      <c r="F333" s="156" t="s">
        <v>9373</v>
      </c>
      <c r="I333" s="153"/>
      <c r="L333" s="33"/>
      <c r="M333" s="154"/>
      <c r="T333" s="57"/>
      <c r="AT333" s="17" t="s">
        <v>318</v>
      </c>
      <c r="AU333" s="17" t="s">
        <v>88</v>
      </c>
    </row>
    <row r="334" spans="2:65" s="1" customFormat="1" ht="16.5" customHeight="1" x14ac:dyDescent="0.2">
      <c r="B334" s="137"/>
      <c r="C334" s="138" t="s">
        <v>581</v>
      </c>
      <c r="D334" s="138" t="s">
        <v>311</v>
      </c>
      <c r="E334" s="139" t="s">
        <v>9374</v>
      </c>
      <c r="F334" s="140" t="s">
        <v>9375</v>
      </c>
      <c r="G334" s="141" t="s">
        <v>2702</v>
      </c>
      <c r="H334" s="142">
        <v>1</v>
      </c>
      <c r="I334" s="143"/>
      <c r="J334" s="144">
        <f>ROUND(I334*H334,2)</f>
        <v>0</v>
      </c>
      <c r="K334" s="206" t="s">
        <v>10982</v>
      </c>
      <c r="L334" s="33"/>
      <c r="M334" s="145" t="s">
        <v>1</v>
      </c>
      <c r="N334" s="146" t="s">
        <v>46</v>
      </c>
      <c r="P334" s="147">
        <f>O334*H334</f>
        <v>0</v>
      </c>
      <c r="Q334" s="147">
        <v>0</v>
      </c>
      <c r="R334" s="147">
        <f>Q334*H334</f>
        <v>0</v>
      </c>
      <c r="S334" s="147">
        <v>0</v>
      </c>
      <c r="T334" s="148">
        <f>S334*H334</f>
        <v>0</v>
      </c>
      <c r="AR334" s="149" t="s">
        <v>120</v>
      </c>
      <c r="AT334" s="149" t="s">
        <v>311</v>
      </c>
      <c r="AU334" s="149" t="s">
        <v>88</v>
      </c>
      <c r="AY334" s="17" t="s">
        <v>309</v>
      </c>
      <c r="BE334" s="150">
        <f>IF(N334="základní",J334,0)</f>
        <v>0</v>
      </c>
      <c r="BF334" s="150">
        <f>IF(N334="snížená",J334,0)</f>
        <v>0</v>
      </c>
      <c r="BG334" s="150">
        <f>IF(N334="zákl. přenesená",J334,0)</f>
        <v>0</v>
      </c>
      <c r="BH334" s="150">
        <f>IF(N334="sníž. přenesená",J334,0)</f>
        <v>0</v>
      </c>
      <c r="BI334" s="150">
        <f>IF(N334="nulová",J334,0)</f>
        <v>0</v>
      </c>
      <c r="BJ334" s="17" t="s">
        <v>88</v>
      </c>
      <c r="BK334" s="150">
        <f>ROUND(I334*H334,2)</f>
        <v>0</v>
      </c>
      <c r="BL334" s="17" t="s">
        <v>120</v>
      </c>
      <c r="BM334" s="149" t="s">
        <v>2517</v>
      </c>
    </row>
    <row r="335" spans="2:65" s="1" customFormat="1" ht="39" x14ac:dyDescent="0.2">
      <c r="B335" s="33"/>
      <c r="D335" s="155" t="s">
        <v>318</v>
      </c>
      <c r="F335" s="156" t="s">
        <v>9376</v>
      </c>
      <c r="I335" s="153"/>
      <c r="L335" s="33"/>
      <c r="M335" s="154"/>
      <c r="T335" s="57"/>
      <c r="AT335" s="17" t="s">
        <v>318</v>
      </c>
      <c r="AU335" s="17" t="s">
        <v>88</v>
      </c>
    </row>
    <row r="336" spans="2:65" s="1" customFormat="1" ht="16.5" customHeight="1" x14ac:dyDescent="0.2">
      <c r="B336" s="137"/>
      <c r="C336" s="138" t="s">
        <v>1251</v>
      </c>
      <c r="D336" s="138" t="s">
        <v>311</v>
      </c>
      <c r="E336" s="139" t="s">
        <v>9371</v>
      </c>
      <c r="F336" s="140" t="s">
        <v>9372</v>
      </c>
      <c r="G336" s="141" t="s">
        <v>2702</v>
      </c>
      <c r="H336" s="142">
        <v>1</v>
      </c>
      <c r="I336" s="143"/>
      <c r="J336" s="144">
        <f>ROUND(I336*H336,2)</f>
        <v>0</v>
      </c>
      <c r="K336" s="206" t="s">
        <v>10982</v>
      </c>
      <c r="L336" s="33"/>
      <c r="M336" s="145" t="s">
        <v>1</v>
      </c>
      <c r="N336" s="146" t="s">
        <v>46</v>
      </c>
      <c r="P336" s="147">
        <f>O336*H336</f>
        <v>0</v>
      </c>
      <c r="Q336" s="147">
        <v>0</v>
      </c>
      <c r="R336" s="147">
        <f>Q336*H336</f>
        <v>0</v>
      </c>
      <c r="S336" s="147">
        <v>0</v>
      </c>
      <c r="T336" s="148">
        <f>S336*H336</f>
        <v>0</v>
      </c>
      <c r="AR336" s="149" t="s">
        <v>120</v>
      </c>
      <c r="AT336" s="149" t="s">
        <v>311</v>
      </c>
      <c r="AU336" s="149" t="s">
        <v>88</v>
      </c>
      <c r="AY336" s="17" t="s">
        <v>309</v>
      </c>
      <c r="BE336" s="150">
        <f>IF(N336="základní",J336,0)</f>
        <v>0</v>
      </c>
      <c r="BF336" s="150">
        <f>IF(N336="snížená",J336,0)</f>
        <v>0</v>
      </c>
      <c r="BG336" s="150">
        <f>IF(N336="zákl. přenesená",J336,0)</f>
        <v>0</v>
      </c>
      <c r="BH336" s="150">
        <f>IF(N336="sníž. přenesená",J336,0)</f>
        <v>0</v>
      </c>
      <c r="BI336" s="150">
        <f>IF(N336="nulová",J336,0)</f>
        <v>0</v>
      </c>
      <c r="BJ336" s="17" t="s">
        <v>88</v>
      </c>
      <c r="BK336" s="150">
        <f>ROUND(I336*H336,2)</f>
        <v>0</v>
      </c>
      <c r="BL336" s="17" t="s">
        <v>120</v>
      </c>
      <c r="BM336" s="149" t="s">
        <v>2527</v>
      </c>
    </row>
    <row r="337" spans="2:65" s="1" customFormat="1" ht="48.75" x14ac:dyDescent="0.2">
      <c r="B337" s="33"/>
      <c r="D337" s="155" t="s">
        <v>318</v>
      </c>
      <c r="F337" s="156" t="s">
        <v>9373</v>
      </c>
      <c r="I337" s="153"/>
      <c r="L337" s="33"/>
      <c r="M337" s="154"/>
      <c r="T337" s="57"/>
      <c r="AT337" s="17" t="s">
        <v>318</v>
      </c>
      <c r="AU337" s="17" t="s">
        <v>88</v>
      </c>
    </row>
    <row r="338" spans="2:65" s="1" customFormat="1" ht="16.5" customHeight="1" x14ac:dyDescent="0.2">
      <c r="B338" s="137"/>
      <c r="C338" s="138" t="s">
        <v>585</v>
      </c>
      <c r="D338" s="138" t="s">
        <v>311</v>
      </c>
      <c r="E338" s="139" t="s">
        <v>9374</v>
      </c>
      <c r="F338" s="140" t="s">
        <v>9375</v>
      </c>
      <c r="G338" s="141" t="s">
        <v>2702</v>
      </c>
      <c r="H338" s="142">
        <v>1</v>
      </c>
      <c r="I338" s="143"/>
      <c r="J338" s="144">
        <f>ROUND(I338*H338,2)</f>
        <v>0</v>
      </c>
      <c r="K338" s="206" t="s">
        <v>10982</v>
      </c>
      <c r="L338" s="33"/>
      <c r="M338" s="145" t="s">
        <v>1</v>
      </c>
      <c r="N338" s="146" t="s">
        <v>46</v>
      </c>
      <c r="P338" s="147">
        <f>O338*H338</f>
        <v>0</v>
      </c>
      <c r="Q338" s="147">
        <v>0</v>
      </c>
      <c r="R338" s="147">
        <f>Q338*H338</f>
        <v>0</v>
      </c>
      <c r="S338" s="147">
        <v>0</v>
      </c>
      <c r="T338" s="148">
        <f>S338*H338</f>
        <v>0</v>
      </c>
      <c r="AR338" s="149" t="s">
        <v>120</v>
      </c>
      <c r="AT338" s="149" t="s">
        <v>311</v>
      </c>
      <c r="AU338" s="149" t="s">
        <v>88</v>
      </c>
      <c r="AY338" s="17" t="s">
        <v>309</v>
      </c>
      <c r="BE338" s="150">
        <f>IF(N338="základní",J338,0)</f>
        <v>0</v>
      </c>
      <c r="BF338" s="150">
        <f>IF(N338="snížená",J338,0)</f>
        <v>0</v>
      </c>
      <c r="BG338" s="150">
        <f>IF(N338="zákl. přenesená",J338,0)</f>
        <v>0</v>
      </c>
      <c r="BH338" s="150">
        <f>IF(N338="sníž. přenesená",J338,0)</f>
        <v>0</v>
      </c>
      <c r="BI338" s="150">
        <f>IF(N338="nulová",J338,0)</f>
        <v>0</v>
      </c>
      <c r="BJ338" s="17" t="s">
        <v>88</v>
      </c>
      <c r="BK338" s="150">
        <f>ROUND(I338*H338,2)</f>
        <v>0</v>
      </c>
      <c r="BL338" s="17" t="s">
        <v>120</v>
      </c>
      <c r="BM338" s="149" t="s">
        <v>2539</v>
      </c>
    </row>
    <row r="339" spans="2:65" s="1" customFormat="1" ht="39" x14ac:dyDescent="0.2">
      <c r="B339" s="33"/>
      <c r="D339" s="155" t="s">
        <v>318</v>
      </c>
      <c r="F339" s="156" t="s">
        <v>9376</v>
      </c>
      <c r="I339" s="153"/>
      <c r="L339" s="33"/>
      <c r="M339" s="154"/>
      <c r="T339" s="57"/>
      <c r="AT339" s="17" t="s">
        <v>318</v>
      </c>
      <c r="AU339" s="17" t="s">
        <v>88</v>
      </c>
    </row>
    <row r="340" spans="2:65" s="1" customFormat="1" ht="16.5" customHeight="1" x14ac:dyDescent="0.2">
      <c r="B340" s="137"/>
      <c r="C340" s="138" t="s">
        <v>1262</v>
      </c>
      <c r="D340" s="138" t="s">
        <v>311</v>
      </c>
      <c r="E340" s="139" t="s">
        <v>9377</v>
      </c>
      <c r="F340" s="140" t="s">
        <v>9378</v>
      </c>
      <c r="G340" s="141" t="s">
        <v>2702</v>
      </c>
      <c r="H340" s="142">
        <v>1</v>
      </c>
      <c r="I340" s="143"/>
      <c r="J340" s="144">
        <f>ROUND(I340*H340,2)</f>
        <v>0</v>
      </c>
      <c r="K340" s="206" t="s">
        <v>10982</v>
      </c>
      <c r="L340" s="33"/>
      <c r="M340" s="145" t="s">
        <v>1</v>
      </c>
      <c r="N340" s="146" t="s">
        <v>46</v>
      </c>
      <c r="P340" s="147">
        <f>O340*H340</f>
        <v>0</v>
      </c>
      <c r="Q340" s="147">
        <v>0</v>
      </c>
      <c r="R340" s="147">
        <f>Q340*H340</f>
        <v>0</v>
      </c>
      <c r="S340" s="147">
        <v>0</v>
      </c>
      <c r="T340" s="148">
        <f>S340*H340</f>
        <v>0</v>
      </c>
      <c r="AR340" s="149" t="s">
        <v>120</v>
      </c>
      <c r="AT340" s="149" t="s">
        <v>311</v>
      </c>
      <c r="AU340" s="149" t="s">
        <v>88</v>
      </c>
      <c r="AY340" s="17" t="s">
        <v>309</v>
      </c>
      <c r="BE340" s="150">
        <f>IF(N340="základní",J340,0)</f>
        <v>0</v>
      </c>
      <c r="BF340" s="150">
        <f>IF(N340="snížená",J340,0)</f>
        <v>0</v>
      </c>
      <c r="BG340" s="150">
        <f>IF(N340="zákl. přenesená",J340,0)</f>
        <v>0</v>
      </c>
      <c r="BH340" s="150">
        <f>IF(N340="sníž. přenesená",J340,0)</f>
        <v>0</v>
      </c>
      <c r="BI340" s="150">
        <f>IF(N340="nulová",J340,0)</f>
        <v>0</v>
      </c>
      <c r="BJ340" s="17" t="s">
        <v>88</v>
      </c>
      <c r="BK340" s="150">
        <f>ROUND(I340*H340,2)</f>
        <v>0</v>
      </c>
      <c r="BL340" s="17" t="s">
        <v>120</v>
      </c>
      <c r="BM340" s="149" t="s">
        <v>2549</v>
      </c>
    </row>
    <row r="341" spans="2:65" s="1" customFormat="1" ht="39" x14ac:dyDescent="0.2">
      <c r="B341" s="33"/>
      <c r="D341" s="155" t="s">
        <v>318</v>
      </c>
      <c r="F341" s="156" t="s">
        <v>9379</v>
      </c>
      <c r="I341" s="153"/>
      <c r="L341" s="33"/>
      <c r="M341" s="154"/>
      <c r="T341" s="57"/>
      <c r="AT341" s="17" t="s">
        <v>318</v>
      </c>
      <c r="AU341" s="17" t="s">
        <v>88</v>
      </c>
    </row>
    <row r="342" spans="2:65" s="1" customFormat="1" ht="16.5" customHeight="1" x14ac:dyDescent="0.2">
      <c r="B342" s="137"/>
      <c r="C342" s="138" t="s">
        <v>590</v>
      </c>
      <c r="D342" s="138" t="s">
        <v>311</v>
      </c>
      <c r="E342" s="139" t="s">
        <v>9380</v>
      </c>
      <c r="F342" s="140" t="s">
        <v>9381</v>
      </c>
      <c r="G342" s="141" t="s">
        <v>2702</v>
      </c>
      <c r="H342" s="142">
        <v>1</v>
      </c>
      <c r="I342" s="143"/>
      <c r="J342" s="144">
        <f>ROUND(I342*H342,2)</f>
        <v>0</v>
      </c>
      <c r="K342" s="206" t="s">
        <v>10982</v>
      </c>
      <c r="L342" s="33"/>
      <c r="M342" s="145" t="s">
        <v>1</v>
      </c>
      <c r="N342" s="146" t="s">
        <v>46</v>
      </c>
      <c r="P342" s="147">
        <f>O342*H342</f>
        <v>0</v>
      </c>
      <c r="Q342" s="147">
        <v>0</v>
      </c>
      <c r="R342" s="147">
        <f>Q342*H342</f>
        <v>0</v>
      </c>
      <c r="S342" s="147">
        <v>0</v>
      </c>
      <c r="T342" s="148">
        <f>S342*H342</f>
        <v>0</v>
      </c>
      <c r="AR342" s="149" t="s">
        <v>120</v>
      </c>
      <c r="AT342" s="149" t="s">
        <v>311</v>
      </c>
      <c r="AU342" s="149" t="s">
        <v>88</v>
      </c>
      <c r="AY342" s="17" t="s">
        <v>309</v>
      </c>
      <c r="BE342" s="150">
        <f>IF(N342="základní",J342,0)</f>
        <v>0</v>
      </c>
      <c r="BF342" s="150">
        <f>IF(N342="snížená",J342,0)</f>
        <v>0</v>
      </c>
      <c r="BG342" s="150">
        <f>IF(N342="zákl. přenesená",J342,0)</f>
        <v>0</v>
      </c>
      <c r="BH342" s="150">
        <f>IF(N342="sníž. přenesená",J342,0)</f>
        <v>0</v>
      </c>
      <c r="BI342" s="150">
        <f>IF(N342="nulová",J342,0)</f>
        <v>0</v>
      </c>
      <c r="BJ342" s="17" t="s">
        <v>88</v>
      </c>
      <c r="BK342" s="150">
        <f>ROUND(I342*H342,2)</f>
        <v>0</v>
      </c>
      <c r="BL342" s="17" t="s">
        <v>120</v>
      </c>
      <c r="BM342" s="149" t="s">
        <v>2557</v>
      </c>
    </row>
    <row r="343" spans="2:65" s="1" customFormat="1" ht="29.25" x14ac:dyDescent="0.2">
      <c r="B343" s="33"/>
      <c r="D343" s="155" t="s">
        <v>318</v>
      </c>
      <c r="F343" s="156" t="s">
        <v>9382</v>
      </c>
      <c r="I343" s="153"/>
      <c r="L343" s="33"/>
      <c r="M343" s="154"/>
      <c r="T343" s="57"/>
      <c r="AT343" s="17" t="s">
        <v>318</v>
      </c>
      <c r="AU343" s="17" t="s">
        <v>88</v>
      </c>
    </row>
    <row r="344" spans="2:65" s="1" customFormat="1" ht="16.5" customHeight="1" x14ac:dyDescent="0.2">
      <c r="B344" s="137"/>
      <c r="C344" s="138" t="s">
        <v>1276</v>
      </c>
      <c r="D344" s="138" t="s">
        <v>311</v>
      </c>
      <c r="E344" s="139" t="s">
        <v>9383</v>
      </c>
      <c r="F344" s="140" t="s">
        <v>9384</v>
      </c>
      <c r="G344" s="141" t="s">
        <v>2702</v>
      </c>
      <c r="H344" s="142">
        <v>1</v>
      </c>
      <c r="I344" s="143"/>
      <c r="J344" s="144">
        <f>ROUND(I344*H344,2)</f>
        <v>0</v>
      </c>
      <c r="K344" s="206" t="s">
        <v>10982</v>
      </c>
      <c r="L344" s="33"/>
      <c r="M344" s="145" t="s">
        <v>1</v>
      </c>
      <c r="N344" s="146" t="s">
        <v>46</v>
      </c>
      <c r="P344" s="147">
        <f>O344*H344</f>
        <v>0</v>
      </c>
      <c r="Q344" s="147">
        <v>0</v>
      </c>
      <c r="R344" s="147">
        <f>Q344*H344</f>
        <v>0</v>
      </c>
      <c r="S344" s="147">
        <v>0</v>
      </c>
      <c r="T344" s="148">
        <f>S344*H344</f>
        <v>0</v>
      </c>
      <c r="AR344" s="149" t="s">
        <v>120</v>
      </c>
      <c r="AT344" s="149" t="s">
        <v>311</v>
      </c>
      <c r="AU344" s="149" t="s">
        <v>88</v>
      </c>
      <c r="AY344" s="17" t="s">
        <v>309</v>
      </c>
      <c r="BE344" s="150">
        <f>IF(N344="základní",J344,0)</f>
        <v>0</v>
      </c>
      <c r="BF344" s="150">
        <f>IF(N344="snížená",J344,0)</f>
        <v>0</v>
      </c>
      <c r="BG344" s="150">
        <f>IF(N344="zákl. přenesená",J344,0)</f>
        <v>0</v>
      </c>
      <c r="BH344" s="150">
        <f>IF(N344="sníž. přenesená",J344,0)</f>
        <v>0</v>
      </c>
      <c r="BI344" s="150">
        <f>IF(N344="nulová",J344,0)</f>
        <v>0</v>
      </c>
      <c r="BJ344" s="17" t="s">
        <v>88</v>
      </c>
      <c r="BK344" s="150">
        <f>ROUND(I344*H344,2)</f>
        <v>0</v>
      </c>
      <c r="BL344" s="17" t="s">
        <v>120</v>
      </c>
      <c r="BM344" s="149" t="s">
        <v>2565</v>
      </c>
    </row>
    <row r="345" spans="2:65" s="1" customFormat="1" ht="29.25" x14ac:dyDescent="0.2">
      <c r="B345" s="33"/>
      <c r="D345" s="155" t="s">
        <v>318</v>
      </c>
      <c r="F345" s="156" t="s">
        <v>9385</v>
      </c>
      <c r="I345" s="153"/>
      <c r="L345" s="33"/>
      <c r="M345" s="154"/>
      <c r="T345" s="57"/>
      <c r="AT345" s="17" t="s">
        <v>318</v>
      </c>
      <c r="AU345" s="17" t="s">
        <v>88</v>
      </c>
    </row>
    <row r="346" spans="2:65" s="1" customFormat="1" ht="16.5" customHeight="1" x14ac:dyDescent="0.2">
      <c r="B346" s="137"/>
      <c r="C346" s="138" t="s">
        <v>1281</v>
      </c>
      <c r="D346" s="138" t="s">
        <v>311</v>
      </c>
      <c r="E346" s="139" t="s">
        <v>9371</v>
      </c>
      <c r="F346" s="140" t="s">
        <v>9372</v>
      </c>
      <c r="G346" s="141" t="s">
        <v>2702</v>
      </c>
      <c r="H346" s="142">
        <v>1</v>
      </c>
      <c r="I346" s="143"/>
      <c r="J346" s="144">
        <f>ROUND(I346*H346,2)</f>
        <v>0</v>
      </c>
      <c r="K346" s="206" t="s">
        <v>10982</v>
      </c>
      <c r="L346" s="33"/>
      <c r="M346" s="145" t="s">
        <v>1</v>
      </c>
      <c r="N346" s="146" t="s">
        <v>46</v>
      </c>
      <c r="P346" s="147">
        <f>O346*H346</f>
        <v>0</v>
      </c>
      <c r="Q346" s="147">
        <v>0</v>
      </c>
      <c r="R346" s="147">
        <f>Q346*H346</f>
        <v>0</v>
      </c>
      <c r="S346" s="147">
        <v>0</v>
      </c>
      <c r="T346" s="148">
        <f>S346*H346</f>
        <v>0</v>
      </c>
      <c r="AR346" s="149" t="s">
        <v>120</v>
      </c>
      <c r="AT346" s="149" t="s">
        <v>311</v>
      </c>
      <c r="AU346" s="149" t="s">
        <v>88</v>
      </c>
      <c r="AY346" s="17" t="s">
        <v>309</v>
      </c>
      <c r="BE346" s="150">
        <f>IF(N346="základní",J346,0)</f>
        <v>0</v>
      </c>
      <c r="BF346" s="150">
        <f>IF(N346="snížená",J346,0)</f>
        <v>0</v>
      </c>
      <c r="BG346" s="150">
        <f>IF(N346="zákl. přenesená",J346,0)</f>
        <v>0</v>
      </c>
      <c r="BH346" s="150">
        <f>IF(N346="sníž. přenesená",J346,0)</f>
        <v>0</v>
      </c>
      <c r="BI346" s="150">
        <f>IF(N346="nulová",J346,0)</f>
        <v>0</v>
      </c>
      <c r="BJ346" s="17" t="s">
        <v>88</v>
      </c>
      <c r="BK346" s="150">
        <f>ROUND(I346*H346,2)</f>
        <v>0</v>
      </c>
      <c r="BL346" s="17" t="s">
        <v>120</v>
      </c>
      <c r="BM346" s="149" t="s">
        <v>2573</v>
      </c>
    </row>
    <row r="347" spans="2:65" s="1" customFormat="1" ht="48.75" x14ac:dyDescent="0.2">
      <c r="B347" s="33"/>
      <c r="D347" s="155" t="s">
        <v>318</v>
      </c>
      <c r="F347" s="156" t="s">
        <v>9373</v>
      </c>
      <c r="I347" s="153"/>
      <c r="L347" s="33"/>
      <c r="M347" s="154"/>
      <c r="T347" s="57"/>
      <c r="AT347" s="17" t="s">
        <v>318</v>
      </c>
      <c r="AU347" s="17" t="s">
        <v>88</v>
      </c>
    </row>
    <row r="348" spans="2:65" s="1" customFormat="1" ht="16.5" customHeight="1" x14ac:dyDescent="0.2">
      <c r="B348" s="137"/>
      <c r="C348" s="138" t="s">
        <v>1284</v>
      </c>
      <c r="D348" s="138" t="s">
        <v>311</v>
      </c>
      <c r="E348" s="139" t="s">
        <v>9374</v>
      </c>
      <c r="F348" s="140" t="s">
        <v>9375</v>
      </c>
      <c r="G348" s="141" t="s">
        <v>2702</v>
      </c>
      <c r="H348" s="142">
        <v>1</v>
      </c>
      <c r="I348" s="143"/>
      <c r="J348" s="144">
        <f>ROUND(I348*H348,2)</f>
        <v>0</v>
      </c>
      <c r="K348" s="206" t="s">
        <v>10982</v>
      </c>
      <c r="L348" s="33"/>
      <c r="M348" s="145" t="s">
        <v>1</v>
      </c>
      <c r="N348" s="146" t="s">
        <v>46</v>
      </c>
      <c r="P348" s="147">
        <f>O348*H348</f>
        <v>0</v>
      </c>
      <c r="Q348" s="147">
        <v>0</v>
      </c>
      <c r="R348" s="147">
        <f>Q348*H348</f>
        <v>0</v>
      </c>
      <c r="S348" s="147">
        <v>0</v>
      </c>
      <c r="T348" s="148">
        <f>S348*H348</f>
        <v>0</v>
      </c>
      <c r="AR348" s="149" t="s">
        <v>120</v>
      </c>
      <c r="AT348" s="149" t="s">
        <v>311</v>
      </c>
      <c r="AU348" s="149" t="s">
        <v>88</v>
      </c>
      <c r="AY348" s="17" t="s">
        <v>309</v>
      </c>
      <c r="BE348" s="150">
        <f>IF(N348="základní",J348,0)</f>
        <v>0</v>
      </c>
      <c r="BF348" s="150">
        <f>IF(N348="snížená",J348,0)</f>
        <v>0</v>
      </c>
      <c r="BG348" s="150">
        <f>IF(N348="zákl. přenesená",J348,0)</f>
        <v>0</v>
      </c>
      <c r="BH348" s="150">
        <f>IF(N348="sníž. přenesená",J348,0)</f>
        <v>0</v>
      </c>
      <c r="BI348" s="150">
        <f>IF(N348="nulová",J348,0)</f>
        <v>0</v>
      </c>
      <c r="BJ348" s="17" t="s">
        <v>88</v>
      </c>
      <c r="BK348" s="150">
        <f>ROUND(I348*H348,2)</f>
        <v>0</v>
      </c>
      <c r="BL348" s="17" t="s">
        <v>120</v>
      </c>
      <c r="BM348" s="149" t="s">
        <v>2581</v>
      </c>
    </row>
    <row r="349" spans="2:65" s="1" customFormat="1" ht="39" x14ac:dyDescent="0.2">
      <c r="B349" s="33"/>
      <c r="D349" s="155" t="s">
        <v>318</v>
      </c>
      <c r="F349" s="156" t="s">
        <v>9376</v>
      </c>
      <c r="I349" s="153"/>
      <c r="L349" s="33"/>
      <c r="M349" s="154"/>
      <c r="T349" s="57"/>
      <c r="AT349" s="17" t="s">
        <v>318</v>
      </c>
      <c r="AU349" s="17" t="s">
        <v>88</v>
      </c>
    </row>
    <row r="350" spans="2:65" s="1" customFormat="1" ht="16.5" customHeight="1" x14ac:dyDescent="0.2">
      <c r="B350" s="137"/>
      <c r="C350" s="138" t="s">
        <v>1287</v>
      </c>
      <c r="D350" s="138" t="s">
        <v>311</v>
      </c>
      <c r="E350" s="139" t="s">
        <v>9377</v>
      </c>
      <c r="F350" s="140" t="s">
        <v>9378</v>
      </c>
      <c r="G350" s="141" t="s">
        <v>2702</v>
      </c>
      <c r="H350" s="142">
        <v>1</v>
      </c>
      <c r="I350" s="143"/>
      <c r="J350" s="144">
        <f>ROUND(I350*H350,2)</f>
        <v>0</v>
      </c>
      <c r="K350" s="206" t="s">
        <v>10982</v>
      </c>
      <c r="L350" s="33"/>
      <c r="M350" s="145" t="s">
        <v>1</v>
      </c>
      <c r="N350" s="146" t="s">
        <v>46</v>
      </c>
      <c r="P350" s="147">
        <f>O350*H350</f>
        <v>0</v>
      </c>
      <c r="Q350" s="147">
        <v>0</v>
      </c>
      <c r="R350" s="147">
        <f>Q350*H350</f>
        <v>0</v>
      </c>
      <c r="S350" s="147">
        <v>0</v>
      </c>
      <c r="T350" s="148">
        <f>S350*H350</f>
        <v>0</v>
      </c>
      <c r="AR350" s="149" t="s">
        <v>120</v>
      </c>
      <c r="AT350" s="149" t="s">
        <v>311</v>
      </c>
      <c r="AU350" s="149" t="s">
        <v>88</v>
      </c>
      <c r="AY350" s="17" t="s">
        <v>309</v>
      </c>
      <c r="BE350" s="150">
        <f>IF(N350="základní",J350,0)</f>
        <v>0</v>
      </c>
      <c r="BF350" s="150">
        <f>IF(N350="snížená",J350,0)</f>
        <v>0</v>
      </c>
      <c r="BG350" s="150">
        <f>IF(N350="zákl. přenesená",J350,0)</f>
        <v>0</v>
      </c>
      <c r="BH350" s="150">
        <f>IF(N350="sníž. přenesená",J350,0)</f>
        <v>0</v>
      </c>
      <c r="BI350" s="150">
        <f>IF(N350="nulová",J350,0)</f>
        <v>0</v>
      </c>
      <c r="BJ350" s="17" t="s">
        <v>88</v>
      </c>
      <c r="BK350" s="150">
        <f>ROUND(I350*H350,2)</f>
        <v>0</v>
      </c>
      <c r="BL350" s="17" t="s">
        <v>120</v>
      </c>
      <c r="BM350" s="149" t="s">
        <v>2589</v>
      </c>
    </row>
    <row r="351" spans="2:65" s="1" customFormat="1" ht="39" x14ac:dyDescent="0.2">
      <c r="B351" s="33"/>
      <c r="D351" s="155" t="s">
        <v>318</v>
      </c>
      <c r="F351" s="156" t="s">
        <v>9379</v>
      </c>
      <c r="I351" s="153"/>
      <c r="L351" s="33"/>
      <c r="M351" s="154"/>
      <c r="T351" s="57"/>
      <c r="AT351" s="17" t="s">
        <v>318</v>
      </c>
      <c r="AU351" s="17" t="s">
        <v>88</v>
      </c>
    </row>
    <row r="352" spans="2:65" s="1" customFormat="1" ht="16.5" customHeight="1" x14ac:dyDescent="0.2">
      <c r="B352" s="137"/>
      <c r="C352" s="138" t="s">
        <v>1292</v>
      </c>
      <c r="D352" s="138" t="s">
        <v>311</v>
      </c>
      <c r="E352" s="139" t="s">
        <v>9380</v>
      </c>
      <c r="F352" s="140" t="s">
        <v>9381</v>
      </c>
      <c r="G352" s="141" t="s">
        <v>2702</v>
      </c>
      <c r="H352" s="142">
        <v>1</v>
      </c>
      <c r="I352" s="143"/>
      <c r="J352" s="144">
        <f>ROUND(I352*H352,2)</f>
        <v>0</v>
      </c>
      <c r="K352" s="206" t="s">
        <v>10982</v>
      </c>
      <c r="L352" s="33"/>
      <c r="M352" s="145" t="s">
        <v>1</v>
      </c>
      <c r="N352" s="146" t="s">
        <v>46</v>
      </c>
      <c r="P352" s="147">
        <f>O352*H352</f>
        <v>0</v>
      </c>
      <c r="Q352" s="147">
        <v>0</v>
      </c>
      <c r="R352" s="147">
        <f>Q352*H352</f>
        <v>0</v>
      </c>
      <c r="S352" s="147">
        <v>0</v>
      </c>
      <c r="T352" s="148">
        <f>S352*H352</f>
        <v>0</v>
      </c>
      <c r="AR352" s="149" t="s">
        <v>120</v>
      </c>
      <c r="AT352" s="149" t="s">
        <v>311</v>
      </c>
      <c r="AU352" s="149" t="s">
        <v>88</v>
      </c>
      <c r="AY352" s="17" t="s">
        <v>309</v>
      </c>
      <c r="BE352" s="150">
        <f>IF(N352="základní",J352,0)</f>
        <v>0</v>
      </c>
      <c r="BF352" s="150">
        <f>IF(N352="snížená",J352,0)</f>
        <v>0</v>
      </c>
      <c r="BG352" s="150">
        <f>IF(N352="zákl. přenesená",J352,0)</f>
        <v>0</v>
      </c>
      <c r="BH352" s="150">
        <f>IF(N352="sníž. přenesená",J352,0)</f>
        <v>0</v>
      </c>
      <c r="BI352" s="150">
        <f>IF(N352="nulová",J352,0)</f>
        <v>0</v>
      </c>
      <c r="BJ352" s="17" t="s">
        <v>88</v>
      </c>
      <c r="BK352" s="150">
        <f>ROUND(I352*H352,2)</f>
        <v>0</v>
      </c>
      <c r="BL352" s="17" t="s">
        <v>120</v>
      </c>
      <c r="BM352" s="149" t="s">
        <v>2597</v>
      </c>
    </row>
    <row r="353" spans="2:65" s="1" customFormat="1" ht="29.25" x14ac:dyDescent="0.2">
      <c r="B353" s="33"/>
      <c r="D353" s="155" t="s">
        <v>318</v>
      </c>
      <c r="F353" s="156" t="s">
        <v>9382</v>
      </c>
      <c r="I353" s="153"/>
      <c r="L353" s="33"/>
      <c r="M353" s="154"/>
      <c r="T353" s="57"/>
      <c r="AT353" s="17" t="s">
        <v>318</v>
      </c>
      <c r="AU353" s="17" t="s">
        <v>88</v>
      </c>
    </row>
    <row r="354" spans="2:65" s="1" customFormat="1" ht="16.5" customHeight="1" x14ac:dyDescent="0.2">
      <c r="B354" s="137"/>
      <c r="C354" s="138" t="s">
        <v>1298</v>
      </c>
      <c r="D354" s="138" t="s">
        <v>311</v>
      </c>
      <c r="E354" s="139" t="s">
        <v>9383</v>
      </c>
      <c r="F354" s="140" t="s">
        <v>9384</v>
      </c>
      <c r="G354" s="141" t="s">
        <v>2702</v>
      </c>
      <c r="H354" s="142">
        <v>1</v>
      </c>
      <c r="I354" s="143"/>
      <c r="J354" s="144">
        <f>ROUND(I354*H354,2)</f>
        <v>0</v>
      </c>
      <c r="K354" s="206" t="s">
        <v>10982</v>
      </c>
      <c r="L354" s="33"/>
      <c r="M354" s="145" t="s">
        <v>1</v>
      </c>
      <c r="N354" s="146" t="s">
        <v>46</v>
      </c>
      <c r="P354" s="147">
        <f>O354*H354</f>
        <v>0</v>
      </c>
      <c r="Q354" s="147">
        <v>0</v>
      </c>
      <c r="R354" s="147">
        <f>Q354*H354</f>
        <v>0</v>
      </c>
      <c r="S354" s="147">
        <v>0</v>
      </c>
      <c r="T354" s="148">
        <f>S354*H354</f>
        <v>0</v>
      </c>
      <c r="AR354" s="149" t="s">
        <v>120</v>
      </c>
      <c r="AT354" s="149" t="s">
        <v>311</v>
      </c>
      <c r="AU354" s="149" t="s">
        <v>88</v>
      </c>
      <c r="AY354" s="17" t="s">
        <v>309</v>
      </c>
      <c r="BE354" s="150">
        <f>IF(N354="základní",J354,0)</f>
        <v>0</v>
      </c>
      <c r="BF354" s="150">
        <f>IF(N354="snížená",J354,0)</f>
        <v>0</v>
      </c>
      <c r="BG354" s="150">
        <f>IF(N354="zákl. přenesená",J354,0)</f>
        <v>0</v>
      </c>
      <c r="BH354" s="150">
        <f>IF(N354="sníž. přenesená",J354,0)</f>
        <v>0</v>
      </c>
      <c r="BI354" s="150">
        <f>IF(N354="nulová",J354,0)</f>
        <v>0</v>
      </c>
      <c r="BJ354" s="17" t="s">
        <v>88</v>
      </c>
      <c r="BK354" s="150">
        <f>ROUND(I354*H354,2)</f>
        <v>0</v>
      </c>
      <c r="BL354" s="17" t="s">
        <v>120</v>
      </c>
      <c r="BM354" s="149" t="s">
        <v>2605</v>
      </c>
    </row>
    <row r="355" spans="2:65" s="1" customFormat="1" ht="29.25" x14ac:dyDescent="0.2">
      <c r="B355" s="33"/>
      <c r="D355" s="155" t="s">
        <v>318</v>
      </c>
      <c r="F355" s="156" t="s">
        <v>9385</v>
      </c>
      <c r="I355" s="153"/>
      <c r="L355" s="33"/>
      <c r="M355" s="154"/>
      <c r="T355" s="57"/>
      <c r="AT355" s="17" t="s">
        <v>318</v>
      </c>
      <c r="AU355" s="17" t="s">
        <v>88</v>
      </c>
    </row>
    <row r="356" spans="2:65" s="1" customFormat="1" ht="16.5" customHeight="1" x14ac:dyDescent="0.2">
      <c r="B356" s="137"/>
      <c r="C356" s="138" t="s">
        <v>1305</v>
      </c>
      <c r="D356" s="138" t="s">
        <v>311</v>
      </c>
      <c r="E356" s="139" t="s">
        <v>9371</v>
      </c>
      <c r="F356" s="140" t="s">
        <v>9372</v>
      </c>
      <c r="G356" s="141" t="s">
        <v>2702</v>
      </c>
      <c r="H356" s="142">
        <v>1</v>
      </c>
      <c r="I356" s="143"/>
      <c r="J356" s="144">
        <f>ROUND(I356*H356,2)</f>
        <v>0</v>
      </c>
      <c r="K356" s="206" t="s">
        <v>10982</v>
      </c>
      <c r="L356" s="33"/>
      <c r="M356" s="145" t="s">
        <v>1</v>
      </c>
      <c r="N356" s="146" t="s">
        <v>46</v>
      </c>
      <c r="P356" s="147">
        <f>O356*H356</f>
        <v>0</v>
      </c>
      <c r="Q356" s="147">
        <v>0</v>
      </c>
      <c r="R356" s="147">
        <f>Q356*H356</f>
        <v>0</v>
      </c>
      <c r="S356" s="147">
        <v>0</v>
      </c>
      <c r="T356" s="148">
        <f>S356*H356</f>
        <v>0</v>
      </c>
      <c r="AR356" s="149" t="s">
        <v>120</v>
      </c>
      <c r="AT356" s="149" t="s">
        <v>311</v>
      </c>
      <c r="AU356" s="149" t="s">
        <v>88</v>
      </c>
      <c r="AY356" s="17" t="s">
        <v>309</v>
      </c>
      <c r="BE356" s="150">
        <f>IF(N356="základní",J356,0)</f>
        <v>0</v>
      </c>
      <c r="BF356" s="150">
        <f>IF(N356="snížená",J356,0)</f>
        <v>0</v>
      </c>
      <c r="BG356" s="150">
        <f>IF(N356="zákl. přenesená",J356,0)</f>
        <v>0</v>
      </c>
      <c r="BH356" s="150">
        <f>IF(N356="sníž. přenesená",J356,0)</f>
        <v>0</v>
      </c>
      <c r="BI356" s="150">
        <f>IF(N356="nulová",J356,0)</f>
        <v>0</v>
      </c>
      <c r="BJ356" s="17" t="s">
        <v>88</v>
      </c>
      <c r="BK356" s="150">
        <f>ROUND(I356*H356,2)</f>
        <v>0</v>
      </c>
      <c r="BL356" s="17" t="s">
        <v>120</v>
      </c>
      <c r="BM356" s="149" t="s">
        <v>2613</v>
      </c>
    </row>
    <row r="357" spans="2:65" s="1" customFormat="1" ht="48.75" x14ac:dyDescent="0.2">
      <c r="B357" s="33"/>
      <c r="D357" s="155" t="s">
        <v>318</v>
      </c>
      <c r="F357" s="156" t="s">
        <v>9373</v>
      </c>
      <c r="I357" s="153"/>
      <c r="L357" s="33"/>
      <c r="M357" s="154"/>
      <c r="T357" s="57"/>
      <c r="AT357" s="17" t="s">
        <v>318</v>
      </c>
      <c r="AU357" s="17" t="s">
        <v>88</v>
      </c>
    </row>
    <row r="358" spans="2:65" s="1" customFormat="1" ht="16.5" customHeight="1" x14ac:dyDescent="0.2">
      <c r="B358" s="137"/>
      <c r="C358" s="138" t="s">
        <v>1314</v>
      </c>
      <c r="D358" s="138" t="s">
        <v>311</v>
      </c>
      <c r="E358" s="139" t="s">
        <v>9374</v>
      </c>
      <c r="F358" s="140" t="s">
        <v>9375</v>
      </c>
      <c r="G358" s="141" t="s">
        <v>2702</v>
      </c>
      <c r="H358" s="142">
        <v>1</v>
      </c>
      <c r="I358" s="143"/>
      <c r="J358" s="144">
        <f>ROUND(I358*H358,2)</f>
        <v>0</v>
      </c>
      <c r="K358" s="206" t="s">
        <v>10982</v>
      </c>
      <c r="L358" s="33"/>
      <c r="M358" s="145" t="s">
        <v>1</v>
      </c>
      <c r="N358" s="146" t="s">
        <v>46</v>
      </c>
      <c r="P358" s="147">
        <f>O358*H358</f>
        <v>0</v>
      </c>
      <c r="Q358" s="147">
        <v>0</v>
      </c>
      <c r="R358" s="147">
        <f>Q358*H358</f>
        <v>0</v>
      </c>
      <c r="S358" s="147">
        <v>0</v>
      </c>
      <c r="T358" s="148">
        <f>S358*H358</f>
        <v>0</v>
      </c>
      <c r="AR358" s="149" t="s">
        <v>120</v>
      </c>
      <c r="AT358" s="149" t="s">
        <v>311</v>
      </c>
      <c r="AU358" s="149" t="s">
        <v>88</v>
      </c>
      <c r="AY358" s="17" t="s">
        <v>309</v>
      </c>
      <c r="BE358" s="150">
        <f>IF(N358="základní",J358,0)</f>
        <v>0</v>
      </c>
      <c r="BF358" s="150">
        <f>IF(N358="snížená",J358,0)</f>
        <v>0</v>
      </c>
      <c r="BG358" s="150">
        <f>IF(N358="zákl. přenesená",J358,0)</f>
        <v>0</v>
      </c>
      <c r="BH358" s="150">
        <f>IF(N358="sníž. přenesená",J358,0)</f>
        <v>0</v>
      </c>
      <c r="BI358" s="150">
        <f>IF(N358="nulová",J358,0)</f>
        <v>0</v>
      </c>
      <c r="BJ358" s="17" t="s">
        <v>88</v>
      </c>
      <c r="BK358" s="150">
        <f>ROUND(I358*H358,2)</f>
        <v>0</v>
      </c>
      <c r="BL358" s="17" t="s">
        <v>120</v>
      </c>
      <c r="BM358" s="149" t="s">
        <v>2621</v>
      </c>
    </row>
    <row r="359" spans="2:65" s="1" customFormat="1" ht="39" x14ac:dyDescent="0.2">
      <c r="B359" s="33"/>
      <c r="D359" s="155" t="s">
        <v>318</v>
      </c>
      <c r="F359" s="156" t="s">
        <v>9376</v>
      </c>
      <c r="I359" s="153"/>
      <c r="L359" s="33"/>
      <c r="M359" s="154"/>
      <c r="T359" s="57"/>
      <c r="AT359" s="17" t="s">
        <v>318</v>
      </c>
      <c r="AU359" s="17" t="s">
        <v>88</v>
      </c>
    </row>
    <row r="360" spans="2:65" s="1" customFormat="1" ht="16.5" customHeight="1" x14ac:dyDescent="0.2">
      <c r="B360" s="137"/>
      <c r="C360" s="138" t="s">
        <v>1318</v>
      </c>
      <c r="D360" s="138" t="s">
        <v>311</v>
      </c>
      <c r="E360" s="139" t="s">
        <v>9362</v>
      </c>
      <c r="F360" s="140" t="s">
        <v>9363</v>
      </c>
      <c r="G360" s="141" t="s">
        <v>2702</v>
      </c>
      <c r="H360" s="142">
        <v>2</v>
      </c>
      <c r="I360" s="143"/>
      <c r="J360" s="144">
        <f>ROUND(I360*H360,2)</f>
        <v>0</v>
      </c>
      <c r="K360" s="206" t="s">
        <v>10982</v>
      </c>
      <c r="L360" s="33"/>
      <c r="M360" s="145" t="s">
        <v>1</v>
      </c>
      <c r="N360" s="146" t="s">
        <v>46</v>
      </c>
      <c r="P360" s="147">
        <f>O360*H360</f>
        <v>0</v>
      </c>
      <c r="Q360" s="147">
        <v>0</v>
      </c>
      <c r="R360" s="147">
        <f>Q360*H360</f>
        <v>0</v>
      </c>
      <c r="S360" s="147">
        <v>0</v>
      </c>
      <c r="T360" s="148">
        <f>S360*H360</f>
        <v>0</v>
      </c>
      <c r="AR360" s="149" t="s">
        <v>120</v>
      </c>
      <c r="AT360" s="149" t="s">
        <v>311</v>
      </c>
      <c r="AU360" s="149" t="s">
        <v>88</v>
      </c>
      <c r="AY360" s="17" t="s">
        <v>309</v>
      </c>
      <c r="BE360" s="150">
        <f>IF(N360="základní",J360,0)</f>
        <v>0</v>
      </c>
      <c r="BF360" s="150">
        <f>IF(N360="snížená",J360,0)</f>
        <v>0</v>
      </c>
      <c r="BG360" s="150">
        <f>IF(N360="zákl. přenesená",J360,0)</f>
        <v>0</v>
      </c>
      <c r="BH360" s="150">
        <f>IF(N360="sníž. přenesená",J360,0)</f>
        <v>0</v>
      </c>
      <c r="BI360" s="150">
        <f>IF(N360="nulová",J360,0)</f>
        <v>0</v>
      </c>
      <c r="BJ360" s="17" t="s">
        <v>88</v>
      </c>
      <c r="BK360" s="150">
        <f>ROUND(I360*H360,2)</f>
        <v>0</v>
      </c>
      <c r="BL360" s="17" t="s">
        <v>120</v>
      </c>
      <c r="BM360" s="149" t="s">
        <v>2629</v>
      </c>
    </row>
    <row r="361" spans="2:65" s="1" customFormat="1" ht="48.75" x14ac:dyDescent="0.2">
      <c r="B361" s="33"/>
      <c r="D361" s="155" t="s">
        <v>318</v>
      </c>
      <c r="F361" s="156" t="s">
        <v>9364</v>
      </c>
      <c r="I361" s="153"/>
      <c r="L361" s="33"/>
      <c r="M361" s="154"/>
      <c r="T361" s="57"/>
      <c r="AT361" s="17" t="s">
        <v>318</v>
      </c>
      <c r="AU361" s="17" t="s">
        <v>88</v>
      </c>
    </row>
    <row r="362" spans="2:65" s="1" customFormat="1" ht="16.5" customHeight="1" x14ac:dyDescent="0.2">
      <c r="B362" s="137"/>
      <c r="C362" s="138" t="s">
        <v>1323</v>
      </c>
      <c r="D362" s="138" t="s">
        <v>311</v>
      </c>
      <c r="E362" s="139" t="s">
        <v>9365</v>
      </c>
      <c r="F362" s="140" t="s">
        <v>9366</v>
      </c>
      <c r="G362" s="141" t="s">
        <v>2702</v>
      </c>
      <c r="H362" s="142">
        <v>2</v>
      </c>
      <c r="I362" s="143"/>
      <c r="J362" s="144">
        <f>ROUND(I362*H362,2)</f>
        <v>0</v>
      </c>
      <c r="K362" s="206" t="s">
        <v>10982</v>
      </c>
      <c r="L362" s="33"/>
      <c r="M362" s="145" t="s">
        <v>1</v>
      </c>
      <c r="N362" s="146" t="s">
        <v>46</v>
      </c>
      <c r="P362" s="147">
        <f>O362*H362</f>
        <v>0</v>
      </c>
      <c r="Q362" s="147">
        <v>0</v>
      </c>
      <c r="R362" s="147">
        <f>Q362*H362</f>
        <v>0</v>
      </c>
      <c r="S362" s="147">
        <v>0</v>
      </c>
      <c r="T362" s="148">
        <f>S362*H362</f>
        <v>0</v>
      </c>
      <c r="AR362" s="149" t="s">
        <v>120</v>
      </c>
      <c r="AT362" s="149" t="s">
        <v>311</v>
      </c>
      <c r="AU362" s="149" t="s">
        <v>88</v>
      </c>
      <c r="AY362" s="17" t="s">
        <v>309</v>
      </c>
      <c r="BE362" s="150">
        <f>IF(N362="základní",J362,0)</f>
        <v>0</v>
      </c>
      <c r="BF362" s="150">
        <f>IF(N362="snížená",J362,0)</f>
        <v>0</v>
      </c>
      <c r="BG362" s="150">
        <f>IF(N362="zákl. přenesená",J362,0)</f>
        <v>0</v>
      </c>
      <c r="BH362" s="150">
        <f>IF(N362="sníž. přenesená",J362,0)</f>
        <v>0</v>
      </c>
      <c r="BI362" s="150">
        <f>IF(N362="nulová",J362,0)</f>
        <v>0</v>
      </c>
      <c r="BJ362" s="17" t="s">
        <v>88</v>
      </c>
      <c r="BK362" s="150">
        <f>ROUND(I362*H362,2)</f>
        <v>0</v>
      </c>
      <c r="BL362" s="17" t="s">
        <v>120</v>
      </c>
      <c r="BM362" s="149" t="s">
        <v>2637</v>
      </c>
    </row>
    <row r="363" spans="2:65" s="1" customFormat="1" ht="39" x14ac:dyDescent="0.2">
      <c r="B363" s="33"/>
      <c r="D363" s="155" t="s">
        <v>318</v>
      </c>
      <c r="F363" s="156" t="s">
        <v>9367</v>
      </c>
      <c r="I363" s="153"/>
      <c r="L363" s="33"/>
      <c r="M363" s="154"/>
      <c r="T363" s="57"/>
      <c r="AT363" s="17" t="s">
        <v>318</v>
      </c>
      <c r="AU363" s="17" t="s">
        <v>88</v>
      </c>
    </row>
    <row r="364" spans="2:65" s="1" customFormat="1" ht="16.5" customHeight="1" x14ac:dyDescent="0.2">
      <c r="B364" s="137"/>
      <c r="C364" s="138" t="s">
        <v>1328</v>
      </c>
      <c r="D364" s="138" t="s">
        <v>311</v>
      </c>
      <c r="E364" s="139" t="s">
        <v>9368</v>
      </c>
      <c r="F364" s="140" t="s">
        <v>9369</v>
      </c>
      <c r="G364" s="141" t="s">
        <v>2702</v>
      </c>
      <c r="H364" s="142">
        <v>1</v>
      </c>
      <c r="I364" s="143"/>
      <c r="J364" s="144">
        <f>ROUND(I364*H364,2)</f>
        <v>0</v>
      </c>
      <c r="K364" s="206" t="s">
        <v>10982</v>
      </c>
      <c r="L364" s="33"/>
      <c r="M364" s="145" t="s">
        <v>1</v>
      </c>
      <c r="N364" s="146" t="s">
        <v>46</v>
      </c>
      <c r="P364" s="147">
        <f>O364*H364</f>
        <v>0</v>
      </c>
      <c r="Q364" s="147">
        <v>0</v>
      </c>
      <c r="R364" s="147">
        <f>Q364*H364</f>
        <v>0</v>
      </c>
      <c r="S364" s="147">
        <v>0</v>
      </c>
      <c r="T364" s="148">
        <f>S364*H364</f>
        <v>0</v>
      </c>
      <c r="AR364" s="149" t="s">
        <v>120</v>
      </c>
      <c r="AT364" s="149" t="s">
        <v>311</v>
      </c>
      <c r="AU364" s="149" t="s">
        <v>88</v>
      </c>
      <c r="AY364" s="17" t="s">
        <v>309</v>
      </c>
      <c r="BE364" s="150">
        <f>IF(N364="základní",J364,0)</f>
        <v>0</v>
      </c>
      <c r="BF364" s="150">
        <f>IF(N364="snížená",J364,0)</f>
        <v>0</v>
      </c>
      <c r="BG364" s="150">
        <f>IF(N364="zákl. přenesená",J364,0)</f>
        <v>0</v>
      </c>
      <c r="BH364" s="150">
        <f>IF(N364="sníž. přenesená",J364,0)</f>
        <v>0</v>
      </c>
      <c r="BI364" s="150">
        <f>IF(N364="nulová",J364,0)</f>
        <v>0</v>
      </c>
      <c r="BJ364" s="17" t="s">
        <v>88</v>
      </c>
      <c r="BK364" s="150">
        <f>ROUND(I364*H364,2)</f>
        <v>0</v>
      </c>
      <c r="BL364" s="17" t="s">
        <v>120</v>
      </c>
      <c r="BM364" s="149" t="s">
        <v>2645</v>
      </c>
    </row>
    <row r="365" spans="2:65" s="1" customFormat="1" ht="39" x14ac:dyDescent="0.2">
      <c r="B365" s="33"/>
      <c r="D365" s="155" t="s">
        <v>318</v>
      </c>
      <c r="F365" s="156" t="s">
        <v>9370</v>
      </c>
      <c r="I365" s="153"/>
      <c r="L365" s="33"/>
      <c r="M365" s="154"/>
      <c r="T365" s="57"/>
      <c r="AT365" s="17" t="s">
        <v>318</v>
      </c>
      <c r="AU365" s="17" t="s">
        <v>88</v>
      </c>
    </row>
    <row r="366" spans="2:65" s="1" customFormat="1" ht="16.5" customHeight="1" x14ac:dyDescent="0.2">
      <c r="B366" s="137"/>
      <c r="C366" s="138" t="s">
        <v>1334</v>
      </c>
      <c r="D366" s="138" t="s">
        <v>311</v>
      </c>
      <c r="E366" s="139" t="s">
        <v>9371</v>
      </c>
      <c r="F366" s="140" t="s">
        <v>9372</v>
      </c>
      <c r="G366" s="141" t="s">
        <v>2702</v>
      </c>
      <c r="H366" s="142">
        <v>1</v>
      </c>
      <c r="I366" s="143"/>
      <c r="J366" s="144">
        <f>ROUND(I366*H366,2)</f>
        <v>0</v>
      </c>
      <c r="K366" s="206" t="s">
        <v>10982</v>
      </c>
      <c r="L366" s="33"/>
      <c r="M366" s="145" t="s">
        <v>1</v>
      </c>
      <c r="N366" s="146" t="s">
        <v>46</v>
      </c>
      <c r="P366" s="147">
        <f>O366*H366</f>
        <v>0</v>
      </c>
      <c r="Q366" s="147">
        <v>0</v>
      </c>
      <c r="R366" s="147">
        <f>Q366*H366</f>
        <v>0</v>
      </c>
      <c r="S366" s="147">
        <v>0</v>
      </c>
      <c r="T366" s="148">
        <f>S366*H366</f>
        <v>0</v>
      </c>
      <c r="AR366" s="149" t="s">
        <v>120</v>
      </c>
      <c r="AT366" s="149" t="s">
        <v>311</v>
      </c>
      <c r="AU366" s="149" t="s">
        <v>88</v>
      </c>
      <c r="AY366" s="17" t="s">
        <v>309</v>
      </c>
      <c r="BE366" s="150">
        <f>IF(N366="základní",J366,0)</f>
        <v>0</v>
      </c>
      <c r="BF366" s="150">
        <f>IF(N366="snížená",J366,0)</f>
        <v>0</v>
      </c>
      <c r="BG366" s="150">
        <f>IF(N366="zákl. přenesená",J366,0)</f>
        <v>0</v>
      </c>
      <c r="BH366" s="150">
        <f>IF(N366="sníž. přenesená",J366,0)</f>
        <v>0</v>
      </c>
      <c r="BI366" s="150">
        <f>IF(N366="nulová",J366,0)</f>
        <v>0</v>
      </c>
      <c r="BJ366" s="17" t="s">
        <v>88</v>
      </c>
      <c r="BK366" s="150">
        <f>ROUND(I366*H366,2)</f>
        <v>0</v>
      </c>
      <c r="BL366" s="17" t="s">
        <v>120</v>
      </c>
      <c r="BM366" s="149" t="s">
        <v>2653</v>
      </c>
    </row>
    <row r="367" spans="2:65" s="1" customFormat="1" ht="48.75" x14ac:dyDescent="0.2">
      <c r="B367" s="33"/>
      <c r="D367" s="155" t="s">
        <v>318</v>
      </c>
      <c r="F367" s="156" t="s">
        <v>9373</v>
      </c>
      <c r="I367" s="153"/>
      <c r="L367" s="33"/>
      <c r="M367" s="154"/>
      <c r="T367" s="57"/>
      <c r="AT367" s="17" t="s">
        <v>318</v>
      </c>
      <c r="AU367" s="17" t="s">
        <v>88</v>
      </c>
    </row>
    <row r="368" spans="2:65" s="1" customFormat="1" ht="16.5" customHeight="1" x14ac:dyDescent="0.2">
      <c r="B368" s="137"/>
      <c r="C368" s="138" t="s">
        <v>1340</v>
      </c>
      <c r="D368" s="138" t="s">
        <v>311</v>
      </c>
      <c r="E368" s="139" t="s">
        <v>9374</v>
      </c>
      <c r="F368" s="140" t="s">
        <v>9375</v>
      </c>
      <c r="G368" s="141" t="s">
        <v>2702</v>
      </c>
      <c r="H368" s="142">
        <v>1</v>
      </c>
      <c r="I368" s="143"/>
      <c r="J368" s="144">
        <f>ROUND(I368*H368,2)</f>
        <v>0</v>
      </c>
      <c r="K368" s="206" t="s">
        <v>10982</v>
      </c>
      <c r="L368" s="33"/>
      <c r="M368" s="145" t="s">
        <v>1</v>
      </c>
      <c r="N368" s="146" t="s">
        <v>46</v>
      </c>
      <c r="P368" s="147">
        <f>O368*H368</f>
        <v>0</v>
      </c>
      <c r="Q368" s="147">
        <v>0</v>
      </c>
      <c r="R368" s="147">
        <f>Q368*H368</f>
        <v>0</v>
      </c>
      <c r="S368" s="147">
        <v>0</v>
      </c>
      <c r="T368" s="148">
        <f>S368*H368</f>
        <v>0</v>
      </c>
      <c r="AR368" s="149" t="s">
        <v>120</v>
      </c>
      <c r="AT368" s="149" t="s">
        <v>311</v>
      </c>
      <c r="AU368" s="149" t="s">
        <v>88</v>
      </c>
      <c r="AY368" s="17" t="s">
        <v>309</v>
      </c>
      <c r="BE368" s="150">
        <f>IF(N368="základní",J368,0)</f>
        <v>0</v>
      </c>
      <c r="BF368" s="150">
        <f>IF(N368="snížená",J368,0)</f>
        <v>0</v>
      </c>
      <c r="BG368" s="150">
        <f>IF(N368="zákl. přenesená",J368,0)</f>
        <v>0</v>
      </c>
      <c r="BH368" s="150">
        <f>IF(N368="sníž. přenesená",J368,0)</f>
        <v>0</v>
      </c>
      <c r="BI368" s="150">
        <f>IF(N368="nulová",J368,0)</f>
        <v>0</v>
      </c>
      <c r="BJ368" s="17" t="s">
        <v>88</v>
      </c>
      <c r="BK368" s="150">
        <f>ROUND(I368*H368,2)</f>
        <v>0</v>
      </c>
      <c r="BL368" s="17" t="s">
        <v>120</v>
      </c>
      <c r="BM368" s="149" t="s">
        <v>2661</v>
      </c>
    </row>
    <row r="369" spans="2:65" s="1" customFormat="1" ht="39" x14ac:dyDescent="0.2">
      <c r="B369" s="33"/>
      <c r="D369" s="155" t="s">
        <v>318</v>
      </c>
      <c r="F369" s="156" t="s">
        <v>9376</v>
      </c>
      <c r="I369" s="153"/>
      <c r="L369" s="33"/>
      <c r="M369" s="154"/>
      <c r="T369" s="57"/>
      <c r="AT369" s="17" t="s">
        <v>318</v>
      </c>
      <c r="AU369" s="17" t="s">
        <v>88</v>
      </c>
    </row>
    <row r="370" spans="2:65" s="11" customFormat="1" ht="25.9" customHeight="1" x14ac:dyDescent="0.2">
      <c r="B370" s="125"/>
      <c r="D370" s="126" t="s">
        <v>80</v>
      </c>
      <c r="E370" s="127" t="s">
        <v>6263</v>
      </c>
      <c r="F370" s="127" t="s">
        <v>9425</v>
      </c>
      <c r="I370" s="128"/>
      <c r="J370" s="129">
        <f>BK370</f>
        <v>0</v>
      </c>
      <c r="L370" s="125"/>
      <c r="M370" s="130"/>
      <c r="P370" s="131">
        <f>SUM(P371:P428)</f>
        <v>0</v>
      </c>
      <c r="R370" s="131">
        <f>SUM(R371:R428)</f>
        <v>0</v>
      </c>
      <c r="T370" s="132">
        <f>SUM(T371:T428)</f>
        <v>0</v>
      </c>
      <c r="AR370" s="126" t="s">
        <v>88</v>
      </c>
      <c r="AT370" s="133" t="s">
        <v>80</v>
      </c>
      <c r="AU370" s="133" t="s">
        <v>81</v>
      </c>
      <c r="AY370" s="126" t="s">
        <v>309</v>
      </c>
      <c r="BK370" s="134">
        <f>SUM(BK371:BK428)</f>
        <v>0</v>
      </c>
    </row>
    <row r="371" spans="2:65" s="1" customFormat="1" ht="16.5" customHeight="1" x14ac:dyDescent="0.2">
      <c r="B371" s="137"/>
      <c r="C371" s="138" t="s">
        <v>1345</v>
      </c>
      <c r="D371" s="138" t="s">
        <v>311</v>
      </c>
      <c r="E371" s="139" t="s">
        <v>9371</v>
      </c>
      <c r="F371" s="140" t="s">
        <v>9372</v>
      </c>
      <c r="G371" s="141" t="s">
        <v>2702</v>
      </c>
      <c r="H371" s="142">
        <v>1</v>
      </c>
      <c r="I371" s="143"/>
      <c r="J371" s="144">
        <f>ROUND(I371*H371,2)</f>
        <v>0</v>
      </c>
      <c r="K371" s="206" t="s">
        <v>10982</v>
      </c>
      <c r="L371" s="33"/>
      <c r="M371" s="145" t="s">
        <v>1</v>
      </c>
      <c r="N371" s="146" t="s">
        <v>46</v>
      </c>
      <c r="P371" s="147">
        <f>O371*H371</f>
        <v>0</v>
      </c>
      <c r="Q371" s="147">
        <v>0</v>
      </c>
      <c r="R371" s="147">
        <f>Q371*H371</f>
        <v>0</v>
      </c>
      <c r="S371" s="147">
        <v>0</v>
      </c>
      <c r="T371" s="148">
        <f>S371*H371</f>
        <v>0</v>
      </c>
      <c r="AR371" s="149" t="s">
        <v>120</v>
      </c>
      <c r="AT371" s="149" t="s">
        <v>311</v>
      </c>
      <c r="AU371" s="149" t="s">
        <v>88</v>
      </c>
      <c r="AY371" s="17" t="s">
        <v>309</v>
      </c>
      <c r="BE371" s="150">
        <f>IF(N371="základní",J371,0)</f>
        <v>0</v>
      </c>
      <c r="BF371" s="150">
        <f>IF(N371="snížená",J371,0)</f>
        <v>0</v>
      </c>
      <c r="BG371" s="150">
        <f>IF(N371="zákl. přenesená",J371,0)</f>
        <v>0</v>
      </c>
      <c r="BH371" s="150">
        <f>IF(N371="sníž. přenesená",J371,0)</f>
        <v>0</v>
      </c>
      <c r="BI371" s="150">
        <f>IF(N371="nulová",J371,0)</f>
        <v>0</v>
      </c>
      <c r="BJ371" s="17" t="s">
        <v>88</v>
      </c>
      <c r="BK371" s="150">
        <f>ROUND(I371*H371,2)</f>
        <v>0</v>
      </c>
      <c r="BL371" s="17" t="s">
        <v>120</v>
      </c>
      <c r="BM371" s="149" t="s">
        <v>2669</v>
      </c>
    </row>
    <row r="372" spans="2:65" s="1" customFormat="1" ht="48.75" x14ac:dyDescent="0.2">
      <c r="B372" s="33"/>
      <c r="D372" s="155" t="s">
        <v>318</v>
      </c>
      <c r="F372" s="156" t="s">
        <v>9373</v>
      </c>
      <c r="I372" s="153"/>
      <c r="L372" s="33"/>
      <c r="M372" s="154"/>
      <c r="T372" s="57"/>
      <c r="AT372" s="17" t="s">
        <v>318</v>
      </c>
      <c r="AU372" s="17" t="s">
        <v>88</v>
      </c>
    </row>
    <row r="373" spans="2:65" s="1" customFormat="1" ht="16.5" customHeight="1" x14ac:dyDescent="0.2">
      <c r="B373" s="137"/>
      <c r="C373" s="138" t="s">
        <v>1347</v>
      </c>
      <c r="D373" s="138" t="s">
        <v>311</v>
      </c>
      <c r="E373" s="139" t="s">
        <v>9374</v>
      </c>
      <c r="F373" s="140" t="s">
        <v>9375</v>
      </c>
      <c r="G373" s="141" t="s">
        <v>2702</v>
      </c>
      <c r="H373" s="142">
        <v>1</v>
      </c>
      <c r="I373" s="143"/>
      <c r="J373" s="144">
        <f>ROUND(I373*H373,2)</f>
        <v>0</v>
      </c>
      <c r="K373" s="206" t="s">
        <v>10982</v>
      </c>
      <c r="L373" s="33"/>
      <c r="M373" s="145" t="s">
        <v>1</v>
      </c>
      <c r="N373" s="146" t="s">
        <v>46</v>
      </c>
      <c r="P373" s="147">
        <f>O373*H373</f>
        <v>0</v>
      </c>
      <c r="Q373" s="147">
        <v>0</v>
      </c>
      <c r="R373" s="147">
        <f>Q373*H373</f>
        <v>0</v>
      </c>
      <c r="S373" s="147">
        <v>0</v>
      </c>
      <c r="T373" s="148">
        <f>S373*H373</f>
        <v>0</v>
      </c>
      <c r="AR373" s="149" t="s">
        <v>120</v>
      </c>
      <c r="AT373" s="149" t="s">
        <v>311</v>
      </c>
      <c r="AU373" s="149" t="s">
        <v>88</v>
      </c>
      <c r="AY373" s="17" t="s">
        <v>309</v>
      </c>
      <c r="BE373" s="150">
        <f>IF(N373="základní",J373,0)</f>
        <v>0</v>
      </c>
      <c r="BF373" s="150">
        <f>IF(N373="snížená",J373,0)</f>
        <v>0</v>
      </c>
      <c r="BG373" s="150">
        <f>IF(N373="zákl. přenesená",J373,0)</f>
        <v>0</v>
      </c>
      <c r="BH373" s="150">
        <f>IF(N373="sníž. přenesená",J373,0)</f>
        <v>0</v>
      </c>
      <c r="BI373" s="150">
        <f>IF(N373="nulová",J373,0)</f>
        <v>0</v>
      </c>
      <c r="BJ373" s="17" t="s">
        <v>88</v>
      </c>
      <c r="BK373" s="150">
        <f>ROUND(I373*H373,2)</f>
        <v>0</v>
      </c>
      <c r="BL373" s="17" t="s">
        <v>120</v>
      </c>
      <c r="BM373" s="149" t="s">
        <v>2677</v>
      </c>
    </row>
    <row r="374" spans="2:65" s="1" customFormat="1" ht="39" x14ac:dyDescent="0.2">
      <c r="B374" s="33"/>
      <c r="D374" s="155" t="s">
        <v>318</v>
      </c>
      <c r="F374" s="156" t="s">
        <v>9376</v>
      </c>
      <c r="I374" s="153"/>
      <c r="L374" s="33"/>
      <c r="M374" s="154"/>
      <c r="T374" s="57"/>
      <c r="AT374" s="17" t="s">
        <v>318</v>
      </c>
      <c r="AU374" s="17" t="s">
        <v>88</v>
      </c>
    </row>
    <row r="375" spans="2:65" s="1" customFormat="1" ht="16.5" customHeight="1" x14ac:dyDescent="0.2">
      <c r="B375" s="137"/>
      <c r="C375" s="138" t="s">
        <v>1350</v>
      </c>
      <c r="D375" s="138" t="s">
        <v>311</v>
      </c>
      <c r="E375" s="139" t="s">
        <v>9377</v>
      </c>
      <c r="F375" s="140" t="s">
        <v>9378</v>
      </c>
      <c r="G375" s="141" t="s">
        <v>2702</v>
      </c>
      <c r="H375" s="142">
        <v>1</v>
      </c>
      <c r="I375" s="143"/>
      <c r="J375" s="144">
        <f>ROUND(I375*H375,2)</f>
        <v>0</v>
      </c>
      <c r="K375" s="206" t="s">
        <v>10982</v>
      </c>
      <c r="L375" s="33"/>
      <c r="M375" s="145" t="s">
        <v>1</v>
      </c>
      <c r="N375" s="146" t="s">
        <v>46</v>
      </c>
      <c r="P375" s="147">
        <f>O375*H375</f>
        <v>0</v>
      </c>
      <c r="Q375" s="147">
        <v>0</v>
      </c>
      <c r="R375" s="147">
        <f>Q375*H375</f>
        <v>0</v>
      </c>
      <c r="S375" s="147">
        <v>0</v>
      </c>
      <c r="T375" s="148">
        <f>S375*H375</f>
        <v>0</v>
      </c>
      <c r="AR375" s="149" t="s">
        <v>120</v>
      </c>
      <c r="AT375" s="149" t="s">
        <v>311</v>
      </c>
      <c r="AU375" s="149" t="s">
        <v>88</v>
      </c>
      <c r="AY375" s="17" t="s">
        <v>309</v>
      </c>
      <c r="BE375" s="150">
        <f>IF(N375="základní",J375,0)</f>
        <v>0</v>
      </c>
      <c r="BF375" s="150">
        <f>IF(N375="snížená",J375,0)</f>
        <v>0</v>
      </c>
      <c r="BG375" s="150">
        <f>IF(N375="zákl. přenesená",J375,0)</f>
        <v>0</v>
      </c>
      <c r="BH375" s="150">
        <f>IF(N375="sníž. přenesená",J375,0)</f>
        <v>0</v>
      </c>
      <c r="BI375" s="150">
        <f>IF(N375="nulová",J375,0)</f>
        <v>0</v>
      </c>
      <c r="BJ375" s="17" t="s">
        <v>88</v>
      </c>
      <c r="BK375" s="150">
        <f>ROUND(I375*H375,2)</f>
        <v>0</v>
      </c>
      <c r="BL375" s="17" t="s">
        <v>120</v>
      </c>
      <c r="BM375" s="149" t="s">
        <v>2685</v>
      </c>
    </row>
    <row r="376" spans="2:65" s="1" customFormat="1" ht="39" x14ac:dyDescent="0.2">
      <c r="B376" s="33"/>
      <c r="D376" s="155" t="s">
        <v>318</v>
      </c>
      <c r="F376" s="156" t="s">
        <v>9379</v>
      </c>
      <c r="I376" s="153"/>
      <c r="L376" s="33"/>
      <c r="M376" s="154"/>
      <c r="T376" s="57"/>
      <c r="AT376" s="17" t="s">
        <v>318</v>
      </c>
      <c r="AU376" s="17" t="s">
        <v>88</v>
      </c>
    </row>
    <row r="377" spans="2:65" s="1" customFormat="1" ht="16.5" customHeight="1" x14ac:dyDescent="0.2">
      <c r="B377" s="137"/>
      <c r="C377" s="138" t="s">
        <v>1356</v>
      </c>
      <c r="D377" s="138" t="s">
        <v>311</v>
      </c>
      <c r="E377" s="139" t="s">
        <v>9380</v>
      </c>
      <c r="F377" s="140" t="s">
        <v>9381</v>
      </c>
      <c r="G377" s="141" t="s">
        <v>2702</v>
      </c>
      <c r="H377" s="142">
        <v>1</v>
      </c>
      <c r="I377" s="143"/>
      <c r="J377" s="144">
        <f>ROUND(I377*H377,2)</f>
        <v>0</v>
      </c>
      <c r="K377" s="206" t="s">
        <v>10982</v>
      </c>
      <c r="L377" s="33"/>
      <c r="M377" s="145" t="s">
        <v>1</v>
      </c>
      <c r="N377" s="146" t="s">
        <v>46</v>
      </c>
      <c r="P377" s="147">
        <f>O377*H377</f>
        <v>0</v>
      </c>
      <c r="Q377" s="147">
        <v>0</v>
      </c>
      <c r="R377" s="147">
        <f>Q377*H377</f>
        <v>0</v>
      </c>
      <c r="S377" s="147">
        <v>0</v>
      </c>
      <c r="T377" s="148">
        <f>S377*H377</f>
        <v>0</v>
      </c>
      <c r="AR377" s="149" t="s">
        <v>120</v>
      </c>
      <c r="AT377" s="149" t="s">
        <v>311</v>
      </c>
      <c r="AU377" s="149" t="s">
        <v>88</v>
      </c>
      <c r="AY377" s="17" t="s">
        <v>309</v>
      </c>
      <c r="BE377" s="150">
        <f>IF(N377="základní",J377,0)</f>
        <v>0</v>
      </c>
      <c r="BF377" s="150">
        <f>IF(N377="snížená",J377,0)</f>
        <v>0</v>
      </c>
      <c r="BG377" s="150">
        <f>IF(N377="zákl. přenesená",J377,0)</f>
        <v>0</v>
      </c>
      <c r="BH377" s="150">
        <f>IF(N377="sníž. přenesená",J377,0)</f>
        <v>0</v>
      </c>
      <c r="BI377" s="150">
        <f>IF(N377="nulová",J377,0)</f>
        <v>0</v>
      </c>
      <c r="BJ377" s="17" t="s">
        <v>88</v>
      </c>
      <c r="BK377" s="150">
        <f>ROUND(I377*H377,2)</f>
        <v>0</v>
      </c>
      <c r="BL377" s="17" t="s">
        <v>120</v>
      </c>
      <c r="BM377" s="149" t="s">
        <v>2699</v>
      </c>
    </row>
    <row r="378" spans="2:65" s="1" customFormat="1" ht="29.25" x14ac:dyDescent="0.2">
      <c r="B378" s="33"/>
      <c r="D378" s="155" t="s">
        <v>318</v>
      </c>
      <c r="F378" s="156" t="s">
        <v>9382</v>
      </c>
      <c r="I378" s="153"/>
      <c r="L378" s="33"/>
      <c r="M378" s="154"/>
      <c r="T378" s="57"/>
      <c r="AT378" s="17" t="s">
        <v>318</v>
      </c>
      <c r="AU378" s="17" t="s">
        <v>88</v>
      </c>
    </row>
    <row r="379" spans="2:65" s="1" customFormat="1" ht="16.5" customHeight="1" x14ac:dyDescent="0.2">
      <c r="B379" s="137"/>
      <c r="C379" s="138" t="s">
        <v>1359</v>
      </c>
      <c r="D379" s="138" t="s">
        <v>311</v>
      </c>
      <c r="E379" s="139" t="s">
        <v>9383</v>
      </c>
      <c r="F379" s="140" t="s">
        <v>9384</v>
      </c>
      <c r="G379" s="141" t="s">
        <v>2702</v>
      </c>
      <c r="H379" s="142">
        <v>1</v>
      </c>
      <c r="I379" s="143"/>
      <c r="J379" s="144">
        <f>ROUND(I379*H379,2)</f>
        <v>0</v>
      </c>
      <c r="K379" s="206" t="s">
        <v>10982</v>
      </c>
      <c r="L379" s="33"/>
      <c r="M379" s="145" t="s">
        <v>1</v>
      </c>
      <c r="N379" s="146" t="s">
        <v>46</v>
      </c>
      <c r="P379" s="147">
        <f>O379*H379</f>
        <v>0</v>
      </c>
      <c r="Q379" s="147">
        <v>0</v>
      </c>
      <c r="R379" s="147">
        <f>Q379*H379</f>
        <v>0</v>
      </c>
      <c r="S379" s="147">
        <v>0</v>
      </c>
      <c r="T379" s="148">
        <f>S379*H379</f>
        <v>0</v>
      </c>
      <c r="AR379" s="149" t="s">
        <v>120</v>
      </c>
      <c r="AT379" s="149" t="s">
        <v>311</v>
      </c>
      <c r="AU379" s="149" t="s">
        <v>88</v>
      </c>
      <c r="AY379" s="17" t="s">
        <v>309</v>
      </c>
      <c r="BE379" s="150">
        <f>IF(N379="základní",J379,0)</f>
        <v>0</v>
      </c>
      <c r="BF379" s="150">
        <f>IF(N379="snížená",J379,0)</f>
        <v>0</v>
      </c>
      <c r="BG379" s="150">
        <f>IF(N379="zákl. přenesená",J379,0)</f>
        <v>0</v>
      </c>
      <c r="BH379" s="150">
        <f>IF(N379="sníž. přenesená",J379,0)</f>
        <v>0</v>
      </c>
      <c r="BI379" s="150">
        <f>IF(N379="nulová",J379,0)</f>
        <v>0</v>
      </c>
      <c r="BJ379" s="17" t="s">
        <v>88</v>
      </c>
      <c r="BK379" s="150">
        <f>ROUND(I379*H379,2)</f>
        <v>0</v>
      </c>
      <c r="BL379" s="17" t="s">
        <v>120</v>
      </c>
      <c r="BM379" s="149" t="s">
        <v>2710</v>
      </c>
    </row>
    <row r="380" spans="2:65" s="1" customFormat="1" ht="29.25" x14ac:dyDescent="0.2">
      <c r="B380" s="33"/>
      <c r="D380" s="155" t="s">
        <v>318</v>
      </c>
      <c r="F380" s="156" t="s">
        <v>9385</v>
      </c>
      <c r="I380" s="153"/>
      <c r="L380" s="33"/>
      <c r="M380" s="154"/>
      <c r="T380" s="57"/>
      <c r="AT380" s="17" t="s">
        <v>318</v>
      </c>
      <c r="AU380" s="17" t="s">
        <v>88</v>
      </c>
    </row>
    <row r="381" spans="2:65" s="1" customFormat="1" ht="16.5" customHeight="1" x14ac:dyDescent="0.2">
      <c r="B381" s="137"/>
      <c r="C381" s="138" t="s">
        <v>1365</v>
      </c>
      <c r="D381" s="138" t="s">
        <v>311</v>
      </c>
      <c r="E381" s="139" t="s">
        <v>9362</v>
      </c>
      <c r="F381" s="140" t="s">
        <v>9363</v>
      </c>
      <c r="G381" s="141" t="s">
        <v>2702</v>
      </c>
      <c r="H381" s="142">
        <v>1</v>
      </c>
      <c r="I381" s="143"/>
      <c r="J381" s="144">
        <f>ROUND(I381*H381,2)</f>
        <v>0</v>
      </c>
      <c r="K381" s="206" t="s">
        <v>10982</v>
      </c>
      <c r="L381" s="33"/>
      <c r="M381" s="145" t="s">
        <v>1</v>
      </c>
      <c r="N381" s="146" t="s">
        <v>46</v>
      </c>
      <c r="P381" s="147">
        <f>O381*H381</f>
        <v>0</v>
      </c>
      <c r="Q381" s="147">
        <v>0</v>
      </c>
      <c r="R381" s="147">
        <f>Q381*H381</f>
        <v>0</v>
      </c>
      <c r="S381" s="147">
        <v>0</v>
      </c>
      <c r="T381" s="148">
        <f>S381*H381</f>
        <v>0</v>
      </c>
      <c r="AR381" s="149" t="s">
        <v>120</v>
      </c>
      <c r="AT381" s="149" t="s">
        <v>311</v>
      </c>
      <c r="AU381" s="149" t="s">
        <v>88</v>
      </c>
      <c r="AY381" s="17" t="s">
        <v>309</v>
      </c>
      <c r="BE381" s="150">
        <f>IF(N381="základní",J381,0)</f>
        <v>0</v>
      </c>
      <c r="BF381" s="150">
        <f>IF(N381="snížená",J381,0)</f>
        <v>0</v>
      </c>
      <c r="BG381" s="150">
        <f>IF(N381="zákl. přenesená",J381,0)</f>
        <v>0</v>
      </c>
      <c r="BH381" s="150">
        <f>IF(N381="sníž. přenesená",J381,0)</f>
        <v>0</v>
      </c>
      <c r="BI381" s="150">
        <f>IF(N381="nulová",J381,0)</f>
        <v>0</v>
      </c>
      <c r="BJ381" s="17" t="s">
        <v>88</v>
      </c>
      <c r="BK381" s="150">
        <f>ROUND(I381*H381,2)</f>
        <v>0</v>
      </c>
      <c r="BL381" s="17" t="s">
        <v>120</v>
      </c>
      <c r="BM381" s="149" t="s">
        <v>2718</v>
      </c>
    </row>
    <row r="382" spans="2:65" s="1" customFormat="1" ht="48.75" x14ac:dyDescent="0.2">
      <c r="B382" s="33"/>
      <c r="D382" s="155" t="s">
        <v>318</v>
      </c>
      <c r="F382" s="156" t="s">
        <v>9364</v>
      </c>
      <c r="I382" s="153"/>
      <c r="L382" s="33"/>
      <c r="M382" s="154"/>
      <c r="T382" s="57"/>
      <c r="AT382" s="17" t="s">
        <v>318</v>
      </c>
      <c r="AU382" s="17" t="s">
        <v>88</v>
      </c>
    </row>
    <row r="383" spans="2:65" s="1" customFormat="1" ht="16.5" customHeight="1" x14ac:dyDescent="0.2">
      <c r="B383" s="137"/>
      <c r="C383" s="138" t="s">
        <v>1370</v>
      </c>
      <c r="D383" s="138" t="s">
        <v>311</v>
      </c>
      <c r="E383" s="139" t="s">
        <v>9365</v>
      </c>
      <c r="F383" s="140" t="s">
        <v>9366</v>
      </c>
      <c r="G383" s="141" t="s">
        <v>2702</v>
      </c>
      <c r="H383" s="142">
        <v>1</v>
      </c>
      <c r="I383" s="143"/>
      <c r="J383" s="144">
        <f>ROUND(I383*H383,2)</f>
        <v>0</v>
      </c>
      <c r="K383" s="206" t="s">
        <v>10982</v>
      </c>
      <c r="L383" s="33"/>
      <c r="M383" s="145" t="s">
        <v>1</v>
      </c>
      <c r="N383" s="146" t="s">
        <v>46</v>
      </c>
      <c r="P383" s="147">
        <f>O383*H383</f>
        <v>0</v>
      </c>
      <c r="Q383" s="147">
        <v>0</v>
      </c>
      <c r="R383" s="147">
        <f>Q383*H383</f>
        <v>0</v>
      </c>
      <c r="S383" s="147">
        <v>0</v>
      </c>
      <c r="T383" s="148">
        <f>S383*H383</f>
        <v>0</v>
      </c>
      <c r="AR383" s="149" t="s">
        <v>120</v>
      </c>
      <c r="AT383" s="149" t="s">
        <v>311</v>
      </c>
      <c r="AU383" s="149" t="s">
        <v>88</v>
      </c>
      <c r="AY383" s="17" t="s">
        <v>309</v>
      </c>
      <c r="BE383" s="150">
        <f>IF(N383="základní",J383,0)</f>
        <v>0</v>
      </c>
      <c r="BF383" s="150">
        <f>IF(N383="snížená",J383,0)</f>
        <v>0</v>
      </c>
      <c r="BG383" s="150">
        <f>IF(N383="zákl. přenesená",J383,0)</f>
        <v>0</v>
      </c>
      <c r="BH383" s="150">
        <f>IF(N383="sníž. přenesená",J383,0)</f>
        <v>0</v>
      </c>
      <c r="BI383" s="150">
        <f>IF(N383="nulová",J383,0)</f>
        <v>0</v>
      </c>
      <c r="BJ383" s="17" t="s">
        <v>88</v>
      </c>
      <c r="BK383" s="150">
        <f>ROUND(I383*H383,2)</f>
        <v>0</v>
      </c>
      <c r="BL383" s="17" t="s">
        <v>120</v>
      </c>
      <c r="BM383" s="149" t="s">
        <v>2726</v>
      </c>
    </row>
    <row r="384" spans="2:65" s="1" customFormat="1" ht="39" x14ac:dyDescent="0.2">
      <c r="B384" s="33"/>
      <c r="D384" s="155" t="s">
        <v>318</v>
      </c>
      <c r="F384" s="156" t="s">
        <v>9367</v>
      </c>
      <c r="I384" s="153"/>
      <c r="L384" s="33"/>
      <c r="M384" s="154"/>
      <c r="T384" s="57"/>
      <c r="AT384" s="17" t="s">
        <v>318</v>
      </c>
      <c r="AU384" s="17" t="s">
        <v>88</v>
      </c>
    </row>
    <row r="385" spans="2:65" s="1" customFormat="1" ht="16.5" customHeight="1" x14ac:dyDescent="0.2">
      <c r="B385" s="137"/>
      <c r="C385" s="138" t="s">
        <v>1372</v>
      </c>
      <c r="D385" s="138" t="s">
        <v>311</v>
      </c>
      <c r="E385" s="139" t="s">
        <v>9371</v>
      </c>
      <c r="F385" s="140" t="s">
        <v>9372</v>
      </c>
      <c r="G385" s="141" t="s">
        <v>2702</v>
      </c>
      <c r="H385" s="142">
        <v>1</v>
      </c>
      <c r="I385" s="143"/>
      <c r="J385" s="144">
        <f>ROUND(I385*H385,2)</f>
        <v>0</v>
      </c>
      <c r="K385" s="206" t="s">
        <v>10982</v>
      </c>
      <c r="L385" s="33"/>
      <c r="M385" s="145" t="s">
        <v>1</v>
      </c>
      <c r="N385" s="146" t="s">
        <v>46</v>
      </c>
      <c r="P385" s="147">
        <f>O385*H385</f>
        <v>0</v>
      </c>
      <c r="Q385" s="147">
        <v>0</v>
      </c>
      <c r="R385" s="147">
        <f>Q385*H385</f>
        <v>0</v>
      </c>
      <c r="S385" s="147">
        <v>0</v>
      </c>
      <c r="T385" s="148">
        <f>S385*H385</f>
        <v>0</v>
      </c>
      <c r="AR385" s="149" t="s">
        <v>120</v>
      </c>
      <c r="AT385" s="149" t="s">
        <v>311</v>
      </c>
      <c r="AU385" s="149" t="s">
        <v>88</v>
      </c>
      <c r="AY385" s="17" t="s">
        <v>309</v>
      </c>
      <c r="BE385" s="150">
        <f>IF(N385="základní",J385,0)</f>
        <v>0</v>
      </c>
      <c r="BF385" s="150">
        <f>IF(N385="snížená",J385,0)</f>
        <v>0</v>
      </c>
      <c r="BG385" s="150">
        <f>IF(N385="zákl. přenesená",J385,0)</f>
        <v>0</v>
      </c>
      <c r="BH385" s="150">
        <f>IF(N385="sníž. přenesená",J385,0)</f>
        <v>0</v>
      </c>
      <c r="BI385" s="150">
        <f>IF(N385="nulová",J385,0)</f>
        <v>0</v>
      </c>
      <c r="BJ385" s="17" t="s">
        <v>88</v>
      </c>
      <c r="BK385" s="150">
        <f>ROUND(I385*H385,2)</f>
        <v>0</v>
      </c>
      <c r="BL385" s="17" t="s">
        <v>120</v>
      </c>
      <c r="BM385" s="149" t="s">
        <v>2734</v>
      </c>
    </row>
    <row r="386" spans="2:65" s="1" customFormat="1" ht="48.75" x14ac:dyDescent="0.2">
      <c r="B386" s="33"/>
      <c r="D386" s="155" t="s">
        <v>318</v>
      </c>
      <c r="F386" s="156" t="s">
        <v>9373</v>
      </c>
      <c r="I386" s="153"/>
      <c r="L386" s="33"/>
      <c r="M386" s="154"/>
      <c r="T386" s="57"/>
      <c r="AT386" s="17" t="s">
        <v>318</v>
      </c>
      <c r="AU386" s="17" t="s">
        <v>88</v>
      </c>
    </row>
    <row r="387" spans="2:65" s="1" customFormat="1" ht="16.5" customHeight="1" x14ac:dyDescent="0.2">
      <c r="B387" s="137"/>
      <c r="C387" s="138" t="s">
        <v>1376</v>
      </c>
      <c r="D387" s="138" t="s">
        <v>311</v>
      </c>
      <c r="E387" s="139" t="s">
        <v>9374</v>
      </c>
      <c r="F387" s="140" t="s">
        <v>9375</v>
      </c>
      <c r="G387" s="141" t="s">
        <v>2702</v>
      </c>
      <c r="H387" s="142">
        <v>1</v>
      </c>
      <c r="I387" s="143"/>
      <c r="J387" s="144">
        <f>ROUND(I387*H387,2)</f>
        <v>0</v>
      </c>
      <c r="K387" s="206" t="s">
        <v>10982</v>
      </c>
      <c r="L387" s="33"/>
      <c r="M387" s="145" t="s">
        <v>1</v>
      </c>
      <c r="N387" s="146" t="s">
        <v>46</v>
      </c>
      <c r="P387" s="147">
        <f>O387*H387</f>
        <v>0</v>
      </c>
      <c r="Q387" s="147">
        <v>0</v>
      </c>
      <c r="R387" s="147">
        <f>Q387*H387</f>
        <v>0</v>
      </c>
      <c r="S387" s="147">
        <v>0</v>
      </c>
      <c r="T387" s="148">
        <f>S387*H387</f>
        <v>0</v>
      </c>
      <c r="AR387" s="149" t="s">
        <v>120</v>
      </c>
      <c r="AT387" s="149" t="s">
        <v>311</v>
      </c>
      <c r="AU387" s="149" t="s">
        <v>88</v>
      </c>
      <c r="AY387" s="17" t="s">
        <v>309</v>
      </c>
      <c r="BE387" s="150">
        <f>IF(N387="základní",J387,0)</f>
        <v>0</v>
      </c>
      <c r="BF387" s="150">
        <f>IF(N387="snížená",J387,0)</f>
        <v>0</v>
      </c>
      <c r="BG387" s="150">
        <f>IF(N387="zákl. přenesená",J387,0)</f>
        <v>0</v>
      </c>
      <c r="BH387" s="150">
        <f>IF(N387="sníž. přenesená",J387,0)</f>
        <v>0</v>
      </c>
      <c r="BI387" s="150">
        <f>IF(N387="nulová",J387,0)</f>
        <v>0</v>
      </c>
      <c r="BJ387" s="17" t="s">
        <v>88</v>
      </c>
      <c r="BK387" s="150">
        <f>ROUND(I387*H387,2)</f>
        <v>0</v>
      </c>
      <c r="BL387" s="17" t="s">
        <v>120</v>
      </c>
      <c r="BM387" s="149" t="s">
        <v>2742</v>
      </c>
    </row>
    <row r="388" spans="2:65" s="1" customFormat="1" ht="39" x14ac:dyDescent="0.2">
      <c r="B388" s="33"/>
      <c r="D388" s="155" t="s">
        <v>318</v>
      </c>
      <c r="F388" s="156" t="s">
        <v>9376</v>
      </c>
      <c r="I388" s="153"/>
      <c r="L388" s="33"/>
      <c r="M388" s="154"/>
      <c r="T388" s="57"/>
      <c r="AT388" s="17" t="s">
        <v>318</v>
      </c>
      <c r="AU388" s="17" t="s">
        <v>88</v>
      </c>
    </row>
    <row r="389" spans="2:65" s="1" customFormat="1" ht="16.5" customHeight="1" x14ac:dyDescent="0.2">
      <c r="B389" s="137"/>
      <c r="C389" s="138" t="s">
        <v>1378</v>
      </c>
      <c r="D389" s="138" t="s">
        <v>311</v>
      </c>
      <c r="E389" s="139" t="s">
        <v>9362</v>
      </c>
      <c r="F389" s="140" t="s">
        <v>9363</v>
      </c>
      <c r="G389" s="141" t="s">
        <v>2702</v>
      </c>
      <c r="H389" s="142">
        <v>1</v>
      </c>
      <c r="I389" s="143"/>
      <c r="J389" s="144">
        <f>ROUND(I389*H389,2)</f>
        <v>0</v>
      </c>
      <c r="K389" s="206" t="s">
        <v>10982</v>
      </c>
      <c r="L389" s="33"/>
      <c r="M389" s="145" t="s">
        <v>1</v>
      </c>
      <c r="N389" s="146" t="s">
        <v>46</v>
      </c>
      <c r="P389" s="147">
        <f>O389*H389</f>
        <v>0</v>
      </c>
      <c r="Q389" s="147">
        <v>0</v>
      </c>
      <c r="R389" s="147">
        <f>Q389*H389</f>
        <v>0</v>
      </c>
      <c r="S389" s="147">
        <v>0</v>
      </c>
      <c r="T389" s="148">
        <f>S389*H389</f>
        <v>0</v>
      </c>
      <c r="AR389" s="149" t="s">
        <v>120</v>
      </c>
      <c r="AT389" s="149" t="s">
        <v>311</v>
      </c>
      <c r="AU389" s="149" t="s">
        <v>88</v>
      </c>
      <c r="AY389" s="17" t="s">
        <v>309</v>
      </c>
      <c r="BE389" s="150">
        <f>IF(N389="základní",J389,0)</f>
        <v>0</v>
      </c>
      <c r="BF389" s="150">
        <f>IF(N389="snížená",J389,0)</f>
        <v>0</v>
      </c>
      <c r="BG389" s="150">
        <f>IF(N389="zákl. přenesená",J389,0)</f>
        <v>0</v>
      </c>
      <c r="BH389" s="150">
        <f>IF(N389="sníž. přenesená",J389,0)</f>
        <v>0</v>
      </c>
      <c r="BI389" s="150">
        <f>IF(N389="nulová",J389,0)</f>
        <v>0</v>
      </c>
      <c r="BJ389" s="17" t="s">
        <v>88</v>
      </c>
      <c r="BK389" s="150">
        <f>ROUND(I389*H389,2)</f>
        <v>0</v>
      </c>
      <c r="BL389" s="17" t="s">
        <v>120</v>
      </c>
      <c r="BM389" s="149" t="s">
        <v>2750</v>
      </c>
    </row>
    <row r="390" spans="2:65" s="1" customFormat="1" ht="48.75" x14ac:dyDescent="0.2">
      <c r="B390" s="33"/>
      <c r="D390" s="155" t="s">
        <v>318</v>
      </c>
      <c r="F390" s="156" t="s">
        <v>9364</v>
      </c>
      <c r="I390" s="153"/>
      <c r="L390" s="33"/>
      <c r="M390" s="154"/>
      <c r="T390" s="57"/>
      <c r="AT390" s="17" t="s">
        <v>318</v>
      </c>
      <c r="AU390" s="17" t="s">
        <v>88</v>
      </c>
    </row>
    <row r="391" spans="2:65" s="1" customFormat="1" ht="16.5" customHeight="1" x14ac:dyDescent="0.2">
      <c r="B391" s="137"/>
      <c r="C391" s="138" t="s">
        <v>1381</v>
      </c>
      <c r="D391" s="138" t="s">
        <v>311</v>
      </c>
      <c r="E391" s="139" t="s">
        <v>9365</v>
      </c>
      <c r="F391" s="140" t="s">
        <v>9366</v>
      </c>
      <c r="G391" s="141" t="s">
        <v>2702</v>
      </c>
      <c r="H391" s="142">
        <v>1</v>
      </c>
      <c r="I391" s="143"/>
      <c r="J391" s="144">
        <f>ROUND(I391*H391,2)</f>
        <v>0</v>
      </c>
      <c r="K391" s="206" t="s">
        <v>10982</v>
      </c>
      <c r="L391" s="33"/>
      <c r="M391" s="145" t="s">
        <v>1</v>
      </c>
      <c r="N391" s="146" t="s">
        <v>46</v>
      </c>
      <c r="P391" s="147">
        <f>O391*H391</f>
        <v>0</v>
      </c>
      <c r="Q391" s="147">
        <v>0</v>
      </c>
      <c r="R391" s="147">
        <f>Q391*H391</f>
        <v>0</v>
      </c>
      <c r="S391" s="147">
        <v>0</v>
      </c>
      <c r="T391" s="148">
        <f>S391*H391</f>
        <v>0</v>
      </c>
      <c r="AR391" s="149" t="s">
        <v>120</v>
      </c>
      <c r="AT391" s="149" t="s">
        <v>311</v>
      </c>
      <c r="AU391" s="149" t="s">
        <v>88</v>
      </c>
      <c r="AY391" s="17" t="s">
        <v>309</v>
      </c>
      <c r="BE391" s="150">
        <f>IF(N391="základní",J391,0)</f>
        <v>0</v>
      </c>
      <c r="BF391" s="150">
        <f>IF(N391="snížená",J391,0)</f>
        <v>0</v>
      </c>
      <c r="BG391" s="150">
        <f>IF(N391="zákl. přenesená",J391,0)</f>
        <v>0</v>
      </c>
      <c r="BH391" s="150">
        <f>IF(N391="sníž. přenesená",J391,0)</f>
        <v>0</v>
      </c>
      <c r="BI391" s="150">
        <f>IF(N391="nulová",J391,0)</f>
        <v>0</v>
      </c>
      <c r="BJ391" s="17" t="s">
        <v>88</v>
      </c>
      <c r="BK391" s="150">
        <f>ROUND(I391*H391,2)</f>
        <v>0</v>
      </c>
      <c r="BL391" s="17" t="s">
        <v>120</v>
      </c>
      <c r="BM391" s="149" t="s">
        <v>2758</v>
      </c>
    </row>
    <row r="392" spans="2:65" s="1" customFormat="1" ht="39" x14ac:dyDescent="0.2">
      <c r="B392" s="33"/>
      <c r="D392" s="155" t="s">
        <v>318</v>
      </c>
      <c r="F392" s="156" t="s">
        <v>9367</v>
      </c>
      <c r="I392" s="153"/>
      <c r="L392" s="33"/>
      <c r="M392" s="154"/>
      <c r="T392" s="57"/>
      <c r="AT392" s="17" t="s">
        <v>318</v>
      </c>
      <c r="AU392" s="17" t="s">
        <v>88</v>
      </c>
    </row>
    <row r="393" spans="2:65" s="1" customFormat="1" ht="16.5" customHeight="1" x14ac:dyDescent="0.2">
      <c r="B393" s="137"/>
      <c r="C393" s="138" t="s">
        <v>1383</v>
      </c>
      <c r="D393" s="138" t="s">
        <v>311</v>
      </c>
      <c r="E393" s="139" t="s">
        <v>9368</v>
      </c>
      <c r="F393" s="140" t="s">
        <v>9369</v>
      </c>
      <c r="G393" s="141" t="s">
        <v>2702</v>
      </c>
      <c r="H393" s="142">
        <v>1</v>
      </c>
      <c r="I393" s="143"/>
      <c r="J393" s="144">
        <f>ROUND(I393*H393,2)</f>
        <v>0</v>
      </c>
      <c r="K393" s="206" t="s">
        <v>10982</v>
      </c>
      <c r="L393" s="33"/>
      <c r="M393" s="145" t="s">
        <v>1</v>
      </c>
      <c r="N393" s="146" t="s">
        <v>46</v>
      </c>
      <c r="P393" s="147">
        <f>O393*H393</f>
        <v>0</v>
      </c>
      <c r="Q393" s="147">
        <v>0</v>
      </c>
      <c r="R393" s="147">
        <f>Q393*H393</f>
        <v>0</v>
      </c>
      <c r="S393" s="147">
        <v>0</v>
      </c>
      <c r="T393" s="148">
        <f>S393*H393</f>
        <v>0</v>
      </c>
      <c r="AR393" s="149" t="s">
        <v>120</v>
      </c>
      <c r="AT393" s="149" t="s">
        <v>311</v>
      </c>
      <c r="AU393" s="149" t="s">
        <v>88</v>
      </c>
      <c r="AY393" s="17" t="s">
        <v>309</v>
      </c>
      <c r="BE393" s="150">
        <f>IF(N393="základní",J393,0)</f>
        <v>0</v>
      </c>
      <c r="BF393" s="150">
        <f>IF(N393="snížená",J393,0)</f>
        <v>0</v>
      </c>
      <c r="BG393" s="150">
        <f>IF(N393="zákl. přenesená",J393,0)</f>
        <v>0</v>
      </c>
      <c r="BH393" s="150">
        <f>IF(N393="sníž. přenesená",J393,0)</f>
        <v>0</v>
      </c>
      <c r="BI393" s="150">
        <f>IF(N393="nulová",J393,0)</f>
        <v>0</v>
      </c>
      <c r="BJ393" s="17" t="s">
        <v>88</v>
      </c>
      <c r="BK393" s="150">
        <f>ROUND(I393*H393,2)</f>
        <v>0</v>
      </c>
      <c r="BL393" s="17" t="s">
        <v>120</v>
      </c>
      <c r="BM393" s="149" t="s">
        <v>2766</v>
      </c>
    </row>
    <row r="394" spans="2:65" s="1" customFormat="1" ht="39" x14ac:dyDescent="0.2">
      <c r="B394" s="33"/>
      <c r="D394" s="155" t="s">
        <v>318</v>
      </c>
      <c r="F394" s="156" t="s">
        <v>9370</v>
      </c>
      <c r="I394" s="153"/>
      <c r="L394" s="33"/>
      <c r="M394" s="154"/>
      <c r="T394" s="57"/>
      <c r="AT394" s="17" t="s">
        <v>318</v>
      </c>
      <c r="AU394" s="17" t="s">
        <v>88</v>
      </c>
    </row>
    <row r="395" spans="2:65" s="1" customFormat="1" ht="16.5" customHeight="1" x14ac:dyDescent="0.2">
      <c r="B395" s="137"/>
      <c r="C395" s="138" t="s">
        <v>1385</v>
      </c>
      <c r="D395" s="138" t="s">
        <v>311</v>
      </c>
      <c r="E395" s="139" t="s">
        <v>9362</v>
      </c>
      <c r="F395" s="140" t="s">
        <v>9363</v>
      </c>
      <c r="G395" s="141" t="s">
        <v>2702</v>
      </c>
      <c r="H395" s="142">
        <v>1</v>
      </c>
      <c r="I395" s="143"/>
      <c r="J395" s="144">
        <f>ROUND(I395*H395,2)</f>
        <v>0</v>
      </c>
      <c r="K395" s="206" t="s">
        <v>10982</v>
      </c>
      <c r="L395" s="33"/>
      <c r="M395" s="145" t="s">
        <v>1</v>
      </c>
      <c r="N395" s="146" t="s">
        <v>46</v>
      </c>
      <c r="P395" s="147">
        <f>O395*H395</f>
        <v>0</v>
      </c>
      <c r="Q395" s="147">
        <v>0</v>
      </c>
      <c r="R395" s="147">
        <f>Q395*H395</f>
        <v>0</v>
      </c>
      <c r="S395" s="147">
        <v>0</v>
      </c>
      <c r="T395" s="148">
        <f>S395*H395</f>
        <v>0</v>
      </c>
      <c r="AR395" s="149" t="s">
        <v>120</v>
      </c>
      <c r="AT395" s="149" t="s">
        <v>311</v>
      </c>
      <c r="AU395" s="149" t="s">
        <v>88</v>
      </c>
      <c r="AY395" s="17" t="s">
        <v>309</v>
      </c>
      <c r="BE395" s="150">
        <f>IF(N395="základní",J395,0)</f>
        <v>0</v>
      </c>
      <c r="BF395" s="150">
        <f>IF(N395="snížená",J395,0)</f>
        <v>0</v>
      </c>
      <c r="BG395" s="150">
        <f>IF(N395="zákl. přenesená",J395,0)</f>
        <v>0</v>
      </c>
      <c r="BH395" s="150">
        <f>IF(N395="sníž. přenesená",J395,0)</f>
        <v>0</v>
      </c>
      <c r="BI395" s="150">
        <f>IF(N395="nulová",J395,0)</f>
        <v>0</v>
      </c>
      <c r="BJ395" s="17" t="s">
        <v>88</v>
      </c>
      <c r="BK395" s="150">
        <f>ROUND(I395*H395,2)</f>
        <v>0</v>
      </c>
      <c r="BL395" s="17" t="s">
        <v>120</v>
      </c>
      <c r="BM395" s="149" t="s">
        <v>2774</v>
      </c>
    </row>
    <row r="396" spans="2:65" s="1" customFormat="1" ht="48.75" x14ac:dyDescent="0.2">
      <c r="B396" s="33"/>
      <c r="D396" s="155" t="s">
        <v>318</v>
      </c>
      <c r="F396" s="156" t="s">
        <v>9364</v>
      </c>
      <c r="I396" s="153"/>
      <c r="L396" s="33"/>
      <c r="M396" s="154"/>
      <c r="T396" s="57"/>
      <c r="AT396" s="17" t="s">
        <v>318</v>
      </c>
      <c r="AU396" s="17" t="s">
        <v>88</v>
      </c>
    </row>
    <row r="397" spans="2:65" s="1" customFormat="1" ht="16.5" customHeight="1" x14ac:dyDescent="0.2">
      <c r="B397" s="137"/>
      <c r="C397" s="138" t="s">
        <v>1391</v>
      </c>
      <c r="D397" s="138" t="s">
        <v>311</v>
      </c>
      <c r="E397" s="139" t="s">
        <v>9365</v>
      </c>
      <c r="F397" s="140" t="s">
        <v>9366</v>
      </c>
      <c r="G397" s="141" t="s">
        <v>2702</v>
      </c>
      <c r="H397" s="142">
        <v>1</v>
      </c>
      <c r="I397" s="143"/>
      <c r="J397" s="144">
        <f>ROUND(I397*H397,2)</f>
        <v>0</v>
      </c>
      <c r="K397" s="206" t="s">
        <v>10982</v>
      </c>
      <c r="L397" s="33"/>
      <c r="M397" s="145" t="s">
        <v>1</v>
      </c>
      <c r="N397" s="146" t="s">
        <v>46</v>
      </c>
      <c r="P397" s="147">
        <f>O397*H397</f>
        <v>0</v>
      </c>
      <c r="Q397" s="147">
        <v>0</v>
      </c>
      <c r="R397" s="147">
        <f>Q397*H397</f>
        <v>0</v>
      </c>
      <c r="S397" s="147">
        <v>0</v>
      </c>
      <c r="T397" s="148">
        <f>S397*H397</f>
        <v>0</v>
      </c>
      <c r="AR397" s="149" t="s">
        <v>120</v>
      </c>
      <c r="AT397" s="149" t="s">
        <v>311</v>
      </c>
      <c r="AU397" s="149" t="s">
        <v>88</v>
      </c>
      <c r="AY397" s="17" t="s">
        <v>309</v>
      </c>
      <c r="BE397" s="150">
        <f>IF(N397="základní",J397,0)</f>
        <v>0</v>
      </c>
      <c r="BF397" s="150">
        <f>IF(N397="snížená",J397,0)</f>
        <v>0</v>
      </c>
      <c r="BG397" s="150">
        <f>IF(N397="zákl. přenesená",J397,0)</f>
        <v>0</v>
      </c>
      <c r="BH397" s="150">
        <f>IF(N397="sníž. přenesená",J397,0)</f>
        <v>0</v>
      </c>
      <c r="BI397" s="150">
        <f>IF(N397="nulová",J397,0)</f>
        <v>0</v>
      </c>
      <c r="BJ397" s="17" t="s">
        <v>88</v>
      </c>
      <c r="BK397" s="150">
        <f>ROUND(I397*H397,2)</f>
        <v>0</v>
      </c>
      <c r="BL397" s="17" t="s">
        <v>120</v>
      </c>
      <c r="BM397" s="149" t="s">
        <v>2782</v>
      </c>
    </row>
    <row r="398" spans="2:65" s="1" customFormat="1" ht="39" x14ac:dyDescent="0.2">
      <c r="B398" s="33"/>
      <c r="D398" s="155" t="s">
        <v>318</v>
      </c>
      <c r="F398" s="156" t="s">
        <v>9367</v>
      </c>
      <c r="I398" s="153"/>
      <c r="L398" s="33"/>
      <c r="M398" s="154"/>
      <c r="T398" s="57"/>
      <c r="AT398" s="17" t="s">
        <v>318</v>
      </c>
      <c r="AU398" s="17" t="s">
        <v>88</v>
      </c>
    </row>
    <row r="399" spans="2:65" s="1" customFormat="1" ht="16.5" customHeight="1" x14ac:dyDescent="0.2">
      <c r="B399" s="137"/>
      <c r="C399" s="138" t="s">
        <v>1394</v>
      </c>
      <c r="D399" s="138" t="s">
        <v>311</v>
      </c>
      <c r="E399" s="139" t="s">
        <v>9368</v>
      </c>
      <c r="F399" s="140" t="s">
        <v>9369</v>
      </c>
      <c r="G399" s="141" t="s">
        <v>2702</v>
      </c>
      <c r="H399" s="142">
        <v>1</v>
      </c>
      <c r="I399" s="143"/>
      <c r="J399" s="144">
        <f>ROUND(I399*H399,2)</f>
        <v>0</v>
      </c>
      <c r="K399" s="206" t="s">
        <v>10982</v>
      </c>
      <c r="L399" s="33"/>
      <c r="M399" s="145" t="s">
        <v>1</v>
      </c>
      <c r="N399" s="146" t="s">
        <v>46</v>
      </c>
      <c r="P399" s="147">
        <f>O399*H399</f>
        <v>0</v>
      </c>
      <c r="Q399" s="147">
        <v>0</v>
      </c>
      <c r="R399" s="147">
        <f>Q399*H399</f>
        <v>0</v>
      </c>
      <c r="S399" s="147">
        <v>0</v>
      </c>
      <c r="T399" s="148">
        <f>S399*H399</f>
        <v>0</v>
      </c>
      <c r="AR399" s="149" t="s">
        <v>120</v>
      </c>
      <c r="AT399" s="149" t="s">
        <v>311</v>
      </c>
      <c r="AU399" s="149" t="s">
        <v>88</v>
      </c>
      <c r="AY399" s="17" t="s">
        <v>309</v>
      </c>
      <c r="BE399" s="150">
        <f>IF(N399="základní",J399,0)</f>
        <v>0</v>
      </c>
      <c r="BF399" s="150">
        <f>IF(N399="snížená",J399,0)</f>
        <v>0</v>
      </c>
      <c r="BG399" s="150">
        <f>IF(N399="zákl. přenesená",J399,0)</f>
        <v>0</v>
      </c>
      <c r="BH399" s="150">
        <f>IF(N399="sníž. přenesená",J399,0)</f>
        <v>0</v>
      </c>
      <c r="BI399" s="150">
        <f>IF(N399="nulová",J399,0)</f>
        <v>0</v>
      </c>
      <c r="BJ399" s="17" t="s">
        <v>88</v>
      </c>
      <c r="BK399" s="150">
        <f>ROUND(I399*H399,2)</f>
        <v>0</v>
      </c>
      <c r="BL399" s="17" t="s">
        <v>120</v>
      </c>
      <c r="BM399" s="149" t="s">
        <v>2790</v>
      </c>
    </row>
    <row r="400" spans="2:65" s="1" customFormat="1" ht="39" x14ac:dyDescent="0.2">
      <c r="B400" s="33"/>
      <c r="D400" s="155" t="s">
        <v>318</v>
      </c>
      <c r="F400" s="156" t="s">
        <v>9370</v>
      </c>
      <c r="I400" s="153"/>
      <c r="L400" s="33"/>
      <c r="M400" s="154"/>
      <c r="T400" s="57"/>
      <c r="AT400" s="17" t="s">
        <v>318</v>
      </c>
      <c r="AU400" s="17" t="s">
        <v>88</v>
      </c>
    </row>
    <row r="401" spans="2:65" s="1" customFormat="1" ht="16.5" customHeight="1" x14ac:dyDescent="0.2">
      <c r="B401" s="137"/>
      <c r="C401" s="138" t="s">
        <v>1396</v>
      </c>
      <c r="D401" s="138" t="s">
        <v>311</v>
      </c>
      <c r="E401" s="139" t="s">
        <v>9426</v>
      </c>
      <c r="F401" s="140" t="s">
        <v>9427</v>
      </c>
      <c r="G401" s="141" t="s">
        <v>2702</v>
      </c>
      <c r="H401" s="142">
        <v>1</v>
      </c>
      <c r="I401" s="143"/>
      <c r="J401" s="144">
        <f>ROUND(I401*H401,2)</f>
        <v>0</v>
      </c>
      <c r="K401" s="206" t="s">
        <v>10982</v>
      </c>
      <c r="L401" s="33"/>
      <c r="M401" s="145" t="s">
        <v>1</v>
      </c>
      <c r="N401" s="146" t="s">
        <v>46</v>
      </c>
      <c r="P401" s="147">
        <f>O401*H401</f>
        <v>0</v>
      </c>
      <c r="Q401" s="147">
        <v>0</v>
      </c>
      <c r="R401" s="147">
        <f>Q401*H401</f>
        <v>0</v>
      </c>
      <c r="S401" s="147">
        <v>0</v>
      </c>
      <c r="T401" s="148">
        <f>S401*H401</f>
        <v>0</v>
      </c>
      <c r="AR401" s="149" t="s">
        <v>120</v>
      </c>
      <c r="AT401" s="149" t="s">
        <v>311</v>
      </c>
      <c r="AU401" s="149" t="s">
        <v>88</v>
      </c>
      <c r="AY401" s="17" t="s">
        <v>309</v>
      </c>
      <c r="BE401" s="150">
        <f>IF(N401="základní",J401,0)</f>
        <v>0</v>
      </c>
      <c r="BF401" s="150">
        <f>IF(N401="snížená",J401,0)</f>
        <v>0</v>
      </c>
      <c r="BG401" s="150">
        <f>IF(N401="zákl. přenesená",J401,0)</f>
        <v>0</v>
      </c>
      <c r="BH401" s="150">
        <f>IF(N401="sníž. přenesená",J401,0)</f>
        <v>0</v>
      </c>
      <c r="BI401" s="150">
        <f>IF(N401="nulová",J401,0)</f>
        <v>0</v>
      </c>
      <c r="BJ401" s="17" t="s">
        <v>88</v>
      </c>
      <c r="BK401" s="150">
        <f>ROUND(I401*H401,2)</f>
        <v>0</v>
      </c>
      <c r="BL401" s="17" t="s">
        <v>120</v>
      </c>
      <c r="BM401" s="149" t="s">
        <v>2798</v>
      </c>
    </row>
    <row r="402" spans="2:65" s="1" customFormat="1" ht="97.5" x14ac:dyDescent="0.2">
      <c r="B402" s="33"/>
      <c r="D402" s="155" t="s">
        <v>318</v>
      </c>
      <c r="F402" s="156" t="s">
        <v>9428</v>
      </c>
      <c r="I402" s="153"/>
      <c r="L402" s="33"/>
      <c r="M402" s="154"/>
      <c r="T402" s="57"/>
      <c r="AT402" s="17" t="s">
        <v>318</v>
      </c>
      <c r="AU402" s="17" t="s">
        <v>88</v>
      </c>
    </row>
    <row r="403" spans="2:65" s="1" customFormat="1" ht="16.5" customHeight="1" x14ac:dyDescent="0.2">
      <c r="B403" s="137"/>
      <c r="C403" s="138" t="s">
        <v>1398</v>
      </c>
      <c r="D403" s="138" t="s">
        <v>311</v>
      </c>
      <c r="E403" s="139" t="s">
        <v>9377</v>
      </c>
      <c r="F403" s="140" t="s">
        <v>9378</v>
      </c>
      <c r="G403" s="141" t="s">
        <v>2702</v>
      </c>
      <c r="H403" s="142">
        <v>1</v>
      </c>
      <c r="I403" s="143"/>
      <c r="J403" s="144">
        <f>ROUND(I403*H403,2)</f>
        <v>0</v>
      </c>
      <c r="K403" s="206" t="s">
        <v>10982</v>
      </c>
      <c r="L403" s="33"/>
      <c r="M403" s="145" t="s">
        <v>1</v>
      </c>
      <c r="N403" s="146" t="s">
        <v>46</v>
      </c>
      <c r="P403" s="147">
        <f>O403*H403</f>
        <v>0</v>
      </c>
      <c r="Q403" s="147">
        <v>0</v>
      </c>
      <c r="R403" s="147">
        <f>Q403*H403</f>
        <v>0</v>
      </c>
      <c r="S403" s="147">
        <v>0</v>
      </c>
      <c r="T403" s="148">
        <f>S403*H403</f>
        <v>0</v>
      </c>
      <c r="AR403" s="149" t="s">
        <v>120</v>
      </c>
      <c r="AT403" s="149" t="s">
        <v>311</v>
      </c>
      <c r="AU403" s="149" t="s">
        <v>88</v>
      </c>
      <c r="AY403" s="17" t="s">
        <v>309</v>
      </c>
      <c r="BE403" s="150">
        <f>IF(N403="základní",J403,0)</f>
        <v>0</v>
      </c>
      <c r="BF403" s="150">
        <f>IF(N403="snížená",J403,0)</f>
        <v>0</v>
      </c>
      <c r="BG403" s="150">
        <f>IF(N403="zákl. přenesená",J403,0)</f>
        <v>0</v>
      </c>
      <c r="BH403" s="150">
        <f>IF(N403="sníž. přenesená",J403,0)</f>
        <v>0</v>
      </c>
      <c r="BI403" s="150">
        <f>IF(N403="nulová",J403,0)</f>
        <v>0</v>
      </c>
      <c r="BJ403" s="17" t="s">
        <v>88</v>
      </c>
      <c r="BK403" s="150">
        <f>ROUND(I403*H403,2)</f>
        <v>0</v>
      </c>
      <c r="BL403" s="17" t="s">
        <v>120</v>
      </c>
      <c r="BM403" s="149" t="s">
        <v>2806</v>
      </c>
    </row>
    <row r="404" spans="2:65" s="1" customFormat="1" ht="39" x14ac:dyDescent="0.2">
      <c r="B404" s="33"/>
      <c r="D404" s="155" t="s">
        <v>318</v>
      </c>
      <c r="F404" s="156" t="s">
        <v>9379</v>
      </c>
      <c r="I404" s="153"/>
      <c r="L404" s="33"/>
      <c r="M404" s="154"/>
      <c r="T404" s="57"/>
      <c r="AT404" s="17" t="s">
        <v>318</v>
      </c>
      <c r="AU404" s="17" t="s">
        <v>88</v>
      </c>
    </row>
    <row r="405" spans="2:65" s="1" customFormat="1" ht="16.5" customHeight="1" x14ac:dyDescent="0.2">
      <c r="B405" s="137"/>
      <c r="C405" s="138" t="s">
        <v>1402</v>
      </c>
      <c r="D405" s="138" t="s">
        <v>311</v>
      </c>
      <c r="E405" s="139" t="s">
        <v>9380</v>
      </c>
      <c r="F405" s="140" t="s">
        <v>9381</v>
      </c>
      <c r="G405" s="141" t="s">
        <v>2702</v>
      </c>
      <c r="H405" s="142">
        <v>1</v>
      </c>
      <c r="I405" s="143"/>
      <c r="J405" s="144">
        <f>ROUND(I405*H405,2)</f>
        <v>0</v>
      </c>
      <c r="K405" s="206" t="s">
        <v>10982</v>
      </c>
      <c r="L405" s="33"/>
      <c r="M405" s="145" t="s">
        <v>1</v>
      </c>
      <c r="N405" s="146" t="s">
        <v>46</v>
      </c>
      <c r="P405" s="147">
        <f>O405*H405</f>
        <v>0</v>
      </c>
      <c r="Q405" s="147">
        <v>0</v>
      </c>
      <c r="R405" s="147">
        <f>Q405*H405</f>
        <v>0</v>
      </c>
      <c r="S405" s="147">
        <v>0</v>
      </c>
      <c r="T405" s="148">
        <f>S405*H405</f>
        <v>0</v>
      </c>
      <c r="AR405" s="149" t="s">
        <v>120</v>
      </c>
      <c r="AT405" s="149" t="s">
        <v>311</v>
      </c>
      <c r="AU405" s="149" t="s">
        <v>88</v>
      </c>
      <c r="AY405" s="17" t="s">
        <v>309</v>
      </c>
      <c r="BE405" s="150">
        <f>IF(N405="základní",J405,0)</f>
        <v>0</v>
      </c>
      <c r="BF405" s="150">
        <f>IF(N405="snížená",J405,0)</f>
        <v>0</v>
      </c>
      <c r="BG405" s="150">
        <f>IF(N405="zákl. přenesená",J405,0)</f>
        <v>0</v>
      </c>
      <c r="BH405" s="150">
        <f>IF(N405="sníž. přenesená",J405,0)</f>
        <v>0</v>
      </c>
      <c r="BI405" s="150">
        <f>IF(N405="nulová",J405,0)</f>
        <v>0</v>
      </c>
      <c r="BJ405" s="17" t="s">
        <v>88</v>
      </c>
      <c r="BK405" s="150">
        <f>ROUND(I405*H405,2)</f>
        <v>0</v>
      </c>
      <c r="BL405" s="17" t="s">
        <v>120</v>
      </c>
      <c r="BM405" s="149" t="s">
        <v>2814</v>
      </c>
    </row>
    <row r="406" spans="2:65" s="1" customFormat="1" ht="29.25" x14ac:dyDescent="0.2">
      <c r="B406" s="33"/>
      <c r="D406" s="155" t="s">
        <v>318</v>
      </c>
      <c r="F406" s="156" t="s">
        <v>9382</v>
      </c>
      <c r="I406" s="153"/>
      <c r="L406" s="33"/>
      <c r="M406" s="154"/>
      <c r="T406" s="57"/>
      <c r="AT406" s="17" t="s">
        <v>318</v>
      </c>
      <c r="AU406" s="17" t="s">
        <v>88</v>
      </c>
    </row>
    <row r="407" spans="2:65" s="1" customFormat="1" ht="16.5" customHeight="1" x14ac:dyDescent="0.2">
      <c r="B407" s="137"/>
      <c r="C407" s="138" t="s">
        <v>1409</v>
      </c>
      <c r="D407" s="138" t="s">
        <v>311</v>
      </c>
      <c r="E407" s="139" t="s">
        <v>9383</v>
      </c>
      <c r="F407" s="140" t="s">
        <v>9384</v>
      </c>
      <c r="G407" s="141" t="s">
        <v>2702</v>
      </c>
      <c r="H407" s="142">
        <v>1</v>
      </c>
      <c r="I407" s="143"/>
      <c r="J407" s="144">
        <f>ROUND(I407*H407,2)</f>
        <v>0</v>
      </c>
      <c r="K407" s="206" t="s">
        <v>10982</v>
      </c>
      <c r="L407" s="33"/>
      <c r="M407" s="145" t="s">
        <v>1</v>
      </c>
      <c r="N407" s="146" t="s">
        <v>46</v>
      </c>
      <c r="P407" s="147">
        <f>O407*H407</f>
        <v>0</v>
      </c>
      <c r="Q407" s="147">
        <v>0</v>
      </c>
      <c r="R407" s="147">
        <f>Q407*H407</f>
        <v>0</v>
      </c>
      <c r="S407" s="147">
        <v>0</v>
      </c>
      <c r="T407" s="148">
        <f>S407*H407</f>
        <v>0</v>
      </c>
      <c r="AR407" s="149" t="s">
        <v>120</v>
      </c>
      <c r="AT407" s="149" t="s">
        <v>311</v>
      </c>
      <c r="AU407" s="149" t="s">
        <v>88</v>
      </c>
      <c r="AY407" s="17" t="s">
        <v>309</v>
      </c>
      <c r="BE407" s="150">
        <f>IF(N407="základní",J407,0)</f>
        <v>0</v>
      </c>
      <c r="BF407" s="150">
        <f>IF(N407="snížená",J407,0)</f>
        <v>0</v>
      </c>
      <c r="BG407" s="150">
        <f>IF(N407="zákl. přenesená",J407,0)</f>
        <v>0</v>
      </c>
      <c r="BH407" s="150">
        <f>IF(N407="sníž. přenesená",J407,0)</f>
        <v>0</v>
      </c>
      <c r="BI407" s="150">
        <f>IF(N407="nulová",J407,0)</f>
        <v>0</v>
      </c>
      <c r="BJ407" s="17" t="s">
        <v>88</v>
      </c>
      <c r="BK407" s="150">
        <f>ROUND(I407*H407,2)</f>
        <v>0</v>
      </c>
      <c r="BL407" s="17" t="s">
        <v>120</v>
      </c>
      <c r="BM407" s="149" t="s">
        <v>2822</v>
      </c>
    </row>
    <row r="408" spans="2:65" s="1" customFormat="1" ht="29.25" x14ac:dyDescent="0.2">
      <c r="B408" s="33"/>
      <c r="D408" s="155" t="s">
        <v>318</v>
      </c>
      <c r="F408" s="156" t="s">
        <v>9385</v>
      </c>
      <c r="I408" s="153"/>
      <c r="L408" s="33"/>
      <c r="M408" s="154"/>
      <c r="T408" s="57"/>
      <c r="AT408" s="17" t="s">
        <v>318</v>
      </c>
      <c r="AU408" s="17" t="s">
        <v>88</v>
      </c>
    </row>
    <row r="409" spans="2:65" s="1" customFormat="1" ht="16.5" customHeight="1" x14ac:dyDescent="0.2">
      <c r="B409" s="137"/>
      <c r="C409" s="138" t="s">
        <v>1414</v>
      </c>
      <c r="D409" s="138" t="s">
        <v>311</v>
      </c>
      <c r="E409" s="139" t="s">
        <v>9362</v>
      </c>
      <c r="F409" s="140" t="s">
        <v>9363</v>
      </c>
      <c r="G409" s="141" t="s">
        <v>2702</v>
      </c>
      <c r="H409" s="142">
        <v>1</v>
      </c>
      <c r="I409" s="143"/>
      <c r="J409" s="144">
        <f>ROUND(I409*H409,2)</f>
        <v>0</v>
      </c>
      <c r="K409" s="206" t="s">
        <v>10982</v>
      </c>
      <c r="L409" s="33"/>
      <c r="M409" s="145" t="s">
        <v>1</v>
      </c>
      <c r="N409" s="146" t="s">
        <v>46</v>
      </c>
      <c r="P409" s="147">
        <f>O409*H409</f>
        <v>0</v>
      </c>
      <c r="Q409" s="147">
        <v>0</v>
      </c>
      <c r="R409" s="147">
        <f>Q409*H409</f>
        <v>0</v>
      </c>
      <c r="S409" s="147">
        <v>0</v>
      </c>
      <c r="T409" s="148">
        <f>S409*H409</f>
        <v>0</v>
      </c>
      <c r="AR409" s="149" t="s">
        <v>120</v>
      </c>
      <c r="AT409" s="149" t="s">
        <v>311</v>
      </c>
      <c r="AU409" s="149" t="s">
        <v>88</v>
      </c>
      <c r="AY409" s="17" t="s">
        <v>309</v>
      </c>
      <c r="BE409" s="150">
        <f>IF(N409="základní",J409,0)</f>
        <v>0</v>
      </c>
      <c r="BF409" s="150">
        <f>IF(N409="snížená",J409,0)</f>
        <v>0</v>
      </c>
      <c r="BG409" s="150">
        <f>IF(N409="zákl. přenesená",J409,0)</f>
        <v>0</v>
      </c>
      <c r="BH409" s="150">
        <f>IF(N409="sníž. přenesená",J409,0)</f>
        <v>0</v>
      </c>
      <c r="BI409" s="150">
        <f>IF(N409="nulová",J409,0)</f>
        <v>0</v>
      </c>
      <c r="BJ409" s="17" t="s">
        <v>88</v>
      </c>
      <c r="BK409" s="150">
        <f>ROUND(I409*H409,2)</f>
        <v>0</v>
      </c>
      <c r="BL409" s="17" t="s">
        <v>120</v>
      </c>
      <c r="BM409" s="149" t="s">
        <v>2830</v>
      </c>
    </row>
    <row r="410" spans="2:65" s="1" customFormat="1" ht="48.75" x14ac:dyDescent="0.2">
      <c r="B410" s="33"/>
      <c r="D410" s="155" t="s">
        <v>318</v>
      </c>
      <c r="F410" s="156" t="s">
        <v>9364</v>
      </c>
      <c r="I410" s="153"/>
      <c r="L410" s="33"/>
      <c r="M410" s="154"/>
      <c r="T410" s="57"/>
      <c r="AT410" s="17" t="s">
        <v>318</v>
      </c>
      <c r="AU410" s="17" t="s">
        <v>88</v>
      </c>
    </row>
    <row r="411" spans="2:65" s="1" customFormat="1" ht="16.5" customHeight="1" x14ac:dyDescent="0.2">
      <c r="B411" s="137"/>
      <c r="C411" s="138" t="s">
        <v>1419</v>
      </c>
      <c r="D411" s="138" t="s">
        <v>311</v>
      </c>
      <c r="E411" s="139" t="s">
        <v>9365</v>
      </c>
      <c r="F411" s="140" t="s">
        <v>9366</v>
      </c>
      <c r="G411" s="141" t="s">
        <v>2702</v>
      </c>
      <c r="H411" s="142">
        <v>1</v>
      </c>
      <c r="I411" s="143"/>
      <c r="J411" s="144">
        <f>ROUND(I411*H411,2)</f>
        <v>0</v>
      </c>
      <c r="K411" s="206" t="s">
        <v>10982</v>
      </c>
      <c r="L411" s="33"/>
      <c r="M411" s="145" t="s">
        <v>1</v>
      </c>
      <c r="N411" s="146" t="s">
        <v>46</v>
      </c>
      <c r="P411" s="147">
        <f>O411*H411</f>
        <v>0</v>
      </c>
      <c r="Q411" s="147">
        <v>0</v>
      </c>
      <c r="R411" s="147">
        <f>Q411*H411</f>
        <v>0</v>
      </c>
      <c r="S411" s="147">
        <v>0</v>
      </c>
      <c r="T411" s="148">
        <f>S411*H411</f>
        <v>0</v>
      </c>
      <c r="AR411" s="149" t="s">
        <v>120</v>
      </c>
      <c r="AT411" s="149" t="s">
        <v>311</v>
      </c>
      <c r="AU411" s="149" t="s">
        <v>88</v>
      </c>
      <c r="AY411" s="17" t="s">
        <v>309</v>
      </c>
      <c r="BE411" s="150">
        <f>IF(N411="základní",J411,0)</f>
        <v>0</v>
      </c>
      <c r="BF411" s="150">
        <f>IF(N411="snížená",J411,0)</f>
        <v>0</v>
      </c>
      <c r="BG411" s="150">
        <f>IF(N411="zákl. přenesená",J411,0)</f>
        <v>0</v>
      </c>
      <c r="BH411" s="150">
        <f>IF(N411="sníž. přenesená",J411,0)</f>
        <v>0</v>
      </c>
      <c r="BI411" s="150">
        <f>IF(N411="nulová",J411,0)</f>
        <v>0</v>
      </c>
      <c r="BJ411" s="17" t="s">
        <v>88</v>
      </c>
      <c r="BK411" s="150">
        <f>ROUND(I411*H411,2)</f>
        <v>0</v>
      </c>
      <c r="BL411" s="17" t="s">
        <v>120</v>
      </c>
      <c r="BM411" s="149" t="s">
        <v>2838</v>
      </c>
    </row>
    <row r="412" spans="2:65" s="1" customFormat="1" ht="39" x14ac:dyDescent="0.2">
      <c r="B412" s="33"/>
      <c r="D412" s="155" t="s">
        <v>318</v>
      </c>
      <c r="F412" s="156" t="s">
        <v>9367</v>
      </c>
      <c r="I412" s="153"/>
      <c r="L412" s="33"/>
      <c r="M412" s="154"/>
      <c r="T412" s="57"/>
      <c r="AT412" s="17" t="s">
        <v>318</v>
      </c>
      <c r="AU412" s="17" t="s">
        <v>88</v>
      </c>
    </row>
    <row r="413" spans="2:65" s="1" customFormat="1" ht="16.5" customHeight="1" x14ac:dyDescent="0.2">
      <c r="B413" s="137"/>
      <c r="C413" s="138" t="s">
        <v>1425</v>
      </c>
      <c r="D413" s="138" t="s">
        <v>311</v>
      </c>
      <c r="E413" s="139" t="s">
        <v>9368</v>
      </c>
      <c r="F413" s="140" t="s">
        <v>9369</v>
      </c>
      <c r="G413" s="141" t="s">
        <v>2702</v>
      </c>
      <c r="H413" s="142">
        <v>1</v>
      </c>
      <c r="I413" s="143"/>
      <c r="J413" s="144">
        <f>ROUND(I413*H413,2)</f>
        <v>0</v>
      </c>
      <c r="K413" s="206" t="s">
        <v>10982</v>
      </c>
      <c r="L413" s="33"/>
      <c r="M413" s="145" t="s">
        <v>1</v>
      </c>
      <c r="N413" s="146" t="s">
        <v>46</v>
      </c>
      <c r="P413" s="147">
        <f>O413*H413</f>
        <v>0</v>
      </c>
      <c r="Q413" s="147">
        <v>0</v>
      </c>
      <c r="R413" s="147">
        <f>Q413*H413</f>
        <v>0</v>
      </c>
      <c r="S413" s="147">
        <v>0</v>
      </c>
      <c r="T413" s="148">
        <f>S413*H413</f>
        <v>0</v>
      </c>
      <c r="AR413" s="149" t="s">
        <v>120</v>
      </c>
      <c r="AT413" s="149" t="s">
        <v>311</v>
      </c>
      <c r="AU413" s="149" t="s">
        <v>88</v>
      </c>
      <c r="AY413" s="17" t="s">
        <v>309</v>
      </c>
      <c r="BE413" s="150">
        <f>IF(N413="základní",J413,0)</f>
        <v>0</v>
      </c>
      <c r="BF413" s="150">
        <f>IF(N413="snížená",J413,0)</f>
        <v>0</v>
      </c>
      <c r="BG413" s="150">
        <f>IF(N413="zákl. přenesená",J413,0)</f>
        <v>0</v>
      </c>
      <c r="BH413" s="150">
        <f>IF(N413="sníž. přenesená",J413,0)</f>
        <v>0</v>
      </c>
      <c r="BI413" s="150">
        <f>IF(N413="nulová",J413,0)</f>
        <v>0</v>
      </c>
      <c r="BJ413" s="17" t="s">
        <v>88</v>
      </c>
      <c r="BK413" s="150">
        <f>ROUND(I413*H413,2)</f>
        <v>0</v>
      </c>
      <c r="BL413" s="17" t="s">
        <v>120</v>
      </c>
      <c r="BM413" s="149" t="s">
        <v>2846</v>
      </c>
    </row>
    <row r="414" spans="2:65" s="1" customFormat="1" ht="39" x14ac:dyDescent="0.2">
      <c r="B414" s="33"/>
      <c r="D414" s="155" t="s">
        <v>318</v>
      </c>
      <c r="F414" s="156" t="s">
        <v>9370</v>
      </c>
      <c r="I414" s="153"/>
      <c r="L414" s="33"/>
      <c r="M414" s="154"/>
      <c r="T414" s="57"/>
      <c r="AT414" s="17" t="s">
        <v>318</v>
      </c>
      <c r="AU414" s="17" t="s">
        <v>88</v>
      </c>
    </row>
    <row r="415" spans="2:65" s="1" customFormat="1" ht="16.5" customHeight="1" x14ac:dyDescent="0.2">
      <c r="B415" s="137"/>
      <c r="C415" s="138" t="s">
        <v>1430</v>
      </c>
      <c r="D415" s="138" t="s">
        <v>311</v>
      </c>
      <c r="E415" s="139" t="s">
        <v>9362</v>
      </c>
      <c r="F415" s="140" t="s">
        <v>9363</v>
      </c>
      <c r="G415" s="141" t="s">
        <v>2702</v>
      </c>
      <c r="H415" s="142">
        <v>1</v>
      </c>
      <c r="I415" s="143"/>
      <c r="J415" s="144">
        <f>ROUND(I415*H415,2)</f>
        <v>0</v>
      </c>
      <c r="K415" s="206" t="s">
        <v>10982</v>
      </c>
      <c r="L415" s="33"/>
      <c r="M415" s="145" t="s">
        <v>1</v>
      </c>
      <c r="N415" s="146" t="s">
        <v>46</v>
      </c>
      <c r="P415" s="147">
        <f>O415*H415</f>
        <v>0</v>
      </c>
      <c r="Q415" s="147">
        <v>0</v>
      </c>
      <c r="R415" s="147">
        <f>Q415*H415</f>
        <v>0</v>
      </c>
      <c r="S415" s="147">
        <v>0</v>
      </c>
      <c r="T415" s="148">
        <f>S415*H415</f>
        <v>0</v>
      </c>
      <c r="AR415" s="149" t="s">
        <v>120</v>
      </c>
      <c r="AT415" s="149" t="s">
        <v>311</v>
      </c>
      <c r="AU415" s="149" t="s">
        <v>88</v>
      </c>
      <c r="AY415" s="17" t="s">
        <v>309</v>
      </c>
      <c r="BE415" s="150">
        <f>IF(N415="základní",J415,0)</f>
        <v>0</v>
      </c>
      <c r="BF415" s="150">
        <f>IF(N415="snížená",J415,0)</f>
        <v>0</v>
      </c>
      <c r="BG415" s="150">
        <f>IF(N415="zákl. přenesená",J415,0)</f>
        <v>0</v>
      </c>
      <c r="BH415" s="150">
        <f>IF(N415="sníž. přenesená",J415,0)</f>
        <v>0</v>
      </c>
      <c r="BI415" s="150">
        <f>IF(N415="nulová",J415,0)</f>
        <v>0</v>
      </c>
      <c r="BJ415" s="17" t="s">
        <v>88</v>
      </c>
      <c r="BK415" s="150">
        <f>ROUND(I415*H415,2)</f>
        <v>0</v>
      </c>
      <c r="BL415" s="17" t="s">
        <v>120</v>
      </c>
      <c r="BM415" s="149" t="s">
        <v>2854</v>
      </c>
    </row>
    <row r="416" spans="2:65" s="1" customFormat="1" ht="48.75" x14ac:dyDescent="0.2">
      <c r="B416" s="33"/>
      <c r="D416" s="155" t="s">
        <v>318</v>
      </c>
      <c r="F416" s="156" t="s">
        <v>9364</v>
      </c>
      <c r="I416" s="153"/>
      <c r="L416" s="33"/>
      <c r="M416" s="154"/>
      <c r="T416" s="57"/>
      <c r="AT416" s="17" t="s">
        <v>318</v>
      </c>
      <c r="AU416" s="17" t="s">
        <v>88</v>
      </c>
    </row>
    <row r="417" spans="2:65" s="1" customFormat="1" ht="16.5" customHeight="1" x14ac:dyDescent="0.2">
      <c r="B417" s="137"/>
      <c r="C417" s="138" t="s">
        <v>1435</v>
      </c>
      <c r="D417" s="138" t="s">
        <v>311</v>
      </c>
      <c r="E417" s="139" t="s">
        <v>9365</v>
      </c>
      <c r="F417" s="140" t="s">
        <v>9366</v>
      </c>
      <c r="G417" s="141" t="s">
        <v>2702</v>
      </c>
      <c r="H417" s="142">
        <v>1</v>
      </c>
      <c r="I417" s="143"/>
      <c r="J417" s="144">
        <f>ROUND(I417*H417,2)</f>
        <v>0</v>
      </c>
      <c r="K417" s="206" t="s">
        <v>10982</v>
      </c>
      <c r="L417" s="33"/>
      <c r="M417" s="145" t="s">
        <v>1</v>
      </c>
      <c r="N417" s="146" t="s">
        <v>46</v>
      </c>
      <c r="P417" s="147">
        <f>O417*H417</f>
        <v>0</v>
      </c>
      <c r="Q417" s="147">
        <v>0</v>
      </c>
      <c r="R417" s="147">
        <f>Q417*H417</f>
        <v>0</v>
      </c>
      <c r="S417" s="147">
        <v>0</v>
      </c>
      <c r="T417" s="148">
        <f>S417*H417</f>
        <v>0</v>
      </c>
      <c r="AR417" s="149" t="s">
        <v>120</v>
      </c>
      <c r="AT417" s="149" t="s">
        <v>311</v>
      </c>
      <c r="AU417" s="149" t="s">
        <v>88</v>
      </c>
      <c r="AY417" s="17" t="s">
        <v>309</v>
      </c>
      <c r="BE417" s="150">
        <f>IF(N417="základní",J417,0)</f>
        <v>0</v>
      </c>
      <c r="BF417" s="150">
        <f>IF(N417="snížená",J417,0)</f>
        <v>0</v>
      </c>
      <c r="BG417" s="150">
        <f>IF(N417="zákl. přenesená",J417,0)</f>
        <v>0</v>
      </c>
      <c r="BH417" s="150">
        <f>IF(N417="sníž. přenesená",J417,0)</f>
        <v>0</v>
      </c>
      <c r="BI417" s="150">
        <f>IF(N417="nulová",J417,0)</f>
        <v>0</v>
      </c>
      <c r="BJ417" s="17" t="s">
        <v>88</v>
      </c>
      <c r="BK417" s="150">
        <f>ROUND(I417*H417,2)</f>
        <v>0</v>
      </c>
      <c r="BL417" s="17" t="s">
        <v>120</v>
      </c>
      <c r="BM417" s="149" t="s">
        <v>2862</v>
      </c>
    </row>
    <row r="418" spans="2:65" s="1" customFormat="1" ht="39" x14ac:dyDescent="0.2">
      <c r="B418" s="33"/>
      <c r="D418" s="155" t="s">
        <v>318</v>
      </c>
      <c r="F418" s="156" t="s">
        <v>9367</v>
      </c>
      <c r="I418" s="153"/>
      <c r="L418" s="33"/>
      <c r="M418" s="154"/>
      <c r="T418" s="57"/>
      <c r="AT418" s="17" t="s">
        <v>318</v>
      </c>
      <c r="AU418" s="17" t="s">
        <v>88</v>
      </c>
    </row>
    <row r="419" spans="2:65" s="1" customFormat="1" ht="16.5" customHeight="1" x14ac:dyDescent="0.2">
      <c r="B419" s="137"/>
      <c r="C419" s="138" t="s">
        <v>1440</v>
      </c>
      <c r="D419" s="138" t="s">
        <v>311</v>
      </c>
      <c r="E419" s="139" t="s">
        <v>9368</v>
      </c>
      <c r="F419" s="140" t="s">
        <v>9369</v>
      </c>
      <c r="G419" s="141" t="s">
        <v>2702</v>
      </c>
      <c r="H419" s="142">
        <v>1</v>
      </c>
      <c r="I419" s="143"/>
      <c r="J419" s="144">
        <f>ROUND(I419*H419,2)</f>
        <v>0</v>
      </c>
      <c r="K419" s="206" t="s">
        <v>10982</v>
      </c>
      <c r="L419" s="33"/>
      <c r="M419" s="145" t="s">
        <v>1</v>
      </c>
      <c r="N419" s="146" t="s">
        <v>46</v>
      </c>
      <c r="P419" s="147">
        <f>O419*H419</f>
        <v>0</v>
      </c>
      <c r="Q419" s="147">
        <v>0</v>
      </c>
      <c r="R419" s="147">
        <f>Q419*H419</f>
        <v>0</v>
      </c>
      <c r="S419" s="147">
        <v>0</v>
      </c>
      <c r="T419" s="148">
        <f>S419*H419</f>
        <v>0</v>
      </c>
      <c r="AR419" s="149" t="s">
        <v>120</v>
      </c>
      <c r="AT419" s="149" t="s">
        <v>311</v>
      </c>
      <c r="AU419" s="149" t="s">
        <v>88</v>
      </c>
      <c r="AY419" s="17" t="s">
        <v>309</v>
      </c>
      <c r="BE419" s="150">
        <f>IF(N419="základní",J419,0)</f>
        <v>0</v>
      </c>
      <c r="BF419" s="150">
        <f>IF(N419="snížená",J419,0)</f>
        <v>0</v>
      </c>
      <c r="BG419" s="150">
        <f>IF(N419="zákl. přenesená",J419,0)</f>
        <v>0</v>
      </c>
      <c r="BH419" s="150">
        <f>IF(N419="sníž. přenesená",J419,0)</f>
        <v>0</v>
      </c>
      <c r="BI419" s="150">
        <f>IF(N419="nulová",J419,0)</f>
        <v>0</v>
      </c>
      <c r="BJ419" s="17" t="s">
        <v>88</v>
      </c>
      <c r="BK419" s="150">
        <f>ROUND(I419*H419,2)</f>
        <v>0</v>
      </c>
      <c r="BL419" s="17" t="s">
        <v>120</v>
      </c>
      <c r="BM419" s="149" t="s">
        <v>2870</v>
      </c>
    </row>
    <row r="420" spans="2:65" s="1" customFormat="1" ht="39" x14ac:dyDescent="0.2">
      <c r="B420" s="33"/>
      <c r="D420" s="155" t="s">
        <v>318</v>
      </c>
      <c r="F420" s="156" t="s">
        <v>9370</v>
      </c>
      <c r="I420" s="153"/>
      <c r="L420" s="33"/>
      <c r="M420" s="154"/>
      <c r="T420" s="57"/>
      <c r="AT420" s="17" t="s">
        <v>318</v>
      </c>
      <c r="AU420" s="17" t="s">
        <v>88</v>
      </c>
    </row>
    <row r="421" spans="2:65" s="1" customFormat="1" ht="16.5" customHeight="1" x14ac:dyDescent="0.2">
      <c r="B421" s="137"/>
      <c r="C421" s="138" t="s">
        <v>1445</v>
      </c>
      <c r="D421" s="138" t="s">
        <v>311</v>
      </c>
      <c r="E421" s="139" t="s">
        <v>9371</v>
      </c>
      <c r="F421" s="140" t="s">
        <v>9372</v>
      </c>
      <c r="G421" s="141" t="s">
        <v>2702</v>
      </c>
      <c r="H421" s="142">
        <v>1</v>
      </c>
      <c r="I421" s="143"/>
      <c r="J421" s="144">
        <f>ROUND(I421*H421,2)</f>
        <v>0</v>
      </c>
      <c r="K421" s="206" t="s">
        <v>10982</v>
      </c>
      <c r="L421" s="33"/>
      <c r="M421" s="145" t="s">
        <v>1</v>
      </c>
      <c r="N421" s="146" t="s">
        <v>46</v>
      </c>
      <c r="P421" s="147">
        <f>O421*H421</f>
        <v>0</v>
      </c>
      <c r="Q421" s="147">
        <v>0</v>
      </c>
      <c r="R421" s="147">
        <f>Q421*H421</f>
        <v>0</v>
      </c>
      <c r="S421" s="147">
        <v>0</v>
      </c>
      <c r="T421" s="148">
        <f>S421*H421</f>
        <v>0</v>
      </c>
      <c r="AR421" s="149" t="s">
        <v>120</v>
      </c>
      <c r="AT421" s="149" t="s">
        <v>311</v>
      </c>
      <c r="AU421" s="149" t="s">
        <v>88</v>
      </c>
      <c r="AY421" s="17" t="s">
        <v>309</v>
      </c>
      <c r="BE421" s="150">
        <f>IF(N421="základní",J421,0)</f>
        <v>0</v>
      </c>
      <c r="BF421" s="150">
        <f>IF(N421="snížená",J421,0)</f>
        <v>0</v>
      </c>
      <c r="BG421" s="150">
        <f>IF(N421="zákl. přenesená",J421,0)</f>
        <v>0</v>
      </c>
      <c r="BH421" s="150">
        <f>IF(N421="sníž. přenesená",J421,0)</f>
        <v>0</v>
      </c>
      <c r="BI421" s="150">
        <f>IF(N421="nulová",J421,0)</f>
        <v>0</v>
      </c>
      <c r="BJ421" s="17" t="s">
        <v>88</v>
      </c>
      <c r="BK421" s="150">
        <f>ROUND(I421*H421,2)</f>
        <v>0</v>
      </c>
      <c r="BL421" s="17" t="s">
        <v>120</v>
      </c>
      <c r="BM421" s="149" t="s">
        <v>2878</v>
      </c>
    </row>
    <row r="422" spans="2:65" s="1" customFormat="1" ht="48.75" x14ac:dyDescent="0.2">
      <c r="B422" s="33"/>
      <c r="D422" s="155" t="s">
        <v>318</v>
      </c>
      <c r="F422" s="156" t="s">
        <v>9373</v>
      </c>
      <c r="I422" s="153"/>
      <c r="L422" s="33"/>
      <c r="M422" s="154"/>
      <c r="T422" s="57"/>
      <c r="AT422" s="17" t="s">
        <v>318</v>
      </c>
      <c r="AU422" s="17" t="s">
        <v>88</v>
      </c>
    </row>
    <row r="423" spans="2:65" s="1" customFormat="1" ht="16.5" customHeight="1" x14ac:dyDescent="0.2">
      <c r="B423" s="137"/>
      <c r="C423" s="138" t="s">
        <v>1450</v>
      </c>
      <c r="D423" s="138" t="s">
        <v>311</v>
      </c>
      <c r="E423" s="139" t="s">
        <v>9374</v>
      </c>
      <c r="F423" s="140" t="s">
        <v>9375</v>
      </c>
      <c r="G423" s="141" t="s">
        <v>2702</v>
      </c>
      <c r="H423" s="142">
        <v>1</v>
      </c>
      <c r="I423" s="143"/>
      <c r="J423" s="144">
        <f>ROUND(I423*H423,2)</f>
        <v>0</v>
      </c>
      <c r="K423" s="206" t="s">
        <v>10982</v>
      </c>
      <c r="L423" s="33"/>
      <c r="M423" s="145" t="s">
        <v>1</v>
      </c>
      <c r="N423" s="146" t="s">
        <v>46</v>
      </c>
      <c r="P423" s="147">
        <f>O423*H423</f>
        <v>0</v>
      </c>
      <c r="Q423" s="147">
        <v>0</v>
      </c>
      <c r="R423" s="147">
        <f>Q423*H423</f>
        <v>0</v>
      </c>
      <c r="S423" s="147">
        <v>0</v>
      </c>
      <c r="T423" s="148">
        <f>S423*H423</f>
        <v>0</v>
      </c>
      <c r="AR423" s="149" t="s">
        <v>120</v>
      </c>
      <c r="AT423" s="149" t="s">
        <v>311</v>
      </c>
      <c r="AU423" s="149" t="s">
        <v>88</v>
      </c>
      <c r="AY423" s="17" t="s">
        <v>309</v>
      </c>
      <c r="BE423" s="150">
        <f>IF(N423="základní",J423,0)</f>
        <v>0</v>
      </c>
      <c r="BF423" s="150">
        <f>IF(N423="snížená",J423,0)</f>
        <v>0</v>
      </c>
      <c r="BG423" s="150">
        <f>IF(N423="zákl. přenesená",J423,0)</f>
        <v>0</v>
      </c>
      <c r="BH423" s="150">
        <f>IF(N423="sníž. přenesená",J423,0)</f>
        <v>0</v>
      </c>
      <c r="BI423" s="150">
        <f>IF(N423="nulová",J423,0)</f>
        <v>0</v>
      </c>
      <c r="BJ423" s="17" t="s">
        <v>88</v>
      </c>
      <c r="BK423" s="150">
        <f>ROUND(I423*H423,2)</f>
        <v>0</v>
      </c>
      <c r="BL423" s="17" t="s">
        <v>120</v>
      </c>
      <c r="BM423" s="149" t="s">
        <v>2886</v>
      </c>
    </row>
    <row r="424" spans="2:65" s="1" customFormat="1" ht="39" x14ac:dyDescent="0.2">
      <c r="B424" s="33"/>
      <c r="D424" s="155" t="s">
        <v>318</v>
      </c>
      <c r="F424" s="156" t="s">
        <v>9376</v>
      </c>
      <c r="I424" s="153"/>
      <c r="L424" s="33"/>
      <c r="M424" s="154"/>
      <c r="T424" s="57"/>
      <c r="AT424" s="17" t="s">
        <v>318</v>
      </c>
      <c r="AU424" s="17" t="s">
        <v>88</v>
      </c>
    </row>
    <row r="425" spans="2:65" s="1" customFormat="1" ht="16.5" customHeight="1" x14ac:dyDescent="0.2">
      <c r="B425" s="137"/>
      <c r="C425" s="138" t="s">
        <v>1457</v>
      </c>
      <c r="D425" s="138" t="s">
        <v>311</v>
      </c>
      <c r="E425" s="139" t="s">
        <v>9371</v>
      </c>
      <c r="F425" s="140" t="s">
        <v>9372</v>
      </c>
      <c r="G425" s="141" t="s">
        <v>2702</v>
      </c>
      <c r="H425" s="142">
        <v>1</v>
      </c>
      <c r="I425" s="143"/>
      <c r="J425" s="144">
        <f>ROUND(I425*H425,2)</f>
        <v>0</v>
      </c>
      <c r="K425" s="206" t="s">
        <v>10982</v>
      </c>
      <c r="L425" s="33"/>
      <c r="M425" s="145" t="s">
        <v>1</v>
      </c>
      <c r="N425" s="146" t="s">
        <v>46</v>
      </c>
      <c r="P425" s="147">
        <f>O425*H425</f>
        <v>0</v>
      </c>
      <c r="Q425" s="147">
        <v>0</v>
      </c>
      <c r="R425" s="147">
        <f>Q425*H425</f>
        <v>0</v>
      </c>
      <c r="S425" s="147">
        <v>0</v>
      </c>
      <c r="T425" s="148">
        <f>S425*H425</f>
        <v>0</v>
      </c>
      <c r="AR425" s="149" t="s">
        <v>120</v>
      </c>
      <c r="AT425" s="149" t="s">
        <v>311</v>
      </c>
      <c r="AU425" s="149" t="s">
        <v>88</v>
      </c>
      <c r="AY425" s="17" t="s">
        <v>309</v>
      </c>
      <c r="BE425" s="150">
        <f>IF(N425="základní",J425,0)</f>
        <v>0</v>
      </c>
      <c r="BF425" s="150">
        <f>IF(N425="snížená",J425,0)</f>
        <v>0</v>
      </c>
      <c r="BG425" s="150">
        <f>IF(N425="zákl. přenesená",J425,0)</f>
        <v>0</v>
      </c>
      <c r="BH425" s="150">
        <f>IF(N425="sníž. přenesená",J425,0)</f>
        <v>0</v>
      </c>
      <c r="BI425" s="150">
        <f>IF(N425="nulová",J425,0)</f>
        <v>0</v>
      </c>
      <c r="BJ425" s="17" t="s">
        <v>88</v>
      </c>
      <c r="BK425" s="150">
        <f>ROUND(I425*H425,2)</f>
        <v>0</v>
      </c>
      <c r="BL425" s="17" t="s">
        <v>120</v>
      </c>
      <c r="BM425" s="149" t="s">
        <v>2895</v>
      </c>
    </row>
    <row r="426" spans="2:65" s="1" customFormat="1" ht="48.75" x14ac:dyDescent="0.2">
      <c r="B426" s="33"/>
      <c r="D426" s="155" t="s">
        <v>318</v>
      </c>
      <c r="F426" s="156" t="s">
        <v>9373</v>
      </c>
      <c r="I426" s="153"/>
      <c r="L426" s="33"/>
      <c r="M426" s="154"/>
      <c r="T426" s="57"/>
      <c r="AT426" s="17" t="s">
        <v>318</v>
      </c>
      <c r="AU426" s="17" t="s">
        <v>88</v>
      </c>
    </row>
    <row r="427" spans="2:65" s="1" customFormat="1" ht="16.5" customHeight="1" x14ac:dyDescent="0.2">
      <c r="B427" s="137"/>
      <c r="C427" s="138" t="s">
        <v>1465</v>
      </c>
      <c r="D427" s="138" t="s">
        <v>311</v>
      </c>
      <c r="E427" s="139" t="s">
        <v>9374</v>
      </c>
      <c r="F427" s="140" t="s">
        <v>9375</v>
      </c>
      <c r="G427" s="141" t="s">
        <v>2702</v>
      </c>
      <c r="H427" s="142">
        <v>1</v>
      </c>
      <c r="I427" s="143"/>
      <c r="J427" s="144">
        <f>ROUND(I427*H427,2)</f>
        <v>0</v>
      </c>
      <c r="K427" s="206" t="s">
        <v>10982</v>
      </c>
      <c r="L427" s="33"/>
      <c r="M427" s="145" t="s">
        <v>1</v>
      </c>
      <c r="N427" s="146" t="s">
        <v>46</v>
      </c>
      <c r="P427" s="147">
        <f>O427*H427</f>
        <v>0</v>
      </c>
      <c r="Q427" s="147">
        <v>0</v>
      </c>
      <c r="R427" s="147">
        <f>Q427*H427</f>
        <v>0</v>
      </c>
      <c r="S427" s="147">
        <v>0</v>
      </c>
      <c r="T427" s="148">
        <f>S427*H427</f>
        <v>0</v>
      </c>
      <c r="AR427" s="149" t="s">
        <v>120</v>
      </c>
      <c r="AT427" s="149" t="s">
        <v>311</v>
      </c>
      <c r="AU427" s="149" t="s">
        <v>88</v>
      </c>
      <c r="AY427" s="17" t="s">
        <v>309</v>
      </c>
      <c r="BE427" s="150">
        <f>IF(N427="základní",J427,0)</f>
        <v>0</v>
      </c>
      <c r="BF427" s="150">
        <f>IF(N427="snížená",J427,0)</f>
        <v>0</v>
      </c>
      <c r="BG427" s="150">
        <f>IF(N427="zákl. přenesená",J427,0)</f>
        <v>0</v>
      </c>
      <c r="BH427" s="150">
        <f>IF(N427="sníž. přenesená",J427,0)</f>
        <v>0</v>
      </c>
      <c r="BI427" s="150">
        <f>IF(N427="nulová",J427,0)</f>
        <v>0</v>
      </c>
      <c r="BJ427" s="17" t="s">
        <v>88</v>
      </c>
      <c r="BK427" s="150">
        <f>ROUND(I427*H427,2)</f>
        <v>0</v>
      </c>
      <c r="BL427" s="17" t="s">
        <v>120</v>
      </c>
      <c r="BM427" s="149" t="s">
        <v>2903</v>
      </c>
    </row>
    <row r="428" spans="2:65" s="1" customFormat="1" ht="39" x14ac:dyDescent="0.2">
      <c r="B428" s="33"/>
      <c r="D428" s="155" t="s">
        <v>318</v>
      </c>
      <c r="F428" s="156" t="s">
        <v>9376</v>
      </c>
      <c r="I428" s="153"/>
      <c r="L428" s="33"/>
      <c r="M428" s="199"/>
      <c r="N428" s="173"/>
      <c r="O428" s="173"/>
      <c r="P428" s="173"/>
      <c r="Q428" s="173"/>
      <c r="R428" s="173"/>
      <c r="S428" s="173"/>
      <c r="T428" s="200"/>
      <c r="AT428" s="17" t="s">
        <v>318</v>
      </c>
      <c r="AU428" s="17" t="s">
        <v>88</v>
      </c>
    </row>
    <row r="429" spans="2:65" s="1" customFormat="1" ht="6.95" customHeight="1" x14ac:dyDescent="0.2">
      <c r="B429" s="45"/>
      <c r="C429" s="46"/>
      <c r="D429" s="46"/>
      <c r="E429" s="46"/>
      <c r="F429" s="46"/>
      <c r="G429" s="46"/>
      <c r="H429" s="46"/>
      <c r="I429" s="46"/>
      <c r="J429" s="46"/>
      <c r="K429" s="46"/>
      <c r="L429" s="33"/>
    </row>
  </sheetData>
  <autoFilter ref="C126:K428" xr:uid="{00000000-0009-0000-0000-000020000000}"/>
  <mergeCells count="15">
    <mergeCell ref="E113:H113"/>
    <mergeCell ref="E117:H117"/>
    <mergeCell ref="E115:H115"/>
    <mergeCell ref="E119:H119"/>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2:BM156"/>
  <sheetViews>
    <sheetView showGridLines="0" workbookViewId="0"/>
  </sheetViews>
  <sheetFormatPr defaultRowHeight="11.2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233" t="s">
        <v>5</v>
      </c>
      <c r="M2" s="234"/>
      <c r="N2" s="234"/>
      <c r="O2" s="234"/>
      <c r="P2" s="234"/>
      <c r="Q2" s="234"/>
      <c r="R2" s="234"/>
      <c r="S2" s="234"/>
      <c r="T2" s="234"/>
      <c r="U2" s="234"/>
      <c r="V2" s="234"/>
      <c r="AT2" s="17" t="s">
        <v>210</v>
      </c>
    </row>
    <row r="3" spans="2:46" ht="6.95" customHeight="1" x14ac:dyDescent="0.2">
      <c r="B3" s="18"/>
      <c r="C3" s="19"/>
      <c r="D3" s="19"/>
      <c r="E3" s="19"/>
      <c r="F3" s="19"/>
      <c r="G3" s="19"/>
      <c r="H3" s="19"/>
      <c r="I3" s="19"/>
      <c r="J3" s="19"/>
      <c r="K3" s="19"/>
      <c r="L3" s="20"/>
      <c r="AT3" s="17" t="s">
        <v>90</v>
      </c>
    </row>
    <row r="4" spans="2:46" ht="24.95" customHeight="1" x14ac:dyDescent="0.2">
      <c r="B4" s="20"/>
      <c r="D4" s="21" t="s">
        <v>275</v>
      </c>
      <c r="L4" s="20"/>
      <c r="M4" s="94" t="s">
        <v>10</v>
      </c>
      <c r="AT4" s="17" t="s">
        <v>3</v>
      </c>
    </row>
    <row r="5" spans="2:46" ht="6.95" customHeight="1" x14ac:dyDescent="0.2">
      <c r="B5" s="20"/>
      <c r="L5" s="20"/>
    </row>
    <row r="6" spans="2:46" ht="12" customHeight="1" x14ac:dyDescent="0.2">
      <c r="B6" s="20"/>
      <c r="D6" s="27" t="s">
        <v>16</v>
      </c>
      <c r="L6" s="20"/>
    </row>
    <row r="7" spans="2:46" ht="16.5" customHeight="1" x14ac:dyDescent="0.2">
      <c r="B7" s="20"/>
      <c r="E7" s="254" t="str">
        <f>'Rekapitulace stavby'!K6</f>
        <v>OBLASTNÍ NEMOCNICE JIČÍN PAVILON PSYCHIATRIE</v>
      </c>
      <c r="F7" s="255"/>
      <c r="G7" s="255"/>
      <c r="H7" s="255"/>
      <c r="L7" s="20"/>
    </row>
    <row r="8" spans="2:46" ht="12.75" x14ac:dyDescent="0.2">
      <c r="B8" s="20"/>
      <c r="D8" s="27" t="s">
        <v>276</v>
      </c>
      <c r="L8" s="20"/>
    </row>
    <row r="9" spans="2:46" ht="16.5" customHeight="1" x14ac:dyDescent="0.2">
      <c r="B9" s="20"/>
      <c r="E9" s="254" t="s">
        <v>277</v>
      </c>
      <c r="F9" s="234"/>
      <c r="G9" s="234"/>
      <c r="H9" s="234"/>
      <c r="L9" s="20"/>
    </row>
    <row r="10" spans="2:46" ht="12" customHeight="1" x14ac:dyDescent="0.2">
      <c r="B10" s="20"/>
      <c r="D10" s="27" t="s">
        <v>278</v>
      </c>
      <c r="L10" s="20"/>
    </row>
    <row r="11" spans="2:46" s="1" customFormat="1" ht="16.5" customHeight="1" x14ac:dyDescent="0.2">
      <c r="B11" s="33"/>
      <c r="E11" s="238" t="s">
        <v>8644</v>
      </c>
      <c r="F11" s="253"/>
      <c r="G11" s="253"/>
      <c r="H11" s="253"/>
      <c r="L11" s="33"/>
    </row>
    <row r="12" spans="2:46" s="1" customFormat="1" ht="12" customHeight="1" x14ac:dyDescent="0.2">
      <c r="B12" s="33"/>
      <c r="D12" s="27" t="s">
        <v>592</v>
      </c>
      <c r="L12" s="33"/>
    </row>
    <row r="13" spans="2:46" s="1" customFormat="1" ht="16.5" customHeight="1" x14ac:dyDescent="0.2">
      <c r="B13" s="33"/>
      <c r="E13" s="220" t="s">
        <v>9429</v>
      </c>
      <c r="F13" s="253"/>
      <c r="G13" s="253"/>
      <c r="H13" s="253"/>
      <c r="L13" s="33"/>
    </row>
    <row r="14" spans="2:46" s="1" customFormat="1" x14ac:dyDescent="0.2">
      <c r="B14" s="33"/>
      <c r="L14" s="33"/>
    </row>
    <row r="15" spans="2:46" s="1" customFormat="1" ht="12" customHeight="1" x14ac:dyDescent="0.2">
      <c r="B15" s="33"/>
      <c r="D15" s="27" t="s">
        <v>18</v>
      </c>
      <c r="F15" s="25" t="s">
        <v>1</v>
      </c>
      <c r="I15" s="27" t="s">
        <v>20</v>
      </c>
      <c r="J15" s="25" t="s">
        <v>1</v>
      </c>
      <c r="L15" s="33"/>
    </row>
    <row r="16" spans="2:46" s="1" customFormat="1" ht="12" customHeight="1" x14ac:dyDescent="0.2">
      <c r="B16" s="33"/>
      <c r="D16" s="27" t="s">
        <v>22</v>
      </c>
      <c r="F16" s="25" t="s">
        <v>23</v>
      </c>
      <c r="I16" s="27" t="s">
        <v>24</v>
      </c>
      <c r="J16" s="53">
        <f>'Rekapitulace stavby'!AN8</f>
        <v>45961</v>
      </c>
      <c r="L16" s="33"/>
    </row>
    <row r="17" spans="2:12" s="1" customFormat="1" ht="10.9" customHeight="1" x14ac:dyDescent="0.2">
      <c r="B17" s="33"/>
      <c r="L17" s="33"/>
    </row>
    <row r="18" spans="2:12" s="1" customFormat="1" ht="12" customHeight="1" x14ac:dyDescent="0.2">
      <c r="B18" s="33"/>
      <c r="D18" s="27" t="s">
        <v>29</v>
      </c>
      <c r="I18" s="27" t="s">
        <v>30</v>
      </c>
      <c r="J18" s="25" t="str">
        <f>IF('Rekapitulace stavby'!AN10="","",'Rekapitulace stavby'!AN10)</f>
        <v/>
      </c>
      <c r="L18" s="33"/>
    </row>
    <row r="19" spans="2:12" s="1" customFormat="1" ht="18" customHeight="1" x14ac:dyDescent="0.2">
      <c r="B19" s="33"/>
      <c r="E19" s="25" t="str">
        <f>IF('Rekapitulace stavby'!E11="","",'Rekapitulace stavby'!E11)</f>
        <v>KRÁLOVÉHRADECKÝ KRAJ</v>
      </c>
      <c r="I19" s="27" t="s">
        <v>32</v>
      </c>
      <c r="J19" s="25" t="str">
        <f>IF('Rekapitulace stavby'!AN11="","",'Rekapitulace stavby'!AN11)</f>
        <v/>
      </c>
      <c r="L19" s="33"/>
    </row>
    <row r="20" spans="2:12" s="1" customFormat="1" ht="6.95" customHeight="1" x14ac:dyDescent="0.2">
      <c r="B20" s="33"/>
      <c r="L20" s="33"/>
    </row>
    <row r="21" spans="2:12" s="1" customFormat="1" ht="12" customHeight="1" x14ac:dyDescent="0.2">
      <c r="B21" s="33"/>
      <c r="D21" s="27" t="s">
        <v>33</v>
      </c>
      <c r="I21" s="27" t="s">
        <v>30</v>
      </c>
      <c r="J21" s="28" t="str">
        <f>'Rekapitulace stavby'!AN13</f>
        <v>Vyplň údaj</v>
      </c>
      <c r="L21" s="33"/>
    </row>
    <row r="22" spans="2:12" s="1" customFormat="1" ht="18" customHeight="1" x14ac:dyDescent="0.2">
      <c r="B22" s="33"/>
      <c r="E22" s="256" t="str">
        <f>'Rekapitulace stavby'!E14</f>
        <v>Vyplň údaj</v>
      </c>
      <c r="F22" s="242"/>
      <c r="G22" s="242"/>
      <c r="H22" s="242"/>
      <c r="I22" s="27" t="s">
        <v>32</v>
      </c>
      <c r="J22" s="28" t="str">
        <f>'Rekapitulace stavby'!AN14</f>
        <v>Vyplň údaj</v>
      </c>
      <c r="L22" s="33"/>
    </row>
    <row r="23" spans="2:12" s="1" customFormat="1" ht="6.95" customHeight="1" x14ac:dyDescent="0.2">
      <c r="B23" s="33"/>
      <c r="L23" s="33"/>
    </row>
    <row r="24" spans="2:12" s="1" customFormat="1" ht="12" customHeight="1" x14ac:dyDescent="0.2">
      <c r="B24" s="33"/>
      <c r="D24" s="27" t="s">
        <v>35</v>
      </c>
      <c r="I24" s="27" t="s">
        <v>30</v>
      </c>
      <c r="J24" s="25" t="str">
        <f>IF('Rekapitulace stavby'!AN16="","",'Rekapitulace stavby'!AN16)</f>
        <v/>
      </c>
      <c r="L24" s="33"/>
    </row>
    <row r="25" spans="2:12" s="1" customFormat="1" ht="18" customHeight="1" x14ac:dyDescent="0.2">
      <c r="B25" s="33"/>
      <c r="E25" s="25" t="str">
        <f>IF('Rekapitulace stavby'!E17="","",'Rekapitulace stavby'!E17)</f>
        <v>KANIA a.s.</v>
      </c>
      <c r="I25" s="27" t="s">
        <v>32</v>
      </c>
      <c r="J25" s="25" t="str">
        <f>IF('Rekapitulace stavby'!AN17="","",'Rekapitulace stavby'!AN17)</f>
        <v/>
      </c>
      <c r="L25" s="33"/>
    </row>
    <row r="26" spans="2:12" s="1" customFormat="1" ht="6.95" customHeight="1" x14ac:dyDescent="0.2">
      <c r="B26" s="33"/>
      <c r="L26" s="33"/>
    </row>
    <row r="27" spans="2:12" s="1" customFormat="1" ht="12" customHeight="1" x14ac:dyDescent="0.2">
      <c r="B27" s="33"/>
      <c r="D27" s="27" t="s">
        <v>38</v>
      </c>
      <c r="I27" s="27" t="s">
        <v>30</v>
      </c>
      <c r="J27" s="25" t="str">
        <f>IF('Rekapitulace stavby'!AN19="","",'Rekapitulace stavby'!AN19)</f>
        <v/>
      </c>
      <c r="L27" s="33"/>
    </row>
    <row r="28" spans="2:12" s="1" customFormat="1" ht="18" customHeight="1" x14ac:dyDescent="0.2">
      <c r="B28" s="33"/>
      <c r="E28" s="25" t="str">
        <f>IF('Rekapitulace stavby'!E20="","",'Rekapitulace stavby'!E20)</f>
        <v xml:space="preserve"> </v>
      </c>
      <c r="I28" s="27" t="s">
        <v>32</v>
      </c>
      <c r="J28" s="25" t="str">
        <f>IF('Rekapitulace stavby'!AN20="","",'Rekapitulace stavby'!AN20)</f>
        <v/>
      </c>
      <c r="L28" s="33"/>
    </row>
    <row r="29" spans="2:12" s="1" customFormat="1" ht="6.95" customHeight="1" x14ac:dyDescent="0.2">
      <c r="B29" s="33"/>
      <c r="L29" s="33"/>
    </row>
    <row r="30" spans="2:12" s="1" customFormat="1" ht="12" customHeight="1" x14ac:dyDescent="0.2">
      <c r="B30" s="33"/>
      <c r="D30" s="27" t="s">
        <v>39</v>
      </c>
      <c r="L30" s="33"/>
    </row>
    <row r="31" spans="2:12" s="7" customFormat="1" ht="35.25" customHeight="1" x14ac:dyDescent="0.2">
      <c r="B31" s="95"/>
      <c r="E31" s="246" t="s">
        <v>9430</v>
      </c>
      <c r="F31" s="246"/>
      <c r="G31" s="246"/>
      <c r="H31" s="246"/>
      <c r="L31" s="95"/>
    </row>
    <row r="32" spans="2:12" s="1" customFormat="1" ht="6.95" customHeight="1" x14ac:dyDescent="0.2">
      <c r="B32" s="33"/>
      <c r="L32" s="33"/>
    </row>
    <row r="33" spans="2:12" s="1" customFormat="1" ht="6.95" customHeight="1" x14ac:dyDescent="0.2">
      <c r="B33" s="33"/>
      <c r="D33" s="54"/>
      <c r="E33" s="54"/>
      <c r="F33" s="54"/>
      <c r="G33" s="54"/>
      <c r="H33" s="54"/>
      <c r="I33" s="54"/>
      <c r="J33" s="54"/>
      <c r="K33" s="54"/>
      <c r="L33" s="33"/>
    </row>
    <row r="34" spans="2:12" s="1" customFormat="1" ht="25.35" customHeight="1" x14ac:dyDescent="0.2">
      <c r="B34" s="33"/>
      <c r="D34" s="96" t="s">
        <v>41</v>
      </c>
      <c r="J34" s="67">
        <f>ROUND(J129, 2)</f>
        <v>0</v>
      </c>
      <c r="L34" s="33"/>
    </row>
    <row r="35" spans="2:12" s="1" customFormat="1" ht="6.95" customHeight="1" x14ac:dyDescent="0.2">
      <c r="B35" s="33"/>
      <c r="D35" s="54"/>
      <c r="E35" s="54"/>
      <c r="F35" s="54"/>
      <c r="G35" s="54"/>
      <c r="H35" s="54"/>
      <c r="I35" s="54"/>
      <c r="J35" s="54"/>
      <c r="K35" s="54"/>
      <c r="L35" s="33"/>
    </row>
    <row r="36" spans="2:12" s="1" customFormat="1" ht="14.45" customHeight="1" x14ac:dyDescent="0.2">
      <c r="B36" s="33"/>
      <c r="F36" s="36" t="s">
        <v>43</v>
      </c>
      <c r="I36" s="36" t="s">
        <v>42</v>
      </c>
      <c r="J36" s="36" t="s">
        <v>44</v>
      </c>
      <c r="L36" s="33"/>
    </row>
    <row r="37" spans="2:12" s="1" customFormat="1" ht="14.45" customHeight="1" x14ac:dyDescent="0.2">
      <c r="B37" s="33"/>
      <c r="D37" s="56" t="s">
        <v>45</v>
      </c>
      <c r="E37" s="27" t="s">
        <v>46</v>
      </c>
      <c r="F37" s="87">
        <f>ROUND((SUM(BE129:BE155)),  2)</f>
        <v>0</v>
      </c>
      <c r="I37" s="97">
        <v>0.21</v>
      </c>
      <c r="J37" s="87">
        <f>ROUND(((SUM(BE129:BE155))*I37),  2)</f>
        <v>0</v>
      </c>
      <c r="L37" s="33"/>
    </row>
    <row r="38" spans="2:12" s="1" customFormat="1" ht="14.45" customHeight="1" x14ac:dyDescent="0.2">
      <c r="B38" s="33"/>
      <c r="E38" s="27" t="s">
        <v>47</v>
      </c>
      <c r="F38" s="87">
        <f>ROUND((SUM(BF129:BF155)),  2)</f>
        <v>0</v>
      </c>
      <c r="I38" s="97">
        <v>0.12</v>
      </c>
      <c r="J38" s="87">
        <f>ROUND(((SUM(BF129:BF155))*I38),  2)</f>
        <v>0</v>
      </c>
      <c r="L38" s="33"/>
    </row>
    <row r="39" spans="2:12" s="1" customFormat="1" ht="14.45" hidden="1" customHeight="1" x14ac:dyDescent="0.2">
      <c r="B39" s="33"/>
      <c r="E39" s="27" t="s">
        <v>48</v>
      </c>
      <c r="F39" s="87">
        <f>ROUND((SUM(BG129:BG155)),  2)</f>
        <v>0</v>
      </c>
      <c r="I39" s="97">
        <v>0.21</v>
      </c>
      <c r="J39" s="87">
        <f>0</f>
        <v>0</v>
      </c>
      <c r="L39" s="33"/>
    </row>
    <row r="40" spans="2:12" s="1" customFormat="1" ht="14.45" hidden="1" customHeight="1" x14ac:dyDescent="0.2">
      <c r="B40" s="33"/>
      <c r="E40" s="27" t="s">
        <v>49</v>
      </c>
      <c r="F40" s="87">
        <f>ROUND((SUM(BH129:BH155)),  2)</f>
        <v>0</v>
      </c>
      <c r="I40" s="97">
        <v>0.12</v>
      </c>
      <c r="J40" s="87">
        <f>0</f>
        <v>0</v>
      </c>
      <c r="L40" s="33"/>
    </row>
    <row r="41" spans="2:12" s="1" customFormat="1" ht="14.45" hidden="1" customHeight="1" x14ac:dyDescent="0.2">
      <c r="B41" s="33"/>
      <c r="E41" s="27" t="s">
        <v>50</v>
      </c>
      <c r="F41" s="87">
        <f>ROUND((SUM(BI129:BI155)),  2)</f>
        <v>0</v>
      </c>
      <c r="I41" s="97">
        <v>0</v>
      </c>
      <c r="J41" s="87">
        <f>0</f>
        <v>0</v>
      </c>
      <c r="L41" s="33"/>
    </row>
    <row r="42" spans="2:12" s="1" customFormat="1" ht="6.95" customHeight="1" x14ac:dyDescent="0.2">
      <c r="B42" s="33"/>
      <c r="L42" s="33"/>
    </row>
    <row r="43" spans="2:12" s="1" customFormat="1" ht="25.35" customHeight="1" x14ac:dyDescent="0.2">
      <c r="B43" s="33"/>
      <c r="C43" s="98"/>
      <c r="D43" s="99" t="s">
        <v>51</v>
      </c>
      <c r="E43" s="58"/>
      <c r="F43" s="58"/>
      <c r="G43" s="100" t="s">
        <v>52</v>
      </c>
      <c r="H43" s="101" t="s">
        <v>53</v>
      </c>
      <c r="I43" s="58"/>
      <c r="J43" s="102">
        <f>SUM(J34:J41)</f>
        <v>0</v>
      </c>
      <c r="K43" s="103"/>
      <c r="L43" s="33"/>
    </row>
    <row r="44" spans="2:12" s="1" customFormat="1" ht="14.45" customHeight="1" x14ac:dyDescent="0.2">
      <c r="B44" s="33"/>
      <c r="L44" s="33"/>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33"/>
      <c r="D50" s="42" t="s">
        <v>54</v>
      </c>
      <c r="E50" s="43"/>
      <c r="F50" s="43"/>
      <c r="G50" s="42" t="s">
        <v>55</v>
      </c>
      <c r="H50" s="43"/>
      <c r="I50" s="43"/>
      <c r="J50" s="43"/>
      <c r="K50" s="43"/>
      <c r="L50" s="33"/>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2.75" x14ac:dyDescent="0.2">
      <c r="B61" s="33"/>
      <c r="D61" s="44" t="s">
        <v>56</v>
      </c>
      <c r="E61" s="35"/>
      <c r="F61" s="104" t="s">
        <v>57</v>
      </c>
      <c r="G61" s="44" t="s">
        <v>56</v>
      </c>
      <c r="H61" s="35"/>
      <c r="I61" s="35"/>
      <c r="J61" s="105" t="s">
        <v>57</v>
      </c>
      <c r="K61" s="35"/>
      <c r="L61" s="33"/>
    </row>
    <row r="62" spans="2:12" x14ac:dyDescent="0.2">
      <c r="B62" s="20"/>
      <c r="L62" s="20"/>
    </row>
    <row r="63" spans="2:12" x14ac:dyDescent="0.2">
      <c r="B63" s="20"/>
      <c r="L63" s="20"/>
    </row>
    <row r="64" spans="2:12" x14ac:dyDescent="0.2">
      <c r="B64" s="20"/>
      <c r="L64" s="20"/>
    </row>
    <row r="65" spans="2:12" s="1" customFormat="1" ht="12.75" x14ac:dyDescent="0.2">
      <c r="B65" s="33"/>
      <c r="D65" s="42" t="s">
        <v>58</v>
      </c>
      <c r="E65" s="43"/>
      <c r="F65" s="43"/>
      <c r="G65" s="42" t="s">
        <v>59</v>
      </c>
      <c r="H65" s="43"/>
      <c r="I65" s="43"/>
      <c r="J65" s="43"/>
      <c r="K65" s="43"/>
      <c r="L65" s="33"/>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2.75" x14ac:dyDescent="0.2">
      <c r="B76" s="33"/>
      <c r="D76" s="44" t="s">
        <v>56</v>
      </c>
      <c r="E76" s="35"/>
      <c r="F76" s="104" t="s">
        <v>57</v>
      </c>
      <c r="G76" s="44" t="s">
        <v>56</v>
      </c>
      <c r="H76" s="35"/>
      <c r="I76" s="35"/>
      <c r="J76" s="105" t="s">
        <v>57</v>
      </c>
      <c r="K76" s="35"/>
      <c r="L76" s="33"/>
    </row>
    <row r="77" spans="2:12" s="1" customFormat="1" ht="14.45" customHeight="1" x14ac:dyDescent="0.2">
      <c r="B77" s="45"/>
      <c r="C77" s="46"/>
      <c r="D77" s="46"/>
      <c r="E77" s="46"/>
      <c r="F77" s="46"/>
      <c r="G77" s="46"/>
      <c r="H77" s="46"/>
      <c r="I77" s="46"/>
      <c r="J77" s="46"/>
      <c r="K77" s="46"/>
      <c r="L77" s="33"/>
    </row>
    <row r="81" spans="2:12" s="1" customFormat="1" ht="6.95" customHeight="1" x14ac:dyDescent="0.2">
      <c r="B81" s="47"/>
      <c r="C81" s="48"/>
      <c r="D81" s="48"/>
      <c r="E81" s="48"/>
      <c r="F81" s="48"/>
      <c r="G81" s="48"/>
      <c r="H81" s="48"/>
      <c r="I81" s="48"/>
      <c r="J81" s="48"/>
      <c r="K81" s="48"/>
      <c r="L81" s="33"/>
    </row>
    <row r="82" spans="2:12" s="1" customFormat="1" ht="24.95" customHeight="1" x14ac:dyDescent="0.2">
      <c r="B82" s="33"/>
      <c r="C82" s="21" t="s">
        <v>280</v>
      </c>
      <c r="L82" s="33"/>
    </row>
    <row r="83" spans="2:12" s="1" customFormat="1" ht="6.95" customHeight="1" x14ac:dyDescent="0.2">
      <c r="B83" s="33"/>
      <c r="L83" s="33"/>
    </row>
    <row r="84" spans="2:12" s="1" customFormat="1" ht="12" customHeight="1" x14ac:dyDescent="0.2">
      <c r="B84" s="33"/>
      <c r="C84" s="27" t="s">
        <v>16</v>
      </c>
      <c r="L84" s="33"/>
    </row>
    <row r="85" spans="2:12" s="1" customFormat="1" ht="16.5" customHeight="1" x14ac:dyDescent="0.2">
      <c r="B85" s="33"/>
      <c r="E85" s="254" t="str">
        <f>E7</f>
        <v>OBLASTNÍ NEMOCNICE JIČÍN PAVILON PSYCHIATRIE</v>
      </c>
      <c r="F85" s="255"/>
      <c r="G85" s="255"/>
      <c r="H85" s="255"/>
      <c r="L85" s="33"/>
    </row>
    <row r="86" spans="2:12" ht="12" customHeight="1" x14ac:dyDescent="0.2">
      <c r="B86" s="20"/>
      <c r="C86" s="27" t="s">
        <v>276</v>
      </c>
      <c r="L86" s="20"/>
    </row>
    <row r="87" spans="2:12" ht="16.5" customHeight="1" x14ac:dyDescent="0.2">
      <c r="B87" s="20"/>
      <c r="E87" s="254" t="s">
        <v>277</v>
      </c>
      <c r="F87" s="234"/>
      <c r="G87" s="234"/>
      <c r="H87" s="234"/>
      <c r="L87" s="20"/>
    </row>
    <row r="88" spans="2:12" ht="12" customHeight="1" x14ac:dyDescent="0.2">
      <c r="B88" s="20"/>
      <c r="C88" s="27" t="s">
        <v>278</v>
      </c>
      <c r="L88" s="20"/>
    </row>
    <row r="89" spans="2:12" s="1" customFormat="1" ht="16.5" customHeight="1" x14ac:dyDescent="0.2">
      <c r="B89" s="33"/>
      <c r="E89" s="238" t="s">
        <v>8644</v>
      </c>
      <c r="F89" s="253"/>
      <c r="G89" s="253"/>
      <c r="H89" s="253"/>
      <c r="L89" s="33"/>
    </row>
    <row r="90" spans="2:12" s="1" customFormat="1" ht="12" customHeight="1" x14ac:dyDescent="0.2">
      <c r="B90" s="33"/>
      <c r="C90" s="27" t="s">
        <v>592</v>
      </c>
      <c r="L90" s="33"/>
    </row>
    <row r="91" spans="2:12" s="1" customFormat="1" ht="16.5" customHeight="1" x14ac:dyDescent="0.2">
      <c r="B91" s="33"/>
      <c r="E91" s="220" t="str">
        <f>E13</f>
        <v>D.2-01.6 - ZOTK</v>
      </c>
      <c r="F91" s="253"/>
      <c r="G91" s="253"/>
      <c r="H91" s="253"/>
      <c r="L91" s="33"/>
    </row>
    <row r="92" spans="2:12" s="1" customFormat="1" ht="6.95" customHeight="1" x14ac:dyDescent="0.2">
      <c r="B92" s="33"/>
      <c r="L92" s="33"/>
    </row>
    <row r="93" spans="2:12" s="1" customFormat="1" ht="12" customHeight="1" x14ac:dyDescent="0.2">
      <c r="B93" s="33"/>
      <c r="C93" s="27" t="s">
        <v>22</v>
      </c>
      <c r="F93" s="25" t="str">
        <f>F16</f>
        <v xml:space="preserve"> </v>
      </c>
      <c r="I93" s="27" t="s">
        <v>24</v>
      </c>
      <c r="J93" s="53">
        <f>IF(J16="","",J16)</f>
        <v>45961</v>
      </c>
      <c r="L93" s="33"/>
    </row>
    <row r="94" spans="2:12" s="1" customFormat="1" ht="6.95" customHeight="1" x14ac:dyDescent="0.2">
      <c r="B94" s="33"/>
      <c r="L94" s="33"/>
    </row>
    <row r="95" spans="2:12" s="1" customFormat="1" ht="15.2" customHeight="1" x14ac:dyDescent="0.2">
      <c r="B95" s="33"/>
      <c r="C95" s="27" t="s">
        <v>29</v>
      </c>
      <c r="F95" s="25" t="str">
        <f>E19</f>
        <v>KRÁLOVÉHRADECKÝ KRAJ</v>
      </c>
      <c r="I95" s="27" t="s">
        <v>35</v>
      </c>
      <c r="J95" s="31" t="str">
        <f>E25</f>
        <v>KANIA a.s.</v>
      </c>
      <c r="L95" s="33"/>
    </row>
    <row r="96" spans="2:12" s="1" customFormat="1" ht="15.2" customHeight="1" x14ac:dyDescent="0.2">
      <c r="B96" s="33"/>
      <c r="C96" s="27" t="s">
        <v>33</v>
      </c>
      <c r="F96" s="25" t="str">
        <f>IF(E22="","",E22)</f>
        <v>Vyplň údaj</v>
      </c>
      <c r="I96" s="27" t="s">
        <v>38</v>
      </c>
      <c r="J96" s="31" t="str">
        <f>E28</f>
        <v xml:space="preserve"> </v>
      </c>
      <c r="L96" s="33"/>
    </row>
    <row r="97" spans="2:47" s="1" customFormat="1" ht="10.35" customHeight="1" x14ac:dyDescent="0.2">
      <c r="B97" s="33"/>
      <c r="L97" s="33"/>
    </row>
    <row r="98" spans="2:47" s="1" customFormat="1" ht="29.25" customHeight="1" x14ac:dyDescent="0.2">
      <c r="B98" s="33"/>
      <c r="C98" s="106" t="s">
        <v>281</v>
      </c>
      <c r="D98" s="98"/>
      <c r="E98" s="98"/>
      <c r="F98" s="98"/>
      <c r="G98" s="98"/>
      <c r="H98" s="98"/>
      <c r="I98" s="98"/>
      <c r="J98" s="107" t="s">
        <v>282</v>
      </c>
      <c r="K98" s="98"/>
      <c r="L98" s="33"/>
    </row>
    <row r="99" spans="2:47" s="1" customFormat="1" ht="10.35" customHeight="1" x14ac:dyDescent="0.2">
      <c r="B99" s="33"/>
      <c r="L99" s="33"/>
    </row>
    <row r="100" spans="2:47" s="1" customFormat="1" ht="22.9" customHeight="1" x14ac:dyDescent="0.2">
      <c r="B100" s="33"/>
      <c r="C100" s="108" t="s">
        <v>283</v>
      </c>
      <c r="J100" s="67">
        <f>J129</f>
        <v>0</v>
      </c>
      <c r="L100" s="33"/>
      <c r="AU100" s="17" t="s">
        <v>284</v>
      </c>
    </row>
    <row r="101" spans="2:47" s="8" customFormat="1" ht="24.95" customHeight="1" x14ac:dyDescent="0.2">
      <c r="B101" s="109"/>
      <c r="D101" s="110" t="s">
        <v>9431</v>
      </c>
      <c r="E101" s="111"/>
      <c r="F101" s="111"/>
      <c r="G101" s="111"/>
      <c r="H101" s="111"/>
      <c r="I101" s="111"/>
      <c r="J101" s="112">
        <f>J130</f>
        <v>0</v>
      </c>
      <c r="L101" s="109"/>
    </row>
    <row r="102" spans="2:47" s="9" customFormat="1" ht="19.899999999999999" customHeight="1" x14ac:dyDescent="0.2">
      <c r="B102" s="113"/>
      <c r="D102" s="114" t="s">
        <v>9432</v>
      </c>
      <c r="E102" s="115"/>
      <c r="F102" s="115"/>
      <c r="G102" s="115"/>
      <c r="H102" s="115"/>
      <c r="I102" s="115"/>
      <c r="J102" s="116">
        <f>J131</f>
        <v>0</v>
      </c>
      <c r="L102" s="113"/>
    </row>
    <row r="103" spans="2:47" s="9" customFormat="1" ht="19.899999999999999" customHeight="1" x14ac:dyDescent="0.2">
      <c r="B103" s="113"/>
      <c r="D103" s="114" t="s">
        <v>9433</v>
      </c>
      <c r="E103" s="115"/>
      <c r="F103" s="115"/>
      <c r="G103" s="115"/>
      <c r="H103" s="115"/>
      <c r="I103" s="115"/>
      <c r="J103" s="116">
        <f>J142</f>
        <v>0</v>
      </c>
      <c r="L103" s="113"/>
    </row>
    <row r="104" spans="2:47" s="9" customFormat="1" ht="19.899999999999999" customHeight="1" x14ac:dyDescent="0.2">
      <c r="B104" s="113"/>
      <c r="D104" s="114" t="s">
        <v>9434</v>
      </c>
      <c r="E104" s="115"/>
      <c r="F104" s="115"/>
      <c r="G104" s="115"/>
      <c r="H104" s="115"/>
      <c r="I104" s="115"/>
      <c r="J104" s="116">
        <f>J149</f>
        <v>0</v>
      </c>
      <c r="L104" s="113"/>
    </row>
    <row r="105" spans="2:47" s="9" customFormat="1" ht="19.899999999999999" customHeight="1" x14ac:dyDescent="0.2">
      <c r="B105" s="113"/>
      <c r="D105" s="114" t="s">
        <v>9435</v>
      </c>
      <c r="E105" s="115"/>
      <c r="F105" s="115"/>
      <c r="G105" s="115"/>
      <c r="H105" s="115"/>
      <c r="I105" s="115"/>
      <c r="J105" s="116">
        <f>J152</f>
        <v>0</v>
      </c>
      <c r="L105" s="113"/>
    </row>
    <row r="106" spans="2:47" s="1" customFormat="1" ht="21.75" customHeight="1" x14ac:dyDescent="0.2">
      <c r="B106" s="33"/>
      <c r="L106" s="33"/>
    </row>
    <row r="107" spans="2:47" s="1" customFormat="1" ht="6.95" customHeight="1" x14ac:dyDescent="0.2">
      <c r="B107" s="45"/>
      <c r="C107" s="46"/>
      <c r="D107" s="46"/>
      <c r="E107" s="46"/>
      <c r="F107" s="46"/>
      <c r="G107" s="46"/>
      <c r="H107" s="46"/>
      <c r="I107" s="46"/>
      <c r="J107" s="46"/>
      <c r="K107" s="46"/>
      <c r="L107" s="33"/>
    </row>
    <row r="111" spans="2:47" s="1" customFormat="1" ht="6.95" customHeight="1" x14ac:dyDescent="0.2">
      <c r="B111" s="47"/>
      <c r="C111" s="48"/>
      <c r="D111" s="48"/>
      <c r="E111" s="48"/>
      <c r="F111" s="48"/>
      <c r="G111" s="48"/>
      <c r="H111" s="48"/>
      <c r="I111" s="48"/>
      <c r="J111" s="48"/>
      <c r="K111" s="48"/>
      <c r="L111" s="33"/>
    </row>
    <row r="112" spans="2:47" s="1" customFormat="1" ht="24.95" customHeight="1" x14ac:dyDescent="0.2">
      <c r="B112" s="33"/>
      <c r="C112" s="21" t="s">
        <v>294</v>
      </c>
      <c r="L112" s="33"/>
    </row>
    <row r="113" spans="2:20" s="1" customFormat="1" ht="6.95" customHeight="1" x14ac:dyDescent="0.2">
      <c r="B113" s="33"/>
      <c r="L113" s="33"/>
    </row>
    <row r="114" spans="2:20" s="1" customFormat="1" ht="12" customHeight="1" x14ac:dyDescent="0.2">
      <c r="B114" s="33"/>
      <c r="C114" s="27" t="s">
        <v>16</v>
      </c>
      <c r="L114" s="33"/>
    </row>
    <row r="115" spans="2:20" s="1" customFormat="1" ht="16.5" customHeight="1" x14ac:dyDescent="0.2">
      <c r="B115" s="33"/>
      <c r="E115" s="254" t="str">
        <f>E7</f>
        <v>OBLASTNÍ NEMOCNICE JIČÍN PAVILON PSYCHIATRIE</v>
      </c>
      <c r="F115" s="255"/>
      <c r="G115" s="255"/>
      <c r="H115" s="255"/>
      <c r="L115" s="33"/>
    </row>
    <row r="116" spans="2:20" ht="12" customHeight="1" x14ac:dyDescent="0.2">
      <c r="B116" s="20"/>
      <c r="C116" s="27" t="s">
        <v>276</v>
      </c>
      <c r="L116" s="20"/>
    </row>
    <row r="117" spans="2:20" ht="16.5" customHeight="1" x14ac:dyDescent="0.2">
      <c r="B117" s="20"/>
      <c r="E117" s="254" t="s">
        <v>277</v>
      </c>
      <c r="F117" s="234"/>
      <c r="G117" s="234"/>
      <c r="H117" s="234"/>
      <c r="L117" s="20"/>
    </row>
    <row r="118" spans="2:20" ht="12" customHeight="1" x14ac:dyDescent="0.2">
      <c r="B118" s="20"/>
      <c r="C118" s="27" t="s">
        <v>278</v>
      </c>
      <c r="L118" s="20"/>
    </row>
    <row r="119" spans="2:20" s="1" customFormat="1" ht="16.5" customHeight="1" x14ac:dyDescent="0.2">
      <c r="B119" s="33"/>
      <c r="E119" s="238" t="s">
        <v>8644</v>
      </c>
      <c r="F119" s="253"/>
      <c r="G119" s="253"/>
      <c r="H119" s="253"/>
      <c r="L119" s="33"/>
    </row>
    <row r="120" spans="2:20" s="1" customFormat="1" ht="12" customHeight="1" x14ac:dyDescent="0.2">
      <c r="B120" s="33"/>
      <c r="C120" s="27" t="s">
        <v>592</v>
      </c>
      <c r="L120" s="33"/>
    </row>
    <row r="121" spans="2:20" s="1" customFormat="1" ht="16.5" customHeight="1" x14ac:dyDescent="0.2">
      <c r="B121" s="33"/>
      <c r="E121" s="220" t="str">
        <f>E13</f>
        <v>D.2-01.6 - ZOTK</v>
      </c>
      <c r="F121" s="253"/>
      <c r="G121" s="253"/>
      <c r="H121" s="253"/>
      <c r="L121" s="33"/>
    </row>
    <row r="122" spans="2:20" s="1" customFormat="1" ht="6.95" customHeight="1" x14ac:dyDescent="0.2">
      <c r="B122" s="33"/>
      <c r="L122" s="33"/>
    </row>
    <row r="123" spans="2:20" s="1" customFormat="1" ht="12" customHeight="1" x14ac:dyDescent="0.2">
      <c r="B123" s="33"/>
      <c r="C123" s="27" t="s">
        <v>22</v>
      </c>
      <c r="F123" s="25" t="str">
        <f>F16</f>
        <v xml:space="preserve"> </v>
      </c>
      <c r="I123" s="27" t="s">
        <v>24</v>
      </c>
      <c r="J123" s="53">
        <f>IF(J16="","",J16)</f>
        <v>45961</v>
      </c>
      <c r="L123" s="33"/>
    </row>
    <row r="124" spans="2:20" s="1" customFormat="1" ht="6.95" customHeight="1" x14ac:dyDescent="0.2">
      <c r="B124" s="33"/>
      <c r="L124" s="33"/>
    </row>
    <row r="125" spans="2:20" s="1" customFormat="1" ht="15.2" customHeight="1" x14ac:dyDescent="0.2">
      <c r="B125" s="33"/>
      <c r="C125" s="27" t="s">
        <v>29</v>
      </c>
      <c r="F125" s="25" t="str">
        <f>E19</f>
        <v>KRÁLOVÉHRADECKÝ KRAJ</v>
      </c>
      <c r="I125" s="27" t="s">
        <v>35</v>
      </c>
      <c r="J125" s="31" t="str">
        <f>E25</f>
        <v>KANIA a.s.</v>
      </c>
      <c r="L125" s="33"/>
    </row>
    <row r="126" spans="2:20" s="1" customFormat="1" ht="15.2" customHeight="1" x14ac:dyDescent="0.2">
      <c r="B126" s="33"/>
      <c r="C126" s="27" t="s">
        <v>33</v>
      </c>
      <c r="F126" s="25" t="str">
        <f>IF(E22="","",E22)</f>
        <v>Vyplň údaj</v>
      </c>
      <c r="I126" s="27" t="s">
        <v>38</v>
      </c>
      <c r="J126" s="31" t="str">
        <f>E28</f>
        <v xml:space="preserve"> </v>
      </c>
      <c r="L126" s="33"/>
    </row>
    <row r="127" spans="2:20" s="1" customFormat="1" ht="10.35" customHeight="1" x14ac:dyDescent="0.2">
      <c r="B127" s="33"/>
      <c r="L127" s="33"/>
    </row>
    <row r="128" spans="2:20" s="10" customFormat="1" ht="29.25" customHeight="1" x14ac:dyDescent="0.2">
      <c r="B128" s="117"/>
      <c r="C128" s="118" t="s">
        <v>295</v>
      </c>
      <c r="D128" s="119" t="s">
        <v>66</v>
      </c>
      <c r="E128" s="119" t="s">
        <v>62</v>
      </c>
      <c r="F128" s="119" t="s">
        <v>63</v>
      </c>
      <c r="G128" s="119" t="s">
        <v>296</v>
      </c>
      <c r="H128" s="119" t="s">
        <v>297</v>
      </c>
      <c r="I128" s="119" t="s">
        <v>298</v>
      </c>
      <c r="J128" s="119" t="s">
        <v>282</v>
      </c>
      <c r="K128" s="120" t="s">
        <v>299</v>
      </c>
      <c r="L128" s="117"/>
      <c r="M128" s="60" t="s">
        <v>1</v>
      </c>
      <c r="N128" s="61" t="s">
        <v>45</v>
      </c>
      <c r="O128" s="61" t="s">
        <v>300</v>
      </c>
      <c r="P128" s="61" t="s">
        <v>301</v>
      </c>
      <c r="Q128" s="61" t="s">
        <v>302</v>
      </c>
      <c r="R128" s="61" t="s">
        <v>303</v>
      </c>
      <c r="S128" s="61" t="s">
        <v>304</v>
      </c>
      <c r="T128" s="62" t="s">
        <v>305</v>
      </c>
    </row>
    <row r="129" spans="2:65" s="1" customFormat="1" ht="22.9" customHeight="1" x14ac:dyDescent="0.25">
      <c r="B129" s="33"/>
      <c r="C129" s="65" t="s">
        <v>306</v>
      </c>
      <c r="J129" s="121">
        <f>BK129</f>
        <v>0</v>
      </c>
      <c r="L129" s="33"/>
      <c r="M129" s="63"/>
      <c r="N129" s="54"/>
      <c r="O129" s="54"/>
      <c r="P129" s="122">
        <f>P130</f>
        <v>0</v>
      </c>
      <c r="Q129" s="54"/>
      <c r="R129" s="122">
        <f>R130</f>
        <v>0</v>
      </c>
      <c r="S129" s="54"/>
      <c r="T129" s="123">
        <f>T130</f>
        <v>0</v>
      </c>
      <c r="AT129" s="17" t="s">
        <v>80</v>
      </c>
      <c r="AU129" s="17" t="s">
        <v>284</v>
      </c>
      <c r="BK129" s="124">
        <f>BK130</f>
        <v>0</v>
      </c>
    </row>
    <row r="130" spans="2:65" s="11" customFormat="1" ht="25.9" customHeight="1" x14ac:dyDescent="0.2">
      <c r="B130" s="125"/>
      <c r="D130" s="126" t="s">
        <v>80</v>
      </c>
      <c r="E130" s="127" t="s">
        <v>534</v>
      </c>
      <c r="F130" s="127" t="s">
        <v>9436</v>
      </c>
      <c r="I130" s="128"/>
      <c r="J130" s="129">
        <f>BK130</f>
        <v>0</v>
      </c>
      <c r="L130" s="125"/>
      <c r="M130" s="130"/>
      <c r="P130" s="131">
        <f>P131+P142+P149+P152</f>
        <v>0</v>
      </c>
      <c r="R130" s="131">
        <f>R131+R142+R149+R152</f>
        <v>0</v>
      </c>
      <c r="T130" s="132">
        <f>T131+T142+T149+T152</f>
        <v>0</v>
      </c>
      <c r="AR130" s="126" t="s">
        <v>88</v>
      </c>
      <c r="AT130" s="133" t="s">
        <v>80</v>
      </c>
      <c r="AU130" s="133" t="s">
        <v>81</v>
      </c>
      <c r="AY130" s="126" t="s">
        <v>309</v>
      </c>
      <c r="BK130" s="134">
        <f>BK131+BK142+BK149+BK152</f>
        <v>0</v>
      </c>
    </row>
    <row r="131" spans="2:65" s="11" customFormat="1" ht="22.9" customHeight="1" x14ac:dyDescent="0.2">
      <c r="B131" s="125"/>
      <c r="D131" s="126" t="s">
        <v>80</v>
      </c>
      <c r="E131" s="135" t="s">
        <v>6203</v>
      </c>
      <c r="F131" s="135" t="s">
        <v>9437</v>
      </c>
      <c r="I131" s="128"/>
      <c r="J131" s="136">
        <f>BK131</f>
        <v>0</v>
      </c>
      <c r="L131" s="125"/>
      <c r="M131" s="130"/>
      <c r="P131" s="131">
        <f>SUM(P132:P141)</f>
        <v>0</v>
      </c>
      <c r="R131" s="131">
        <f>SUM(R132:R141)</f>
        <v>0</v>
      </c>
      <c r="T131" s="132">
        <f>SUM(T132:T141)</f>
        <v>0</v>
      </c>
      <c r="AR131" s="126" t="s">
        <v>88</v>
      </c>
      <c r="AT131" s="133" t="s">
        <v>80</v>
      </c>
      <c r="AU131" s="133" t="s">
        <v>88</v>
      </c>
      <c r="AY131" s="126" t="s">
        <v>309</v>
      </c>
      <c r="BK131" s="134">
        <f>SUM(BK132:BK141)</f>
        <v>0</v>
      </c>
    </row>
    <row r="132" spans="2:65" s="1" customFormat="1" ht="24.2" customHeight="1" x14ac:dyDescent="0.2">
      <c r="B132" s="137"/>
      <c r="C132" s="138" t="s">
        <v>88</v>
      </c>
      <c r="D132" s="138" t="s">
        <v>311</v>
      </c>
      <c r="E132" s="139" t="s">
        <v>9438</v>
      </c>
      <c r="F132" s="140" t="s">
        <v>9439</v>
      </c>
      <c r="G132" s="141" t="s">
        <v>2702</v>
      </c>
      <c r="H132" s="142">
        <v>5</v>
      </c>
      <c r="I132" s="143"/>
      <c r="J132" s="144">
        <f>ROUND(I132*H132,2)</f>
        <v>0</v>
      </c>
      <c r="K132" s="140" t="s">
        <v>366</v>
      </c>
      <c r="L132" s="33"/>
      <c r="M132" s="145" t="s">
        <v>1</v>
      </c>
      <c r="N132" s="146" t="s">
        <v>46</v>
      </c>
      <c r="P132" s="147">
        <f>O132*H132</f>
        <v>0</v>
      </c>
      <c r="Q132" s="147">
        <v>0</v>
      </c>
      <c r="R132" s="147">
        <f>Q132*H132</f>
        <v>0</v>
      </c>
      <c r="S132" s="147">
        <v>0</v>
      </c>
      <c r="T132" s="148">
        <f>S132*H132</f>
        <v>0</v>
      </c>
      <c r="AR132" s="149" t="s">
        <v>120</v>
      </c>
      <c r="AT132" s="149" t="s">
        <v>311</v>
      </c>
      <c r="AU132" s="149" t="s">
        <v>90</v>
      </c>
      <c r="AY132" s="17" t="s">
        <v>309</v>
      </c>
      <c r="BE132" s="150">
        <f>IF(N132="základní",J132,0)</f>
        <v>0</v>
      </c>
      <c r="BF132" s="150">
        <f>IF(N132="snížená",J132,0)</f>
        <v>0</v>
      </c>
      <c r="BG132" s="150">
        <f>IF(N132="zákl. přenesená",J132,0)</f>
        <v>0</v>
      </c>
      <c r="BH132" s="150">
        <f>IF(N132="sníž. přenesená",J132,0)</f>
        <v>0</v>
      </c>
      <c r="BI132" s="150">
        <f>IF(N132="nulová",J132,0)</f>
        <v>0</v>
      </c>
      <c r="BJ132" s="17" t="s">
        <v>88</v>
      </c>
      <c r="BK132" s="150">
        <f>ROUND(I132*H132,2)</f>
        <v>0</v>
      </c>
      <c r="BL132" s="17" t="s">
        <v>120</v>
      </c>
      <c r="BM132" s="149" t="s">
        <v>90</v>
      </c>
    </row>
    <row r="133" spans="2:65" s="1" customFormat="1" ht="19.5" x14ac:dyDescent="0.2">
      <c r="B133" s="33"/>
      <c r="D133" s="155" t="s">
        <v>318</v>
      </c>
      <c r="F133" s="156" t="s">
        <v>9440</v>
      </c>
      <c r="I133" s="153"/>
      <c r="L133" s="33"/>
      <c r="M133" s="154"/>
      <c r="T133" s="57"/>
      <c r="AT133" s="17" t="s">
        <v>318</v>
      </c>
      <c r="AU133" s="17" t="s">
        <v>90</v>
      </c>
    </row>
    <row r="134" spans="2:65" s="1" customFormat="1" ht="24.2" customHeight="1" x14ac:dyDescent="0.2">
      <c r="B134" s="137"/>
      <c r="C134" s="138" t="s">
        <v>90</v>
      </c>
      <c r="D134" s="138" t="s">
        <v>311</v>
      </c>
      <c r="E134" s="139" t="s">
        <v>9441</v>
      </c>
      <c r="F134" s="140" t="s">
        <v>9442</v>
      </c>
      <c r="G134" s="141" t="s">
        <v>2702</v>
      </c>
      <c r="H134" s="142">
        <v>2</v>
      </c>
      <c r="I134" s="143"/>
      <c r="J134" s="144">
        <f>ROUND(I134*H134,2)</f>
        <v>0</v>
      </c>
      <c r="K134" s="140" t="s">
        <v>366</v>
      </c>
      <c r="L134" s="33"/>
      <c r="M134" s="145" t="s">
        <v>1</v>
      </c>
      <c r="N134" s="146" t="s">
        <v>46</v>
      </c>
      <c r="P134" s="147">
        <f>O134*H134</f>
        <v>0</v>
      </c>
      <c r="Q134" s="147">
        <v>0</v>
      </c>
      <c r="R134" s="147">
        <f>Q134*H134</f>
        <v>0</v>
      </c>
      <c r="S134" s="147">
        <v>0</v>
      </c>
      <c r="T134" s="148">
        <f>S134*H134</f>
        <v>0</v>
      </c>
      <c r="AR134" s="149" t="s">
        <v>120</v>
      </c>
      <c r="AT134" s="149" t="s">
        <v>311</v>
      </c>
      <c r="AU134" s="149" t="s">
        <v>90</v>
      </c>
      <c r="AY134" s="17" t="s">
        <v>309</v>
      </c>
      <c r="BE134" s="150">
        <f>IF(N134="základní",J134,0)</f>
        <v>0</v>
      </c>
      <c r="BF134" s="150">
        <f>IF(N134="snížená",J134,0)</f>
        <v>0</v>
      </c>
      <c r="BG134" s="150">
        <f>IF(N134="zákl. přenesená",J134,0)</f>
        <v>0</v>
      </c>
      <c r="BH134" s="150">
        <f>IF(N134="sníž. přenesená",J134,0)</f>
        <v>0</v>
      </c>
      <c r="BI134" s="150">
        <f>IF(N134="nulová",J134,0)</f>
        <v>0</v>
      </c>
      <c r="BJ134" s="17" t="s">
        <v>88</v>
      </c>
      <c r="BK134" s="150">
        <f>ROUND(I134*H134,2)</f>
        <v>0</v>
      </c>
      <c r="BL134" s="17" t="s">
        <v>120</v>
      </c>
      <c r="BM134" s="149" t="s">
        <v>120</v>
      </c>
    </row>
    <row r="135" spans="2:65" s="1" customFormat="1" ht="19.5" x14ac:dyDescent="0.2">
      <c r="B135" s="33"/>
      <c r="D135" s="155" t="s">
        <v>318</v>
      </c>
      <c r="F135" s="156" t="s">
        <v>9443</v>
      </c>
      <c r="I135" s="153"/>
      <c r="L135" s="33"/>
      <c r="M135" s="154"/>
      <c r="T135" s="57"/>
      <c r="AT135" s="17" t="s">
        <v>318</v>
      </c>
      <c r="AU135" s="17" t="s">
        <v>90</v>
      </c>
    </row>
    <row r="136" spans="2:65" s="1" customFormat="1" ht="24.2" customHeight="1" x14ac:dyDescent="0.2">
      <c r="B136" s="137"/>
      <c r="C136" s="138" t="s">
        <v>101</v>
      </c>
      <c r="D136" s="138" t="s">
        <v>311</v>
      </c>
      <c r="E136" s="139" t="s">
        <v>9441</v>
      </c>
      <c r="F136" s="140" t="s">
        <v>9442</v>
      </c>
      <c r="G136" s="141" t="s">
        <v>2702</v>
      </c>
      <c r="H136" s="142">
        <v>3</v>
      </c>
      <c r="I136" s="143"/>
      <c r="J136" s="144">
        <f>ROUND(I136*H136,2)</f>
        <v>0</v>
      </c>
      <c r="K136" s="140" t="s">
        <v>366</v>
      </c>
      <c r="L136" s="33"/>
      <c r="M136" s="145" t="s">
        <v>1</v>
      </c>
      <c r="N136" s="146" t="s">
        <v>46</v>
      </c>
      <c r="P136" s="147">
        <f>O136*H136</f>
        <v>0</v>
      </c>
      <c r="Q136" s="147">
        <v>0</v>
      </c>
      <c r="R136" s="147">
        <f>Q136*H136</f>
        <v>0</v>
      </c>
      <c r="S136" s="147">
        <v>0</v>
      </c>
      <c r="T136" s="148">
        <f>S136*H136</f>
        <v>0</v>
      </c>
      <c r="AR136" s="149" t="s">
        <v>120</v>
      </c>
      <c r="AT136" s="149" t="s">
        <v>311</v>
      </c>
      <c r="AU136" s="149" t="s">
        <v>90</v>
      </c>
      <c r="AY136" s="17" t="s">
        <v>309</v>
      </c>
      <c r="BE136" s="150">
        <f>IF(N136="základní",J136,0)</f>
        <v>0</v>
      </c>
      <c r="BF136" s="150">
        <f>IF(N136="snížená",J136,0)</f>
        <v>0</v>
      </c>
      <c r="BG136" s="150">
        <f>IF(N136="zákl. přenesená",J136,0)</f>
        <v>0</v>
      </c>
      <c r="BH136" s="150">
        <f>IF(N136="sníž. přenesená",J136,0)</f>
        <v>0</v>
      </c>
      <c r="BI136" s="150">
        <f>IF(N136="nulová",J136,0)</f>
        <v>0</v>
      </c>
      <c r="BJ136" s="17" t="s">
        <v>88</v>
      </c>
      <c r="BK136" s="150">
        <f>ROUND(I136*H136,2)</f>
        <v>0</v>
      </c>
      <c r="BL136" s="17" t="s">
        <v>120</v>
      </c>
      <c r="BM136" s="149" t="s">
        <v>325</v>
      </c>
    </row>
    <row r="137" spans="2:65" s="1" customFormat="1" ht="19.5" x14ac:dyDescent="0.2">
      <c r="B137" s="33"/>
      <c r="D137" s="155" t="s">
        <v>318</v>
      </c>
      <c r="F137" s="156" t="s">
        <v>9444</v>
      </c>
      <c r="I137" s="153"/>
      <c r="L137" s="33"/>
      <c r="M137" s="154"/>
      <c r="T137" s="57"/>
      <c r="AT137" s="17" t="s">
        <v>318</v>
      </c>
      <c r="AU137" s="17" t="s">
        <v>90</v>
      </c>
    </row>
    <row r="138" spans="2:65" s="1" customFormat="1" ht="24.2" customHeight="1" x14ac:dyDescent="0.2">
      <c r="B138" s="137"/>
      <c r="C138" s="138" t="s">
        <v>120</v>
      </c>
      <c r="D138" s="138" t="s">
        <v>311</v>
      </c>
      <c r="E138" s="139" t="s">
        <v>9445</v>
      </c>
      <c r="F138" s="140" t="s">
        <v>9439</v>
      </c>
      <c r="G138" s="141" t="s">
        <v>2702</v>
      </c>
      <c r="H138" s="142">
        <v>3</v>
      </c>
      <c r="I138" s="143"/>
      <c r="J138" s="144">
        <f>ROUND(I138*H138,2)</f>
        <v>0</v>
      </c>
      <c r="K138" s="140" t="s">
        <v>366</v>
      </c>
      <c r="L138" s="33"/>
      <c r="M138" s="145" t="s">
        <v>1</v>
      </c>
      <c r="N138" s="146" t="s">
        <v>46</v>
      </c>
      <c r="P138" s="147">
        <f>O138*H138</f>
        <v>0</v>
      </c>
      <c r="Q138" s="147">
        <v>0</v>
      </c>
      <c r="R138" s="147">
        <f>Q138*H138</f>
        <v>0</v>
      </c>
      <c r="S138" s="147">
        <v>0</v>
      </c>
      <c r="T138" s="148">
        <f>S138*H138</f>
        <v>0</v>
      </c>
      <c r="AR138" s="149" t="s">
        <v>120</v>
      </c>
      <c r="AT138" s="149" t="s">
        <v>311</v>
      </c>
      <c r="AU138" s="149" t="s">
        <v>90</v>
      </c>
      <c r="AY138" s="17" t="s">
        <v>309</v>
      </c>
      <c r="BE138" s="150">
        <f>IF(N138="základní",J138,0)</f>
        <v>0</v>
      </c>
      <c r="BF138" s="150">
        <f>IF(N138="snížená",J138,0)</f>
        <v>0</v>
      </c>
      <c r="BG138" s="150">
        <f>IF(N138="zákl. přenesená",J138,0)</f>
        <v>0</v>
      </c>
      <c r="BH138" s="150">
        <f>IF(N138="sníž. přenesená",J138,0)</f>
        <v>0</v>
      </c>
      <c r="BI138" s="150">
        <f>IF(N138="nulová",J138,0)</f>
        <v>0</v>
      </c>
      <c r="BJ138" s="17" t="s">
        <v>88</v>
      </c>
      <c r="BK138" s="150">
        <f>ROUND(I138*H138,2)</f>
        <v>0</v>
      </c>
      <c r="BL138" s="17" t="s">
        <v>120</v>
      </c>
      <c r="BM138" s="149" t="s">
        <v>329</v>
      </c>
    </row>
    <row r="139" spans="2:65" s="1" customFormat="1" ht="19.5" x14ac:dyDescent="0.2">
      <c r="B139" s="33"/>
      <c r="D139" s="155" t="s">
        <v>318</v>
      </c>
      <c r="F139" s="156" t="s">
        <v>9446</v>
      </c>
      <c r="I139" s="153"/>
      <c r="L139" s="33"/>
      <c r="M139" s="154"/>
      <c r="T139" s="57"/>
      <c r="AT139" s="17" t="s">
        <v>318</v>
      </c>
      <c r="AU139" s="17" t="s">
        <v>90</v>
      </c>
    </row>
    <row r="140" spans="2:65" s="1" customFormat="1" ht="21.75" customHeight="1" x14ac:dyDescent="0.2">
      <c r="B140" s="137"/>
      <c r="C140" s="138" t="s">
        <v>331</v>
      </c>
      <c r="D140" s="138" t="s">
        <v>311</v>
      </c>
      <c r="E140" s="139" t="s">
        <v>9447</v>
      </c>
      <c r="F140" s="140" t="s">
        <v>9448</v>
      </c>
      <c r="G140" s="141" t="s">
        <v>2702</v>
      </c>
      <c r="H140" s="142">
        <v>2</v>
      </c>
      <c r="I140" s="143"/>
      <c r="J140" s="144">
        <f>ROUND(I140*H140,2)</f>
        <v>0</v>
      </c>
      <c r="K140" s="140" t="s">
        <v>366</v>
      </c>
      <c r="L140" s="33"/>
      <c r="M140" s="145" t="s">
        <v>1</v>
      </c>
      <c r="N140" s="146" t="s">
        <v>46</v>
      </c>
      <c r="P140" s="147">
        <f>O140*H140</f>
        <v>0</v>
      </c>
      <c r="Q140" s="147">
        <v>0</v>
      </c>
      <c r="R140" s="147">
        <f>Q140*H140</f>
        <v>0</v>
      </c>
      <c r="S140" s="147">
        <v>0</v>
      </c>
      <c r="T140" s="148">
        <f>S140*H140</f>
        <v>0</v>
      </c>
      <c r="AR140" s="149" t="s">
        <v>120</v>
      </c>
      <c r="AT140" s="149" t="s">
        <v>311</v>
      </c>
      <c r="AU140" s="149" t="s">
        <v>90</v>
      </c>
      <c r="AY140" s="17" t="s">
        <v>309</v>
      </c>
      <c r="BE140" s="150">
        <f>IF(N140="základní",J140,0)</f>
        <v>0</v>
      </c>
      <c r="BF140" s="150">
        <f>IF(N140="snížená",J140,0)</f>
        <v>0</v>
      </c>
      <c r="BG140" s="150">
        <f>IF(N140="zákl. přenesená",J140,0)</f>
        <v>0</v>
      </c>
      <c r="BH140" s="150">
        <f>IF(N140="sníž. přenesená",J140,0)</f>
        <v>0</v>
      </c>
      <c r="BI140" s="150">
        <f>IF(N140="nulová",J140,0)</f>
        <v>0</v>
      </c>
      <c r="BJ140" s="17" t="s">
        <v>88</v>
      </c>
      <c r="BK140" s="150">
        <f>ROUND(I140*H140,2)</f>
        <v>0</v>
      </c>
      <c r="BL140" s="17" t="s">
        <v>120</v>
      </c>
      <c r="BM140" s="149" t="s">
        <v>334</v>
      </c>
    </row>
    <row r="141" spans="2:65" s="1" customFormat="1" ht="19.5" x14ac:dyDescent="0.2">
      <c r="B141" s="33"/>
      <c r="D141" s="155" t="s">
        <v>318</v>
      </c>
      <c r="F141" s="156" t="s">
        <v>9449</v>
      </c>
      <c r="I141" s="153"/>
      <c r="L141" s="33"/>
      <c r="M141" s="154"/>
      <c r="T141" s="57"/>
      <c r="AT141" s="17" t="s">
        <v>318</v>
      </c>
      <c r="AU141" s="17" t="s">
        <v>90</v>
      </c>
    </row>
    <row r="142" spans="2:65" s="11" customFormat="1" ht="22.9" customHeight="1" x14ac:dyDescent="0.2">
      <c r="B142" s="125"/>
      <c r="D142" s="126" t="s">
        <v>80</v>
      </c>
      <c r="E142" s="135" t="s">
        <v>6263</v>
      </c>
      <c r="F142" s="135" t="s">
        <v>9450</v>
      </c>
      <c r="I142" s="128"/>
      <c r="J142" s="136">
        <f>BK142</f>
        <v>0</v>
      </c>
      <c r="L142" s="125"/>
      <c r="M142" s="130"/>
      <c r="P142" s="131">
        <f>SUM(P143:P148)</f>
        <v>0</v>
      </c>
      <c r="R142" s="131">
        <f>SUM(R143:R148)</f>
        <v>0</v>
      </c>
      <c r="T142" s="132">
        <f>SUM(T143:T148)</f>
        <v>0</v>
      </c>
      <c r="AR142" s="126" t="s">
        <v>88</v>
      </c>
      <c r="AT142" s="133" t="s">
        <v>80</v>
      </c>
      <c r="AU142" s="133" t="s">
        <v>88</v>
      </c>
      <c r="AY142" s="126" t="s">
        <v>309</v>
      </c>
      <c r="BK142" s="134">
        <f>SUM(BK143:BK148)</f>
        <v>0</v>
      </c>
    </row>
    <row r="143" spans="2:65" s="1" customFormat="1" ht="21.75" customHeight="1" x14ac:dyDescent="0.2">
      <c r="B143" s="137"/>
      <c r="C143" s="138" t="s">
        <v>325</v>
      </c>
      <c r="D143" s="138" t="s">
        <v>311</v>
      </c>
      <c r="E143" s="139" t="s">
        <v>9451</v>
      </c>
      <c r="F143" s="140" t="s">
        <v>9452</v>
      </c>
      <c r="G143" s="141" t="s">
        <v>2702</v>
      </c>
      <c r="H143" s="142">
        <v>1</v>
      </c>
      <c r="I143" s="143"/>
      <c r="J143" s="144">
        <f>ROUND(I143*H143,2)</f>
        <v>0</v>
      </c>
      <c r="K143" s="140" t="s">
        <v>366</v>
      </c>
      <c r="L143" s="33"/>
      <c r="M143" s="145" t="s">
        <v>1</v>
      </c>
      <c r="N143" s="146" t="s">
        <v>46</v>
      </c>
      <c r="P143" s="147">
        <f>O143*H143</f>
        <v>0</v>
      </c>
      <c r="Q143" s="147">
        <v>0</v>
      </c>
      <c r="R143" s="147">
        <f>Q143*H143</f>
        <v>0</v>
      </c>
      <c r="S143" s="147">
        <v>0</v>
      </c>
      <c r="T143" s="148">
        <f>S143*H143</f>
        <v>0</v>
      </c>
      <c r="AR143" s="149" t="s">
        <v>120</v>
      </c>
      <c r="AT143" s="149" t="s">
        <v>311</v>
      </c>
      <c r="AU143" s="149" t="s">
        <v>90</v>
      </c>
      <c r="AY143" s="17" t="s">
        <v>309</v>
      </c>
      <c r="BE143" s="150">
        <f>IF(N143="základní",J143,0)</f>
        <v>0</v>
      </c>
      <c r="BF143" s="150">
        <f>IF(N143="snížená",J143,0)</f>
        <v>0</v>
      </c>
      <c r="BG143" s="150">
        <f>IF(N143="zákl. přenesená",J143,0)</f>
        <v>0</v>
      </c>
      <c r="BH143" s="150">
        <f>IF(N143="sníž. přenesená",J143,0)</f>
        <v>0</v>
      </c>
      <c r="BI143" s="150">
        <f>IF(N143="nulová",J143,0)</f>
        <v>0</v>
      </c>
      <c r="BJ143" s="17" t="s">
        <v>88</v>
      </c>
      <c r="BK143" s="150">
        <f>ROUND(I143*H143,2)</f>
        <v>0</v>
      </c>
      <c r="BL143" s="17" t="s">
        <v>120</v>
      </c>
      <c r="BM143" s="149" t="s">
        <v>8</v>
      </c>
    </row>
    <row r="144" spans="2:65" s="1" customFormat="1" ht="19.5" x14ac:dyDescent="0.2">
      <c r="B144" s="33"/>
      <c r="D144" s="155" t="s">
        <v>318</v>
      </c>
      <c r="F144" s="156" t="s">
        <v>9453</v>
      </c>
      <c r="I144" s="153"/>
      <c r="L144" s="33"/>
      <c r="M144" s="154"/>
      <c r="T144" s="57"/>
      <c r="AT144" s="17" t="s">
        <v>318</v>
      </c>
      <c r="AU144" s="17" t="s">
        <v>90</v>
      </c>
    </row>
    <row r="145" spans="2:65" s="1" customFormat="1" ht="21.75" customHeight="1" x14ac:dyDescent="0.2">
      <c r="B145" s="137"/>
      <c r="C145" s="138" t="s">
        <v>339</v>
      </c>
      <c r="D145" s="138" t="s">
        <v>311</v>
      </c>
      <c r="E145" s="139" t="s">
        <v>9451</v>
      </c>
      <c r="F145" s="140" t="s">
        <v>9452</v>
      </c>
      <c r="G145" s="141" t="s">
        <v>2702</v>
      </c>
      <c r="H145" s="142">
        <v>1</v>
      </c>
      <c r="I145" s="143"/>
      <c r="J145" s="144">
        <f>ROUND(I145*H145,2)</f>
        <v>0</v>
      </c>
      <c r="K145" s="140" t="s">
        <v>366</v>
      </c>
      <c r="L145" s="33"/>
      <c r="M145" s="145" t="s">
        <v>1</v>
      </c>
      <c r="N145" s="146" t="s">
        <v>46</v>
      </c>
      <c r="P145" s="147">
        <f>O145*H145</f>
        <v>0</v>
      </c>
      <c r="Q145" s="147">
        <v>0</v>
      </c>
      <c r="R145" s="147">
        <f>Q145*H145</f>
        <v>0</v>
      </c>
      <c r="S145" s="147">
        <v>0</v>
      </c>
      <c r="T145" s="148">
        <f>S145*H145</f>
        <v>0</v>
      </c>
      <c r="AR145" s="149" t="s">
        <v>120</v>
      </c>
      <c r="AT145" s="149" t="s">
        <v>311</v>
      </c>
      <c r="AU145" s="149" t="s">
        <v>90</v>
      </c>
      <c r="AY145" s="17" t="s">
        <v>309</v>
      </c>
      <c r="BE145" s="150">
        <f>IF(N145="základní",J145,0)</f>
        <v>0</v>
      </c>
      <c r="BF145" s="150">
        <f>IF(N145="snížená",J145,0)</f>
        <v>0</v>
      </c>
      <c r="BG145" s="150">
        <f>IF(N145="zákl. přenesená",J145,0)</f>
        <v>0</v>
      </c>
      <c r="BH145" s="150">
        <f>IF(N145="sníž. přenesená",J145,0)</f>
        <v>0</v>
      </c>
      <c r="BI145" s="150">
        <f>IF(N145="nulová",J145,0)</f>
        <v>0</v>
      </c>
      <c r="BJ145" s="17" t="s">
        <v>88</v>
      </c>
      <c r="BK145" s="150">
        <f>ROUND(I145*H145,2)</f>
        <v>0</v>
      </c>
      <c r="BL145" s="17" t="s">
        <v>120</v>
      </c>
      <c r="BM145" s="149" t="s">
        <v>342</v>
      </c>
    </row>
    <row r="146" spans="2:65" s="1" customFormat="1" ht="19.5" x14ac:dyDescent="0.2">
      <c r="B146" s="33"/>
      <c r="D146" s="155" t="s">
        <v>318</v>
      </c>
      <c r="F146" s="156" t="s">
        <v>9454</v>
      </c>
      <c r="I146" s="153"/>
      <c r="L146" s="33"/>
      <c r="M146" s="154"/>
      <c r="T146" s="57"/>
      <c r="AT146" s="17" t="s">
        <v>318</v>
      </c>
      <c r="AU146" s="17" t="s">
        <v>90</v>
      </c>
    </row>
    <row r="147" spans="2:65" s="1" customFormat="1" ht="16.5" customHeight="1" x14ac:dyDescent="0.2">
      <c r="B147" s="137"/>
      <c r="C147" s="138" t="s">
        <v>329</v>
      </c>
      <c r="D147" s="138" t="s">
        <v>311</v>
      </c>
      <c r="E147" s="139" t="s">
        <v>9455</v>
      </c>
      <c r="F147" s="140" t="s">
        <v>9456</v>
      </c>
      <c r="G147" s="141" t="s">
        <v>2702</v>
      </c>
      <c r="H147" s="142">
        <v>1</v>
      </c>
      <c r="I147" s="143"/>
      <c r="J147" s="144">
        <f>ROUND(I147*H147,2)</f>
        <v>0</v>
      </c>
      <c r="K147" s="140" t="s">
        <v>366</v>
      </c>
      <c r="L147" s="33"/>
      <c r="M147" s="145" t="s">
        <v>1</v>
      </c>
      <c r="N147" s="146" t="s">
        <v>46</v>
      </c>
      <c r="P147" s="147">
        <f>O147*H147</f>
        <v>0</v>
      </c>
      <c r="Q147" s="147">
        <v>0</v>
      </c>
      <c r="R147" s="147">
        <f>Q147*H147</f>
        <v>0</v>
      </c>
      <c r="S147" s="147">
        <v>0</v>
      </c>
      <c r="T147" s="148">
        <f>S147*H147</f>
        <v>0</v>
      </c>
      <c r="AR147" s="149" t="s">
        <v>120</v>
      </c>
      <c r="AT147" s="149" t="s">
        <v>311</v>
      </c>
      <c r="AU147" s="149" t="s">
        <v>90</v>
      </c>
      <c r="AY147" s="17" t="s">
        <v>309</v>
      </c>
      <c r="BE147" s="150">
        <f>IF(N147="základní",J147,0)</f>
        <v>0</v>
      </c>
      <c r="BF147" s="150">
        <f>IF(N147="snížená",J147,0)</f>
        <v>0</v>
      </c>
      <c r="BG147" s="150">
        <f>IF(N147="zákl. přenesená",J147,0)</f>
        <v>0</v>
      </c>
      <c r="BH147" s="150">
        <f>IF(N147="sníž. přenesená",J147,0)</f>
        <v>0</v>
      </c>
      <c r="BI147" s="150">
        <f>IF(N147="nulová",J147,0)</f>
        <v>0</v>
      </c>
      <c r="BJ147" s="17" t="s">
        <v>88</v>
      </c>
      <c r="BK147" s="150">
        <f>ROUND(I147*H147,2)</f>
        <v>0</v>
      </c>
      <c r="BL147" s="17" t="s">
        <v>120</v>
      </c>
      <c r="BM147" s="149" t="s">
        <v>346</v>
      </c>
    </row>
    <row r="148" spans="2:65" s="1" customFormat="1" ht="19.5" x14ac:dyDescent="0.2">
      <c r="B148" s="33"/>
      <c r="D148" s="155" t="s">
        <v>318</v>
      </c>
      <c r="F148" s="156" t="s">
        <v>9457</v>
      </c>
      <c r="I148" s="153"/>
      <c r="L148" s="33"/>
      <c r="M148" s="154"/>
      <c r="T148" s="57"/>
      <c r="AT148" s="17" t="s">
        <v>318</v>
      </c>
      <c r="AU148" s="17" t="s">
        <v>90</v>
      </c>
    </row>
    <row r="149" spans="2:65" s="11" customFormat="1" ht="22.9" customHeight="1" x14ac:dyDescent="0.2">
      <c r="B149" s="125"/>
      <c r="D149" s="126" t="s">
        <v>80</v>
      </c>
      <c r="E149" s="135" t="s">
        <v>7028</v>
      </c>
      <c r="F149" s="135" t="s">
        <v>9458</v>
      </c>
      <c r="I149" s="128"/>
      <c r="J149" s="136">
        <f>BK149</f>
        <v>0</v>
      </c>
      <c r="L149" s="125"/>
      <c r="M149" s="130"/>
      <c r="P149" s="131">
        <f>SUM(P150:P151)</f>
        <v>0</v>
      </c>
      <c r="R149" s="131">
        <f>SUM(R150:R151)</f>
        <v>0</v>
      </c>
      <c r="T149" s="132">
        <f>SUM(T150:T151)</f>
        <v>0</v>
      </c>
      <c r="AR149" s="126" t="s">
        <v>88</v>
      </c>
      <c r="AT149" s="133" t="s">
        <v>80</v>
      </c>
      <c r="AU149" s="133" t="s">
        <v>88</v>
      </c>
      <c r="AY149" s="126" t="s">
        <v>309</v>
      </c>
      <c r="BK149" s="134">
        <f>SUM(BK150:BK151)</f>
        <v>0</v>
      </c>
    </row>
    <row r="150" spans="2:65" s="1" customFormat="1" ht="16.5" customHeight="1" x14ac:dyDescent="0.2">
      <c r="B150" s="137"/>
      <c r="C150" s="138" t="s">
        <v>348</v>
      </c>
      <c r="D150" s="138" t="s">
        <v>311</v>
      </c>
      <c r="E150" s="139" t="s">
        <v>9459</v>
      </c>
      <c r="F150" s="140" t="s">
        <v>9460</v>
      </c>
      <c r="G150" s="141" t="s">
        <v>2702</v>
      </c>
      <c r="H150" s="142">
        <v>1</v>
      </c>
      <c r="I150" s="143"/>
      <c r="J150" s="144">
        <f>ROUND(I150*H150,2)</f>
        <v>0</v>
      </c>
      <c r="K150" s="140" t="s">
        <v>366</v>
      </c>
      <c r="L150" s="33"/>
      <c r="M150" s="145" t="s">
        <v>1</v>
      </c>
      <c r="N150" s="146" t="s">
        <v>46</v>
      </c>
      <c r="P150" s="147">
        <f>O150*H150</f>
        <v>0</v>
      </c>
      <c r="Q150" s="147">
        <v>0</v>
      </c>
      <c r="R150" s="147">
        <f>Q150*H150</f>
        <v>0</v>
      </c>
      <c r="S150" s="147">
        <v>0</v>
      </c>
      <c r="T150" s="148">
        <f>S150*H150</f>
        <v>0</v>
      </c>
      <c r="AR150" s="149" t="s">
        <v>120</v>
      </c>
      <c r="AT150" s="149" t="s">
        <v>311</v>
      </c>
      <c r="AU150" s="149" t="s">
        <v>90</v>
      </c>
      <c r="AY150" s="17" t="s">
        <v>309</v>
      </c>
      <c r="BE150" s="150">
        <f>IF(N150="základní",J150,0)</f>
        <v>0</v>
      </c>
      <c r="BF150" s="150">
        <f>IF(N150="snížená",J150,0)</f>
        <v>0</v>
      </c>
      <c r="BG150" s="150">
        <f>IF(N150="zákl. přenesená",J150,0)</f>
        <v>0</v>
      </c>
      <c r="BH150" s="150">
        <f>IF(N150="sníž. přenesená",J150,0)</f>
        <v>0</v>
      </c>
      <c r="BI150" s="150">
        <f>IF(N150="nulová",J150,0)</f>
        <v>0</v>
      </c>
      <c r="BJ150" s="17" t="s">
        <v>88</v>
      </c>
      <c r="BK150" s="150">
        <f>ROUND(I150*H150,2)</f>
        <v>0</v>
      </c>
      <c r="BL150" s="17" t="s">
        <v>120</v>
      </c>
      <c r="BM150" s="149" t="s">
        <v>351</v>
      </c>
    </row>
    <row r="151" spans="2:65" s="1" customFormat="1" ht="19.5" x14ac:dyDescent="0.2">
      <c r="B151" s="33"/>
      <c r="D151" s="155" t="s">
        <v>318</v>
      </c>
      <c r="F151" s="156" t="s">
        <v>9461</v>
      </c>
      <c r="I151" s="153"/>
      <c r="L151" s="33"/>
      <c r="M151" s="154"/>
      <c r="T151" s="57"/>
      <c r="AT151" s="17" t="s">
        <v>318</v>
      </c>
      <c r="AU151" s="17" t="s">
        <v>90</v>
      </c>
    </row>
    <row r="152" spans="2:65" s="11" customFormat="1" ht="22.9" customHeight="1" x14ac:dyDescent="0.2">
      <c r="B152" s="125"/>
      <c r="D152" s="126" t="s">
        <v>80</v>
      </c>
      <c r="E152" s="135" t="s">
        <v>7083</v>
      </c>
      <c r="F152" s="135" t="s">
        <v>9462</v>
      </c>
      <c r="I152" s="128"/>
      <c r="J152" s="136">
        <f>BK152</f>
        <v>0</v>
      </c>
      <c r="L152" s="125"/>
      <c r="M152" s="130"/>
      <c r="P152" s="131">
        <f>SUM(P153:P155)</f>
        <v>0</v>
      </c>
      <c r="R152" s="131">
        <f>SUM(R153:R155)</f>
        <v>0</v>
      </c>
      <c r="T152" s="132">
        <f>SUM(T153:T155)</f>
        <v>0</v>
      </c>
      <c r="AR152" s="126" t="s">
        <v>88</v>
      </c>
      <c r="AT152" s="133" t="s">
        <v>80</v>
      </c>
      <c r="AU152" s="133" t="s">
        <v>88</v>
      </c>
      <c r="AY152" s="126" t="s">
        <v>309</v>
      </c>
      <c r="BK152" s="134">
        <f>SUM(BK153:BK155)</f>
        <v>0</v>
      </c>
    </row>
    <row r="153" spans="2:65" s="1" customFormat="1" ht="16.5" customHeight="1" x14ac:dyDescent="0.2">
      <c r="B153" s="137"/>
      <c r="C153" s="138" t="s">
        <v>334</v>
      </c>
      <c r="D153" s="138" t="s">
        <v>311</v>
      </c>
      <c r="E153" s="139" t="s">
        <v>9463</v>
      </c>
      <c r="F153" s="140" t="s">
        <v>9464</v>
      </c>
      <c r="G153" s="141" t="s">
        <v>365</v>
      </c>
      <c r="H153" s="142">
        <v>1</v>
      </c>
      <c r="I153" s="143"/>
      <c r="J153" s="144">
        <f>ROUND(I153*H153,2)</f>
        <v>0</v>
      </c>
      <c r="K153" s="140" t="s">
        <v>366</v>
      </c>
      <c r="L153" s="33"/>
      <c r="M153" s="145" t="s">
        <v>1</v>
      </c>
      <c r="N153" s="146" t="s">
        <v>46</v>
      </c>
      <c r="P153" s="147">
        <f>O153*H153</f>
        <v>0</v>
      </c>
      <c r="Q153" s="147">
        <v>0</v>
      </c>
      <c r="R153" s="147">
        <f>Q153*H153</f>
        <v>0</v>
      </c>
      <c r="S153" s="147">
        <v>0</v>
      </c>
      <c r="T153" s="148">
        <f>S153*H153</f>
        <v>0</v>
      </c>
      <c r="AR153" s="149" t="s">
        <v>120</v>
      </c>
      <c r="AT153" s="149" t="s">
        <v>311</v>
      </c>
      <c r="AU153" s="149" t="s">
        <v>90</v>
      </c>
      <c r="AY153" s="17" t="s">
        <v>309</v>
      </c>
      <c r="BE153" s="150">
        <f>IF(N153="základní",J153,0)</f>
        <v>0</v>
      </c>
      <c r="BF153" s="150">
        <f>IF(N153="snížená",J153,0)</f>
        <v>0</v>
      </c>
      <c r="BG153" s="150">
        <f>IF(N153="zákl. přenesená",J153,0)</f>
        <v>0</v>
      </c>
      <c r="BH153" s="150">
        <f>IF(N153="sníž. přenesená",J153,0)</f>
        <v>0</v>
      </c>
      <c r="BI153" s="150">
        <f>IF(N153="nulová",J153,0)</f>
        <v>0</v>
      </c>
      <c r="BJ153" s="17" t="s">
        <v>88</v>
      </c>
      <c r="BK153" s="150">
        <f>ROUND(I153*H153,2)</f>
        <v>0</v>
      </c>
      <c r="BL153" s="17" t="s">
        <v>120</v>
      </c>
      <c r="BM153" s="149" t="s">
        <v>355</v>
      </c>
    </row>
    <row r="154" spans="2:65" s="1" customFormat="1" ht="19.5" x14ac:dyDescent="0.2">
      <c r="B154" s="33"/>
      <c r="D154" s="155" t="s">
        <v>318</v>
      </c>
      <c r="F154" s="156" t="s">
        <v>9465</v>
      </c>
      <c r="I154" s="153"/>
      <c r="L154" s="33"/>
      <c r="M154" s="154"/>
      <c r="T154" s="57"/>
      <c r="AT154" s="17" t="s">
        <v>318</v>
      </c>
      <c r="AU154" s="17" t="s">
        <v>90</v>
      </c>
    </row>
    <row r="155" spans="2:65" s="1" customFormat="1" ht="16.5" customHeight="1" x14ac:dyDescent="0.2">
      <c r="B155" s="137"/>
      <c r="C155" s="138" t="s">
        <v>357</v>
      </c>
      <c r="D155" s="138" t="s">
        <v>311</v>
      </c>
      <c r="E155" s="139" t="s">
        <v>9466</v>
      </c>
      <c r="F155" s="140" t="s">
        <v>9467</v>
      </c>
      <c r="G155" s="141" t="s">
        <v>365</v>
      </c>
      <c r="H155" s="142">
        <v>1</v>
      </c>
      <c r="I155" s="143"/>
      <c r="J155" s="144">
        <f>ROUND(I155*H155,2)</f>
        <v>0</v>
      </c>
      <c r="K155" s="140" t="s">
        <v>366</v>
      </c>
      <c r="L155" s="33"/>
      <c r="M155" s="171" t="s">
        <v>1</v>
      </c>
      <c r="N155" s="172" t="s">
        <v>46</v>
      </c>
      <c r="O155" s="173"/>
      <c r="P155" s="174">
        <f>O155*H155</f>
        <v>0</v>
      </c>
      <c r="Q155" s="174">
        <v>0</v>
      </c>
      <c r="R155" s="174">
        <f>Q155*H155</f>
        <v>0</v>
      </c>
      <c r="S155" s="174">
        <v>0</v>
      </c>
      <c r="T155" s="175">
        <f>S155*H155</f>
        <v>0</v>
      </c>
      <c r="AR155" s="149" t="s">
        <v>120</v>
      </c>
      <c r="AT155" s="149" t="s">
        <v>311</v>
      </c>
      <c r="AU155" s="149" t="s">
        <v>90</v>
      </c>
      <c r="AY155" s="17" t="s">
        <v>309</v>
      </c>
      <c r="BE155" s="150">
        <f>IF(N155="základní",J155,0)</f>
        <v>0</v>
      </c>
      <c r="BF155" s="150">
        <f>IF(N155="snížená",J155,0)</f>
        <v>0</v>
      </c>
      <c r="BG155" s="150">
        <f>IF(N155="zákl. přenesená",J155,0)</f>
        <v>0</v>
      </c>
      <c r="BH155" s="150">
        <f>IF(N155="sníž. přenesená",J155,0)</f>
        <v>0</v>
      </c>
      <c r="BI155" s="150">
        <f>IF(N155="nulová",J155,0)</f>
        <v>0</v>
      </c>
      <c r="BJ155" s="17" t="s">
        <v>88</v>
      </c>
      <c r="BK155" s="150">
        <f>ROUND(I155*H155,2)</f>
        <v>0</v>
      </c>
      <c r="BL155" s="17" t="s">
        <v>120</v>
      </c>
      <c r="BM155" s="149" t="s">
        <v>361</v>
      </c>
    </row>
    <row r="156" spans="2:65" s="1" customFormat="1" ht="6.95" customHeight="1" x14ac:dyDescent="0.2">
      <c r="B156" s="45"/>
      <c r="C156" s="46"/>
      <c r="D156" s="46"/>
      <c r="E156" s="46"/>
      <c r="F156" s="46"/>
      <c r="G156" s="46"/>
      <c r="H156" s="46"/>
      <c r="I156" s="46"/>
      <c r="J156" s="46"/>
      <c r="K156" s="46"/>
      <c r="L156" s="33"/>
    </row>
  </sheetData>
  <autoFilter ref="C128:K155" xr:uid="{00000000-0009-0000-0000-000021000000}"/>
  <mergeCells count="15">
    <mergeCell ref="E115:H115"/>
    <mergeCell ref="E119:H119"/>
    <mergeCell ref="E117:H117"/>
    <mergeCell ref="E121:H121"/>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B2:BM197"/>
  <sheetViews>
    <sheetView showGridLines="0" workbookViewId="0"/>
  </sheetViews>
  <sheetFormatPr defaultRowHeight="11.2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233" t="s">
        <v>5</v>
      </c>
      <c r="M2" s="234"/>
      <c r="N2" s="234"/>
      <c r="O2" s="234"/>
      <c r="P2" s="234"/>
      <c r="Q2" s="234"/>
      <c r="R2" s="234"/>
      <c r="S2" s="234"/>
      <c r="T2" s="234"/>
      <c r="U2" s="234"/>
      <c r="V2" s="234"/>
      <c r="AT2" s="17" t="s">
        <v>213</v>
      </c>
    </row>
    <row r="3" spans="2:46" ht="6.95" customHeight="1" x14ac:dyDescent="0.2">
      <c r="B3" s="18"/>
      <c r="C3" s="19"/>
      <c r="D3" s="19"/>
      <c r="E3" s="19"/>
      <c r="F3" s="19"/>
      <c r="G3" s="19"/>
      <c r="H3" s="19"/>
      <c r="I3" s="19"/>
      <c r="J3" s="19"/>
      <c r="K3" s="19"/>
      <c r="L3" s="20"/>
      <c r="AT3" s="17" t="s">
        <v>90</v>
      </c>
    </row>
    <row r="4" spans="2:46" ht="24.95" customHeight="1" x14ac:dyDescent="0.2">
      <c r="B4" s="20"/>
      <c r="D4" s="21" t="s">
        <v>275</v>
      </c>
      <c r="L4" s="20"/>
      <c r="M4" s="94" t="s">
        <v>10</v>
      </c>
      <c r="AT4" s="17" t="s">
        <v>3</v>
      </c>
    </row>
    <row r="5" spans="2:46" ht="6.95" customHeight="1" x14ac:dyDescent="0.2">
      <c r="B5" s="20"/>
      <c r="L5" s="20"/>
    </row>
    <row r="6" spans="2:46" ht="12" customHeight="1" x14ac:dyDescent="0.2">
      <c r="B6" s="20"/>
      <c r="D6" s="27" t="s">
        <v>16</v>
      </c>
      <c r="L6" s="20"/>
    </row>
    <row r="7" spans="2:46" ht="16.5" customHeight="1" x14ac:dyDescent="0.2">
      <c r="B7" s="20"/>
      <c r="E7" s="254" t="str">
        <f>'Rekapitulace stavby'!K6</f>
        <v>OBLASTNÍ NEMOCNICE JIČÍN PAVILON PSYCHIATRIE</v>
      </c>
      <c r="F7" s="255"/>
      <c r="G7" s="255"/>
      <c r="H7" s="255"/>
      <c r="L7" s="20"/>
    </row>
    <row r="8" spans="2:46" ht="12.75" x14ac:dyDescent="0.2">
      <c r="B8" s="20"/>
      <c r="D8" s="27" t="s">
        <v>276</v>
      </c>
      <c r="L8" s="20"/>
    </row>
    <row r="9" spans="2:46" ht="16.5" customHeight="1" x14ac:dyDescent="0.2">
      <c r="B9" s="20"/>
      <c r="E9" s="254" t="s">
        <v>277</v>
      </c>
      <c r="F9" s="234"/>
      <c r="G9" s="234"/>
      <c r="H9" s="234"/>
      <c r="L9" s="20"/>
    </row>
    <row r="10" spans="2:46" ht="12" customHeight="1" x14ac:dyDescent="0.2">
      <c r="B10" s="20"/>
      <c r="D10" s="27" t="s">
        <v>278</v>
      </c>
      <c r="L10" s="20"/>
    </row>
    <row r="11" spans="2:46" s="1" customFormat="1" ht="16.5" customHeight="1" x14ac:dyDescent="0.2">
      <c r="B11" s="33"/>
      <c r="E11" s="238" t="s">
        <v>8644</v>
      </c>
      <c r="F11" s="253"/>
      <c r="G11" s="253"/>
      <c r="H11" s="253"/>
      <c r="L11" s="33"/>
    </row>
    <row r="12" spans="2:46" s="1" customFormat="1" ht="12" customHeight="1" x14ac:dyDescent="0.2">
      <c r="B12" s="33"/>
      <c r="D12" s="27" t="s">
        <v>592</v>
      </c>
      <c r="L12" s="33"/>
    </row>
    <row r="13" spans="2:46" s="1" customFormat="1" ht="16.5" customHeight="1" x14ac:dyDescent="0.2">
      <c r="B13" s="33"/>
      <c r="E13" s="220" t="s">
        <v>9468</v>
      </c>
      <c r="F13" s="253"/>
      <c r="G13" s="253"/>
      <c r="H13" s="253"/>
      <c r="L13" s="33"/>
    </row>
    <row r="14" spans="2:46" s="1" customFormat="1" x14ac:dyDescent="0.2">
      <c r="B14" s="33"/>
      <c r="L14" s="33"/>
    </row>
    <row r="15" spans="2:46" s="1" customFormat="1" ht="12" customHeight="1" x14ac:dyDescent="0.2">
      <c r="B15" s="33"/>
      <c r="D15" s="27" t="s">
        <v>18</v>
      </c>
      <c r="F15" s="25" t="s">
        <v>1</v>
      </c>
      <c r="I15" s="27" t="s">
        <v>20</v>
      </c>
      <c r="J15" s="25" t="s">
        <v>1</v>
      </c>
      <c r="L15" s="33"/>
    </row>
    <row r="16" spans="2:46" s="1" customFormat="1" ht="12" customHeight="1" x14ac:dyDescent="0.2">
      <c r="B16" s="33"/>
      <c r="D16" s="27" t="s">
        <v>22</v>
      </c>
      <c r="F16" s="25" t="s">
        <v>23</v>
      </c>
      <c r="I16" s="27" t="s">
        <v>24</v>
      </c>
      <c r="J16" s="53">
        <f>'Rekapitulace stavby'!AN8</f>
        <v>45961</v>
      </c>
      <c r="L16" s="33"/>
    </row>
    <row r="17" spans="2:12" s="1" customFormat="1" ht="10.9" customHeight="1" x14ac:dyDescent="0.2">
      <c r="B17" s="33"/>
      <c r="L17" s="33"/>
    </row>
    <row r="18" spans="2:12" s="1" customFormat="1" ht="12" customHeight="1" x14ac:dyDescent="0.2">
      <c r="B18" s="33"/>
      <c r="D18" s="27" t="s">
        <v>29</v>
      </c>
      <c r="I18" s="27" t="s">
        <v>30</v>
      </c>
      <c r="J18" s="25" t="str">
        <f>IF('Rekapitulace stavby'!AN10="","",'Rekapitulace stavby'!AN10)</f>
        <v/>
      </c>
      <c r="L18" s="33"/>
    </row>
    <row r="19" spans="2:12" s="1" customFormat="1" ht="18" customHeight="1" x14ac:dyDescent="0.2">
      <c r="B19" s="33"/>
      <c r="E19" s="25" t="str">
        <f>IF('Rekapitulace stavby'!E11="","",'Rekapitulace stavby'!E11)</f>
        <v>KRÁLOVÉHRADECKÝ KRAJ</v>
      </c>
      <c r="I19" s="27" t="s">
        <v>32</v>
      </c>
      <c r="J19" s="25" t="str">
        <f>IF('Rekapitulace stavby'!AN11="","",'Rekapitulace stavby'!AN11)</f>
        <v/>
      </c>
      <c r="L19" s="33"/>
    </row>
    <row r="20" spans="2:12" s="1" customFormat="1" ht="6.95" customHeight="1" x14ac:dyDescent="0.2">
      <c r="B20" s="33"/>
      <c r="L20" s="33"/>
    </row>
    <row r="21" spans="2:12" s="1" customFormat="1" ht="12" customHeight="1" x14ac:dyDescent="0.2">
      <c r="B21" s="33"/>
      <c r="D21" s="27" t="s">
        <v>33</v>
      </c>
      <c r="I21" s="27" t="s">
        <v>30</v>
      </c>
      <c r="J21" s="28" t="str">
        <f>'Rekapitulace stavby'!AN13</f>
        <v>Vyplň údaj</v>
      </c>
      <c r="L21" s="33"/>
    </row>
    <row r="22" spans="2:12" s="1" customFormat="1" ht="18" customHeight="1" x14ac:dyDescent="0.2">
      <c r="B22" s="33"/>
      <c r="E22" s="256" t="str">
        <f>'Rekapitulace stavby'!E14</f>
        <v>Vyplň údaj</v>
      </c>
      <c r="F22" s="242"/>
      <c r="G22" s="242"/>
      <c r="H22" s="242"/>
      <c r="I22" s="27" t="s">
        <v>32</v>
      </c>
      <c r="J22" s="28" t="str">
        <f>'Rekapitulace stavby'!AN14</f>
        <v>Vyplň údaj</v>
      </c>
      <c r="L22" s="33"/>
    </row>
    <row r="23" spans="2:12" s="1" customFormat="1" ht="6.95" customHeight="1" x14ac:dyDescent="0.2">
      <c r="B23" s="33"/>
      <c r="L23" s="33"/>
    </row>
    <row r="24" spans="2:12" s="1" customFormat="1" ht="12" customHeight="1" x14ac:dyDescent="0.2">
      <c r="B24" s="33"/>
      <c r="D24" s="27" t="s">
        <v>35</v>
      </c>
      <c r="I24" s="27" t="s">
        <v>30</v>
      </c>
      <c r="J24" s="25" t="str">
        <f>IF('Rekapitulace stavby'!AN16="","",'Rekapitulace stavby'!AN16)</f>
        <v/>
      </c>
      <c r="L24" s="33"/>
    </row>
    <row r="25" spans="2:12" s="1" customFormat="1" ht="18" customHeight="1" x14ac:dyDescent="0.2">
      <c r="B25" s="33"/>
      <c r="E25" s="25" t="str">
        <f>IF('Rekapitulace stavby'!E17="","",'Rekapitulace stavby'!E17)</f>
        <v>KANIA a.s.</v>
      </c>
      <c r="I25" s="27" t="s">
        <v>32</v>
      </c>
      <c r="J25" s="25" t="str">
        <f>IF('Rekapitulace stavby'!AN17="","",'Rekapitulace stavby'!AN17)</f>
        <v/>
      </c>
      <c r="L25" s="33"/>
    </row>
    <row r="26" spans="2:12" s="1" customFormat="1" ht="6.95" customHeight="1" x14ac:dyDescent="0.2">
      <c r="B26" s="33"/>
      <c r="L26" s="33"/>
    </row>
    <row r="27" spans="2:12" s="1" customFormat="1" ht="12" customHeight="1" x14ac:dyDescent="0.2">
      <c r="B27" s="33"/>
      <c r="D27" s="27" t="s">
        <v>38</v>
      </c>
      <c r="I27" s="27" t="s">
        <v>30</v>
      </c>
      <c r="J27" s="25" t="str">
        <f>IF('Rekapitulace stavby'!AN19="","",'Rekapitulace stavby'!AN19)</f>
        <v/>
      </c>
      <c r="L27" s="33"/>
    </row>
    <row r="28" spans="2:12" s="1" customFormat="1" ht="18" customHeight="1" x14ac:dyDescent="0.2">
      <c r="B28" s="33"/>
      <c r="E28" s="25" t="str">
        <f>IF('Rekapitulace stavby'!E20="","",'Rekapitulace stavby'!E20)</f>
        <v xml:space="preserve"> </v>
      </c>
      <c r="I28" s="27" t="s">
        <v>32</v>
      </c>
      <c r="J28" s="25" t="str">
        <f>IF('Rekapitulace stavby'!AN20="","",'Rekapitulace stavby'!AN20)</f>
        <v/>
      </c>
      <c r="L28" s="33"/>
    </row>
    <row r="29" spans="2:12" s="1" customFormat="1" ht="6.95" customHeight="1" x14ac:dyDescent="0.2">
      <c r="B29" s="33"/>
      <c r="L29" s="33"/>
    </row>
    <row r="30" spans="2:12" s="1" customFormat="1" ht="12" customHeight="1" x14ac:dyDescent="0.2">
      <c r="B30" s="33"/>
      <c r="D30" s="27" t="s">
        <v>39</v>
      </c>
      <c r="L30" s="33"/>
    </row>
    <row r="31" spans="2:12" s="7" customFormat="1" ht="35.25" customHeight="1" x14ac:dyDescent="0.2">
      <c r="B31" s="95"/>
      <c r="E31" s="246" t="s">
        <v>9430</v>
      </c>
      <c r="F31" s="246"/>
      <c r="G31" s="246"/>
      <c r="H31" s="246"/>
      <c r="L31" s="95"/>
    </row>
    <row r="32" spans="2:12" s="1" customFormat="1" ht="6.95" customHeight="1" x14ac:dyDescent="0.2">
      <c r="B32" s="33"/>
      <c r="L32" s="33"/>
    </row>
    <row r="33" spans="2:12" s="1" customFormat="1" ht="6.95" customHeight="1" x14ac:dyDescent="0.2">
      <c r="B33" s="33"/>
      <c r="D33" s="54"/>
      <c r="E33" s="54"/>
      <c r="F33" s="54"/>
      <c r="G33" s="54"/>
      <c r="H33" s="54"/>
      <c r="I33" s="54"/>
      <c r="J33" s="54"/>
      <c r="K33" s="54"/>
      <c r="L33" s="33"/>
    </row>
    <row r="34" spans="2:12" s="1" customFormat="1" ht="25.35" customHeight="1" x14ac:dyDescent="0.2">
      <c r="B34" s="33"/>
      <c r="D34" s="96" t="s">
        <v>41</v>
      </c>
      <c r="J34" s="67">
        <f>ROUND(J129, 2)</f>
        <v>0</v>
      </c>
      <c r="L34" s="33"/>
    </row>
    <row r="35" spans="2:12" s="1" customFormat="1" ht="6.95" customHeight="1" x14ac:dyDescent="0.2">
      <c r="B35" s="33"/>
      <c r="D35" s="54"/>
      <c r="E35" s="54"/>
      <c r="F35" s="54"/>
      <c r="G35" s="54"/>
      <c r="H35" s="54"/>
      <c r="I35" s="54"/>
      <c r="J35" s="54"/>
      <c r="K35" s="54"/>
      <c r="L35" s="33"/>
    </row>
    <row r="36" spans="2:12" s="1" customFormat="1" ht="14.45" customHeight="1" x14ac:dyDescent="0.2">
      <c r="B36" s="33"/>
      <c r="F36" s="36" t="s">
        <v>43</v>
      </c>
      <c r="I36" s="36" t="s">
        <v>42</v>
      </c>
      <c r="J36" s="36" t="s">
        <v>44</v>
      </c>
      <c r="L36" s="33"/>
    </row>
    <row r="37" spans="2:12" s="1" customFormat="1" ht="14.45" customHeight="1" x14ac:dyDescent="0.2">
      <c r="B37" s="33"/>
      <c r="D37" s="56" t="s">
        <v>45</v>
      </c>
      <c r="E37" s="27" t="s">
        <v>46</v>
      </c>
      <c r="F37" s="87">
        <f>ROUND((SUM(BE129:BE196)),  2)</f>
        <v>0</v>
      </c>
      <c r="I37" s="97">
        <v>0.21</v>
      </c>
      <c r="J37" s="87">
        <f>ROUND(((SUM(BE129:BE196))*I37),  2)</f>
        <v>0</v>
      </c>
      <c r="L37" s="33"/>
    </row>
    <row r="38" spans="2:12" s="1" customFormat="1" ht="14.45" customHeight="1" x14ac:dyDescent="0.2">
      <c r="B38" s="33"/>
      <c r="E38" s="27" t="s">
        <v>47</v>
      </c>
      <c r="F38" s="87">
        <f>ROUND((SUM(BF129:BF196)),  2)</f>
        <v>0</v>
      </c>
      <c r="I38" s="97">
        <v>0.12</v>
      </c>
      <c r="J38" s="87">
        <f>ROUND(((SUM(BF129:BF196))*I38),  2)</f>
        <v>0</v>
      </c>
      <c r="L38" s="33"/>
    </row>
    <row r="39" spans="2:12" s="1" customFormat="1" ht="14.45" hidden="1" customHeight="1" x14ac:dyDescent="0.2">
      <c r="B39" s="33"/>
      <c r="E39" s="27" t="s">
        <v>48</v>
      </c>
      <c r="F39" s="87">
        <f>ROUND((SUM(BG129:BG196)),  2)</f>
        <v>0</v>
      </c>
      <c r="I39" s="97">
        <v>0.21</v>
      </c>
      <c r="J39" s="87">
        <f>0</f>
        <v>0</v>
      </c>
      <c r="L39" s="33"/>
    </row>
    <row r="40" spans="2:12" s="1" customFormat="1" ht="14.45" hidden="1" customHeight="1" x14ac:dyDescent="0.2">
      <c r="B40" s="33"/>
      <c r="E40" s="27" t="s">
        <v>49</v>
      </c>
      <c r="F40" s="87">
        <f>ROUND((SUM(BH129:BH196)),  2)</f>
        <v>0</v>
      </c>
      <c r="I40" s="97">
        <v>0.12</v>
      </c>
      <c r="J40" s="87">
        <f>0</f>
        <v>0</v>
      </c>
      <c r="L40" s="33"/>
    </row>
    <row r="41" spans="2:12" s="1" customFormat="1" ht="14.45" hidden="1" customHeight="1" x14ac:dyDescent="0.2">
      <c r="B41" s="33"/>
      <c r="E41" s="27" t="s">
        <v>50</v>
      </c>
      <c r="F41" s="87">
        <f>ROUND((SUM(BI129:BI196)),  2)</f>
        <v>0</v>
      </c>
      <c r="I41" s="97">
        <v>0</v>
      </c>
      <c r="J41" s="87">
        <f>0</f>
        <v>0</v>
      </c>
      <c r="L41" s="33"/>
    </row>
    <row r="42" spans="2:12" s="1" customFormat="1" ht="6.95" customHeight="1" x14ac:dyDescent="0.2">
      <c r="B42" s="33"/>
      <c r="L42" s="33"/>
    </row>
    <row r="43" spans="2:12" s="1" customFormat="1" ht="25.35" customHeight="1" x14ac:dyDescent="0.2">
      <c r="B43" s="33"/>
      <c r="C43" s="98"/>
      <c r="D43" s="99" t="s">
        <v>51</v>
      </c>
      <c r="E43" s="58"/>
      <c r="F43" s="58"/>
      <c r="G43" s="100" t="s">
        <v>52</v>
      </c>
      <c r="H43" s="101" t="s">
        <v>53</v>
      </c>
      <c r="I43" s="58"/>
      <c r="J43" s="102">
        <f>SUM(J34:J41)</f>
        <v>0</v>
      </c>
      <c r="K43" s="103"/>
      <c r="L43" s="33"/>
    </row>
    <row r="44" spans="2:12" s="1" customFormat="1" ht="14.45" customHeight="1" x14ac:dyDescent="0.2">
      <c r="B44" s="33"/>
      <c r="L44" s="33"/>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33"/>
      <c r="D50" s="42" t="s">
        <v>54</v>
      </c>
      <c r="E50" s="43"/>
      <c r="F50" s="43"/>
      <c r="G50" s="42" t="s">
        <v>55</v>
      </c>
      <c r="H50" s="43"/>
      <c r="I50" s="43"/>
      <c r="J50" s="43"/>
      <c r="K50" s="43"/>
      <c r="L50" s="33"/>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2.75" x14ac:dyDescent="0.2">
      <c r="B61" s="33"/>
      <c r="D61" s="44" t="s">
        <v>56</v>
      </c>
      <c r="E61" s="35"/>
      <c r="F61" s="104" t="s">
        <v>57</v>
      </c>
      <c r="G61" s="44" t="s">
        <v>56</v>
      </c>
      <c r="H61" s="35"/>
      <c r="I61" s="35"/>
      <c r="J61" s="105" t="s">
        <v>57</v>
      </c>
      <c r="K61" s="35"/>
      <c r="L61" s="33"/>
    </row>
    <row r="62" spans="2:12" x14ac:dyDescent="0.2">
      <c r="B62" s="20"/>
      <c r="L62" s="20"/>
    </row>
    <row r="63" spans="2:12" x14ac:dyDescent="0.2">
      <c r="B63" s="20"/>
      <c r="L63" s="20"/>
    </row>
    <row r="64" spans="2:12" x14ac:dyDescent="0.2">
      <c r="B64" s="20"/>
      <c r="L64" s="20"/>
    </row>
    <row r="65" spans="2:12" s="1" customFormat="1" ht="12.75" x14ac:dyDescent="0.2">
      <c r="B65" s="33"/>
      <c r="D65" s="42" t="s">
        <v>58</v>
      </c>
      <c r="E65" s="43"/>
      <c r="F65" s="43"/>
      <c r="G65" s="42" t="s">
        <v>59</v>
      </c>
      <c r="H65" s="43"/>
      <c r="I65" s="43"/>
      <c r="J65" s="43"/>
      <c r="K65" s="43"/>
      <c r="L65" s="33"/>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2.75" x14ac:dyDescent="0.2">
      <c r="B76" s="33"/>
      <c r="D76" s="44" t="s">
        <v>56</v>
      </c>
      <c r="E76" s="35"/>
      <c r="F76" s="104" t="s">
        <v>57</v>
      </c>
      <c r="G76" s="44" t="s">
        <v>56</v>
      </c>
      <c r="H76" s="35"/>
      <c r="I76" s="35"/>
      <c r="J76" s="105" t="s">
        <v>57</v>
      </c>
      <c r="K76" s="35"/>
      <c r="L76" s="33"/>
    </row>
    <row r="77" spans="2:12" s="1" customFormat="1" ht="14.45" customHeight="1" x14ac:dyDescent="0.2">
      <c r="B77" s="45"/>
      <c r="C77" s="46"/>
      <c r="D77" s="46"/>
      <c r="E77" s="46"/>
      <c r="F77" s="46"/>
      <c r="G77" s="46"/>
      <c r="H77" s="46"/>
      <c r="I77" s="46"/>
      <c r="J77" s="46"/>
      <c r="K77" s="46"/>
      <c r="L77" s="33"/>
    </row>
    <row r="81" spans="2:12" s="1" customFormat="1" ht="6.95" customHeight="1" x14ac:dyDescent="0.2">
      <c r="B81" s="47"/>
      <c r="C81" s="48"/>
      <c r="D81" s="48"/>
      <c r="E81" s="48"/>
      <c r="F81" s="48"/>
      <c r="G81" s="48"/>
      <c r="H81" s="48"/>
      <c r="I81" s="48"/>
      <c r="J81" s="48"/>
      <c r="K81" s="48"/>
      <c r="L81" s="33"/>
    </row>
    <row r="82" spans="2:12" s="1" customFormat="1" ht="24.95" customHeight="1" x14ac:dyDescent="0.2">
      <c r="B82" s="33"/>
      <c r="C82" s="21" t="s">
        <v>280</v>
      </c>
      <c r="L82" s="33"/>
    </row>
    <row r="83" spans="2:12" s="1" customFormat="1" ht="6.95" customHeight="1" x14ac:dyDescent="0.2">
      <c r="B83" s="33"/>
      <c r="L83" s="33"/>
    </row>
    <row r="84" spans="2:12" s="1" customFormat="1" ht="12" customHeight="1" x14ac:dyDescent="0.2">
      <c r="B84" s="33"/>
      <c r="C84" s="27" t="s">
        <v>16</v>
      </c>
      <c r="L84" s="33"/>
    </row>
    <row r="85" spans="2:12" s="1" customFormat="1" ht="16.5" customHeight="1" x14ac:dyDescent="0.2">
      <c r="B85" s="33"/>
      <c r="E85" s="254" t="str">
        <f>E7</f>
        <v>OBLASTNÍ NEMOCNICE JIČÍN PAVILON PSYCHIATRIE</v>
      </c>
      <c r="F85" s="255"/>
      <c r="G85" s="255"/>
      <c r="H85" s="255"/>
      <c r="L85" s="33"/>
    </row>
    <row r="86" spans="2:12" ht="12" customHeight="1" x14ac:dyDescent="0.2">
      <c r="B86" s="20"/>
      <c r="C86" s="27" t="s">
        <v>276</v>
      </c>
      <c r="L86" s="20"/>
    </row>
    <row r="87" spans="2:12" ht="16.5" customHeight="1" x14ac:dyDescent="0.2">
      <c r="B87" s="20"/>
      <c r="E87" s="254" t="s">
        <v>277</v>
      </c>
      <c r="F87" s="234"/>
      <c r="G87" s="234"/>
      <c r="H87" s="234"/>
      <c r="L87" s="20"/>
    </row>
    <row r="88" spans="2:12" ht="12" customHeight="1" x14ac:dyDescent="0.2">
      <c r="B88" s="20"/>
      <c r="C88" s="27" t="s">
        <v>278</v>
      </c>
      <c r="L88" s="20"/>
    </row>
    <row r="89" spans="2:12" s="1" customFormat="1" ht="16.5" customHeight="1" x14ac:dyDescent="0.2">
      <c r="B89" s="33"/>
      <c r="E89" s="238" t="s">
        <v>8644</v>
      </c>
      <c r="F89" s="253"/>
      <c r="G89" s="253"/>
      <c r="H89" s="253"/>
      <c r="L89" s="33"/>
    </row>
    <row r="90" spans="2:12" s="1" customFormat="1" ht="12" customHeight="1" x14ac:dyDescent="0.2">
      <c r="B90" s="33"/>
      <c r="C90" s="27" t="s">
        <v>592</v>
      </c>
      <c r="L90" s="33"/>
    </row>
    <row r="91" spans="2:12" s="1" customFormat="1" ht="16.5" customHeight="1" x14ac:dyDescent="0.2">
      <c r="B91" s="33"/>
      <c r="E91" s="220" t="str">
        <f>E13</f>
        <v>D.2-01.7 - SHZ</v>
      </c>
      <c r="F91" s="253"/>
      <c r="G91" s="253"/>
      <c r="H91" s="253"/>
      <c r="L91" s="33"/>
    </row>
    <row r="92" spans="2:12" s="1" customFormat="1" ht="6.95" customHeight="1" x14ac:dyDescent="0.2">
      <c r="B92" s="33"/>
      <c r="L92" s="33"/>
    </row>
    <row r="93" spans="2:12" s="1" customFormat="1" ht="12" customHeight="1" x14ac:dyDescent="0.2">
      <c r="B93" s="33"/>
      <c r="C93" s="27" t="s">
        <v>22</v>
      </c>
      <c r="F93" s="25" t="str">
        <f>F16</f>
        <v xml:space="preserve"> </v>
      </c>
      <c r="I93" s="27" t="s">
        <v>24</v>
      </c>
      <c r="J93" s="53">
        <f>IF(J16="","",J16)</f>
        <v>45961</v>
      </c>
      <c r="L93" s="33"/>
    </row>
    <row r="94" spans="2:12" s="1" customFormat="1" ht="6.95" customHeight="1" x14ac:dyDescent="0.2">
      <c r="B94" s="33"/>
      <c r="L94" s="33"/>
    </row>
    <row r="95" spans="2:12" s="1" customFormat="1" ht="15.2" customHeight="1" x14ac:dyDescent="0.2">
      <c r="B95" s="33"/>
      <c r="C95" s="27" t="s">
        <v>29</v>
      </c>
      <c r="F95" s="25" t="str">
        <f>E19</f>
        <v>KRÁLOVÉHRADECKÝ KRAJ</v>
      </c>
      <c r="I95" s="27" t="s">
        <v>35</v>
      </c>
      <c r="J95" s="31" t="str">
        <f>E25</f>
        <v>KANIA a.s.</v>
      </c>
      <c r="L95" s="33"/>
    </row>
    <row r="96" spans="2:12" s="1" customFormat="1" ht="15.2" customHeight="1" x14ac:dyDescent="0.2">
      <c r="B96" s="33"/>
      <c r="C96" s="27" t="s">
        <v>33</v>
      </c>
      <c r="F96" s="25" t="str">
        <f>IF(E22="","",E22)</f>
        <v>Vyplň údaj</v>
      </c>
      <c r="I96" s="27" t="s">
        <v>38</v>
      </c>
      <c r="J96" s="31" t="str">
        <f>E28</f>
        <v xml:space="preserve"> </v>
      </c>
      <c r="L96" s="33"/>
    </row>
    <row r="97" spans="2:47" s="1" customFormat="1" ht="10.35" customHeight="1" x14ac:dyDescent="0.2">
      <c r="B97" s="33"/>
      <c r="L97" s="33"/>
    </row>
    <row r="98" spans="2:47" s="1" customFormat="1" ht="29.25" customHeight="1" x14ac:dyDescent="0.2">
      <c r="B98" s="33"/>
      <c r="C98" s="106" t="s">
        <v>281</v>
      </c>
      <c r="D98" s="98"/>
      <c r="E98" s="98"/>
      <c r="F98" s="98"/>
      <c r="G98" s="98"/>
      <c r="H98" s="98"/>
      <c r="I98" s="98"/>
      <c r="J98" s="107" t="s">
        <v>282</v>
      </c>
      <c r="K98" s="98"/>
      <c r="L98" s="33"/>
    </row>
    <row r="99" spans="2:47" s="1" customFormat="1" ht="10.35" customHeight="1" x14ac:dyDescent="0.2">
      <c r="B99" s="33"/>
      <c r="L99" s="33"/>
    </row>
    <row r="100" spans="2:47" s="1" customFormat="1" ht="22.9" customHeight="1" x14ac:dyDescent="0.2">
      <c r="B100" s="33"/>
      <c r="C100" s="108" t="s">
        <v>283</v>
      </c>
      <c r="J100" s="67">
        <f>J129</f>
        <v>0</v>
      </c>
      <c r="L100" s="33"/>
      <c r="AU100" s="17" t="s">
        <v>284</v>
      </c>
    </row>
    <row r="101" spans="2:47" s="8" customFormat="1" ht="24.95" customHeight="1" x14ac:dyDescent="0.2">
      <c r="B101" s="109"/>
      <c r="D101" s="110" t="s">
        <v>9469</v>
      </c>
      <c r="E101" s="111"/>
      <c r="F101" s="111"/>
      <c r="G101" s="111"/>
      <c r="H101" s="111"/>
      <c r="I101" s="111"/>
      <c r="J101" s="112">
        <f>J130</f>
        <v>0</v>
      </c>
      <c r="L101" s="109"/>
    </row>
    <row r="102" spans="2:47" s="8" customFormat="1" ht="24.95" customHeight="1" x14ac:dyDescent="0.2">
      <c r="B102" s="109"/>
      <c r="D102" s="110" t="s">
        <v>9470</v>
      </c>
      <c r="E102" s="111"/>
      <c r="F102" s="111"/>
      <c r="G102" s="111"/>
      <c r="H102" s="111"/>
      <c r="I102" s="111"/>
      <c r="J102" s="112">
        <f>J166</f>
        <v>0</v>
      </c>
      <c r="L102" s="109"/>
    </row>
    <row r="103" spans="2:47" s="8" customFormat="1" ht="24.95" customHeight="1" x14ac:dyDescent="0.2">
      <c r="B103" s="109"/>
      <c r="D103" s="110" t="s">
        <v>9471</v>
      </c>
      <c r="E103" s="111"/>
      <c r="F103" s="111"/>
      <c r="G103" s="111"/>
      <c r="H103" s="111"/>
      <c r="I103" s="111"/>
      <c r="J103" s="112">
        <f>J178</f>
        <v>0</v>
      </c>
      <c r="L103" s="109"/>
    </row>
    <row r="104" spans="2:47" s="8" customFormat="1" ht="24.95" customHeight="1" x14ac:dyDescent="0.2">
      <c r="B104" s="109"/>
      <c r="D104" s="110" t="s">
        <v>9472</v>
      </c>
      <c r="E104" s="111"/>
      <c r="F104" s="111"/>
      <c r="G104" s="111"/>
      <c r="H104" s="111"/>
      <c r="I104" s="111"/>
      <c r="J104" s="112">
        <f>J187</f>
        <v>0</v>
      </c>
      <c r="L104" s="109"/>
    </row>
    <row r="105" spans="2:47" s="8" customFormat="1" ht="24.95" customHeight="1" x14ac:dyDescent="0.2">
      <c r="B105" s="109"/>
      <c r="D105" s="110" t="s">
        <v>9473</v>
      </c>
      <c r="E105" s="111"/>
      <c r="F105" s="111"/>
      <c r="G105" s="111"/>
      <c r="H105" s="111"/>
      <c r="I105" s="111"/>
      <c r="J105" s="112">
        <f>J191</f>
        <v>0</v>
      </c>
      <c r="L105" s="109"/>
    </row>
    <row r="106" spans="2:47" s="1" customFormat="1" ht="21.75" customHeight="1" x14ac:dyDescent="0.2">
      <c r="B106" s="33"/>
      <c r="L106" s="33"/>
    </row>
    <row r="107" spans="2:47" s="1" customFormat="1" ht="6.95" customHeight="1" x14ac:dyDescent="0.2">
      <c r="B107" s="45"/>
      <c r="C107" s="46"/>
      <c r="D107" s="46"/>
      <c r="E107" s="46"/>
      <c r="F107" s="46"/>
      <c r="G107" s="46"/>
      <c r="H107" s="46"/>
      <c r="I107" s="46"/>
      <c r="J107" s="46"/>
      <c r="K107" s="46"/>
      <c r="L107" s="33"/>
    </row>
    <row r="111" spans="2:47" s="1" customFormat="1" ht="6.95" customHeight="1" x14ac:dyDescent="0.2">
      <c r="B111" s="47"/>
      <c r="C111" s="48"/>
      <c r="D111" s="48"/>
      <c r="E111" s="48"/>
      <c r="F111" s="48"/>
      <c r="G111" s="48"/>
      <c r="H111" s="48"/>
      <c r="I111" s="48"/>
      <c r="J111" s="48"/>
      <c r="K111" s="48"/>
      <c r="L111" s="33"/>
    </row>
    <row r="112" spans="2:47" s="1" customFormat="1" ht="24.95" customHeight="1" x14ac:dyDescent="0.2">
      <c r="B112" s="33"/>
      <c r="C112" s="21" t="s">
        <v>294</v>
      </c>
      <c r="L112" s="33"/>
    </row>
    <row r="113" spans="2:20" s="1" customFormat="1" ht="6.95" customHeight="1" x14ac:dyDescent="0.2">
      <c r="B113" s="33"/>
      <c r="L113" s="33"/>
    </row>
    <row r="114" spans="2:20" s="1" customFormat="1" ht="12" customHeight="1" x14ac:dyDescent="0.2">
      <c r="B114" s="33"/>
      <c r="C114" s="27" t="s">
        <v>16</v>
      </c>
      <c r="L114" s="33"/>
    </row>
    <row r="115" spans="2:20" s="1" customFormat="1" ht="16.5" customHeight="1" x14ac:dyDescent="0.2">
      <c r="B115" s="33"/>
      <c r="E115" s="254" t="str">
        <f>E7</f>
        <v>OBLASTNÍ NEMOCNICE JIČÍN PAVILON PSYCHIATRIE</v>
      </c>
      <c r="F115" s="255"/>
      <c r="G115" s="255"/>
      <c r="H115" s="255"/>
      <c r="L115" s="33"/>
    </row>
    <row r="116" spans="2:20" ht="12" customHeight="1" x14ac:dyDescent="0.2">
      <c r="B116" s="20"/>
      <c r="C116" s="27" t="s">
        <v>276</v>
      </c>
      <c r="L116" s="20"/>
    </row>
    <row r="117" spans="2:20" ht="16.5" customHeight="1" x14ac:dyDescent="0.2">
      <c r="B117" s="20"/>
      <c r="E117" s="254" t="s">
        <v>277</v>
      </c>
      <c r="F117" s="234"/>
      <c r="G117" s="234"/>
      <c r="H117" s="234"/>
      <c r="L117" s="20"/>
    </row>
    <row r="118" spans="2:20" ht="12" customHeight="1" x14ac:dyDescent="0.2">
      <c r="B118" s="20"/>
      <c r="C118" s="27" t="s">
        <v>278</v>
      </c>
      <c r="L118" s="20"/>
    </row>
    <row r="119" spans="2:20" s="1" customFormat="1" ht="16.5" customHeight="1" x14ac:dyDescent="0.2">
      <c r="B119" s="33"/>
      <c r="E119" s="238" t="s">
        <v>8644</v>
      </c>
      <c r="F119" s="253"/>
      <c r="G119" s="253"/>
      <c r="H119" s="253"/>
      <c r="L119" s="33"/>
    </row>
    <row r="120" spans="2:20" s="1" customFormat="1" ht="12" customHeight="1" x14ac:dyDescent="0.2">
      <c r="B120" s="33"/>
      <c r="C120" s="27" t="s">
        <v>592</v>
      </c>
      <c r="L120" s="33"/>
    </row>
    <row r="121" spans="2:20" s="1" customFormat="1" ht="16.5" customHeight="1" x14ac:dyDescent="0.2">
      <c r="B121" s="33"/>
      <c r="E121" s="220" t="str">
        <f>E13</f>
        <v>D.2-01.7 - SHZ</v>
      </c>
      <c r="F121" s="253"/>
      <c r="G121" s="253"/>
      <c r="H121" s="253"/>
      <c r="L121" s="33"/>
    </row>
    <row r="122" spans="2:20" s="1" customFormat="1" ht="6.95" customHeight="1" x14ac:dyDescent="0.2">
      <c r="B122" s="33"/>
      <c r="L122" s="33"/>
    </row>
    <row r="123" spans="2:20" s="1" customFormat="1" ht="12" customHeight="1" x14ac:dyDescent="0.2">
      <c r="B123" s="33"/>
      <c r="C123" s="27" t="s">
        <v>22</v>
      </c>
      <c r="F123" s="25" t="str">
        <f>F16</f>
        <v xml:space="preserve"> </v>
      </c>
      <c r="I123" s="27" t="s">
        <v>24</v>
      </c>
      <c r="J123" s="53">
        <f>IF(J16="","",J16)</f>
        <v>45961</v>
      </c>
      <c r="L123" s="33"/>
    </row>
    <row r="124" spans="2:20" s="1" customFormat="1" ht="6.95" customHeight="1" x14ac:dyDescent="0.2">
      <c r="B124" s="33"/>
      <c r="L124" s="33"/>
    </row>
    <row r="125" spans="2:20" s="1" customFormat="1" ht="15.2" customHeight="1" x14ac:dyDescent="0.2">
      <c r="B125" s="33"/>
      <c r="C125" s="27" t="s">
        <v>29</v>
      </c>
      <c r="F125" s="25" t="str">
        <f>E19</f>
        <v>KRÁLOVÉHRADECKÝ KRAJ</v>
      </c>
      <c r="I125" s="27" t="s">
        <v>35</v>
      </c>
      <c r="J125" s="31" t="str">
        <f>E25</f>
        <v>KANIA a.s.</v>
      </c>
      <c r="L125" s="33"/>
    </row>
    <row r="126" spans="2:20" s="1" customFormat="1" ht="15.2" customHeight="1" x14ac:dyDescent="0.2">
      <c r="B126" s="33"/>
      <c r="C126" s="27" t="s">
        <v>33</v>
      </c>
      <c r="F126" s="25" t="str">
        <f>IF(E22="","",E22)</f>
        <v>Vyplň údaj</v>
      </c>
      <c r="I126" s="27" t="s">
        <v>38</v>
      </c>
      <c r="J126" s="31" t="str">
        <f>E28</f>
        <v xml:space="preserve"> </v>
      </c>
      <c r="L126" s="33"/>
    </row>
    <row r="127" spans="2:20" s="1" customFormat="1" ht="10.35" customHeight="1" x14ac:dyDescent="0.2">
      <c r="B127" s="33"/>
      <c r="L127" s="33"/>
    </row>
    <row r="128" spans="2:20" s="10" customFormat="1" ht="29.25" customHeight="1" x14ac:dyDescent="0.2">
      <c r="B128" s="117"/>
      <c r="C128" s="118" t="s">
        <v>295</v>
      </c>
      <c r="D128" s="119" t="s">
        <v>66</v>
      </c>
      <c r="E128" s="119" t="s">
        <v>62</v>
      </c>
      <c r="F128" s="119" t="s">
        <v>63</v>
      </c>
      <c r="G128" s="119" t="s">
        <v>296</v>
      </c>
      <c r="H128" s="119" t="s">
        <v>297</v>
      </c>
      <c r="I128" s="119" t="s">
        <v>298</v>
      </c>
      <c r="J128" s="119" t="s">
        <v>282</v>
      </c>
      <c r="K128" s="120" t="s">
        <v>299</v>
      </c>
      <c r="L128" s="117"/>
      <c r="M128" s="60" t="s">
        <v>1</v>
      </c>
      <c r="N128" s="61" t="s">
        <v>45</v>
      </c>
      <c r="O128" s="61" t="s">
        <v>300</v>
      </c>
      <c r="P128" s="61" t="s">
        <v>301</v>
      </c>
      <c r="Q128" s="61" t="s">
        <v>302</v>
      </c>
      <c r="R128" s="61" t="s">
        <v>303</v>
      </c>
      <c r="S128" s="61" t="s">
        <v>304</v>
      </c>
      <c r="T128" s="62" t="s">
        <v>305</v>
      </c>
    </row>
    <row r="129" spans="2:65" s="1" customFormat="1" ht="22.9" customHeight="1" x14ac:dyDescent="0.25">
      <c r="B129" s="33"/>
      <c r="C129" s="65" t="s">
        <v>306</v>
      </c>
      <c r="J129" s="121">
        <f>BK129</f>
        <v>0</v>
      </c>
      <c r="L129" s="33"/>
      <c r="M129" s="63"/>
      <c r="N129" s="54"/>
      <c r="O129" s="54"/>
      <c r="P129" s="122">
        <f>P130+P166+P178+P187+P191</f>
        <v>0</v>
      </c>
      <c r="Q129" s="54"/>
      <c r="R129" s="122">
        <f>R130+R166+R178+R187+R191</f>
        <v>0</v>
      </c>
      <c r="S129" s="54"/>
      <c r="T129" s="123">
        <f>T130+T166+T178+T187+T191</f>
        <v>0</v>
      </c>
      <c r="AT129" s="17" t="s">
        <v>80</v>
      </c>
      <c r="AU129" s="17" t="s">
        <v>284</v>
      </c>
      <c r="BK129" s="124">
        <f>BK130+BK166+BK178+BK187+BK191</f>
        <v>0</v>
      </c>
    </row>
    <row r="130" spans="2:65" s="11" customFormat="1" ht="25.9" customHeight="1" x14ac:dyDescent="0.2">
      <c r="B130" s="125"/>
      <c r="D130" s="126" t="s">
        <v>80</v>
      </c>
      <c r="E130" s="127" t="s">
        <v>534</v>
      </c>
      <c r="F130" s="127" t="s">
        <v>9474</v>
      </c>
      <c r="I130" s="128"/>
      <c r="J130" s="129">
        <f>BK130</f>
        <v>0</v>
      </c>
      <c r="L130" s="125"/>
      <c r="M130" s="130"/>
      <c r="P130" s="131">
        <f>SUM(P131:P165)</f>
        <v>0</v>
      </c>
      <c r="R130" s="131">
        <f>SUM(R131:R165)</f>
        <v>0</v>
      </c>
      <c r="T130" s="132">
        <f>SUM(T131:T165)</f>
        <v>0</v>
      </c>
      <c r="AR130" s="126" t="s">
        <v>88</v>
      </c>
      <c r="AT130" s="133" t="s">
        <v>80</v>
      </c>
      <c r="AU130" s="133" t="s">
        <v>81</v>
      </c>
      <c r="AY130" s="126" t="s">
        <v>309</v>
      </c>
      <c r="BK130" s="134">
        <f>SUM(BK131:BK165)</f>
        <v>0</v>
      </c>
    </row>
    <row r="131" spans="2:65" s="1" customFormat="1" ht="16.5" customHeight="1" x14ac:dyDescent="0.2">
      <c r="B131" s="137"/>
      <c r="C131" s="138" t="s">
        <v>88</v>
      </c>
      <c r="D131" s="138" t="s">
        <v>311</v>
      </c>
      <c r="E131" s="139" t="s">
        <v>9475</v>
      </c>
      <c r="F131" s="140" t="s">
        <v>9476</v>
      </c>
      <c r="G131" s="141" t="s">
        <v>365</v>
      </c>
      <c r="H131" s="142">
        <v>2</v>
      </c>
      <c r="I131" s="143"/>
      <c r="J131" s="144">
        <f t="shared" ref="J131:J165" si="0">ROUND(I131*H131,2)</f>
        <v>0</v>
      </c>
      <c r="K131" s="140" t="s">
        <v>366</v>
      </c>
      <c r="L131" s="33"/>
      <c r="M131" s="145" t="s">
        <v>1</v>
      </c>
      <c r="N131" s="146" t="s">
        <v>46</v>
      </c>
      <c r="P131" s="147">
        <f t="shared" ref="P131:P165" si="1">O131*H131</f>
        <v>0</v>
      </c>
      <c r="Q131" s="147">
        <v>0</v>
      </c>
      <c r="R131" s="147">
        <f t="shared" ref="R131:R165" si="2">Q131*H131</f>
        <v>0</v>
      </c>
      <c r="S131" s="147">
        <v>0</v>
      </c>
      <c r="T131" s="148">
        <f t="shared" ref="T131:T165" si="3">S131*H131</f>
        <v>0</v>
      </c>
      <c r="AR131" s="149" t="s">
        <v>120</v>
      </c>
      <c r="AT131" s="149" t="s">
        <v>311</v>
      </c>
      <c r="AU131" s="149" t="s">
        <v>88</v>
      </c>
      <c r="AY131" s="17" t="s">
        <v>309</v>
      </c>
      <c r="BE131" s="150">
        <f t="shared" ref="BE131:BE165" si="4">IF(N131="základní",J131,0)</f>
        <v>0</v>
      </c>
      <c r="BF131" s="150">
        <f t="shared" ref="BF131:BF165" si="5">IF(N131="snížená",J131,0)</f>
        <v>0</v>
      </c>
      <c r="BG131" s="150">
        <f t="shared" ref="BG131:BG165" si="6">IF(N131="zákl. přenesená",J131,0)</f>
        <v>0</v>
      </c>
      <c r="BH131" s="150">
        <f t="shared" ref="BH131:BH165" si="7">IF(N131="sníž. přenesená",J131,0)</f>
        <v>0</v>
      </c>
      <c r="BI131" s="150">
        <f t="shared" ref="BI131:BI165" si="8">IF(N131="nulová",J131,0)</f>
        <v>0</v>
      </c>
      <c r="BJ131" s="17" t="s">
        <v>88</v>
      </c>
      <c r="BK131" s="150">
        <f t="shared" ref="BK131:BK165" si="9">ROUND(I131*H131,2)</f>
        <v>0</v>
      </c>
      <c r="BL131" s="17" t="s">
        <v>120</v>
      </c>
      <c r="BM131" s="149" t="s">
        <v>90</v>
      </c>
    </row>
    <row r="132" spans="2:65" s="1" customFormat="1" ht="16.5" customHeight="1" x14ac:dyDescent="0.2">
      <c r="B132" s="137"/>
      <c r="C132" s="138" t="s">
        <v>90</v>
      </c>
      <c r="D132" s="138" t="s">
        <v>311</v>
      </c>
      <c r="E132" s="139" t="s">
        <v>9477</v>
      </c>
      <c r="F132" s="140" t="s">
        <v>9478</v>
      </c>
      <c r="G132" s="141" t="s">
        <v>434</v>
      </c>
      <c r="H132" s="142">
        <v>15</v>
      </c>
      <c r="I132" s="143"/>
      <c r="J132" s="144">
        <f t="shared" si="0"/>
        <v>0</v>
      </c>
      <c r="K132" s="140" t="s">
        <v>366</v>
      </c>
      <c r="L132" s="33"/>
      <c r="M132" s="145" t="s">
        <v>1</v>
      </c>
      <c r="N132" s="146" t="s">
        <v>46</v>
      </c>
      <c r="P132" s="147">
        <f t="shared" si="1"/>
        <v>0</v>
      </c>
      <c r="Q132" s="147">
        <v>0</v>
      </c>
      <c r="R132" s="147">
        <f t="shared" si="2"/>
        <v>0</v>
      </c>
      <c r="S132" s="147">
        <v>0</v>
      </c>
      <c r="T132" s="148">
        <f t="shared" si="3"/>
        <v>0</v>
      </c>
      <c r="AR132" s="149" t="s">
        <v>120</v>
      </c>
      <c r="AT132" s="149" t="s">
        <v>311</v>
      </c>
      <c r="AU132" s="149" t="s">
        <v>88</v>
      </c>
      <c r="AY132" s="17" t="s">
        <v>309</v>
      </c>
      <c r="BE132" s="150">
        <f t="shared" si="4"/>
        <v>0</v>
      </c>
      <c r="BF132" s="150">
        <f t="shared" si="5"/>
        <v>0</v>
      </c>
      <c r="BG132" s="150">
        <f t="shared" si="6"/>
        <v>0</v>
      </c>
      <c r="BH132" s="150">
        <f t="shared" si="7"/>
        <v>0</v>
      </c>
      <c r="BI132" s="150">
        <f t="shared" si="8"/>
        <v>0</v>
      </c>
      <c r="BJ132" s="17" t="s">
        <v>88</v>
      </c>
      <c r="BK132" s="150">
        <f t="shared" si="9"/>
        <v>0</v>
      </c>
      <c r="BL132" s="17" t="s">
        <v>120</v>
      </c>
      <c r="BM132" s="149" t="s">
        <v>120</v>
      </c>
    </row>
    <row r="133" spans="2:65" s="1" customFormat="1" ht="16.5" customHeight="1" x14ac:dyDescent="0.2">
      <c r="B133" s="137"/>
      <c r="C133" s="138" t="s">
        <v>101</v>
      </c>
      <c r="D133" s="138" t="s">
        <v>311</v>
      </c>
      <c r="E133" s="139" t="s">
        <v>9479</v>
      </c>
      <c r="F133" s="140" t="s">
        <v>9480</v>
      </c>
      <c r="G133" s="141" t="s">
        <v>2702</v>
      </c>
      <c r="H133" s="142">
        <v>1</v>
      </c>
      <c r="I133" s="143"/>
      <c r="J133" s="144">
        <f t="shared" si="0"/>
        <v>0</v>
      </c>
      <c r="K133" s="140" t="s">
        <v>366</v>
      </c>
      <c r="L133" s="33"/>
      <c r="M133" s="145" t="s">
        <v>1</v>
      </c>
      <c r="N133" s="146" t="s">
        <v>46</v>
      </c>
      <c r="P133" s="147">
        <f t="shared" si="1"/>
        <v>0</v>
      </c>
      <c r="Q133" s="147">
        <v>0</v>
      </c>
      <c r="R133" s="147">
        <f t="shared" si="2"/>
        <v>0</v>
      </c>
      <c r="S133" s="147">
        <v>0</v>
      </c>
      <c r="T133" s="148">
        <f t="shared" si="3"/>
        <v>0</v>
      </c>
      <c r="AR133" s="149" t="s">
        <v>120</v>
      </c>
      <c r="AT133" s="149" t="s">
        <v>311</v>
      </c>
      <c r="AU133" s="149" t="s">
        <v>88</v>
      </c>
      <c r="AY133" s="17" t="s">
        <v>309</v>
      </c>
      <c r="BE133" s="150">
        <f t="shared" si="4"/>
        <v>0</v>
      </c>
      <c r="BF133" s="150">
        <f t="shared" si="5"/>
        <v>0</v>
      </c>
      <c r="BG133" s="150">
        <f t="shared" si="6"/>
        <v>0</v>
      </c>
      <c r="BH133" s="150">
        <f t="shared" si="7"/>
        <v>0</v>
      </c>
      <c r="BI133" s="150">
        <f t="shared" si="8"/>
        <v>0</v>
      </c>
      <c r="BJ133" s="17" t="s">
        <v>88</v>
      </c>
      <c r="BK133" s="150">
        <f t="shared" si="9"/>
        <v>0</v>
      </c>
      <c r="BL133" s="17" t="s">
        <v>120</v>
      </c>
      <c r="BM133" s="149" t="s">
        <v>325</v>
      </c>
    </row>
    <row r="134" spans="2:65" s="1" customFormat="1" ht="16.5" customHeight="1" x14ac:dyDescent="0.2">
      <c r="B134" s="137"/>
      <c r="C134" s="138" t="s">
        <v>120</v>
      </c>
      <c r="D134" s="138" t="s">
        <v>311</v>
      </c>
      <c r="E134" s="139" t="s">
        <v>9481</v>
      </c>
      <c r="F134" s="140" t="s">
        <v>9482</v>
      </c>
      <c r="G134" s="141" t="s">
        <v>2702</v>
      </c>
      <c r="H134" s="142">
        <v>10</v>
      </c>
      <c r="I134" s="143"/>
      <c r="J134" s="144">
        <f t="shared" si="0"/>
        <v>0</v>
      </c>
      <c r="K134" s="140" t="s">
        <v>366</v>
      </c>
      <c r="L134" s="33"/>
      <c r="M134" s="145" t="s">
        <v>1</v>
      </c>
      <c r="N134" s="146" t="s">
        <v>46</v>
      </c>
      <c r="P134" s="147">
        <f t="shared" si="1"/>
        <v>0</v>
      </c>
      <c r="Q134" s="147">
        <v>0</v>
      </c>
      <c r="R134" s="147">
        <f t="shared" si="2"/>
        <v>0</v>
      </c>
      <c r="S134" s="147">
        <v>0</v>
      </c>
      <c r="T134" s="148">
        <f t="shared" si="3"/>
        <v>0</v>
      </c>
      <c r="AR134" s="149" t="s">
        <v>120</v>
      </c>
      <c r="AT134" s="149" t="s">
        <v>311</v>
      </c>
      <c r="AU134" s="149" t="s">
        <v>88</v>
      </c>
      <c r="AY134" s="17" t="s">
        <v>309</v>
      </c>
      <c r="BE134" s="150">
        <f t="shared" si="4"/>
        <v>0</v>
      </c>
      <c r="BF134" s="150">
        <f t="shared" si="5"/>
        <v>0</v>
      </c>
      <c r="BG134" s="150">
        <f t="shared" si="6"/>
        <v>0</v>
      </c>
      <c r="BH134" s="150">
        <f t="shared" si="7"/>
        <v>0</v>
      </c>
      <c r="BI134" s="150">
        <f t="shared" si="8"/>
        <v>0</v>
      </c>
      <c r="BJ134" s="17" t="s">
        <v>88</v>
      </c>
      <c r="BK134" s="150">
        <f t="shared" si="9"/>
        <v>0</v>
      </c>
      <c r="BL134" s="17" t="s">
        <v>120</v>
      </c>
      <c r="BM134" s="149" t="s">
        <v>329</v>
      </c>
    </row>
    <row r="135" spans="2:65" s="1" customFormat="1" ht="16.5" customHeight="1" x14ac:dyDescent="0.2">
      <c r="B135" s="137"/>
      <c r="C135" s="138" t="s">
        <v>331</v>
      </c>
      <c r="D135" s="138" t="s">
        <v>311</v>
      </c>
      <c r="E135" s="139" t="s">
        <v>9483</v>
      </c>
      <c r="F135" s="140" t="s">
        <v>9484</v>
      </c>
      <c r="G135" s="141" t="s">
        <v>2702</v>
      </c>
      <c r="H135" s="142">
        <v>6</v>
      </c>
      <c r="I135" s="143"/>
      <c r="J135" s="144">
        <f t="shared" si="0"/>
        <v>0</v>
      </c>
      <c r="K135" s="140" t="s">
        <v>366</v>
      </c>
      <c r="L135" s="33"/>
      <c r="M135" s="145" t="s">
        <v>1</v>
      </c>
      <c r="N135" s="146" t="s">
        <v>46</v>
      </c>
      <c r="P135" s="147">
        <f t="shared" si="1"/>
        <v>0</v>
      </c>
      <c r="Q135" s="147">
        <v>0</v>
      </c>
      <c r="R135" s="147">
        <f t="shared" si="2"/>
        <v>0</v>
      </c>
      <c r="S135" s="147">
        <v>0</v>
      </c>
      <c r="T135" s="148">
        <f t="shared" si="3"/>
        <v>0</v>
      </c>
      <c r="AR135" s="149" t="s">
        <v>120</v>
      </c>
      <c r="AT135" s="149" t="s">
        <v>311</v>
      </c>
      <c r="AU135" s="149" t="s">
        <v>88</v>
      </c>
      <c r="AY135" s="17" t="s">
        <v>309</v>
      </c>
      <c r="BE135" s="150">
        <f t="shared" si="4"/>
        <v>0</v>
      </c>
      <c r="BF135" s="150">
        <f t="shared" si="5"/>
        <v>0</v>
      </c>
      <c r="BG135" s="150">
        <f t="shared" si="6"/>
        <v>0</v>
      </c>
      <c r="BH135" s="150">
        <f t="shared" si="7"/>
        <v>0</v>
      </c>
      <c r="BI135" s="150">
        <f t="shared" si="8"/>
        <v>0</v>
      </c>
      <c r="BJ135" s="17" t="s">
        <v>88</v>
      </c>
      <c r="BK135" s="150">
        <f t="shared" si="9"/>
        <v>0</v>
      </c>
      <c r="BL135" s="17" t="s">
        <v>120</v>
      </c>
      <c r="BM135" s="149" t="s">
        <v>334</v>
      </c>
    </row>
    <row r="136" spans="2:65" s="1" customFormat="1" ht="16.5" customHeight="1" x14ac:dyDescent="0.2">
      <c r="B136" s="137"/>
      <c r="C136" s="138" t="s">
        <v>325</v>
      </c>
      <c r="D136" s="138" t="s">
        <v>311</v>
      </c>
      <c r="E136" s="139" t="s">
        <v>9485</v>
      </c>
      <c r="F136" s="140" t="s">
        <v>9486</v>
      </c>
      <c r="G136" s="141" t="s">
        <v>2702</v>
      </c>
      <c r="H136" s="142">
        <v>5</v>
      </c>
      <c r="I136" s="143"/>
      <c r="J136" s="144">
        <f t="shared" si="0"/>
        <v>0</v>
      </c>
      <c r="K136" s="140" t="s">
        <v>366</v>
      </c>
      <c r="L136" s="33"/>
      <c r="M136" s="145" t="s">
        <v>1</v>
      </c>
      <c r="N136" s="146" t="s">
        <v>46</v>
      </c>
      <c r="P136" s="147">
        <f t="shared" si="1"/>
        <v>0</v>
      </c>
      <c r="Q136" s="147">
        <v>0</v>
      </c>
      <c r="R136" s="147">
        <f t="shared" si="2"/>
        <v>0</v>
      </c>
      <c r="S136" s="147">
        <v>0</v>
      </c>
      <c r="T136" s="148">
        <f t="shared" si="3"/>
        <v>0</v>
      </c>
      <c r="AR136" s="149" t="s">
        <v>120</v>
      </c>
      <c r="AT136" s="149" t="s">
        <v>311</v>
      </c>
      <c r="AU136" s="149" t="s">
        <v>88</v>
      </c>
      <c r="AY136" s="17" t="s">
        <v>309</v>
      </c>
      <c r="BE136" s="150">
        <f t="shared" si="4"/>
        <v>0</v>
      </c>
      <c r="BF136" s="150">
        <f t="shared" si="5"/>
        <v>0</v>
      </c>
      <c r="BG136" s="150">
        <f t="shared" si="6"/>
        <v>0</v>
      </c>
      <c r="BH136" s="150">
        <f t="shared" si="7"/>
        <v>0</v>
      </c>
      <c r="BI136" s="150">
        <f t="shared" si="8"/>
        <v>0</v>
      </c>
      <c r="BJ136" s="17" t="s">
        <v>88</v>
      </c>
      <c r="BK136" s="150">
        <f t="shared" si="9"/>
        <v>0</v>
      </c>
      <c r="BL136" s="17" t="s">
        <v>120</v>
      </c>
      <c r="BM136" s="149" t="s">
        <v>8</v>
      </c>
    </row>
    <row r="137" spans="2:65" s="1" customFormat="1" ht="16.5" customHeight="1" x14ac:dyDescent="0.2">
      <c r="B137" s="137"/>
      <c r="C137" s="138" t="s">
        <v>339</v>
      </c>
      <c r="D137" s="138" t="s">
        <v>311</v>
      </c>
      <c r="E137" s="139" t="s">
        <v>9487</v>
      </c>
      <c r="F137" s="140" t="s">
        <v>9488</v>
      </c>
      <c r="G137" s="141" t="s">
        <v>2702</v>
      </c>
      <c r="H137" s="142">
        <v>1</v>
      </c>
      <c r="I137" s="143"/>
      <c r="J137" s="144">
        <f t="shared" si="0"/>
        <v>0</v>
      </c>
      <c r="K137" s="140" t="s">
        <v>366</v>
      </c>
      <c r="L137" s="33"/>
      <c r="M137" s="145" t="s">
        <v>1</v>
      </c>
      <c r="N137" s="146" t="s">
        <v>46</v>
      </c>
      <c r="P137" s="147">
        <f t="shared" si="1"/>
        <v>0</v>
      </c>
      <c r="Q137" s="147">
        <v>0</v>
      </c>
      <c r="R137" s="147">
        <f t="shared" si="2"/>
        <v>0</v>
      </c>
      <c r="S137" s="147">
        <v>0</v>
      </c>
      <c r="T137" s="148">
        <f t="shared" si="3"/>
        <v>0</v>
      </c>
      <c r="AR137" s="149" t="s">
        <v>120</v>
      </c>
      <c r="AT137" s="149" t="s">
        <v>311</v>
      </c>
      <c r="AU137" s="149" t="s">
        <v>88</v>
      </c>
      <c r="AY137" s="17" t="s">
        <v>309</v>
      </c>
      <c r="BE137" s="150">
        <f t="shared" si="4"/>
        <v>0</v>
      </c>
      <c r="BF137" s="150">
        <f t="shared" si="5"/>
        <v>0</v>
      </c>
      <c r="BG137" s="150">
        <f t="shared" si="6"/>
        <v>0</v>
      </c>
      <c r="BH137" s="150">
        <f t="shared" si="7"/>
        <v>0</v>
      </c>
      <c r="BI137" s="150">
        <f t="shared" si="8"/>
        <v>0</v>
      </c>
      <c r="BJ137" s="17" t="s">
        <v>88</v>
      </c>
      <c r="BK137" s="150">
        <f t="shared" si="9"/>
        <v>0</v>
      </c>
      <c r="BL137" s="17" t="s">
        <v>120</v>
      </c>
      <c r="BM137" s="149" t="s">
        <v>342</v>
      </c>
    </row>
    <row r="138" spans="2:65" s="1" customFormat="1" ht="16.5" customHeight="1" x14ac:dyDescent="0.2">
      <c r="B138" s="137"/>
      <c r="C138" s="138" t="s">
        <v>329</v>
      </c>
      <c r="D138" s="138" t="s">
        <v>311</v>
      </c>
      <c r="E138" s="139" t="s">
        <v>9489</v>
      </c>
      <c r="F138" s="140" t="s">
        <v>9490</v>
      </c>
      <c r="G138" s="141" t="s">
        <v>2702</v>
      </c>
      <c r="H138" s="142">
        <v>1</v>
      </c>
      <c r="I138" s="143"/>
      <c r="J138" s="144">
        <f t="shared" si="0"/>
        <v>0</v>
      </c>
      <c r="K138" s="140" t="s">
        <v>366</v>
      </c>
      <c r="L138" s="33"/>
      <c r="M138" s="145" t="s">
        <v>1</v>
      </c>
      <c r="N138" s="146" t="s">
        <v>46</v>
      </c>
      <c r="P138" s="147">
        <f t="shared" si="1"/>
        <v>0</v>
      </c>
      <c r="Q138" s="147">
        <v>0</v>
      </c>
      <c r="R138" s="147">
        <f t="shared" si="2"/>
        <v>0</v>
      </c>
      <c r="S138" s="147">
        <v>0</v>
      </c>
      <c r="T138" s="148">
        <f t="shared" si="3"/>
        <v>0</v>
      </c>
      <c r="AR138" s="149" t="s">
        <v>120</v>
      </c>
      <c r="AT138" s="149" t="s">
        <v>311</v>
      </c>
      <c r="AU138" s="149" t="s">
        <v>88</v>
      </c>
      <c r="AY138" s="17" t="s">
        <v>309</v>
      </c>
      <c r="BE138" s="150">
        <f t="shared" si="4"/>
        <v>0</v>
      </c>
      <c r="BF138" s="150">
        <f t="shared" si="5"/>
        <v>0</v>
      </c>
      <c r="BG138" s="150">
        <f t="shared" si="6"/>
        <v>0</v>
      </c>
      <c r="BH138" s="150">
        <f t="shared" si="7"/>
        <v>0</v>
      </c>
      <c r="BI138" s="150">
        <f t="shared" si="8"/>
        <v>0</v>
      </c>
      <c r="BJ138" s="17" t="s">
        <v>88</v>
      </c>
      <c r="BK138" s="150">
        <f t="shared" si="9"/>
        <v>0</v>
      </c>
      <c r="BL138" s="17" t="s">
        <v>120</v>
      </c>
      <c r="BM138" s="149" t="s">
        <v>346</v>
      </c>
    </row>
    <row r="139" spans="2:65" s="1" customFormat="1" ht="16.5" customHeight="1" x14ac:dyDescent="0.2">
      <c r="B139" s="137"/>
      <c r="C139" s="138" t="s">
        <v>348</v>
      </c>
      <c r="D139" s="138" t="s">
        <v>311</v>
      </c>
      <c r="E139" s="139" t="s">
        <v>9491</v>
      </c>
      <c r="F139" s="140" t="s">
        <v>9492</v>
      </c>
      <c r="G139" s="141" t="s">
        <v>2702</v>
      </c>
      <c r="H139" s="142">
        <v>1</v>
      </c>
      <c r="I139" s="143"/>
      <c r="J139" s="144">
        <f t="shared" si="0"/>
        <v>0</v>
      </c>
      <c r="K139" s="140" t="s">
        <v>366</v>
      </c>
      <c r="L139" s="33"/>
      <c r="M139" s="145" t="s">
        <v>1</v>
      </c>
      <c r="N139" s="146" t="s">
        <v>46</v>
      </c>
      <c r="P139" s="147">
        <f t="shared" si="1"/>
        <v>0</v>
      </c>
      <c r="Q139" s="147">
        <v>0</v>
      </c>
      <c r="R139" s="147">
        <f t="shared" si="2"/>
        <v>0</v>
      </c>
      <c r="S139" s="147">
        <v>0</v>
      </c>
      <c r="T139" s="148">
        <f t="shared" si="3"/>
        <v>0</v>
      </c>
      <c r="AR139" s="149" t="s">
        <v>120</v>
      </c>
      <c r="AT139" s="149" t="s">
        <v>311</v>
      </c>
      <c r="AU139" s="149" t="s">
        <v>88</v>
      </c>
      <c r="AY139" s="17" t="s">
        <v>309</v>
      </c>
      <c r="BE139" s="150">
        <f t="shared" si="4"/>
        <v>0</v>
      </c>
      <c r="BF139" s="150">
        <f t="shared" si="5"/>
        <v>0</v>
      </c>
      <c r="BG139" s="150">
        <f t="shared" si="6"/>
        <v>0</v>
      </c>
      <c r="BH139" s="150">
        <f t="shared" si="7"/>
        <v>0</v>
      </c>
      <c r="BI139" s="150">
        <f t="shared" si="8"/>
        <v>0</v>
      </c>
      <c r="BJ139" s="17" t="s">
        <v>88</v>
      </c>
      <c r="BK139" s="150">
        <f t="shared" si="9"/>
        <v>0</v>
      </c>
      <c r="BL139" s="17" t="s">
        <v>120</v>
      </c>
      <c r="BM139" s="149" t="s">
        <v>351</v>
      </c>
    </row>
    <row r="140" spans="2:65" s="1" customFormat="1" ht="16.5" customHeight="1" x14ac:dyDescent="0.2">
      <c r="B140" s="137"/>
      <c r="C140" s="138" t="s">
        <v>334</v>
      </c>
      <c r="D140" s="138" t="s">
        <v>311</v>
      </c>
      <c r="E140" s="139" t="s">
        <v>9493</v>
      </c>
      <c r="F140" s="140" t="s">
        <v>9494</v>
      </c>
      <c r="G140" s="141" t="s">
        <v>434</v>
      </c>
      <c r="H140" s="142">
        <v>8</v>
      </c>
      <c r="I140" s="143"/>
      <c r="J140" s="144">
        <f t="shared" si="0"/>
        <v>0</v>
      </c>
      <c r="K140" s="140" t="s">
        <v>366</v>
      </c>
      <c r="L140" s="33"/>
      <c r="M140" s="145" t="s">
        <v>1</v>
      </c>
      <c r="N140" s="146" t="s">
        <v>46</v>
      </c>
      <c r="P140" s="147">
        <f t="shared" si="1"/>
        <v>0</v>
      </c>
      <c r="Q140" s="147">
        <v>0</v>
      </c>
      <c r="R140" s="147">
        <f t="shared" si="2"/>
        <v>0</v>
      </c>
      <c r="S140" s="147">
        <v>0</v>
      </c>
      <c r="T140" s="148">
        <f t="shared" si="3"/>
        <v>0</v>
      </c>
      <c r="AR140" s="149" t="s">
        <v>120</v>
      </c>
      <c r="AT140" s="149" t="s">
        <v>311</v>
      </c>
      <c r="AU140" s="149" t="s">
        <v>88</v>
      </c>
      <c r="AY140" s="17" t="s">
        <v>309</v>
      </c>
      <c r="BE140" s="150">
        <f t="shared" si="4"/>
        <v>0</v>
      </c>
      <c r="BF140" s="150">
        <f t="shared" si="5"/>
        <v>0</v>
      </c>
      <c r="BG140" s="150">
        <f t="shared" si="6"/>
        <v>0</v>
      </c>
      <c r="BH140" s="150">
        <f t="shared" si="7"/>
        <v>0</v>
      </c>
      <c r="BI140" s="150">
        <f t="shared" si="8"/>
        <v>0</v>
      </c>
      <c r="BJ140" s="17" t="s">
        <v>88</v>
      </c>
      <c r="BK140" s="150">
        <f t="shared" si="9"/>
        <v>0</v>
      </c>
      <c r="BL140" s="17" t="s">
        <v>120</v>
      </c>
      <c r="BM140" s="149" t="s">
        <v>355</v>
      </c>
    </row>
    <row r="141" spans="2:65" s="1" customFormat="1" ht="16.5" customHeight="1" x14ac:dyDescent="0.2">
      <c r="B141" s="137"/>
      <c r="C141" s="138" t="s">
        <v>357</v>
      </c>
      <c r="D141" s="138" t="s">
        <v>311</v>
      </c>
      <c r="E141" s="139" t="s">
        <v>9495</v>
      </c>
      <c r="F141" s="140" t="s">
        <v>9496</v>
      </c>
      <c r="G141" s="141" t="s">
        <v>434</v>
      </c>
      <c r="H141" s="142">
        <v>4</v>
      </c>
      <c r="I141" s="143"/>
      <c r="J141" s="144">
        <f t="shared" si="0"/>
        <v>0</v>
      </c>
      <c r="K141" s="140" t="s">
        <v>366</v>
      </c>
      <c r="L141" s="33"/>
      <c r="M141" s="145" t="s">
        <v>1</v>
      </c>
      <c r="N141" s="146" t="s">
        <v>46</v>
      </c>
      <c r="P141" s="147">
        <f t="shared" si="1"/>
        <v>0</v>
      </c>
      <c r="Q141" s="147">
        <v>0</v>
      </c>
      <c r="R141" s="147">
        <f t="shared" si="2"/>
        <v>0</v>
      </c>
      <c r="S141" s="147">
        <v>0</v>
      </c>
      <c r="T141" s="148">
        <f t="shared" si="3"/>
        <v>0</v>
      </c>
      <c r="AR141" s="149" t="s">
        <v>120</v>
      </c>
      <c r="AT141" s="149" t="s">
        <v>311</v>
      </c>
      <c r="AU141" s="149" t="s">
        <v>88</v>
      </c>
      <c r="AY141" s="17" t="s">
        <v>309</v>
      </c>
      <c r="BE141" s="150">
        <f t="shared" si="4"/>
        <v>0</v>
      </c>
      <c r="BF141" s="150">
        <f t="shared" si="5"/>
        <v>0</v>
      </c>
      <c r="BG141" s="150">
        <f t="shared" si="6"/>
        <v>0</v>
      </c>
      <c r="BH141" s="150">
        <f t="shared" si="7"/>
        <v>0</v>
      </c>
      <c r="BI141" s="150">
        <f t="shared" si="8"/>
        <v>0</v>
      </c>
      <c r="BJ141" s="17" t="s">
        <v>88</v>
      </c>
      <c r="BK141" s="150">
        <f t="shared" si="9"/>
        <v>0</v>
      </c>
      <c r="BL141" s="17" t="s">
        <v>120</v>
      </c>
      <c r="BM141" s="149" t="s">
        <v>361</v>
      </c>
    </row>
    <row r="142" spans="2:65" s="1" customFormat="1" ht="16.5" customHeight="1" x14ac:dyDescent="0.2">
      <c r="B142" s="137"/>
      <c r="C142" s="138" t="s">
        <v>8</v>
      </c>
      <c r="D142" s="138" t="s">
        <v>311</v>
      </c>
      <c r="E142" s="139" t="s">
        <v>9497</v>
      </c>
      <c r="F142" s="140" t="s">
        <v>9498</v>
      </c>
      <c r="G142" s="141" t="s">
        <v>2702</v>
      </c>
      <c r="H142" s="142">
        <v>1</v>
      </c>
      <c r="I142" s="143"/>
      <c r="J142" s="144">
        <f t="shared" si="0"/>
        <v>0</v>
      </c>
      <c r="K142" s="140" t="s">
        <v>366</v>
      </c>
      <c r="L142" s="33"/>
      <c r="M142" s="145" t="s">
        <v>1</v>
      </c>
      <c r="N142" s="146" t="s">
        <v>46</v>
      </c>
      <c r="P142" s="147">
        <f t="shared" si="1"/>
        <v>0</v>
      </c>
      <c r="Q142" s="147">
        <v>0</v>
      </c>
      <c r="R142" s="147">
        <f t="shared" si="2"/>
        <v>0</v>
      </c>
      <c r="S142" s="147">
        <v>0</v>
      </c>
      <c r="T142" s="148">
        <f t="shared" si="3"/>
        <v>0</v>
      </c>
      <c r="AR142" s="149" t="s">
        <v>120</v>
      </c>
      <c r="AT142" s="149" t="s">
        <v>311</v>
      </c>
      <c r="AU142" s="149" t="s">
        <v>88</v>
      </c>
      <c r="AY142" s="17" t="s">
        <v>309</v>
      </c>
      <c r="BE142" s="150">
        <f t="shared" si="4"/>
        <v>0</v>
      </c>
      <c r="BF142" s="150">
        <f t="shared" si="5"/>
        <v>0</v>
      </c>
      <c r="BG142" s="150">
        <f t="shared" si="6"/>
        <v>0</v>
      </c>
      <c r="BH142" s="150">
        <f t="shared" si="7"/>
        <v>0</v>
      </c>
      <c r="BI142" s="150">
        <f t="shared" si="8"/>
        <v>0</v>
      </c>
      <c r="BJ142" s="17" t="s">
        <v>88</v>
      </c>
      <c r="BK142" s="150">
        <f t="shared" si="9"/>
        <v>0</v>
      </c>
      <c r="BL142" s="17" t="s">
        <v>120</v>
      </c>
      <c r="BM142" s="149" t="s">
        <v>367</v>
      </c>
    </row>
    <row r="143" spans="2:65" s="1" customFormat="1" ht="16.5" customHeight="1" x14ac:dyDescent="0.2">
      <c r="B143" s="137"/>
      <c r="C143" s="138" t="s">
        <v>368</v>
      </c>
      <c r="D143" s="138" t="s">
        <v>311</v>
      </c>
      <c r="E143" s="139" t="s">
        <v>9499</v>
      </c>
      <c r="F143" s="140" t="s">
        <v>9500</v>
      </c>
      <c r="G143" s="141" t="s">
        <v>2702</v>
      </c>
      <c r="H143" s="142">
        <v>1</v>
      </c>
      <c r="I143" s="143"/>
      <c r="J143" s="144">
        <f t="shared" si="0"/>
        <v>0</v>
      </c>
      <c r="K143" s="140" t="s">
        <v>366</v>
      </c>
      <c r="L143" s="33"/>
      <c r="M143" s="145" t="s">
        <v>1</v>
      </c>
      <c r="N143" s="146" t="s">
        <v>46</v>
      </c>
      <c r="P143" s="147">
        <f t="shared" si="1"/>
        <v>0</v>
      </c>
      <c r="Q143" s="147">
        <v>0</v>
      </c>
      <c r="R143" s="147">
        <f t="shared" si="2"/>
        <v>0</v>
      </c>
      <c r="S143" s="147">
        <v>0</v>
      </c>
      <c r="T143" s="148">
        <f t="shared" si="3"/>
        <v>0</v>
      </c>
      <c r="AR143" s="149" t="s">
        <v>120</v>
      </c>
      <c r="AT143" s="149" t="s">
        <v>311</v>
      </c>
      <c r="AU143" s="149" t="s">
        <v>88</v>
      </c>
      <c r="AY143" s="17" t="s">
        <v>309</v>
      </c>
      <c r="BE143" s="150">
        <f t="shared" si="4"/>
        <v>0</v>
      </c>
      <c r="BF143" s="150">
        <f t="shared" si="5"/>
        <v>0</v>
      </c>
      <c r="BG143" s="150">
        <f t="shared" si="6"/>
        <v>0</v>
      </c>
      <c r="BH143" s="150">
        <f t="shared" si="7"/>
        <v>0</v>
      </c>
      <c r="BI143" s="150">
        <f t="shared" si="8"/>
        <v>0</v>
      </c>
      <c r="BJ143" s="17" t="s">
        <v>88</v>
      </c>
      <c r="BK143" s="150">
        <f t="shared" si="9"/>
        <v>0</v>
      </c>
      <c r="BL143" s="17" t="s">
        <v>120</v>
      </c>
      <c r="BM143" s="149" t="s">
        <v>371</v>
      </c>
    </row>
    <row r="144" spans="2:65" s="1" customFormat="1" ht="16.5" customHeight="1" x14ac:dyDescent="0.2">
      <c r="B144" s="137"/>
      <c r="C144" s="138" t="s">
        <v>342</v>
      </c>
      <c r="D144" s="138" t="s">
        <v>311</v>
      </c>
      <c r="E144" s="139" t="s">
        <v>9501</v>
      </c>
      <c r="F144" s="140" t="s">
        <v>9502</v>
      </c>
      <c r="G144" s="141" t="s">
        <v>2702</v>
      </c>
      <c r="H144" s="142">
        <v>1</v>
      </c>
      <c r="I144" s="143"/>
      <c r="J144" s="144">
        <f t="shared" si="0"/>
        <v>0</v>
      </c>
      <c r="K144" s="140" t="s">
        <v>366</v>
      </c>
      <c r="L144" s="33"/>
      <c r="M144" s="145" t="s">
        <v>1</v>
      </c>
      <c r="N144" s="146" t="s">
        <v>46</v>
      </c>
      <c r="P144" s="147">
        <f t="shared" si="1"/>
        <v>0</v>
      </c>
      <c r="Q144" s="147">
        <v>0</v>
      </c>
      <c r="R144" s="147">
        <f t="shared" si="2"/>
        <v>0</v>
      </c>
      <c r="S144" s="147">
        <v>0</v>
      </c>
      <c r="T144" s="148">
        <f t="shared" si="3"/>
        <v>0</v>
      </c>
      <c r="AR144" s="149" t="s">
        <v>120</v>
      </c>
      <c r="AT144" s="149" t="s">
        <v>311</v>
      </c>
      <c r="AU144" s="149" t="s">
        <v>88</v>
      </c>
      <c r="AY144" s="17" t="s">
        <v>309</v>
      </c>
      <c r="BE144" s="150">
        <f t="shared" si="4"/>
        <v>0</v>
      </c>
      <c r="BF144" s="150">
        <f t="shared" si="5"/>
        <v>0</v>
      </c>
      <c r="BG144" s="150">
        <f t="shared" si="6"/>
        <v>0</v>
      </c>
      <c r="BH144" s="150">
        <f t="shared" si="7"/>
        <v>0</v>
      </c>
      <c r="BI144" s="150">
        <f t="shared" si="8"/>
        <v>0</v>
      </c>
      <c r="BJ144" s="17" t="s">
        <v>88</v>
      </c>
      <c r="BK144" s="150">
        <f t="shared" si="9"/>
        <v>0</v>
      </c>
      <c r="BL144" s="17" t="s">
        <v>120</v>
      </c>
      <c r="BM144" s="149" t="s">
        <v>376</v>
      </c>
    </row>
    <row r="145" spans="2:65" s="1" customFormat="1" ht="16.5" customHeight="1" x14ac:dyDescent="0.2">
      <c r="B145" s="137"/>
      <c r="C145" s="138" t="s">
        <v>378</v>
      </c>
      <c r="D145" s="138" t="s">
        <v>311</v>
      </c>
      <c r="E145" s="139" t="s">
        <v>9503</v>
      </c>
      <c r="F145" s="140" t="s">
        <v>9504</v>
      </c>
      <c r="G145" s="141" t="s">
        <v>2702</v>
      </c>
      <c r="H145" s="142">
        <v>1</v>
      </c>
      <c r="I145" s="143"/>
      <c r="J145" s="144">
        <f t="shared" si="0"/>
        <v>0</v>
      </c>
      <c r="K145" s="140" t="s">
        <v>366</v>
      </c>
      <c r="L145" s="33"/>
      <c r="M145" s="145" t="s">
        <v>1</v>
      </c>
      <c r="N145" s="146" t="s">
        <v>46</v>
      </c>
      <c r="P145" s="147">
        <f t="shared" si="1"/>
        <v>0</v>
      </c>
      <c r="Q145" s="147">
        <v>0</v>
      </c>
      <c r="R145" s="147">
        <f t="shared" si="2"/>
        <v>0</v>
      </c>
      <c r="S145" s="147">
        <v>0</v>
      </c>
      <c r="T145" s="148">
        <f t="shared" si="3"/>
        <v>0</v>
      </c>
      <c r="AR145" s="149" t="s">
        <v>120</v>
      </c>
      <c r="AT145" s="149" t="s">
        <v>311</v>
      </c>
      <c r="AU145" s="149" t="s">
        <v>88</v>
      </c>
      <c r="AY145" s="17" t="s">
        <v>309</v>
      </c>
      <c r="BE145" s="150">
        <f t="shared" si="4"/>
        <v>0</v>
      </c>
      <c r="BF145" s="150">
        <f t="shared" si="5"/>
        <v>0</v>
      </c>
      <c r="BG145" s="150">
        <f t="shared" si="6"/>
        <v>0</v>
      </c>
      <c r="BH145" s="150">
        <f t="shared" si="7"/>
        <v>0</v>
      </c>
      <c r="BI145" s="150">
        <f t="shared" si="8"/>
        <v>0</v>
      </c>
      <c r="BJ145" s="17" t="s">
        <v>88</v>
      </c>
      <c r="BK145" s="150">
        <f t="shared" si="9"/>
        <v>0</v>
      </c>
      <c r="BL145" s="17" t="s">
        <v>120</v>
      </c>
      <c r="BM145" s="149" t="s">
        <v>381</v>
      </c>
    </row>
    <row r="146" spans="2:65" s="1" customFormat="1" ht="16.5" customHeight="1" x14ac:dyDescent="0.2">
      <c r="B146" s="137"/>
      <c r="C146" s="138" t="s">
        <v>346</v>
      </c>
      <c r="D146" s="138" t="s">
        <v>311</v>
      </c>
      <c r="E146" s="139" t="s">
        <v>9505</v>
      </c>
      <c r="F146" s="140" t="s">
        <v>9506</v>
      </c>
      <c r="G146" s="141" t="s">
        <v>434</v>
      </c>
      <c r="H146" s="142">
        <v>15</v>
      </c>
      <c r="I146" s="143"/>
      <c r="J146" s="144">
        <f t="shared" si="0"/>
        <v>0</v>
      </c>
      <c r="K146" s="140" t="s">
        <v>366</v>
      </c>
      <c r="L146" s="33"/>
      <c r="M146" s="145" t="s">
        <v>1</v>
      </c>
      <c r="N146" s="146" t="s">
        <v>46</v>
      </c>
      <c r="P146" s="147">
        <f t="shared" si="1"/>
        <v>0</v>
      </c>
      <c r="Q146" s="147">
        <v>0</v>
      </c>
      <c r="R146" s="147">
        <f t="shared" si="2"/>
        <v>0</v>
      </c>
      <c r="S146" s="147">
        <v>0</v>
      </c>
      <c r="T146" s="148">
        <f t="shared" si="3"/>
        <v>0</v>
      </c>
      <c r="AR146" s="149" t="s">
        <v>120</v>
      </c>
      <c r="AT146" s="149" t="s">
        <v>311</v>
      </c>
      <c r="AU146" s="149" t="s">
        <v>88</v>
      </c>
      <c r="AY146" s="17" t="s">
        <v>309</v>
      </c>
      <c r="BE146" s="150">
        <f t="shared" si="4"/>
        <v>0</v>
      </c>
      <c r="BF146" s="150">
        <f t="shared" si="5"/>
        <v>0</v>
      </c>
      <c r="BG146" s="150">
        <f t="shared" si="6"/>
        <v>0</v>
      </c>
      <c r="BH146" s="150">
        <f t="shared" si="7"/>
        <v>0</v>
      </c>
      <c r="BI146" s="150">
        <f t="shared" si="8"/>
        <v>0</v>
      </c>
      <c r="BJ146" s="17" t="s">
        <v>88</v>
      </c>
      <c r="BK146" s="150">
        <f t="shared" si="9"/>
        <v>0</v>
      </c>
      <c r="BL146" s="17" t="s">
        <v>120</v>
      </c>
      <c r="BM146" s="149" t="s">
        <v>385</v>
      </c>
    </row>
    <row r="147" spans="2:65" s="1" customFormat="1" ht="16.5" customHeight="1" x14ac:dyDescent="0.2">
      <c r="B147" s="137"/>
      <c r="C147" s="138" t="s">
        <v>388</v>
      </c>
      <c r="D147" s="138" t="s">
        <v>311</v>
      </c>
      <c r="E147" s="139" t="s">
        <v>9507</v>
      </c>
      <c r="F147" s="140" t="s">
        <v>9508</v>
      </c>
      <c r="G147" s="141" t="s">
        <v>2702</v>
      </c>
      <c r="H147" s="142">
        <v>1</v>
      </c>
      <c r="I147" s="143"/>
      <c r="J147" s="144">
        <f t="shared" si="0"/>
        <v>0</v>
      </c>
      <c r="K147" s="140" t="s">
        <v>366</v>
      </c>
      <c r="L147" s="33"/>
      <c r="M147" s="145" t="s">
        <v>1</v>
      </c>
      <c r="N147" s="146" t="s">
        <v>46</v>
      </c>
      <c r="P147" s="147">
        <f t="shared" si="1"/>
        <v>0</v>
      </c>
      <c r="Q147" s="147">
        <v>0</v>
      </c>
      <c r="R147" s="147">
        <f t="shared" si="2"/>
        <v>0</v>
      </c>
      <c r="S147" s="147">
        <v>0</v>
      </c>
      <c r="T147" s="148">
        <f t="shared" si="3"/>
        <v>0</v>
      </c>
      <c r="AR147" s="149" t="s">
        <v>120</v>
      </c>
      <c r="AT147" s="149" t="s">
        <v>311</v>
      </c>
      <c r="AU147" s="149" t="s">
        <v>88</v>
      </c>
      <c r="AY147" s="17" t="s">
        <v>309</v>
      </c>
      <c r="BE147" s="150">
        <f t="shared" si="4"/>
        <v>0</v>
      </c>
      <c r="BF147" s="150">
        <f t="shared" si="5"/>
        <v>0</v>
      </c>
      <c r="BG147" s="150">
        <f t="shared" si="6"/>
        <v>0</v>
      </c>
      <c r="BH147" s="150">
        <f t="shared" si="7"/>
        <v>0</v>
      </c>
      <c r="BI147" s="150">
        <f t="shared" si="8"/>
        <v>0</v>
      </c>
      <c r="BJ147" s="17" t="s">
        <v>88</v>
      </c>
      <c r="BK147" s="150">
        <f t="shared" si="9"/>
        <v>0</v>
      </c>
      <c r="BL147" s="17" t="s">
        <v>120</v>
      </c>
      <c r="BM147" s="149" t="s">
        <v>392</v>
      </c>
    </row>
    <row r="148" spans="2:65" s="1" customFormat="1" ht="16.5" customHeight="1" x14ac:dyDescent="0.2">
      <c r="B148" s="137"/>
      <c r="C148" s="138" t="s">
        <v>351</v>
      </c>
      <c r="D148" s="138" t="s">
        <v>311</v>
      </c>
      <c r="E148" s="139" t="s">
        <v>9509</v>
      </c>
      <c r="F148" s="140" t="s">
        <v>9510</v>
      </c>
      <c r="G148" s="141" t="s">
        <v>2702</v>
      </c>
      <c r="H148" s="142">
        <v>1</v>
      </c>
      <c r="I148" s="143"/>
      <c r="J148" s="144">
        <f t="shared" si="0"/>
        <v>0</v>
      </c>
      <c r="K148" s="140" t="s">
        <v>366</v>
      </c>
      <c r="L148" s="33"/>
      <c r="M148" s="145" t="s">
        <v>1</v>
      </c>
      <c r="N148" s="146" t="s">
        <v>46</v>
      </c>
      <c r="P148" s="147">
        <f t="shared" si="1"/>
        <v>0</v>
      </c>
      <c r="Q148" s="147">
        <v>0</v>
      </c>
      <c r="R148" s="147">
        <f t="shared" si="2"/>
        <v>0</v>
      </c>
      <c r="S148" s="147">
        <v>0</v>
      </c>
      <c r="T148" s="148">
        <f t="shared" si="3"/>
        <v>0</v>
      </c>
      <c r="AR148" s="149" t="s">
        <v>120</v>
      </c>
      <c r="AT148" s="149" t="s">
        <v>311</v>
      </c>
      <c r="AU148" s="149" t="s">
        <v>88</v>
      </c>
      <c r="AY148" s="17" t="s">
        <v>309</v>
      </c>
      <c r="BE148" s="150">
        <f t="shared" si="4"/>
        <v>0</v>
      </c>
      <c r="BF148" s="150">
        <f t="shared" si="5"/>
        <v>0</v>
      </c>
      <c r="BG148" s="150">
        <f t="shared" si="6"/>
        <v>0</v>
      </c>
      <c r="BH148" s="150">
        <f t="shared" si="7"/>
        <v>0</v>
      </c>
      <c r="BI148" s="150">
        <f t="shared" si="8"/>
        <v>0</v>
      </c>
      <c r="BJ148" s="17" t="s">
        <v>88</v>
      </c>
      <c r="BK148" s="150">
        <f t="shared" si="9"/>
        <v>0</v>
      </c>
      <c r="BL148" s="17" t="s">
        <v>120</v>
      </c>
      <c r="BM148" s="149" t="s">
        <v>398</v>
      </c>
    </row>
    <row r="149" spans="2:65" s="1" customFormat="1" ht="21.75" customHeight="1" x14ac:dyDescent="0.2">
      <c r="B149" s="137"/>
      <c r="C149" s="138" t="s">
        <v>399</v>
      </c>
      <c r="D149" s="138" t="s">
        <v>311</v>
      </c>
      <c r="E149" s="139" t="s">
        <v>9511</v>
      </c>
      <c r="F149" s="140" t="s">
        <v>9512</v>
      </c>
      <c r="G149" s="141" t="s">
        <v>2702</v>
      </c>
      <c r="H149" s="142">
        <v>1</v>
      </c>
      <c r="I149" s="143"/>
      <c r="J149" s="144">
        <f t="shared" si="0"/>
        <v>0</v>
      </c>
      <c r="K149" s="140" t="s">
        <v>366</v>
      </c>
      <c r="L149" s="33"/>
      <c r="M149" s="145" t="s">
        <v>1</v>
      </c>
      <c r="N149" s="146" t="s">
        <v>46</v>
      </c>
      <c r="P149" s="147">
        <f t="shared" si="1"/>
        <v>0</v>
      </c>
      <c r="Q149" s="147">
        <v>0</v>
      </c>
      <c r="R149" s="147">
        <f t="shared" si="2"/>
        <v>0</v>
      </c>
      <c r="S149" s="147">
        <v>0</v>
      </c>
      <c r="T149" s="148">
        <f t="shared" si="3"/>
        <v>0</v>
      </c>
      <c r="AR149" s="149" t="s">
        <v>120</v>
      </c>
      <c r="AT149" s="149" t="s">
        <v>311</v>
      </c>
      <c r="AU149" s="149" t="s">
        <v>88</v>
      </c>
      <c r="AY149" s="17" t="s">
        <v>309</v>
      </c>
      <c r="BE149" s="150">
        <f t="shared" si="4"/>
        <v>0</v>
      </c>
      <c r="BF149" s="150">
        <f t="shared" si="5"/>
        <v>0</v>
      </c>
      <c r="BG149" s="150">
        <f t="shared" si="6"/>
        <v>0</v>
      </c>
      <c r="BH149" s="150">
        <f t="shared" si="7"/>
        <v>0</v>
      </c>
      <c r="BI149" s="150">
        <f t="shared" si="8"/>
        <v>0</v>
      </c>
      <c r="BJ149" s="17" t="s">
        <v>88</v>
      </c>
      <c r="BK149" s="150">
        <f t="shared" si="9"/>
        <v>0</v>
      </c>
      <c r="BL149" s="17" t="s">
        <v>120</v>
      </c>
      <c r="BM149" s="149" t="s">
        <v>402</v>
      </c>
    </row>
    <row r="150" spans="2:65" s="1" customFormat="1" ht="16.5" customHeight="1" x14ac:dyDescent="0.2">
      <c r="B150" s="137"/>
      <c r="C150" s="138" t="s">
        <v>355</v>
      </c>
      <c r="D150" s="138" t="s">
        <v>311</v>
      </c>
      <c r="E150" s="139" t="s">
        <v>9513</v>
      </c>
      <c r="F150" s="140" t="s">
        <v>9514</v>
      </c>
      <c r="G150" s="141" t="s">
        <v>2702</v>
      </c>
      <c r="H150" s="142">
        <v>1</v>
      </c>
      <c r="I150" s="143"/>
      <c r="J150" s="144">
        <f t="shared" si="0"/>
        <v>0</v>
      </c>
      <c r="K150" s="140" t="s">
        <v>366</v>
      </c>
      <c r="L150" s="33"/>
      <c r="M150" s="145" t="s">
        <v>1</v>
      </c>
      <c r="N150" s="146" t="s">
        <v>46</v>
      </c>
      <c r="P150" s="147">
        <f t="shared" si="1"/>
        <v>0</v>
      </c>
      <c r="Q150" s="147">
        <v>0</v>
      </c>
      <c r="R150" s="147">
        <f t="shared" si="2"/>
        <v>0</v>
      </c>
      <c r="S150" s="147">
        <v>0</v>
      </c>
      <c r="T150" s="148">
        <f t="shared" si="3"/>
        <v>0</v>
      </c>
      <c r="AR150" s="149" t="s">
        <v>120</v>
      </c>
      <c r="AT150" s="149" t="s">
        <v>311</v>
      </c>
      <c r="AU150" s="149" t="s">
        <v>88</v>
      </c>
      <c r="AY150" s="17" t="s">
        <v>309</v>
      </c>
      <c r="BE150" s="150">
        <f t="shared" si="4"/>
        <v>0</v>
      </c>
      <c r="BF150" s="150">
        <f t="shared" si="5"/>
        <v>0</v>
      </c>
      <c r="BG150" s="150">
        <f t="shared" si="6"/>
        <v>0</v>
      </c>
      <c r="BH150" s="150">
        <f t="shared" si="7"/>
        <v>0</v>
      </c>
      <c r="BI150" s="150">
        <f t="shared" si="8"/>
        <v>0</v>
      </c>
      <c r="BJ150" s="17" t="s">
        <v>88</v>
      </c>
      <c r="BK150" s="150">
        <f t="shared" si="9"/>
        <v>0</v>
      </c>
      <c r="BL150" s="17" t="s">
        <v>120</v>
      </c>
      <c r="BM150" s="149" t="s">
        <v>406</v>
      </c>
    </row>
    <row r="151" spans="2:65" s="1" customFormat="1" ht="24.2" customHeight="1" x14ac:dyDescent="0.2">
      <c r="B151" s="137"/>
      <c r="C151" s="138" t="s">
        <v>7</v>
      </c>
      <c r="D151" s="138" t="s">
        <v>311</v>
      </c>
      <c r="E151" s="139" t="s">
        <v>9515</v>
      </c>
      <c r="F151" s="140" t="s">
        <v>9516</v>
      </c>
      <c r="G151" s="141" t="s">
        <v>365</v>
      </c>
      <c r="H151" s="142">
        <v>2</v>
      </c>
      <c r="I151" s="143"/>
      <c r="J151" s="144">
        <f t="shared" si="0"/>
        <v>0</v>
      </c>
      <c r="K151" s="140" t="s">
        <v>366</v>
      </c>
      <c r="L151" s="33"/>
      <c r="M151" s="145" t="s">
        <v>1</v>
      </c>
      <c r="N151" s="146" t="s">
        <v>46</v>
      </c>
      <c r="P151" s="147">
        <f t="shared" si="1"/>
        <v>0</v>
      </c>
      <c r="Q151" s="147">
        <v>0</v>
      </c>
      <c r="R151" s="147">
        <f t="shared" si="2"/>
        <v>0</v>
      </c>
      <c r="S151" s="147">
        <v>0</v>
      </c>
      <c r="T151" s="148">
        <f t="shared" si="3"/>
        <v>0</v>
      </c>
      <c r="AR151" s="149" t="s">
        <v>120</v>
      </c>
      <c r="AT151" s="149" t="s">
        <v>311</v>
      </c>
      <c r="AU151" s="149" t="s">
        <v>88</v>
      </c>
      <c r="AY151" s="17" t="s">
        <v>309</v>
      </c>
      <c r="BE151" s="150">
        <f t="shared" si="4"/>
        <v>0</v>
      </c>
      <c r="BF151" s="150">
        <f t="shared" si="5"/>
        <v>0</v>
      </c>
      <c r="BG151" s="150">
        <f t="shared" si="6"/>
        <v>0</v>
      </c>
      <c r="BH151" s="150">
        <f t="shared" si="7"/>
        <v>0</v>
      </c>
      <c r="BI151" s="150">
        <f t="shared" si="8"/>
        <v>0</v>
      </c>
      <c r="BJ151" s="17" t="s">
        <v>88</v>
      </c>
      <c r="BK151" s="150">
        <f t="shared" si="9"/>
        <v>0</v>
      </c>
      <c r="BL151" s="17" t="s">
        <v>120</v>
      </c>
      <c r="BM151" s="149" t="s">
        <v>410</v>
      </c>
    </row>
    <row r="152" spans="2:65" s="1" customFormat="1" ht="16.5" customHeight="1" x14ac:dyDescent="0.2">
      <c r="B152" s="137"/>
      <c r="C152" s="138" t="s">
        <v>361</v>
      </c>
      <c r="D152" s="138" t="s">
        <v>311</v>
      </c>
      <c r="E152" s="139" t="s">
        <v>9517</v>
      </c>
      <c r="F152" s="140" t="s">
        <v>9518</v>
      </c>
      <c r="G152" s="141" t="s">
        <v>2702</v>
      </c>
      <c r="H152" s="142">
        <v>2</v>
      </c>
      <c r="I152" s="143"/>
      <c r="J152" s="144">
        <f t="shared" si="0"/>
        <v>0</v>
      </c>
      <c r="K152" s="140" t="s">
        <v>366</v>
      </c>
      <c r="L152" s="33"/>
      <c r="M152" s="145" t="s">
        <v>1</v>
      </c>
      <c r="N152" s="146" t="s">
        <v>46</v>
      </c>
      <c r="P152" s="147">
        <f t="shared" si="1"/>
        <v>0</v>
      </c>
      <c r="Q152" s="147">
        <v>0</v>
      </c>
      <c r="R152" s="147">
        <f t="shared" si="2"/>
        <v>0</v>
      </c>
      <c r="S152" s="147">
        <v>0</v>
      </c>
      <c r="T152" s="148">
        <f t="shared" si="3"/>
        <v>0</v>
      </c>
      <c r="AR152" s="149" t="s">
        <v>120</v>
      </c>
      <c r="AT152" s="149" t="s">
        <v>311</v>
      </c>
      <c r="AU152" s="149" t="s">
        <v>88</v>
      </c>
      <c r="AY152" s="17" t="s">
        <v>309</v>
      </c>
      <c r="BE152" s="150">
        <f t="shared" si="4"/>
        <v>0</v>
      </c>
      <c r="BF152" s="150">
        <f t="shared" si="5"/>
        <v>0</v>
      </c>
      <c r="BG152" s="150">
        <f t="shared" si="6"/>
        <v>0</v>
      </c>
      <c r="BH152" s="150">
        <f t="shared" si="7"/>
        <v>0</v>
      </c>
      <c r="BI152" s="150">
        <f t="shared" si="8"/>
        <v>0</v>
      </c>
      <c r="BJ152" s="17" t="s">
        <v>88</v>
      </c>
      <c r="BK152" s="150">
        <f t="shared" si="9"/>
        <v>0</v>
      </c>
      <c r="BL152" s="17" t="s">
        <v>120</v>
      </c>
      <c r="BM152" s="149" t="s">
        <v>414</v>
      </c>
    </row>
    <row r="153" spans="2:65" s="1" customFormat="1" ht="16.5" customHeight="1" x14ac:dyDescent="0.2">
      <c r="B153" s="137"/>
      <c r="C153" s="138" t="s">
        <v>416</v>
      </c>
      <c r="D153" s="138" t="s">
        <v>311</v>
      </c>
      <c r="E153" s="139" t="s">
        <v>9519</v>
      </c>
      <c r="F153" s="140" t="s">
        <v>9520</v>
      </c>
      <c r="G153" s="141" t="s">
        <v>2702</v>
      </c>
      <c r="H153" s="142">
        <v>2</v>
      </c>
      <c r="I153" s="143"/>
      <c r="J153" s="144">
        <f t="shared" si="0"/>
        <v>0</v>
      </c>
      <c r="K153" s="140" t="s">
        <v>366</v>
      </c>
      <c r="L153" s="33"/>
      <c r="M153" s="145" t="s">
        <v>1</v>
      </c>
      <c r="N153" s="146" t="s">
        <v>46</v>
      </c>
      <c r="P153" s="147">
        <f t="shared" si="1"/>
        <v>0</v>
      </c>
      <c r="Q153" s="147">
        <v>0</v>
      </c>
      <c r="R153" s="147">
        <f t="shared" si="2"/>
        <v>0</v>
      </c>
      <c r="S153" s="147">
        <v>0</v>
      </c>
      <c r="T153" s="148">
        <f t="shared" si="3"/>
        <v>0</v>
      </c>
      <c r="AR153" s="149" t="s">
        <v>120</v>
      </c>
      <c r="AT153" s="149" t="s">
        <v>311</v>
      </c>
      <c r="AU153" s="149" t="s">
        <v>88</v>
      </c>
      <c r="AY153" s="17" t="s">
        <v>309</v>
      </c>
      <c r="BE153" s="150">
        <f t="shared" si="4"/>
        <v>0</v>
      </c>
      <c r="BF153" s="150">
        <f t="shared" si="5"/>
        <v>0</v>
      </c>
      <c r="BG153" s="150">
        <f t="shared" si="6"/>
        <v>0</v>
      </c>
      <c r="BH153" s="150">
        <f t="shared" si="7"/>
        <v>0</v>
      </c>
      <c r="BI153" s="150">
        <f t="shared" si="8"/>
        <v>0</v>
      </c>
      <c r="BJ153" s="17" t="s">
        <v>88</v>
      </c>
      <c r="BK153" s="150">
        <f t="shared" si="9"/>
        <v>0</v>
      </c>
      <c r="BL153" s="17" t="s">
        <v>120</v>
      </c>
      <c r="BM153" s="149" t="s">
        <v>420</v>
      </c>
    </row>
    <row r="154" spans="2:65" s="1" customFormat="1" ht="24.2" customHeight="1" x14ac:dyDescent="0.2">
      <c r="B154" s="137"/>
      <c r="C154" s="138" t="s">
        <v>367</v>
      </c>
      <c r="D154" s="138" t="s">
        <v>311</v>
      </c>
      <c r="E154" s="139" t="s">
        <v>9521</v>
      </c>
      <c r="F154" s="140" t="s">
        <v>9522</v>
      </c>
      <c r="G154" s="141" t="s">
        <v>365</v>
      </c>
      <c r="H154" s="142">
        <v>1</v>
      </c>
      <c r="I154" s="143"/>
      <c r="J154" s="144">
        <f t="shared" si="0"/>
        <v>0</v>
      </c>
      <c r="K154" s="140" t="s">
        <v>366</v>
      </c>
      <c r="L154" s="33"/>
      <c r="M154" s="145" t="s">
        <v>1</v>
      </c>
      <c r="N154" s="146" t="s">
        <v>46</v>
      </c>
      <c r="P154" s="147">
        <f t="shared" si="1"/>
        <v>0</v>
      </c>
      <c r="Q154" s="147">
        <v>0</v>
      </c>
      <c r="R154" s="147">
        <f t="shared" si="2"/>
        <v>0</v>
      </c>
      <c r="S154" s="147">
        <v>0</v>
      </c>
      <c r="T154" s="148">
        <f t="shared" si="3"/>
        <v>0</v>
      </c>
      <c r="AR154" s="149" t="s">
        <v>120</v>
      </c>
      <c r="AT154" s="149" t="s">
        <v>311</v>
      </c>
      <c r="AU154" s="149" t="s">
        <v>88</v>
      </c>
      <c r="AY154" s="17" t="s">
        <v>309</v>
      </c>
      <c r="BE154" s="150">
        <f t="shared" si="4"/>
        <v>0</v>
      </c>
      <c r="BF154" s="150">
        <f t="shared" si="5"/>
        <v>0</v>
      </c>
      <c r="BG154" s="150">
        <f t="shared" si="6"/>
        <v>0</v>
      </c>
      <c r="BH154" s="150">
        <f t="shared" si="7"/>
        <v>0</v>
      </c>
      <c r="BI154" s="150">
        <f t="shared" si="8"/>
        <v>0</v>
      </c>
      <c r="BJ154" s="17" t="s">
        <v>88</v>
      </c>
      <c r="BK154" s="150">
        <f t="shared" si="9"/>
        <v>0</v>
      </c>
      <c r="BL154" s="17" t="s">
        <v>120</v>
      </c>
      <c r="BM154" s="149" t="s">
        <v>424</v>
      </c>
    </row>
    <row r="155" spans="2:65" s="1" customFormat="1" ht="16.5" customHeight="1" x14ac:dyDescent="0.2">
      <c r="B155" s="137"/>
      <c r="C155" s="138" t="s">
        <v>426</v>
      </c>
      <c r="D155" s="138" t="s">
        <v>311</v>
      </c>
      <c r="E155" s="139" t="s">
        <v>9523</v>
      </c>
      <c r="F155" s="140" t="s">
        <v>9524</v>
      </c>
      <c r="G155" s="141" t="s">
        <v>2702</v>
      </c>
      <c r="H155" s="142">
        <v>1</v>
      </c>
      <c r="I155" s="143"/>
      <c r="J155" s="144">
        <f t="shared" si="0"/>
        <v>0</v>
      </c>
      <c r="K155" s="140" t="s">
        <v>366</v>
      </c>
      <c r="L155" s="33"/>
      <c r="M155" s="145" t="s">
        <v>1</v>
      </c>
      <c r="N155" s="146" t="s">
        <v>46</v>
      </c>
      <c r="P155" s="147">
        <f t="shared" si="1"/>
        <v>0</v>
      </c>
      <c r="Q155" s="147">
        <v>0</v>
      </c>
      <c r="R155" s="147">
        <f t="shared" si="2"/>
        <v>0</v>
      </c>
      <c r="S155" s="147">
        <v>0</v>
      </c>
      <c r="T155" s="148">
        <f t="shared" si="3"/>
        <v>0</v>
      </c>
      <c r="AR155" s="149" t="s">
        <v>120</v>
      </c>
      <c r="AT155" s="149" t="s">
        <v>311</v>
      </c>
      <c r="AU155" s="149" t="s">
        <v>88</v>
      </c>
      <c r="AY155" s="17" t="s">
        <v>309</v>
      </c>
      <c r="BE155" s="150">
        <f t="shared" si="4"/>
        <v>0</v>
      </c>
      <c r="BF155" s="150">
        <f t="shared" si="5"/>
        <v>0</v>
      </c>
      <c r="BG155" s="150">
        <f t="shared" si="6"/>
        <v>0</v>
      </c>
      <c r="BH155" s="150">
        <f t="shared" si="7"/>
        <v>0</v>
      </c>
      <c r="BI155" s="150">
        <f t="shared" si="8"/>
        <v>0</v>
      </c>
      <c r="BJ155" s="17" t="s">
        <v>88</v>
      </c>
      <c r="BK155" s="150">
        <f t="shared" si="9"/>
        <v>0</v>
      </c>
      <c r="BL155" s="17" t="s">
        <v>120</v>
      </c>
      <c r="BM155" s="149" t="s">
        <v>429</v>
      </c>
    </row>
    <row r="156" spans="2:65" s="1" customFormat="1" ht="24.2" customHeight="1" x14ac:dyDescent="0.2">
      <c r="B156" s="137"/>
      <c r="C156" s="138" t="s">
        <v>371</v>
      </c>
      <c r="D156" s="138" t="s">
        <v>311</v>
      </c>
      <c r="E156" s="139" t="s">
        <v>9525</v>
      </c>
      <c r="F156" s="140" t="s">
        <v>9526</v>
      </c>
      <c r="G156" s="141" t="s">
        <v>2702</v>
      </c>
      <c r="H156" s="142">
        <v>3</v>
      </c>
      <c r="I156" s="143"/>
      <c r="J156" s="144">
        <f t="shared" si="0"/>
        <v>0</v>
      </c>
      <c r="K156" s="140" t="s">
        <v>366</v>
      </c>
      <c r="L156" s="33"/>
      <c r="M156" s="145" t="s">
        <v>1</v>
      </c>
      <c r="N156" s="146" t="s">
        <v>46</v>
      </c>
      <c r="P156" s="147">
        <f t="shared" si="1"/>
        <v>0</v>
      </c>
      <c r="Q156" s="147">
        <v>0</v>
      </c>
      <c r="R156" s="147">
        <f t="shared" si="2"/>
        <v>0</v>
      </c>
      <c r="S156" s="147">
        <v>0</v>
      </c>
      <c r="T156" s="148">
        <f t="shared" si="3"/>
        <v>0</v>
      </c>
      <c r="AR156" s="149" t="s">
        <v>120</v>
      </c>
      <c r="AT156" s="149" t="s">
        <v>311</v>
      </c>
      <c r="AU156" s="149" t="s">
        <v>88</v>
      </c>
      <c r="AY156" s="17" t="s">
        <v>309</v>
      </c>
      <c r="BE156" s="150">
        <f t="shared" si="4"/>
        <v>0</v>
      </c>
      <c r="BF156" s="150">
        <f t="shared" si="5"/>
        <v>0</v>
      </c>
      <c r="BG156" s="150">
        <f t="shared" si="6"/>
        <v>0</v>
      </c>
      <c r="BH156" s="150">
        <f t="shared" si="7"/>
        <v>0</v>
      </c>
      <c r="BI156" s="150">
        <f t="shared" si="8"/>
        <v>0</v>
      </c>
      <c r="BJ156" s="17" t="s">
        <v>88</v>
      </c>
      <c r="BK156" s="150">
        <f t="shared" si="9"/>
        <v>0</v>
      </c>
      <c r="BL156" s="17" t="s">
        <v>120</v>
      </c>
      <c r="BM156" s="149" t="s">
        <v>435</v>
      </c>
    </row>
    <row r="157" spans="2:65" s="1" customFormat="1" ht="24.2" customHeight="1" x14ac:dyDescent="0.2">
      <c r="B157" s="137"/>
      <c r="C157" s="138" t="s">
        <v>437</v>
      </c>
      <c r="D157" s="138" t="s">
        <v>311</v>
      </c>
      <c r="E157" s="139" t="s">
        <v>9527</v>
      </c>
      <c r="F157" s="140" t="s">
        <v>9528</v>
      </c>
      <c r="G157" s="141" t="s">
        <v>2702</v>
      </c>
      <c r="H157" s="142">
        <v>1</v>
      </c>
      <c r="I157" s="143"/>
      <c r="J157" s="144">
        <f t="shared" si="0"/>
        <v>0</v>
      </c>
      <c r="K157" s="140" t="s">
        <v>366</v>
      </c>
      <c r="L157" s="33"/>
      <c r="M157" s="145" t="s">
        <v>1</v>
      </c>
      <c r="N157" s="146" t="s">
        <v>46</v>
      </c>
      <c r="P157" s="147">
        <f t="shared" si="1"/>
        <v>0</v>
      </c>
      <c r="Q157" s="147">
        <v>0</v>
      </c>
      <c r="R157" s="147">
        <f t="shared" si="2"/>
        <v>0</v>
      </c>
      <c r="S157" s="147">
        <v>0</v>
      </c>
      <c r="T157" s="148">
        <f t="shared" si="3"/>
        <v>0</v>
      </c>
      <c r="AR157" s="149" t="s">
        <v>120</v>
      </c>
      <c r="AT157" s="149" t="s">
        <v>311</v>
      </c>
      <c r="AU157" s="149" t="s">
        <v>88</v>
      </c>
      <c r="AY157" s="17" t="s">
        <v>309</v>
      </c>
      <c r="BE157" s="150">
        <f t="shared" si="4"/>
        <v>0</v>
      </c>
      <c r="BF157" s="150">
        <f t="shared" si="5"/>
        <v>0</v>
      </c>
      <c r="BG157" s="150">
        <f t="shared" si="6"/>
        <v>0</v>
      </c>
      <c r="BH157" s="150">
        <f t="shared" si="7"/>
        <v>0</v>
      </c>
      <c r="BI157" s="150">
        <f t="shared" si="8"/>
        <v>0</v>
      </c>
      <c r="BJ157" s="17" t="s">
        <v>88</v>
      </c>
      <c r="BK157" s="150">
        <f t="shared" si="9"/>
        <v>0</v>
      </c>
      <c r="BL157" s="17" t="s">
        <v>120</v>
      </c>
      <c r="BM157" s="149" t="s">
        <v>440</v>
      </c>
    </row>
    <row r="158" spans="2:65" s="1" customFormat="1" ht="16.5" customHeight="1" x14ac:dyDescent="0.2">
      <c r="B158" s="137"/>
      <c r="C158" s="138" t="s">
        <v>376</v>
      </c>
      <c r="D158" s="138" t="s">
        <v>311</v>
      </c>
      <c r="E158" s="139" t="s">
        <v>9529</v>
      </c>
      <c r="F158" s="140" t="s">
        <v>9530</v>
      </c>
      <c r="G158" s="141" t="s">
        <v>2702</v>
      </c>
      <c r="H158" s="142">
        <v>1</v>
      </c>
      <c r="I158" s="143"/>
      <c r="J158" s="144">
        <f t="shared" si="0"/>
        <v>0</v>
      </c>
      <c r="K158" s="140" t="s">
        <v>366</v>
      </c>
      <c r="L158" s="33"/>
      <c r="M158" s="145" t="s">
        <v>1</v>
      </c>
      <c r="N158" s="146" t="s">
        <v>46</v>
      </c>
      <c r="P158" s="147">
        <f t="shared" si="1"/>
        <v>0</v>
      </c>
      <c r="Q158" s="147">
        <v>0</v>
      </c>
      <c r="R158" s="147">
        <f t="shared" si="2"/>
        <v>0</v>
      </c>
      <c r="S158" s="147">
        <v>0</v>
      </c>
      <c r="T158" s="148">
        <f t="shared" si="3"/>
        <v>0</v>
      </c>
      <c r="AR158" s="149" t="s">
        <v>120</v>
      </c>
      <c r="AT158" s="149" t="s">
        <v>311</v>
      </c>
      <c r="AU158" s="149" t="s">
        <v>88</v>
      </c>
      <c r="AY158" s="17" t="s">
        <v>309</v>
      </c>
      <c r="BE158" s="150">
        <f t="shared" si="4"/>
        <v>0</v>
      </c>
      <c r="BF158" s="150">
        <f t="shared" si="5"/>
        <v>0</v>
      </c>
      <c r="BG158" s="150">
        <f t="shared" si="6"/>
        <v>0</v>
      </c>
      <c r="BH158" s="150">
        <f t="shared" si="7"/>
        <v>0</v>
      </c>
      <c r="BI158" s="150">
        <f t="shared" si="8"/>
        <v>0</v>
      </c>
      <c r="BJ158" s="17" t="s">
        <v>88</v>
      </c>
      <c r="BK158" s="150">
        <f t="shared" si="9"/>
        <v>0</v>
      </c>
      <c r="BL158" s="17" t="s">
        <v>120</v>
      </c>
      <c r="BM158" s="149" t="s">
        <v>443</v>
      </c>
    </row>
    <row r="159" spans="2:65" s="1" customFormat="1" ht="16.5" customHeight="1" x14ac:dyDescent="0.2">
      <c r="B159" s="137"/>
      <c r="C159" s="138" t="s">
        <v>444</v>
      </c>
      <c r="D159" s="138" t="s">
        <v>311</v>
      </c>
      <c r="E159" s="139" t="s">
        <v>9531</v>
      </c>
      <c r="F159" s="140" t="s">
        <v>9532</v>
      </c>
      <c r="G159" s="141" t="s">
        <v>2702</v>
      </c>
      <c r="H159" s="142">
        <v>1</v>
      </c>
      <c r="I159" s="143"/>
      <c r="J159" s="144">
        <f t="shared" si="0"/>
        <v>0</v>
      </c>
      <c r="K159" s="140" t="s">
        <v>366</v>
      </c>
      <c r="L159" s="33"/>
      <c r="M159" s="145" t="s">
        <v>1</v>
      </c>
      <c r="N159" s="146" t="s">
        <v>46</v>
      </c>
      <c r="P159" s="147">
        <f t="shared" si="1"/>
        <v>0</v>
      </c>
      <c r="Q159" s="147">
        <v>0</v>
      </c>
      <c r="R159" s="147">
        <f t="shared" si="2"/>
        <v>0</v>
      </c>
      <c r="S159" s="147">
        <v>0</v>
      </c>
      <c r="T159" s="148">
        <f t="shared" si="3"/>
        <v>0</v>
      </c>
      <c r="AR159" s="149" t="s">
        <v>120</v>
      </c>
      <c r="AT159" s="149" t="s">
        <v>311</v>
      </c>
      <c r="AU159" s="149" t="s">
        <v>88</v>
      </c>
      <c r="AY159" s="17" t="s">
        <v>309</v>
      </c>
      <c r="BE159" s="150">
        <f t="shared" si="4"/>
        <v>0</v>
      </c>
      <c r="BF159" s="150">
        <f t="shared" si="5"/>
        <v>0</v>
      </c>
      <c r="BG159" s="150">
        <f t="shared" si="6"/>
        <v>0</v>
      </c>
      <c r="BH159" s="150">
        <f t="shared" si="7"/>
        <v>0</v>
      </c>
      <c r="BI159" s="150">
        <f t="shared" si="8"/>
        <v>0</v>
      </c>
      <c r="BJ159" s="17" t="s">
        <v>88</v>
      </c>
      <c r="BK159" s="150">
        <f t="shared" si="9"/>
        <v>0</v>
      </c>
      <c r="BL159" s="17" t="s">
        <v>120</v>
      </c>
      <c r="BM159" s="149" t="s">
        <v>447</v>
      </c>
    </row>
    <row r="160" spans="2:65" s="1" customFormat="1" ht="16.5" customHeight="1" x14ac:dyDescent="0.2">
      <c r="B160" s="137"/>
      <c r="C160" s="138" t="s">
        <v>381</v>
      </c>
      <c r="D160" s="138" t="s">
        <v>311</v>
      </c>
      <c r="E160" s="139" t="s">
        <v>9533</v>
      </c>
      <c r="F160" s="140" t="s">
        <v>9534</v>
      </c>
      <c r="G160" s="141" t="s">
        <v>2702</v>
      </c>
      <c r="H160" s="142">
        <v>1</v>
      </c>
      <c r="I160" s="143"/>
      <c r="J160" s="144">
        <f t="shared" si="0"/>
        <v>0</v>
      </c>
      <c r="K160" s="140" t="s">
        <v>366</v>
      </c>
      <c r="L160" s="33"/>
      <c r="M160" s="145" t="s">
        <v>1</v>
      </c>
      <c r="N160" s="146" t="s">
        <v>46</v>
      </c>
      <c r="P160" s="147">
        <f t="shared" si="1"/>
        <v>0</v>
      </c>
      <c r="Q160" s="147">
        <v>0</v>
      </c>
      <c r="R160" s="147">
        <f t="shared" si="2"/>
        <v>0</v>
      </c>
      <c r="S160" s="147">
        <v>0</v>
      </c>
      <c r="T160" s="148">
        <f t="shared" si="3"/>
        <v>0</v>
      </c>
      <c r="AR160" s="149" t="s">
        <v>120</v>
      </c>
      <c r="AT160" s="149" t="s">
        <v>311</v>
      </c>
      <c r="AU160" s="149" t="s">
        <v>88</v>
      </c>
      <c r="AY160" s="17" t="s">
        <v>309</v>
      </c>
      <c r="BE160" s="150">
        <f t="shared" si="4"/>
        <v>0</v>
      </c>
      <c r="BF160" s="150">
        <f t="shared" si="5"/>
        <v>0</v>
      </c>
      <c r="BG160" s="150">
        <f t="shared" si="6"/>
        <v>0</v>
      </c>
      <c r="BH160" s="150">
        <f t="shared" si="7"/>
        <v>0</v>
      </c>
      <c r="BI160" s="150">
        <f t="shared" si="8"/>
        <v>0</v>
      </c>
      <c r="BJ160" s="17" t="s">
        <v>88</v>
      </c>
      <c r="BK160" s="150">
        <f t="shared" si="9"/>
        <v>0</v>
      </c>
      <c r="BL160" s="17" t="s">
        <v>120</v>
      </c>
      <c r="BM160" s="149" t="s">
        <v>452</v>
      </c>
    </row>
    <row r="161" spans="2:65" s="1" customFormat="1" ht="16.5" customHeight="1" x14ac:dyDescent="0.2">
      <c r="B161" s="137"/>
      <c r="C161" s="138" t="s">
        <v>458</v>
      </c>
      <c r="D161" s="138" t="s">
        <v>311</v>
      </c>
      <c r="E161" s="139" t="s">
        <v>9535</v>
      </c>
      <c r="F161" s="140" t="s">
        <v>9536</v>
      </c>
      <c r="G161" s="141" t="s">
        <v>365</v>
      </c>
      <c r="H161" s="142">
        <v>1</v>
      </c>
      <c r="I161" s="143"/>
      <c r="J161" s="144">
        <f t="shared" si="0"/>
        <v>0</v>
      </c>
      <c r="K161" s="140" t="s">
        <v>366</v>
      </c>
      <c r="L161" s="33"/>
      <c r="M161" s="145" t="s">
        <v>1</v>
      </c>
      <c r="N161" s="146" t="s">
        <v>46</v>
      </c>
      <c r="P161" s="147">
        <f t="shared" si="1"/>
        <v>0</v>
      </c>
      <c r="Q161" s="147">
        <v>0</v>
      </c>
      <c r="R161" s="147">
        <f t="shared" si="2"/>
        <v>0</v>
      </c>
      <c r="S161" s="147">
        <v>0</v>
      </c>
      <c r="T161" s="148">
        <f t="shared" si="3"/>
        <v>0</v>
      </c>
      <c r="AR161" s="149" t="s">
        <v>120</v>
      </c>
      <c r="AT161" s="149" t="s">
        <v>311</v>
      </c>
      <c r="AU161" s="149" t="s">
        <v>88</v>
      </c>
      <c r="AY161" s="17" t="s">
        <v>309</v>
      </c>
      <c r="BE161" s="150">
        <f t="shared" si="4"/>
        <v>0</v>
      </c>
      <c r="BF161" s="150">
        <f t="shared" si="5"/>
        <v>0</v>
      </c>
      <c r="BG161" s="150">
        <f t="shared" si="6"/>
        <v>0</v>
      </c>
      <c r="BH161" s="150">
        <f t="shared" si="7"/>
        <v>0</v>
      </c>
      <c r="BI161" s="150">
        <f t="shared" si="8"/>
        <v>0</v>
      </c>
      <c r="BJ161" s="17" t="s">
        <v>88</v>
      </c>
      <c r="BK161" s="150">
        <f t="shared" si="9"/>
        <v>0</v>
      </c>
      <c r="BL161" s="17" t="s">
        <v>120</v>
      </c>
      <c r="BM161" s="149" t="s">
        <v>461</v>
      </c>
    </row>
    <row r="162" spans="2:65" s="1" customFormat="1" ht="16.5" customHeight="1" x14ac:dyDescent="0.2">
      <c r="B162" s="137"/>
      <c r="C162" s="138" t="s">
        <v>385</v>
      </c>
      <c r="D162" s="138" t="s">
        <v>311</v>
      </c>
      <c r="E162" s="139" t="s">
        <v>9537</v>
      </c>
      <c r="F162" s="140" t="s">
        <v>9538</v>
      </c>
      <c r="G162" s="141" t="s">
        <v>2702</v>
      </c>
      <c r="H162" s="142">
        <v>1</v>
      </c>
      <c r="I162" s="143"/>
      <c r="J162" s="144">
        <f t="shared" si="0"/>
        <v>0</v>
      </c>
      <c r="K162" s="140" t="s">
        <v>366</v>
      </c>
      <c r="L162" s="33"/>
      <c r="M162" s="145" t="s">
        <v>1</v>
      </c>
      <c r="N162" s="146" t="s">
        <v>46</v>
      </c>
      <c r="P162" s="147">
        <f t="shared" si="1"/>
        <v>0</v>
      </c>
      <c r="Q162" s="147">
        <v>0</v>
      </c>
      <c r="R162" s="147">
        <f t="shared" si="2"/>
        <v>0</v>
      </c>
      <c r="S162" s="147">
        <v>0</v>
      </c>
      <c r="T162" s="148">
        <f t="shared" si="3"/>
        <v>0</v>
      </c>
      <c r="AR162" s="149" t="s">
        <v>120</v>
      </c>
      <c r="AT162" s="149" t="s">
        <v>311</v>
      </c>
      <c r="AU162" s="149" t="s">
        <v>88</v>
      </c>
      <c r="AY162" s="17" t="s">
        <v>309</v>
      </c>
      <c r="BE162" s="150">
        <f t="shared" si="4"/>
        <v>0</v>
      </c>
      <c r="BF162" s="150">
        <f t="shared" si="5"/>
        <v>0</v>
      </c>
      <c r="BG162" s="150">
        <f t="shared" si="6"/>
        <v>0</v>
      </c>
      <c r="BH162" s="150">
        <f t="shared" si="7"/>
        <v>0</v>
      </c>
      <c r="BI162" s="150">
        <f t="shared" si="8"/>
        <v>0</v>
      </c>
      <c r="BJ162" s="17" t="s">
        <v>88</v>
      </c>
      <c r="BK162" s="150">
        <f t="shared" si="9"/>
        <v>0</v>
      </c>
      <c r="BL162" s="17" t="s">
        <v>120</v>
      </c>
      <c r="BM162" s="149" t="s">
        <v>468</v>
      </c>
    </row>
    <row r="163" spans="2:65" s="1" customFormat="1" ht="16.5" customHeight="1" x14ac:dyDescent="0.2">
      <c r="B163" s="137"/>
      <c r="C163" s="138" t="s">
        <v>471</v>
      </c>
      <c r="D163" s="138" t="s">
        <v>311</v>
      </c>
      <c r="E163" s="139" t="s">
        <v>9539</v>
      </c>
      <c r="F163" s="140" t="s">
        <v>9540</v>
      </c>
      <c r="G163" s="141" t="s">
        <v>365</v>
      </c>
      <c r="H163" s="142">
        <v>1</v>
      </c>
      <c r="I163" s="143"/>
      <c r="J163" s="144">
        <f t="shared" si="0"/>
        <v>0</v>
      </c>
      <c r="K163" s="140" t="s">
        <v>366</v>
      </c>
      <c r="L163" s="33"/>
      <c r="M163" s="145" t="s">
        <v>1</v>
      </c>
      <c r="N163" s="146" t="s">
        <v>46</v>
      </c>
      <c r="P163" s="147">
        <f t="shared" si="1"/>
        <v>0</v>
      </c>
      <c r="Q163" s="147">
        <v>0</v>
      </c>
      <c r="R163" s="147">
        <f t="shared" si="2"/>
        <v>0</v>
      </c>
      <c r="S163" s="147">
        <v>0</v>
      </c>
      <c r="T163" s="148">
        <f t="shared" si="3"/>
        <v>0</v>
      </c>
      <c r="AR163" s="149" t="s">
        <v>120</v>
      </c>
      <c r="AT163" s="149" t="s">
        <v>311</v>
      </c>
      <c r="AU163" s="149" t="s">
        <v>88</v>
      </c>
      <c r="AY163" s="17" t="s">
        <v>309</v>
      </c>
      <c r="BE163" s="150">
        <f t="shared" si="4"/>
        <v>0</v>
      </c>
      <c r="BF163" s="150">
        <f t="shared" si="5"/>
        <v>0</v>
      </c>
      <c r="BG163" s="150">
        <f t="shared" si="6"/>
        <v>0</v>
      </c>
      <c r="BH163" s="150">
        <f t="shared" si="7"/>
        <v>0</v>
      </c>
      <c r="BI163" s="150">
        <f t="shared" si="8"/>
        <v>0</v>
      </c>
      <c r="BJ163" s="17" t="s">
        <v>88</v>
      </c>
      <c r="BK163" s="150">
        <f t="shared" si="9"/>
        <v>0</v>
      </c>
      <c r="BL163" s="17" t="s">
        <v>120</v>
      </c>
      <c r="BM163" s="149" t="s">
        <v>474</v>
      </c>
    </row>
    <row r="164" spans="2:65" s="1" customFormat="1" ht="16.5" customHeight="1" x14ac:dyDescent="0.2">
      <c r="B164" s="137"/>
      <c r="C164" s="138" t="s">
        <v>392</v>
      </c>
      <c r="D164" s="138" t="s">
        <v>311</v>
      </c>
      <c r="E164" s="139" t="s">
        <v>9541</v>
      </c>
      <c r="F164" s="140" t="s">
        <v>9542</v>
      </c>
      <c r="G164" s="141" t="s">
        <v>2702</v>
      </c>
      <c r="H164" s="142">
        <v>1</v>
      </c>
      <c r="I164" s="143"/>
      <c r="J164" s="144">
        <f t="shared" si="0"/>
        <v>0</v>
      </c>
      <c r="K164" s="140" t="s">
        <v>366</v>
      </c>
      <c r="L164" s="33"/>
      <c r="M164" s="145" t="s">
        <v>1</v>
      </c>
      <c r="N164" s="146" t="s">
        <v>46</v>
      </c>
      <c r="P164" s="147">
        <f t="shared" si="1"/>
        <v>0</v>
      </c>
      <c r="Q164" s="147">
        <v>0</v>
      </c>
      <c r="R164" s="147">
        <f t="shared" si="2"/>
        <v>0</v>
      </c>
      <c r="S164" s="147">
        <v>0</v>
      </c>
      <c r="T164" s="148">
        <f t="shared" si="3"/>
        <v>0</v>
      </c>
      <c r="AR164" s="149" t="s">
        <v>120</v>
      </c>
      <c r="AT164" s="149" t="s">
        <v>311</v>
      </c>
      <c r="AU164" s="149" t="s">
        <v>88</v>
      </c>
      <c r="AY164" s="17" t="s">
        <v>309</v>
      </c>
      <c r="BE164" s="150">
        <f t="shared" si="4"/>
        <v>0</v>
      </c>
      <c r="BF164" s="150">
        <f t="shared" si="5"/>
        <v>0</v>
      </c>
      <c r="BG164" s="150">
        <f t="shared" si="6"/>
        <v>0</v>
      </c>
      <c r="BH164" s="150">
        <f t="shared" si="7"/>
        <v>0</v>
      </c>
      <c r="BI164" s="150">
        <f t="shared" si="8"/>
        <v>0</v>
      </c>
      <c r="BJ164" s="17" t="s">
        <v>88</v>
      </c>
      <c r="BK164" s="150">
        <f t="shared" si="9"/>
        <v>0</v>
      </c>
      <c r="BL164" s="17" t="s">
        <v>120</v>
      </c>
      <c r="BM164" s="149" t="s">
        <v>478</v>
      </c>
    </row>
    <row r="165" spans="2:65" s="1" customFormat="1" ht="16.5" customHeight="1" x14ac:dyDescent="0.2">
      <c r="B165" s="137"/>
      <c r="C165" s="138" t="s">
        <v>480</v>
      </c>
      <c r="D165" s="138" t="s">
        <v>311</v>
      </c>
      <c r="E165" s="139" t="s">
        <v>9543</v>
      </c>
      <c r="F165" s="140" t="s">
        <v>9544</v>
      </c>
      <c r="G165" s="141" t="s">
        <v>365</v>
      </c>
      <c r="H165" s="142">
        <v>1</v>
      </c>
      <c r="I165" s="143"/>
      <c r="J165" s="144">
        <f t="shared" si="0"/>
        <v>0</v>
      </c>
      <c r="K165" s="140" t="s">
        <v>366</v>
      </c>
      <c r="L165" s="33"/>
      <c r="M165" s="145" t="s">
        <v>1</v>
      </c>
      <c r="N165" s="146" t="s">
        <v>46</v>
      </c>
      <c r="P165" s="147">
        <f t="shared" si="1"/>
        <v>0</v>
      </c>
      <c r="Q165" s="147">
        <v>0</v>
      </c>
      <c r="R165" s="147">
        <f t="shared" si="2"/>
        <v>0</v>
      </c>
      <c r="S165" s="147">
        <v>0</v>
      </c>
      <c r="T165" s="148">
        <f t="shared" si="3"/>
        <v>0</v>
      </c>
      <c r="AR165" s="149" t="s">
        <v>120</v>
      </c>
      <c r="AT165" s="149" t="s">
        <v>311</v>
      </c>
      <c r="AU165" s="149" t="s">
        <v>88</v>
      </c>
      <c r="AY165" s="17" t="s">
        <v>309</v>
      </c>
      <c r="BE165" s="150">
        <f t="shared" si="4"/>
        <v>0</v>
      </c>
      <c r="BF165" s="150">
        <f t="shared" si="5"/>
        <v>0</v>
      </c>
      <c r="BG165" s="150">
        <f t="shared" si="6"/>
        <v>0</v>
      </c>
      <c r="BH165" s="150">
        <f t="shared" si="7"/>
        <v>0</v>
      </c>
      <c r="BI165" s="150">
        <f t="shared" si="8"/>
        <v>0</v>
      </c>
      <c r="BJ165" s="17" t="s">
        <v>88</v>
      </c>
      <c r="BK165" s="150">
        <f t="shared" si="9"/>
        <v>0</v>
      </c>
      <c r="BL165" s="17" t="s">
        <v>120</v>
      </c>
      <c r="BM165" s="149" t="s">
        <v>483</v>
      </c>
    </row>
    <row r="166" spans="2:65" s="11" customFormat="1" ht="25.9" customHeight="1" x14ac:dyDescent="0.2">
      <c r="B166" s="125"/>
      <c r="D166" s="126" t="s">
        <v>80</v>
      </c>
      <c r="E166" s="127" t="s">
        <v>6203</v>
      </c>
      <c r="F166" s="127" t="s">
        <v>9545</v>
      </c>
      <c r="I166" s="128"/>
      <c r="J166" s="129">
        <f>BK166</f>
        <v>0</v>
      </c>
      <c r="L166" s="125"/>
      <c r="M166" s="130"/>
      <c r="P166" s="131">
        <f>SUM(P167:P177)</f>
        <v>0</v>
      </c>
      <c r="R166" s="131">
        <f>SUM(R167:R177)</f>
        <v>0</v>
      </c>
      <c r="T166" s="132">
        <f>SUM(T167:T177)</f>
        <v>0</v>
      </c>
      <c r="AR166" s="126" t="s">
        <v>88</v>
      </c>
      <c r="AT166" s="133" t="s">
        <v>80</v>
      </c>
      <c r="AU166" s="133" t="s">
        <v>81</v>
      </c>
      <c r="AY166" s="126" t="s">
        <v>309</v>
      </c>
      <c r="BK166" s="134">
        <f>SUM(BK167:BK177)</f>
        <v>0</v>
      </c>
    </row>
    <row r="167" spans="2:65" s="1" customFormat="1" ht="16.5" customHeight="1" x14ac:dyDescent="0.2">
      <c r="B167" s="137"/>
      <c r="C167" s="138" t="s">
        <v>398</v>
      </c>
      <c r="D167" s="138" t="s">
        <v>311</v>
      </c>
      <c r="E167" s="139" t="s">
        <v>9546</v>
      </c>
      <c r="F167" s="140" t="s">
        <v>9547</v>
      </c>
      <c r="G167" s="141" t="s">
        <v>434</v>
      </c>
      <c r="H167" s="142">
        <v>245</v>
      </c>
      <c r="I167" s="143"/>
      <c r="J167" s="144">
        <f t="shared" ref="J167:J177" si="10">ROUND(I167*H167,2)</f>
        <v>0</v>
      </c>
      <c r="K167" s="140" t="s">
        <v>366</v>
      </c>
      <c r="L167" s="33"/>
      <c r="M167" s="145" t="s">
        <v>1</v>
      </c>
      <c r="N167" s="146" t="s">
        <v>46</v>
      </c>
      <c r="P167" s="147">
        <f t="shared" ref="P167:P177" si="11">O167*H167</f>
        <v>0</v>
      </c>
      <c r="Q167" s="147">
        <v>0</v>
      </c>
      <c r="R167" s="147">
        <f t="shared" ref="R167:R177" si="12">Q167*H167</f>
        <v>0</v>
      </c>
      <c r="S167" s="147">
        <v>0</v>
      </c>
      <c r="T167" s="148">
        <f t="shared" ref="T167:T177" si="13">S167*H167</f>
        <v>0</v>
      </c>
      <c r="AR167" s="149" t="s">
        <v>120</v>
      </c>
      <c r="AT167" s="149" t="s">
        <v>311</v>
      </c>
      <c r="AU167" s="149" t="s">
        <v>88</v>
      </c>
      <c r="AY167" s="17" t="s">
        <v>309</v>
      </c>
      <c r="BE167" s="150">
        <f t="shared" ref="BE167:BE177" si="14">IF(N167="základní",J167,0)</f>
        <v>0</v>
      </c>
      <c r="BF167" s="150">
        <f t="shared" ref="BF167:BF177" si="15">IF(N167="snížená",J167,0)</f>
        <v>0</v>
      </c>
      <c r="BG167" s="150">
        <f t="shared" ref="BG167:BG177" si="16">IF(N167="zákl. přenesená",J167,0)</f>
        <v>0</v>
      </c>
      <c r="BH167" s="150">
        <f t="shared" ref="BH167:BH177" si="17">IF(N167="sníž. přenesená",J167,0)</f>
        <v>0</v>
      </c>
      <c r="BI167" s="150">
        <f t="shared" ref="BI167:BI177" si="18">IF(N167="nulová",J167,0)</f>
        <v>0</v>
      </c>
      <c r="BJ167" s="17" t="s">
        <v>88</v>
      </c>
      <c r="BK167" s="150">
        <f t="shared" ref="BK167:BK177" si="19">ROUND(I167*H167,2)</f>
        <v>0</v>
      </c>
      <c r="BL167" s="17" t="s">
        <v>120</v>
      </c>
      <c r="BM167" s="149" t="s">
        <v>488</v>
      </c>
    </row>
    <row r="168" spans="2:65" s="1" customFormat="1" ht="16.5" customHeight="1" x14ac:dyDescent="0.2">
      <c r="B168" s="137"/>
      <c r="C168" s="138" t="s">
        <v>491</v>
      </c>
      <c r="D168" s="138" t="s">
        <v>311</v>
      </c>
      <c r="E168" s="139" t="s">
        <v>9548</v>
      </c>
      <c r="F168" s="140" t="s">
        <v>9549</v>
      </c>
      <c r="G168" s="141" t="s">
        <v>434</v>
      </c>
      <c r="H168" s="142">
        <v>17</v>
      </c>
      <c r="I168" s="143"/>
      <c r="J168" s="144">
        <f t="shared" si="10"/>
        <v>0</v>
      </c>
      <c r="K168" s="140" t="s">
        <v>366</v>
      </c>
      <c r="L168" s="33"/>
      <c r="M168" s="145" t="s">
        <v>1</v>
      </c>
      <c r="N168" s="146" t="s">
        <v>46</v>
      </c>
      <c r="P168" s="147">
        <f t="shared" si="11"/>
        <v>0</v>
      </c>
      <c r="Q168" s="147">
        <v>0</v>
      </c>
      <c r="R168" s="147">
        <f t="shared" si="12"/>
        <v>0</v>
      </c>
      <c r="S168" s="147">
        <v>0</v>
      </c>
      <c r="T168" s="148">
        <f t="shared" si="13"/>
        <v>0</v>
      </c>
      <c r="AR168" s="149" t="s">
        <v>120</v>
      </c>
      <c r="AT168" s="149" t="s">
        <v>311</v>
      </c>
      <c r="AU168" s="149" t="s">
        <v>88</v>
      </c>
      <c r="AY168" s="17" t="s">
        <v>309</v>
      </c>
      <c r="BE168" s="150">
        <f t="shared" si="14"/>
        <v>0</v>
      </c>
      <c r="BF168" s="150">
        <f t="shared" si="15"/>
        <v>0</v>
      </c>
      <c r="BG168" s="150">
        <f t="shared" si="16"/>
        <v>0</v>
      </c>
      <c r="BH168" s="150">
        <f t="shared" si="17"/>
        <v>0</v>
      </c>
      <c r="BI168" s="150">
        <f t="shared" si="18"/>
        <v>0</v>
      </c>
      <c r="BJ168" s="17" t="s">
        <v>88</v>
      </c>
      <c r="BK168" s="150">
        <f t="shared" si="19"/>
        <v>0</v>
      </c>
      <c r="BL168" s="17" t="s">
        <v>120</v>
      </c>
      <c r="BM168" s="149" t="s">
        <v>494</v>
      </c>
    </row>
    <row r="169" spans="2:65" s="1" customFormat="1" ht="16.5" customHeight="1" x14ac:dyDescent="0.2">
      <c r="B169" s="137"/>
      <c r="C169" s="138" t="s">
        <v>402</v>
      </c>
      <c r="D169" s="138" t="s">
        <v>311</v>
      </c>
      <c r="E169" s="139" t="s">
        <v>9550</v>
      </c>
      <c r="F169" s="140" t="s">
        <v>9551</v>
      </c>
      <c r="G169" s="141" t="s">
        <v>434</v>
      </c>
      <c r="H169" s="142">
        <v>20</v>
      </c>
      <c r="I169" s="143"/>
      <c r="J169" s="144">
        <f t="shared" si="10"/>
        <v>0</v>
      </c>
      <c r="K169" s="140" t="s">
        <v>366</v>
      </c>
      <c r="L169" s="33"/>
      <c r="M169" s="145" t="s">
        <v>1</v>
      </c>
      <c r="N169" s="146" t="s">
        <v>46</v>
      </c>
      <c r="P169" s="147">
        <f t="shared" si="11"/>
        <v>0</v>
      </c>
      <c r="Q169" s="147">
        <v>0</v>
      </c>
      <c r="R169" s="147">
        <f t="shared" si="12"/>
        <v>0</v>
      </c>
      <c r="S169" s="147">
        <v>0</v>
      </c>
      <c r="T169" s="148">
        <f t="shared" si="13"/>
        <v>0</v>
      </c>
      <c r="AR169" s="149" t="s">
        <v>120</v>
      </c>
      <c r="AT169" s="149" t="s">
        <v>311</v>
      </c>
      <c r="AU169" s="149" t="s">
        <v>88</v>
      </c>
      <c r="AY169" s="17" t="s">
        <v>309</v>
      </c>
      <c r="BE169" s="150">
        <f t="shared" si="14"/>
        <v>0</v>
      </c>
      <c r="BF169" s="150">
        <f t="shared" si="15"/>
        <v>0</v>
      </c>
      <c r="BG169" s="150">
        <f t="shared" si="16"/>
        <v>0</v>
      </c>
      <c r="BH169" s="150">
        <f t="shared" si="17"/>
        <v>0</v>
      </c>
      <c r="BI169" s="150">
        <f t="shared" si="18"/>
        <v>0</v>
      </c>
      <c r="BJ169" s="17" t="s">
        <v>88</v>
      </c>
      <c r="BK169" s="150">
        <f t="shared" si="19"/>
        <v>0</v>
      </c>
      <c r="BL169" s="17" t="s">
        <v>120</v>
      </c>
      <c r="BM169" s="149" t="s">
        <v>501</v>
      </c>
    </row>
    <row r="170" spans="2:65" s="1" customFormat="1" ht="16.5" customHeight="1" x14ac:dyDescent="0.2">
      <c r="B170" s="137"/>
      <c r="C170" s="138" t="s">
        <v>503</v>
      </c>
      <c r="D170" s="138" t="s">
        <v>311</v>
      </c>
      <c r="E170" s="139" t="s">
        <v>9552</v>
      </c>
      <c r="F170" s="140" t="s">
        <v>9553</v>
      </c>
      <c r="G170" s="141" t="s">
        <v>434</v>
      </c>
      <c r="H170" s="142">
        <v>845</v>
      </c>
      <c r="I170" s="143"/>
      <c r="J170" s="144">
        <f t="shared" si="10"/>
        <v>0</v>
      </c>
      <c r="K170" s="140" t="s">
        <v>366</v>
      </c>
      <c r="L170" s="33"/>
      <c r="M170" s="145" t="s">
        <v>1</v>
      </c>
      <c r="N170" s="146" t="s">
        <v>46</v>
      </c>
      <c r="P170" s="147">
        <f t="shared" si="11"/>
        <v>0</v>
      </c>
      <c r="Q170" s="147">
        <v>0</v>
      </c>
      <c r="R170" s="147">
        <f t="shared" si="12"/>
        <v>0</v>
      </c>
      <c r="S170" s="147">
        <v>0</v>
      </c>
      <c r="T170" s="148">
        <f t="shared" si="13"/>
        <v>0</v>
      </c>
      <c r="AR170" s="149" t="s">
        <v>120</v>
      </c>
      <c r="AT170" s="149" t="s">
        <v>311</v>
      </c>
      <c r="AU170" s="149" t="s">
        <v>88</v>
      </c>
      <c r="AY170" s="17" t="s">
        <v>309</v>
      </c>
      <c r="BE170" s="150">
        <f t="shared" si="14"/>
        <v>0</v>
      </c>
      <c r="BF170" s="150">
        <f t="shared" si="15"/>
        <v>0</v>
      </c>
      <c r="BG170" s="150">
        <f t="shared" si="16"/>
        <v>0</v>
      </c>
      <c r="BH170" s="150">
        <f t="shared" si="17"/>
        <v>0</v>
      </c>
      <c r="BI170" s="150">
        <f t="shared" si="18"/>
        <v>0</v>
      </c>
      <c r="BJ170" s="17" t="s">
        <v>88</v>
      </c>
      <c r="BK170" s="150">
        <f t="shared" si="19"/>
        <v>0</v>
      </c>
      <c r="BL170" s="17" t="s">
        <v>120</v>
      </c>
      <c r="BM170" s="149" t="s">
        <v>506</v>
      </c>
    </row>
    <row r="171" spans="2:65" s="1" customFormat="1" ht="16.5" customHeight="1" x14ac:dyDescent="0.2">
      <c r="B171" s="137"/>
      <c r="C171" s="138" t="s">
        <v>406</v>
      </c>
      <c r="D171" s="138" t="s">
        <v>311</v>
      </c>
      <c r="E171" s="139" t="s">
        <v>9554</v>
      </c>
      <c r="F171" s="140" t="s">
        <v>9555</v>
      </c>
      <c r="G171" s="141" t="s">
        <v>365</v>
      </c>
      <c r="H171" s="142">
        <v>321</v>
      </c>
      <c r="I171" s="143"/>
      <c r="J171" s="144">
        <f t="shared" si="10"/>
        <v>0</v>
      </c>
      <c r="K171" s="140" t="s">
        <v>366</v>
      </c>
      <c r="L171" s="33"/>
      <c r="M171" s="145" t="s">
        <v>1</v>
      </c>
      <c r="N171" s="146" t="s">
        <v>46</v>
      </c>
      <c r="P171" s="147">
        <f t="shared" si="11"/>
        <v>0</v>
      </c>
      <c r="Q171" s="147">
        <v>0</v>
      </c>
      <c r="R171" s="147">
        <f t="shared" si="12"/>
        <v>0</v>
      </c>
      <c r="S171" s="147">
        <v>0</v>
      </c>
      <c r="T171" s="148">
        <f t="shared" si="13"/>
        <v>0</v>
      </c>
      <c r="AR171" s="149" t="s">
        <v>120</v>
      </c>
      <c r="AT171" s="149" t="s">
        <v>311</v>
      </c>
      <c r="AU171" s="149" t="s">
        <v>88</v>
      </c>
      <c r="AY171" s="17" t="s">
        <v>309</v>
      </c>
      <c r="BE171" s="150">
        <f t="shared" si="14"/>
        <v>0</v>
      </c>
      <c r="BF171" s="150">
        <f t="shared" si="15"/>
        <v>0</v>
      </c>
      <c r="BG171" s="150">
        <f t="shared" si="16"/>
        <v>0</v>
      </c>
      <c r="BH171" s="150">
        <f t="shared" si="17"/>
        <v>0</v>
      </c>
      <c r="BI171" s="150">
        <f t="shared" si="18"/>
        <v>0</v>
      </c>
      <c r="BJ171" s="17" t="s">
        <v>88</v>
      </c>
      <c r="BK171" s="150">
        <f t="shared" si="19"/>
        <v>0</v>
      </c>
      <c r="BL171" s="17" t="s">
        <v>120</v>
      </c>
      <c r="BM171" s="149" t="s">
        <v>513</v>
      </c>
    </row>
    <row r="172" spans="2:65" s="1" customFormat="1" ht="16.5" customHeight="1" x14ac:dyDescent="0.2">
      <c r="B172" s="137"/>
      <c r="C172" s="138" t="s">
        <v>516</v>
      </c>
      <c r="D172" s="138" t="s">
        <v>311</v>
      </c>
      <c r="E172" s="139" t="s">
        <v>9556</v>
      </c>
      <c r="F172" s="140" t="s">
        <v>9557</v>
      </c>
      <c r="G172" s="141" t="s">
        <v>365</v>
      </c>
      <c r="H172" s="142">
        <v>5</v>
      </c>
      <c r="I172" s="143"/>
      <c r="J172" s="144">
        <f t="shared" si="10"/>
        <v>0</v>
      </c>
      <c r="K172" s="140" t="s">
        <v>366</v>
      </c>
      <c r="L172" s="33"/>
      <c r="M172" s="145" t="s">
        <v>1</v>
      </c>
      <c r="N172" s="146" t="s">
        <v>46</v>
      </c>
      <c r="P172" s="147">
        <f t="shared" si="11"/>
        <v>0</v>
      </c>
      <c r="Q172" s="147">
        <v>0</v>
      </c>
      <c r="R172" s="147">
        <f t="shared" si="12"/>
        <v>0</v>
      </c>
      <c r="S172" s="147">
        <v>0</v>
      </c>
      <c r="T172" s="148">
        <f t="shared" si="13"/>
        <v>0</v>
      </c>
      <c r="AR172" s="149" t="s">
        <v>120</v>
      </c>
      <c r="AT172" s="149" t="s">
        <v>311</v>
      </c>
      <c r="AU172" s="149" t="s">
        <v>88</v>
      </c>
      <c r="AY172" s="17" t="s">
        <v>309</v>
      </c>
      <c r="BE172" s="150">
        <f t="shared" si="14"/>
        <v>0</v>
      </c>
      <c r="BF172" s="150">
        <f t="shared" si="15"/>
        <v>0</v>
      </c>
      <c r="BG172" s="150">
        <f t="shared" si="16"/>
        <v>0</v>
      </c>
      <c r="BH172" s="150">
        <f t="shared" si="17"/>
        <v>0</v>
      </c>
      <c r="BI172" s="150">
        <f t="shared" si="18"/>
        <v>0</v>
      </c>
      <c r="BJ172" s="17" t="s">
        <v>88</v>
      </c>
      <c r="BK172" s="150">
        <f t="shared" si="19"/>
        <v>0</v>
      </c>
      <c r="BL172" s="17" t="s">
        <v>120</v>
      </c>
      <c r="BM172" s="149" t="s">
        <v>519</v>
      </c>
    </row>
    <row r="173" spans="2:65" s="1" customFormat="1" ht="24.2" customHeight="1" x14ac:dyDescent="0.2">
      <c r="B173" s="137"/>
      <c r="C173" s="138" t="s">
        <v>410</v>
      </c>
      <c r="D173" s="138" t="s">
        <v>311</v>
      </c>
      <c r="E173" s="139" t="s">
        <v>9558</v>
      </c>
      <c r="F173" s="140" t="s">
        <v>9559</v>
      </c>
      <c r="G173" s="141" t="s">
        <v>365</v>
      </c>
      <c r="H173" s="142">
        <v>3</v>
      </c>
      <c r="I173" s="143"/>
      <c r="J173" s="144">
        <f t="shared" si="10"/>
        <v>0</v>
      </c>
      <c r="K173" s="140" t="s">
        <v>366</v>
      </c>
      <c r="L173" s="33"/>
      <c r="M173" s="145" t="s">
        <v>1</v>
      </c>
      <c r="N173" s="146" t="s">
        <v>46</v>
      </c>
      <c r="P173" s="147">
        <f t="shared" si="11"/>
        <v>0</v>
      </c>
      <c r="Q173" s="147">
        <v>0</v>
      </c>
      <c r="R173" s="147">
        <f t="shared" si="12"/>
        <v>0</v>
      </c>
      <c r="S173" s="147">
        <v>0</v>
      </c>
      <c r="T173" s="148">
        <f t="shared" si="13"/>
        <v>0</v>
      </c>
      <c r="AR173" s="149" t="s">
        <v>120</v>
      </c>
      <c r="AT173" s="149" t="s">
        <v>311</v>
      </c>
      <c r="AU173" s="149" t="s">
        <v>88</v>
      </c>
      <c r="AY173" s="17" t="s">
        <v>309</v>
      </c>
      <c r="BE173" s="150">
        <f t="shared" si="14"/>
        <v>0</v>
      </c>
      <c r="BF173" s="150">
        <f t="shared" si="15"/>
        <v>0</v>
      </c>
      <c r="BG173" s="150">
        <f t="shared" si="16"/>
        <v>0</v>
      </c>
      <c r="BH173" s="150">
        <f t="shared" si="17"/>
        <v>0</v>
      </c>
      <c r="BI173" s="150">
        <f t="shared" si="18"/>
        <v>0</v>
      </c>
      <c r="BJ173" s="17" t="s">
        <v>88</v>
      </c>
      <c r="BK173" s="150">
        <f t="shared" si="19"/>
        <v>0</v>
      </c>
      <c r="BL173" s="17" t="s">
        <v>120</v>
      </c>
      <c r="BM173" s="149" t="s">
        <v>521</v>
      </c>
    </row>
    <row r="174" spans="2:65" s="1" customFormat="1" ht="21.75" customHeight="1" x14ac:dyDescent="0.2">
      <c r="B174" s="137"/>
      <c r="C174" s="138" t="s">
        <v>523</v>
      </c>
      <c r="D174" s="138" t="s">
        <v>311</v>
      </c>
      <c r="E174" s="139" t="s">
        <v>9560</v>
      </c>
      <c r="F174" s="140" t="s">
        <v>9561</v>
      </c>
      <c r="G174" s="141" t="s">
        <v>365</v>
      </c>
      <c r="H174" s="142">
        <v>4</v>
      </c>
      <c r="I174" s="143"/>
      <c r="J174" s="144">
        <f t="shared" si="10"/>
        <v>0</v>
      </c>
      <c r="K174" s="140" t="s">
        <v>366</v>
      </c>
      <c r="L174" s="33"/>
      <c r="M174" s="145" t="s">
        <v>1</v>
      </c>
      <c r="N174" s="146" t="s">
        <v>46</v>
      </c>
      <c r="P174" s="147">
        <f t="shared" si="11"/>
        <v>0</v>
      </c>
      <c r="Q174" s="147">
        <v>0</v>
      </c>
      <c r="R174" s="147">
        <f t="shared" si="12"/>
        <v>0</v>
      </c>
      <c r="S174" s="147">
        <v>0</v>
      </c>
      <c r="T174" s="148">
        <f t="shared" si="13"/>
        <v>0</v>
      </c>
      <c r="AR174" s="149" t="s">
        <v>120</v>
      </c>
      <c r="AT174" s="149" t="s">
        <v>311</v>
      </c>
      <c r="AU174" s="149" t="s">
        <v>88</v>
      </c>
      <c r="AY174" s="17" t="s">
        <v>309</v>
      </c>
      <c r="BE174" s="150">
        <f t="shared" si="14"/>
        <v>0</v>
      </c>
      <c r="BF174" s="150">
        <f t="shared" si="15"/>
        <v>0</v>
      </c>
      <c r="BG174" s="150">
        <f t="shared" si="16"/>
        <v>0</v>
      </c>
      <c r="BH174" s="150">
        <f t="shared" si="17"/>
        <v>0</v>
      </c>
      <c r="BI174" s="150">
        <f t="shared" si="18"/>
        <v>0</v>
      </c>
      <c r="BJ174" s="17" t="s">
        <v>88</v>
      </c>
      <c r="BK174" s="150">
        <f t="shared" si="19"/>
        <v>0</v>
      </c>
      <c r="BL174" s="17" t="s">
        <v>120</v>
      </c>
      <c r="BM174" s="149" t="s">
        <v>524</v>
      </c>
    </row>
    <row r="175" spans="2:65" s="1" customFormat="1" ht="16.5" customHeight="1" x14ac:dyDescent="0.2">
      <c r="B175" s="137"/>
      <c r="C175" s="138" t="s">
        <v>414</v>
      </c>
      <c r="D175" s="138" t="s">
        <v>311</v>
      </c>
      <c r="E175" s="139" t="s">
        <v>9562</v>
      </c>
      <c r="F175" s="140" t="s">
        <v>9563</v>
      </c>
      <c r="G175" s="141" t="s">
        <v>2702</v>
      </c>
      <c r="H175" s="142">
        <v>4</v>
      </c>
      <c r="I175" s="143"/>
      <c r="J175" s="144">
        <f t="shared" si="10"/>
        <v>0</v>
      </c>
      <c r="K175" s="140" t="s">
        <v>366</v>
      </c>
      <c r="L175" s="33"/>
      <c r="M175" s="145" t="s">
        <v>1</v>
      </c>
      <c r="N175" s="146" t="s">
        <v>46</v>
      </c>
      <c r="P175" s="147">
        <f t="shared" si="11"/>
        <v>0</v>
      </c>
      <c r="Q175" s="147">
        <v>0</v>
      </c>
      <c r="R175" s="147">
        <f t="shared" si="12"/>
        <v>0</v>
      </c>
      <c r="S175" s="147">
        <v>0</v>
      </c>
      <c r="T175" s="148">
        <f t="shared" si="13"/>
        <v>0</v>
      </c>
      <c r="AR175" s="149" t="s">
        <v>120</v>
      </c>
      <c r="AT175" s="149" t="s">
        <v>311</v>
      </c>
      <c r="AU175" s="149" t="s">
        <v>88</v>
      </c>
      <c r="AY175" s="17" t="s">
        <v>309</v>
      </c>
      <c r="BE175" s="150">
        <f t="shared" si="14"/>
        <v>0</v>
      </c>
      <c r="BF175" s="150">
        <f t="shared" si="15"/>
        <v>0</v>
      </c>
      <c r="BG175" s="150">
        <f t="shared" si="16"/>
        <v>0</v>
      </c>
      <c r="BH175" s="150">
        <f t="shared" si="17"/>
        <v>0</v>
      </c>
      <c r="BI175" s="150">
        <f t="shared" si="18"/>
        <v>0</v>
      </c>
      <c r="BJ175" s="17" t="s">
        <v>88</v>
      </c>
      <c r="BK175" s="150">
        <f t="shared" si="19"/>
        <v>0</v>
      </c>
      <c r="BL175" s="17" t="s">
        <v>120</v>
      </c>
      <c r="BM175" s="149" t="s">
        <v>527</v>
      </c>
    </row>
    <row r="176" spans="2:65" s="1" customFormat="1" ht="16.5" customHeight="1" x14ac:dyDescent="0.2">
      <c r="B176" s="137"/>
      <c r="C176" s="138" t="s">
        <v>529</v>
      </c>
      <c r="D176" s="138" t="s">
        <v>311</v>
      </c>
      <c r="E176" s="139" t="s">
        <v>9564</v>
      </c>
      <c r="F176" s="140" t="s">
        <v>9565</v>
      </c>
      <c r="G176" s="141" t="s">
        <v>2702</v>
      </c>
      <c r="H176" s="142">
        <v>6</v>
      </c>
      <c r="I176" s="143"/>
      <c r="J176" s="144">
        <f t="shared" si="10"/>
        <v>0</v>
      </c>
      <c r="K176" s="140" t="s">
        <v>366</v>
      </c>
      <c r="L176" s="33"/>
      <c r="M176" s="145" t="s">
        <v>1</v>
      </c>
      <c r="N176" s="146" t="s">
        <v>46</v>
      </c>
      <c r="P176" s="147">
        <f t="shared" si="11"/>
        <v>0</v>
      </c>
      <c r="Q176" s="147">
        <v>0</v>
      </c>
      <c r="R176" s="147">
        <f t="shared" si="12"/>
        <v>0</v>
      </c>
      <c r="S176" s="147">
        <v>0</v>
      </c>
      <c r="T176" s="148">
        <f t="shared" si="13"/>
        <v>0</v>
      </c>
      <c r="AR176" s="149" t="s">
        <v>120</v>
      </c>
      <c r="AT176" s="149" t="s">
        <v>311</v>
      </c>
      <c r="AU176" s="149" t="s">
        <v>88</v>
      </c>
      <c r="AY176" s="17" t="s">
        <v>309</v>
      </c>
      <c r="BE176" s="150">
        <f t="shared" si="14"/>
        <v>0</v>
      </c>
      <c r="BF176" s="150">
        <f t="shared" si="15"/>
        <v>0</v>
      </c>
      <c r="BG176" s="150">
        <f t="shared" si="16"/>
        <v>0</v>
      </c>
      <c r="BH176" s="150">
        <f t="shared" si="17"/>
        <v>0</v>
      </c>
      <c r="BI176" s="150">
        <f t="shared" si="18"/>
        <v>0</v>
      </c>
      <c r="BJ176" s="17" t="s">
        <v>88</v>
      </c>
      <c r="BK176" s="150">
        <f t="shared" si="19"/>
        <v>0</v>
      </c>
      <c r="BL176" s="17" t="s">
        <v>120</v>
      </c>
      <c r="BM176" s="149" t="s">
        <v>532</v>
      </c>
    </row>
    <row r="177" spans="2:65" s="1" customFormat="1" ht="16.5" customHeight="1" x14ac:dyDescent="0.2">
      <c r="B177" s="137"/>
      <c r="C177" s="138" t="s">
        <v>420</v>
      </c>
      <c r="D177" s="138" t="s">
        <v>311</v>
      </c>
      <c r="E177" s="139" t="s">
        <v>9566</v>
      </c>
      <c r="F177" s="140" t="s">
        <v>9567</v>
      </c>
      <c r="G177" s="141" t="s">
        <v>2702</v>
      </c>
      <c r="H177" s="142">
        <v>1</v>
      </c>
      <c r="I177" s="143"/>
      <c r="J177" s="144">
        <f t="shared" si="10"/>
        <v>0</v>
      </c>
      <c r="K177" s="140" t="s">
        <v>366</v>
      </c>
      <c r="L177" s="33"/>
      <c r="M177" s="145" t="s">
        <v>1</v>
      </c>
      <c r="N177" s="146" t="s">
        <v>46</v>
      </c>
      <c r="P177" s="147">
        <f t="shared" si="11"/>
        <v>0</v>
      </c>
      <c r="Q177" s="147">
        <v>0</v>
      </c>
      <c r="R177" s="147">
        <f t="shared" si="12"/>
        <v>0</v>
      </c>
      <c r="S177" s="147">
        <v>0</v>
      </c>
      <c r="T177" s="148">
        <f t="shared" si="13"/>
        <v>0</v>
      </c>
      <c r="AR177" s="149" t="s">
        <v>120</v>
      </c>
      <c r="AT177" s="149" t="s">
        <v>311</v>
      </c>
      <c r="AU177" s="149" t="s">
        <v>88</v>
      </c>
      <c r="AY177" s="17" t="s">
        <v>309</v>
      </c>
      <c r="BE177" s="150">
        <f t="shared" si="14"/>
        <v>0</v>
      </c>
      <c r="BF177" s="150">
        <f t="shared" si="15"/>
        <v>0</v>
      </c>
      <c r="BG177" s="150">
        <f t="shared" si="16"/>
        <v>0</v>
      </c>
      <c r="BH177" s="150">
        <f t="shared" si="17"/>
        <v>0</v>
      </c>
      <c r="BI177" s="150">
        <f t="shared" si="18"/>
        <v>0</v>
      </c>
      <c r="BJ177" s="17" t="s">
        <v>88</v>
      </c>
      <c r="BK177" s="150">
        <f t="shared" si="19"/>
        <v>0</v>
      </c>
      <c r="BL177" s="17" t="s">
        <v>120</v>
      </c>
      <c r="BM177" s="149" t="s">
        <v>538</v>
      </c>
    </row>
    <row r="178" spans="2:65" s="11" customFormat="1" ht="25.9" customHeight="1" x14ac:dyDescent="0.2">
      <c r="B178" s="125"/>
      <c r="D178" s="126" t="s">
        <v>80</v>
      </c>
      <c r="E178" s="127" t="s">
        <v>6263</v>
      </c>
      <c r="F178" s="127" t="s">
        <v>9568</v>
      </c>
      <c r="I178" s="128"/>
      <c r="J178" s="129">
        <f>BK178</f>
        <v>0</v>
      </c>
      <c r="L178" s="125"/>
      <c r="M178" s="130"/>
      <c r="P178" s="131">
        <f>SUM(P179:P186)</f>
        <v>0</v>
      </c>
      <c r="R178" s="131">
        <f>SUM(R179:R186)</f>
        <v>0</v>
      </c>
      <c r="T178" s="132">
        <f>SUM(T179:T186)</f>
        <v>0</v>
      </c>
      <c r="AR178" s="126" t="s">
        <v>88</v>
      </c>
      <c r="AT178" s="133" t="s">
        <v>80</v>
      </c>
      <c r="AU178" s="133" t="s">
        <v>81</v>
      </c>
      <c r="AY178" s="126" t="s">
        <v>309</v>
      </c>
      <c r="BK178" s="134">
        <f>SUM(BK179:BK186)</f>
        <v>0</v>
      </c>
    </row>
    <row r="179" spans="2:65" s="1" customFormat="1" ht="16.5" customHeight="1" x14ac:dyDescent="0.2">
      <c r="B179" s="137"/>
      <c r="C179" s="138" t="s">
        <v>540</v>
      </c>
      <c r="D179" s="138" t="s">
        <v>311</v>
      </c>
      <c r="E179" s="139" t="s">
        <v>9569</v>
      </c>
      <c r="F179" s="140" t="s">
        <v>9547</v>
      </c>
      <c r="G179" s="141" t="s">
        <v>434</v>
      </c>
      <c r="H179" s="142">
        <v>260</v>
      </c>
      <c r="I179" s="143"/>
      <c r="J179" s="144">
        <f t="shared" ref="J179:J186" si="20">ROUND(I179*H179,2)</f>
        <v>0</v>
      </c>
      <c r="K179" s="140" t="s">
        <v>366</v>
      </c>
      <c r="L179" s="33"/>
      <c r="M179" s="145" t="s">
        <v>1</v>
      </c>
      <c r="N179" s="146" t="s">
        <v>46</v>
      </c>
      <c r="P179" s="147">
        <f t="shared" ref="P179:P186" si="21">O179*H179</f>
        <v>0</v>
      </c>
      <c r="Q179" s="147">
        <v>0</v>
      </c>
      <c r="R179" s="147">
        <f t="shared" ref="R179:R186" si="22">Q179*H179</f>
        <v>0</v>
      </c>
      <c r="S179" s="147">
        <v>0</v>
      </c>
      <c r="T179" s="148">
        <f t="shared" ref="T179:T186" si="23">S179*H179</f>
        <v>0</v>
      </c>
      <c r="AR179" s="149" t="s">
        <v>120</v>
      </c>
      <c r="AT179" s="149" t="s">
        <v>311</v>
      </c>
      <c r="AU179" s="149" t="s">
        <v>88</v>
      </c>
      <c r="AY179" s="17" t="s">
        <v>309</v>
      </c>
      <c r="BE179" s="150">
        <f t="shared" ref="BE179:BE186" si="24">IF(N179="základní",J179,0)</f>
        <v>0</v>
      </c>
      <c r="BF179" s="150">
        <f t="shared" ref="BF179:BF186" si="25">IF(N179="snížená",J179,0)</f>
        <v>0</v>
      </c>
      <c r="BG179" s="150">
        <f t="shared" ref="BG179:BG186" si="26">IF(N179="zákl. přenesená",J179,0)</f>
        <v>0</v>
      </c>
      <c r="BH179" s="150">
        <f t="shared" ref="BH179:BH186" si="27">IF(N179="sníž. přenesená",J179,0)</f>
        <v>0</v>
      </c>
      <c r="BI179" s="150">
        <f t="shared" ref="BI179:BI186" si="28">IF(N179="nulová",J179,0)</f>
        <v>0</v>
      </c>
      <c r="BJ179" s="17" t="s">
        <v>88</v>
      </c>
      <c r="BK179" s="150">
        <f t="shared" ref="BK179:BK186" si="29">ROUND(I179*H179,2)</f>
        <v>0</v>
      </c>
      <c r="BL179" s="17" t="s">
        <v>120</v>
      </c>
      <c r="BM179" s="149" t="s">
        <v>543</v>
      </c>
    </row>
    <row r="180" spans="2:65" s="1" customFormat="1" ht="16.5" customHeight="1" x14ac:dyDescent="0.2">
      <c r="B180" s="137"/>
      <c r="C180" s="138" t="s">
        <v>424</v>
      </c>
      <c r="D180" s="138" t="s">
        <v>311</v>
      </c>
      <c r="E180" s="139" t="s">
        <v>9570</v>
      </c>
      <c r="F180" s="140" t="s">
        <v>9571</v>
      </c>
      <c r="G180" s="141" t="s">
        <v>434</v>
      </c>
      <c r="H180" s="142">
        <v>12</v>
      </c>
      <c r="I180" s="143"/>
      <c r="J180" s="144">
        <f t="shared" si="20"/>
        <v>0</v>
      </c>
      <c r="K180" s="140" t="s">
        <v>366</v>
      </c>
      <c r="L180" s="33"/>
      <c r="M180" s="145" t="s">
        <v>1</v>
      </c>
      <c r="N180" s="146" t="s">
        <v>46</v>
      </c>
      <c r="P180" s="147">
        <f t="shared" si="21"/>
        <v>0</v>
      </c>
      <c r="Q180" s="147">
        <v>0</v>
      </c>
      <c r="R180" s="147">
        <f t="shared" si="22"/>
        <v>0</v>
      </c>
      <c r="S180" s="147">
        <v>0</v>
      </c>
      <c r="T180" s="148">
        <f t="shared" si="23"/>
        <v>0</v>
      </c>
      <c r="AR180" s="149" t="s">
        <v>120</v>
      </c>
      <c r="AT180" s="149" t="s">
        <v>311</v>
      </c>
      <c r="AU180" s="149" t="s">
        <v>88</v>
      </c>
      <c r="AY180" s="17" t="s">
        <v>309</v>
      </c>
      <c r="BE180" s="150">
        <f t="shared" si="24"/>
        <v>0</v>
      </c>
      <c r="BF180" s="150">
        <f t="shared" si="25"/>
        <v>0</v>
      </c>
      <c r="BG180" s="150">
        <f t="shared" si="26"/>
        <v>0</v>
      </c>
      <c r="BH180" s="150">
        <f t="shared" si="27"/>
        <v>0</v>
      </c>
      <c r="BI180" s="150">
        <f t="shared" si="28"/>
        <v>0</v>
      </c>
      <c r="BJ180" s="17" t="s">
        <v>88</v>
      </c>
      <c r="BK180" s="150">
        <f t="shared" si="29"/>
        <v>0</v>
      </c>
      <c r="BL180" s="17" t="s">
        <v>120</v>
      </c>
      <c r="BM180" s="149" t="s">
        <v>546</v>
      </c>
    </row>
    <row r="181" spans="2:65" s="1" customFormat="1" ht="16.5" customHeight="1" x14ac:dyDescent="0.2">
      <c r="B181" s="137"/>
      <c r="C181" s="138" t="s">
        <v>547</v>
      </c>
      <c r="D181" s="138" t="s">
        <v>311</v>
      </c>
      <c r="E181" s="139" t="s">
        <v>9572</v>
      </c>
      <c r="F181" s="140" t="s">
        <v>9549</v>
      </c>
      <c r="G181" s="141" t="s">
        <v>434</v>
      </c>
      <c r="H181" s="142">
        <v>12</v>
      </c>
      <c r="I181" s="143"/>
      <c r="J181" s="144">
        <f t="shared" si="20"/>
        <v>0</v>
      </c>
      <c r="K181" s="140" t="s">
        <v>366</v>
      </c>
      <c r="L181" s="33"/>
      <c r="M181" s="145" t="s">
        <v>1</v>
      </c>
      <c r="N181" s="146" t="s">
        <v>46</v>
      </c>
      <c r="P181" s="147">
        <f t="shared" si="21"/>
        <v>0</v>
      </c>
      <c r="Q181" s="147">
        <v>0</v>
      </c>
      <c r="R181" s="147">
        <f t="shared" si="22"/>
        <v>0</v>
      </c>
      <c r="S181" s="147">
        <v>0</v>
      </c>
      <c r="T181" s="148">
        <f t="shared" si="23"/>
        <v>0</v>
      </c>
      <c r="AR181" s="149" t="s">
        <v>120</v>
      </c>
      <c r="AT181" s="149" t="s">
        <v>311</v>
      </c>
      <c r="AU181" s="149" t="s">
        <v>88</v>
      </c>
      <c r="AY181" s="17" t="s">
        <v>309</v>
      </c>
      <c r="BE181" s="150">
        <f t="shared" si="24"/>
        <v>0</v>
      </c>
      <c r="BF181" s="150">
        <f t="shared" si="25"/>
        <v>0</v>
      </c>
      <c r="BG181" s="150">
        <f t="shared" si="26"/>
        <v>0</v>
      </c>
      <c r="BH181" s="150">
        <f t="shared" si="27"/>
        <v>0</v>
      </c>
      <c r="BI181" s="150">
        <f t="shared" si="28"/>
        <v>0</v>
      </c>
      <c r="BJ181" s="17" t="s">
        <v>88</v>
      </c>
      <c r="BK181" s="150">
        <f t="shared" si="29"/>
        <v>0</v>
      </c>
      <c r="BL181" s="17" t="s">
        <v>120</v>
      </c>
      <c r="BM181" s="149" t="s">
        <v>550</v>
      </c>
    </row>
    <row r="182" spans="2:65" s="1" customFormat="1" ht="16.5" customHeight="1" x14ac:dyDescent="0.2">
      <c r="B182" s="137"/>
      <c r="C182" s="138" t="s">
        <v>429</v>
      </c>
      <c r="D182" s="138" t="s">
        <v>311</v>
      </c>
      <c r="E182" s="139" t="s">
        <v>9552</v>
      </c>
      <c r="F182" s="140" t="s">
        <v>9553</v>
      </c>
      <c r="G182" s="141" t="s">
        <v>434</v>
      </c>
      <c r="H182" s="142">
        <v>968</v>
      </c>
      <c r="I182" s="143"/>
      <c r="J182" s="144">
        <f t="shared" si="20"/>
        <v>0</v>
      </c>
      <c r="K182" s="140" t="s">
        <v>366</v>
      </c>
      <c r="L182" s="33"/>
      <c r="M182" s="145" t="s">
        <v>1</v>
      </c>
      <c r="N182" s="146" t="s">
        <v>46</v>
      </c>
      <c r="P182" s="147">
        <f t="shared" si="21"/>
        <v>0</v>
      </c>
      <c r="Q182" s="147">
        <v>0</v>
      </c>
      <c r="R182" s="147">
        <f t="shared" si="22"/>
        <v>0</v>
      </c>
      <c r="S182" s="147">
        <v>0</v>
      </c>
      <c r="T182" s="148">
        <f t="shared" si="23"/>
        <v>0</v>
      </c>
      <c r="AR182" s="149" t="s">
        <v>120</v>
      </c>
      <c r="AT182" s="149" t="s">
        <v>311</v>
      </c>
      <c r="AU182" s="149" t="s">
        <v>88</v>
      </c>
      <c r="AY182" s="17" t="s">
        <v>309</v>
      </c>
      <c r="BE182" s="150">
        <f t="shared" si="24"/>
        <v>0</v>
      </c>
      <c r="BF182" s="150">
        <f t="shared" si="25"/>
        <v>0</v>
      </c>
      <c r="BG182" s="150">
        <f t="shared" si="26"/>
        <v>0</v>
      </c>
      <c r="BH182" s="150">
        <f t="shared" si="27"/>
        <v>0</v>
      </c>
      <c r="BI182" s="150">
        <f t="shared" si="28"/>
        <v>0</v>
      </c>
      <c r="BJ182" s="17" t="s">
        <v>88</v>
      </c>
      <c r="BK182" s="150">
        <f t="shared" si="29"/>
        <v>0</v>
      </c>
      <c r="BL182" s="17" t="s">
        <v>120</v>
      </c>
      <c r="BM182" s="149" t="s">
        <v>553</v>
      </c>
    </row>
    <row r="183" spans="2:65" s="1" customFormat="1" ht="16.5" customHeight="1" x14ac:dyDescent="0.2">
      <c r="B183" s="137"/>
      <c r="C183" s="138" t="s">
        <v>554</v>
      </c>
      <c r="D183" s="138" t="s">
        <v>311</v>
      </c>
      <c r="E183" s="139" t="s">
        <v>9573</v>
      </c>
      <c r="F183" s="140" t="s">
        <v>9555</v>
      </c>
      <c r="G183" s="141" t="s">
        <v>365</v>
      </c>
      <c r="H183" s="142">
        <v>333</v>
      </c>
      <c r="I183" s="143"/>
      <c r="J183" s="144">
        <f t="shared" si="20"/>
        <v>0</v>
      </c>
      <c r="K183" s="140" t="s">
        <v>366</v>
      </c>
      <c r="L183" s="33"/>
      <c r="M183" s="145" t="s">
        <v>1</v>
      </c>
      <c r="N183" s="146" t="s">
        <v>46</v>
      </c>
      <c r="P183" s="147">
        <f t="shared" si="21"/>
        <v>0</v>
      </c>
      <c r="Q183" s="147">
        <v>0</v>
      </c>
      <c r="R183" s="147">
        <f t="shared" si="22"/>
        <v>0</v>
      </c>
      <c r="S183" s="147">
        <v>0</v>
      </c>
      <c r="T183" s="148">
        <f t="shared" si="23"/>
        <v>0</v>
      </c>
      <c r="AR183" s="149" t="s">
        <v>120</v>
      </c>
      <c r="AT183" s="149" t="s">
        <v>311</v>
      </c>
      <c r="AU183" s="149" t="s">
        <v>88</v>
      </c>
      <c r="AY183" s="17" t="s">
        <v>309</v>
      </c>
      <c r="BE183" s="150">
        <f t="shared" si="24"/>
        <v>0</v>
      </c>
      <c r="BF183" s="150">
        <f t="shared" si="25"/>
        <v>0</v>
      </c>
      <c r="BG183" s="150">
        <f t="shared" si="26"/>
        <v>0</v>
      </c>
      <c r="BH183" s="150">
        <f t="shared" si="27"/>
        <v>0</v>
      </c>
      <c r="BI183" s="150">
        <f t="shared" si="28"/>
        <v>0</v>
      </c>
      <c r="BJ183" s="17" t="s">
        <v>88</v>
      </c>
      <c r="BK183" s="150">
        <f t="shared" si="29"/>
        <v>0</v>
      </c>
      <c r="BL183" s="17" t="s">
        <v>120</v>
      </c>
      <c r="BM183" s="149" t="s">
        <v>557</v>
      </c>
    </row>
    <row r="184" spans="2:65" s="1" customFormat="1" ht="16.5" customHeight="1" x14ac:dyDescent="0.2">
      <c r="B184" s="137"/>
      <c r="C184" s="138" t="s">
        <v>435</v>
      </c>
      <c r="D184" s="138" t="s">
        <v>311</v>
      </c>
      <c r="E184" s="139" t="s">
        <v>9574</v>
      </c>
      <c r="F184" s="140" t="s">
        <v>9557</v>
      </c>
      <c r="G184" s="141" t="s">
        <v>365</v>
      </c>
      <c r="H184" s="142">
        <v>46</v>
      </c>
      <c r="I184" s="143"/>
      <c r="J184" s="144">
        <f t="shared" si="20"/>
        <v>0</v>
      </c>
      <c r="K184" s="140" t="s">
        <v>366</v>
      </c>
      <c r="L184" s="33"/>
      <c r="M184" s="145" t="s">
        <v>1</v>
      </c>
      <c r="N184" s="146" t="s">
        <v>46</v>
      </c>
      <c r="P184" s="147">
        <f t="shared" si="21"/>
        <v>0</v>
      </c>
      <c r="Q184" s="147">
        <v>0</v>
      </c>
      <c r="R184" s="147">
        <f t="shared" si="22"/>
        <v>0</v>
      </c>
      <c r="S184" s="147">
        <v>0</v>
      </c>
      <c r="T184" s="148">
        <f t="shared" si="23"/>
        <v>0</v>
      </c>
      <c r="AR184" s="149" t="s">
        <v>120</v>
      </c>
      <c r="AT184" s="149" t="s">
        <v>311</v>
      </c>
      <c r="AU184" s="149" t="s">
        <v>88</v>
      </c>
      <c r="AY184" s="17" t="s">
        <v>309</v>
      </c>
      <c r="BE184" s="150">
        <f t="shared" si="24"/>
        <v>0</v>
      </c>
      <c r="BF184" s="150">
        <f t="shared" si="25"/>
        <v>0</v>
      </c>
      <c r="BG184" s="150">
        <f t="shared" si="26"/>
        <v>0</v>
      </c>
      <c r="BH184" s="150">
        <f t="shared" si="27"/>
        <v>0</v>
      </c>
      <c r="BI184" s="150">
        <f t="shared" si="28"/>
        <v>0</v>
      </c>
      <c r="BJ184" s="17" t="s">
        <v>88</v>
      </c>
      <c r="BK184" s="150">
        <f t="shared" si="29"/>
        <v>0</v>
      </c>
      <c r="BL184" s="17" t="s">
        <v>120</v>
      </c>
      <c r="BM184" s="149" t="s">
        <v>560</v>
      </c>
    </row>
    <row r="185" spans="2:65" s="1" customFormat="1" ht="16.5" customHeight="1" x14ac:dyDescent="0.2">
      <c r="B185" s="137"/>
      <c r="C185" s="138" t="s">
        <v>561</v>
      </c>
      <c r="D185" s="138" t="s">
        <v>311</v>
      </c>
      <c r="E185" s="139" t="s">
        <v>9575</v>
      </c>
      <c r="F185" s="140" t="s">
        <v>9565</v>
      </c>
      <c r="G185" s="141" t="s">
        <v>2702</v>
      </c>
      <c r="H185" s="142">
        <v>9</v>
      </c>
      <c r="I185" s="143"/>
      <c r="J185" s="144">
        <f t="shared" si="20"/>
        <v>0</v>
      </c>
      <c r="K185" s="140" t="s">
        <v>366</v>
      </c>
      <c r="L185" s="33"/>
      <c r="M185" s="145" t="s">
        <v>1</v>
      </c>
      <c r="N185" s="146" t="s">
        <v>46</v>
      </c>
      <c r="P185" s="147">
        <f t="shared" si="21"/>
        <v>0</v>
      </c>
      <c r="Q185" s="147">
        <v>0</v>
      </c>
      <c r="R185" s="147">
        <f t="shared" si="22"/>
        <v>0</v>
      </c>
      <c r="S185" s="147">
        <v>0</v>
      </c>
      <c r="T185" s="148">
        <f t="shared" si="23"/>
        <v>0</v>
      </c>
      <c r="AR185" s="149" t="s">
        <v>120</v>
      </c>
      <c r="AT185" s="149" t="s">
        <v>311</v>
      </c>
      <c r="AU185" s="149" t="s">
        <v>88</v>
      </c>
      <c r="AY185" s="17" t="s">
        <v>309</v>
      </c>
      <c r="BE185" s="150">
        <f t="shared" si="24"/>
        <v>0</v>
      </c>
      <c r="BF185" s="150">
        <f t="shared" si="25"/>
        <v>0</v>
      </c>
      <c r="BG185" s="150">
        <f t="shared" si="26"/>
        <v>0</v>
      </c>
      <c r="BH185" s="150">
        <f t="shared" si="27"/>
        <v>0</v>
      </c>
      <c r="BI185" s="150">
        <f t="shared" si="28"/>
        <v>0</v>
      </c>
      <c r="BJ185" s="17" t="s">
        <v>88</v>
      </c>
      <c r="BK185" s="150">
        <f t="shared" si="29"/>
        <v>0</v>
      </c>
      <c r="BL185" s="17" t="s">
        <v>120</v>
      </c>
      <c r="BM185" s="149" t="s">
        <v>564</v>
      </c>
    </row>
    <row r="186" spans="2:65" s="1" customFormat="1" ht="16.5" customHeight="1" x14ac:dyDescent="0.2">
      <c r="B186" s="137"/>
      <c r="C186" s="138" t="s">
        <v>440</v>
      </c>
      <c r="D186" s="138" t="s">
        <v>311</v>
      </c>
      <c r="E186" s="139" t="s">
        <v>9576</v>
      </c>
      <c r="F186" s="140" t="s">
        <v>9567</v>
      </c>
      <c r="G186" s="141" t="s">
        <v>2702</v>
      </c>
      <c r="H186" s="142">
        <v>1</v>
      </c>
      <c r="I186" s="143"/>
      <c r="J186" s="144">
        <f t="shared" si="20"/>
        <v>0</v>
      </c>
      <c r="K186" s="140" t="s">
        <v>366</v>
      </c>
      <c r="L186" s="33"/>
      <c r="M186" s="145" t="s">
        <v>1</v>
      </c>
      <c r="N186" s="146" t="s">
        <v>46</v>
      </c>
      <c r="P186" s="147">
        <f t="shared" si="21"/>
        <v>0</v>
      </c>
      <c r="Q186" s="147">
        <v>0</v>
      </c>
      <c r="R186" s="147">
        <f t="shared" si="22"/>
        <v>0</v>
      </c>
      <c r="S186" s="147">
        <v>0</v>
      </c>
      <c r="T186" s="148">
        <f t="shared" si="23"/>
        <v>0</v>
      </c>
      <c r="AR186" s="149" t="s">
        <v>120</v>
      </c>
      <c r="AT186" s="149" t="s">
        <v>311</v>
      </c>
      <c r="AU186" s="149" t="s">
        <v>88</v>
      </c>
      <c r="AY186" s="17" t="s">
        <v>309</v>
      </c>
      <c r="BE186" s="150">
        <f t="shared" si="24"/>
        <v>0</v>
      </c>
      <c r="BF186" s="150">
        <f t="shared" si="25"/>
        <v>0</v>
      </c>
      <c r="BG186" s="150">
        <f t="shared" si="26"/>
        <v>0</v>
      </c>
      <c r="BH186" s="150">
        <f t="shared" si="27"/>
        <v>0</v>
      </c>
      <c r="BI186" s="150">
        <f t="shared" si="28"/>
        <v>0</v>
      </c>
      <c r="BJ186" s="17" t="s">
        <v>88</v>
      </c>
      <c r="BK186" s="150">
        <f t="shared" si="29"/>
        <v>0</v>
      </c>
      <c r="BL186" s="17" t="s">
        <v>120</v>
      </c>
      <c r="BM186" s="149" t="s">
        <v>567</v>
      </c>
    </row>
    <row r="187" spans="2:65" s="11" customFormat="1" ht="25.9" customHeight="1" x14ac:dyDescent="0.2">
      <c r="B187" s="125"/>
      <c r="D187" s="126" t="s">
        <v>80</v>
      </c>
      <c r="E187" s="127" t="s">
        <v>7028</v>
      </c>
      <c r="F187" s="127" t="s">
        <v>9577</v>
      </c>
      <c r="I187" s="128"/>
      <c r="J187" s="129">
        <f>BK187</f>
        <v>0</v>
      </c>
      <c r="L187" s="125"/>
      <c r="M187" s="130"/>
      <c r="P187" s="131">
        <f>SUM(P188:P190)</f>
        <v>0</v>
      </c>
      <c r="R187" s="131">
        <f>SUM(R188:R190)</f>
        <v>0</v>
      </c>
      <c r="T187" s="132">
        <f>SUM(T188:T190)</f>
        <v>0</v>
      </c>
      <c r="AR187" s="126" t="s">
        <v>88</v>
      </c>
      <c r="AT187" s="133" t="s">
        <v>80</v>
      </c>
      <c r="AU187" s="133" t="s">
        <v>81</v>
      </c>
      <c r="AY187" s="126" t="s">
        <v>309</v>
      </c>
      <c r="BK187" s="134">
        <f>SUM(BK188:BK190)</f>
        <v>0</v>
      </c>
    </row>
    <row r="188" spans="2:65" s="1" customFormat="1" ht="16.5" customHeight="1" x14ac:dyDescent="0.2">
      <c r="B188" s="137"/>
      <c r="C188" s="138" t="s">
        <v>568</v>
      </c>
      <c r="D188" s="138" t="s">
        <v>311</v>
      </c>
      <c r="E188" s="139" t="s">
        <v>9578</v>
      </c>
      <c r="F188" s="140" t="s">
        <v>9547</v>
      </c>
      <c r="G188" s="141" t="s">
        <v>434</v>
      </c>
      <c r="H188" s="142">
        <v>35</v>
      </c>
      <c r="I188" s="143"/>
      <c r="J188" s="144">
        <f>ROUND(I188*H188,2)</f>
        <v>0</v>
      </c>
      <c r="K188" s="140" t="s">
        <v>366</v>
      </c>
      <c r="L188" s="33"/>
      <c r="M188" s="145" t="s">
        <v>1</v>
      </c>
      <c r="N188" s="146" t="s">
        <v>46</v>
      </c>
      <c r="P188" s="147">
        <f>O188*H188</f>
        <v>0</v>
      </c>
      <c r="Q188" s="147">
        <v>0</v>
      </c>
      <c r="R188" s="147">
        <f>Q188*H188</f>
        <v>0</v>
      </c>
      <c r="S188" s="147">
        <v>0</v>
      </c>
      <c r="T188" s="148">
        <f>S188*H188</f>
        <v>0</v>
      </c>
      <c r="AR188" s="149" t="s">
        <v>120</v>
      </c>
      <c r="AT188" s="149" t="s">
        <v>311</v>
      </c>
      <c r="AU188" s="149" t="s">
        <v>88</v>
      </c>
      <c r="AY188" s="17" t="s">
        <v>309</v>
      </c>
      <c r="BE188" s="150">
        <f>IF(N188="základní",J188,0)</f>
        <v>0</v>
      </c>
      <c r="BF188" s="150">
        <f>IF(N188="snížená",J188,0)</f>
        <v>0</v>
      </c>
      <c r="BG188" s="150">
        <f>IF(N188="zákl. přenesená",J188,0)</f>
        <v>0</v>
      </c>
      <c r="BH188" s="150">
        <f>IF(N188="sníž. přenesená",J188,0)</f>
        <v>0</v>
      </c>
      <c r="BI188" s="150">
        <f>IF(N188="nulová",J188,0)</f>
        <v>0</v>
      </c>
      <c r="BJ188" s="17" t="s">
        <v>88</v>
      </c>
      <c r="BK188" s="150">
        <f>ROUND(I188*H188,2)</f>
        <v>0</v>
      </c>
      <c r="BL188" s="17" t="s">
        <v>120</v>
      </c>
      <c r="BM188" s="149" t="s">
        <v>571</v>
      </c>
    </row>
    <row r="189" spans="2:65" s="1" customFormat="1" ht="21.75" customHeight="1" x14ac:dyDescent="0.2">
      <c r="B189" s="137"/>
      <c r="C189" s="138" t="s">
        <v>443</v>
      </c>
      <c r="D189" s="138" t="s">
        <v>311</v>
      </c>
      <c r="E189" s="139" t="s">
        <v>9579</v>
      </c>
      <c r="F189" s="140" t="s">
        <v>9580</v>
      </c>
      <c r="G189" s="141" t="s">
        <v>2702</v>
      </c>
      <c r="H189" s="142">
        <v>21</v>
      </c>
      <c r="I189" s="143"/>
      <c r="J189" s="144">
        <f>ROUND(I189*H189,2)</f>
        <v>0</v>
      </c>
      <c r="K189" s="140" t="s">
        <v>366</v>
      </c>
      <c r="L189" s="33"/>
      <c r="M189" s="145" t="s">
        <v>1</v>
      </c>
      <c r="N189" s="146" t="s">
        <v>46</v>
      </c>
      <c r="P189" s="147">
        <f>O189*H189</f>
        <v>0</v>
      </c>
      <c r="Q189" s="147">
        <v>0</v>
      </c>
      <c r="R189" s="147">
        <f>Q189*H189</f>
        <v>0</v>
      </c>
      <c r="S189" s="147">
        <v>0</v>
      </c>
      <c r="T189" s="148">
        <f>S189*H189</f>
        <v>0</v>
      </c>
      <c r="AR189" s="149" t="s">
        <v>120</v>
      </c>
      <c r="AT189" s="149" t="s">
        <v>311</v>
      </c>
      <c r="AU189" s="149" t="s">
        <v>88</v>
      </c>
      <c r="AY189" s="17" t="s">
        <v>309</v>
      </c>
      <c r="BE189" s="150">
        <f>IF(N189="základní",J189,0)</f>
        <v>0</v>
      </c>
      <c r="BF189" s="150">
        <f>IF(N189="snížená",J189,0)</f>
        <v>0</v>
      </c>
      <c r="BG189" s="150">
        <f>IF(N189="zákl. přenesená",J189,0)</f>
        <v>0</v>
      </c>
      <c r="BH189" s="150">
        <f>IF(N189="sníž. přenesená",J189,0)</f>
        <v>0</v>
      </c>
      <c r="BI189" s="150">
        <f>IF(N189="nulová",J189,0)</f>
        <v>0</v>
      </c>
      <c r="BJ189" s="17" t="s">
        <v>88</v>
      </c>
      <c r="BK189" s="150">
        <f>ROUND(I189*H189,2)</f>
        <v>0</v>
      </c>
      <c r="BL189" s="17" t="s">
        <v>120</v>
      </c>
      <c r="BM189" s="149" t="s">
        <v>574</v>
      </c>
    </row>
    <row r="190" spans="2:65" s="1" customFormat="1" ht="16.5" customHeight="1" x14ac:dyDescent="0.2">
      <c r="B190" s="137"/>
      <c r="C190" s="138" t="s">
        <v>578</v>
      </c>
      <c r="D190" s="138" t="s">
        <v>311</v>
      </c>
      <c r="E190" s="139" t="s">
        <v>9581</v>
      </c>
      <c r="F190" s="140" t="s">
        <v>9582</v>
      </c>
      <c r="G190" s="141" t="s">
        <v>2702</v>
      </c>
      <c r="H190" s="142">
        <v>21</v>
      </c>
      <c r="I190" s="143"/>
      <c r="J190" s="144">
        <f>ROUND(I190*H190,2)</f>
        <v>0</v>
      </c>
      <c r="K190" s="140" t="s">
        <v>366</v>
      </c>
      <c r="L190" s="33"/>
      <c r="M190" s="145" t="s">
        <v>1</v>
      </c>
      <c r="N190" s="146" t="s">
        <v>46</v>
      </c>
      <c r="P190" s="147">
        <f>O190*H190</f>
        <v>0</v>
      </c>
      <c r="Q190" s="147">
        <v>0</v>
      </c>
      <c r="R190" s="147">
        <f>Q190*H190</f>
        <v>0</v>
      </c>
      <c r="S190" s="147">
        <v>0</v>
      </c>
      <c r="T190" s="148">
        <f>S190*H190</f>
        <v>0</v>
      </c>
      <c r="AR190" s="149" t="s">
        <v>120</v>
      </c>
      <c r="AT190" s="149" t="s">
        <v>311</v>
      </c>
      <c r="AU190" s="149" t="s">
        <v>88</v>
      </c>
      <c r="AY190" s="17" t="s">
        <v>309</v>
      </c>
      <c r="BE190" s="150">
        <f>IF(N190="základní",J190,0)</f>
        <v>0</v>
      </c>
      <c r="BF190" s="150">
        <f>IF(N190="snížená",J190,0)</f>
        <v>0</v>
      </c>
      <c r="BG190" s="150">
        <f>IF(N190="zákl. přenesená",J190,0)</f>
        <v>0</v>
      </c>
      <c r="BH190" s="150">
        <f>IF(N190="sníž. přenesená",J190,0)</f>
        <v>0</v>
      </c>
      <c r="BI190" s="150">
        <f>IF(N190="nulová",J190,0)</f>
        <v>0</v>
      </c>
      <c r="BJ190" s="17" t="s">
        <v>88</v>
      </c>
      <c r="BK190" s="150">
        <f>ROUND(I190*H190,2)</f>
        <v>0</v>
      </c>
      <c r="BL190" s="17" t="s">
        <v>120</v>
      </c>
      <c r="BM190" s="149" t="s">
        <v>581</v>
      </c>
    </row>
    <row r="191" spans="2:65" s="11" customFormat="1" ht="25.9" customHeight="1" x14ac:dyDescent="0.2">
      <c r="B191" s="125"/>
      <c r="D191" s="126" t="s">
        <v>80</v>
      </c>
      <c r="E191" s="127" t="s">
        <v>9583</v>
      </c>
      <c r="F191" s="127" t="s">
        <v>9584</v>
      </c>
      <c r="I191" s="128"/>
      <c r="J191" s="129">
        <f>BK191</f>
        <v>0</v>
      </c>
      <c r="L191" s="125"/>
      <c r="M191" s="130"/>
      <c r="P191" s="131">
        <f>SUM(P192:P196)</f>
        <v>0</v>
      </c>
      <c r="R191" s="131">
        <f>SUM(R192:R196)</f>
        <v>0</v>
      </c>
      <c r="T191" s="132">
        <f>SUM(T192:T196)</f>
        <v>0</v>
      </c>
      <c r="AR191" s="126" t="s">
        <v>88</v>
      </c>
      <c r="AT191" s="133" t="s">
        <v>80</v>
      </c>
      <c r="AU191" s="133" t="s">
        <v>81</v>
      </c>
      <c r="AY191" s="126" t="s">
        <v>309</v>
      </c>
      <c r="BK191" s="134">
        <f>SUM(BK192:BK196)</f>
        <v>0</v>
      </c>
    </row>
    <row r="192" spans="2:65" s="1" customFormat="1" ht="16.5" customHeight="1" x14ac:dyDescent="0.2">
      <c r="B192" s="137"/>
      <c r="C192" s="138" t="s">
        <v>447</v>
      </c>
      <c r="D192" s="138" t="s">
        <v>311</v>
      </c>
      <c r="E192" s="139" t="s">
        <v>9585</v>
      </c>
      <c r="F192" s="140" t="s">
        <v>9586</v>
      </c>
      <c r="G192" s="141" t="s">
        <v>2702</v>
      </c>
      <c r="H192" s="142">
        <v>1</v>
      </c>
      <c r="I192" s="143"/>
      <c r="J192" s="144">
        <f>ROUND(I192*H192,2)</f>
        <v>0</v>
      </c>
      <c r="K192" s="140" t="s">
        <v>366</v>
      </c>
      <c r="L192" s="33"/>
      <c r="M192" s="145" t="s">
        <v>1</v>
      </c>
      <c r="N192" s="146" t="s">
        <v>46</v>
      </c>
      <c r="P192" s="147">
        <f>O192*H192</f>
        <v>0</v>
      </c>
      <c r="Q192" s="147">
        <v>0</v>
      </c>
      <c r="R192" s="147">
        <f>Q192*H192</f>
        <v>0</v>
      </c>
      <c r="S192" s="147">
        <v>0</v>
      </c>
      <c r="T192" s="148">
        <f>S192*H192</f>
        <v>0</v>
      </c>
      <c r="AR192" s="149" t="s">
        <v>120</v>
      </c>
      <c r="AT192" s="149" t="s">
        <v>311</v>
      </c>
      <c r="AU192" s="149" t="s">
        <v>88</v>
      </c>
      <c r="AY192" s="17" t="s">
        <v>309</v>
      </c>
      <c r="BE192" s="150">
        <f>IF(N192="základní",J192,0)</f>
        <v>0</v>
      </c>
      <c r="BF192" s="150">
        <f>IF(N192="snížená",J192,0)</f>
        <v>0</v>
      </c>
      <c r="BG192" s="150">
        <f>IF(N192="zákl. přenesená",J192,0)</f>
        <v>0</v>
      </c>
      <c r="BH192" s="150">
        <f>IF(N192="sníž. přenesená",J192,0)</f>
        <v>0</v>
      </c>
      <c r="BI192" s="150">
        <f>IF(N192="nulová",J192,0)</f>
        <v>0</v>
      </c>
      <c r="BJ192" s="17" t="s">
        <v>88</v>
      </c>
      <c r="BK192" s="150">
        <f>ROUND(I192*H192,2)</f>
        <v>0</v>
      </c>
      <c r="BL192" s="17" t="s">
        <v>120</v>
      </c>
      <c r="BM192" s="149" t="s">
        <v>585</v>
      </c>
    </row>
    <row r="193" spans="2:65" s="1" customFormat="1" ht="16.5" customHeight="1" x14ac:dyDescent="0.2">
      <c r="B193" s="137"/>
      <c r="C193" s="138" t="s">
        <v>587</v>
      </c>
      <c r="D193" s="138" t="s">
        <v>311</v>
      </c>
      <c r="E193" s="139" t="s">
        <v>9587</v>
      </c>
      <c r="F193" s="140" t="s">
        <v>9588</v>
      </c>
      <c r="G193" s="141" t="s">
        <v>2702</v>
      </c>
      <c r="H193" s="142">
        <v>1</v>
      </c>
      <c r="I193" s="143"/>
      <c r="J193" s="144">
        <f>ROUND(I193*H193,2)</f>
        <v>0</v>
      </c>
      <c r="K193" s="140" t="s">
        <v>366</v>
      </c>
      <c r="L193" s="33"/>
      <c r="M193" s="145" t="s">
        <v>1</v>
      </c>
      <c r="N193" s="146" t="s">
        <v>46</v>
      </c>
      <c r="P193" s="147">
        <f>O193*H193</f>
        <v>0</v>
      </c>
      <c r="Q193" s="147">
        <v>0</v>
      </c>
      <c r="R193" s="147">
        <f>Q193*H193</f>
        <v>0</v>
      </c>
      <c r="S193" s="147">
        <v>0</v>
      </c>
      <c r="T193" s="148">
        <f>S193*H193</f>
        <v>0</v>
      </c>
      <c r="AR193" s="149" t="s">
        <v>120</v>
      </c>
      <c r="AT193" s="149" t="s">
        <v>311</v>
      </c>
      <c r="AU193" s="149" t="s">
        <v>88</v>
      </c>
      <c r="AY193" s="17" t="s">
        <v>309</v>
      </c>
      <c r="BE193" s="150">
        <f>IF(N193="základní",J193,0)</f>
        <v>0</v>
      </c>
      <c r="BF193" s="150">
        <f>IF(N193="snížená",J193,0)</f>
        <v>0</v>
      </c>
      <c r="BG193" s="150">
        <f>IF(N193="zákl. přenesená",J193,0)</f>
        <v>0</v>
      </c>
      <c r="BH193" s="150">
        <f>IF(N193="sníž. přenesená",J193,0)</f>
        <v>0</v>
      </c>
      <c r="BI193" s="150">
        <f>IF(N193="nulová",J193,0)</f>
        <v>0</v>
      </c>
      <c r="BJ193" s="17" t="s">
        <v>88</v>
      </c>
      <c r="BK193" s="150">
        <f>ROUND(I193*H193,2)</f>
        <v>0</v>
      </c>
      <c r="BL193" s="17" t="s">
        <v>120</v>
      </c>
      <c r="BM193" s="149" t="s">
        <v>590</v>
      </c>
    </row>
    <row r="194" spans="2:65" s="1" customFormat="1" ht="16.5" customHeight="1" x14ac:dyDescent="0.2">
      <c r="B194" s="137"/>
      <c r="C194" s="138" t="s">
        <v>452</v>
      </c>
      <c r="D194" s="138" t="s">
        <v>311</v>
      </c>
      <c r="E194" s="139" t="s">
        <v>9589</v>
      </c>
      <c r="F194" s="140" t="s">
        <v>9590</v>
      </c>
      <c r="G194" s="141" t="s">
        <v>2702</v>
      </c>
      <c r="H194" s="142">
        <v>1</v>
      </c>
      <c r="I194" s="143"/>
      <c r="J194" s="144">
        <f>ROUND(I194*H194,2)</f>
        <v>0</v>
      </c>
      <c r="K194" s="140" t="s">
        <v>366</v>
      </c>
      <c r="L194" s="33"/>
      <c r="M194" s="145" t="s">
        <v>1</v>
      </c>
      <c r="N194" s="146" t="s">
        <v>46</v>
      </c>
      <c r="P194" s="147">
        <f>O194*H194</f>
        <v>0</v>
      </c>
      <c r="Q194" s="147">
        <v>0</v>
      </c>
      <c r="R194" s="147">
        <f>Q194*H194</f>
        <v>0</v>
      </c>
      <c r="S194" s="147">
        <v>0</v>
      </c>
      <c r="T194" s="148">
        <f>S194*H194</f>
        <v>0</v>
      </c>
      <c r="AR194" s="149" t="s">
        <v>120</v>
      </c>
      <c r="AT194" s="149" t="s">
        <v>311</v>
      </c>
      <c r="AU194" s="149" t="s">
        <v>88</v>
      </c>
      <c r="AY194" s="17" t="s">
        <v>309</v>
      </c>
      <c r="BE194" s="150">
        <f>IF(N194="základní",J194,0)</f>
        <v>0</v>
      </c>
      <c r="BF194" s="150">
        <f>IF(N194="snížená",J194,0)</f>
        <v>0</v>
      </c>
      <c r="BG194" s="150">
        <f>IF(N194="zákl. přenesená",J194,0)</f>
        <v>0</v>
      </c>
      <c r="BH194" s="150">
        <f>IF(N194="sníž. přenesená",J194,0)</f>
        <v>0</v>
      </c>
      <c r="BI194" s="150">
        <f>IF(N194="nulová",J194,0)</f>
        <v>0</v>
      </c>
      <c r="BJ194" s="17" t="s">
        <v>88</v>
      </c>
      <c r="BK194" s="150">
        <f>ROUND(I194*H194,2)</f>
        <v>0</v>
      </c>
      <c r="BL194" s="17" t="s">
        <v>120</v>
      </c>
      <c r="BM194" s="149" t="s">
        <v>1281</v>
      </c>
    </row>
    <row r="195" spans="2:65" s="1" customFormat="1" ht="16.5" customHeight="1" x14ac:dyDescent="0.2">
      <c r="B195" s="137"/>
      <c r="C195" s="138" t="s">
        <v>896</v>
      </c>
      <c r="D195" s="138" t="s">
        <v>311</v>
      </c>
      <c r="E195" s="139" t="s">
        <v>9591</v>
      </c>
      <c r="F195" s="140" t="s">
        <v>9592</v>
      </c>
      <c r="G195" s="141" t="s">
        <v>2702</v>
      </c>
      <c r="H195" s="142">
        <v>50</v>
      </c>
      <c r="I195" s="143"/>
      <c r="J195" s="144">
        <f>ROUND(I195*H195,2)</f>
        <v>0</v>
      </c>
      <c r="K195" s="140" t="s">
        <v>366</v>
      </c>
      <c r="L195" s="33"/>
      <c r="M195" s="145" t="s">
        <v>1</v>
      </c>
      <c r="N195" s="146" t="s">
        <v>46</v>
      </c>
      <c r="P195" s="147">
        <f>O195*H195</f>
        <v>0</v>
      </c>
      <c r="Q195" s="147">
        <v>0</v>
      </c>
      <c r="R195" s="147">
        <f>Q195*H195</f>
        <v>0</v>
      </c>
      <c r="S195" s="147">
        <v>0</v>
      </c>
      <c r="T195" s="148">
        <f>S195*H195</f>
        <v>0</v>
      </c>
      <c r="AR195" s="149" t="s">
        <v>120</v>
      </c>
      <c r="AT195" s="149" t="s">
        <v>311</v>
      </c>
      <c r="AU195" s="149" t="s">
        <v>88</v>
      </c>
      <c r="AY195" s="17" t="s">
        <v>309</v>
      </c>
      <c r="BE195" s="150">
        <f>IF(N195="základní",J195,0)</f>
        <v>0</v>
      </c>
      <c r="BF195" s="150">
        <f>IF(N195="snížená",J195,0)</f>
        <v>0</v>
      </c>
      <c r="BG195" s="150">
        <f>IF(N195="zákl. přenesená",J195,0)</f>
        <v>0</v>
      </c>
      <c r="BH195" s="150">
        <f>IF(N195="sníž. přenesená",J195,0)</f>
        <v>0</v>
      </c>
      <c r="BI195" s="150">
        <f>IF(N195="nulová",J195,0)</f>
        <v>0</v>
      </c>
      <c r="BJ195" s="17" t="s">
        <v>88</v>
      </c>
      <c r="BK195" s="150">
        <f>ROUND(I195*H195,2)</f>
        <v>0</v>
      </c>
      <c r="BL195" s="17" t="s">
        <v>120</v>
      </c>
      <c r="BM195" s="149" t="s">
        <v>1287</v>
      </c>
    </row>
    <row r="196" spans="2:65" s="1" customFormat="1" ht="16.5" customHeight="1" x14ac:dyDescent="0.2">
      <c r="B196" s="137"/>
      <c r="C196" s="138" t="s">
        <v>461</v>
      </c>
      <c r="D196" s="138" t="s">
        <v>311</v>
      </c>
      <c r="E196" s="139" t="s">
        <v>9593</v>
      </c>
      <c r="F196" s="140" t="s">
        <v>9594</v>
      </c>
      <c r="G196" s="141" t="s">
        <v>2702</v>
      </c>
      <c r="H196" s="142">
        <v>60</v>
      </c>
      <c r="I196" s="143"/>
      <c r="J196" s="144">
        <f>ROUND(I196*H196,2)</f>
        <v>0</v>
      </c>
      <c r="K196" s="140" t="s">
        <v>366</v>
      </c>
      <c r="L196" s="33"/>
      <c r="M196" s="171" t="s">
        <v>1</v>
      </c>
      <c r="N196" s="172" t="s">
        <v>46</v>
      </c>
      <c r="O196" s="173"/>
      <c r="P196" s="174">
        <f>O196*H196</f>
        <v>0</v>
      </c>
      <c r="Q196" s="174">
        <v>0</v>
      </c>
      <c r="R196" s="174">
        <f>Q196*H196</f>
        <v>0</v>
      </c>
      <c r="S196" s="174">
        <v>0</v>
      </c>
      <c r="T196" s="175">
        <f>S196*H196</f>
        <v>0</v>
      </c>
      <c r="AR196" s="149" t="s">
        <v>120</v>
      </c>
      <c r="AT196" s="149" t="s">
        <v>311</v>
      </c>
      <c r="AU196" s="149" t="s">
        <v>88</v>
      </c>
      <c r="AY196" s="17" t="s">
        <v>309</v>
      </c>
      <c r="BE196" s="150">
        <f>IF(N196="základní",J196,0)</f>
        <v>0</v>
      </c>
      <c r="BF196" s="150">
        <f>IF(N196="snížená",J196,0)</f>
        <v>0</v>
      </c>
      <c r="BG196" s="150">
        <f>IF(N196="zákl. přenesená",J196,0)</f>
        <v>0</v>
      </c>
      <c r="BH196" s="150">
        <f>IF(N196="sníž. přenesená",J196,0)</f>
        <v>0</v>
      </c>
      <c r="BI196" s="150">
        <f>IF(N196="nulová",J196,0)</f>
        <v>0</v>
      </c>
      <c r="BJ196" s="17" t="s">
        <v>88</v>
      </c>
      <c r="BK196" s="150">
        <f>ROUND(I196*H196,2)</f>
        <v>0</v>
      </c>
      <c r="BL196" s="17" t="s">
        <v>120</v>
      </c>
      <c r="BM196" s="149" t="s">
        <v>1298</v>
      </c>
    </row>
    <row r="197" spans="2:65" s="1" customFormat="1" ht="6.95" customHeight="1" x14ac:dyDescent="0.2">
      <c r="B197" s="45"/>
      <c r="C197" s="46"/>
      <c r="D197" s="46"/>
      <c r="E197" s="46"/>
      <c r="F197" s="46"/>
      <c r="G197" s="46"/>
      <c r="H197" s="46"/>
      <c r="I197" s="46"/>
      <c r="J197" s="46"/>
      <c r="K197" s="46"/>
      <c r="L197" s="33"/>
    </row>
  </sheetData>
  <autoFilter ref="C128:K196" xr:uid="{00000000-0009-0000-0000-000022000000}"/>
  <mergeCells count="15">
    <mergeCell ref="E115:H115"/>
    <mergeCell ref="E119:H119"/>
    <mergeCell ref="E117:H117"/>
    <mergeCell ref="E121:H121"/>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B2:BM185"/>
  <sheetViews>
    <sheetView showGridLines="0" workbookViewId="0"/>
  </sheetViews>
  <sheetFormatPr defaultRowHeight="11.2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233" t="s">
        <v>5</v>
      </c>
      <c r="M2" s="234"/>
      <c r="N2" s="234"/>
      <c r="O2" s="234"/>
      <c r="P2" s="234"/>
      <c r="Q2" s="234"/>
      <c r="R2" s="234"/>
      <c r="S2" s="234"/>
      <c r="T2" s="234"/>
      <c r="U2" s="234"/>
      <c r="V2" s="234"/>
      <c r="AT2" s="17" t="s">
        <v>216</v>
      </c>
    </row>
    <row r="3" spans="2:46" ht="6.95" customHeight="1" x14ac:dyDescent="0.2">
      <c r="B3" s="18"/>
      <c r="C3" s="19"/>
      <c r="D3" s="19"/>
      <c r="E3" s="19"/>
      <c r="F3" s="19"/>
      <c r="G3" s="19"/>
      <c r="H3" s="19"/>
      <c r="I3" s="19"/>
      <c r="J3" s="19"/>
      <c r="K3" s="19"/>
      <c r="L3" s="20"/>
      <c r="AT3" s="17" t="s">
        <v>90</v>
      </c>
    </row>
    <row r="4" spans="2:46" ht="24.95" customHeight="1" x14ac:dyDescent="0.2">
      <c r="B4" s="20"/>
      <c r="D4" s="21" t="s">
        <v>275</v>
      </c>
      <c r="L4" s="20"/>
      <c r="M4" s="94" t="s">
        <v>10</v>
      </c>
      <c r="AT4" s="17" t="s">
        <v>3</v>
      </c>
    </row>
    <row r="5" spans="2:46" ht="6.95" customHeight="1" x14ac:dyDescent="0.2">
      <c r="B5" s="20"/>
      <c r="L5" s="20"/>
    </row>
    <row r="6" spans="2:46" ht="12" customHeight="1" x14ac:dyDescent="0.2">
      <c r="B6" s="20"/>
      <c r="D6" s="27" t="s">
        <v>16</v>
      </c>
      <c r="L6" s="20"/>
    </row>
    <row r="7" spans="2:46" ht="16.5" customHeight="1" x14ac:dyDescent="0.2">
      <c r="B7" s="20"/>
      <c r="E7" s="254" t="str">
        <f>'Rekapitulace stavby'!K6</f>
        <v>OBLASTNÍ NEMOCNICE JIČÍN PAVILON PSYCHIATRIE</v>
      </c>
      <c r="F7" s="255"/>
      <c r="G7" s="255"/>
      <c r="H7" s="255"/>
      <c r="L7" s="20"/>
    </row>
    <row r="8" spans="2:46" ht="12.75" x14ac:dyDescent="0.2">
      <c r="B8" s="20"/>
      <c r="D8" s="27" t="s">
        <v>276</v>
      </c>
      <c r="L8" s="20"/>
    </row>
    <row r="9" spans="2:46" ht="16.5" customHeight="1" x14ac:dyDescent="0.2">
      <c r="B9" s="20"/>
      <c r="E9" s="254" t="s">
        <v>277</v>
      </c>
      <c r="F9" s="234"/>
      <c r="G9" s="234"/>
      <c r="H9" s="234"/>
      <c r="L9" s="20"/>
    </row>
    <row r="10" spans="2:46" ht="12" customHeight="1" x14ac:dyDescent="0.2">
      <c r="B10" s="20"/>
      <c r="D10" s="27" t="s">
        <v>278</v>
      </c>
      <c r="L10" s="20"/>
    </row>
    <row r="11" spans="2:46" s="1" customFormat="1" ht="16.5" customHeight="1" x14ac:dyDescent="0.2">
      <c r="B11" s="33"/>
      <c r="E11" s="238" t="s">
        <v>8644</v>
      </c>
      <c r="F11" s="253"/>
      <c r="G11" s="253"/>
      <c r="H11" s="253"/>
      <c r="L11" s="33"/>
    </row>
    <row r="12" spans="2:46" s="1" customFormat="1" ht="12" customHeight="1" x14ac:dyDescent="0.2">
      <c r="B12" s="33"/>
      <c r="D12" s="27" t="s">
        <v>592</v>
      </c>
      <c r="L12" s="33"/>
    </row>
    <row r="13" spans="2:46" s="1" customFormat="1" ht="16.5" customHeight="1" x14ac:dyDescent="0.2">
      <c r="B13" s="33"/>
      <c r="E13" s="220" t="s">
        <v>9595</v>
      </c>
      <c r="F13" s="253"/>
      <c r="G13" s="253"/>
      <c r="H13" s="253"/>
      <c r="L13" s="33"/>
    </row>
    <row r="14" spans="2:46" s="1" customFormat="1" x14ac:dyDescent="0.2">
      <c r="B14" s="33"/>
      <c r="L14" s="33"/>
    </row>
    <row r="15" spans="2:46" s="1" customFormat="1" ht="12" customHeight="1" x14ac:dyDescent="0.2">
      <c r="B15" s="33"/>
      <c r="D15" s="27" t="s">
        <v>18</v>
      </c>
      <c r="F15" s="25" t="s">
        <v>1</v>
      </c>
      <c r="I15" s="27" t="s">
        <v>20</v>
      </c>
      <c r="J15" s="25" t="s">
        <v>1</v>
      </c>
      <c r="L15" s="33"/>
    </row>
    <row r="16" spans="2:46" s="1" customFormat="1" ht="12" customHeight="1" x14ac:dyDescent="0.2">
      <c r="B16" s="33"/>
      <c r="D16" s="27" t="s">
        <v>22</v>
      </c>
      <c r="F16" s="25" t="s">
        <v>23</v>
      </c>
      <c r="I16" s="27" t="s">
        <v>24</v>
      </c>
      <c r="J16" s="53">
        <f>'Rekapitulace stavby'!AN8</f>
        <v>45961</v>
      </c>
      <c r="L16" s="33"/>
    </row>
    <row r="17" spans="2:12" s="1" customFormat="1" ht="10.9" customHeight="1" x14ac:dyDescent="0.2">
      <c r="B17" s="33"/>
      <c r="L17" s="33"/>
    </row>
    <row r="18" spans="2:12" s="1" customFormat="1" ht="12" customHeight="1" x14ac:dyDescent="0.2">
      <c r="B18" s="33"/>
      <c r="D18" s="27" t="s">
        <v>29</v>
      </c>
      <c r="I18" s="27" t="s">
        <v>30</v>
      </c>
      <c r="J18" s="25" t="str">
        <f>IF('Rekapitulace stavby'!AN10="","",'Rekapitulace stavby'!AN10)</f>
        <v/>
      </c>
      <c r="L18" s="33"/>
    </row>
    <row r="19" spans="2:12" s="1" customFormat="1" ht="18" customHeight="1" x14ac:dyDescent="0.2">
      <c r="B19" s="33"/>
      <c r="E19" s="25" t="str">
        <f>IF('Rekapitulace stavby'!E11="","",'Rekapitulace stavby'!E11)</f>
        <v>KRÁLOVÉHRADECKÝ KRAJ</v>
      </c>
      <c r="I19" s="27" t="s">
        <v>32</v>
      </c>
      <c r="J19" s="25" t="str">
        <f>IF('Rekapitulace stavby'!AN11="","",'Rekapitulace stavby'!AN11)</f>
        <v/>
      </c>
      <c r="L19" s="33"/>
    </row>
    <row r="20" spans="2:12" s="1" customFormat="1" ht="6.95" customHeight="1" x14ac:dyDescent="0.2">
      <c r="B20" s="33"/>
      <c r="L20" s="33"/>
    </row>
    <row r="21" spans="2:12" s="1" customFormat="1" ht="12" customHeight="1" x14ac:dyDescent="0.2">
      <c r="B21" s="33"/>
      <c r="D21" s="27" t="s">
        <v>33</v>
      </c>
      <c r="I21" s="27" t="s">
        <v>30</v>
      </c>
      <c r="J21" s="28" t="str">
        <f>'Rekapitulace stavby'!AN13</f>
        <v>Vyplň údaj</v>
      </c>
      <c r="L21" s="33"/>
    </row>
    <row r="22" spans="2:12" s="1" customFormat="1" ht="18" customHeight="1" x14ac:dyDescent="0.2">
      <c r="B22" s="33"/>
      <c r="E22" s="256" t="str">
        <f>'Rekapitulace stavby'!E14</f>
        <v>Vyplň údaj</v>
      </c>
      <c r="F22" s="242"/>
      <c r="G22" s="242"/>
      <c r="H22" s="242"/>
      <c r="I22" s="27" t="s">
        <v>32</v>
      </c>
      <c r="J22" s="28" t="str">
        <f>'Rekapitulace stavby'!AN14</f>
        <v>Vyplň údaj</v>
      </c>
      <c r="L22" s="33"/>
    </row>
    <row r="23" spans="2:12" s="1" customFormat="1" ht="6.95" customHeight="1" x14ac:dyDescent="0.2">
      <c r="B23" s="33"/>
      <c r="L23" s="33"/>
    </row>
    <row r="24" spans="2:12" s="1" customFormat="1" ht="12" customHeight="1" x14ac:dyDescent="0.2">
      <c r="B24" s="33"/>
      <c r="D24" s="27" t="s">
        <v>35</v>
      </c>
      <c r="I24" s="27" t="s">
        <v>30</v>
      </c>
      <c r="J24" s="25" t="str">
        <f>IF('Rekapitulace stavby'!AN16="","",'Rekapitulace stavby'!AN16)</f>
        <v/>
      </c>
      <c r="L24" s="33"/>
    </row>
    <row r="25" spans="2:12" s="1" customFormat="1" ht="18" customHeight="1" x14ac:dyDescent="0.2">
      <c r="B25" s="33"/>
      <c r="E25" s="25" t="str">
        <f>IF('Rekapitulace stavby'!E17="","",'Rekapitulace stavby'!E17)</f>
        <v>KANIA a.s.</v>
      </c>
      <c r="I25" s="27" t="s">
        <v>32</v>
      </c>
      <c r="J25" s="25" t="str">
        <f>IF('Rekapitulace stavby'!AN17="","",'Rekapitulace stavby'!AN17)</f>
        <v/>
      </c>
      <c r="L25" s="33"/>
    </row>
    <row r="26" spans="2:12" s="1" customFormat="1" ht="6.95" customHeight="1" x14ac:dyDescent="0.2">
      <c r="B26" s="33"/>
      <c r="L26" s="33"/>
    </row>
    <row r="27" spans="2:12" s="1" customFormat="1" ht="12" customHeight="1" x14ac:dyDescent="0.2">
      <c r="B27" s="33"/>
      <c r="D27" s="27" t="s">
        <v>38</v>
      </c>
      <c r="I27" s="27" t="s">
        <v>30</v>
      </c>
      <c r="J27" s="25" t="str">
        <f>IF('Rekapitulace stavby'!AN19="","",'Rekapitulace stavby'!AN19)</f>
        <v/>
      </c>
      <c r="L27" s="33"/>
    </row>
    <row r="28" spans="2:12" s="1" customFormat="1" ht="18" customHeight="1" x14ac:dyDescent="0.2">
      <c r="B28" s="33"/>
      <c r="E28" s="25" t="str">
        <f>IF('Rekapitulace stavby'!E20="","",'Rekapitulace stavby'!E20)</f>
        <v xml:space="preserve"> </v>
      </c>
      <c r="I28" s="27" t="s">
        <v>32</v>
      </c>
      <c r="J28" s="25" t="str">
        <f>IF('Rekapitulace stavby'!AN20="","",'Rekapitulace stavby'!AN20)</f>
        <v/>
      </c>
      <c r="L28" s="33"/>
    </row>
    <row r="29" spans="2:12" s="1" customFormat="1" ht="6.95" customHeight="1" x14ac:dyDescent="0.2">
      <c r="B29" s="33"/>
      <c r="L29" s="33"/>
    </row>
    <row r="30" spans="2:12" s="1" customFormat="1" ht="12" customHeight="1" x14ac:dyDescent="0.2">
      <c r="B30" s="33"/>
      <c r="D30" s="27" t="s">
        <v>39</v>
      </c>
      <c r="L30" s="33"/>
    </row>
    <row r="31" spans="2:12" s="7" customFormat="1" ht="35.25" customHeight="1" x14ac:dyDescent="0.2">
      <c r="B31" s="95"/>
      <c r="E31" s="246" t="s">
        <v>9430</v>
      </c>
      <c r="F31" s="246"/>
      <c r="G31" s="246"/>
      <c r="H31" s="246"/>
      <c r="L31" s="95"/>
    </row>
    <row r="32" spans="2:12" s="1" customFormat="1" ht="6.95" customHeight="1" x14ac:dyDescent="0.2">
      <c r="B32" s="33"/>
      <c r="L32" s="33"/>
    </row>
    <row r="33" spans="2:12" s="1" customFormat="1" ht="6.95" customHeight="1" x14ac:dyDescent="0.2">
      <c r="B33" s="33"/>
      <c r="D33" s="54"/>
      <c r="E33" s="54"/>
      <c r="F33" s="54"/>
      <c r="G33" s="54"/>
      <c r="H33" s="54"/>
      <c r="I33" s="54"/>
      <c r="J33" s="54"/>
      <c r="K33" s="54"/>
      <c r="L33" s="33"/>
    </row>
    <row r="34" spans="2:12" s="1" customFormat="1" ht="25.35" customHeight="1" x14ac:dyDescent="0.2">
      <c r="B34" s="33"/>
      <c r="D34" s="96" t="s">
        <v>41</v>
      </c>
      <c r="J34" s="67">
        <f>ROUND(J127, 2)</f>
        <v>0</v>
      </c>
      <c r="L34" s="33"/>
    </row>
    <row r="35" spans="2:12" s="1" customFormat="1" ht="6.95" customHeight="1" x14ac:dyDescent="0.2">
      <c r="B35" s="33"/>
      <c r="D35" s="54"/>
      <c r="E35" s="54"/>
      <c r="F35" s="54"/>
      <c r="G35" s="54"/>
      <c r="H35" s="54"/>
      <c r="I35" s="54"/>
      <c r="J35" s="54"/>
      <c r="K35" s="54"/>
      <c r="L35" s="33"/>
    </row>
    <row r="36" spans="2:12" s="1" customFormat="1" ht="14.45" customHeight="1" x14ac:dyDescent="0.2">
      <c r="B36" s="33"/>
      <c r="F36" s="36" t="s">
        <v>43</v>
      </c>
      <c r="I36" s="36" t="s">
        <v>42</v>
      </c>
      <c r="J36" s="36" t="s">
        <v>44</v>
      </c>
      <c r="L36" s="33"/>
    </row>
    <row r="37" spans="2:12" s="1" customFormat="1" ht="14.45" customHeight="1" x14ac:dyDescent="0.2">
      <c r="B37" s="33"/>
      <c r="D37" s="56" t="s">
        <v>45</v>
      </c>
      <c r="E37" s="27" t="s">
        <v>46</v>
      </c>
      <c r="F37" s="87">
        <f>ROUND((SUM(BE127:BE184)),  2)</f>
        <v>0</v>
      </c>
      <c r="I37" s="97">
        <v>0.21</v>
      </c>
      <c r="J37" s="87">
        <f>ROUND(((SUM(BE127:BE184))*I37),  2)</f>
        <v>0</v>
      </c>
      <c r="L37" s="33"/>
    </row>
    <row r="38" spans="2:12" s="1" customFormat="1" ht="14.45" customHeight="1" x14ac:dyDescent="0.2">
      <c r="B38" s="33"/>
      <c r="E38" s="27" t="s">
        <v>47</v>
      </c>
      <c r="F38" s="87">
        <f>ROUND((SUM(BF127:BF184)),  2)</f>
        <v>0</v>
      </c>
      <c r="I38" s="97">
        <v>0.12</v>
      </c>
      <c r="J38" s="87">
        <f>ROUND(((SUM(BF127:BF184))*I38),  2)</f>
        <v>0</v>
      </c>
      <c r="L38" s="33"/>
    </row>
    <row r="39" spans="2:12" s="1" customFormat="1" ht="14.45" hidden="1" customHeight="1" x14ac:dyDescent="0.2">
      <c r="B39" s="33"/>
      <c r="E39" s="27" t="s">
        <v>48</v>
      </c>
      <c r="F39" s="87">
        <f>ROUND((SUM(BG127:BG184)),  2)</f>
        <v>0</v>
      </c>
      <c r="I39" s="97">
        <v>0.21</v>
      </c>
      <c r="J39" s="87">
        <f>0</f>
        <v>0</v>
      </c>
      <c r="L39" s="33"/>
    </row>
    <row r="40" spans="2:12" s="1" customFormat="1" ht="14.45" hidden="1" customHeight="1" x14ac:dyDescent="0.2">
      <c r="B40" s="33"/>
      <c r="E40" s="27" t="s">
        <v>49</v>
      </c>
      <c r="F40" s="87">
        <f>ROUND((SUM(BH127:BH184)),  2)</f>
        <v>0</v>
      </c>
      <c r="I40" s="97">
        <v>0.12</v>
      </c>
      <c r="J40" s="87">
        <f>0</f>
        <v>0</v>
      </c>
      <c r="L40" s="33"/>
    </row>
    <row r="41" spans="2:12" s="1" customFormat="1" ht="14.45" hidden="1" customHeight="1" x14ac:dyDescent="0.2">
      <c r="B41" s="33"/>
      <c r="E41" s="27" t="s">
        <v>50</v>
      </c>
      <c r="F41" s="87">
        <f>ROUND((SUM(BI127:BI184)),  2)</f>
        <v>0</v>
      </c>
      <c r="I41" s="97">
        <v>0</v>
      </c>
      <c r="J41" s="87">
        <f>0</f>
        <v>0</v>
      </c>
      <c r="L41" s="33"/>
    </row>
    <row r="42" spans="2:12" s="1" customFormat="1" ht="6.95" customHeight="1" x14ac:dyDescent="0.2">
      <c r="B42" s="33"/>
      <c r="L42" s="33"/>
    </row>
    <row r="43" spans="2:12" s="1" customFormat="1" ht="25.35" customHeight="1" x14ac:dyDescent="0.2">
      <c r="B43" s="33"/>
      <c r="C43" s="98"/>
      <c r="D43" s="99" t="s">
        <v>51</v>
      </c>
      <c r="E43" s="58"/>
      <c r="F43" s="58"/>
      <c r="G43" s="100" t="s">
        <v>52</v>
      </c>
      <c r="H43" s="101" t="s">
        <v>53</v>
      </c>
      <c r="I43" s="58"/>
      <c r="J43" s="102">
        <f>SUM(J34:J41)</f>
        <v>0</v>
      </c>
      <c r="K43" s="103"/>
      <c r="L43" s="33"/>
    </row>
    <row r="44" spans="2:12" s="1" customFormat="1" ht="14.45" customHeight="1" x14ac:dyDescent="0.2">
      <c r="B44" s="33"/>
      <c r="L44" s="33"/>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33"/>
      <c r="D50" s="42" t="s">
        <v>54</v>
      </c>
      <c r="E50" s="43"/>
      <c r="F50" s="43"/>
      <c r="G50" s="42" t="s">
        <v>55</v>
      </c>
      <c r="H50" s="43"/>
      <c r="I50" s="43"/>
      <c r="J50" s="43"/>
      <c r="K50" s="43"/>
      <c r="L50" s="33"/>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2.75" x14ac:dyDescent="0.2">
      <c r="B61" s="33"/>
      <c r="D61" s="44" t="s">
        <v>56</v>
      </c>
      <c r="E61" s="35"/>
      <c r="F61" s="104" t="s">
        <v>57</v>
      </c>
      <c r="G61" s="44" t="s">
        <v>56</v>
      </c>
      <c r="H61" s="35"/>
      <c r="I61" s="35"/>
      <c r="J61" s="105" t="s">
        <v>57</v>
      </c>
      <c r="K61" s="35"/>
      <c r="L61" s="33"/>
    </row>
    <row r="62" spans="2:12" x14ac:dyDescent="0.2">
      <c r="B62" s="20"/>
      <c r="L62" s="20"/>
    </row>
    <row r="63" spans="2:12" x14ac:dyDescent="0.2">
      <c r="B63" s="20"/>
      <c r="L63" s="20"/>
    </row>
    <row r="64" spans="2:12" x14ac:dyDescent="0.2">
      <c r="B64" s="20"/>
      <c r="L64" s="20"/>
    </row>
    <row r="65" spans="2:12" s="1" customFormat="1" ht="12.75" x14ac:dyDescent="0.2">
      <c r="B65" s="33"/>
      <c r="D65" s="42" t="s">
        <v>58</v>
      </c>
      <c r="E65" s="43"/>
      <c r="F65" s="43"/>
      <c r="G65" s="42" t="s">
        <v>59</v>
      </c>
      <c r="H65" s="43"/>
      <c r="I65" s="43"/>
      <c r="J65" s="43"/>
      <c r="K65" s="43"/>
      <c r="L65" s="33"/>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2.75" x14ac:dyDescent="0.2">
      <c r="B76" s="33"/>
      <c r="D76" s="44" t="s">
        <v>56</v>
      </c>
      <c r="E76" s="35"/>
      <c r="F76" s="104" t="s">
        <v>57</v>
      </c>
      <c r="G76" s="44" t="s">
        <v>56</v>
      </c>
      <c r="H76" s="35"/>
      <c r="I76" s="35"/>
      <c r="J76" s="105" t="s">
        <v>57</v>
      </c>
      <c r="K76" s="35"/>
      <c r="L76" s="33"/>
    </row>
    <row r="77" spans="2:12" s="1" customFormat="1" ht="14.45" customHeight="1" x14ac:dyDescent="0.2">
      <c r="B77" s="45"/>
      <c r="C77" s="46"/>
      <c r="D77" s="46"/>
      <c r="E77" s="46"/>
      <c r="F77" s="46"/>
      <c r="G77" s="46"/>
      <c r="H77" s="46"/>
      <c r="I77" s="46"/>
      <c r="J77" s="46"/>
      <c r="K77" s="46"/>
      <c r="L77" s="33"/>
    </row>
    <row r="81" spans="2:12" s="1" customFormat="1" ht="6.95" customHeight="1" x14ac:dyDescent="0.2">
      <c r="B81" s="47"/>
      <c r="C81" s="48"/>
      <c r="D81" s="48"/>
      <c r="E81" s="48"/>
      <c r="F81" s="48"/>
      <c r="G81" s="48"/>
      <c r="H81" s="48"/>
      <c r="I81" s="48"/>
      <c r="J81" s="48"/>
      <c r="K81" s="48"/>
      <c r="L81" s="33"/>
    </row>
    <row r="82" spans="2:12" s="1" customFormat="1" ht="24.95" customHeight="1" x14ac:dyDescent="0.2">
      <c r="B82" s="33"/>
      <c r="C82" s="21" t="s">
        <v>280</v>
      </c>
      <c r="L82" s="33"/>
    </row>
    <row r="83" spans="2:12" s="1" customFormat="1" ht="6.95" customHeight="1" x14ac:dyDescent="0.2">
      <c r="B83" s="33"/>
      <c r="L83" s="33"/>
    </row>
    <row r="84" spans="2:12" s="1" customFormat="1" ht="12" customHeight="1" x14ac:dyDescent="0.2">
      <c r="B84" s="33"/>
      <c r="C84" s="27" t="s">
        <v>16</v>
      </c>
      <c r="L84" s="33"/>
    </row>
    <row r="85" spans="2:12" s="1" customFormat="1" ht="16.5" customHeight="1" x14ac:dyDescent="0.2">
      <c r="B85" s="33"/>
      <c r="E85" s="254" t="str">
        <f>E7</f>
        <v>OBLASTNÍ NEMOCNICE JIČÍN PAVILON PSYCHIATRIE</v>
      </c>
      <c r="F85" s="255"/>
      <c r="G85" s="255"/>
      <c r="H85" s="255"/>
      <c r="L85" s="33"/>
    </row>
    <row r="86" spans="2:12" ht="12" customHeight="1" x14ac:dyDescent="0.2">
      <c r="B86" s="20"/>
      <c r="C86" s="27" t="s">
        <v>276</v>
      </c>
      <c r="L86" s="20"/>
    </row>
    <row r="87" spans="2:12" ht="16.5" customHeight="1" x14ac:dyDescent="0.2">
      <c r="B87" s="20"/>
      <c r="E87" s="254" t="s">
        <v>277</v>
      </c>
      <c r="F87" s="234"/>
      <c r="G87" s="234"/>
      <c r="H87" s="234"/>
      <c r="L87" s="20"/>
    </row>
    <row r="88" spans="2:12" ht="12" customHeight="1" x14ac:dyDescent="0.2">
      <c r="B88" s="20"/>
      <c r="C88" s="27" t="s">
        <v>278</v>
      </c>
      <c r="L88" s="20"/>
    </row>
    <row r="89" spans="2:12" s="1" customFormat="1" ht="16.5" customHeight="1" x14ac:dyDescent="0.2">
      <c r="B89" s="33"/>
      <c r="E89" s="238" t="s">
        <v>8644</v>
      </c>
      <c r="F89" s="253"/>
      <c r="G89" s="253"/>
      <c r="H89" s="253"/>
      <c r="L89" s="33"/>
    </row>
    <row r="90" spans="2:12" s="1" customFormat="1" ht="12" customHeight="1" x14ac:dyDescent="0.2">
      <c r="B90" s="33"/>
      <c r="C90" s="27" t="s">
        <v>592</v>
      </c>
      <c r="L90" s="33"/>
    </row>
    <row r="91" spans="2:12" s="1" customFormat="1" ht="16.5" customHeight="1" x14ac:dyDescent="0.2">
      <c r="B91" s="33"/>
      <c r="E91" s="220" t="str">
        <f>E13</f>
        <v>D.2-01.8 - FVE</v>
      </c>
      <c r="F91" s="253"/>
      <c r="G91" s="253"/>
      <c r="H91" s="253"/>
      <c r="L91" s="33"/>
    </row>
    <row r="92" spans="2:12" s="1" customFormat="1" ht="6.95" customHeight="1" x14ac:dyDescent="0.2">
      <c r="B92" s="33"/>
      <c r="L92" s="33"/>
    </row>
    <row r="93" spans="2:12" s="1" customFormat="1" ht="12" customHeight="1" x14ac:dyDescent="0.2">
      <c r="B93" s="33"/>
      <c r="C93" s="27" t="s">
        <v>22</v>
      </c>
      <c r="F93" s="25" t="str">
        <f>F16</f>
        <v xml:space="preserve"> </v>
      </c>
      <c r="I93" s="27" t="s">
        <v>24</v>
      </c>
      <c r="J93" s="53">
        <f>IF(J16="","",J16)</f>
        <v>45961</v>
      </c>
      <c r="L93" s="33"/>
    </row>
    <row r="94" spans="2:12" s="1" customFormat="1" ht="6.95" customHeight="1" x14ac:dyDescent="0.2">
      <c r="B94" s="33"/>
      <c r="L94" s="33"/>
    </row>
    <row r="95" spans="2:12" s="1" customFormat="1" ht="15.2" customHeight="1" x14ac:dyDescent="0.2">
      <c r="B95" s="33"/>
      <c r="C95" s="27" t="s">
        <v>29</v>
      </c>
      <c r="F95" s="25" t="str">
        <f>E19</f>
        <v>KRÁLOVÉHRADECKÝ KRAJ</v>
      </c>
      <c r="I95" s="27" t="s">
        <v>35</v>
      </c>
      <c r="J95" s="31" t="str">
        <f>E25</f>
        <v>KANIA a.s.</v>
      </c>
      <c r="L95" s="33"/>
    </row>
    <row r="96" spans="2:12" s="1" customFormat="1" ht="15.2" customHeight="1" x14ac:dyDescent="0.2">
      <c r="B96" s="33"/>
      <c r="C96" s="27" t="s">
        <v>33</v>
      </c>
      <c r="F96" s="25" t="str">
        <f>IF(E22="","",E22)</f>
        <v>Vyplň údaj</v>
      </c>
      <c r="I96" s="27" t="s">
        <v>38</v>
      </c>
      <c r="J96" s="31" t="str">
        <f>E28</f>
        <v xml:space="preserve"> </v>
      </c>
      <c r="L96" s="33"/>
    </row>
    <row r="97" spans="2:47" s="1" customFormat="1" ht="10.35" customHeight="1" x14ac:dyDescent="0.2">
      <c r="B97" s="33"/>
      <c r="L97" s="33"/>
    </row>
    <row r="98" spans="2:47" s="1" customFormat="1" ht="29.25" customHeight="1" x14ac:dyDescent="0.2">
      <c r="B98" s="33"/>
      <c r="C98" s="106" t="s">
        <v>281</v>
      </c>
      <c r="D98" s="98"/>
      <c r="E98" s="98"/>
      <c r="F98" s="98"/>
      <c r="G98" s="98"/>
      <c r="H98" s="98"/>
      <c r="I98" s="98"/>
      <c r="J98" s="107" t="s">
        <v>282</v>
      </c>
      <c r="K98" s="98"/>
      <c r="L98" s="33"/>
    </row>
    <row r="99" spans="2:47" s="1" customFormat="1" ht="10.35" customHeight="1" x14ac:dyDescent="0.2">
      <c r="B99" s="33"/>
      <c r="L99" s="33"/>
    </row>
    <row r="100" spans="2:47" s="1" customFormat="1" ht="22.9" customHeight="1" x14ac:dyDescent="0.2">
      <c r="B100" s="33"/>
      <c r="C100" s="108" t="s">
        <v>283</v>
      </c>
      <c r="J100" s="67">
        <f>J127</f>
        <v>0</v>
      </c>
      <c r="L100" s="33"/>
      <c r="AU100" s="17" t="s">
        <v>284</v>
      </c>
    </row>
    <row r="101" spans="2:47" s="8" customFormat="1" ht="24.95" customHeight="1" x14ac:dyDescent="0.2">
      <c r="B101" s="109"/>
      <c r="D101" s="110" t="s">
        <v>9596</v>
      </c>
      <c r="E101" s="111"/>
      <c r="F101" s="111"/>
      <c r="G101" s="111"/>
      <c r="H101" s="111"/>
      <c r="I101" s="111"/>
      <c r="J101" s="112">
        <f>J128</f>
        <v>0</v>
      </c>
      <c r="L101" s="109"/>
    </row>
    <row r="102" spans="2:47" s="8" customFormat="1" ht="24.95" customHeight="1" x14ac:dyDescent="0.2">
      <c r="B102" s="109"/>
      <c r="D102" s="110" t="s">
        <v>9597</v>
      </c>
      <c r="E102" s="111"/>
      <c r="F102" s="111"/>
      <c r="G102" s="111"/>
      <c r="H102" s="111"/>
      <c r="I102" s="111"/>
      <c r="J102" s="112">
        <f>J153</f>
        <v>0</v>
      </c>
      <c r="L102" s="109"/>
    </row>
    <row r="103" spans="2:47" s="8" customFormat="1" ht="24.95" customHeight="1" x14ac:dyDescent="0.2">
      <c r="B103" s="109"/>
      <c r="D103" s="110" t="s">
        <v>9598</v>
      </c>
      <c r="E103" s="111"/>
      <c r="F103" s="111"/>
      <c r="G103" s="111"/>
      <c r="H103" s="111"/>
      <c r="I103" s="111"/>
      <c r="J103" s="112">
        <f>J180</f>
        <v>0</v>
      </c>
      <c r="L103" s="109"/>
    </row>
    <row r="104" spans="2:47" s="1" customFormat="1" ht="21.75" customHeight="1" x14ac:dyDescent="0.2">
      <c r="B104" s="33"/>
      <c r="L104" s="33"/>
    </row>
    <row r="105" spans="2:47" s="1" customFormat="1" ht="6.95" customHeight="1" x14ac:dyDescent="0.2">
      <c r="B105" s="45"/>
      <c r="C105" s="46"/>
      <c r="D105" s="46"/>
      <c r="E105" s="46"/>
      <c r="F105" s="46"/>
      <c r="G105" s="46"/>
      <c r="H105" s="46"/>
      <c r="I105" s="46"/>
      <c r="J105" s="46"/>
      <c r="K105" s="46"/>
      <c r="L105" s="33"/>
    </row>
    <row r="109" spans="2:47" s="1" customFormat="1" ht="6.95" customHeight="1" x14ac:dyDescent="0.2">
      <c r="B109" s="47"/>
      <c r="C109" s="48"/>
      <c r="D109" s="48"/>
      <c r="E109" s="48"/>
      <c r="F109" s="48"/>
      <c r="G109" s="48"/>
      <c r="H109" s="48"/>
      <c r="I109" s="48"/>
      <c r="J109" s="48"/>
      <c r="K109" s="48"/>
      <c r="L109" s="33"/>
    </row>
    <row r="110" spans="2:47" s="1" customFormat="1" ht="24.95" customHeight="1" x14ac:dyDescent="0.2">
      <c r="B110" s="33"/>
      <c r="C110" s="21" t="s">
        <v>294</v>
      </c>
      <c r="L110" s="33"/>
    </row>
    <row r="111" spans="2:47" s="1" customFormat="1" ht="6.95" customHeight="1" x14ac:dyDescent="0.2">
      <c r="B111" s="33"/>
      <c r="L111" s="33"/>
    </row>
    <row r="112" spans="2:47" s="1" customFormat="1" ht="12" customHeight="1" x14ac:dyDescent="0.2">
      <c r="B112" s="33"/>
      <c r="C112" s="27" t="s">
        <v>16</v>
      </c>
      <c r="L112" s="33"/>
    </row>
    <row r="113" spans="2:63" s="1" customFormat="1" ht="16.5" customHeight="1" x14ac:dyDescent="0.2">
      <c r="B113" s="33"/>
      <c r="E113" s="254" t="str">
        <f>E7</f>
        <v>OBLASTNÍ NEMOCNICE JIČÍN PAVILON PSYCHIATRIE</v>
      </c>
      <c r="F113" s="255"/>
      <c r="G113" s="255"/>
      <c r="H113" s="255"/>
      <c r="L113" s="33"/>
    </row>
    <row r="114" spans="2:63" ht="12" customHeight="1" x14ac:dyDescent="0.2">
      <c r="B114" s="20"/>
      <c r="C114" s="27" t="s">
        <v>276</v>
      </c>
      <c r="L114" s="20"/>
    </row>
    <row r="115" spans="2:63" ht="16.5" customHeight="1" x14ac:dyDescent="0.2">
      <c r="B115" s="20"/>
      <c r="E115" s="254" t="s">
        <v>277</v>
      </c>
      <c r="F115" s="234"/>
      <c r="G115" s="234"/>
      <c r="H115" s="234"/>
      <c r="L115" s="20"/>
    </row>
    <row r="116" spans="2:63" ht="12" customHeight="1" x14ac:dyDescent="0.2">
      <c r="B116" s="20"/>
      <c r="C116" s="27" t="s">
        <v>278</v>
      </c>
      <c r="L116" s="20"/>
    </row>
    <row r="117" spans="2:63" s="1" customFormat="1" ht="16.5" customHeight="1" x14ac:dyDescent="0.2">
      <c r="B117" s="33"/>
      <c r="E117" s="238" t="s">
        <v>8644</v>
      </c>
      <c r="F117" s="253"/>
      <c r="G117" s="253"/>
      <c r="H117" s="253"/>
      <c r="L117" s="33"/>
    </row>
    <row r="118" spans="2:63" s="1" customFormat="1" ht="12" customHeight="1" x14ac:dyDescent="0.2">
      <c r="B118" s="33"/>
      <c r="C118" s="27" t="s">
        <v>592</v>
      </c>
      <c r="L118" s="33"/>
    </row>
    <row r="119" spans="2:63" s="1" customFormat="1" ht="16.5" customHeight="1" x14ac:dyDescent="0.2">
      <c r="B119" s="33"/>
      <c r="E119" s="220" t="str">
        <f>E13</f>
        <v>D.2-01.8 - FVE</v>
      </c>
      <c r="F119" s="253"/>
      <c r="G119" s="253"/>
      <c r="H119" s="253"/>
      <c r="L119" s="33"/>
    </row>
    <row r="120" spans="2:63" s="1" customFormat="1" ht="6.95" customHeight="1" x14ac:dyDescent="0.2">
      <c r="B120" s="33"/>
      <c r="L120" s="33"/>
    </row>
    <row r="121" spans="2:63" s="1" customFormat="1" ht="12" customHeight="1" x14ac:dyDescent="0.2">
      <c r="B121" s="33"/>
      <c r="C121" s="27" t="s">
        <v>22</v>
      </c>
      <c r="F121" s="25" t="str">
        <f>F16</f>
        <v xml:space="preserve"> </v>
      </c>
      <c r="I121" s="27" t="s">
        <v>24</v>
      </c>
      <c r="J121" s="53">
        <f>IF(J16="","",J16)</f>
        <v>45961</v>
      </c>
      <c r="L121" s="33"/>
    </row>
    <row r="122" spans="2:63" s="1" customFormat="1" ht="6.95" customHeight="1" x14ac:dyDescent="0.2">
      <c r="B122" s="33"/>
      <c r="L122" s="33"/>
    </row>
    <row r="123" spans="2:63" s="1" customFormat="1" ht="15.2" customHeight="1" x14ac:dyDescent="0.2">
      <c r="B123" s="33"/>
      <c r="C123" s="27" t="s">
        <v>29</v>
      </c>
      <c r="F123" s="25" t="str">
        <f>E19</f>
        <v>KRÁLOVÉHRADECKÝ KRAJ</v>
      </c>
      <c r="I123" s="27" t="s">
        <v>35</v>
      </c>
      <c r="J123" s="31" t="str">
        <f>E25</f>
        <v>KANIA a.s.</v>
      </c>
      <c r="L123" s="33"/>
    </row>
    <row r="124" spans="2:63" s="1" customFormat="1" ht="15.2" customHeight="1" x14ac:dyDescent="0.2">
      <c r="B124" s="33"/>
      <c r="C124" s="27" t="s">
        <v>33</v>
      </c>
      <c r="F124" s="25" t="str">
        <f>IF(E22="","",E22)</f>
        <v>Vyplň údaj</v>
      </c>
      <c r="I124" s="27" t="s">
        <v>38</v>
      </c>
      <c r="J124" s="31" t="str">
        <f>E28</f>
        <v xml:space="preserve"> </v>
      </c>
      <c r="L124" s="33"/>
    </row>
    <row r="125" spans="2:63" s="1" customFormat="1" ht="10.35" customHeight="1" x14ac:dyDescent="0.2">
      <c r="B125" s="33"/>
      <c r="L125" s="33"/>
    </row>
    <row r="126" spans="2:63" s="10" customFormat="1" ht="29.25" customHeight="1" x14ac:dyDescent="0.2">
      <c r="B126" s="117"/>
      <c r="C126" s="118" t="s">
        <v>295</v>
      </c>
      <c r="D126" s="119" t="s">
        <v>66</v>
      </c>
      <c r="E126" s="119" t="s">
        <v>62</v>
      </c>
      <c r="F126" s="119" t="s">
        <v>63</v>
      </c>
      <c r="G126" s="119" t="s">
        <v>296</v>
      </c>
      <c r="H126" s="119" t="s">
        <v>297</v>
      </c>
      <c r="I126" s="119" t="s">
        <v>298</v>
      </c>
      <c r="J126" s="119" t="s">
        <v>282</v>
      </c>
      <c r="K126" s="120" t="s">
        <v>299</v>
      </c>
      <c r="L126" s="117"/>
      <c r="M126" s="60" t="s">
        <v>1</v>
      </c>
      <c r="N126" s="61" t="s">
        <v>45</v>
      </c>
      <c r="O126" s="61" t="s">
        <v>300</v>
      </c>
      <c r="P126" s="61" t="s">
        <v>301</v>
      </c>
      <c r="Q126" s="61" t="s">
        <v>302</v>
      </c>
      <c r="R126" s="61" t="s">
        <v>303</v>
      </c>
      <c r="S126" s="61" t="s">
        <v>304</v>
      </c>
      <c r="T126" s="62" t="s">
        <v>305</v>
      </c>
    </row>
    <row r="127" spans="2:63" s="1" customFormat="1" ht="22.9" customHeight="1" x14ac:dyDescent="0.25">
      <c r="B127" s="33"/>
      <c r="C127" s="65" t="s">
        <v>306</v>
      </c>
      <c r="J127" s="121">
        <f>BK127</f>
        <v>0</v>
      </c>
      <c r="L127" s="33"/>
      <c r="M127" s="63"/>
      <c r="N127" s="54"/>
      <c r="O127" s="54"/>
      <c r="P127" s="122">
        <f>P128+P153+P180</f>
        <v>0</v>
      </c>
      <c r="Q127" s="54"/>
      <c r="R127" s="122">
        <f>R128+R153+R180</f>
        <v>0</v>
      </c>
      <c r="S127" s="54"/>
      <c r="T127" s="123">
        <f>T128+T153+T180</f>
        <v>0</v>
      </c>
      <c r="AT127" s="17" t="s">
        <v>80</v>
      </c>
      <c r="AU127" s="17" t="s">
        <v>284</v>
      </c>
      <c r="BK127" s="124">
        <f>BK128+BK153+BK180</f>
        <v>0</v>
      </c>
    </row>
    <row r="128" spans="2:63" s="11" customFormat="1" ht="25.9" customHeight="1" x14ac:dyDescent="0.2">
      <c r="B128" s="125"/>
      <c r="D128" s="126" t="s">
        <v>80</v>
      </c>
      <c r="E128" s="127" t="s">
        <v>9599</v>
      </c>
      <c r="F128" s="127" t="s">
        <v>9600</v>
      </c>
      <c r="I128" s="128"/>
      <c r="J128" s="129">
        <f>BK128</f>
        <v>0</v>
      </c>
      <c r="L128" s="125"/>
      <c r="M128" s="130"/>
      <c r="P128" s="131">
        <f>SUM(P129:P152)</f>
        <v>0</v>
      </c>
      <c r="R128" s="131">
        <f>SUM(R129:R152)</f>
        <v>0</v>
      </c>
      <c r="T128" s="132">
        <f>SUM(T129:T152)</f>
        <v>0</v>
      </c>
      <c r="AR128" s="126" t="s">
        <v>88</v>
      </c>
      <c r="AT128" s="133" t="s">
        <v>80</v>
      </c>
      <c r="AU128" s="133" t="s">
        <v>81</v>
      </c>
      <c r="AY128" s="126" t="s">
        <v>309</v>
      </c>
      <c r="BK128" s="134">
        <f>SUM(BK129:BK152)</f>
        <v>0</v>
      </c>
    </row>
    <row r="129" spans="2:65" s="1" customFormat="1" ht="16.5" customHeight="1" x14ac:dyDescent="0.2">
      <c r="B129" s="137"/>
      <c r="C129" s="138" t="s">
        <v>88</v>
      </c>
      <c r="D129" s="138" t="s">
        <v>311</v>
      </c>
      <c r="E129" s="139" t="s">
        <v>9601</v>
      </c>
      <c r="F129" s="140" t="s">
        <v>9602</v>
      </c>
      <c r="G129" s="141" t="s">
        <v>434</v>
      </c>
      <c r="H129" s="142">
        <v>50</v>
      </c>
      <c r="I129" s="143"/>
      <c r="J129" s="144">
        <f t="shared" ref="J129:J137" si="0">ROUND(I129*H129,2)</f>
        <v>0</v>
      </c>
      <c r="K129" s="140" t="s">
        <v>366</v>
      </c>
      <c r="L129" s="33"/>
      <c r="M129" s="145" t="s">
        <v>1</v>
      </c>
      <c r="N129" s="146" t="s">
        <v>46</v>
      </c>
      <c r="P129" s="147">
        <f t="shared" ref="P129:P137" si="1">O129*H129</f>
        <v>0</v>
      </c>
      <c r="Q129" s="147">
        <v>0</v>
      </c>
      <c r="R129" s="147">
        <f t="shared" ref="R129:R137" si="2">Q129*H129</f>
        <v>0</v>
      </c>
      <c r="S129" s="147">
        <v>0</v>
      </c>
      <c r="T129" s="148">
        <f t="shared" ref="T129:T137" si="3">S129*H129</f>
        <v>0</v>
      </c>
      <c r="AR129" s="149" t="s">
        <v>120</v>
      </c>
      <c r="AT129" s="149" t="s">
        <v>311</v>
      </c>
      <c r="AU129" s="149" t="s">
        <v>88</v>
      </c>
      <c r="AY129" s="17" t="s">
        <v>309</v>
      </c>
      <c r="BE129" s="150">
        <f t="shared" ref="BE129:BE137" si="4">IF(N129="základní",J129,0)</f>
        <v>0</v>
      </c>
      <c r="BF129" s="150">
        <f t="shared" ref="BF129:BF137" si="5">IF(N129="snížená",J129,0)</f>
        <v>0</v>
      </c>
      <c r="BG129" s="150">
        <f t="shared" ref="BG129:BG137" si="6">IF(N129="zákl. přenesená",J129,0)</f>
        <v>0</v>
      </c>
      <c r="BH129" s="150">
        <f t="shared" ref="BH129:BH137" si="7">IF(N129="sníž. přenesená",J129,0)</f>
        <v>0</v>
      </c>
      <c r="BI129" s="150">
        <f t="shared" ref="BI129:BI137" si="8">IF(N129="nulová",J129,0)</f>
        <v>0</v>
      </c>
      <c r="BJ129" s="17" t="s">
        <v>88</v>
      </c>
      <c r="BK129" s="150">
        <f t="shared" ref="BK129:BK137" si="9">ROUND(I129*H129,2)</f>
        <v>0</v>
      </c>
      <c r="BL129" s="17" t="s">
        <v>120</v>
      </c>
      <c r="BM129" s="149" t="s">
        <v>90</v>
      </c>
    </row>
    <row r="130" spans="2:65" s="1" customFormat="1" ht="16.5" customHeight="1" x14ac:dyDescent="0.2">
      <c r="B130" s="137"/>
      <c r="C130" s="138" t="s">
        <v>90</v>
      </c>
      <c r="D130" s="138" t="s">
        <v>311</v>
      </c>
      <c r="E130" s="139" t="s">
        <v>9603</v>
      </c>
      <c r="F130" s="140" t="s">
        <v>9604</v>
      </c>
      <c r="G130" s="141" t="s">
        <v>434</v>
      </c>
      <c r="H130" s="142">
        <v>100</v>
      </c>
      <c r="I130" s="143"/>
      <c r="J130" s="144">
        <f t="shared" si="0"/>
        <v>0</v>
      </c>
      <c r="K130" s="140" t="s">
        <v>366</v>
      </c>
      <c r="L130" s="33"/>
      <c r="M130" s="145" t="s">
        <v>1</v>
      </c>
      <c r="N130" s="146" t="s">
        <v>46</v>
      </c>
      <c r="P130" s="147">
        <f t="shared" si="1"/>
        <v>0</v>
      </c>
      <c r="Q130" s="147">
        <v>0</v>
      </c>
      <c r="R130" s="147">
        <f t="shared" si="2"/>
        <v>0</v>
      </c>
      <c r="S130" s="147">
        <v>0</v>
      </c>
      <c r="T130" s="148">
        <f t="shared" si="3"/>
        <v>0</v>
      </c>
      <c r="AR130" s="149" t="s">
        <v>120</v>
      </c>
      <c r="AT130" s="149" t="s">
        <v>311</v>
      </c>
      <c r="AU130" s="149" t="s">
        <v>88</v>
      </c>
      <c r="AY130" s="17" t="s">
        <v>309</v>
      </c>
      <c r="BE130" s="150">
        <f t="shared" si="4"/>
        <v>0</v>
      </c>
      <c r="BF130" s="150">
        <f t="shared" si="5"/>
        <v>0</v>
      </c>
      <c r="BG130" s="150">
        <f t="shared" si="6"/>
        <v>0</v>
      </c>
      <c r="BH130" s="150">
        <f t="shared" si="7"/>
        <v>0</v>
      </c>
      <c r="BI130" s="150">
        <f t="shared" si="8"/>
        <v>0</v>
      </c>
      <c r="BJ130" s="17" t="s">
        <v>88</v>
      </c>
      <c r="BK130" s="150">
        <f t="shared" si="9"/>
        <v>0</v>
      </c>
      <c r="BL130" s="17" t="s">
        <v>120</v>
      </c>
      <c r="BM130" s="149" t="s">
        <v>120</v>
      </c>
    </row>
    <row r="131" spans="2:65" s="1" customFormat="1" ht="16.5" customHeight="1" x14ac:dyDescent="0.2">
      <c r="B131" s="137"/>
      <c r="C131" s="138" t="s">
        <v>101</v>
      </c>
      <c r="D131" s="138" t="s">
        <v>311</v>
      </c>
      <c r="E131" s="139" t="s">
        <v>9605</v>
      </c>
      <c r="F131" s="140" t="s">
        <v>9606</v>
      </c>
      <c r="G131" s="141" t="s">
        <v>2702</v>
      </c>
      <c r="H131" s="142">
        <v>108</v>
      </c>
      <c r="I131" s="143"/>
      <c r="J131" s="144">
        <f t="shared" si="0"/>
        <v>0</v>
      </c>
      <c r="K131" s="140" t="s">
        <v>366</v>
      </c>
      <c r="L131" s="33"/>
      <c r="M131" s="145" t="s">
        <v>1</v>
      </c>
      <c r="N131" s="146" t="s">
        <v>46</v>
      </c>
      <c r="P131" s="147">
        <f t="shared" si="1"/>
        <v>0</v>
      </c>
      <c r="Q131" s="147">
        <v>0</v>
      </c>
      <c r="R131" s="147">
        <f t="shared" si="2"/>
        <v>0</v>
      </c>
      <c r="S131" s="147">
        <v>0</v>
      </c>
      <c r="T131" s="148">
        <f t="shared" si="3"/>
        <v>0</v>
      </c>
      <c r="AR131" s="149" t="s">
        <v>120</v>
      </c>
      <c r="AT131" s="149" t="s">
        <v>311</v>
      </c>
      <c r="AU131" s="149" t="s">
        <v>88</v>
      </c>
      <c r="AY131" s="17" t="s">
        <v>309</v>
      </c>
      <c r="BE131" s="150">
        <f t="shared" si="4"/>
        <v>0</v>
      </c>
      <c r="BF131" s="150">
        <f t="shared" si="5"/>
        <v>0</v>
      </c>
      <c r="BG131" s="150">
        <f t="shared" si="6"/>
        <v>0</v>
      </c>
      <c r="BH131" s="150">
        <f t="shared" si="7"/>
        <v>0</v>
      </c>
      <c r="BI131" s="150">
        <f t="shared" si="8"/>
        <v>0</v>
      </c>
      <c r="BJ131" s="17" t="s">
        <v>88</v>
      </c>
      <c r="BK131" s="150">
        <f t="shared" si="9"/>
        <v>0</v>
      </c>
      <c r="BL131" s="17" t="s">
        <v>120</v>
      </c>
      <c r="BM131" s="149" t="s">
        <v>325</v>
      </c>
    </row>
    <row r="132" spans="2:65" s="1" customFormat="1" ht="16.5" customHeight="1" x14ac:dyDescent="0.2">
      <c r="B132" s="137"/>
      <c r="C132" s="138" t="s">
        <v>120</v>
      </c>
      <c r="D132" s="138" t="s">
        <v>311</v>
      </c>
      <c r="E132" s="139" t="s">
        <v>9607</v>
      </c>
      <c r="F132" s="140" t="s">
        <v>9608</v>
      </c>
      <c r="G132" s="141" t="s">
        <v>314</v>
      </c>
      <c r="H132" s="142">
        <v>108</v>
      </c>
      <c r="I132" s="143"/>
      <c r="J132" s="144">
        <f t="shared" si="0"/>
        <v>0</v>
      </c>
      <c r="K132" s="140" t="s">
        <v>366</v>
      </c>
      <c r="L132" s="33"/>
      <c r="M132" s="145" t="s">
        <v>1</v>
      </c>
      <c r="N132" s="146" t="s">
        <v>46</v>
      </c>
      <c r="P132" s="147">
        <f t="shared" si="1"/>
        <v>0</v>
      </c>
      <c r="Q132" s="147">
        <v>0</v>
      </c>
      <c r="R132" s="147">
        <f t="shared" si="2"/>
        <v>0</v>
      </c>
      <c r="S132" s="147">
        <v>0</v>
      </c>
      <c r="T132" s="148">
        <f t="shared" si="3"/>
        <v>0</v>
      </c>
      <c r="AR132" s="149" t="s">
        <v>120</v>
      </c>
      <c r="AT132" s="149" t="s">
        <v>311</v>
      </c>
      <c r="AU132" s="149" t="s">
        <v>88</v>
      </c>
      <c r="AY132" s="17" t="s">
        <v>309</v>
      </c>
      <c r="BE132" s="150">
        <f t="shared" si="4"/>
        <v>0</v>
      </c>
      <c r="BF132" s="150">
        <f t="shared" si="5"/>
        <v>0</v>
      </c>
      <c r="BG132" s="150">
        <f t="shared" si="6"/>
        <v>0</v>
      </c>
      <c r="BH132" s="150">
        <f t="shared" si="7"/>
        <v>0</v>
      </c>
      <c r="BI132" s="150">
        <f t="shared" si="8"/>
        <v>0</v>
      </c>
      <c r="BJ132" s="17" t="s">
        <v>88</v>
      </c>
      <c r="BK132" s="150">
        <f t="shared" si="9"/>
        <v>0</v>
      </c>
      <c r="BL132" s="17" t="s">
        <v>120</v>
      </c>
      <c r="BM132" s="149" t="s">
        <v>329</v>
      </c>
    </row>
    <row r="133" spans="2:65" s="1" customFormat="1" ht="16.5" customHeight="1" x14ac:dyDescent="0.2">
      <c r="B133" s="137"/>
      <c r="C133" s="138" t="s">
        <v>331</v>
      </c>
      <c r="D133" s="138" t="s">
        <v>311</v>
      </c>
      <c r="E133" s="139" t="s">
        <v>9609</v>
      </c>
      <c r="F133" s="140" t="s">
        <v>9610</v>
      </c>
      <c r="G133" s="141" t="s">
        <v>314</v>
      </c>
      <c r="H133" s="142">
        <v>224</v>
      </c>
      <c r="I133" s="143"/>
      <c r="J133" s="144">
        <f t="shared" si="0"/>
        <v>0</v>
      </c>
      <c r="K133" s="140" t="s">
        <v>366</v>
      </c>
      <c r="L133" s="33"/>
      <c r="M133" s="145" t="s">
        <v>1</v>
      </c>
      <c r="N133" s="146" t="s">
        <v>46</v>
      </c>
      <c r="P133" s="147">
        <f t="shared" si="1"/>
        <v>0</v>
      </c>
      <c r="Q133" s="147">
        <v>0</v>
      </c>
      <c r="R133" s="147">
        <f t="shared" si="2"/>
        <v>0</v>
      </c>
      <c r="S133" s="147">
        <v>0</v>
      </c>
      <c r="T133" s="148">
        <f t="shared" si="3"/>
        <v>0</v>
      </c>
      <c r="AR133" s="149" t="s">
        <v>120</v>
      </c>
      <c r="AT133" s="149" t="s">
        <v>311</v>
      </c>
      <c r="AU133" s="149" t="s">
        <v>88</v>
      </c>
      <c r="AY133" s="17" t="s">
        <v>309</v>
      </c>
      <c r="BE133" s="150">
        <f t="shared" si="4"/>
        <v>0</v>
      </c>
      <c r="BF133" s="150">
        <f t="shared" si="5"/>
        <v>0</v>
      </c>
      <c r="BG133" s="150">
        <f t="shared" si="6"/>
        <v>0</v>
      </c>
      <c r="BH133" s="150">
        <f t="shared" si="7"/>
        <v>0</v>
      </c>
      <c r="BI133" s="150">
        <f t="shared" si="8"/>
        <v>0</v>
      </c>
      <c r="BJ133" s="17" t="s">
        <v>88</v>
      </c>
      <c r="BK133" s="150">
        <f t="shared" si="9"/>
        <v>0</v>
      </c>
      <c r="BL133" s="17" t="s">
        <v>120</v>
      </c>
      <c r="BM133" s="149" t="s">
        <v>334</v>
      </c>
    </row>
    <row r="134" spans="2:65" s="1" customFormat="1" ht="16.5" customHeight="1" x14ac:dyDescent="0.2">
      <c r="B134" s="137"/>
      <c r="C134" s="138" t="s">
        <v>325</v>
      </c>
      <c r="D134" s="138" t="s">
        <v>311</v>
      </c>
      <c r="E134" s="139" t="s">
        <v>9611</v>
      </c>
      <c r="F134" s="140" t="s">
        <v>9612</v>
      </c>
      <c r="G134" s="141" t="s">
        <v>314</v>
      </c>
      <c r="H134" s="142">
        <v>80</v>
      </c>
      <c r="I134" s="143"/>
      <c r="J134" s="144">
        <f t="shared" si="0"/>
        <v>0</v>
      </c>
      <c r="K134" s="140" t="s">
        <v>366</v>
      </c>
      <c r="L134" s="33"/>
      <c r="M134" s="145" t="s">
        <v>1</v>
      </c>
      <c r="N134" s="146" t="s">
        <v>46</v>
      </c>
      <c r="P134" s="147">
        <f t="shared" si="1"/>
        <v>0</v>
      </c>
      <c r="Q134" s="147">
        <v>0</v>
      </c>
      <c r="R134" s="147">
        <f t="shared" si="2"/>
        <v>0</v>
      </c>
      <c r="S134" s="147">
        <v>0</v>
      </c>
      <c r="T134" s="148">
        <f t="shared" si="3"/>
        <v>0</v>
      </c>
      <c r="AR134" s="149" t="s">
        <v>120</v>
      </c>
      <c r="AT134" s="149" t="s">
        <v>311</v>
      </c>
      <c r="AU134" s="149" t="s">
        <v>88</v>
      </c>
      <c r="AY134" s="17" t="s">
        <v>309</v>
      </c>
      <c r="BE134" s="150">
        <f t="shared" si="4"/>
        <v>0</v>
      </c>
      <c r="BF134" s="150">
        <f t="shared" si="5"/>
        <v>0</v>
      </c>
      <c r="BG134" s="150">
        <f t="shared" si="6"/>
        <v>0</v>
      </c>
      <c r="BH134" s="150">
        <f t="shared" si="7"/>
        <v>0</v>
      </c>
      <c r="BI134" s="150">
        <f t="shared" si="8"/>
        <v>0</v>
      </c>
      <c r="BJ134" s="17" t="s">
        <v>88</v>
      </c>
      <c r="BK134" s="150">
        <f t="shared" si="9"/>
        <v>0</v>
      </c>
      <c r="BL134" s="17" t="s">
        <v>120</v>
      </c>
      <c r="BM134" s="149" t="s">
        <v>8</v>
      </c>
    </row>
    <row r="135" spans="2:65" s="1" customFormat="1" ht="16.5" customHeight="1" x14ac:dyDescent="0.2">
      <c r="B135" s="137"/>
      <c r="C135" s="138" t="s">
        <v>339</v>
      </c>
      <c r="D135" s="138" t="s">
        <v>311</v>
      </c>
      <c r="E135" s="139" t="s">
        <v>9613</v>
      </c>
      <c r="F135" s="140" t="s">
        <v>9614</v>
      </c>
      <c r="G135" s="141" t="s">
        <v>314</v>
      </c>
      <c r="H135" s="142">
        <v>108</v>
      </c>
      <c r="I135" s="143"/>
      <c r="J135" s="144">
        <f t="shared" si="0"/>
        <v>0</v>
      </c>
      <c r="K135" s="140" t="s">
        <v>366</v>
      </c>
      <c r="L135" s="33"/>
      <c r="M135" s="145" t="s">
        <v>1</v>
      </c>
      <c r="N135" s="146" t="s">
        <v>46</v>
      </c>
      <c r="P135" s="147">
        <f t="shared" si="1"/>
        <v>0</v>
      </c>
      <c r="Q135" s="147">
        <v>0</v>
      </c>
      <c r="R135" s="147">
        <f t="shared" si="2"/>
        <v>0</v>
      </c>
      <c r="S135" s="147">
        <v>0</v>
      </c>
      <c r="T135" s="148">
        <f t="shared" si="3"/>
        <v>0</v>
      </c>
      <c r="AR135" s="149" t="s">
        <v>120</v>
      </c>
      <c r="AT135" s="149" t="s">
        <v>311</v>
      </c>
      <c r="AU135" s="149" t="s">
        <v>88</v>
      </c>
      <c r="AY135" s="17" t="s">
        <v>309</v>
      </c>
      <c r="BE135" s="150">
        <f t="shared" si="4"/>
        <v>0</v>
      </c>
      <c r="BF135" s="150">
        <f t="shared" si="5"/>
        <v>0</v>
      </c>
      <c r="BG135" s="150">
        <f t="shared" si="6"/>
        <v>0</v>
      </c>
      <c r="BH135" s="150">
        <f t="shared" si="7"/>
        <v>0</v>
      </c>
      <c r="BI135" s="150">
        <f t="shared" si="8"/>
        <v>0</v>
      </c>
      <c r="BJ135" s="17" t="s">
        <v>88</v>
      </c>
      <c r="BK135" s="150">
        <f t="shared" si="9"/>
        <v>0</v>
      </c>
      <c r="BL135" s="17" t="s">
        <v>120</v>
      </c>
      <c r="BM135" s="149" t="s">
        <v>342</v>
      </c>
    </row>
    <row r="136" spans="2:65" s="1" customFormat="1" ht="16.5" customHeight="1" x14ac:dyDescent="0.2">
      <c r="B136" s="137"/>
      <c r="C136" s="138" t="s">
        <v>329</v>
      </c>
      <c r="D136" s="138" t="s">
        <v>311</v>
      </c>
      <c r="E136" s="139" t="s">
        <v>9615</v>
      </c>
      <c r="F136" s="140" t="s">
        <v>9616</v>
      </c>
      <c r="G136" s="141" t="s">
        <v>2702</v>
      </c>
      <c r="H136" s="142">
        <v>300</v>
      </c>
      <c r="I136" s="143"/>
      <c r="J136" s="144">
        <f t="shared" si="0"/>
        <v>0</v>
      </c>
      <c r="K136" s="140" t="s">
        <v>366</v>
      </c>
      <c r="L136" s="33"/>
      <c r="M136" s="145" t="s">
        <v>1</v>
      </c>
      <c r="N136" s="146" t="s">
        <v>46</v>
      </c>
      <c r="P136" s="147">
        <f t="shared" si="1"/>
        <v>0</v>
      </c>
      <c r="Q136" s="147">
        <v>0</v>
      </c>
      <c r="R136" s="147">
        <f t="shared" si="2"/>
        <v>0</v>
      </c>
      <c r="S136" s="147">
        <v>0</v>
      </c>
      <c r="T136" s="148">
        <f t="shared" si="3"/>
        <v>0</v>
      </c>
      <c r="AR136" s="149" t="s">
        <v>120</v>
      </c>
      <c r="AT136" s="149" t="s">
        <v>311</v>
      </c>
      <c r="AU136" s="149" t="s">
        <v>88</v>
      </c>
      <c r="AY136" s="17" t="s">
        <v>309</v>
      </c>
      <c r="BE136" s="150">
        <f t="shared" si="4"/>
        <v>0</v>
      </c>
      <c r="BF136" s="150">
        <f t="shared" si="5"/>
        <v>0</v>
      </c>
      <c r="BG136" s="150">
        <f t="shared" si="6"/>
        <v>0</v>
      </c>
      <c r="BH136" s="150">
        <f t="shared" si="7"/>
        <v>0</v>
      </c>
      <c r="BI136" s="150">
        <f t="shared" si="8"/>
        <v>0</v>
      </c>
      <c r="BJ136" s="17" t="s">
        <v>88</v>
      </c>
      <c r="BK136" s="150">
        <f t="shared" si="9"/>
        <v>0</v>
      </c>
      <c r="BL136" s="17" t="s">
        <v>120</v>
      </c>
      <c r="BM136" s="149" t="s">
        <v>346</v>
      </c>
    </row>
    <row r="137" spans="2:65" s="1" customFormat="1" ht="16.5" customHeight="1" x14ac:dyDescent="0.2">
      <c r="B137" s="137"/>
      <c r="C137" s="138" t="s">
        <v>348</v>
      </c>
      <c r="D137" s="138" t="s">
        <v>311</v>
      </c>
      <c r="E137" s="139" t="s">
        <v>9617</v>
      </c>
      <c r="F137" s="140" t="s">
        <v>9618</v>
      </c>
      <c r="G137" s="141" t="s">
        <v>314</v>
      </c>
      <c r="H137" s="142">
        <v>1</v>
      </c>
      <c r="I137" s="143"/>
      <c r="J137" s="144">
        <f t="shared" si="0"/>
        <v>0</v>
      </c>
      <c r="K137" s="140" t="s">
        <v>366</v>
      </c>
      <c r="L137" s="33"/>
      <c r="M137" s="145" t="s">
        <v>1</v>
      </c>
      <c r="N137" s="146" t="s">
        <v>46</v>
      </c>
      <c r="P137" s="147">
        <f t="shared" si="1"/>
        <v>0</v>
      </c>
      <c r="Q137" s="147">
        <v>0</v>
      </c>
      <c r="R137" s="147">
        <f t="shared" si="2"/>
        <v>0</v>
      </c>
      <c r="S137" s="147">
        <v>0</v>
      </c>
      <c r="T137" s="148">
        <f t="shared" si="3"/>
        <v>0</v>
      </c>
      <c r="AR137" s="149" t="s">
        <v>120</v>
      </c>
      <c r="AT137" s="149" t="s">
        <v>311</v>
      </c>
      <c r="AU137" s="149" t="s">
        <v>88</v>
      </c>
      <c r="AY137" s="17" t="s">
        <v>309</v>
      </c>
      <c r="BE137" s="150">
        <f t="shared" si="4"/>
        <v>0</v>
      </c>
      <c r="BF137" s="150">
        <f t="shared" si="5"/>
        <v>0</v>
      </c>
      <c r="BG137" s="150">
        <f t="shared" si="6"/>
        <v>0</v>
      </c>
      <c r="BH137" s="150">
        <f t="shared" si="7"/>
        <v>0</v>
      </c>
      <c r="BI137" s="150">
        <f t="shared" si="8"/>
        <v>0</v>
      </c>
      <c r="BJ137" s="17" t="s">
        <v>88</v>
      </c>
      <c r="BK137" s="150">
        <f t="shared" si="9"/>
        <v>0</v>
      </c>
      <c r="BL137" s="17" t="s">
        <v>120</v>
      </c>
      <c r="BM137" s="149" t="s">
        <v>351</v>
      </c>
    </row>
    <row r="138" spans="2:65" s="1" customFormat="1" ht="19.5" x14ac:dyDescent="0.2">
      <c r="B138" s="33"/>
      <c r="D138" s="155" t="s">
        <v>318</v>
      </c>
      <c r="F138" s="156" t="s">
        <v>9619</v>
      </c>
      <c r="I138" s="153"/>
      <c r="L138" s="33"/>
      <c r="M138" s="154"/>
      <c r="T138" s="57"/>
      <c r="AT138" s="17" t="s">
        <v>318</v>
      </c>
      <c r="AU138" s="17" t="s">
        <v>88</v>
      </c>
    </row>
    <row r="139" spans="2:65" s="1" customFormat="1" ht="16.5" customHeight="1" x14ac:dyDescent="0.2">
      <c r="B139" s="137"/>
      <c r="C139" s="138" t="s">
        <v>334</v>
      </c>
      <c r="D139" s="138" t="s">
        <v>311</v>
      </c>
      <c r="E139" s="139" t="s">
        <v>9620</v>
      </c>
      <c r="F139" s="140" t="s">
        <v>9621</v>
      </c>
      <c r="G139" s="141" t="s">
        <v>314</v>
      </c>
      <c r="H139" s="142">
        <v>4</v>
      </c>
      <c r="I139" s="143"/>
      <c r="J139" s="144">
        <f t="shared" ref="J139:J152" si="10">ROUND(I139*H139,2)</f>
        <v>0</v>
      </c>
      <c r="K139" s="140" t="s">
        <v>366</v>
      </c>
      <c r="L139" s="33"/>
      <c r="M139" s="145" t="s">
        <v>1</v>
      </c>
      <c r="N139" s="146" t="s">
        <v>46</v>
      </c>
      <c r="P139" s="147">
        <f t="shared" ref="P139:P152" si="11">O139*H139</f>
        <v>0</v>
      </c>
      <c r="Q139" s="147">
        <v>0</v>
      </c>
      <c r="R139" s="147">
        <f t="shared" ref="R139:R152" si="12">Q139*H139</f>
        <v>0</v>
      </c>
      <c r="S139" s="147">
        <v>0</v>
      </c>
      <c r="T139" s="148">
        <f t="shared" ref="T139:T152" si="13">S139*H139</f>
        <v>0</v>
      </c>
      <c r="AR139" s="149" t="s">
        <v>120</v>
      </c>
      <c r="AT139" s="149" t="s">
        <v>311</v>
      </c>
      <c r="AU139" s="149" t="s">
        <v>88</v>
      </c>
      <c r="AY139" s="17" t="s">
        <v>309</v>
      </c>
      <c r="BE139" s="150">
        <f t="shared" ref="BE139:BE152" si="14">IF(N139="základní",J139,0)</f>
        <v>0</v>
      </c>
      <c r="BF139" s="150">
        <f t="shared" ref="BF139:BF152" si="15">IF(N139="snížená",J139,0)</f>
        <v>0</v>
      </c>
      <c r="BG139" s="150">
        <f t="shared" ref="BG139:BG152" si="16">IF(N139="zákl. přenesená",J139,0)</f>
        <v>0</v>
      </c>
      <c r="BH139" s="150">
        <f t="shared" ref="BH139:BH152" si="17">IF(N139="sníž. přenesená",J139,0)</f>
        <v>0</v>
      </c>
      <c r="BI139" s="150">
        <f t="shared" ref="BI139:BI152" si="18">IF(N139="nulová",J139,0)</f>
        <v>0</v>
      </c>
      <c r="BJ139" s="17" t="s">
        <v>88</v>
      </c>
      <c r="BK139" s="150">
        <f t="shared" ref="BK139:BK152" si="19">ROUND(I139*H139,2)</f>
        <v>0</v>
      </c>
      <c r="BL139" s="17" t="s">
        <v>120</v>
      </c>
      <c r="BM139" s="149" t="s">
        <v>355</v>
      </c>
    </row>
    <row r="140" spans="2:65" s="1" customFormat="1" ht="16.5" customHeight="1" x14ac:dyDescent="0.2">
      <c r="B140" s="137"/>
      <c r="C140" s="138" t="s">
        <v>357</v>
      </c>
      <c r="D140" s="138" t="s">
        <v>311</v>
      </c>
      <c r="E140" s="139" t="s">
        <v>9622</v>
      </c>
      <c r="F140" s="140" t="s">
        <v>9623</v>
      </c>
      <c r="G140" s="141" t="s">
        <v>314</v>
      </c>
      <c r="H140" s="142">
        <v>1</v>
      </c>
      <c r="I140" s="143"/>
      <c r="J140" s="144">
        <f t="shared" si="10"/>
        <v>0</v>
      </c>
      <c r="K140" s="140" t="s">
        <v>366</v>
      </c>
      <c r="L140" s="33"/>
      <c r="M140" s="145" t="s">
        <v>1</v>
      </c>
      <c r="N140" s="146" t="s">
        <v>46</v>
      </c>
      <c r="P140" s="147">
        <f t="shared" si="11"/>
        <v>0</v>
      </c>
      <c r="Q140" s="147">
        <v>0</v>
      </c>
      <c r="R140" s="147">
        <f t="shared" si="12"/>
        <v>0</v>
      </c>
      <c r="S140" s="147">
        <v>0</v>
      </c>
      <c r="T140" s="148">
        <f t="shared" si="13"/>
        <v>0</v>
      </c>
      <c r="AR140" s="149" t="s">
        <v>120</v>
      </c>
      <c r="AT140" s="149" t="s">
        <v>311</v>
      </c>
      <c r="AU140" s="149" t="s">
        <v>88</v>
      </c>
      <c r="AY140" s="17" t="s">
        <v>309</v>
      </c>
      <c r="BE140" s="150">
        <f t="shared" si="14"/>
        <v>0</v>
      </c>
      <c r="BF140" s="150">
        <f t="shared" si="15"/>
        <v>0</v>
      </c>
      <c r="BG140" s="150">
        <f t="shared" si="16"/>
        <v>0</v>
      </c>
      <c r="BH140" s="150">
        <f t="shared" si="17"/>
        <v>0</v>
      </c>
      <c r="BI140" s="150">
        <f t="shared" si="18"/>
        <v>0</v>
      </c>
      <c r="BJ140" s="17" t="s">
        <v>88</v>
      </c>
      <c r="BK140" s="150">
        <f t="shared" si="19"/>
        <v>0</v>
      </c>
      <c r="BL140" s="17" t="s">
        <v>120</v>
      </c>
      <c r="BM140" s="149" t="s">
        <v>361</v>
      </c>
    </row>
    <row r="141" spans="2:65" s="1" customFormat="1" ht="16.5" customHeight="1" x14ac:dyDescent="0.2">
      <c r="B141" s="137"/>
      <c r="C141" s="138" t="s">
        <v>8</v>
      </c>
      <c r="D141" s="138" t="s">
        <v>311</v>
      </c>
      <c r="E141" s="139" t="s">
        <v>9624</v>
      </c>
      <c r="F141" s="140" t="s">
        <v>9625</v>
      </c>
      <c r="G141" s="141" t="s">
        <v>314</v>
      </c>
      <c r="H141" s="142">
        <v>1</v>
      </c>
      <c r="I141" s="143"/>
      <c r="J141" s="144">
        <f t="shared" si="10"/>
        <v>0</v>
      </c>
      <c r="K141" s="140" t="s">
        <v>366</v>
      </c>
      <c r="L141" s="33"/>
      <c r="M141" s="145" t="s">
        <v>1</v>
      </c>
      <c r="N141" s="146" t="s">
        <v>46</v>
      </c>
      <c r="P141" s="147">
        <f t="shared" si="11"/>
        <v>0</v>
      </c>
      <c r="Q141" s="147">
        <v>0</v>
      </c>
      <c r="R141" s="147">
        <f t="shared" si="12"/>
        <v>0</v>
      </c>
      <c r="S141" s="147">
        <v>0</v>
      </c>
      <c r="T141" s="148">
        <f t="shared" si="13"/>
        <v>0</v>
      </c>
      <c r="AR141" s="149" t="s">
        <v>120</v>
      </c>
      <c r="AT141" s="149" t="s">
        <v>311</v>
      </c>
      <c r="AU141" s="149" t="s">
        <v>88</v>
      </c>
      <c r="AY141" s="17" t="s">
        <v>309</v>
      </c>
      <c r="BE141" s="150">
        <f t="shared" si="14"/>
        <v>0</v>
      </c>
      <c r="BF141" s="150">
        <f t="shared" si="15"/>
        <v>0</v>
      </c>
      <c r="BG141" s="150">
        <f t="shared" si="16"/>
        <v>0</v>
      </c>
      <c r="BH141" s="150">
        <f t="shared" si="17"/>
        <v>0</v>
      </c>
      <c r="BI141" s="150">
        <f t="shared" si="18"/>
        <v>0</v>
      </c>
      <c r="BJ141" s="17" t="s">
        <v>88</v>
      </c>
      <c r="BK141" s="150">
        <f t="shared" si="19"/>
        <v>0</v>
      </c>
      <c r="BL141" s="17" t="s">
        <v>120</v>
      </c>
      <c r="BM141" s="149" t="s">
        <v>367</v>
      </c>
    </row>
    <row r="142" spans="2:65" s="1" customFormat="1" ht="16.5" customHeight="1" x14ac:dyDescent="0.2">
      <c r="B142" s="137"/>
      <c r="C142" s="138" t="s">
        <v>368</v>
      </c>
      <c r="D142" s="138" t="s">
        <v>311</v>
      </c>
      <c r="E142" s="139" t="s">
        <v>9626</v>
      </c>
      <c r="F142" s="140" t="s">
        <v>9627</v>
      </c>
      <c r="G142" s="141" t="s">
        <v>434</v>
      </c>
      <c r="H142" s="142">
        <v>240</v>
      </c>
      <c r="I142" s="143"/>
      <c r="J142" s="144">
        <f t="shared" si="10"/>
        <v>0</v>
      </c>
      <c r="K142" s="140" t="s">
        <v>366</v>
      </c>
      <c r="L142" s="33"/>
      <c r="M142" s="145" t="s">
        <v>1</v>
      </c>
      <c r="N142" s="146" t="s">
        <v>46</v>
      </c>
      <c r="P142" s="147">
        <f t="shared" si="11"/>
        <v>0</v>
      </c>
      <c r="Q142" s="147">
        <v>0</v>
      </c>
      <c r="R142" s="147">
        <f t="shared" si="12"/>
        <v>0</v>
      </c>
      <c r="S142" s="147">
        <v>0</v>
      </c>
      <c r="T142" s="148">
        <f t="shared" si="13"/>
        <v>0</v>
      </c>
      <c r="AR142" s="149" t="s">
        <v>120</v>
      </c>
      <c r="AT142" s="149" t="s">
        <v>311</v>
      </c>
      <c r="AU142" s="149" t="s">
        <v>88</v>
      </c>
      <c r="AY142" s="17" t="s">
        <v>309</v>
      </c>
      <c r="BE142" s="150">
        <f t="shared" si="14"/>
        <v>0</v>
      </c>
      <c r="BF142" s="150">
        <f t="shared" si="15"/>
        <v>0</v>
      </c>
      <c r="BG142" s="150">
        <f t="shared" si="16"/>
        <v>0</v>
      </c>
      <c r="BH142" s="150">
        <f t="shared" si="17"/>
        <v>0</v>
      </c>
      <c r="BI142" s="150">
        <f t="shared" si="18"/>
        <v>0</v>
      </c>
      <c r="BJ142" s="17" t="s">
        <v>88</v>
      </c>
      <c r="BK142" s="150">
        <f t="shared" si="19"/>
        <v>0</v>
      </c>
      <c r="BL142" s="17" t="s">
        <v>120</v>
      </c>
      <c r="BM142" s="149" t="s">
        <v>371</v>
      </c>
    </row>
    <row r="143" spans="2:65" s="1" customFormat="1" ht="16.5" customHeight="1" x14ac:dyDescent="0.2">
      <c r="B143" s="137"/>
      <c r="C143" s="138" t="s">
        <v>342</v>
      </c>
      <c r="D143" s="138" t="s">
        <v>311</v>
      </c>
      <c r="E143" s="139" t="s">
        <v>9628</v>
      </c>
      <c r="F143" s="140" t="s">
        <v>9629</v>
      </c>
      <c r="G143" s="141" t="s">
        <v>434</v>
      </c>
      <c r="H143" s="142">
        <v>40</v>
      </c>
      <c r="I143" s="143"/>
      <c r="J143" s="144">
        <f t="shared" si="10"/>
        <v>0</v>
      </c>
      <c r="K143" s="140" t="s">
        <v>366</v>
      </c>
      <c r="L143" s="33"/>
      <c r="M143" s="145" t="s">
        <v>1</v>
      </c>
      <c r="N143" s="146" t="s">
        <v>46</v>
      </c>
      <c r="P143" s="147">
        <f t="shared" si="11"/>
        <v>0</v>
      </c>
      <c r="Q143" s="147">
        <v>0</v>
      </c>
      <c r="R143" s="147">
        <f t="shared" si="12"/>
        <v>0</v>
      </c>
      <c r="S143" s="147">
        <v>0</v>
      </c>
      <c r="T143" s="148">
        <f t="shared" si="13"/>
        <v>0</v>
      </c>
      <c r="AR143" s="149" t="s">
        <v>120</v>
      </c>
      <c r="AT143" s="149" t="s">
        <v>311</v>
      </c>
      <c r="AU143" s="149" t="s">
        <v>88</v>
      </c>
      <c r="AY143" s="17" t="s">
        <v>309</v>
      </c>
      <c r="BE143" s="150">
        <f t="shared" si="14"/>
        <v>0</v>
      </c>
      <c r="BF143" s="150">
        <f t="shared" si="15"/>
        <v>0</v>
      </c>
      <c r="BG143" s="150">
        <f t="shared" si="16"/>
        <v>0</v>
      </c>
      <c r="BH143" s="150">
        <f t="shared" si="17"/>
        <v>0</v>
      </c>
      <c r="BI143" s="150">
        <f t="shared" si="18"/>
        <v>0</v>
      </c>
      <c r="BJ143" s="17" t="s">
        <v>88</v>
      </c>
      <c r="BK143" s="150">
        <f t="shared" si="19"/>
        <v>0</v>
      </c>
      <c r="BL143" s="17" t="s">
        <v>120</v>
      </c>
      <c r="BM143" s="149" t="s">
        <v>376</v>
      </c>
    </row>
    <row r="144" spans="2:65" s="1" customFormat="1" ht="16.5" customHeight="1" x14ac:dyDescent="0.2">
      <c r="B144" s="137"/>
      <c r="C144" s="138" t="s">
        <v>378</v>
      </c>
      <c r="D144" s="138" t="s">
        <v>311</v>
      </c>
      <c r="E144" s="139" t="s">
        <v>9630</v>
      </c>
      <c r="F144" s="140" t="s">
        <v>9631</v>
      </c>
      <c r="G144" s="141" t="s">
        <v>434</v>
      </c>
      <c r="H144" s="142">
        <v>30</v>
      </c>
      <c r="I144" s="143"/>
      <c r="J144" s="144">
        <f t="shared" si="10"/>
        <v>0</v>
      </c>
      <c r="K144" s="140" t="s">
        <v>366</v>
      </c>
      <c r="L144" s="33"/>
      <c r="M144" s="145" t="s">
        <v>1</v>
      </c>
      <c r="N144" s="146" t="s">
        <v>46</v>
      </c>
      <c r="P144" s="147">
        <f t="shared" si="11"/>
        <v>0</v>
      </c>
      <c r="Q144" s="147">
        <v>0</v>
      </c>
      <c r="R144" s="147">
        <f t="shared" si="12"/>
        <v>0</v>
      </c>
      <c r="S144" s="147">
        <v>0</v>
      </c>
      <c r="T144" s="148">
        <f t="shared" si="13"/>
        <v>0</v>
      </c>
      <c r="AR144" s="149" t="s">
        <v>120</v>
      </c>
      <c r="AT144" s="149" t="s">
        <v>311</v>
      </c>
      <c r="AU144" s="149" t="s">
        <v>88</v>
      </c>
      <c r="AY144" s="17" t="s">
        <v>309</v>
      </c>
      <c r="BE144" s="150">
        <f t="shared" si="14"/>
        <v>0</v>
      </c>
      <c r="BF144" s="150">
        <f t="shared" si="15"/>
        <v>0</v>
      </c>
      <c r="BG144" s="150">
        <f t="shared" si="16"/>
        <v>0</v>
      </c>
      <c r="BH144" s="150">
        <f t="shared" si="17"/>
        <v>0</v>
      </c>
      <c r="BI144" s="150">
        <f t="shared" si="18"/>
        <v>0</v>
      </c>
      <c r="BJ144" s="17" t="s">
        <v>88</v>
      </c>
      <c r="BK144" s="150">
        <f t="shared" si="19"/>
        <v>0</v>
      </c>
      <c r="BL144" s="17" t="s">
        <v>120</v>
      </c>
      <c r="BM144" s="149" t="s">
        <v>381</v>
      </c>
    </row>
    <row r="145" spans="2:65" s="1" customFormat="1" ht="16.5" customHeight="1" x14ac:dyDescent="0.2">
      <c r="B145" s="137"/>
      <c r="C145" s="138" t="s">
        <v>346</v>
      </c>
      <c r="D145" s="138" t="s">
        <v>311</v>
      </c>
      <c r="E145" s="139" t="s">
        <v>9632</v>
      </c>
      <c r="F145" s="140" t="s">
        <v>9633</v>
      </c>
      <c r="G145" s="141" t="s">
        <v>314</v>
      </c>
      <c r="H145" s="142">
        <v>1</v>
      </c>
      <c r="I145" s="143"/>
      <c r="J145" s="144">
        <f t="shared" si="10"/>
        <v>0</v>
      </c>
      <c r="K145" s="140" t="s">
        <v>366</v>
      </c>
      <c r="L145" s="33"/>
      <c r="M145" s="145" t="s">
        <v>1</v>
      </c>
      <c r="N145" s="146" t="s">
        <v>46</v>
      </c>
      <c r="P145" s="147">
        <f t="shared" si="11"/>
        <v>0</v>
      </c>
      <c r="Q145" s="147">
        <v>0</v>
      </c>
      <c r="R145" s="147">
        <f t="shared" si="12"/>
        <v>0</v>
      </c>
      <c r="S145" s="147">
        <v>0</v>
      </c>
      <c r="T145" s="148">
        <f t="shared" si="13"/>
        <v>0</v>
      </c>
      <c r="AR145" s="149" t="s">
        <v>120</v>
      </c>
      <c r="AT145" s="149" t="s">
        <v>311</v>
      </c>
      <c r="AU145" s="149" t="s">
        <v>88</v>
      </c>
      <c r="AY145" s="17" t="s">
        <v>309</v>
      </c>
      <c r="BE145" s="150">
        <f t="shared" si="14"/>
        <v>0</v>
      </c>
      <c r="BF145" s="150">
        <f t="shared" si="15"/>
        <v>0</v>
      </c>
      <c r="BG145" s="150">
        <f t="shared" si="16"/>
        <v>0</v>
      </c>
      <c r="BH145" s="150">
        <f t="shared" si="17"/>
        <v>0</v>
      </c>
      <c r="BI145" s="150">
        <f t="shared" si="18"/>
        <v>0</v>
      </c>
      <c r="BJ145" s="17" t="s">
        <v>88</v>
      </c>
      <c r="BK145" s="150">
        <f t="shared" si="19"/>
        <v>0</v>
      </c>
      <c r="BL145" s="17" t="s">
        <v>120</v>
      </c>
      <c r="BM145" s="149" t="s">
        <v>385</v>
      </c>
    </row>
    <row r="146" spans="2:65" s="1" customFormat="1" ht="16.5" customHeight="1" x14ac:dyDescent="0.2">
      <c r="B146" s="137"/>
      <c r="C146" s="138" t="s">
        <v>388</v>
      </c>
      <c r="D146" s="138" t="s">
        <v>311</v>
      </c>
      <c r="E146" s="139" t="s">
        <v>9634</v>
      </c>
      <c r="F146" s="140" t="s">
        <v>9635</v>
      </c>
      <c r="G146" s="141" t="s">
        <v>434</v>
      </c>
      <c r="H146" s="142">
        <v>1300</v>
      </c>
      <c r="I146" s="143"/>
      <c r="J146" s="144">
        <f t="shared" si="10"/>
        <v>0</v>
      </c>
      <c r="K146" s="140" t="s">
        <v>366</v>
      </c>
      <c r="L146" s="33"/>
      <c r="M146" s="145" t="s">
        <v>1</v>
      </c>
      <c r="N146" s="146" t="s">
        <v>46</v>
      </c>
      <c r="P146" s="147">
        <f t="shared" si="11"/>
        <v>0</v>
      </c>
      <c r="Q146" s="147">
        <v>0</v>
      </c>
      <c r="R146" s="147">
        <f t="shared" si="12"/>
        <v>0</v>
      </c>
      <c r="S146" s="147">
        <v>0</v>
      </c>
      <c r="T146" s="148">
        <f t="shared" si="13"/>
        <v>0</v>
      </c>
      <c r="AR146" s="149" t="s">
        <v>120</v>
      </c>
      <c r="AT146" s="149" t="s">
        <v>311</v>
      </c>
      <c r="AU146" s="149" t="s">
        <v>88</v>
      </c>
      <c r="AY146" s="17" t="s">
        <v>309</v>
      </c>
      <c r="BE146" s="150">
        <f t="shared" si="14"/>
        <v>0</v>
      </c>
      <c r="BF146" s="150">
        <f t="shared" si="15"/>
        <v>0</v>
      </c>
      <c r="BG146" s="150">
        <f t="shared" si="16"/>
        <v>0</v>
      </c>
      <c r="BH146" s="150">
        <f t="shared" si="17"/>
        <v>0</v>
      </c>
      <c r="BI146" s="150">
        <f t="shared" si="18"/>
        <v>0</v>
      </c>
      <c r="BJ146" s="17" t="s">
        <v>88</v>
      </c>
      <c r="BK146" s="150">
        <f t="shared" si="19"/>
        <v>0</v>
      </c>
      <c r="BL146" s="17" t="s">
        <v>120</v>
      </c>
      <c r="BM146" s="149" t="s">
        <v>392</v>
      </c>
    </row>
    <row r="147" spans="2:65" s="1" customFormat="1" ht="16.5" customHeight="1" x14ac:dyDescent="0.2">
      <c r="B147" s="137"/>
      <c r="C147" s="138" t="s">
        <v>351</v>
      </c>
      <c r="D147" s="138" t="s">
        <v>311</v>
      </c>
      <c r="E147" s="139" t="s">
        <v>9636</v>
      </c>
      <c r="F147" s="140" t="s">
        <v>9637</v>
      </c>
      <c r="G147" s="141" t="s">
        <v>434</v>
      </c>
      <c r="H147" s="142">
        <v>120</v>
      </c>
      <c r="I147" s="143"/>
      <c r="J147" s="144">
        <f t="shared" si="10"/>
        <v>0</v>
      </c>
      <c r="K147" s="140" t="s">
        <v>366</v>
      </c>
      <c r="L147" s="33"/>
      <c r="M147" s="145" t="s">
        <v>1</v>
      </c>
      <c r="N147" s="146" t="s">
        <v>46</v>
      </c>
      <c r="P147" s="147">
        <f t="shared" si="11"/>
        <v>0</v>
      </c>
      <c r="Q147" s="147">
        <v>0</v>
      </c>
      <c r="R147" s="147">
        <f t="shared" si="12"/>
        <v>0</v>
      </c>
      <c r="S147" s="147">
        <v>0</v>
      </c>
      <c r="T147" s="148">
        <f t="shared" si="13"/>
        <v>0</v>
      </c>
      <c r="AR147" s="149" t="s">
        <v>120</v>
      </c>
      <c r="AT147" s="149" t="s">
        <v>311</v>
      </c>
      <c r="AU147" s="149" t="s">
        <v>88</v>
      </c>
      <c r="AY147" s="17" t="s">
        <v>309</v>
      </c>
      <c r="BE147" s="150">
        <f t="shared" si="14"/>
        <v>0</v>
      </c>
      <c r="BF147" s="150">
        <f t="shared" si="15"/>
        <v>0</v>
      </c>
      <c r="BG147" s="150">
        <f t="shared" si="16"/>
        <v>0</v>
      </c>
      <c r="BH147" s="150">
        <f t="shared" si="17"/>
        <v>0</v>
      </c>
      <c r="BI147" s="150">
        <f t="shared" si="18"/>
        <v>0</v>
      </c>
      <c r="BJ147" s="17" t="s">
        <v>88</v>
      </c>
      <c r="BK147" s="150">
        <f t="shared" si="19"/>
        <v>0</v>
      </c>
      <c r="BL147" s="17" t="s">
        <v>120</v>
      </c>
      <c r="BM147" s="149" t="s">
        <v>398</v>
      </c>
    </row>
    <row r="148" spans="2:65" s="1" customFormat="1" ht="16.5" customHeight="1" x14ac:dyDescent="0.2">
      <c r="B148" s="137"/>
      <c r="C148" s="138" t="s">
        <v>399</v>
      </c>
      <c r="D148" s="138" t="s">
        <v>311</v>
      </c>
      <c r="E148" s="139" t="s">
        <v>9638</v>
      </c>
      <c r="F148" s="140" t="s">
        <v>9639</v>
      </c>
      <c r="G148" s="141" t="s">
        <v>434</v>
      </c>
      <c r="H148" s="142">
        <v>30</v>
      </c>
      <c r="I148" s="143"/>
      <c r="J148" s="144">
        <f t="shared" si="10"/>
        <v>0</v>
      </c>
      <c r="K148" s="140" t="s">
        <v>366</v>
      </c>
      <c r="L148" s="33"/>
      <c r="M148" s="145" t="s">
        <v>1</v>
      </c>
      <c r="N148" s="146" t="s">
        <v>46</v>
      </c>
      <c r="P148" s="147">
        <f t="shared" si="11"/>
        <v>0</v>
      </c>
      <c r="Q148" s="147">
        <v>0</v>
      </c>
      <c r="R148" s="147">
        <f t="shared" si="12"/>
        <v>0</v>
      </c>
      <c r="S148" s="147">
        <v>0</v>
      </c>
      <c r="T148" s="148">
        <f t="shared" si="13"/>
        <v>0</v>
      </c>
      <c r="AR148" s="149" t="s">
        <v>120</v>
      </c>
      <c r="AT148" s="149" t="s">
        <v>311</v>
      </c>
      <c r="AU148" s="149" t="s">
        <v>88</v>
      </c>
      <c r="AY148" s="17" t="s">
        <v>309</v>
      </c>
      <c r="BE148" s="150">
        <f t="shared" si="14"/>
        <v>0</v>
      </c>
      <c r="BF148" s="150">
        <f t="shared" si="15"/>
        <v>0</v>
      </c>
      <c r="BG148" s="150">
        <f t="shared" si="16"/>
        <v>0</v>
      </c>
      <c r="BH148" s="150">
        <f t="shared" si="17"/>
        <v>0</v>
      </c>
      <c r="BI148" s="150">
        <f t="shared" si="18"/>
        <v>0</v>
      </c>
      <c r="BJ148" s="17" t="s">
        <v>88</v>
      </c>
      <c r="BK148" s="150">
        <f t="shared" si="19"/>
        <v>0</v>
      </c>
      <c r="BL148" s="17" t="s">
        <v>120</v>
      </c>
      <c r="BM148" s="149" t="s">
        <v>402</v>
      </c>
    </row>
    <row r="149" spans="2:65" s="1" customFormat="1" ht="16.5" customHeight="1" x14ac:dyDescent="0.2">
      <c r="B149" s="137"/>
      <c r="C149" s="138" t="s">
        <v>355</v>
      </c>
      <c r="D149" s="138" t="s">
        <v>311</v>
      </c>
      <c r="E149" s="139" t="s">
        <v>9640</v>
      </c>
      <c r="F149" s="140" t="s">
        <v>9641</v>
      </c>
      <c r="G149" s="141" t="s">
        <v>434</v>
      </c>
      <c r="H149" s="142">
        <v>20</v>
      </c>
      <c r="I149" s="143"/>
      <c r="J149" s="144">
        <f t="shared" si="10"/>
        <v>0</v>
      </c>
      <c r="K149" s="140" t="s">
        <v>366</v>
      </c>
      <c r="L149" s="33"/>
      <c r="M149" s="145" t="s">
        <v>1</v>
      </c>
      <c r="N149" s="146" t="s">
        <v>46</v>
      </c>
      <c r="P149" s="147">
        <f t="shared" si="11"/>
        <v>0</v>
      </c>
      <c r="Q149" s="147">
        <v>0</v>
      </c>
      <c r="R149" s="147">
        <f t="shared" si="12"/>
        <v>0</v>
      </c>
      <c r="S149" s="147">
        <v>0</v>
      </c>
      <c r="T149" s="148">
        <f t="shared" si="13"/>
        <v>0</v>
      </c>
      <c r="AR149" s="149" t="s">
        <v>120</v>
      </c>
      <c r="AT149" s="149" t="s">
        <v>311</v>
      </c>
      <c r="AU149" s="149" t="s">
        <v>88</v>
      </c>
      <c r="AY149" s="17" t="s">
        <v>309</v>
      </c>
      <c r="BE149" s="150">
        <f t="shared" si="14"/>
        <v>0</v>
      </c>
      <c r="BF149" s="150">
        <f t="shared" si="15"/>
        <v>0</v>
      </c>
      <c r="BG149" s="150">
        <f t="shared" si="16"/>
        <v>0</v>
      </c>
      <c r="BH149" s="150">
        <f t="shared" si="17"/>
        <v>0</v>
      </c>
      <c r="BI149" s="150">
        <f t="shared" si="18"/>
        <v>0</v>
      </c>
      <c r="BJ149" s="17" t="s">
        <v>88</v>
      </c>
      <c r="BK149" s="150">
        <f t="shared" si="19"/>
        <v>0</v>
      </c>
      <c r="BL149" s="17" t="s">
        <v>120</v>
      </c>
      <c r="BM149" s="149" t="s">
        <v>406</v>
      </c>
    </row>
    <row r="150" spans="2:65" s="1" customFormat="1" ht="16.5" customHeight="1" x14ac:dyDescent="0.2">
      <c r="B150" s="137"/>
      <c r="C150" s="138" t="s">
        <v>7</v>
      </c>
      <c r="D150" s="138" t="s">
        <v>311</v>
      </c>
      <c r="E150" s="139" t="s">
        <v>9642</v>
      </c>
      <c r="F150" s="140" t="s">
        <v>9643</v>
      </c>
      <c r="G150" s="141" t="s">
        <v>314</v>
      </c>
      <c r="H150" s="142">
        <v>6</v>
      </c>
      <c r="I150" s="143"/>
      <c r="J150" s="144">
        <f t="shared" si="10"/>
        <v>0</v>
      </c>
      <c r="K150" s="140" t="s">
        <v>366</v>
      </c>
      <c r="L150" s="33"/>
      <c r="M150" s="145" t="s">
        <v>1</v>
      </c>
      <c r="N150" s="146" t="s">
        <v>46</v>
      </c>
      <c r="P150" s="147">
        <f t="shared" si="11"/>
        <v>0</v>
      </c>
      <c r="Q150" s="147">
        <v>0</v>
      </c>
      <c r="R150" s="147">
        <f t="shared" si="12"/>
        <v>0</v>
      </c>
      <c r="S150" s="147">
        <v>0</v>
      </c>
      <c r="T150" s="148">
        <f t="shared" si="13"/>
        <v>0</v>
      </c>
      <c r="AR150" s="149" t="s">
        <v>120</v>
      </c>
      <c r="AT150" s="149" t="s">
        <v>311</v>
      </c>
      <c r="AU150" s="149" t="s">
        <v>88</v>
      </c>
      <c r="AY150" s="17" t="s">
        <v>309</v>
      </c>
      <c r="BE150" s="150">
        <f t="shared" si="14"/>
        <v>0</v>
      </c>
      <c r="BF150" s="150">
        <f t="shared" si="15"/>
        <v>0</v>
      </c>
      <c r="BG150" s="150">
        <f t="shared" si="16"/>
        <v>0</v>
      </c>
      <c r="BH150" s="150">
        <f t="shared" si="17"/>
        <v>0</v>
      </c>
      <c r="BI150" s="150">
        <f t="shared" si="18"/>
        <v>0</v>
      </c>
      <c r="BJ150" s="17" t="s">
        <v>88</v>
      </c>
      <c r="BK150" s="150">
        <f t="shared" si="19"/>
        <v>0</v>
      </c>
      <c r="BL150" s="17" t="s">
        <v>120</v>
      </c>
      <c r="BM150" s="149" t="s">
        <v>410</v>
      </c>
    </row>
    <row r="151" spans="2:65" s="1" customFormat="1" ht="16.5" customHeight="1" x14ac:dyDescent="0.2">
      <c r="B151" s="137"/>
      <c r="C151" s="138" t="s">
        <v>361</v>
      </c>
      <c r="D151" s="138" t="s">
        <v>311</v>
      </c>
      <c r="E151" s="139" t="s">
        <v>9644</v>
      </c>
      <c r="F151" s="140" t="s">
        <v>9645</v>
      </c>
      <c r="G151" s="141" t="s">
        <v>9646</v>
      </c>
      <c r="H151" s="142">
        <v>24</v>
      </c>
      <c r="I151" s="143"/>
      <c r="J151" s="144">
        <f t="shared" si="10"/>
        <v>0</v>
      </c>
      <c r="K151" s="140" t="s">
        <v>366</v>
      </c>
      <c r="L151" s="33"/>
      <c r="M151" s="145" t="s">
        <v>1</v>
      </c>
      <c r="N151" s="146" t="s">
        <v>46</v>
      </c>
      <c r="P151" s="147">
        <f t="shared" si="11"/>
        <v>0</v>
      </c>
      <c r="Q151" s="147">
        <v>0</v>
      </c>
      <c r="R151" s="147">
        <f t="shared" si="12"/>
        <v>0</v>
      </c>
      <c r="S151" s="147">
        <v>0</v>
      </c>
      <c r="T151" s="148">
        <f t="shared" si="13"/>
        <v>0</v>
      </c>
      <c r="AR151" s="149" t="s">
        <v>120</v>
      </c>
      <c r="AT151" s="149" t="s">
        <v>311</v>
      </c>
      <c r="AU151" s="149" t="s">
        <v>88</v>
      </c>
      <c r="AY151" s="17" t="s">
        <v>309</v>
      </c>
      <c r="BE151" s="150">
        <f t="shared" si="14"/>
        <v>0</v>
      </c>
      <c r="BF151" s="150">
        <f t="shared" si="15"/>
        <v>0</v>
      </c>
      <c r="BG151" s="150">
        <f t="shared" si="16"/>
        <v>0</v>
      </c>
      <c r="BH151" s="150">
        <f t="shared" si="17"/>
        <v>0</v>
      </c>
      <c r="BI151" s="150">
        <f t="shared" si="18"/>
        <v>0</v>
      </c>
      <c r="BJ151" s="17" t="s">
        <v>88</v>
      </c>
      <c r="BK151" s="150">
        <f t="shared" si="19"/>
        <v>0</v>
      </c>
      <c r="BL151" s="17" t="s">
        <v>120</v>
      </c>
      <c r="BM151" s="149" t="s">
        <v>414</v>
      </c>
    </row>
    <row r="152" spans="2:65" s="1" customFormat="1" ht="16.5" customHeight="1" x14ac:dyDescent="0.2">
      <c r="B152" s="137"/>
      <c r="C152" s="138" t="s">
        <v>416</v>
      </c>
      <c r="D152" s="138" t="s">
        <v>311</v>
      </c>
      <c r="E152" s="139" t="s">
        <v>9647</v>
      </c>
      <c r="F152" s="140" t="s">
        <v>9648</v>
      </c>
      <c r="G152" s="141" t="s">
        <v>9646</v>
      </c>
      <c r="H152" s="142">
        <v>16</v>
      </c>
      <c r="I152" s="143"/>
      <c r="J152" s="144">
        <f t="shared" si="10"/>
        <v>0</v>
      </c>
      <c r="K152" s="140" t="s">
        <v>366</v>
      </c>
      <c r="L152" s="33"/>
      <c r="M152" s="145" t="s">
        <v>1</v>
      </c>
      <c r="N152" s="146" t="s">
        <v>46</v>
      </c>
      <c r="P152" s="147">
        <f t="shared" si="11"/>
        <v>0</v>
      </c>
      <c r="Q152" s="147">
        <v>0</v>
      </c>
      <c r="R152" s="147">
        <f t="shared" si="12"/>
        <v>0</v>
      </c>
      <c r="S152" s="147">
        <v>0</v>
      </c>
      <c r="T152" s="148">
        <f t="shared" si="13"/>
        <v>0</v>
      </c>
      <c r="AR152" s="149" t="s">
        <v>120</v>
      </c>
      <c r="AT152" s="149" t="s">
        <v>311</v>
      </c>
      <c r="AU152" s="149" t="s">
        <v>88</v>
      </c>
      <c r="AY152" s="17" t="s">
        <v>309</v>
      </c>
      <c r="BE152" s="150">
        <f t="shared" si="14"/>
        <v>0</v>
      </c>
      <c r="BF152" s="150">
        <f t="shared" si="15"/>
        <v>0</v>
      </c>
      <c r="BG152" s="150">
        <f t="shared" si="16"/>
        <v>0</v>
      </c>
      <c r="BH152" s="150">
        <f t="shared" si="17"/>
        <v>0</v>
      </c>
      <c r="BI152" s="150">
        <f t="shared" si="18"/>
        <v>0</v>
      </c>
      <c r="BJ152" s="17" t="s">
        <v>88</v>
      </c>
      <c r="BK152" s="150">
        <f t="shared" si="19"/>
        <v>0</v>
      </c>
      <c r="BL152" s="17" t="s">
        <v>120</v>
      </c>
      <c r="BM152" s="149" t="s">
        <v>420</v>
      </c>
    </row>
    <row r="153" spans="2:65" s="11" customFormat="1" ht="25.9" customHeight="1" x14ac:dyDescent="0.2">
      <c r="B153" s="125"/>
      <c r="D153" s="126" t="s">
        <v>80</v>
      </c>
      <c r="E153" s="127" t="s">
        <v>9649</v>
      </c>
      <c r="F153" s="127" t="s">
        <v>9650</v>
      </c>
      <c r="I153" s="128"/>
      <c r="J153" s="129">
        <f>BK153</f>
        <v>0</v>
      </c>
      <c r="L153" s="125"/>
      <c r="M153" s="130"/>
      <c r="P153" s="131">
        <f>SUM(P154:P179)</f>
        <v>0</v>
      </c>
      <c r="R153" s="131">
        <f>SUM(R154:R179)</f>
        <v>0</v>
      </c>
      <c r="T153" s="132">
        <f>SUM(T154:T179)</f>
        <v>0</v>
      </c>
      <c r="AR153" s="126" t="s">
        <v>88</v>
      </c>
      <c r="AT153" s="133" t="s">
        <v>80</v>
      </c>
      <c r="AU153" s="133" t="s">
        <v>81</v>
      </c>
      <c r="AY153" s="126" t="s">
        <v>309</v>
      </c>
      <c r="BK153" s="134">
        <f>SUM(BK154:BK179)</f>
        <v>0</v>
      </c>
    </row>
    <row r="154" spans="2:65" s="1" customFormat="1" ht="16.5" customHeight="1" x14ac:dyDescent="0.2">
      <c r="B154" s="137"/>
      <c r="C154" s="138" t="s">
        <v>367</v>
      </c>
      <c r="D154" s="138" t="s">
        <v>311</v>
      </c>
      <c r="E154" s="139" t="s">
        <v>9651</v>
      </c>
      <c r="F154" s="140" t="s">
        <v>9652</v>
      </c>
      <c r="G154" s="141" t="s">
        <v>314</v>
      </c>
      <c r="H154" s="142">
        <v>108</v>
      </c>
      <c r="I154" s="143"/>
      <c r="J154" s="144">
        <f>ROUND(I154*H154,2)</f>
        <v>0</v>
      </c>
      <c r="K154" s="140" t="s">
        <v>366</v>
      </c>
      <c r="L154" s="33"/>
      <c r="M154" s="145" t="s">
        <v>1</v>
      </c>
      <c r="N154" s="146" t="s">
        <v>46</v>
      </c>
      <c r="P154" s="147">
        <f>O154*H154</f>
        <v>0</v>
      </c>
      <c r="Q154" s="147">
        <v>0</v>
      </c>
      <c r="R154" s="147">
        <f>Q154*H154</f>
        <v>0</v>
      </c>
      <c r="S154" s="147">
        <v>0</v>
      </c>
      <c r="T154" s="148">
        <f>S154*H154</f>
        <v>0</v>
      </c>
      <c r="AR154" s="149" t="s">
        <v>120</v>
      </c>
      <c r="AT154" s="149" t="s">
        <v>311</v>
      </c>
      <c r="AU154" s="149" t="s">
        <v>88</v>
      </c>
      <c r="AY154" s="17" t="s">
        <v>309</v>
      </c>
      <c r="BE154" s="150">
        <f>IF(N154="základní",J154,0)</f>
        <v>0</v>
      </c>
      <c r="BF154" s="150">
        <f>IF(N154="snížená",J154,0)</f>
        <v>0</v>
      </c>
      <c r="BG154" s="150">
        <f>IF(N154="zákl. přenesená",J154,0)</f>
        <v>0</v>
      </c>
      <c r="BH154" s="150">
        <f>IF(N154="sníž. přenesená",J154,0)</f>
        <v>0</v>
      </c>
      <c r="BI154" s="150">
        <f>IF(N154="nulová",J154,0)</f>
        <v>0</v>
      </c>
      <c r="BJ154" s="17" t="s">
        <v>88</v>
      </c>
      <c r="BK154" s="150">
        <f>ROUND(I154*H154,2)</f>
        <v>0</v>
      </c>
      <c r="BL154" s="17" t="s">
        <v>120</v>
      </c>
      <c r="BM154" s="149" t="s">
        <v>424</v>
      </c>
    </row>
    <row r="155" spans="2:65" s="1" customFormat="1" ht="16.5" customHeight="1" x14ac:dyDescent="0.2">
      <c r="B155" s="137"/>
      <c r="C155" s="138" t="s">
        <v>426</v>
      </c>
      <c r="D155" s="138" t="s">
        <v>311</v>
      </c>
      <c r="E155" s="139" t="s">
        <v>9653</v>
      </c>
      <c r="F155" s="140" t="s">
        <v>9654</v>
      </c>
      <c r="G155" s="141" t="s">
        <v>314</v>
      </c>
      <c r="H155" s="142">
        <v>108</v>
      </c>
      <c r="I155" s="143"/>
      <c r="J155" s="144">
        <f>ROUND(I155*H155,2)</f>
        <v>0</v>
      </c>
      <c r="K155" s="140" t="s">
        <v>366</v>
      </c>
      <c r="L155" s="33"/>
      <c r="M155" s="145" t="s">
        <v>1</v>
      </c>
      <c r="N155" s="146" t="s">
        <v>46</v>
      </c>
      <c r="P155" s="147">
        <f>O155*H155</f>
        <v>0</v>
      </c>
      <c r="Q155" s="147">
        <v>0</v>
      </c>
      <c r="R155" s="147">
        <f>Q155*H155</f>
        <v>0</v>
      </c>
      <c r="S155" s="147">
        <v>0</v>
      </c>
      <c r="T155" s="148">
        <f>S155*H155</f>
        <v>0</v>
      </c>
      <c r="AR155" s="149" t="s">
        <v>120</v>
      </c>
      <c r="AT155" s="149" t="s">
        <v>311</v>
      </c>
      <c r="AU155" s="149" t="s">
        <v>88</v>
      </c>
      <c r="AY155" s="17" t="s">
        <v>309</v>
      </c>
      <c r="BE155" s="150">
        <f>IF(N155="základní",J155,0)</f>
        <v>0</v>
      </c>
      <c r="BF155" s="150">
        <f>IF(N155="snížená",J155,0)</f>
        <v>0</v>
      </c>
      <c r="BG155" s="150">
        <f>IF(N155="zákl. přenesená",J155,0)</f>
        <v>0</v>
      </c>
      <c r="BH155" s="150">
        <f>IF(N155="sníž. přenesená",J155,0)</f>
        <v>0</v>
      </c>
      <c r="BI155" s="150">
        <f>IF(N155="nulová",J155,0)</f>
        <v>0</v>
      </c>
      <c r="BJ155" s="17" t="s">
        <v>88</v>
      </c>
      <c r="BK155" s="150">
        <f>ROUND(I155*H155,2)</f>
        <v>0</v>
      </c>
      <c r="BL155" s="17" t="s">
        <v>120</v>
      </c>
      <c r="BM155" s="149" t="s">
        <v>429</v>
      </c>
    </row>
    <row r="156" spans="2:65" s="1" customFormat="1" ht="29.25" x14ac:dyDescent="0.2">
      <c r="B156" s="33"/>
      <c r="D156" s="155" t="s">
        <v>318</v>
      </c>
      <c r="F156" s="156" t="s">
        <v>9655</v>
      </c>
      <c r="I156" s="153"/>
      <c r="L156" s="33"/>
      <c r="M156" s="154"/>
      <c r="T156" s="57"/>
      <c r="AT156" s="17" t="s">
        <v>318</v>
      </c>
      <c r="AU156" s="17" t="s">
        <v>88</v>
      </c>
    </row>
    <row r="157" spans="2:65" s="1" customFormat="1" ht="16.5" customHeight="1" x14ac:dyDescent="0.2">
      <c r="B157" s="137"/>
      <c r="C157" s="138" t="s">
        <v>371</v>
      </c>
      <c r="D157" s="138" t="s">
        <v>311</v>
      </c>
      <c r="E157" s="139" t="s">
        <v>9656</v>
      </c>
      <c r="F157" s="140" t="s">
        <v>9657</v>
      </c>
      <c r="G157" s="141" t="s">
        <v>314</v>
      </c>
      <c r="H157" s="142">
        <v>1</v>
      </c>
      <c r="I157" s="143"/>
      <c r="J157" s="144">
        <f>ROUND(I157*H157,2)</f>
        <v>0</v>
      </c>
      <c r="K157" s="140" t="s">
        <v>366</v>
      </c>
      <c r="L157" s="33"/>
      <c r="M157" s="145" t="s">
        <v>1</v>
      </c>
      <c r="N157" s="146" t="s">
        <v>46</v>
      </c>
      <c r="P157" s="147">
        <f>O157*H157</f>
        <v>0</v>
      </c>
      <c r="Q157" s="147">
        <v>0</v>
      </c>
      <c r="R157" s="147">
        <f>Q157*H157</f>
        <v>0</v>
      </c>
      <c r="S157" s="147">
        <v>0</v>
      </c>
      <c r="T157" s="148">
        <f>S157*H157</f>
        <v>0</v>
      </c>
      <c r="AR157" s="149" t="s">
        <v>120</v>
      </c>
      <c r="AT157" s="149" t="s">
        <v>311</v>
      </c>
      <c r="AU157" s="149" t="s">
        <v>88</v>
      </c>
      <c r="AY157" s="17" t="s">
        <v>309</v>
      </c>
      <c r="BE157" s="150">
        <f>IF(N157="základní",J157,0)</f>
        <v>0</v>
      </c>
      <c r="BF157" s="150">
        <f>IF(N157="snížená",J157,0)</f>
        <v>0</v>
      </c>
      <c r="BG157" s="150">
        <f>IF(N157="zákl. přenesená",J157,0)</f>
        <v>0</v>
      </c>
      <c r="BH157" s="150">
        <f>IF(N157="sníž. přenesená",J157,0)</f>
        <v>0</v>
      </c>
      <c r="BI157" s="150">
        <f>IF(N157="nulová",J157,0)</f>
        <v>0</v>
      </c>
      <c r="BJ157" s="17" t="s">
        <v>88</v>
      </c>
      <c r="BK157" s="150">
        <f>ROUND(I157*H157,2)</f>
        <v>0</v>
      </c>
      <c r="BL157" s="17" t="s">
        <v>120</v>
      </c>
      <c r="BM157" s="149" t="s">
        <v>435</v>
      </c>
    </row>
    <row r="158" spans="2:65" s="1" customFormat="1" ht="48.75" x14ac:dyDescent="0.2">
      <c r="B158" s="33"/>
      <c r="D158" s="155" t="s">
        <v>318</v>
      </c>
      <c r="F158" s="156" t="s">
        <v>9658</v>
      </c>
      <c r="I158" s="153"/>
      <c r="L158" s="33"/>
      <c r="M158" s="154"/>
      <c r="T158" s="57"/>
      <c r="AT158" s="17" t="s">
        <v>318</v>
      </c>
      <c r="AU158" s="17" t="s">
        <v>88</v>
      </c>
    </row>
    <row r="159" spans="2:65" s="1" customFormat="1" ht="16.5" customHeight="1" x14ac:dyDescent="0.2">
      <c r="B159" s="137"/>
      <c r="C159" s="138" t="s">
        <v>437</v>
      </c>
      <c r="D159" s="138" t="s">
        <v>311</v>
      </c>
      <c r="E159" s="139" t="s">
        <v>9659</v>
      </c>
      <c r="F159" s="140" t="s">
        <v>9660</v>
      </c>
      <c r="G159" s="141" t="s">
        <v>9661</v>
      </c>
      <c r="H159" s="142">
        <v>1</v>
      </c>
      <c r="I159" s="143"/>
      <c r="J159" s="144">
        <f>ROUND(I159*H159,2)</f>
        <v>0</v>
      </c>
      <c r="K159" s="140" t="s">
        <v>366</v>
      </c>
      <c r="L159" s="33"/>
      <c r="M159" s="145" t="s">
        <v>1</v>
      </c>
      <c r="N159" s="146" t="s">
        <v>46</v>
      </c>
      <c r="P159" s="147">
        <f>O159*H159</f>
        <v>0</v>
      </c>
      <c r="Q159" s="147">
        <v>0</v>
      </c>
      <c r="R159" s="147">
        <f>Q159*H159</f>
        <v>0</v>
      </c>
      <c r="S159" s="147">
        <v>0</v>
      </c>
      <c r="T159" s="148">
        <f>S159*H159</f>
        <v>0</v>
      </c>
      <c r="AR159" s="149" t="s">
        <v>120</v>
      </c>
      <c r="AT159" s="149" t="s">
        <v>311</v>
      </c>
      <c r="AU159" s="149" t="s">
        <v>88</v>
      </c>
      <c r="AY159" s="17" t="s">
        <v>309</v>
      </c>
      <c r="BE159" s="150">
        <f>IF(N159="základní",J159,0)</f>
        <v>0</v>
      </c>
      <c r="BF159" s="150">
        <f>IF(N159="snížená",J159,0)</f>
        <v>0</v>
      </c>
      <c r="BG159" s="150">
        <f>IF(N159="zákl. přenesená",J159,0)</f>
        <v>0</v>
      </c>
      <c r="BH159" s="150">
        <f>IF(N159="sníž. přenesená",J159,0)</f>
        <v>0</v>
      </c>
      <c r="BI159" s="150">
        <f>IF(N159="nulová",J159,0)</f>
        <v>0</v>
      </c>
      <c r="BJ159" s="17" t="s">
        <v>88</v>
      </c>
      <c r="BK159" s="150">
        <f>ROUND(I159*H159,2)</f>
        <v>0</v>
      </c>
      <c r="BL159" s="17" t="s">
        <v>120</v>
      </c>
      <c r="BM159" s="149" t="s">
        <v>440</v>
      </c>
    </row>
    <row r="160" spans="2:65" s="1" customFormat="1" ht="16.5" customHeight="1" x14ac:dyDescent="0.2">
      <c r="B160" s="137"/>
      <c r="C160" s="138" t="s">
        <v>376</v>
      </c>
      <c r="D160" s="138" t="s">
        <v>311</v>
      </c>
      <c r="E160" s="139" t="s">
        <v>9662</v>
      </c>
      <c r="F160" s="140" t="s">
        <v>9663</v>
      </c>
      <c r="G160" s="141" t="s">
        <v>314</v>
      </c>
      <c r="H160" s="142">
        <v>108</v>
      </c>
      <c r="I160" s="143"/>
      <c r="J160" s="144">
        <f>ROUND(I160*H160,2)</f>
        <v>0</v>
      </c>
      <c r="K160" s="140" t="s">
        <v>366</v>
      </c>
      <c r="L160" s="33"/>
      <c r="M160" s="145" t="s">
        <v>1</v>
      </c>
      <c r="N160" s="146" t="s">
        <v>46</v>
      </c>
      <c r="P160" s="147">
        <f>O160*H160</f>
        <v>0</v>
      </c>
      <c r="Q160" s="147">
        <v>0</v>
      </c>
      <c r="R160" s="147">
        <f>Q160*H160</f>
        <v>0</v>
      </c>
      <c r="S160" s="147">
        <v>0</v>
      </c>
      <c r="T160" s="148">
        <f>S160*H160</f>
        <v>0</v>
      </c>
      <c r="AR160" s="149" t="s">
        <v>120</v>
      </c>
      <c r="AT160" s="149" t="s">
        <v>311</v>
      </c>
      <c r="AU160" s="149" t="s">
        <v>88</v>
      </c>
      <c r="AY160" s="17" t="s">
        <v>309</v>
      </c>
      <c r="BE160" s="150">
        <f>IF(N160="základní",J160,0)</f>
        <v>0</v>
      </c>
      <c r="BF160" s="150">
        <f>IF(N160="snížená",J160,0)</f>
        <v>0</v>
      </c>
      <c r="BG160" s="150">
        <f>IF(N160="zákl. přenesená",J160,0)</f>
        <v>0</v>
      </c>
      <c r="BH160" s="150">
        <f>IF(N160="sníž. přenesená",J160,0)</f>
        <v>0</v>
      </c>
      <c r="BI160" s="150">
        <f>IF(N160="nulová",J160,0)</f>
        <v>0</v>
      </c>
      <c r="BJ160" s="17" t="s">
        <v>88</v>
      </c>
      <c r="BK160" s="150">
        <f>ROUND(I160*H160,2)</f>
        <v>0</v>
      </c>
      <c r="BL160" s="17" t="s">
        <v>120</v>
      </c>
      <c r="BM160" s="149" t="s">
        <v>443</v>
      </c>
    </row>
    <row r="161" spans="2:65" s="1" customFormat="1" ht="29.25" x14ac:dyDescent="0.2">
      <c r="B161" s="33"/>
      <c r="D161" s="155" t="s">
        <v>318</v>
      </c>
      <c r="F161" s="156" t="s">
        <v>9664</v>
      </c>
      <c r="I161" s="153"/>
      <c r="L161" s="33"/>
      <c r="M161" s="154"/>
      <c r="T161" s="57"/>
      <c r="AT161" s="17" t="s">
        <v>318</v>
      </c>
      <c r="AU161" s="17" t="s">
        <v>88</v>
      </c>
    </row>
    <row r="162" spans="2:65" s="1" customFormat="1" ht="16.5" customHeight="1" x14ac:dyDescent="0.2">
      <c r="B162" s="137"/>
      <c r="C162" s="138" t="s">
        <v>444</v>
      </c>
      <c r="D162" s="138" t="s">
        <v>311</v>
      </c>
      <c r="E162" s="139" t="s">
        <v>9665</v>
      </c>
      <c r="F162" s="140" t="s">
        <v>9666</v>
      </c>
      <c r="G162" s="141" t="s">
        <v>314</v>
      </c>
      <c r="H162" s="142">
        <v>4</v>
      </c>
      <c r="I162" s="143"/>
      <c r="J162" s="144">
        <f t="shared" ref="J162:J179" si="20">ROUND(I162*H162,2)</f>
        <v>0</v>
      </c>
      <c r="K162" s="140" t="s">
        <v>366</v>
      </c>
      <c r="L162" s="33"/>
      <c r="M162" s="145" t="s">
        <v>1</v>
      </c>
      <c r="N162" s="146" t="s">
        <v>46</v>
      </c>
      <c r="P162" s="147">
        <f t="shared" ref="P162:P179" si="21">O162*H162</f>
        <v>0</v>
      </c>
      <c r="Q162" s="147">
        <v>0</v>
      </c>
      <c r="R162" s="147">
        <f t="shared" ref="R162:R179" si="22">Q162*H162</f>
        <v>0</v>
      </c>
      <c r="S162" s="147">
        <v>0</v>
      </c>
      <c r="T162" s="148">
        <f t="shared" ref="T162:T179" si="23">S162*H162</f>
        <v>0</v>
      </c>
      <c r="AR162" s="149" t="s">
        <v>120</v>
      </c>
      <c r="AT162" s="149" t="s">
        <v>311</v>
      </c>
      <c r="AU162" s="149" t="s">
        <v>88</v>
      </c>
      <c r="AY162" s="17" t="s">
        <v>309</v>
      </c>
      <c r="BE162" s="150">
        <f t="shared" ref="BE162:BE179" si="24">IF(N162="základní",J162,0)</f>
        <v>0</v>
      </c>
      <c r="BF162" s="150">
        <f t="shared" ref="BF162:BF179" si="25">IF(N162="snížená",J162,0)</f>
        <v>0</v>
      </c>
      <c r="BG162" s="150">
        <f t="shared" ref="BG162:BG179" si="26">IF(N162="zákl. přenesená",J162,0)</f>
        <v>0</v>
      </c>
      <c r="BH162" s="150">
        <f t="shared" ref="BH162:BH179" si="27">IF(N162="sníž. přenesená",J162,0)</f>
        <v>0</v>
      </c>
      <c r="BI162" s="150">
        <f t="shared" ref="BI162:BI179" si="28">IF(N162="nulová",J162,0)</f>
        <v>0</v>
      </c>
      <c r="BJ162" s="17" t="s">
        <v>88</v>
      </c>
      <c r="BK162" s="150">
        <f t="shared" ref="BK162:BK179" si="29">ROUND(I162*H162,2)</f>
        <v>0</v>
      </c>
      <c r="BL162" s="17" t="s">
        <v>120</v>
      </c>
      <c r="BM162" s="149" t="s">
        <v>447</v>
      </c>
    </row>
    <row r="163" spans="2:65" s="1" customFormat="1" ht="16.5" customHeight="1" x14ac:dyDescent="0.2">
      <c r="B163" s="137"/>
      <c r="C163" s="138" t="s">
        <v>381</v>
      </c>
      <c r="D163" s="138" t="s">
        <v>311</v>
      </c>
      <c r="E163" s="139" t="s">
        <v>9667</v>
      </c>
      <c r="F163" s="140" t="s">
        <v>9668</v>
      </c>
      <c r="G163" s="141" t="s">
        <v>4346</v>
      </c>
      <c r="H163" s="142">
        <v>1</v>
      </c>
      <c r="I163" s="143"/>
      <c r="J163" s="144">
        <f t="shared" si="20"/>
        <v>0</v>
      </c>
      <c r="K163" s="140" t="s">
        <v>366</v>
      </c>
      <c r="L163" s="33"/>
      <c r="M163" s="145" t="s">
        <v>1</v>
      </c>
      <c r="N163" s="146" t="s">
        <v>46</v>
      </c>
      <c r="P163" s="147">
        <f t="shared" si="21"/>
        <v>0</v>
      </c>
      <c r="Q163" s="147">
        <v>0</v>
      </c>
      <c r="R163" s="147">
        <f t="shared" si="22"/>
        <v>0</v>
      </c>
      <c r="S163" s="147">
        <v>0</v>
      </c>
      <c r="T163" s="148">
        <f t="shared" si="23"/>
        <v>0</v>
      </c>
      <c r="AR163" s="149" t="s">
        <v>120</v>
      </c>
      <c r="AT163" s="149" t="s">
        <v>311</v>
      </c>
      <c r="AU163" s="149" t="s">
        <v>88</v>
      </c>
      <c r="AY163" s="17" t="s">
        <v>309</v>
      </c>
      <c r="BE163" s="150">
        <f t="shared" si="24"/>
        <v>0</v>
      </c>
      <c r="BF163" s="150">
        <f t="shared" si="25"/>
        <v>0</v>
      </c>
      <c r="BG163" s="150">
        <f t="shared" si="26"/>
        <v>0</v>
      </c>
      <c r="BH163" s="150">
        <f t="shared" si="27"/>
        <v>0</v>
      </c>
      <c r="BI163" s="150">
        <f t="shared" si="28"/>
        <v>0</v>
      </c>
      <c r="BJ163" s="17" t="s">
        <v>88</v>
      </c>
      <c r="BK163" s="150">
        <f t="shared" si="29"/>
        <v>0</v>
      </c>
      <c r="BL163" s="17" t="s">
        <v>120</v>
      </c>
      <c r="BM163" s="149" t="s">
        <v>452</v>
      </c>
    </row>
    <row r="164" spans="2:65" s="1" customFormat="1" ht="16.5" customHeight="1" x14ac:dyDescent="0.2">
      <c r="B164" s="137"/>
      <c r="C164" s="138" t="s">
        <v>458</v>
      </c>
      <c r="D164" s="138" t="s">
        <v>311</v>
      </c>
      <c r="E164" s="139" t="s">
        <v>9669</v>
      </c>
      <c r="F164" s="140" t="s">
        <v>9670</v>
      </c>
      <c r="G164" s="141" t="s">
        <v>314</v>
      </c>
      <c r="H164" s="142">
        <v>1</v>
      </c>
      <c r="I164" s="143"/>
      <c r="J164" s="144">
        <f t="shared" si="20"/>
        <v>0</v>
      </c>
      <c r="K164" s="140" t="s">
        <v>366</v>
      </c>
      <c r="L164" s="33"/>
      <c r="M164" s="145" t="s">
        <v>1</v>
      </c>
      <c r="N164" s="146" t="s">
        <v>46</v>
      </c>
      <c r="P164" s="147">
        <f t="shared" si="21"/>
        <v>0</v>
      </c>
      <c r="Q164" s="147">
        <v>0</v>
      </c>
      <c r="R164" s="147">
        <f t="shared" si="22"/>
        <v>0</v>
      </c>
      <c r="S164" s="147">
        <v>0</v>
      </c>
      <c r="T164" s="148">
        <f t="shared" si="23"/>
        <v>0</v>
      </c>
      <c r="AR164" s="149" t="s">
        <v>120</v>
      </c>
      <c r="AT164" s="149" t="s">
        <v>311</v>
      </c>
      <c r="AU164" s="149" t="s">
        <v>88</v>
      </c>
      <c r="AY164" s="17" t="s">
        <v>309</v>
      </c>
      <c r="BE164" s="150">
        <f t="shared" si="24"/>
        <v>0</v>
      </c>
      <c r="BF164" s="150">
        <f t="shared" si="25"/>
        <v>0</v>
      </c>
      <c r="BG164" s="150">
        <f t="shared" si="26"/>
        <v>0</v>
      </c>
      <c r="BH164" s="150">
        <f t="shared" si="27"/>
        <v>0</v>
      </c>
      <c r="BI164" s="150">
        <f t="shared" si="28"/>
        <v>0</v>
      </c>
      <c r="BJ164" s="17" t="s">
        <v>88</v>
      </c>
      <c r="BK164" s="150">
        <f t="shared" si="29"/>
        <v>0</v>
      </c>
      <c r="BL164" s="17" t="s">
        <v>120</v>
      </c>
      <c r="BM164" s="149" t="s">
        <v>461</v>
      </c>
    </row>
    <row r="165" spans="2:65" s="1" customFormat="1" ht="16.5" customHeight="1" x14ac:dyDescent="0.2">
      <c r="B165" s="137"/>
      <c r="C165" s="138" t="s">
        <v>385</v>
      </c>
      <c r="D165" s="138" t="s">
        <v>311</v>
      </c>
      <c r="E165" s="139" t="s">
        <v>9671</v>
      </c>
      <c r="F165" s="140" t="s">
        <v>9672</v>
      </c>
      <c r="G165" s="141" t="s">
        <v>314</v>
      </c>
      <c r="H165" s="142">
        <v>1</v>
      </c>
      <c r="I165" s="143"/>
      <c r="J165" s="144">
        <f t="shared" si="20"/>
        <v>0</v>
      </c>
      <c r="K165" s="140" t="s">
        <v>366</v>
      </c>
      <c r="L165" s="33"/>
      <c r="M165" s="145" t="s">
        <v>1</v>
      </c>
      <c r="N165" s="146" t="s">
        <v>46</v>
      </c>
      <c r="P165" s="147">
        <f t="shared" si="21"/>
        <v>0</v>
      </c>
      <c r="Q165" s="147">
        <v>0</v>
      </c>
      <c r="R165" s="147">
        <f t="shared" si="22"/>
        <v>0</v>
      </c>
      <c r="S165" s="147">
        <v>0</v>
      </c>
      <c r="T165" s="148">
        <f t="shared" si="23"/>
        <v>0</v>
      </c>
      <c r="AR165" s="149" t="s">
        <v>120</v>
      </c>
      <c r="AT165" s="149" t="s">
        <v>311</v>
      </c>
      <c r="AU165" s="149" t="s">
        <v>88</v>
      </c>
      <c r="AY165" s="17" t="s">
        <v>309</v>
      </c>
      <c r="BE165" s="150">
        <f t="shared" si="24"/>
        <v>0</v>
      </c>
      <c r="BF165" s="150">
        <f t="shared" si="25"/>
        <v>0</v>
      </c>
      <c r="BG165" s="150">
        <f t="shared" si="26"/>
        <v>0</v>
      </c>
      <c r="BH165" s="150">
        <f t="shared" si="27"/>
        <v>0</v>
      </c>
      <c r="BI165" s="150">
        <f t="shared" si="28"/>
        <v>0</v>
      </c>
      <c r="BJ165" s="17" t="s">
        <v>88</v>
      </c>
      <c r="BK165" s="150">
        <f t="shared" si="29"/>
        <v>0</v>
      </c>
      <c r="BL165" s="17" t="s">
        <v>120</v>
      </c>
      <c r="BM165" s="149" t="s">
        <v>468</v>
      </c>
    </row>
    <row r="166" spans="2:65" s="1" customFormat="1" ht="16.5" customHeight="1" x14ac:dyDescent="0.2">
      <c r="B166" s="137"/>
      <c r="C166" s="138" t="s">
        <v>471</v>
      </c>
      <c r="D166" s="138" t="s">
        <v>311</v>
      </c>
      <c r="E166" s="139" t="s">
        <v>9673</v>
      </c>
      <c r="F166" s="140" t="s">
        <v>9674</v>
      </c>
      <c r="G166" s="141" t="s">
        <v>434</v>
      </c>
      <c r="H166" s="142">
        <v>120</v>
      </c>
      <c r="I166" s="143"/>
      <c r="J166" s="144">
        <f t="shared" si="20"/>
        <v>0</v>
      </c>
      <c r="K166" s="140" t="s">
        <v>366</v>
      </c>
      <c r="L166" s="33"/>
      <c r="M166" s="145" t="s">
        <v>1</v>
      </c>
      <c r="N166" s="146" t="s">
        <v>46</v>
      </c>
      <c r="P166" s="147">
        <f t="shared" si="21"/>
        <v>0</v>
      </c>
      <c r="Q166" s="147">
        <v>0</v>
      </c>
      <c r="R166" s="147">
        <f t="shared" si="22"/>
        <v>0</v>
      </c>
      <c r="S166" s="147">
        <v>0</v>
      </c>
      <c r="T166" s="148">
        <f t="shared" si="23"/>
        <v>0</v>
      </c>
      <c r="AR166" s="149" t="s">
        <v>120</v>
      </c>
      <c r="AT166" s="149" t="s">
        <v>311</v>
      </c>
      <c r="AU166" s="149" t="s">
        <v>88</v>
      </c>
      <c r="AY166" s="17" t="s">
        <v>309</v>
      </c>
      <c r="BE166" s="150">
        <f t="shared" si="24"/>
        <v>0</v>
      </c>
      <c r="BF166" s="150">
        <f t="shared" si="25"/>
        <v>0</v>
      </c>
      <c r="BG166" s="150">
        <f t="shared" si="26"/>
        <v>0</v>
      </c>
      <c r="BH166" s="150">
        <f t="shared" si="27"/>
        <v>0</v>
      </c>
      <c r="BI166" s="150">
        <f t="shared" si="28"/>
        <v>0</v>
      </c>
      <c r="BJ166" s="17" t="s">
        <v>88</v>
      </c>
      <c r="BK166" s="150">
        <f t="shared" si="29"/>
        <v>0</v>
      </c>
      <c r="BL166" s="17" t="s">
        <v>120</v>
      </c>
      <c r="BM166" s="149" t="s">
        <v>474</v>
      </c>
    </row>
    <row r="167" spans="2:65" s="1" customFormat="1" ht="16.5" customHeight="1" x14ac:dyDescent="0.2">
      <c r="B167" s="137"/>
      <c r="C167" s="138" t="s">
        <v>392</v>
      </c>
      <c r="D167" s="138" t="s">
        <v>311</v>
      </c>
      <c r="E167" s="139" t="s">
        <v>9675</v>
      </c>
      <c r="F167" s="140" t="s">
        <v>9676</v>
      </c>
      <c r="G167" s="141" t="s">
        <v>434</v>
      </c>
      <c r="H167" s="142">
        <v>30</v>
      </c>
      <c r="I167" s="143"/>
      <c r="J167" s="144">
        <f t="shared" si="20"/>
        <v>0</v>
      </c>
      <c r="K167" s="140" t="s">
        <v>366</v>
      </c>
      <c r="L167" s="33"/>
      <c r="M167" s="145" t="s">
        <v>1</v>
      </c>
      <c r="N167" s="146" t="s">
        <v>46</v>
      </c>
      <c r="P167" s="147">
        <f t="shared" si="21"/>
        <v>0</v>
      </c>
      <c r="Q167" s="147">
        <v>0</v>
      </c>
      <c r="R167" s="147">
        <f t="shared" si="22"/>
        <v>0</v>
      </c>
      <c r="S167" s="147">
        <v>0</v>
      </c>
      <c r="T167" s="148">
        <f t="shared" si="23"/>
        <v>0</v>
      </c>
      <c r="AR167" s="149" t="s">
        <v>120</v>
      </c>
      <c r="AT167" s="149" t="s">
        <v>311</v>
      </c>
      <c r="AU167" s="149" t="s">
        <v>88</v>
      </c>
      <c r="AY167" s="17" t="s">
        <v>309</v>
      </c>
      <c r="BE167" s="150">
        <f t="shared" si="24"/>
        <v>0</v>
      </c>
      <c r="BF167" s="150">
        <f t="shared" si="25"/>
        <v>0</v>
      </c>
      <c r="BG167" s="150">
        <f t="shared" si="26"/>
        <v>0</v>
      </c>
      <c r="BH167" s="150">
        <f t="shared" si="27"/>
        <v>0</v>
      </c>
      <c r="BI167" s="150">
        <f t="shared" si="28"/>
        <v>0</v>
      </c>
      <c r="BJ167" s="17" t="s">
        <v>88</v>
      </c>
      <c r="BK167" s="150">
        <f t="shared" si="29"/>
        <v>0</v>
      </c>
      <c r="BL167" s="17" t="s">
        <v>120</v>
      </c>
      <c r="BM167" s="149" t="s">
        <v>478</v>
      </c>
    </row>
    <row r="168" spans="2:65" s="1" customFormat="1" ht="16.5" customHeight="1" x14ac:dyDescent="0.2">
      <c r="B168" s="137"/>
      <c r="C168" s="138" t="s">
        <v>480</v>
      </c>
      <c r="D168" s="138" t="s">
        <v>311</v>
      </c>
      <c r="E168" s="139" t="s">
        <v>9677</v>
      </c>
      <c r="F168" s="140" t="s">
        <v>9678</v>
      </c>
      <c r="G168" s="141" t="s">
        <v>434</v>
      </c>
      <c r="H168" s="142">
        <v>120</v>
      </c>
      <c r="I168" s="143"/>
      <c r="J168" s="144">
        <f t="shared" si="20"/>
        <v>0</v>
      </c>
      <c r="K168" s="140" t="s">
        <v>366</v>
      </c>
      <c r="L168" s="33"/>
      <c r="M168" s="145" t="s">
        <v>1</v>
      </c>
      <c r="N168" s="146" t="s">
        <v>46</v>
      </c>
      <c r="P168" s="147">
        <f t="shared" si="21"/>
        <v>0</v>
      </c>
      <c r="Q168" s="147">
        <v>0</v>
      </c>
      <c r="R168" s="147">
        <f t="shared" si="22"/>
        <v>0</v>
      </c>
      <c r="S168" s="147">
        <v>0</v>
      </c>
      <c r="T168" s="148">
        <f t="shared" si="23"/>
        <v>0</v>
      </c>
      <c r="AR168" s="149" t="s">
        <v>120</v>
      </c>
      <c r="AT168" s="149" t="s">
        <v>311</v>
      </c>
      <c r="AU168" s="149" t="s">
        <v>88</v>
      </c>
      <c r="AY168" s="17" t="s">
        <v>309</v>
      </c>
      <c r="BE168" s="150">
        <f t="shared" si="24"/>
        <v>0</v>
      </c>
      <c r="BF168" s="150">
        <f t="shared" si="25"/>
        <v>0</v>
      </c>
      <c r="BG168" s="150">
        <f t="shared" si="26"/>
        <v>0</v>
      </c>
      <c r="BH168" s="150">
        <f t="shared" si="27"/>
        <v>0</v>
      </c>
      <c r="BI168" s="150">
        <f t="shared" si="28"/>
        <v>0</v>
      </c>
      <c r="BJ168" s="17" t="s">
        <v>88</v>
      </c>
      <c r="BK168" s="150">
        <f t="shared" si="29"/>
        <v>0</v>
      </c>
      <c r="BL168" s="17" t="s">
        <v>120</v>
      </c>
      <c r="BM168" s="149" t="s">
        <v>483</v>
      </c>
    </row>
    <row r="169" spans="2:65" s="1" customFormat="1" ht="16.5" customHeight="1" x14ac:dyDescent="0.2">
      <c r="B169" s="137"/>
      <c r="C169" s="138" t="s">
        <v>398</v>
      </c>
      <c r="D169" s="138" t="s">
        <v>311</v>
      </c>
      <c r="E169" s="139" t="s">
        <v>9679</v>
      </c>
      <c r="F169" s="140" t="s">
        <v>9680</v>
      </c>
      <c r="G169" s="141" t="s">
        <v>434</v>
      </c>
      <c r="H169" s="142">
        <v>20</v>
      </c>
      <c r="I169" s="143"/>
      <c r="J169" s="144">
        <f t="shared" si="20"/>
        <v>0</v>
      </c>
      <c r="K169" s="140" t="s">
        <v>366</v>
      </c>
      <c r="L169" s="33"/>
      <c r="M169" s="145" t="s">
        <v>1</v>
      </c>
      <c r="N169" s="146" t="s">
        <v>46</v>
      </c>
      <c r="P169" s="147">
        <f t="shared" si="21"/>
        <v>0</v>
      </c>
      <c r="Q169" s="147">
        <v>0</v>
      </c>
      <c r="R169" s="147">
        <f t="shared" si="22"/>
        <v>0</v>
      </c>
      <c r="S169" s="147">
        <v>0</v>
      </c>
      <c r="T169" s="148">
        <f t="shared" si="23"/>
        <v>0</v>
      </c>
      <c r="AR169" s="149" t="s">
        <v>120</v>
      </c>
      <c r="AT169" s="149" t="s">
        <v>311</v>
      </c>
      <c r="AU169" s="149" t="s">
        <v>88</v>
      </c>
      <c r="AY169" s="17" t="s">
        <v>309</v>
      </c>
      <c r="BE169" s="150">
        <f t="shared" si="24"/>
        <v>0</v>
      </c>
      <c r="BF169" s="150">
        <f t="shared" si="25"/>
        <v>0</v>
      </c>
      <c r="BG169" s="150">
        <f t="shared" si="26"/>
        <v>0</v>
      </c>
      <c r="BH169" s="150">
        <f t="shared" si="27"/>
        <v>0</v>
      </c>
      <c r="BI169" s="150">
        <f t="shared" si="28"/>
        <v>0</v>
      </c>
      <c r="BJ169" s="17" t="s">
        <v>88</v>
      </c>
      <c r="BK169" s="150">
        <f t="shared" si="29"/>
        <v>0</v>
      </c>
      <c r="BL169" s="17" t="s">
        <v>120</v>
      </c>
      <c r="BM169" s="149" t="s">
        <v>488</v>
      </c>
    </row>
    <row r="170" spans="2:65" s="1" customFormat="1" ht="16.5" customHeight="1" x14ac:dyDescent="0.2">
      <c r="B170" s="137"/>
      <c r="C170" s="138" t="s">
        <v>491</v>
      </c>
      <c r="D170" s="138" t="s">
        <v>311</v>
      </c>
      <c r="E170" s="139" t="s">
        <v>9681</v>
      </c>
      <c r="F170" s="140" t="s">
        <v>9682</v>
      </c>
      <c r="G170" s="141" t="s">
        <v>434</v>
      </c>
      <c r="H170" s="142">
        <v>1300</v>
      </c>
      <c r="I170" s="143"/>
      <c r="J170" s="144">
        <f t="shared" si="20"/>
        <v>0</v>
      </c>
      <c r="K170" s="140" t="s">
        <v>366</v>
      </c>
      <c r="L170" s="33"/>
      <c r="M170" s="145" t="s">
        <v>1</v>
      </c>
      <c r="N170" s="146" t="s">
        <v>46</v>
      </c>
      <c r="P170" s="147">
        <f t="shared" si="21"/>
        <v>0</v>
      </c>
      <c r="Q170" s="147">
        <v>0</v>
      </c>
      <c r="R170" s="147">
        <f t="shared" si="22"/>
        <v>0</v>
      </c>
      <c r="S170" s="147">
        <v>0</v>
      </c>
      <c r="T170" s="148">
        <f t="shared" si="23"/>
        <v>0</v>
      </c>
      <c r="AR170" s="149" t="s">
        <v>120</v>
      </c>
      <c r="AT170" s="149" t="s">
        <v>311</v>
      </c>
      <c r="AU170" s="149" t="s">
        <v>88</v>
      </c>
      <c r="AY170" s="17" t="s">
        <v>309</v>
      </c>
      <c r="BE170" s="150">
        <f t="shared" si="24"/>
        <v>0</v>
      </c>
      <c r="BF170" s="150">
        <f t="shared" si="25"/>
        <v>0</v>
      </c>
      <c r="BG170" s="150">
        <f t="shared" si="26"/>
        <v>0</v>
      </c>
      <c r="BH170" s="150">
        <f t="shared" si="27"/>
        <v>0</v>
      </c>
      <c r="BI170" s="150">
        <f t="shared" si="28"/>
        <v>0</v>
      </c>
      <c r="BJ170" s="17" t="s">
        <v>88</v>
      </c>
      <c r="BK170" s="150">
        <f t="shared" si="29"/>
        <v>0</v>
      </c>
      <c r="BL170" s="17" t="s">
        <v>120</v>
      </c>
      <c r="BM170" s="149" t="s">
        <v>494</v>
      </c>
    </row>
    <row r="171" spans="2:65" s="1" customFormat="1" ht="16.5" customHeight="1" x14ac:dyDescent="0.2">
      <c r="B171" s="137"/>
      <c r="C171" s="138" t="s">
        <v>402</v>
      </c>
      <c r="D171" s="138" t="s">
        <v>311</v>
      </c>
      <c r="E171" s="139" t="s">
        <v>9683</v>
      </c>
      <c r="F171" s="140" t="s">
        <v>9684</v>
      </c>
      <c r="G171" s="141" t="s">
        <v>434</v>
      </c>
      <c r="H171" s="142">
        <v>30</v>
      </c>
      <c r="I171" s="143"/>
      <c r="J171" s="144">
        <f t="shared" si="20"/>
        <v>0</v>
      </c>
      <c r="K171" s="140" t="s">
        <v>366</v>
      </c>
      <c r="L171" s="33"/>
      <c r="M171" s="145" t="s">
        <v>1</v>
      </c>
      <c r="N171" s="146" t="s">
        <v>46</v>
      </c>
      <c r="P171" s="147">
        <f t="shared" si="21"/>
        <v>0</v>
      </c>
      <c r="Q171" s="147">
        <v>0</v>
      </c>
      <c r="R171" s="147">
        <f t="shared" si="22"/>
        <v>0</v>
      </c>
      <c r="S171" s="147">
        <v>0</v>
      </c>
      <c r="T171" s="148">
        <f t="shared" si="23"/>
        <v>0</v>
      </c>
      <c r="AR171" s="149" t="s">
        <v>120</v>
      </c>
      <c r="AT171" s="149" t="s">
        <v>311</v>
      </c>
      <c r="AU171" s="149" t="s">
        <v>88</v>
      </c>
      <c r="AY171" s="17" t="s">
        <v>309</v>
      </c>
      <c r="BE171" s="150">
        <f t="shared" si="24"/>
        <v>0</v>
      </c>
      <c r="BF171" s="150">
        <f t="shared" si="25"/>
        <v>0</v>
      </c>
      <c r="BG171" s="150">
        <f t="shared" si="26"/>
        <v>0</v>
      </c>
      <c r="BH171" s="150">
        <f t="shared" si="27"/>
        <v>0</v>
      </c>
      <c r="BI171" s="150">
        <f t="shared" si="28"/>
        <v>0</v>
      </c>
      <c r="BJ171" s="17" t="s">
        <v>88</v>
      </c>
      <c r="BK171" s="150">
        <f t="shared" si="29"/>
        <v>0</v>
      </c>
      <c r="BL171" s="17" t="s">
        <v>120</v>
      </c>
      <c r="BM171" s="149" t="s">
        <v>501</v>
      </c>
    </row>
    <row r="172" spans="2:65" s="1" customFormat="1" ht="16.5" customHeight="1" x14ac:dyDescent="0.2">
      <c r="B172" s="137"/>
      <c r="C172" s="138" t="s">
        <v>503</v>
      </c>
      <c r="D172" s="138" t="s">
        <v>311</v>
      </c>
      <c r="E172" s="139" t="s">
        <v>9685</v>
      </c>
      <c r="F172" s="140" t="s">
        <v>9686</v>
      </c>
      <c r="G172" s="141" t="s">
        <v>314</v>
      </c>
      <c r="H172" s="142">
        <v>40</v>
      </c>
      <c r="I172" s="143"/>
      <c r="J172" s="144">
        <f t="shared" si="20"/>
        <v>0</v>
      </c>
      <c r="K172" s="140" t="s">
        <v>366</v>
      </c>
      <c r="L172" s="33"/>
      <c r="M172" s="145" t="s">
        <v>1</v>
      </c>
      <c r="N172" s="146" t="s">
        <v>46</v>
      </c>
      <c r="P172" s="147">
        <f t="shared" si="21"/>
        <v>0</v>
      </c>
      <c r="Q172" s="147">
        <v>0</v>
      </c>
      <c r="R172" s="147">
        <f t="shared" si="22"/>
        <v>0</v>
      </c>
      <c r="S172" s="147">
        <v>0</v>
      </c>
      <c r="T172" s="148">
        <f t="shared" si="23"/>
        <v>0</v>
      </c>
      <c r="AR172" s="149" t="s">
        <v>120</v>
      </c>
      <c r="AT172" s="149" t="s">
        <v>311</v>
      </c>
      <c r="AU172" s="149" t="s">
        <v>88</v>
      </c>
      <c r="AY172" s="17" t="s">
        <v>309</v>
      </c>
      <c r="BE172" s="150">
        <f t="shared" si="24"/>
        <v>0</v>
      </c>
      <c r="BF172" s="150">
        <f t="shared" si="25"/>
        <v>0</v>
      </c>
      <c r="BG172" s="150">
        <f t="shared" si="26"/>
        <v>0</v>
      </c>
      <c r="BH172" s="150">
        <f t="shared" si="27"/>
        <v>0</v>
      </c>
      <c r="BI172" s="150">
        <f t="shared" si="28"/>
        <v>0</v>
      </c>
      <c r="BJ172" s="17" t="s">
        <v>88</v>
      </c>
      <c r="BK172" s="150">
        <f t="shared" si="29"/>
        <v>0</v>
      </c>
      <c r="BL172" s="17" t="s">
        <v>120</v>
      </c>
      <c r="BM172" s="149" t="s">
        <v>506</v>
      </c>
    </row>
    <row r="173" spans="2:65" s="1" customFormat="1" ht="16.5" customHeight="1" x14ac:dyDescent="0.2">
      <c r="B173" s="137"/>
      <c r="C173" s="138" t="s">
        <v>406</v>
      </c>
      <c r="D173" s="138" t="s">
        <v>311</v>
      </c>
      <c r="E173" s="139" t="s">
        <v>9687</v>
      </c>
      <c r="F173" s="140" t="s">
        <v>9688</v>
      </c>
      <c r="G173" s="141" t="s">
        <v>434</v>
      </c>
      <c r="H173" s="142">
        <v>70</v>
      </c>
      <c r="I173" s="143"/>
      <c r="J173" s="144">
        <f t="shared" si="20"/>
        <v>0</v>
      </c>
      <c r="K173" s="140" t="s">
        <v>366</v>
      </c>
      <c r="L173" s="33"/>
      <c r="M173" s="145" t="s">
        <v>1</v>
      </c>
      <c r="N173" s="146" t="s">
        <v>46</v>
      </c>
      <c r="P173" s="147">
        <f t="shared" si="21"/>
        <v>0</v>
      </c>
      <c r="Q173" s="147">
        <v>0</v>
      </c>
      <c r="R173" s="147">
        <f t="shared" si="22"/>
        <v>0</v>
      </c>
      <c r="S173" s="147">
        <v>0</v>
      </c>
      <c r="T173" s="148">
        <f t="shared" si="23"/>
        <v>0</v>
      </c>
      <c r="AR173" s="149" t="s">
        <v>120</v>
      </c>
      <c r="AT173" s="149" t="s">
        <v>311</v>
      </c>
      <c r="AU173" s="149" t="s">
        <v>88</v>
      </c>
      <c r="AY173" s="17" t="s">
        <v>309</v>
      </c>
      <c r="BE173" s="150">
        <f t="shared" si="24"/>
        <v>0</v>
      </c>
      <c r="BF173" s="150">
        <f t="shared" si="25"/>
        <v>0</v>
      </c>
      <c r="BG173" s="150">
        <f t="shared" si="26"/>
        <v>0</v>
      </c>
      <c r="BH173" s="150">
        <f t="shared" si="27"/>
        <v>0</v>
      </c>
      <c r="BI173" s="150">
        <f t="shared" si="28"/>
        <v>0</v>
      </c>
      <c r="BJ173" s="17" t="s">
        <v>88</v>
      </c>
      <c r="BK173" s="150">
        <f t="shared" si="29"/>
        <v>0</v>
      </c>
      <c r="BL173" s="17" t="s">
        <v>120</v>
      </c>
      <c r="BM173" s="149" t="s">
        <v>513</v>
      </c>
    </row>
    <row r="174" spans="2:65" s="1" customFormat="1" ht="16.5" customHeight="1" x14ac:dyDescent="0.2">
      <c r="B174" s="137"/>
      <c r="C174" s="138" t="s">
        <v>516</v>
      </c>
      <c r="D174" s="138" t="s">
        <v>311</v>
      </c>
      <c r="E174" s="139" t="s">
        <v>9689</v>
      </c>
      <c r="F174" s="140" t="s">
        <v>9690</v>
      </c>
      <c r="G174" s="141" t="s">
        <v>434</v>
      </c>
      <c r="H174" s="142">
        <v>170</v>
      </c>
      <c r="I174" s="143"/>
      <c r="J174" s="144">
        <f t="shared" si="20"/>
        <v>0</v>
      </c>
      <c r="K174" s="140" t="s">
        <v>366</v>
      </c>
      <c r="L174" s="33"/>
      <c r="M174" s="145" t="s">
        <v>1</v>
      </c>
      <c r="N174" s="146" t="s">
        <v>46</v>
      </c>
      <c r="P174" s="147">
        <f t="shared" si="21"/>
        <v>0</v>
      </c>
      <c r="Q174" s="147">
        <v>0</v>
      </c>
      <c r="R174" s="147">
        <f t="shared" si="22"/>
        <v>0</v>
      </c>
      <c r="S174" s="147">
        <v>0</v>
      </c>
      <c r="T174" s="148">
        <f t="shared" si="23"/>
        <v>0</v>
      </c>
      <c r="AR174" s="149" t="s">
        <v>120</v>
      </c>
      <c r="AT174" s="149" t="s">
        <v>311</v>
      </c>
      <c r="AU174" s="149" t="s">
        <v>88</v>
      </c>
      <c r="AY174" s="17" t="s">
        <v>309</v>
      </c>
      <c r="BE174" s="150">
        <f t="shared" si="24"/>
        <v>0</v>
      </c>
      <c r="BF174" s="150">
        <f t="shared" si="25"/>
        <v>0</v>
      </c>
      <c r="BG174" s="150">
        <f t="shared" si="26"/>
        <v>0</v>
      </c>
      <c r="BH174" s="150">
        <f t="shared" si="27"/>
        <v>0</v>
      </c>
      <c r="BI174" s="150">
        <f t="shared" si="28"/>
        <v>0</v>
      </c>
      <c r="BJ174" s="17" t="s">
        <v>88</v>
      </c>
      <c r="BK174" s="150">
        <f t="shared" si="29"/>
        <v>0</v>
      </c>
      <c r="BL174" s="17" t="s">
        <v>120</v>
      </c>
      <c r="BM174" s="149" t="s">
        <v>519</v>
      </c>
    </row>
    <row r="175" spans="2:65" s="1" customFormat="1" ht="16.5" customHeight="1" x14ac:dyDescent="0.2">
      <c r="B175" s="137"/>
      <c r="C175" s="138" t="s">
        <v>410</v>
      </c>
      <c r="D175" s="138" t="s">
        <v>311</v>
      </c>
      <c r="E175" s="139" t="s">
        <v>9691</v>
      </c>
      <c r="F175" s="140" t="s">
        <v>9692</v>
      </c>
      <c r="G175" s="141" t="s">
        <v>434</v>
      </c>
      <c r="H175" s="142">
        <v>40</v>
      </c>
      <c r="I175" s="143"/>
      <c r="J175" s="144">
        <f t="shared" si="20"/>
        <v>0</v>
      </c>
      <c r="K175" s="140" t="s">
        <v>366</v>
      </c>
      <c r="L175" s="33"/>
      <c r="M175" s="145" t="s">
        <v>1</v>
      </c>
      <c r="N175" s="146" t="s">
        <v>46</v>
      </c>
      <c r="P175" s="147">
        <f t="shared" si="21"/>
        <v>0</v>
      </c>
      <c r="Q175" s="147">
        <v>0</v>
      </c>
      <c r="R175" s="147">
        <f t="shared" si="22"/>
        <v>0</v>
      </c>
      <c r="S175" s="147">
        <v>0</v>
      </c>
      <c r="T175" s="148">
        <f t="shared" si="23"/>
        <v>0</v>
      </c>
      <c r="AR175" s="149" t="s">
        <v>120</v>
      </c>
      <c r="AT175" s="149" t="s">
        <v>311</v>
      </c>
      <c r="AU175" s="149" t="s">
        <v>88</v>
      </c>
      <c r="AY175" s="17" t="s">
        <v>309</v>
      </c>
      <c r="BE175" s="150">
        <f t="shared" si="24"/>
        <v>0</v>
      </c>
      <c r="BF175" s="150">
        <f t="shared" si="25"/>
        <v>0</v>
      </c>
      <c r="BG175" s="150">
        <f t="shared" si="26"/>
        <v>0</v>
      </c>
      <c r="BH175" s="150">
        <f t="shared" si="27"/>
        <v>0</v>
      </c>
      <c r="BI175" s="150">
        <f t="shared" si="28"/>
        <v>0</v>
      </c>
      <c r="BJ175" s="17" t="s">
        <v>88</v>
      </c>
      <c r="BK175" s="150">
        <f t="shared" si="29"/>
        <v>0</v>
      </c>
      <c r="BL175" s="17" t="s">
        <v>120</v>
      </c>
      <c r="BM175" s="149" t="s">
        <v>521</v>
      </c>
    </row>
    <row r="176" spans="2:65" s="1" customFormat="1" ht="16.5" customHeight="1" x14ac:dyDescent="0.2">
      <c r="B176" s="137"/>
      <c r="C176" s="138" t="s">
        <v>523</v>
      </c>
      <c r="D176" s="138" t="s">
        <v>311</v>
      </c>
      <c r="E176" s="139" t="s">
        <v>9693</v>
      </c>
      <c r="F176" s="140" t="s">
        <v>9694</v>
      </c>
      <c r="G176" s="141" t="s">
        <v>434</v>
      </c>
      <c r="H176" s="142">
        <v>200</v>
      </c>
      <c r="I176" s="143"/>
      <c r="J176" s="144">
        <f t="shared" si="20"/>
        <v>0</v>
      </c>
      <c r="K176" s="140" t="s">
        <v>366</v>
      </c>
      <c r="L176" s="33"/>
      <c r="M176" s="145" t="s">
        <v>1</v>
      </c>
      <c r="N176" s="146" t="s">
        <v>46</v>
      </c>
      <c r="P176" s="147">
        <f t="shared" si="21"/>
        <v>0</v>
      </c>
      <c r="Q176" s="147">
        <v>0</v>
      </c>
      <c r="R176" s="147">
        <f t="shared" si="22"/>
        <v>0</v>
      </c>
      <c r="S176" s="147">
        <v>0</v>
      </c>
      <c r="T176" s="148">
        <f t="shared" si="23"/>
        <v>0</v>
      </c>
      <c r="AR176" s="149" t="s">
        <v>120</v>
      </c>
      <c r="AT176" s="149" t="s">
        <v>311</v>
      </c>
      <c r="AU176" s="149" t="s">
        <v>88</v>
      </c>
      <c r="AY176" s="17" t="s">
        <v>309</v>
      </c>
      <c r="BE176" s="150">
        <f t="shared" si="24"/>
        <v>0</v>
      </c>
      <c r="BF176" s="150">
        <f t="shared" si="25"/>
        <v>0</v>
      </c>
      <c r="BG176" s="150">
        <f t="shared" si="26"/>
        <v>0</v>
      </c>
      <c r="BH176" s="150">
        <f t="shared" si="27"/>
        <v>0</v>
      </c>
      <c r="BI176" s="150">
        <f t="shared" si="28"/>
        <v>0</v>
      </c>
      <c r="BJ176" s="17" t="s">
        <v>88</v>
      </c>
      <c r="BK176" s="150">
        <f t="shared" si="29"/>
        <v>0</v>
      </c>
      <c r="BL176" s="17" t="s">
        <v>120</v>
      </c>
      <c r="BM176" s="149" t="s">
        <v>524</v>
      </c>
    </row>
    <row r="177" spans="2:65" s="1" customFormat="1" ht="16.5" customHeight="1" x14ac:dyDescent="0.2">
      <c r="B177" s="137"/>
      <c r="C177" s="138" t="s">
        <v>414</v>
      </c>
      <c r="D177" s="138" t="s">
        <v>311</v>
      </c>
      <c r="E177" s="139" t="s">
        <v>9695</v>
      </c>
      <c r="F177" s="140" t="s">
        <v>9696</v>
      </c>
      <c r="G177" s="141" t="s">
        <v>314</v>
      </c>
      <c r="H177" s="142">
        <v>1</v>
      </c>
      <c r="I177" s="143"/>
      <c r="J177" s="144">
        <f t="shared" si="20"/>
        <v>0</v>
      </c>
      <c r="K177" s="140" t="s">
        <v>366</v>
      </c>
      <c r="L177" s="33"/>
      <c r="M177" s="145" t="s">
        <v>1</v>
      </c>
      <c r="N177" s="146" t="s">
        <v>46</v>
      </c>
      <c r="P177" s="147">
        <f t="shared" si="21"/>
        <v>0</v>
      </c>
      <c r="Q177" s="147">
        <v>0</v>
      </c>
      <c r="R177" s="147">
        <f t="shared" si="22"/>
        <v>0</v>
      </c>
      <c r="S177" s="147">
        <v>0</v>
      </c>
      <c r="T177" s="148">
        <f t="shared" si="23"/>
        <v>0</v>
      </c>
      <c r="AR177" s="149" t="s">
        <v>120</v>
      </c>
      <c r="AT177" s="149" t="s">
        <v>311</v>
      </c>
      <c r="AU177" s="149" t="s">
        <v>88</v>
      </c>
      <c r="AY177" s="17" t="s">
        <v>309</v>
      </c>
      <c r="BE177" s="150">
        <f t="shared" si="24"/>
        <v>0</v>
      </c>
      <c r="BF177" s="150">
        <f t="shared" si="25"/>
        <v>0</v>
      </c>
      <c r="BG177" s="150">
        <f t="shared" si="26"/>
        <v>0</v>
      </c>
      <c r="BH177" s="150">
        <f t="shared" si="27"/>
        <v>0</v>
      </c>
      <c r="BI177" s="150">
        <f t="shared" si="28"/>
        <v>0</v>
      </c>
      <c r="BJ177" s="17" t="s">
        <v>88</v>
      </c>
      <c r="BK177" s="150">
        <f t="shared" si="29"/>
        <v>0</v>
      </c>
      <c r="BL177" s="17" t="s">
        <v>120</v>
      </c>
      <c r="BM177" s="149" t="s">
        <v>527</v>
      </c>
    </row>
    <row r="178" spans="2:65" s="1" customFormat="1" ht="16.5" customHeight="1" x14ac:dyDescent="0.2">
      <c r="B178" s="137"/>
      <c r="C178" s="138" t="s">
        <v>529</v>
      </c>
      <c r="D178" s="138" t="s">
        <v>311</v>
      </c>
      <c r="E178" s="139" t="s">
        <v>9697</v>
      </c>
      <c r="F178" s="140" t="s">
        <v>9698</v>
      </c>
      <c r="G178" s="141" t="s">
        <v>314</v>
      </c>
      <c r="H178" s="142">
        <v>300</v>
      </c>
      <c r="I178" s="143"/>
      <c r="J178" s="144">
        <f t="shared" si="20"/>
        <v>0</v>
      </c>
      <c r="K178" s="140" t="s">
        <v>366</v>
      </c>
      <c r="L178" s="33"/>
      <c r="M178" s="145" t="s">
        <v>1</v>
      </c>
      <c r="N178" s="146" t="s">
        <v>46</v>
      </c>
      <c r="P178" s="147">
        <f t="shared" si="21"/>
        <v>0</v>
      </c>
      <c r="Q178" s="147">
        <v>0</v>
      </c>
      <c r="R178" s="147">
        <f t="shared" si="22"/>
        <v>0</v>
      </c>
      <c r="S178" s="147">
        <v>0</v>
      </c>
      <c r="T178" s="148">
        <f t="shared" si="23"/>
        <v>0</v>
      </c>
      <c r="AR178" s="149" t="s">
        <v>120</v>
      </c>
      <c r="AT178" s="149" t="s">
        <v>311</v>
      </c>
      <c r="AU178" s="149" t="s">
        <v>88</v>
      </c>
      <c r="AY178" s="17" t="s">
        <v>309</v>
      </c>
      <c r="BE178" s="150">
        <f t="shared" si="24"/>
        <v>0</v>
      </c>
      <c r="BF178" s="150">
        <f t="shared" si="25"/>
        <v>0</v>
      </c>
      <c r="BG178" s="150">
        <f t="shared" si="26"/>
        <v>0</v>
      </c>
      <c r="BH178" s="150">
        <f t="shared" si="27"/>
        <v>0</v>
      </c>
      <c r="BI178" s="150">
        <f t="shared" si="28"/>
        <v>0</v>
      </c>
      <c r="BJ178" s="17" t="s">
        <v>88</v>
      </c>
      <c r="BK178" s="150">
        <f t="shared" si="29"/>
        <v>0</v>
      </c>
      <c r="BL178" s="17" t="s">
        <v>120</v>
      </c>
      <c r="BM178" s="149" t="s">
        <v>532</v>
      </c>
    </row>
    <row r="179" spans="2:65" s="1" customFormat="1" ht="16.5" customHeight="1" x14ac:dyDescent="0.2">
      <c r="B179" s="137"/>
      <c r="C179" s="138" t="s">
        <v>420</v>
      </c>
      <c r="D179" s="138" t="s">
        <v>311</v>
      </c>
      <c r="E179" s="139" t="s">
        <v>9699</v>
      </c>
      <c r="F179" s="140" t="s">
        <v>9700</v>
      </c>
      <c r="G179" s="141" t="s">
        <v>4346</v>
      </c>
      <c r="H179" s="142">
        <v>2</v>
      </c>
      <c r="I179" s="143"/>
      <c r="J179" s="144">
        <f t="shared" si="20"/>
        <v>0</v>
      </c>
      <c r="K179" s="140" t="s">
        <v>366</v>
      </c>
      <c r="L179" s="33"/>
      <c r="M179" s="145" t="s">
        <v>1</v>
      </c>
      <c r="N179" s="146" t="s">
        <v>46</v>
      </c>
      <c r="P179" s="147">
        <f t="shared" si="21"/>
        <v>0</v>
      </c>
      <c r="Q179" s="147">
        <v>0</v>
      </c>
      <c r="R179" s="147">
        <f t="shared" si="22"/>
        <v>0</v>
      </c>
      <c r="S179" s="147">
        <v>0</v>
      </c>
      <c r="T179" s="148">
        <f t="shared" si="23"/>
        <v>0</v>
      </c>
      <c r="AR179" s="149" t="s">
        <v>120</v>
      </c>
      <c r="AT179" s="149" t="s">
        <v>311</v>
      </c>
      <c r="AU179" s="149" t="s">
        <v>88</v>
      </c>
      <c r="AY179" s="17" t="s">
        <v>309</v>
      </c>
      <c r="BE179" s="150">
        <f t="shared" si="24"/>
        <v>0</v>
      </c>
      <c r="BF179" s="150">
        <f t="shared" si="25"/>
        <v>0</v>
      </c>
      <c r="BG179" s="150">
        <f t="shared" si="26"/>
        <v>0</v>
      </c>
      <c r="BH179" s="150">
        <f t="shared" si="27"/>
        <v>0</v>
      </c>
      <c r="BI179" s="150">
        <f t="shared" si="28"/>
        <v>0</v>
      </c>
      <c r="BJ179" s="17" t="s">
        <v>88</v>
      </c>
      <c r="BK179" s="150">
        <f t="shared" si="29"/>
        <v>0</v>
      </c>
      <c r="BL179" s="17" t="s">
        <v>120</v>
      </c>
      <c r="BM179" s="149" t="s">
        <v>538</v>
      </c>
    </row>
    <row r="180" spans="2:65" s="11" customFormat="1" ht="25.9" customHeight="1" x14ac:dyDescent="0.2">
      <c r="B180" s="125"/>
      <c r="D180" s="126" t="s">
        <v>80</v>
      </c>
      <c r="E180" s="127" t="s">
        <v>575</v>
      </c>
      <c r="F180" s="127" t="s">
        <v>9701</v>
      </c>
      <c r="I180" s="128"/>
      <c r="J180" s="129">
        <f>BK180</f>
        <v>0</v>
      </c>
      <c r="L180" s="125"/>
      <c r="M180" s="130"/>
      <c r="P180" s="131">
        <f>SUM(P181:P184)</f>
        <v>0</v>
      </c>
      <c r="R180" s="131">
        <f>SUM(R181:R184)</f>
        <v>0</v>
      </c>
      <c r="T180" s="132">
        <f>SUM(T181:T184)</f>
        <v>0</v>
      </c>
      <c r="AR180" s="126" t="s">
        <v>331</v>
      </c>
      <c r="AT180" s="133" t="s">
        <v>80</v>
      </c>
      <c r="AU180" s="133" t="s">
        <v>81</v>
      </c>
      <c r="AY180" s="126" t="s">
        <v>309</v>
      </c>
      <c r="BK180" s="134">
        <f>SUM(BK181:BK184)</f>
        <v>0</v>
      </c>
    </row>
    <row r="181" spans="2:65" s="1" customFormat="1" ht="16.5" customHeight="1" x14ac:dyDescent="0.2">
      <c r="B181" s="137"/>
      <c r="C181" s="138" t="s">
        <v>540</v>
      </c>
      <c r="D181" s="138" t="s">
        <v>311</v>
      </c>
      <c r="E181" s="139" t="s">
        <v>9702</v>
      </c>
      <c r="F181" s="140" t="s">
        <v>9703</v>
      </c>
      <c r="G181" s="141" t="s">
        <v>4346</v>
      </c>
      <c r="H181" s="142">
        <v>1</v>
      </c>
      <c r="I181" s="143"/>
      <c r="J181" s="144">
        <f>ROUND(I181*H181,2)</f>
        <v>0</v>
      </c>
      <c r="K181" s="140" t="s">
        <v>366</v>
      </c>
      <c r="L181" s="33"/>
      <c r="M181" s="145" t="s">
        <v>1</v>
      </c>
      <c r="N181" s="146" t="s">
        <v>46</v>
      </c>
      <c r="P181" s="147">
        <f>O181*H181</f>
        <v>0</v>
      </c>
      <c r="Q181" s="147">
        <v>0</v>
      </c>
      <c r="R181" s="147">
        <f>Q181*H181</f>
        <v>0</v>
      </c>
      <c r="S181" s="147">
        <v>0</v>
      </c>
      <c r="T181" s="148">
        <f>S181*H181</f>
        <v>0</v>
      </c>
      <c r="AR181" s="149" t="s">
        <v>120</v>
      </c>
      <c r="AT181" s="149" t="s">
        <v>311</v>
      </c>
      <c r="AU181" s="149" t="s">
        <v>88</v>
      </c>
      <c r="AY181" s="17" t="s">
        <v>309</v>
      </c>
      <c r="BE181" s="150">
        <f>IF(N181="základní",J181,0)</f>
        <v>0</v>
      </c>
      <c r="BF181" s="150">
        <f>IF(N181="snížená",J181,0)</f>
        <v>0</v>
      </c>
      <c r="BG181" s="150">
        <f>IF(N181="zákl. přenesená",J181,0)</f>
        <v>0</v>
      </c>
      <c r="BH181" s="150">
        <f>IF(N181="sníž. přenesená",J181,0)</f>
        <v>0</v>
      </c>
      <c r="BI181" s="150">
        <f>IF(N181="nulová",J181,0)</f>
        <v>0</v>
      </c>
      <c r="BJ181" s="17" t="s">
        <v>88</v>
      </c>
      <c r="BK181" s="150">
        <f>ROUND(I181*H181,2)</f>
        <v>0</v>
      </c>
      <c r="BL181" s="17" t="s">
        <v>120</v>
      </c>
      <c r="BM181" s="149" t="s">
        <v>543</v>
      </c>
    </row>
    <row r="182" spans="2:65" s="1" customFormat="1" ht="16.5" customHeight="1" x14ac:dyDescent="0.2">
      <c r="B182" s="137"/>
      <c r="C182" s="138" t="s">
        <v>424</v>
      </c>
      <c r="D182" s="138" t="s">
        <v>311</v>
      </c>
      <c r="E182" s="139" t="s">
        <v>9704</v>
      </c>
      <c r="F182" s="140" t="s">
        <v>9705</v>
      </c>
      <c r="G182" s="141" t="s">
        <v>4346</v>
      </c>
      <c r="H182" s="142">
        <v>1</v>
      </c>
      <c r="I182" s="143"/>
      <c r="J182" s="144">
        <f>ROUND(I182*H182,2)</f>
        <v>0</v>
      </c>
      <c r="K182" s="140" t="s">
        <v>366</v>
      </c>
      <c r="L182" s="33"/>
      <c r="M182" s="145" t="s">
        <v>1</v>
      </c>
      <c r="N182" s="146" t="s">
        <v>46</v>
      </c>
      <c r="P182" s="147">
        <f>O182*H182</f>
        <v>0</v>
      </c>
      <c r="Q182" s="147">
        <v>0</v>
      </c>
      <c r="R182" s="147">
        <f>Q182*H182</f>
        <v>0</v>
      </c>
      <c r="S182" s="147">
        <v>0</v>
      </c>
      <c r="T182" s="148">
        <f>S182*H182</f>
        <v>0</v>
      </c>
      <c r="AR182" s="149" t="s">
        <v>120</v>
      </c>
      <c r="AT182" s="149" t="s">
        <v>311</v>
      </c>
      <c r="AU182" s="149" t="s">
        <v>88</v>
      </c>
      <c r="AY182" s="17" t="s">
        <v>309</v>
      </c>
      <c r="BE182" s="150">
        <f>IF(N182="základní",J182,0)</f>
        <v>0</v>
      </c>
      <c r="BF182" s="150">
        <f>IF(N182="snížená",J182,0)</f>
        <v>0</v>
      </c>
      <c r="BG182" s="150">
        <f>IF(N182="zákl. přenesená",J182,0)</f>
        <v>0</v>
      </c>
      <c r="BH182" s="150">
        <f>IF(N182="sníž. přenesená",J182,0)</f>
        <v>0</v>
      </c>
      <c r="BI182" s="150">
        <f>IF(N182="nulová",J182,0)</f>
        <v>0</v>
      </c>
      <c r="BJ182" s="17" t="s">
        <v>88</v>
      </c>
      <c r="BK182" s="150">
        <f>ROUND(I182*H182,2)</f>
        <v>0</v>
      </c>
      <c r="BL182" s="17" t="s">
        <v>120</v>
      </c>
      <c r="BM182" s="149" t="s">
        <v>546</v>
      </c>
    </row>
    <row r="183" spans="2:65" s="1" customFormat="1" ht="16.5" customHeight="1" x14ac:dyDescent="0.2">
      <c r="B183" s="137"/>
      <c r="C183" s="138" t="s">
        <v>547</v>
      </c>
      <c r="D183" s="138" t="s">
        <v>311</v>
      </c>
      <c r="E183" s="139" t="s">
        <v>9706</v>
      </c>
      <c r="F183" s="140" t="s">
        <v>9707</v>
      </c>
      <c r="G183" s="141" t="s">
        <v>4346</v>
      </c>
      <c r="H183" s="142">
        <v>1</v>
      </c>
      <c r="I183" s="143"/>
      <c r="J183" s="144">
        <f>ROUND(I183*H183,2)</f>
        <v>0</v>
      </c>
      <c r="K183" s="140" t="s">
        <v>366</v>
      </c>
      <c r="L183" s="33"/>
      <c r="M183" s="145" t="s">
        <v>1</v>
      </c>
      <c r="N183" s="146" t="s">
        <v>46</v>
      </c>
      <c r="P183" s="147">
        <f>O183*H183</f>
        <v>0</v>
      </c>
      <c r="Q183" s="147">
        <v>0</v>
      </c>
      <c r="R183" s="147">
        <f>Q183*H183</f>
        <v>0</v>
      </c>
      <c r="S183" s="147">
        <v>0</v>
      </c>
      <c r="T183" s="148">
        <f>S183*H183</f>
        <v>0</v>
      </c>
      <c r="AR183" s="149" t="s">
        <v>120</v>
      </c>
      <c r="AT183" s="149" t="s">
        <v>311</v>
      </c>
      <c r="AU183" s="149" t="s">
        <v>88</v>
      </c>
      <c r="AY183" s="17" t="s">
        <v>309</v>
      </c>
      <c r="BE183" s="150">
        <f>IF(N183="základní",J183,0)</f>
        <v>0</v>
      </c>
      <c r="BF183" s="150">
        <f>IF(N183="snížená",J183,0)</f>
        <v>0</v>
      </c>
      <c r="BG183" s="150">
        <f>IF(N183="zákl. přenesená",J183,0)</f>
        <v>0</v>
      </c>
      <c r="BH183" s="150">
        <f>IF(N183="sníž. přenesená",J183,0)</f>
        <v>0</v>
      </c>
      <c r="BI183" s="150">
        <f>IF(N183="nulová",J183,0)</f>
        <v>0</v>
      </c>
      <c r="BJ183" s="17" t="s">
        <v>88</v>
      </c>
      <c r="BK183" s="150">
        <f>ROUND(I183*H183,2)</f>
        <v>0</v>
      </c>
      <c r="BL183" s="17" t="s">
        <v>120</v>
      </c>
      <c r="BM183" s="149" t="s">
        <v>550</v>
      </c>
    </row>
    <row r="184" spans="2:65" s="1" customFormat="1" ht="16.5" customHeight="1" x14ac:dyDescent="0.2">
      <c r="B184" s="137"/>
      <c r="C184" s="138" t="s">
        <v>429</v>
      </c>
      <c r="D184" s="138" t="s">
        <v>311</v>
      </c>
      <c r="E184" s="139" t="s">
        <v>9708</v>
      </c>
      <c r="F184" s="140" t="s">
        <v>9709</v>
      </c>
      <c r="G184" s="141" t="s">
        <v>4346</v>
      </c>
      <c r="H184" s="142">
        <v>1</v>
      </c>
      <c r="I184" s="143"/>
      <c r="J184" s="144">
        <f>ROUND(I184*H184,2)</f>
        <v>0</v>
      </c>
      <c r="K184" s="140" t="s">
        <v>366</v>
      </c>
      <c r="L184" s="33"/>
      <c r="M184" s="171" t="s">
        <v>1</v>
      </c>
      <c r="N184" s="172" t="s">
        <v>46</v>
      </c>
      <c r="O184" s="173"/>
      <c r="P184" s="174">
        <f>O184*H184</f>
        <v>0</v>
      </c>
      <c r="Q184" s="174">
        <v>0</v>
      </c>
      <c r="R184" s="174">
        <f>Q184*H184</f>
        <v>0</v>
      </c>
      <c r="S184" s="174">
        <v>0</v>
      </c>
      <c r="T184" s="175">
        <f>S184*H184</f>
        <v>0</v>
      </c>
      <c r="AR184" s="149" t="s">
        <v>120</v>
      </c>
      <c r="AT184" s="149" t="s">
        <v>311</v>
      </c>
      <c r="AU184" s="149" t="s">
        <v>88</v>
      </c>
      <c r="AY184" s="17" t="s">
        <v>309</v>
      </c>
      <c r="BE184" s="150">
        <f>IF(N184="základní",J184,0)</f>
        <v>0</v>
      </c>
      <c r="BF184" s="150">
        <f>IF(N184="snížená",J184,0)</f>
        <v>0</v>
      </c>
      <c r="BG184" s="150">
        <f>IF(N184="zákl. přenesená",J184,0)</f>
        <v>0</v>
      </c>
      <c r="BH184" s="150">
        <f>IF(N184="sníž. přenesená",J184,0)</f>
        <v>0</v>
      </c>
      <c r="BI184" s="150">
        <f>IF(N184="nulová",J184,0)</f>
        <v>0</v>
      </c>
      <c r="BJ184" s="17" t="s">
        <v>88</v>
      </c>
      <c r="BK184" s="150">
        <f>ROUND(I184*H184,2)</f>
        <v>0</v>
      </c>
      <c r="BL184" s="17" t="s">
        <v>120</v>
      </c>
      <c r="BM184" s="149" t="s">
        <v>553</v>
      </c>
    </row>
    <row r="185" spans="2:65" s="1" customFormat="1" ht="6.95" customHeight="1" x14ac:dyDescent="0.2">
      <c r="B185" s="45"/>
      <c r="C185" s="46"/>
      <c r="D185" s="46"/>
      <c r="E185" s="46"/>
      <c r="F185" s="46"/>
      <c r="G185" s="46"/>
      <c r="H185" s="46"/>
      <c r="I185" s="46"/>
      <c r="J185" s="46"/>
      <c r="K185" s="46"/>
      <c r="L185" s="33"/>
    </row>
  </sheetData>
  <autoFilter ref="C126:K184" xr:uid="{00000000-0009-0000-0000-000023000000}"/>
  <mergeCells count="15">
    <mergeCell ref="E113:H113"/>
    <mergeCell ref="E117:H117"/>
    <mergeCell ref="E115:H115"/>
    <mergeCell ref="E119:H119"/>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B2:BM128"/>
  <sheetViews>
    <sheetView showGridLines="0" workbookViewId="0">
      <selection activeCell="F131" sqref="F131"/>
    </sheetView>
  </sheetViews>
  <sheetFormatPr defaultRowHeight="11.2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233" t="s">
        <v>5</v>
      </c>
      <c r="M2" s="234"/>
      <c r="N2" s="234"/>
      <c r="O2" s="234"/>
      <c r="P2" s="234"/>
      <c r="Q2" s="234"/>
      <c r="R2" s="234"/>
      <c r="S2" s="234"/>
      <c r="T2" s="234"/>
      <c r="U2" s="234"/>
      <c r="V2" s="234"/>
      <c r="AT2" s="17" t="s">
        <v>218</v>
      </c>
    </row>
    <row r="3" spans="2:46" ht="6.95" customHeight="1" x14ac:dyDescent="0.2">
      <c r="B3" s="18"/>
      <c r="C3" s="19"/>
      <c r="D3" s="19"/>
      <c r="E3" s="19"/>
      <c r="F3" s="19"/>
      <c r="G3" s="19"/>
      <c r="H3" s="19"/>
      <c r="I3" s="19"/>
      <c r="J3" s="19"/>
      <c r="K3" s="19"/>
      <c r="L3" s="20"/>
      <c r="AT3" s="17" t="s">
        <v>90</v>
      </c>
    </row>
    <row r="4" spans="2:46" ht="24.95" customHeight="1" x14ac:dyDescent="0.2">
      <c r="B4" s="20"/>
      <c r="D4" s="21" t="s">
        <v>275</v>
      </c>
      <c r="L4" s="20"/>
      <c r="M4" s="94" t="s">
        <v>10</v>
      </c>
      <c r="AT4" s="17" t="s">
        <v>3</v>
      </c>
    </row>
    <row r="5" spans="2:46" ht="6.95" customHeight="1" x14ac:dyDescent="0.2">
      <c r="B5" s="20"/>
      <c r="L5" s="20"/>
    </row>
    <row r="6" spans="2:46" ht="12" customHeight="1" x14ac:dyDescent="0.2">
      <c r="B6" s="20"/>
      <c r="D6" s="27" t="s">
        <v>16</v>
      </c>
      <c r="L6" s="20"/>
    </row>
    <row r="7" spans="2:46" ht="16.5" customHeight="1" x14ac:dyDescent="0.2">
      <c r="B7" s="20"/>
      <c r="E7" s="254" t="str">
        <f>'Rekapitulace stavby'!K6</f>
        <v>OBLASTNÍ NEMOCNICE JIČÍN PAVILON PSYCHIATRIE</v>
      </c>
      <c r="F7" s="255"/>
      <c r="G7" s="255"/>
      <c r="H7" s="255"/>
      <c r="L7" s="20"/>
    </row>
    <row r="8" spans="2:46" ht="12.75" x14ac:dyDescent="0.2">
      <c r="B8" s="20"/>
      <c r="D8" s="27" t="s">
        <v>276</v>
      </c>
      <c r="L8" s="20"/>
    </row>
    <row r="9" spans="2:46" ht="16.5" customHeight="1" x14ac:dyDescent="0.2">
      <c r="B9" s="20"/>
      <c r="E9" s="254" t="s">
        <v>277</v>
      </c>
      <c r="F9" s="234"/>
      <c r="G9" s="234"/>
      <c r="H9" s="234"/>
      <c r="L9" s="20"/>
    </row>
    <row r="10" spans="2:46" ht="12" customHeight="1" x14ac:dyDescent="0.2">
      <c r="B10" s="20"/>
      <c r="D10" s="27" t="s">
        <v>278</v>
      </c>
      <c r="L10" s="20"/>
    </row>
    <row r="11" spans="2:46" s="1" customFormat="1" ht="16.5" customHeight="1" x14ac:dyDescent="0.2">
      <c r="B11" s="33"/>
      <c r="E11" s="238" t="s">
        <v>8644</v>
      </c>
      <c r="F11" s="253"/>
      <c r="G11" s="253"/>
      <c r="H11" s="253"/>
      <c r="L11" s="33"/>
    </row>
    <row r="12" spans="2:46" s="1" customFormat="1" ht="12" customHeight="1" x14ac:dyDescent="0.2">
      <c r="B12" s="33"/>
      <c r="D12" s="27" t="s">
        <v>592</v>
      </c>
      <c r="L12" s="33"/>
    </row>
    <row r="13" spans="2:46" s="1" customFormat="1" ht="16.5" customHeight="1" x14ac:dyDescent="0.2">
      <c r="B13" s="33"/>
      <c r="E13" s="257" t="s">
        <v>10990</v>
      </c>
      <c r="F13" s="258"/>
      <c r="G13" s="258"/>
      <c r="H13" s="258"/>
      <c r="L13" s="33"/>
    </row>
    <row r="14" spans="2:46" s="1" customFormat="1" x14ac:dyDescent="0.2">
      <c r="B14" s="33"/>
      <c r="L14" s="33"/>
    </row>
    <row r="15" spans="2:46" s="1" customFormat="1" ht="12" customHeight="1" x14ac:dyDescent="0.2">
      <c r="B15" s="33"/>
      <c r="D15" s="27" t="s">
        <v>18</v>
      </c>
      <c r="F15" s="25" t="s">
        <v>1</v>
      </c>
      <c r="I15" s="27" t="s">
        <v>20</v>
      </c>
      <c r="J15" s="25" t="s">
        <v>1</v>
      </c>
      <c r="L15" s="33"/>
    </row>
    <row r="16" spans="2:46" s="1" customFormat="1" ht="12" customHeight="1" x14ac:dyDescent="0.2">
      <c r="B16" s="33"/>
      <c r="D16" s="27" t="s">
        <v>22</v>
      </c>
      <c r="F16" s="25" t="s">
        <v>23</v>
      </c>
      <c r="I16" s="27" t="s">
        <v>24</v>
      </c>
      <c r="J16" s="53">
        <f>'Rekapitulace stavby'!AN8</f>
        <v>45961</v>
      </c>
      <c r="L16" s="33"/>
    </row>
    <row r="17" spans="2:12" s="1" customFormat="1" ht="10.9" customHeight="1" x14ac:dyDescent="0.2">
      <c r="B17" s="33"/>
      <c r="L17" s="33"/>
    </row>
    <row r="18" spans="2:12" s="1" customFormat="1" ht="12" customHeight="1" x14ac:dyDescent="0.2">
      <c r="B18" s="33"/>
      <c r="D18" s="27" t="s">
        <v>29</v>
      </c>
      <c r="I18" s="27" t="s">
        <v>30</v>
      </c>
      <c r="J18" s="25" t="str">
        <f>IF('Rekapitulace stavby'!AN10="","",'Rekapitulace stavby'!AN10)</f>
        <v/>
      </c>
      <c r="L18" s="33"/>
    </row>
    <row r="19" spans="2:12" s="1" customFormat="1" ht="18" customHeight="1" x14ac:dyDescent="0.2">
      <c r="B19" s="33"/>
      <c r="E19" s="25" t="str">
        <f>IF('Rekapitulace stavby'!E11="","",'Rekapitulace stavby'!E11)</f>
        <v>KRÁLOVÉHRADECKÝ KRAJ</v>
      </c>
      <c r="I19" s="27" t="s">
        <v>32</v>
      </c>
      <c r="J19" s="25" t="str">
        <f>IF('Rekapitulace stavby'!AN11="","",'Rekapitulace stavby'!AN11)</f>
        <v/>
      </c>
      <c r="L19" s="33"/>
    </row>
    <row r="20" spans="2:12" s="1" customFormat="1" ht="6.95" customHeight="1" x14ac:dyDescent="0.2">
      <c r="B20" s="33"/>
      <c r="L20" s="33"/>
    </row>
    <row r="21" spans="2:12" s="1" customFormat="1" ht="12" customHeight="1" x14ac:dyDescent="0.2">
      <c r="B21" s="33"/>
      <c r="D21" s="27" t="s">
        <v>33</v>
      </c>
      <c r="I21" s="27" t="s">
        <v>30</v>
      </c>
      <c r="J21" s="28" t="str">
        <f>'Rekapitulace stavby'!AN13</f>
        <v>Vyplň údaj</v>
      </c>
      <c r="L21" s="33"/>
    </row>
    <row r="22" spans="2:12" s="1" customFormat="1" ht="18" customHeight="1" x14ac:dyDescent="0.2">
      <c r="B22" s="33"/>
      <c r="E22" s="256" t="str">
        <f>'Rekapitulace stavby'!E14</f>
        <v>Vyplň údaj</v>
      </c>
      <c r="F22" s="242"/>
      <c r="G22" s="242"/>
      <c r="H22" s="242"/>
      <c r="I22" s="27" t="s">
        <v>32</v>
      </c>
      <c r="J22" s="28" t="str">
        <f>'Rekapitulace stavby'!AN14</f>
        <v>Vyplň údaj</v>
      </c>
      <c r="L22" s="33"/>
    </row>
    <row r="23" spans="2:12" s="1" customFormat="1" ht="6.95" customHeight="1" x14ac:dyDescent="0.2">
      <c r="B23" s="33"/>
      <c r="L23" s="33"/>
    </row>
    <row r="24" spans="2:12" s="1" customFormat="1" ht="12" customHeight="1" x14ac:dyDescent="0.2">
      <c r="B24" s="33"/>
      <c r="D24" s="27" t="s">
        <v>35</v>
      </c>
      <c r="I24" s="27" t="s">
        <v>30</v>
      </c>
      <c r="J24" s="25" t="str">
        <f>IF('Rekapitulace stavby'!AN16="","",'Rekapitulace stavby'!AN16)</f>
        <v/>
      </c>
      <c r="L24" s="33"/>
    </row>
    <row r="25" spans="2:12" s="1" customFormat="1" ht="18" customHeight="1" x14ac:dyDescent="0.2">
      <c r="B25" s="33"/>
      <c r="E25" s="25" t="str">
        <f>IF('Rekapitulace stavby'!E17="","",'Rekapitulace stavby'!E17)</f>
        <v>KANIA a.s.</v>
      </c>
      <c r="I25" s="27" t="s">
        <v>32</v>
      </c>
      <c r="J25" s="25" t="str">
        <f>IF('Rekapitulace stavby'!AN17="","",'Rekapitulace stavby'!AN17)</f>
        <v/>
      </c>
      <c r="L25" s="33"/>
    </row>
    <row r="26" spans="2:12" s="1" customFormat="1" ht="6.95" customHeight="1" x14ac:dyDescent="0.2">
      <c r="B26" s="33"/>
      <c r="L26" s="33"/>
    </row>
    <row r="27" spans="2:12" s="1" customFormat="1" ht="12" customHeight="1" x14ac:dyDescent="0.2">
      <c r="B27" s="33"/>
      <c r="D27" s="27" t="s">
        <v>38</v>
      </c>
      <c r="I27" s="27" t="s">
        <v>30</v>
      </c>
      <c r="J27" s="25" t="str">
        <f>IF('Rekapitulace stavby'!AN19="","",'Rekapitulace stavby'!AN19)</f>
        <v/>
      </c>
      <c r="L27" s="33"/>
    </row>
    <row r="28" spans="2:12" s="1" customFormat="1" ht="18" customHeight="1" x14ac:dyDescent="0.2">
      <c r="B28" s="33"/>
      <c r="E28" s="25" t="str">
        <f>IF('Rekapitulace stavby'!E20="","",'Rekapitulace stavby'!E20)</f>
        <v xml:space="preserve"> </v>
      </c>
      <c r="I28" s="27" t="s">
        <v>32</v>
      </c>
      <c r="J28" s="25" t="str">
        <f>IF('Rekapitulace stavby'!AN20="","",'Rekapitulace stavby'!AN20)</f>
        <v/>
      </c>
      <c r="L28" s="33"/>
    </row>
    <row r="29" spans="2:12" s="1" customFormat="1" ht="6.95" customHeight="1" x14ac:dyDescent="0.2">
      <c r="B29" s="33"/>
      <c r="L29" s="33"/>
    </row>
    <row r="30" spans="2:12" s="1" customFormat="1" ht="12" customHeight="1" x14ac:dyDescent="0.2">
      <c r="B30" s="33"/>
      <c r="D30" s="27" t="s">
        <v>39</v>
      </c>
      <c r="L30" s="33"/>
    </row>
    <row r="31" spans="2:12" s="7" customFormat="1" ht="16.5" customHeight="1" x14ac:dyDescent="0.2">
      <c r="B31" s="95"/>
      <c r="E31" s="246" t="s">
        <v>1</v>
      </c>
      <c r="F31" s="246"/>
      <c r="G31" s="246"/>
      <c r="H31" s="246"/>
      <c r="L31" s="95"/>
    </row>
    <row r="32" spans="2:12" s="1" customFormat="1" ht="6.95" customHeight="1" x14ac:dyDescent="0.2">
      <c r="B32" s="33"/>
      <c r="L32" s="33"/>
    </row>
    <row r="33" spans="2:12" s="1" customFormat="1" ht="6.95" customHeight="1" x14ac:dyDescent="0.2">
      <c r="B33" s="33"/>
      <c r="D33" s="54"/>
      <c r="E33" s="54"/>
      <c r="F33" s="54"/>
      <c r="G33" s="54"/>
      <c r="H33" s="54"/>
      <c r="I33" s="54"/>
      <c r="J33" s="54"/>
      <c r="K33" s="54"/>
      <c r="L33" s="33"/>
    </row>
    <row r="34" spans="2:12" s="1" customFormat="1" ht="25.35" customHeight="1" x14ac:dyDescent="0.2">
      <c r="B34" s="33"/>
      <c r="D34" s="96" t="s">
        <v>41</v>
      </c>
      <c r="J34" s="67">
        <f>ROUND(J125, 2)</f>
        <v>0</v>
      </c>
      <c r="L34" s="33"/>
    </row>
    <row r="35" spans="2:12" s="1" customFormat="1" ht="6.95" customHeight="1" x14ac:dyDescent="0.2">
      <c r="B35" s="33"/>
      <c r="D35" s="54"/>
      <c r="E35" s="54"/>
      <c r="F35" s="54"/>
      <c r="G35" s="54"/>
      <c r="H35" s="54"/>
      <c r="I35" s="54"/>
      <c r="J35" s="54"/>
      <c r="K35" s="54"/>
      <c r="L35" s="33"/>
    </row>
    <row r="36" spans="2:12" s="1" customFormat="1" ht="14.45" customHeight="1" x14ac:dyDescent="0.2">
      <c r="B36" s="33"/>
      <c r="F36" s="36" t="s">
        <v>43</v>
      </c>
      <c r="I36" s="36" t="s">
        <v>42</v>
      </c>
      <c r="J36" s="36" t="s">
        <v>44</v>
      </c>
      <c r="L36" s="33"/>
    </row>
    <row r="37" spans="2:12" s="1" customFormat="1" ht="14.45" customHeight="1" x14ac:dyDescent="0.2">
      <c r="B37" s="33"/>
      <c r="D37" s="56" t="s">
        <v>45</v>
      </c>
      <c r="E37" s="27" t="s">
        <v>46</v>
      </c>
      <c r="F37" s="87">
        <f>ROUND((SUM(BE125:BE127)),  2)</f>
        <v>0</v>
      </c>
      <c r="I37" s="97">
        <v>0.21</v>
      </c>
      <c r="J37" s="87">
        <f>ROUND(((SUM(BE125:BE127))*I37),  2)</f>
        <v>0</v>
      </c>
      <c r="L37" s="33"/>
    </row>
    <row r="38" spans="2:12" s="1" customFormat="1" ht="14.45" customHeight="1" x14ac:dyDescent="0.2">
      <c r="B38" s="33"/>
      <c r="E38" s="27" t="s">
        <v>47</v>
      </c>
      <c r="F38" s="87">
        <f>ROUND((SUM(BF125:BF127)),  2)</f>
        <v>0</v>
      </c>
      <c r="I38" s="97">
        <v>0.12</v>
      </c>
      <c r="J38" s="87">
        <f>ROUND(((SUM(BF125:BF127))*I38),  2)</f>
        <v>0</v>
      </c>
      <c r="L38" s="33"/>
    </row>
    <row r="39" spans="2:12" s="1" customFormat="1" ht="14.45" hidden="1" customHeight="1" x14ac:dyDescent="0.2">
      <c r="B39" s="33"/>
      <c r="E39" s="27" t="s">
        <v>48</v>
      </c>
      <c r="F39" s="87">
        <f>ROUND((SUM(BG125:BG127)),  2)</f>
        <v>0</v>
      </c>
      <c r="I39" s="97">
        <v>0.21</v>
      </c>
      <c r="J39" s="87">
        <f>0</f>
        <v>0</v>
      </c>
      <c r="L39" s="33"/>
    </row>
    <row r="40" spans="2:12" s="1" customFormat="1" ht="14.45" hidden="1" customHeight="1" x14ac:dyDescent="0.2">
      <c r="B40" s="33"/>
      <c r="E40" s="27" t="s">
        <v>49</v>
      </c>
      <c r="F40" s="87">
        <f>ROUND((SUM(BH125:BH127)),  2)</f>
        <v>0</v>
      </c>
      <c r="I40" s="97">
        <v>0.12</v>
      </c>
      <c r="J40" s="87">
        <f>0</f>
        <v>0</v>
      </c>
      <c r="L40" s="33"/>
    </row>
    <row r="41" spans="2:12" s="1" customFormat="1" ht="14.45" hidden="1" customHeight="1" x14ac:dyDescent="0.2">
      <c r="B41" s="33"/>
      <c r="E41" s="27" t="s">
        <v>50</v>
      </c>
      <c r="F41" s="87">
        <f>ROUND((SUM(BI125:BI127)),  2)</f>
        <v>0</v>
      </c>
      <c r="I41" s="97">
        <v>0</v>
      </c>
      <c r="J41" s="87">
        <f>0</f>
        <v>0</v>
      </c>
      <c r="L41" s="33"/>
    </row>
    <row r="42" spans="2:12" s="1" customFormat="1" ht="6.95" customHeight="1" x14ac:dyDescent="0.2">
      <c r="B42" s="33"/>
      <c r="L42" s="33"/>
    </row>
    <row r="43" spans="2:12" s="1" customFormat="1" ht="25.35" customHeight="1" x14ac:dyDescent="0.2">
      <c r="B43" s="33"/>
      <c r="C43" s="98"/>
      <c r="D43" s="99" t="s">
        <v>51</v>
      </c>
      <c r="E43" s="58"/>
      <c r="F43" s="58"/>
      <c r="G43" s="100" t="s">
        <v>52</v>
      </c>
      <c r="H43" s="101" t="s">
        <v>53</v>
      </c>
      <c r="I43" s="58"/>
      <c r="J43" s="102">
        <f>SUM(J34:J41)</f>
        <v>0</v>
      </c>
      <c r="K43" s="103"/>
      <c r="L43" s="33"/>
    </row>
    <row r="44" spans="2:12" s="1" customFormat="1" ht="14.45" customHeight="1" x14ac:dyDescent="0.2">
      <c r="B44" s="33"/>
      <c r="L44" s="33"/>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33"/>
      <c r="D50" s="42" t="s">
        <v>54</v>
      </c>
      <c r="E50" s="43"/>
      <c r="F50" s="43"/>
      <c r="G50" s="42" t="s">
        <v>55</v>
      </c>
      <c r="H50" s="43"/>
      <c r="I50" s="43"/>
      <c r="J50" s="43"/>
      <c r="K50" s="43"/>
      <c r="L50" s="33"/>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2.75" x14ac:dyDescent="0.2">
      <c r="B61" s="33"/>
      <c r="D61" s="44" t="s">
        <v>56</v>
      </c>
      <c r="E61" s="35"/>
      <c r="F61" s="104" t="s">
        <v>57</v>
      </c>
      <c r="G61" s="44" t="s">
        <v>56</v>
      </c>
      <c r="H61" s="35"/>
      <c r="I61" s="35"/>
      <c r="J61" s="105" t="s">
        <v>57</v>
      </c>
      <c r="K61" s="35"/>
      <c r="L61" s="33"/>
    </row>
    <row r="62" spans="2:12" x14ac:dyDescent="0.2">
      <c r="B62" s="20"/>
      <c r="L62" s="20"/>
    </row>
    <row r="63" spans="2:12" x14ac:dyDescent="0.2">
      <c r="B63" s="20"/>
      <c r="L63" s="20"/>
    </row>
    <row r="64" spans="2:12" x14ac:dyDescent="0.2">
      <c r="B64" s="20"/>
      <c r="L64" s="20"/>
    </row>
    <row r="65" spans="2:12" s="1" customFormat="1" ht="12.75" x14ac:dyDescent="0.2">
      <c r="B65" s="33"/>
      <c r="D65" s="42" t="s">
        <v>58</v>
      </c>
      <c r="E65" s="43"/>
      <c r="F65" s="43"/>
      <c r="G65" s="42" t="s">
        <v>59</v>
      </c>
      <c r="H65" s="43"/>
      <c r="I65" s="43"/>
      <c r="J65" s="43"/>
      <c r="K65" s="43"/>
      <c r="L65" s="33"/>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2.75" x14ac:dyDescent="0.2">
      <c r="B76" s="33"/>
      <c r="D76" s="44" t="s">
        <v>56</v>
      </c>
      <c r="E76" s="35"/>
      <c r="F76" s="104" t="s">
        <v>57</v>
      </c>
      <c r="G76" s="44" t="s">
        <v>56</v>
      </c>
      <c r="H76" s="35"/>
      <c r="I76" s="35"/>
      <c r="J76" s="105" t="s">
        <v>57</v>
      </c>
      <c r="K76" s="35"/>
      <c r="L76" s="33"/>
    </row>
    <row r="77" spans="2:12" s="1" customFormat="1" ht="14.45" customHeight="1" x14ac:dyDescent="0.2">
      <c r="B77" s="45"/>
      <c r="C77" s="46"/>
      <c r="D77" s="46"/>
      <c r="E77" s="46"/>
      <c r="F77" s="46"/>
      <c r="G77" s="46"/>
      <c r="H77" s="46"/>
      <c r="I77" s="46"/>
      <c r="J77" s="46"/>
      <c r="K77" s="46"/>
      <c r="L77" s="33"/>
    </row>
    <row r="81" spans="2:12" s="1" customFormat="1" ht="6.95" customHeight="1" x14ac:dyDescent="0.2">
      <c r="B81" s="47"/>
      <c r="C81" s="48"/>
      <c r="D81" s="48"/>
      <c r="E81" s="48"/>
      <c r="F81" s="48"/>
      <c r="G81" s="48"/>
      <c r="H81" s="48"/>
      <c r="I81" s="48"/>
      <c r="J81" s="48"/>
      <c r="K81" s="48"/>
      <c r="L81" s="33"/>
    </row>
    <row r="82" spans="2:12" s="1" customFormat="1" ht="24.95" customHeight="1" x14ac:dyDescent="0.2">
      <c r="B82" s="33"/>
      <c r="C82" s="21" t="s">
        <v>280</v>
      </c>
      <c r="L82" s="33"/>
    </row>
    <row r="83" spans="2:12" s="1" customFormat="1" ht="6.95" customHeight="1" x14ac:dyDescent="0.2">
      <c r="B83" s="33"/>
      <c r="L83" s="33"/>
    </row>
    <row r="84" spans="2:12" s="1" customFormat="1" ht="12" customHeight="1" x14ac:dyDescent="0.2">
      <c r="B84" s="33"/>
      <c r="C84" s="27" t="s">
        <v>16</v>
      </c>
      <c r="L84" s="33"/>
    </row>
    <row r="85" spans="2:12" s="1" customFormat="1" ht="16.5" customHeight="1" x14ac:dyDescent="0.2">
      <c r="B85" s="33"/>
      <c r="E85" s="254" t="str">
        <f>E7</f>
        <v>OBLASTNÍ NEMOCNICE JIČÍN PAVILON PSYCHIATRIE</v>
      </c>
      <c r="F85" s="255"/>
      <c r="G85" s="255"/>
      <c r="H85" s="255"/>
      <c r="L85" s="33"/>
    </row>
    <row r="86" spans="2:12" ht="12" customHeight="1" x14ac:dyDescent="0.2">
      <c r="B86" s="20"/>
      <c r="C86" s="27" t="s">
        <v>276</v>
      </c>
      <c r="L86" s="20"/>
    </row>
    <row r="87" spans="2:12" ht="16.5" customHeight="1" x14ac:dyDescent="0.2">
      <c r="B87" s="20"/>
      <c r="E87" s="254" t="s">
        <v>277</v>
      </c>
      <c r="F87" s="234"/>
      <c r="G87" s="234"/>
      <c r="H87" s="234"/>
      <c r="L87" s="20"/>
    </row>
    <row r="88" spans="2:12" ht="12" customHeight="1" x14ac:dyDescent="0.2">
      <c r="B88" s="20"/>
      <c r="C88" s="27" t="s">
        <v>278</v>
      </c>
      <c r="L88" s="20"/>
    </row>
    <row r="89" spans="2:12" s="1" customFormat="1" ht="16.5" customHeight="1" x14ac:dyDescent="0.2">
      <c r="B89" s="33"/>
      <c r="E89" s="238" t="s">
        <v>8644</v>
      </c>
      <c r="F89" s="253"/>
      <c r="G89" s="253"/>
      <c r="H89" s="253"/>
      <c r="L89" s="33"/>
    </row>
    <row r="90" spans="2:12" s="1" customFormat="1" ht="12" customHeight="1" x14ac:dyDescent="0.2">
      <c r="B90" s="33"/>
      <c r="C90" s="27" t="s">
        <v>592</v>
      </c>
      <c r="L90" s="33"/>
    </row>
    <row r="91" spans="2:12" s="1" customFormat="1" ht="16.5" customHeight="1" x14ac:dyDescent="0.2">
      <c r="B91" s="33"/>
      <c r="E91" s="257" t="str">
        <f>E13</f>
        <v>D.2-01.9 - Parkovací systém-zde necenit</v>
      </c>
      <c r="F91" s="258"/>
      <c r="G91" s="258"/>
      <c r="H91" s="258"/>
      <c r="L91" s="33"/>
    </row>
    <row r="92" spans="2:12" s="1" customFormat="1" ht="6.95" customHeight="1" x14ac:dyDescent="0.2">
      <c r="B92" s="33"/>
      <c r="L92" s="33"/>
    </row>
    <row r="93" spans="2:12" s="1" customFormat="1" ht="12" customHeight="1" x14ac:dyDescent="0.2">
      <c r="B93" s="33"/>
      <c r="C93" s="27" t="s">
        <v>22</v>
      </c>
      <c r="F93" s="25" t="str">
        <f>F16</f>
        <v xml:space="preserve"> </v>
      </c>
      <c r="I93" s="27" t="s">
        <v>24</v>
      </c>
      <c r="J93" s="53">
        <f>IF(J16="","",J16)</f>
        <v>45961</v>
      </c>
      <c r="L93" s="33"/>
    </row>
    <row r="94" spans="2:12" s="1" customFormat="1" ht="6.95" customHeight="1" x14ac:dyDescent="0.2">
      <c r="B94" s="33"/>
      <c r="L94" s="33"/>
    </row>
    <row r="95" spans="2:12" s="1" customFormat="1" ht="15.2" customHeight="1" x14ac:dyDescent="0.2">
      <c r="B95" s="33"/>
      <c r="C95" s="27" t="s">
        <v>29</v>
      </c>
      <c r="F95" s="25" t="str">
        <f>E19</f>
        <v>KRÁLOVÉHRADECKÝ KRAJ</v>
      </c>
      <c r="I95" s="27" t="s">
        <v>35</v>
      </c>
      <c r="J95" s="31" t="str">
        <f>E25</f>
        <v>KANIA a.s.</v>
      </c>
      <c r="L95" s="33"/>
    </row>
    <row r="96" spans="2:12" s="1" customFormat="1" ht="15.2" customHeight="1" x14ac:dyDescent="0.2">
      <c r="B96" s="33"/>
      <c r="C96" s="27" t="s">
        <v>33</v>
      </c>
      <c r="F96" s="25" t="str">
        <f>IF(E22="","",E22)</f>
        <v>Vyplň údaj</v>
      </c>
      <c r="I96" s="27" t="s">
        <v>38</v>
      </c>
      <c r="J96" s="31" t="str">
        <f>E28</f>
        <v xml:space="preserve"> </v>
      </c>
      <c r="L96" s="33"/>
    </row>
    <row r="97" spans="2:47" s="1" customFormat="1" ht="10.35" customHeight="1" x14ac:dyDescent="0.2">
      <c r="B97" s="33"/>
      <c r="L97" s="33"/>
    </row>
    <row r="98" spans="2:47" s="1" customFormat="1" ht="29.25" customHeight="1" x14ac:dyDescent="0.2">
      <c r="B98" s="33"/>
      <c r="C98" s="106" t="s">
        <v>281</v>
      </c>
      <c r="D98" s="98"/>
      <c r="E98" s="98"/>
      <c r="F98" s="98"/>
      <c r="G98" s="98"/>
      <c r="H98" s="98"/>
      <c r="I98" s="98"/>
      <c r="J98" s="107" t="s">
        <v>282</v>
      </c>
      <c r="K98" s="98"/>
      <c r="L98" s="33"/>
    </row>
    <row r="99" spans="2:47" s="1" customFormat="1" ht="10.35" customHeight="1" x14ac:dyDescent="0.2">
      <c r="B99" s="33"/>
      <c r="L99" s="33"/>
    </row>
    <row r="100" spans="2:47" s="1" customFormat="1" ht="22.9" customHeight="1" x14ac:dyDescent="0.2">
      <c r="B100" s="33"/>
      <c r="C100" s="108" t="s">
        <v>283</v>
      </c>
      <c r="J100" s="67">
        <f>J125</f>
        <v>0</v>
      </c>
      <c r="L100" s="33"/>
      <c r="AU100" s="17" t="s">
        <v>284</v>
      </c>
    </row>
    <row r="101" spans="2:47" s="8" customFormat="1" ht="24.95" customHeight="1" x14ac:dyDescent="0.2">
      <c r="B101" s="109"/>
      <c r="D101" s="110" t="s">
        <v>8646</v>
      </c>
      <c r="E101" s="111"/>
      <c r="F101" s="111"/>
      <c r="G101" s="111"/>
      <c r="H101" s="111"/>
      <c r="I101" s="111"/>
      <c r="J101" s="112">
        <f>J126</f>
        <v>0</v>
      </c>
      <c r="L101" s="109"/>
    </row>
    <row r="102" spans="2:47" s="1" customFormat="1" ht="21.75" customHeight="1" x14ac:dyDescent="0.2">
      <c r="B102" s="33"/>
      <c r="L102" s="33"/>
    </row>
    <row r="103" spans="2:47" s="1" customFormat="1" ht="6.95" customHeight="1" x14ac:dyDescent="0.2">
      <c r="B103" s="45"/>
      <c r="C103" s="46"/>
      <c r="D103" s="46"/>
      <c r="E103" s="46"/>
      <c r="F103" s="46"/>
      <c r="G103" s="46"/>
      <c r="H103" s="46"/>
      <c r="I103" s="46"/>
      <c r="J103" s="46"/>
      <c r="K103" s="46"/>
      <c r="L103" s="33"/>
    </row>
    <row r="107" spans="2:47" s="1" customFormat="1" ht="6.95" customHeight="1" x14ac:dyDescent="0.2">
      <c r="B107" s="47"/>
      <c r="C107" s="48"/>
      <c r="D107" s="48"/>
      <c r="E107" s="48"/>
      <c r="F107" s="48"/>
      <c r="G107" s="48"/>
      <c r="H107" s="48"/>
      <c r="I107" s="48"/>
      <c r="J107" s="48"/>
      <c r="K107" s="48"/>
      <c r="L107" s="33"/>
    </row>
    <row r="108" spans="2:47" s="1" customFormat="1" ht="24.95" customHeight="1" x14ac:dyDescent="0.2">
      <c r="B108" s="33"/>
      <c r="C108" s="21" t="s">
        <v>294</v>
      </c>
      <c r="L108" s="33"/>
    </row>
    <row r="109" spans="2:47" s="1" customFormat="1" ht="6.95" customHeight="1" x14ac:dyDescent="0.2">
      <c r="B109" s="33"/>
      <c r="L109" s="33"/>
    </row>
    <row r="110" spans="2:47" s="1" customFormat="1" ht="12" customHeight="1" x14ac:dyDescent="0.2">
      <c r="B110" s="33"/>
      <c r="C110" s="27" t="s">
        <v>16</v>
      </c>
      <c r="L110" s="33"/>
    </row>
    <row r="111" spans="2:47" s="1" customFormat="1" ht="16.5" customHeight="1" x14ac:dyDescent="0.2">
      <c r="B111" s="33"/>
      <c r="E111" s="254" t="str">
        <f>E7</f>
        <v>OBLASTNÍ NEMOCNICE JIČÍN PAVILON PSYCHIATRIE</v>
      </c>
      <c r="F111" s="255"/>
      <c r="G111" s="255"/>
      <c r="H111" s="255"/>
      <c r="L111" s="33"/>
    </row>
    <row r="112" spans="2:47" ht="12" customHeight="1" x14ac:dyDescent="0.2">
      <c r="B112" s="20"/>
      <c r="C112" s="27" t="s">
        <v>276</v>
      </c>
      <c r="L112" s="20"/>
    </row>
    <row r="113" spans="2:65" ht="16.5" customHeight="1" x14ac:dyDescent="0.2">
      <c r="B113" s="20"/>
      <c r="E113" s="254" t="s">
        <v>277</v>
      </c>
      <c r="F113" s="234"/>
      <c r="G113" s="234"/>
      <c r="H113" s="234"/>
      <c r="L113" s="20"/>
    </row>
    <row r="114" spans="2:65" ht="12" customHeight="1" x14ac:dyDescent="0.2">
      <c r="B114" s="20"/>
      <c r="C114" s="27" t="s">
        <v>278</v>
      </c>
      <c r="L114" s="20"/>
    </row>
    <row r="115" spans="2:65" s="1" customFormat="1" ht="16.5" customHeight="1" x14ac:dyDescent="0.2">
      <c r="B115" s="33"/>
      <c r="E115" s="238" t="s">
        <v>8644</v>
      </c>
      <c r="F115" s="253"/>
      <c r="G115" s="253"/>
      <c r="H115" s="253"/>
      <c r="L115" s="33"/>
    </row>
    <row r="116" spans="2:65" s="1" customFormat="1" ht="12" customHeight="1" x14ac:dyDescent="0.2">
      <c r="B116" s="33"/>
      <c r="C116" s="27" t="s">
        <v>592</v>
      </c>
      <c r="L116" s="33"/>
    </row>
    <row r="117" spans="2:65" s="1" customFormat="1" ht="16.5" customHeight="1" x14ac:dyDescent="0.2">
      <c r="B117" s="33"/>
      <c r="E117" s="257" t="str">
        <f>E13</f>
        <v>D.2-01.9 - Parkovací systém-zde necenit</v>
      </c>
      <c r="F117" s="258"/>
      <c r="G117" s="258"/>
      <c r="H117" s="258"/>
      <c r="L117" s="33"/>
    </row>
    <row r="118" spans="2:65" s="1" customFormat="1" ht="6.95" customHeight="1" x14ac:dyDescent="0.2">
      <c r="B118" s="33"/>
      <c r="L118" s="33"/>
    </row>
    <row r="119" spans="2:65" s="1" customFormat="1" ht="12" customHeight="1" x14ac:dyDescent="0.2">
      <c r="B119" s="33"/>
      <c r="C119" s="27" t="s">
        <v>22</v>
      </c>
      <c r="F119" s="25" t="str">
        <f>F16</f>
        <v xml:space="preserve"> </v>
      </c>
      <c r="I119" s="27" t="s">
        <v>24</v>
      </c>
      <c r="J119" s="53">
        <f>IF(J16="","",J16)</f>
        <v>45961</v>
      </c>
      <c r="L119" s="33"/>
    </row>
    <row r="120" spans="2:65" s="1" customFormat="1" ht="6.95" customHeight="1" x14ac:dyDescent="0.2">
      <c r="B120" s="33"/>
      <c r="L120" s="33"/>
    </row>
    <row r="121" spans="2:65" s="1" customFormat="1" ht="15.2" customHeight="1" x14ac:dyDescent="0.2">
      <c r="B121" s="33"/>
      <c r="C121" s="27" t="s">
        <v>29</v>
      </c>
      <c r="F121" s="25" t="str">
        <f>E19</f>
        <v>KRÁLOVÉHRADECKÝ KRAJ</v>
      </c>
      <c r="I121" s="27" t="s">
        <v>35</v>
      </c>
      <c r="J121" s="31" t="str">
        <f>E25</f>
        <v>KANIA a.s.</v>
      </c>
      <c r="L121" s="33"/>
    </row>
    <row r="122" spans="2:65" s="1" customFormat="1" ht="15.2" customHeight="1" x14ac:dyDescent="0.2">
      <c r="B122" s="33"/>
      <c r="C122" s="27" t="s">
        <v>33</v>
      </c>
      <c r="F122" s="25" t="str">
        <f>IF(E22="","",E22)</f>
        <v>Vyplň údaj</v>
      </c>
      <c r="I122" s="27" t="s">
        <v>38</v>
      </c>
      <c r="J122" s="31" t="str">
        <f>E28</f>
        <v xml:space="preserve"> </v>
      </c>
      <c r="L122" s="33"/>
    </row>
    <row r="123" spans="2:65" s="1" customFormat="1" ht="10.35" customHeight="1" x14ac:dyDescent="0.2">
      <c r="B123" s="33"/>
      <c r="L123" s="33"/>
    </row>
    <row r="124" spans="2:65" s="10" customFormat="1" ht="29.25" customHeight="1" x14ac:dyDescent="0.2">
      <c r="B124" s="117"/>
      <c r="C124" s="118" t="s">
        <v>295</v>
      </c>
      <c r="D124" s="119" t="s">
        <v>66</v>
      </c>
      <c r="E124" s="119" t="s">
        <v>62</v>
      </c>
      <c r="F124" s="119" t="s">
        <v>63</v>
      </c>
      <c r="G124" s="119" t="s">
        <v>296</v>
      </c>
      <c r="H124" s="119" t="s">
        <v>297</v>
      </c>
      <c r="I124" s="119" t="s">
        <v>298</v>
      </c>
      <c r="J124" s="119" t="s">
        <v>282</v>
      </c>
      <c r="K124" s="120" t="s">
        <v>299</v>
      </c>
      <c r="L124" s="117"/>
      <c r="M124" s="60" t="s">
        <v>1</v>
      </c>
      <c r="N124" s="61" t="s">
        <v>45</v>
      </c>
      <c r="O124" s="61" t="s">
        <v>300</v>
      </c>
      <c r="P124" s="61" t="s">
        <v>301</v>
      </c>
      <c r="Q124" s="61" t="s">
        <v>302</v>
      </c>
      <c r="R124" s="61" t="s">
        <v>303</v>
      </c>
      <c r="S124" s="61" t="s">
        <v>304</v>
      </c>
      <c r="T124" s="62" t="s">
        <v>305</v>
      </c>
    </row>
    <row r="125" spans="2:65" s="1" customFormat="1" ht="22.9" customHeight="1" x14ac:dyDescent="0.25">
      <c r="B125" s="33"/>
      <c r="C125" s="65" t="s">
        <v>306</v>
      </c>
      <c r="J125" s="121">
        <f>BK125</f>
        <v>0</v>
      </c>
      <c r="L125" s="33"/>
      <c r="M125" s="63"/>
      <c r="N125" s="54"/>
      <c r="O125" s="54"/>
      <c r="P125" s="122">
        <f>P126</f>
        <v>0</v>
      </c>
      <c r="Q125" s="54"/>
      <c r="R125" s="122">
        <f>R126</f>
        <v>0</v>
      </c>
      <c r="S125" s="54"/>
      <c r="T125" s="123">
        <f>T126</f>
        <v>0</v>
      </c>
      <c r="AT125" s="17" t="s">
        <v>80</v>
      </c>
      <c r="AU125" s="17" t="s">
        <v>284</v>
      </c>
      <c r="BK125" s="124">
        <f>BK126</f>
        <v>0</v>
      </c>
    </row>
    <row r="126" spans="2:65" s="11" customFormat="1" ht="25.9" customHeight="1" x14ac:dyDescent="0.2">
      <c r="B126" s="125"/>
      <c r="D126" s="126" t="s">
        <v>80</v>
      </c>
      <c r="E126" s="127" t="s">
        <v>8647</v>
      </c>
      <c r="F126" s="127" t="s">
        <v>8648</v>
      </c>
      <c r="I126" s="128"/>
      <c r="J126" s="129">
        <f>BK126</f>
        <v>0</v>
      </c>
      <c r="L126" s="125"/>
      <c r="M126" s="130"/>
      <c r="P126" s="131">
        <f>P127</f>
        <v>0</v>
      </c>
      <c r="R126" s="131">
        <f>R127</f>
        <v>0</v>
      </c>
      <c r="T126" s="132">
        <f>T127</f>
        <v>0</v>
      </c>
      <c r="AR126" s="126" t="s">
        <v>120</v>
      </c>
      <c r="AT126" s="133" t="s">
        <v>80</v>
      </c>
      <c r="AU126" s="133" t="s">
        <v>81</v>
      </c>
      <c r="AY126" s="126" t="s">
        <v>309</v>
      </c>
      <c r="BK126" s="134">
        <f>BK127</f>
        <v>0</v>
      </c>
    </row>
    <row r="127" spans="2:65" s="1" customFormat="1" ht="16.5" customHeight="1" x14ac:dyDescent="0.2">
      <c r="B127" s="137"/>
      <c r="C127" s="138" t="s">
        <v>88</v>
      </c>
      <c r="D127" s="138" t="s">
        <v>311</v>
      </c>
      <c r="E127" s="139" t="s">
        <v>9710</v>
      </c>
      <c r="F127" s="140" t="s">
        <v>10988</v>
      </c>
      <c r="G127" s="141" t="s">
        <v>4346</v>
      </c>
      <c r="H127" s="142">
        <v>1</v>
      </c>
      <c r="I127" s="143"/>
      <c r="J127" s="144">
        <f>ROUND(I127*H127,2)</f>
        <v>0</v>
      </c>
      <c r="K127" s="206" t="s">
        <v>10989</v>
      </c>
      <c r="L127" s="33"/>
      <c r="M127" s="171" t="s">
        <v>1</v>
      </c>
      <c r="N127" s="172" t="s">
        <v>46</v>
      </c>
      <c r="O127" s="173"/>
      <c r="P127" s="174">
        <f>O127*H127</f>
        <v>0</v>
      </c>
      <c r="Q127" s="174">
        <v>0</v>
      </c>
      <c r="R127" s="174">
        <f>Q127*H127</f>
        <v>0</v>
      </c>
      <c r="S127" s="174">
        <v>0</v>
      </c>
      <c r="T127" s="175">
        <f>S127*H127</f>
        <v>0</v>
      </c>
      <c r="AR127" s="149" t="s">
        <v>8651</v>
      </c>
      <c r="AT127" s="149" t="s">
        <v>311</v>
      </c>
      <c r="AU127" s="149" t="s">
        <v>88</v>
      </c>
      <c r="AY127" s="17" t="s">
        <v>309</v>
      </c>
      <c r="BE127" s="150">
        <f>IF(N127="základní",J127,0)</f>
        <v>0</v>
      </c>
      <c r="BF127" s="150">
        <f>IF(N127="snížená",J127,0)</f>
        <v>0</v>
      </c>
      <c r="BG127" s="150">
        <f>IF(N127="zákl. přenesená",J127,0)</f>
        <v>0</v>
      </c>
      <c r="BH127" s="150">
        <f>IF(N127="sníž. přenesená",J127,0)</f>
        <v>0</v>
      </c>
      <c r="BI127" s="150">
        <f>IF(N127="nulová",J127,0)</f>
        <v>0</v>
      </c>
      <c r="BJ127" s="17" t="s">
        <v>88</v>
      </c>
      <c r="BK127" s="150">
        <f>ROUND(I127*H127,2)</f>
        <v>0</v>
      </c>
      <c r="BL127" s="17" t="s">
        <v>8651</v>
      </c>
      <c r="BM127" s="149" t="s">
        <v>90</v>
      </c>
    </row>
    <row r="128" spans="2:65" s="1" customFormat="1" ht="6.95" customHeight="1" x14ac:dyDescent="0.2">
      <c r="B128" s="45"/>
      <c r="C128" s="46"/>
      <c r="D128" s="46"/>
      <c r="E128" s="46"/>
      <c r="F128" s="46"/>
      <c r="G128" s="46"/>
      <c r="H128" s="46"/>
      <c r="I128" s="46"/>
      <c r="J128" s="46"/>
      <c r="K128" s="46"/>
      <c r="L128" s="33"/>
    </row>
  </sheetData>
  <autoFilter ref="C124:K127" xr:uid="{00000000-0009-0000-0000-000024000000}"/>
  <mergeCells count="15">
    <mergeCell ref="E111:H111"/>
    <mergeCell ref="E115:H115"/>
    <mergeCell ref="E113:H113"/>
    <mergeCell ref="E117:H117"/>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B2:BM196"/>
  <sheetViews>
    <sheetView showGridLines="0" workbookViewId="0"/>
  </sheetViews>
  <sheetFormatPr defaultRowHeight="11.2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233" t="s">
        <v>5</v>
      </c>
      <c r="M2" s="234"/>
      <c r="N2" s="234"/>
      <c r="O2" s="234"/>
      <c r="P2" s="234"/>
      <c r="Q2" s="234"/>
      <c r="R2" s="234"/>
      <c r="S2" s="234"/>
      <c r="T2" s="234"/>
      <c r="U2" s="234"/>
      <c r="V2" s="234"/>
      <c r="AT2" s="17" t="s">
        <v>221</v>
      </c>
    </row>
    <row r="3" spans="2:46" ht="6.95" customHeight="1" x14ac:dyDescent="0.2">
      <c r="B3" s="18"/>
      <c r="C3" s="19"/>
      <c r="D3" s="19"/>
      <c r="E3" s="19"/>
      <c r="F3" s="19"/>
      <c r="G3" s="19"/>
      <c r="H3" s="19"/>
      <c r="I3" s="19"/>
      <c r="J3" s="19"/>
      <c r="K3" s="19"/>
      <c r="L3" s="20"/>
      <c r="AT3" s="17" t="s">
        <v>90</v>
      </c>
    </row>
    <row r="4" spans="2:46" ht="24.95" customHeight="1" x14ac:dyDescent="0.2">
      <c r="B4" s="20"/>
      <c r="D4" s="21" t="s">
        <v>275</v>
      </c>
      <c r="L4" s="20"/>
      <c r="M4" s="94" t="s">
        <v>10</v>
      </c>
      <c r="AT4" s="17" t="s">
        <v>3</v>
      </c>
    </row>
    <row r="5" spans="2:46" ht="6.95" customHeight="1" x14ac:dyDescent="0.2">
      <c r="B5" s="20"/>
      <c r="L5" s="20"/>
    </row>
    <row r="6" spans="2:46" ht="12" customHeight="1" x14ac:dyDescent="0.2">
      <c r="B6" s="20"/>
      <c r="D6" s="27" t="s">
        <v>16</v>
      </c>
      <c r="L6" s="20"/>
    </row>
    <row r="7" spans="2:46" ht="16.5" customHeight="1" x14ac:dyDescent="0.2">
      <c r="B7" s="20"/>
      <c r="E7" s="254" t="str">
        <f>'Rekapitulace stavby'!K6</f>
        <v>OBLASTNÍ NEMOCNICE JIČÍN PAVILON PSYCHIATRIE</v>
      </c>
      <c r="F7" s="255"/>
      <c r="G7" s="255"/>
      <c r="H7" s="255"/>
      <c r="L7" s="20"/>
    </row>
    <row r="8" spans="2:46" ht="12.75" x14ac:dyDescent="0.2">
      <c r="B8" s="20"/>
      <c r="D8" s="27" t="s">
        <v>276</v>
      </c>
      <c r="L8" s="20"/>
    </row>
    <row r="9" spans="2:46" ht="16.5" customHeight="1" x14ac:dyDescent="0.2">
      <c r="B9" s="20"/>
      <c r="E9" s="254" t="s">
        <v>277</v>
      </c>
      <c r="F9" s="234"/>
      <c r="G9" s="234"/>
      <c r="H9" s="234"/>
      <c r="L9" s="20"/>
    </row>
    <row r="10" spans="2:46" ht="12" customHeight="1" x14ac:dyDescent="0.2">
      <c r="B10" s="20"/>
      <c r="D10" s="27" t="s">
        <v>278</v>
      </c>
      <c r="L10" s="20"/>
    </row>
    <row r="11" spans="2:46" s="1" customFormat="1" ht="16.5" customHeight="1" x14ac:dyDescent="0.2">
      <c r="B11" s="33"/>
      <c r="E11" s="238" t="s">
        <v>8644</v>
      </c>
      <c r="F11" s="253"/>
      <c r="G11" s="253"/>
      <c r="H11" s="253"/>
      <c r="L11" s="33"/>
    </row>
    <row r="12" spans="2:46" s="1" customFormat="1" ht="12" customHeight="1" x14ac:dyDescent="0.2">
      <c r="B12" s="33"/>
      <c r="D12" s="27" t="s">
        <v>592</v>
      </c>
      <c r="L12" s="33"/>
    </row>
    <row r="13" spans="2:46" s="1" customFormat="1" ht="16.5" customHeight="1" x14ac:dyDescent="0.2">
      <c r="B13" s="33"/>
      <c r="E13" s="220" t="s">
        <v>9711</v>
      </c>
      <c r="F13" s="253"/>
      <c r="G13" s="253"/>
      <c r="H13" s="253"/>
      <c r="L13" s="33"/>
    </row>
    <row r="14" spans="2:46" s="1" customFormat="1" x14ac:dyDescent="0.2">
      <c r="B14" s="33"/>
      <c r="L14" s="33"/>
    </row>
    <row r="15" spans="2:46" s="1" customFormat="1" ht="12" customHeight="1" x14ac:dyDescent="0.2">
      <c r="B15" s="33"/>
      <c r="D15" s="27" t="s">
        <v>18</v>
      </c>
      <c r="F15" s="25" t="s">
        <v>1</v>
      </c>
      <c r="I15" s="27" t="s">
        <v>20</v>
      </c>
      <c r="J15" s="25" t="s">
        <v>1</v>
      </c>
      <c r="L15" s="33"/>
    </row>
    <row r="16" spans="2:46" s="1" customFormat="1" ht="12" customHeight="1" x14ac:dyDescent="0.2">
      <c r="B16" s="33"/>
      <c r="D16" s="27" t="s">
        <v>22</v>
      </c>
      <c r="F16" s="25" t="s">
        <v>23</v>
      </c>
      <c r="I16" s="27" t="s">
        <v>24</v>
      </c>
      <c r="J16" s="53">
        <f>'Rekapitulace stavby'!AN8</f>
        <v>45961</v>
      </c>
      <c r="L16" s="33"/>
    </row>
    <row r="17" spans="2:12" s="1" customFormat="1" ht="10.9" customHeight="1" x14ac:dyDescent="0.2">
      <c r="B17" s="33"/>
      <c r="L17" s="33"/>
    </row>
    <row r="18" spans="2:12" s="1" customFormat="1" ht="12" customHeight="1" x14ac:dyDescent="0.2">
      <c r="B18" s="33"/>
      <c r="D18" s="27" t="s">
        <v>29</v>
      </c>
      <c r="I18" s="27" t="s">
        <v>30</v>
      </c>
      <c r="J18" s="25" t="str">
        <f>IF('Rekapitulace stavby'!AN10="","",'Rekapitulace stavby'!AN10)</f>
        <v/>
      </c>
      <c r="L18" s="33"/>
    </row>
    <row r="19" spans="2:12" s="1" customFormat="1" ht="18" customHeight="1" x14ac:dyDescent="0.2">
      <c r="B19" s="33"/>
      <c r="E19" s="25" t="str">
        <f>IF('Rekapitulace stavby'!E11="","",'Rekapitulace stavby'!E11)</f>
        <v>KRÁLOVÉHRADECKÝ KRAJ</v>
      </c>
      <c r="I19" s="27" t="s">
        <v>32</v>
      </c>
      <c r="J19" s="25" t="str">
        <f>IF('Rekapitulace stavby'!AN11="","",'Rekapitulace stavby'!AN11)</f>
        <v/>
      </c>
      <c r="L19" s="33"/>
    </row>
    <row r="20" spans="2:12" s="1" customFormat="1" ht="6.95" customHeight="1" x14ac:dyDescent="0.2">
      <c r="B20" s="33"/>
      <c r="L20" s="33"/>
    </row>
    <row r="21" spans="2:12" s="1" customFormat="1" ht="12" customHeight="1" x14ac:dyDescent="0.2">
      <c r="B21" s="33"/>
      <c r="D21" s="27" t="s">
        <v>33</v>
      </c>
      <c r="I21" s="27" t="s">
        <v>30</v>
      </c>
      <c r="J21" s="28" t="str">
        <f>'Rekapitulace stavby'!AN13</f>
        <v>Vyplň údaj</v>
      </c>
      <c r="L21" s="33"/>
    </row>
    <row r="22" spans="2:12" s="1" customFormat="1" ht="18" customHeight="1" x14ac:dyDescent="0.2">
      <c r="B22" s="33"/>
      <c r="E22" s="256" t="str">
        <f>'Rekapitulace stavby'!E14</f>
        <v>Vyplň údaj</v>
      </c>
      <c r="F22" s="242"/>
      <c r="G22" s="242"/>
      <c r="H22" s="242"/>
      <c r="I22" s="27" t="s">
        <v>32</v>
      </c>
      <c r="J22" s="28" t="str">
        <f>'Rekapitulace stavby'!AN14</f>
        <v>Vyplň údaj</v>
      </c>
      <c r="L22" s="33"/>
    </row>
    <row r="23" spans="2:12" s="1" customFormat="1" ht="6.95" customHeight="1" x14ac:dyDescent="0.2">
      <c r="B23" s="33"/>
      <c r="L23" s="33"/>
    </row>
    <row r="24" spans="2:12" s="1" customFormat="1" ht="12" customHeight="1" x14ac:dyDescent="0.2">
      <c r="B24" s="33"/>
      <c r="D24" s="27" t="s">
        <v>35</v>
      </c>
      <c r="I24" s="27" t="s">
        <v>30</v>
      </c>
      <c r="J24" s="25" t="str">
        <f>IF('Rekapitulace stavby'!AN16="","",'Rekapitulace stavby'!AN16)</f>
        <v/>
      </c>
      <c r="L24" s="33"/>
    </row>
    <row r="25" spans="2:12" s="1" customFormat="1" ht="18" customHeight="1" x14ac:dyDescent="0.2">
      <c r="B25" s="33"/>
      <c r="E25" s="25" t="str">
        <f>IF('Rekapitulace stavby'!E17="","",'Rekapitulace stavby'!E17)</f>
        <v>KANIA a.s.</v>
      </c>
      <c r="I25" s="27" t="s">
        <v>32</v>
      </c>
      <c r="J25" s="25" t="str">
        <f>IF('Rekapitulace stavby'!AN17="","",'Rekapitulace stavby'!AN17)</f>
        <v/>
      </c>
      <c r="L25" s="33"/>
    </row>
    <row r="26" spans="2:12" s="1" customFormat="1" ht="6.95" customHeight="1" x14ac:dyDescent="0.2">
      <c r="B26" s="33"/>
      <c r="L26" s="33"/>
    </row>
    <row r="27" spans="2:12" s="1" customFormat="1" ht="12" customHeight="1" x14ac:dyDescent="0.2">
      <c r="B27" s="33"/>
      <c r="D27" s="27" t="s">
        <v>38</v>
      </c>
      <c r="I27" s="27" t="s">
        <v>30</v>
      </c>
      <c r="J27" s="25" t="str">
        <f>IF('Rekapitulace stavby'!AN19="","",'Rekapitulace stavby'!AN19)</f>
        <v/>
      </c>
      <c r="L27" s="33"/>
    </row>
    <row r="28" spans="2:12" s="1" customFormat="1" ht="18" customHeight="1" x14ac:dyDescent="0.2">
      <c r="B28" s="33"/>
      <c r="E28" s="25" t="str">
        <f>IF('Rekapitulace stavby'!E20="","",'Rekapitulace stavby'!E20)</f>
        <v xml:space="preserve"> </v>
      </c>
      <c r="I28" s="27" t="s">
        <v>32</v>
      </c>
      <c r="J28" s="25" t="str">
        <f>IF('Rekapitulace stavby'!AN20="","",'Rekapitulace stavby'!AN20)</f>
        <v/>
      </c>
      <c r="L28" s="33"/>
    </row>
    <row r="29" spans="2:12" s="1" customFormat="1" ht="6.95" customHeight="1" x14ac:dyDescent="0.2">
      <c r="B29" s="33"/>
      <c r="L29" s="33"/>
    </row>
    <row r="30" spans="2:12" s="1" customFormat="1" ht="12" customHeight="1" x14ac:dyDescent="0.2">
      <c r="B30" s="33"/>
      <c r="D30" s="27" t="s">
        <v>39</v>
      </c>
      <c r="L30" s="33"/>
    </row>
    <row r="31" spans="2:12" s="7" customFormat="1" ht="35.25" customHeight="1" x14ac:dyDescent="0.2">
      <c r="B31" s="95"/>
      <c r="E31" s="246" t="s">
        <v>9430</v>
      </c>
      <c r="F31" s="246"/>
      <c r="G31" s="246"/>
      <c r="H31" s="246"/>
      <c r="L31" s="95"/>
    </row>
    <row r="32" spans="2:12" s="1" customFormat="1" ht="6.95" customHeight="1" x14ac:dyDescent="0.2">
      <c r="B32" s="33"/>
      <c r="L32" s="33"/>
    </row>
    <row r="33" spans="2:12" s="1" customFormat="1" ht="6.95" customHeight="1" x14ac:dyDescent="0.2">
      <c r="B33" s="33"/>
      <c r="D33" s="54"/>
      <c r="E33" s="54"/>
      <c r="F33" s="54"/>
      <c r="G33" s="54"/>
      <c r="H33" s="54"/>
      <c r="I33" s="54"/>
      <c r="J33" s="54"/>
      <c r="K33" s="54"/>
      <c r="L33" s="33"/>
    </row>
    <row r="34" spans="2:12" s="1" customFormat="1" ht="25.35" customHeight="1" x14ac:dyDescent="0.2">
      <c r="B34" s="33"/>
      <c r="D34" s="96" t="s">
        <v>41</v>
      </c>
      <c r="J34" s="67">
        <f>ROUND(J127, 2)</f>
        <v>0</v>
      </c>
      <c r="L34" s="33"/>
    </row>
    <row r="35" spans="2:12" s="1" customFormat="1" ht="6.95" customHeight="1" x14ac:dyDescent="0.2">
      <c r="B35" s="33"/>
      <c r="D35" s="54"/>
      <c r="E35" s="54"/>
      <c r="F35" s="54"/>
      <c r="G35" s="54"/>
      <c r="H35" s="54"/>
      <c r="I35" s="54"/>
      <c r="J35" s="54"/>
      <c r="K35" s="54"/>
      <c r="L35" s="33"/>
    </row>
    <row r="36" spans="2:12" s="1" customFormat="1" ht="14.45" customHeight="1" x14ac:dyDescent="0.2">
      <c r="B36" s="33"/>
      <c r="F36" s="36" t="s">
        <v>43</v>
      </c>
      <c r="I36" s="36" t="s">
        <v>42</v>
      </c>
      <c r="J36" s="36" t="s">
        <v>44</v>
      </c>
      <c r="L36" s="33"/>
    </row>
    <row r="37" spans="2:12" s="1" customFormat="1" ht="14.45" customHeight="1" x14ac:dyDescent="0.2">
      <c r="B37" s="33"/>
      <c r="D37" s="56" t="s">
        <v>45</v>
      </c>
      <c r="E37" s="27" t="s">
        <v>46</v>
      </c>
      <c r="F37" s="87">
        <f>ROUND((SUM(BE127:BE195)),  2)</f>
        <v>0</v>
      </c>
      <c r="I37" s="97">
        <v>0.21</v>
      </c>
      <c r="J37" s="87">
        <f>ROUND(((SUM(BE127:BE195))*I37),  2)</f>
        <v>0</v>
      </c>
      <c r="L37" s="33"/>
    </row>
    <row r="38" spans="2:12" s="1" customFormat="1" ht="14.45" customHeight="1" x14ac:dyDescent="0.2">
      <c r="B38" s="33"/>
      <c r="E38" s="27" t="s">
        <v>47</v>
      </c>
      <c r="F38" s="87">
        <f>ROUND((SUM(BF127:BF195)),  2)</f>
        <v>0</v>
      </c>
      <c r="I38" s="97">
        <v>0.12</v>
      </c>
      <c r="J38" s="87">
        <f>ROUND(((SUM(BF127:BF195))*I38),  2)</f>
        <v>0</v>
      </c>
      <c r="L38" s="33"/>
    </row>
    <row r="39" spans="2:12" s="1" customFormat="1" ht="14.45" hidden="1" customHeight="1" x14ac:dyDescent="0.2">
      <c r="B39" s="33"/>
      <c r="E39" s="27" t="s">
        <v>48</v>
      </c>
      <c r="F39" s="87">
        <f>ROUND((SUM(BG127:BG195)),  2)</f>
        <v>0</v>
      </c>
      <c r="I39" s="97">
        <v>0.21</v>
      </c>
      <c r="J39" s="87">
        <f>0</f>
        <v>0</v>
      </c>
      <c r="L39" s="33"/>
    </row>
    <row r="40" spans="2:12" s="1" customFormat="1" ht="14.45" hidden="1" customHeight="1" x14ac:dyDescent="0.2">
      <c r="B40" s="33"/>
      <c r="E40" s="27" t="s">
        <v>49</v>
      </c>
      <c r="F40" s="87">
        <f>ROUND((SUM(BH127:BH195)),  2)</f>
        <v>0</v>
      </c>
      <c r="I40" s="97">
        <v>0.12</v>
      </c>
      <c r="J40" s="87">
        <f>0</f>
        <v>0</v>
      </c>
      <c r="L40" s="33"/>
    </row>
    <row r="41" spans="2:12" s="1" customFormat="1" ht="14.45" hidden="1" customHeight="1" x14ac:dyDescent="0.2">
      <c r="B41" s="33"/>
      <c r="E41" s="27" t="s">
        <v>50</v>
      </c>
      <c r="F41" s="87">
        <f>ROUND((SUM(BI127:BI195)),  2)</f>
        <v>0</v>
      </c>
      <c r="I41" s="97">
        <v>0</v>
      </c>
      <c r="J41" s="87">
        <f>0</f>
        <v>0</v>
      </c>
      <c r="L41" s="33"/>
    </row>
    <row r="42" spans="2:12" s="1" customFormat="1" ht="6.95" customHeight="1" x14ac:dyDescent="0.2">
      <c r="B42" s="33"/>
      <c r="L42" s="33"/>
    </row>
    <row r="43" spans="2:12" s="1" customFormat="1" ht="25.35" customHeight="1" x14ac:dyDescent="0.2">
      <c r="B43" s="33"/>
      <c r="C43" s="98"/>
      <c r="D43" s="99" t="s">
        <v>51</v>
      </c>
      <c r="E43" s="58"/>
      <c r="F43" s="58"/>
      <c r="G43" s="100" t="s">
        <v>52</v>
      </c>
      <c r="H43" s="101" t="s">
        <v>53</v>
      </c>
      <c r="I43" s="58"/>
      <c r="J43" s="102">
        <f>SUM(J34:J41)</f>
        <v>0</v>
      </c>
      <c r="K43" s="103"/>
      <c r="L43" s="33"/>
    </row>
    <row r="44" spans="2:12" s="1" customFormat="1" ht="14.45" customHeight="1" x14ac:dyDescent="0.2">
      <c r="B44" s="33"/>
      <c r="L44" s="33"/>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33"/>
      <c r="D50" s="42" t="s">
        <v>54</v>
      </c>
      <c r="E50" s="43"/>
      <c r="F50" s="43"/>
      <c r="G50" s="42" t="s">
        <v>55</v>
      </c>
      <c r="H50" s="43"/>
      <c r="I50" s="43"/>
      <c r="J50" s="43"/>
      <c r="K50" s="43"/>
      <c r="L50" s="33"/>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2.75" x14ac:dyDescent="0.2">
      <c r="B61" s="33"/>
      <c r="D61" s="44" t="s">
        <v>56</v>
      </c>
      <c r="E61" s="35"/>
      <c r="F61" s="104" t="s">
        <v>57</v>
      </c>
      <c r="G61" s="44" t="s">
        <v>56</v>
      </c>
      <c r="H61" s="35"/>
      <c r="I61" s="35"/>
      <c r="J61" s="105" t="s">
        <v>57</v>
      </c>
      <c r="K61" s="35"/>
      <c r="L61" s="33"/>
    </row>
    <row r="62" spans="2:12" x14ac:dyDescent="0.2">
      <c r="B62" s="20"/>
      <c r="L62" s="20"/>
    </row>
    <row r="63" spans="2:12" x14ac:dyDescent="0.2">
      <c r="B63" s="20"/>
      <c r="L63" s="20"/>
    </row>
    <row r="64" spans="2:12" x14ac:dyDescent="0.2">
      <c r="B64" s="20"/>
      <c r="L64" s="20"/>
    </row>
    <row r="65" spans="2:12" s="1" customFormat="1" ht="12.75" x14ac:dyDescent="0.2">
      <c r="B65" s="33"/>
      <c r="D65" s="42" t="s">
        <v>58</v>
      </c>
      <c r="E65" s="43"/>
      <c r="F65" s="43"/>
      <c r="G65" s="42" t="s">
        <v>59</v>
      </c>
      <c r="H65" s="43"/>
      <c r="I65" s="43"/>
      <c r="J65" s="43"/>
      <c r="K65" s="43"/>
      <c r="L65" s="33"/>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2.75" x14ac:dyDescent="0.2">
      <c r="B76" s="33"/>
      <c r="D76" s="44" t="s">
        <v>56</v>
      </c>
      <c r="E76" s="35"/>
      <c r="F76" s="104" t="s">
        <v>57</v>
      </c>
      <c r="G76" s="44" t="s">
        <v>56</v>
      </c>
      <c r="H76" s="35"/>
      <c r="I76" s="35"/>
      <c r="J76" s="105" t="s">
        <v>57</v>
      </c>
      <c r="K76" s="35"/>
      <c r="L76" s="33"/>
    </row>
    <row r="77" spans="2:12" s="1" customFormat="1" ht="14.45" customHeight="1" x14ac:dyDescent="0.2">
      <c r="B77" s="45"/>
      <c r="C77" s="46"/>
      <c r="D77" s="46"/>
      <c r="E77" s="46"/>
      <c r="F77" s="46"/>
      <c r="G77" s="46"/>
      <c r="H77" s="46"/>
      <c r="I77" s="46"/>
      <c r="J77" s="46"/>
      <c r="K77" s="46"/>
      <c r="L77" s="33"/>
    </row>
    <row r="81" spans="2:12" s="1" customFormat="1" ht="6.95" customHeight="1" x14ac:dyDescent="0.2">
      <c r="B81" s="47"/>
      <c r="C81" s="48"/>
      <c r="D81" s="48"/>
      <c r="E81" s="48"/>
      <c r="F81" s="48"/>
      <c r="G81" s="48"/>
      <c r="H81" s="48"/>
      <c r="I81" s="48"/>
      <c r="J81" s="48"/>
      <c r="K81" s="48"/>
      <c r="L81" s="33"/>
    </row>
    <row r="82" spans="2:12" s="1" customFormat="1" ht="24.95" customHeight="1" x14ac:dyDescent="0.2">
      <c r="B82" s="33"/>
      <c r="C82" s="21" t="s">
        <v>280</v>
      </c>
      <c r="L82" s="33"/>
    </row>
    <row r="83" spans="2:12" s="1" customFormat="1" ht="6.95" customHeight="1" x14ac:dyDescent="0.2">
      <c r="B83" s="33"/>
      <c r="L83" s="33"/>
    </row>
    <row r="84" spans="2:12" s="1" customFormat="1" ht="12" customHeight="1" x14ac:dyDescent="0.2">
      <c r="B84" s="33"/>
      <c r="C84" s="27" t="s">
        <v>16</v>
      </c>
      <c r="L84" s="33"/>
    </row>
    <row r="85" spans="2:12" s="1" customFormat="1" ht="16.5" customHeight="1" x14ac:dyDescent="0.2">
      <c r="B85" s="33"/>
      <c r="E85" s="254" t="str">
        <f>E7</f>
        <v>OBLASTNÍ NEMOCNICE JIČÍN PAVILON PSYCHIATRIE</v>
      </c>
      <c r="F85" s="255"/>
      <c r="G85" s="255"/>
      <c r="H85" s="255"/>
      <c r="L85" s="33"/>
    </row>
    <row r="86" spans="2:12" ht="12" customHeight="1" x14ac:dyDescent="0.2">
      <c r="B86" s="20"/>
      <c r="C86" s="27" t="s">
        <v>276</v>
      </c>
      <c r="L86" s="20"/>
    </row>
    <row r="87" spans="2:12" ht="16.5" customHeight="1" x14ac:dyDescent="0.2">
      <c r="B87" s="20"/>
      <c r="E87" s="254" t="s">
        <v>277</v>
      </c>
      <c r="F87" s="234"/>
      <c r="G87" s="234"/>
      <c r="H87" s="234"/>
      <c r="L87" s="20"/>
    </row>
    <row r="88" spans="2:12" ht="12" customHeight="1" x14ac:dyDescent="0.2">
      <c r="B88" s="20"/>
      <c r="C88" s="27" t="s">
        <v>278</v>
      </c>
      <c r="L88" s="20"/>
    </row>
    <row r="89" spans="2:12" s="1" customFormat="1" ht="16.5" customHeight="1" x14ac:dyDescent="0.2">
      <c r="B89" s="33"/>
      <c r="E89" s="238" t="s">
        <v>8644</v>
      </c>
      <c r="F89" s="253"/>
      <c r="G89" s="253"/>
      <c r="H89" s="253"/>
      <c r="L89" s="33"/>
    </row>
    <row r="90" spans="2:12" s="1" customFormat="1" ht="12" customHeight="1" x14ac:dyDescent="0.2">
      <c r="B90" s="33"/>
      <c r="C90" s="27" t="s">
        <v>592</v>
      </c>
      <c r="L90" s="33"/>
    </row>
    <row r="91" spans="2:12" s="1" customFormat="1" ht="16.5" customHeight="1" x14ac:dyDescent="0.2">
      <c r="B91" s="33"/>
      <c r="E91" s="220" t="str">
        <f>E13</f>
        <v>D.2-01.10 - Závlahový systém</v>
      </c>
      <c r="F91" s="253"/>
      <c r="G91" s="253"/>
      <c r="H91" s="253"/>
      <c r="L91" s="33"/>
    </row>
    <row r="92" spans="2:12" s="1" customFormat="1" ht="6.95" customHeight="1" x14ac:dyDescent="0.2">
      <c r="B92" s="33"/>
      <c r="L92" s="33"/>
    </row>
    <row r="93" spans="2:12" s="1" customFormat="1" ht="12" customHeight="1" x14ac:dyDescent="0.2">
      <c r="B93" s="33"/>
      <c r="C93" s="27" t="s">
        <v>22</v>
      </c>
      <c r="F93" s="25" t="str">
        <f>F16</f>
        <v xml:space="preserve"> </v>
      </c>
      <c r="I93" s="27" t="s">
        <v>24</v>
      </c>
      <c r="J93" s="53">
        <f>IF(J16="","",J16)</f>
        <v>45961</v>
      </c>
      <c r="L93" s="33"/>
    </row>
    <row r="94" spans="2:12" s="1" customFormat="1" ht="6.95" customHeight="1" x14ac:dyDescent="0.2">
      <c r="B94" s="33"/>
      <c r="L94" s="33"/>
    </row>
    <row r="95" spans="2:12" s="1" customFormat="1" ht="15.2" customHeight="1" x14ac:dyDescent="0.2">
      <c r="B95" s="33"/>
      <c r="C95" s="27" t="s">
        <v>29</v>
      </c>
      <c r="F95" s="25" t="str">
        <f>E19</f>
        <v>KRÁLOVÉHRADECKÝ KRAJ</v>
      </c>
      <c r="I95" s="27" t="s">
        <v>35</v>
      </c>
      <c r="J95" s="31" t="str">
        <f>E25</f>
        <v>KANIA a.s.</v>
      </c>
      <c r="L95" s="33"/>
    </row>
    <row r="96" spans="2:12" s="1" customFormat="1" ht="15.2" customHeight="1" x14ac:dyDescent="0.2">
      <c r="B96" s="33"/>
      <c r="C96" s="27" t="s">
        <v>33</v>
      </c>
      <c r="F96" s="25" t="str">
        <f>IF(E22="","",E22)</f>
        <v>Vyplň údaj</v>
      </c>
      <c r="I96" s="27" t="s">
        <v>38</v>
      </c>
      <c r="J96" s="31" t="str">
        <f>E28</f>
        <v xml:space="preserve"> </v>
      </c>
      <c r="L96" s="33"/>
    </row>
    <row r="97" spans="2:47" s="1" customFormat="1" ht="10.35" customHeight="1" x14ac:dyDescent="0.2">
      <c r="B97" s="33"/>
      <c r="L97" s="33"/>
    </row>
    <row r="98" spans="2:47" s="1" customFormat="1" ht="29.25" customHeight="1" x14ac:dyDescent="0.2">
      <c r="B98" s="33"/>
      <c r="C98" s="106" t="s">
        <v>281</v>
      </c>
      <c r="D98" s="98"/>
      <c r="E98" s="98"/>
      <c r="F98" s="98"/>
      <c r="G98" s="98"/>
      <c r="H98" s="98"/>
      <c r="I98" s="98"/>
      <c r="J98" s="107" t="s">
        <v>282</v>
      </c>
      <c r="K98" s="98"/>
      <c r="L98" s="33"/>
    </row>
    <row r="99" spans="2:47" s="1" customFormat="1" ht="10.35" customHeight="1" x14ac:dyDescent="0.2">
      <c r="B99" s="33"/>
      <c r="L99" s="33"/>
    </row>
    <row r="100" spans="2:47" s="1" customFormat="1" ht="22.9" customHeight="1" x14ac:dyDescent="0.2">
      <c r="B100" s="33"/>
      <c r="C100" s="108" t="s">
        <v>283</v>
      </c>
      <c r="J100" s="67">
        <f>J127</f>
        <v>0</v>
      </c>
      <c r="L100" s="33"/>
      <c r="AU100" s="17" t="s">
        <v>284</v>
      </c>
    </row>
    <row r="101" spans="2:47" s="8" customFormat="1" ht="24.95" customHeight="1" x14ac:dyDescent="0.2">
      <c r="B101" s="109"/>
      <c r="D101" s="110" t="s">
        <v>4349</v>
      </c>
      <c r="E101" s="111"/>
      <c r="F101" s="111"/>
      <c r="G101" s="111"/>
      <c r="H101" s="111"/>
      <c r="I101" s="111"/>
      <c r="J101" s="112">
        <f>J128</f>
        <v>0</v>
      </c>
      <c r="L101" s="109"/>
    </row>
    <row r="102" spans="2:47" s="8" customFormat="1" ht="24.95" customHeight="1" x14ac:dyDescent="0.2">
      <c r="B102" s="109"/>
      <c r="D102" s="110" t="s">
        <v>9712</v>
      </c>
      <c r="E102" s="111"/>
      <c r="F102" s="111"/>
      <c r="G102" s="111"/>
      <c r="H102" s="111"/>
      <c r="I102" s="111"/>
      <c r="J102" s="112">
        <f>J135</f>
        <v>0</v>
      </c>
      <c r="L102" s="109"/>
    </row>
    <row r="103" spans="2:47" s="8" customFormat="1" ht="24.95" customHeight="1" x14ac:dyDescent="0.2">
      <c r="B103" s="109"/>
      <c r="D103" s="110" t="s">
        <v>9713</v>
      </c>
      <c r="E103" s="111"/>
      <c r="F103" s="111"/>
      <c r="G103" s="111"/>
      <c r="H103" s="111"/>
      <c r="I103" s="111"/>
      <c r="J103" s="112">
        <f>J137</f>
        <v>0</v>
      </c>
      <c r="L103" s="109"/>
    </row>
    <row r="104" spans="2:47" s="1" customFormat="1" ht="21.75" customHeight="1" x14ac:dyDescent="0.2">
      <c r="B104" s="33"/>
      <c r="L104" s="33"/>
    </row>
    <row r="105" spans="2:47" s="1" customFormat="1" ht="6.95" customHeight="1" x14ac:dyDescent="0.2">
      <c r="B105" s="45"/>
      <c r="C105" s="46"/>
      <c r="D105" s="46"/>
      <c r="E105" s="46"/>
      <c r="F105" s="46"/>
      <c r="G105" s="46"/>
      <c r="H105" s="46"/>
      <c r="I105" s="46"/>
      <c r="J105" s="46"/>
      <c r="K105" s="46"/>
      <c r="L105" s="33"/>
    </row>
    <row r="109" spans="2:47" s="1" customFormat="1" ht="6.95" customHeight="1" x14ac:dyDescent="0.2">
      <c r="B109" s="47"/>
      <c r="C109" s="48"/>
      <c r="D109" s="48"/>
      <c r="E109" s="48"/>
      <c r="F109" s="48"/>
      <c r="G109" s="48"/>
      <c r="H109" s="48"/>
      <c r="I109" s="48"/>
      <c r="J109" s="48"/>
      <c r="K109" s="48"/>
      <c r="L109" s="33"/>
    </row>
    <row r="110" spans="2:47" s="1" customFormat="1" ht="24.95" customHeight="1" x14ac:dyDescent="0.2">
      <c r="B110" s="33"/>
      <c r="C110" s="21" t="s">
        <v>294</v>
      </c>
      <c r="L110" s="33"/>
    </row>
    <row r="111" spans="2:47" s="1" customFormat="1" ht="6.95" customHeight="1" x14ac:dyDescent="0.2">
      <c r="B111" s="33"/>
      <c r="L111" s="33"/>
    </row>
    <row r="112" spans="2:47" s="1" customFormat="1" ht="12" customHeight="1" x14ac:dyDescent="0.2">
      <c r="B112" s="33"/>
      <c r="C112" s="27" t="s">
        <v>16</v>
      </c>
      <c r="L112" s="33"/>
    </row>
    <row r="113" spans="2:63" s="1" customFormat="1" ht="16.5" customHeight="1" x14ac:dyDescent="0.2">
      <c r="B113" s="33"/>
      <c r="E113" s="254" t="str">
        <f>E7</f>
        <v>OBLASTNÍ NEMOCNICE JIČÍN PAVILON PSYCHIATRIE</v>
      </c>
      <c r="F113" s="255"/>
      <c r="G113" s="255"/>
      <c r="H113" s="255"/>
      <c r="L113" s="33"/>
    </row>
    <row r="114" spans="2:63" ht="12" customHeight="1" x14ac:dyDescent="0.2">
      <c r="B114" s="20"/>
      <c r="C114" s="27" t="s">
        <v>276</v>
      </c>
      <c r="L114" s="20"/>
    </row>
    <row r="115" spans="2:63" ht="16.5" customHeight="1" x14ac:dyDescent="0.2">
      <c r="B115" s="20"/>
      <c r="E115" s="254" t="s">
        <v>277</v>
      </c>
      <c r="F115" s="234"/>
      <c r="G115" s="234"/>
      <c r="H115" s="234"/>
      <c r="L115" s="20"/>
    </row>
    <row r="116" spans="2:63" ht="12" customHeight="1" x14ac:dyDescent="0.2">
      <c r="B116" s="20"/>
      <c r="C116" s="27" t="s">
        <v>278</v>
      </c>
      <c r="L116" s="20"/>
    </row>
    <row r="117" spans="2:63" s="1" customFormat="1" ht="16.5" customHeight="1" x14ac:dyDescent="0.2">
      <c r="B117" s="33"/>
      <c r="E117" s="238" t="s">
        <v>8644</v>
      </c>
      <c r="F117" s="253"/>
      <c r="G117" s="253"/>
      <c r="H117" s="253"/>
      <c r="L117" s="33"/>
    </row>
    <row r="118" spans="2:63" s="1" customFormat="1" ht="12" customHeight="1" x14ac:dyDescent="0.2">
      <c r="B118" s="33"/>
      <c r="C118" s="27" t="s">
        <v>592</v>
      </c>
      <c r="L118" s="33"/>
    </row>
    <row r="119" spans="2:63" s="1" customFormat="1" ht="16.5" customHeight="1" x14ac:dyDescent="0.2">
      <c r="B119" s="33"/>
      <c r="E119" s="220" t="str">
        <f>E13</f>
        <v>D.2-01.10 - Závlahový systém</v>
      </c>
      <c r="F119" s="253"/>
      <c r="G119" s="253"/>
      <c r="H119" s="253"/>
      <c r="L119" s="33"/>
    </row>
    <row r="120" spans="2:63" s="1" customFormat="1" ht="6.95" customHeight="1" x14ac:dyDescent="0.2">
      <c r="B120" s="33"/>
      <c r="L120" s="33"/>
    </row>
    <row r="121" spans="2:63" s="1" customFormat="1" ht="12" customHeight="1" x14ac:dyDescent="0.2">
      <c r="B121" s="33"/>
      <c r="C121" s="27" t="s">
        <v>22</v>
      </c>
      <c r="F121" s="25" t="str">
        <f>F16</f>
        <v xml:space="preserve"> </v>
      </c>
      <c r="I121" s="27" t="s">
        <v>24</v>
      </c>
      <c r="J121" s="53">
        <f>IF(J16="","",J16)</f>
        <v>45961</v>
      </c>
      <c r="L121" s="33"/>
    </row>
    <row r="122" spans="2:63" s="1" customFormat="1" ht="6.95" customHeight="1" x14ac:dyDescent="0.2">
      <c r="B122" s="33"/>
      <c r="L122" s="33"/>
    </row>
    <row r="123" spans="2:63" s="1" customFormat="1" ht="15.2" customHeight="1" x14ac:dyDescent="0.2">
      <c r="B123" s="33"/>
      <c r="C123" s="27" t="s">
        <v>29</v>
      </c>
      <c r="F123" s="25" t="str">
        <f>E19</f>
        <v>KRÁLOVÉHRADECKÝ KRAJ</v>
      </c>
      <c r="I123" s="27" t="s">
        <v>35</v>
      </c>
      <c r="J123" s="31" t="str">
        <f>E25</f>
        <v>KANIA a.s.</v>
      </c>
      <c r="L123" s="33"/>
    </row>
    <row r="124" spans="2:63" s="1" customFormat="1" ht="15.2" customHeight="1" x14ac:dyDescent="0.2">
      <c r="B124" s="33"/>
      <c r="C124" s="27" t="s">
        <v>33</v>
      </c>
      <c r="F124" s="25" t="str">
        <f>IF(E22="","",E22)</f>
        <v>Vyplň údaj</v>
      </c>
      <c r="I124" s="27" t="s">
        <v>38</v>
      </c>
      <c r="J124" s="31" t="str">
        <f>E28</f>
        <v xml:space="preserve"> </v>
      </c>
      <c r="L124" s="33"/>
    </row>
    <row r="125" spans="2:63" s="1" customFormat="1" ht="10.35" customHeight="1" x14ac:dyDescent="0.2">
      <c r="B125" s="33"/>
      <c r="L125" s="33"/>
    </row>
    <row r="126" spans="2:63" s="10" customFormat="1" ht="29.25" customHeight="1" x14ac:dyDescent="0.2">
      <c r="B126" s="117"/>
      <c r="C126" s="118" t="s">
        <v>295</v>
      </c>
      <c r="D126" s="119" t="s">
        <v>66</v>
      </c>
      <c r="E126" s="119" t="s">
        <v>62</v>
      </c>
      <c r="F126" s="119" t="s">
        <v>63</v>
      </c>
      <c r="G126" s="119" t="s">
        <v>296</v>
      </c>
      <c r="H126" s="119" t="s">
        <v>297</v>
      </c>
      <c r="I126" s="119" t="s">
        <v>298</v>
      </c>
      <c r="J126" s="119" t="s">
        <v>282</v>
      </c>
      <c r="K126" s="120" t="s">
        <v>299</v>
      </c>
      <c r="L126" s="117"/>
      <c r="M126" s="60" t="s">
        <v>1</v>
      </c>
      <c r="N126" s="61" t="s">
        <v>45</v>
      </c>
      <c r="O126" s="61" t="s">
        <v>300</v>
      </c>
      <c r="P126" s="61" t="s">
        <v>301</v>
      </c>
      <c r="Q126" s="61" t="s">
        <v>302</v>
      </c>
      <c r="R126" s="61" t="s">
        <v>303</v>
      </c>
      <c r="S126" s="61" t="s">
        <v>304</v>
      </c>
      <c r="T126" s="62" t="s">
        <v>305</v>
      </c>
    </row>
    <row r="127" spans="2:63" s="1" customFormat="1" ht="22.9" customHeight="1" x14ac:dyDescent="0.25">
      <c r="B127" s="33"/>
      <c r="C127" s="65" t="s">
        <v>306</v>
      </c>
      <c r="J127" s="121">
        <f>BK127</f>
        <v>0</v>
      </c>
      <c r="L127" s="33"/>
      <c r="M127" s="63"/>
      <c r="N127" s="54"/>
      <c r="O127" s="54"/>
      <c r="P127" s="122">
        <f>P128+P135+P137</f>
        <v>0</v>
      </c>
      <c r="Q127" s="54"/>
      <c r="R127" s="122">
        <f>R128+R135+R137</f>
        <v>0</v>
      </c>
      <c r="S127" s="54"/>
      <c r="T127" s="123">
        <f>T128+T135+T137</f>
        <v>0</v>
      </c>
      <c r="AT127" s="17" t="s">
        <v>80</v>
      </c>
      <c r="AU127" s="17" t="s">
        <v>284</v>
      </c>
      <c r="BK127" s="124">
        <f>BK128+BK135+BK137</f>
        <v>0</v>
      </c>
    </row>
    <row r="128" spans="2:63" s="11" customFormat="1" ht="25.9" customHeight="1" x14ac:dyDescent="0.2">
      <c r="B128" s="125"/>
      <c r="D128" s="126" t="s">
        <v>80</v>
      </c>
      <c r="E128" s="127" t="s">
        <v>88</v>
      </c>
      <c r="F128" s="127" t="s">
        <v>310</v>
      </c>
      <c r="I128" s="128"/>
      <c r="J128" s="129">
        <f>BK128</f>
        <v>0</v>
      </c>
      <c r="L128" s="125"/>
      <c r="M128" s="130"/>
      <c r="P128" s="131">
        <f>SUM(P129:P134)</f>
        <v>0</v>
      </c>
      <c r="R128" s="131">
        <f>SUM(R129:R134)</f>
        <v>0</v>
      </c>
      <c r="T128" s="132">
        <f>SUM(T129:T134)</f>
        <v>0</v>
      </c>
      <c r="AR128" s="126" t="s">
        <v>88</v>
      </c>
      <c r="AT128" s="133" t="s">
        <v>80</v>
      </c>
      <c r="AU128" s="133" t="s">
        <v>81</v>
      </c>
      <c r="AY128" s="126" t="s">
        <v>309</v>
      </c>
      <c r="BK128" s="134">
        <f>SUM(BK129:BK134)</f>
        <v>0</v>
      </c>
    </row>
    <row r="129" spans="2:65" s="1" customFormat="1" ht="16.5" customHeight="1" x14ac:dyDescent="0.2">
      <c r="B129" s="137"/>
      <c r="C129" s="138" t="s">
        <v>88</v>
      </c>
      <c r="D129" s="138" t="s">
        <v>311</v>
      </c>
      <c r="E129" s="139" t="s">
        <v>9714</v>
      </c>
      <c r="F129" s="140" t="s">
        <v>9715</v>
      </c>
      <c r="G129" s="141" t="s">
        <v>434</v>
      </c>
      <c r="H129" s="142">
        <v>150</v>
      </c>
      <c r="I129" s="143"/>
      <c r="J129" s="144">
        <f t="shared" ref="J129:J134" si="0">ROUND(I129*H129,2)</f>
        <v>0</v>
      </c>
      <c r="K129" s="140" t="s">
        <v>9716</v>
      </c>
      <c r="L129" s="33"/>
      <c r="M129" s="145" t="s">
        <v>1</v>
      </c>
      <c r="N129" s="146" t="s">
        <v>46</v>
      </c>
      <c r="P129" s="147">
        <f t="shared" ref="P129:P134" si="1">O129*H129</f>
        <v>0</v>
      </c>
      <c r="Q129" s="147">
        <v>0</v>
      </c>
      <c r="R129" s="147">
        <f t="shared" ref="R129:R134" si="2">Q129*H129</f>
        <v>0</v>
      </c>
      <c r="S129" s="147">
        <v>0</v>
      </c>
      <c r="T129" s="148">
        <f t="shared" ref="T129:T134" si="3">S129*H129</f>
        <v>0</v>
      </c>
      <c r="AR129" s="149" t="s">
        <v>120</v>
      </c>
      <c r="AT129" s="149" t="s">
        <v>311</v>
      </c>
      <c r="AU129" s="149" t="s">
        <v>88</v>
      </c>
      <c r="AY129" s="17" t="s">
        <v>309</v>
      </c>
      <c r="BE129" s="150">
        <f t="shared" ref="BE129:BE134" si="4">IF(N129="základní",J129,0)</f>
        <v>0</v>
      </c>
      <c r="BF129" s="150">
        <f t="shared" ref="BF129:BF134" si="5">IF(N129="snížená",J129,0)</f>
        <v>0</v>
      </c>
      <c r="BG129" s="150">
        <f t="shared" ref="BG129:BG134" si="6">IF(N129="zákl. přenesená",J129,0)</f>
        <v>0</v>
      </c>
      <c r="BH129" s="150">
        <f t="shared" ref="BH129:BH134" si="7">IF(N129="sníž. přenesená",J129,0)</f>
        <v>0</v>
      </c>
      <c r="BI129" s="150">
        <f t="shared" ref="BI129:BI134" si="8">IF(N129="nulová",J129,0)</f>
        <v>0</v>
      </c>
      <c r="BJ129" s="17" t="s">
        <v>88</v>
      </c>
      <c r="BK129" s="150">
        <f t="shared" ref="BK129:BK134" si="9">ROUND(I129*H129,2)</f>
        <v>0</v>
      </c>
      <c r="BL129" s="17" t="s">
        <v>120</v>
      </c>
      <c r="BM129" s="149" t="s">
        <v>90</v>
      </c>
    </row>
    <row r="130" spans="2:65" s="1" customFormat="1" ht="24.2" customHeight="1" x14ac:dyDescent="0.2">
      <c r="B130" s="137"/>
      <c r="C130" s="138" t="s">
        <v>90</v>
      </c>
      <c r="D130" s="138" t="s">
        <v>311</v>
      </c>
      <c r="E130" s="139" t="s">
        <v>9717</v>
      </c>
      <c r="F130" s="140" t="s">
        <v>9718</v>
      </c>
      <c r="G130" s="141" t="s">
        <v>419</v>
      </c>
      <c r="H130" s="142">
        <v>0.6</v>
      </c>
      <c r="I130" s="143"/>
      <c r="J130" s="144">
        <f t="shared" si="0"/>
        <v>0</v>
      </c>
      <c r="K130" s="140" t="s">
        <v>9716</v>
      </c>
      <c r="L130" s="33"/>
      <c r="M130" s="145" t="s">
        <v>1</v>
      </c>
      <c r="N130" s="146" t="s">
        <v>46</v>
      </c>
      <c r="P130" s="147">
        <f t="shared" si="1"/>
        <v>0</v>
      </c>
      <c r="Q130" s="147">
        <v>0</v>
      </c>
      <c r="R130" s="147">
        <f t="shared" si="2"/>
        <v>0</v>
      </c>
      <c r="S130" s="147">
        <v>0</v>
      </c>
      <c r="T130" s="148">
        <f t="shared" si="3"/>
        <v>0</v>
      </c>
      <c r="AR130" s="149" t="s">
        <v>120</v>
      </c>
      <c r="AT130" s="149" t="s">
        <v>311</v>
      </c>
      <c r="AU130" s="149" t="s">
        <v>88</v>
      </c>
      <c r="AY130" s="17" t="s">
        <v>309</v>
      </c>
      <c r="BE130" s="150">
        <f t="shared" si="4"/>
        <v>0</v>
      </c>
      <c r="BF130" s="150">
        <f t="shared" si="5"/>
        <v>0</v>
      </c>
      <c r="BG130" s="150">
        <f t="shared" si="6"/>
        <v>0</v>
      </c>
      <c r="BH130" s="150">
        <f t="shared" si="7"/>
        <v>0</v>
      </c>
      <c r="BI130" s="150">
        <f t="shared" si="8"/>
        <v>0</v>
      </c>
      <c r="BJ130" s="17" t="s">
        <v>88</v>
      </c>
      <c r="BK130" s="150">
        <f t="shared" si="9"/>
        <v>0</v>
      </c>
      <c r="BL130" s="17" t="s">
        <v>120</v>
      </c>
      <c r="BM130" s="149" t="s">
        <v>120</v>
      </c>
    </row>
    <row r="131" spans="2:65" s="1" customFormat="1" ht="16.5" customHeight="1" x14ac:dyDescent="0.2">
      <c r="B131" s="137"/>
      <c r="C131" s="138" t="s">
        <v>101</v>
      </c>
      <c r="D131" s="138" t="s">
        <v>311</v>
      </c>
      <c r="E131" s="139" t="s">
        <v>9719</v>
      </c>
      <c r="F131" s="140" t="s">
        <v>9720</v>
      </c>
      <c r="G131" s="141" t="s">
        <v>419</v>
      </c>
      <c r="H131" s="142">
        <v>5.0999999999999996</v>
      </c>
      <c r="I131" s="143"/>
      <c r="J131" s="144">
        <f t="shared" si="0"/>
        <v>0</v>
      </c>
      <c r="K131" s="140" t="s">
        <v>9716</v>
      </c>
      <c r="L131" s="33"/>
      <c r="M131" s="145" t="s">
        <v>1</v>
      </c>
      <c r="N131" s="146" t="s">
        <v>46</v>
      </c>
      <c r="P131" s="147">
        <f t="shared" si="1"/>
        <v>0</v>
      </c>
      <c r="Q131" s="147">
        <v>0</v>
      </c>
      <c r="R131" s="147">
        <f t="shared" si="2"/>
        <v>0</v>
      </c>
      <c r="S131" s="147">
        <v>0</v>
      </c>
      <c r="T131" s="148">
        <f t="shared" si="3"/>
        <v>0</v>
      </c>
      <c r="AR131" s="149" t="s">
        <v>120</v>
      </c>
      <c r="AT131" s="149" t="s">
        <v>311</v>
      </c>
      <c r="AU131" s="149" t="s">
        <v>88</v>
      </c>
      <c r="AY131" s="17" t="s">
        <v>309</v>
      </c>
      <c r="BE131" s="150">
        <f t="shared" si="4"/>
        <v>0</v>
      </c>
      <c r="BF131" s="150">
        <f t="shared" si="5"/>
        <v>0</v>
      </c>
      <c r="BG131" s="150">
        <f t="shared" si="6"/>
        <v>0</v>
      </c>
      <c r="BH131" s="150">
        <f t="shared" si="7"/>
        <v>0</v>
      </c>
      <c r="BI131" s="150">
        <f t="shared" si="8"/>
        <v>0</v>
      </c>
      <c r="BJ131" s="17" t="s">
        <v>88</v>
      </c>
      <c r="BK131" s="150">
        <f t="shared" si="9"/>
        <v>0</v>
      </c>
      <c r="BL131" s="17" t="s">
        <v>120</v>
      </c>
      <c r="BM131" s="149" t="s">
        <v>325</v>
      </c>
    </row>
    <row r="132" spans="2:65" s="1" customFormat="1" ht="16.5" customHeight="1" x14ac:dyDescent="0.2">
      <c r="B132" s="137"/>
      <c r="C132" s="138" t="s">
        <v>120</v>
      </c>
      <c r="D132" s="138" t="s">
        <v>311</v>
      </c>
      <c r="E132" s="139" t="s">
        <v>9721</v>
      </c>
      <c r="F132" s="140" t="s">
        <v>9722</v>
      </c>
      <c r="G132" s="141" t="s">
        <v>419</v>
      </c>
      <c r="H132" s="142">
        <v>5.0999999999999996</v>
      </c>
      <c r="I132" s="143"/>
      <c r="J132" s="144">
        <f t="shared" si="0"/>
        <v>0</v>
      </c>
      <c r="K132" s="140" t="s">
        <v>9716</v>
      </c>
      <c r="L132" s="33"/>
      <c r="M132" s="145" t="s">
        <v>1</v>
      </c>
      <c r="N132" s="146" t="s">
        <v>46</v>
      </c>
      <c r="P132" s="147">
        <f t="shared" si="1"/>
        <v>0</v>
      </c>
      <c r="Q132" s="147">
        <v>0</v>
      </c>
      <c r="R132" s="147">
        <f t="shared" si="2"/>
        <v>0</v>
      </c>
      <c r="S132" s="147">
        <v>0</v>
      </c>
      <c r="T132" s="148">
        <f t="shared" si="3"/>
        <v>0</v>
      </c>
      <c r="AR132" s="149" t="s">
        <v>120</v>
      </c>
      <c r="AT132" s="149" t="s">
        <v>311</v>
      </c>
      <c r="AU132" s="149" t="s">
        <v>88</v>
      </c>
      <c r="AY132" s="17" t="s">
        <v>309</v>
      </c>
      <c r="BE132" s="150">
        <f t="shared" si="4"/>
        <v>0</v>
      </c>
      <c r="BF132" s="150">
        <f t="shared" si="5"/>
        <v>0</v>
      </c>
      <c r="BG132" s="150">
        <f t="shared" si="6"/>
        <v>0</v>
      </c>
      <c r="BH132" s="150">
        <f t="shared" si="7"/>
        <v>0</v>
      </c>
      <c r="BI132" s="150">
        <f t="shared" si="8"/>
        <v>0</v>
      </c>
      <c r="BJ132" s="17" t="s">
        <v>88</v>
      </c>
      <c r="BK132" s="150">
        <f t="shared" si="9"/>
        <v>0</v>
      </c>
      <c r="BL132" s="17" t="s">
        <v>120</v>
      </c>
      <c r="BM132" s="149" t="s">
        <v>329</v>
      </c>
    </row>
    <row r="133" spans="2:65" s="1" customFormat="1" ht="16.5" customHeight="1" x14ac:dyDescent="0.2">
      <c r="B133" s="137"/>
      <c r="C133" s="138" t="s">
        <v>331</v>
      </c>
      <c r="D133" s="138" t="s">
        <v>311</v>
      </c>
      <c r="E133" s="139" t="s">
        <v>9723</v>
      </c>
      <c r="F133" s="140" t="s">
        <v>9724</v>
      </c>
      <c r="G133" s="141" t="s">
        <v>419</v>
      </c>
      <c r="H133" s="142">
        <v>2.25</v>
      </c>
      <c r="I133" s="143"/>
      <c r="J133" s="144">
        <f t="shared" si="0"/>
        <v>0</v>
      </c>
      <c r="K133" s="140" t="s">
        <v>9716</v>
      </c>
      <c r="L133" s="33"/>
      <c r="M133" s="145" t="s">
        <v>1</v>
      </c>
      <c r="N133" s="146" t="s">
        <v>46</v>
      </c>
      <c r="P133" s="147">
        <f t="shared" si="1"/>
        <v>0</v>
      </c>
      <c r="Q133" s="147">
        <v>0</v>
      </c>
      <c r="R133" s="147">
        <f t="shared" si="2"/>
        <v>0</v>
      </c>
      <c r="S133" s="147">
        <v>0</v>
      </c>
      <c r="T133" s="148">
        <f t="shared" si="3"/>
        <v>0</v>
      </c>
      <c r="AR133" s="149" t="s">
        <v>120</v>
      </c>
      <c r="AT133" s="149" t="s">
        <v>311</v>
      </c>
      <c r="AU133" s="149" t="s">
        <v>88</v>
      </c>
      <c r="AY133" s="17" t="s">
        <v>309</v>
      </c>
      <c r="BE133" s="150">
        <f t="shared" si="4"/>
        <v>0</v>
      </c>
      <c r="BF133" s="150">
        <f t="shared" si="5"/>
        <v>0</v>
      </c>
      <c r="BG133" s="150">
        <f t="shared" si="6"/>
        <v>0</v>
      </c>
      <c r="BH133" s="150">
        <f t="shared" si="7"/>
        <v>0</v>
      </c>
      <c r="BI133" s="150">
        <f t="shared" si="8"/>
        <v>0</v>
      </c>
      <c r="BJ133" s="17" t="s">
        <v>88</v>
      </c>
      <c r="BK133" s="150">
        <f t="shared" si="9"/>
        <v>0</v>
      </c>
      <c r="BL133" s="17" t="s">
        <v>120</v>
      </c>
      <c r="BM133" s="149" t="s">
        <v>334</v>
      </c>
    </row>
    <row r="134" spans="2:65" s="1" customFormat="1" ht="16.5" customHeight="1" x14ac:dyDescent="0.2">
      <c r="B134" s="137"/>
      <c r="C134" s="138" t="s">
        <v>325</v>
      </c>
      <c r="D134" s="138" t="s">
        <v>311</v>
      </c>
      <c r="E134" s="139" t="s">
        <v>9725</v>
      </c>
      <c r="F134" s="140" t="s">
        <v>9726</v>
      </c>
      <c r="G134" s="141" t="s">
        <v>419</v>
      </c>
      <c r="H134" s="142">
        <v>2.25</v>
      </c>
      <c r="I134" s="143"/>
      <c r="J134" s="144">
        <f t="shared" si="0"/>
        <v>0</v>
      </c>
      <c r="K134" s="140" t="s">
        <v>9716</v>
      </c>
      <c r="L134" s="33"/>
      <c r="M134" s="145" t="s">
        <v>1</v>
      </c>
      <c r="N134" s="146" t="s">
        <v>46</v>
      </c>
      <c r="P134" s="147">
        <f t="shared" si="1"/>
        <v>0</v>
      </c>
      <c r="Q134" s="147">
        <v>0</v>
      </c>
      <c r="R134" s="147">
        <f t="shared" si="2"/>
        <v>0</v>
      </c>
      <c r="S134" s="147">
        <v>0</v>
      </c>
      <c r="T134" s="148">
        <f t="shared" si="3"/>
        <v>0</v>
      </c>
      <c r="AR134" s="149" t="s">
        <v>120</v>
      </c>
      <c r="AT134" s="149" t="s">
        <v>311</v>
      </c>
      <c r="AU134" s="149" t="s">
        <v>88</v>
      </c>
      <c r="AY134" s="17" t="s">
        <v>309</v>
      </c>
      <c r="BE134" s="150">
        <f t="shared" si="4"/>
        <v>0</v>
      </c>
      <c r="BF134" s="150">
        <f t="shared" si="5"/>
        <v>0</v>
      </c>
      <c r="BG134" s="150">
        <f t="shared" si="6"/>
        <v>0</v>
      </c>
      <c r="BH134" s="150">
        <f t="shared" si="7"/>
        <v>0</v>
      </c>
      <c r="BI134" s="150">
        <f t="shared" si="8"/>
        <v>0</v>
      </c>
      <c r="BJ134" s="17" t="s">
        <v>88</v>
      </c>
      <c r="BK134" s="150">
        <f t="shared" si="9"/>
        <v>0</v>
      </c>
      <c r="BL134" s="17" t="s">
        <v>120</v>
      </c>
      <c r="BM134" s="149" t="s">
        <v>8</v>
      </c>
    </row>
    <row r="135" spans="2:65" s="11" customFormat="1" ht="25.9" customHeight="1" x14ac:dyDescent="0.2">
      <c r="B135" s="125"/>
      <c r="D135" s="126" t="s">
        <v>80</v>
      </c>
      <c r="E135" s="127" t="s">
        <v>120</v>
      </c>
      <c r="F135" s="127" t="s">
        <v>998</v>
      </c>
      <c r="I135" s="128"/>
      <c r="J135" s="129">
        <f>BK135</f>
        <v>0</v>
      </c>
      <c r="L135" s="125"/>
      <c r="M135" s="130"/>
      <c r="P135" s="131">
        <f>P136</f>
        <v>0</v>
      </c>
      <c r="R135" s="131">
        <f>R136</f>
        <v>0</v>
      </c>
      <c r="T135" s="132">
        <f>T136</f>
        <v>0</v>
      </c>
      <c r="AR135" s="126" t="s">
        <v>88</v>
      </c>
      <c r="AT135" s="133" t="s">
        <v>80</v>
      </c>
      <c r="AU135" s="133" t="s">
        <v>81</v>
      </c>
      <c r="AY135" s="126" t="s">
        <v>309</v>
      </c>
      <c r="BK135" s="134">
        <f>BK136</f>
        <v>0</v>
      </c>
    </row>
    <row r="136" spans="2:65" s="1" customFormat="1" ht="16.5" customHeight="1" x14ac:dyDescent="0.2">
      <c r="B136" s="137"/>
      <c r="C136" s="138" t="s">
        <v>339</v>
      </c>
      <c r="D136" s="138" t="s">
        <v>311</v>
      </c>
      <c r="E136" s="139" t="s">
        <v>9727</v>
      </c>
      <c r="F136" s="140" t="s">
        <v>9728</v>
      </c>
      <c r="G136" s="141" t="s">
        <v>419</v>
      </c>
      <c r="H136" s="142">
        <v>1.125</v>
      </c>
      <c r="I136" s="143"/>
      <c r="J136" s="144">
        <f>ROUND(I136*H136,2)</f>
        <v>0</v>
      </c>
      <c r="K136" s="140" t="s">
        <v>9716</v>
      </c>
      <c r="L136" s="33"/>
      <c r="M136" s="145" t="s">
        <v>1</v>
      </c>
      <c r="N136" s="146" t="s">
        <v>46</v>
      </c>
      <c r="P136" s="147">
        <f>O136*H136</f>
        <v>0</v>
      </c>
      <c r="Q136" s="147">
        <v>0</v>
      </c>
      <c r="R136" s="147">
        <f>Q136*H136</f>
        <v>0</v>
      </c>
      <c r="S136" s="147">
        <v>0</v>
      </c>
      <c r="T136" s="148">
        <f>S136*H136</f>
        <v>0</v>
      </c>
      <c r="AR136" s="149" t="s">
        <v>120</v>
      </c>
      <c r="AT136" s="149" t="s">
        <v>311</v>
      </c>
      <c r="AU136" s="149" t="s">
        <v>88</v>
      </c>
      <c r="AY136" s="17" t="s">
        <v>309</v>
      </c>
      <c r="BE136" s="150">
        <f>IF(N136="základní",J136,0)</f>
        <v>0</v>
      </c>
      <c r="BF136" s="150">
        <f>IF(N136="snížená",J136,0)</f>
        <v>0</v>
      </c>
      <c r="BG136" s="150">
        <f>IF(N136="zákl. přenesená",J136,0)</f>
        <v>0</v>
      </c>
      <c r="BH136" s="150">
        <f>IF(N136="sníž. přenesená",J136,0)</f>
        <v>0</v>
      </c>
      <c r="BI136" s="150">
        <f>IF(N136="nulová",J136,0)</f>
        <v>0</v>
      </c>
      <c r="BJ136" s="17" t="s">
        <v>88</v>
      </c>
      <c r="BK136" s="150">
        <f>ROUND(I136*H136,2)</f>
        <v>0</v>
      </c>
      <c r="BL136" s="17" t="s">
        <v>120</v>
      </c>
      <c r="BM136" s="149" t="s">
        <v>342</v>
      </c>
    </row>
    <row r="137" spans="2:65" s="11" customFormat="1" ht="25.9" customHeight="1" x14ac:dyDescent="0.2">
      <c r="B137" s="125"/>
      <c r="D137" s="126" t="s">
        <v>80</v>
      </c>
      <c r="E137" s="127" t="s">
        <v>329</v>
      </c>
      <c r="F137" s="127" t="s">
        <v>9729</v>
      </c>
      <c r="I137" s="128"/>
      <c r="J137" s="129">
        <f>BK137</f>
        <v>0</v>
      </c>
      <c r="L137" s="125"/>
      <c r="M137" s="130"/>
      <c r="P137" s="131">
        <f>SUM(P138:P195)</f>
        <v>0</v>
      </c>
      <c r="R137" s="131">
        <f>SUM(R138:R195)</f>
        <v>0</v>
      </c>
      <c r="T137" s="132">
        <f>SUM(T138:T195)</f>
        <v>0</v>
      </c>
      <c r="AR137" s="126" t="s">
        <v>88</v>
      </c>
      <c r="AT137" s="133" t="s">
        <v>80</v>
      </c>
      <c r="AU137" s="133" t="s">
        <v>81</v>
      </c>
      <c r="AY137" s="126" t="s">
        <v>309</v>
      </c>
      <c r="BK137" s="134">
        <f>SUM(BK138:BK195)</f>
        <v>0</v>
      </c>
    </row>
    <row r="138" spans="2:65" s="1" customFormat="1" ht="16.5" customHeight="1" x14ac:dyDescent="0.2">
      <c r="B138" s="137"/>
      <c r="C138" s="138" t="s">
        <v>329</v>
      </c>
      <c r="D138" s="138" t="s">
        <v>311</v>
      </c>
      <c r="E138" s="139" t="s">
        <v>9730</v>
      </c>
      <c r="F138" s="140" t="s">
        <v>9731</v>
      </c>
      <c r="G138" s="141" t="s">
        <v>434</v>
      </c>
      <c r="H138" s="142">
        <v>30</v>
      </c>
      <c r="I138" s="143"/>
      <c r="J138" s="144">
        <f t="shared" ref="J138:J169" si="10">ROUND(I138*H138,2)</f>
        <v>0</v>
      </c>
      <c r="K138" s="140" t="s">
        <v>366</v>
      </c>
      <c r="L138" s="33"/>
      <c r="M138" s="145" t="s">
        <v>1</v>
      </c>
      <c r="N138" s="146" t="s">
        <v>46</v>
      </c>
      <c r="P138" s="147">
        <f t="shared" ref="P138:P169" si="11">O138*H138</f>
        <v>0</v>
      </c>
      <c r="Q138" s="147">
        <v>0</v>
      </c>
      <c r="R138" s="147">
        <f t="shared" ref="R138:R169" si="12">Q138*H138</f>
        <v>0</v>
      </c>
      <c r="S138" s="147">
        <v>0</v>
      </c>
      <c r="T138" s="148">
        <f t="shared" ref="T138:T169" si="13">S138*H138</f>
        <v>0</v>
      </c>
      <c r="AR138" s="149" t="s">
        <v>120</v>
      </c>
      <c r="AT138" s="149" t="s">
        <v>311</v>
      </c>
      <c r="AU138" s="149" t="s">
        <v>88</v>
      </c>
      <c r="AY138" s="17" t="s">
        <v>309</v>
      </c>
      <c r="BE138" s="150">
        <f t="shared" ref="BE138:BE169" si="14">IF(N138="základní",J138,0)</f>
        <v>0</v>
      </c>
      <c r="BF138" s="150">
        <f t="shared" ref="BF138:BF169" si="15">IF(N138="snížená",J138,0)</f>
        <v>0</v>
      </c>
      <c r="BG138" s="150">
        <f t="shared" ref="BG138:BG169" si="16">IF(N138="zákl. přenesená",J138,0)</f>
        <v>0</v>
      </c>
      <c r="BH138" s="150">
        <f t="shared" ref="BH138:BH169" si="17">IF(N138="sníž. přenesená",J138,0)</f>
        <v>0</v>
      </c>
      <c r="BI138" s="150">
        <f t="shared" ref="BI138:BI169" si="18">IF(N138="nulová",J138,0)</f>
        <v>0</v>
      </c>
      <c r="BJ138" s="17" t="s">
        <v>88</v>
      </c>
      <c r="BK138" s="150">
        <f t="shared" ref="BK138:BK169" si="19">ROUND(I138*H138,2)</f>
        <v>0</v>
      </c>
      <c r="BL138" s="17" t="s">
        <v>120</v>
      </c>
      <c r="BM138" s="149" t="s">
        <v>346</v>
      </c>
    </row>
    <row r="139" spans="2:65" s="1" customFormat="1" ht="16.5" customHeight="1" x14ac:dyDescent="0.2">
      <c r="B139" s="137"/>
      <c r="C139" s="138" t="s">
        <v>348</v>
      </c>
      <c r="D139" s="138" t="s">
        <v>311</v>
      </c>
      <c r="E139" s="139" t="s">
        <v>9732</v>
      </c>
      <c r="F139" s="140" t="s">
        <v>9733</v>
      </c>
      <c r="G139" s="141" t="s">
        <v>434</v>
      </c>
      <c r="H139" s="142">
        <v>30</v>
      </c>
      <c r="I139" s="143"/>
      <c r="J139" s="144">
        <f t="shared" si="10"/>
        <v>0</v>
      </c>
      <c r="K139" s="140" t="s">
        <v>366</v>
      </c>
      <c r="L139" s="33"/>
      <c r="M139" s="145" t="s">
        <v>1</v>
      </c>
      <c r="N139" s="146" t="s">
        <v>46</v>
      </c>
      <c r="P139" s="147">
        <f t="shared" si="11"/>
        <v>0</v>
      </c>
      <c r="Q139" s="147">
        <v>0</v>
      </c>
      <c r="R139" s="147">
        <f t="shared" si="12"/>
        <v>0</v>
      </c>
      <c r="S139" s="147">
        <v>0</v>
      </c>
      <c r="T139" s="148">
        <f t="shared" si="13"/>
        <v>0</v>
      </c>
      <c r="AR139" s="149" t="s">
        <v>120</v>
      </c>
      <c r="AT139" s="149" t="s">
        <v>311</v>
      </c>
      <c r="AU139" s="149" t="s">
        <v>88</v>
      </c>
      <c r="AY139" s="17" t="s">
        <v>309</v>
      </c>
      <c r="BE139" s="150">
        <f t="shared" si="14"/>
        <v>0</v>
      </c>
      <c r="BF139" s="150">
        <f t="shared" si="15"/>
        <v>0</v>
      </c>
      <c r="BG139" s="150">
        <f t="shared" si="16"/>
        <v>0</v>
      </c>
      <c r="BH139" s="150">
        <f t="shared" si="17"/>
        <v>0</v>
      </c>
      <c r="BI139" s="150">
        <f t="shared" si="18"/>
        <v>0</v>
      </c>
      <c r="BJ139" s="17" t="s">
        <v>88</v>
      </c>
      <c r="BK139" s="150">
        <f t="shared" si="19"/>
        <v>0</v>
      </c>
      <c r="BL139" s="17" t="s">
        <v>120</v>
      </c>
      <c r="BM139" s="149" t="s">
        <v>351</v>
      </c>
    </row>
    <row r="140" spans="2:65" s="1" customFormat="1" ht="21.75" customHeight="1" x14ac:dyDescent="0.2">
      <c r="B140" s="137"/>
      <c r="C140" s="138" t="s">
        <v>334</v>
      </c>
      <c r="D140" s="138" t="s">
        <v>311</v>
      </c>
      <c r="E140" s="139" t="s">
        <v>9734</v>
      </c>
      <c r="F140" s="140" t="s">
        <v>9735</v>
      </c>
      <c r="G140" s="141" t="s">
        <v>314</v>
      </c>
      <c r="H140" s="142">
        <v>10</v>
      </c>
      <c r="I140" s="143"/>
      <c r="J140" s="144">
        <f t="shared" si="10"/>
        <v>0</v>
      </c>
      <c r="K140" s="140" t="s">
        <v>9716</v>
      </c>
      <c r="L140" s="33"/>
      <c r="M140" s="145" t="s">
        <v>1</v>
      </c>
      <c r="N140" s="146" t="s">
        <v>46</v>
      </c>
      <c r="P140" s="147">
        <f t="shared" si="11"/>
        <v>0</v>
      </c>
      <c r="Q140" s="147">
        <v>0</v>
      </c>
      <c r="R140" s="147">
        <f t="shared" si="12"/>
        <v>0</v>
      </c>
      <c r="S140" s="147">
        <v>0</v>
      </c>
      <c r="T140" s="148">
        <f t="shared" si="13"/>
        <v>0</v>
      </c>
      <c r="AR140" s="149" t="s">
        <v>120</v>
      </c>
      <c r="AT140" s="149" t="s">
        <v>311</v>
      </c>
      <c r="AU140" s="149" t="s">
        <v>88</v>
      </c>
      <c r="AY140" s="17" t="s">
        <v>309</v>
      </c>
      <c r="BE140" s="150">
        <f t="shared" si="14"/>
        <v>0</v>
      </c>
      <c r="BF140" s="150">
        <f t="shared" si="15"/>
        <v>0</v>
      </c>
      <c r="BG140" s="150">
        <f t="shared" si="16"/>
        <v>0</v>
      </c>
      <c r="BH140" s="150">
        <f t="shared" si="17"/>
        <v>0</v>
      </c>
      <c r="BI140" s="150">
        <f t="shared" si="18"/>
        <v>0</v>
      </c>
      <c r="BJ140" s="17" t="s">
        <v>88</v>
      </c>
      <c r="BK140" s="150">
        <f t="shared" si="19"/>
        <v>0</v>
      </c>
      <c r="BL140" s="17" t="s">
        <v>120</v>
      </c>
      <c r="BM140" s="149" t="s">
        <v>355</v>
      </c>
    </row>
    <row r="141" spans="2:65" s="1" customFormat="1" ht="16.5" customHeight="1" x14ac:dyDescent="0.2">
      <c r="B141" s="137"/>
      <c r="C141" s="138" t="s">
        <v>357</v>
      </c>
      <c r="D141" s="138" t="s">
        <v>311</v>
      </c>
      <c r="E141" s="139" t="s">
        <v>9736</v>
      </c>
      <c r="F141" s="140" t="s">
        <v>9737</v>
      </c>
      <c r="G141" s="141" t="s">
        <v>9738</v>
      </c>
      <c r="H141" s="142">
        <v>1</v>
      </c>
      <c r="I141" s="143"/>
      <c r="J141" s="144">
        <f t="shared" si="10"/>
        <v>0</v>
      </c>
      <c r="K141" s="140" t="s">
        <v>366</v>
      </c>
      <c r="L141" s="33"/>
      <c r="M141" s="145" t="s">
        <v>1</v>
      </c>
      <c r="N141" s="146" t="s">
        <v>46</v>
      </c>
      <c r="P141" s="147">
        <f t="shared" si="11"/>
        <v>0</v>
      </c>
      <c r="Q141" s="147">
        <v>0</v>
      </c>
      <c r="R141" s="147">
        <f t="shared" si="12"/>
        <v>0</v>
      </c>
      <c r="S141" s="147">
        <v>0</v>
      </c>
      <c r="T141" s="148">
        <f t="shared" si="13"/>
        <v>0</v>
      </c>
      <c r="AR141" s="149" t="s">
        <v>120</v>
      </c>
      <c r="AT141" s="149" t="s">
        <v>311</v>
      </c>
      <c r="AU141" s="149" t="s">
        <v>88</v>
      </c>
      <c r="AY141" s="17" t="s">
        <v>309</v>
      </c>
      <c r="BE141" s="150">
        <f t="shared" si="14"/>
        <v>0</v>
      </c>
      <c r="BF141" s="150">
        <f t="shared" si="15"/>
        <v>0</v>
      </c>
      <c r="BG141" s="150">
        <f t="shared" si="16"/>
        <v>0</v>
      </c>
      <c r="BH141" s="150">
        <f t="shared" si="17"/>
        <v>0</v>
      </c>
      <c r="BI141" s="150">
        <f t="shared" si="18"/>
        <v>0</v>
      </c>
      <c r="BJ141" s="17" t="s">
        <v>88</v>
      </c>
      <c r="BK141" s="150">
        <f t="shared" si="19"/>
        <v>0</v>
      </c>
      <c r="BL141" s="17" t="s">
        <v>120</v>
      </c>
      <c r="BM141" s="149" t="s">
        <v>361</v>
      </c>
    </row>
    <row r="142" spans="2:65" s="1" customFormat="1" ht="16.5" customHeight="1" x14ac:dyDescent="0.2">
      <c r="B142" s="137"/>
      <c r="C142" s="138" t="s">
        <v>8</v>
      </c>
      <c r="D142" s="138" t="s">
        <v>311</v>
      </c>
      <c r="E142" s="139" t="s">
        <v>9739</v>
      </c>
      <c r="F142" s="140" t="s">
        <v>9740</v>
      </c>
      <c r="G142" s="141" t="s">
        <v>434</v>
      </c>
      <c r="H142" s="142">
        <v>190</v>
      </c>
      <c r="I142" s="143"/>
      <c r="J142" s="144">
        <f t="shared" si="10"/>
        <v>0</v>
      </c>
      <c r="K142" s="140" t="s">
        <v>366</v>
      </c>
      <c r="L142" s="33"/>
      <c r="M142" s="145" t="s">
        <v>1</v>
      </c>
      <c r="N142" s="146" t="s">
        <v>46</v>
      </c>
      <c r="P142" s="147">
        <f t="shared" si="11"/>
        <v>0</v>
      </c>
      <c r="Q142" s="147">
        <v>0</v>
      </c>
      <c r="R142" s="147">
        <f t="shared" si="12"/>
        <v>0</v>
      </c>
      <c r="S142" s="147">
        <v>0</v>
      </c>
      <c r="T142" s="148">
        <f t="shared" si="13"/>
        <v>0</v>
      </c>
      <c r="AR142" s="149" t="s">
        <v>120</v>
      </c>
      <c r="AT142" s="149" t="s">
        <v>311</v>
      </c>
      <c r="AU142" s="149" t="s">
        <v>88</v>
      </c>
      <c r="AY142" s="17" t="s">
        <v>309</v>
      </c>
      <c r="BE142" s="150">
        <f t="shared" si="14"/>
        <v>0</v>
      </c>
      <c r="BF142" s="150">
        <f t="shared" si="15"/>
        <v>0</v>
      </c>
      <c r="BG142" s="150">
        <f t="shared" si="16"/>
        <v>0</v>
      </c>
      <c r="BH142" s="150">
        <f t="shared" si="17"/>
        <v>0</v>
      </c>
      <c r="BI142" s="150">
        <f t="shared" si="18"/>
        <v>0</v>
      </c>
      <c r="BJ142" s="17" t="s">
        <v>88</v>
      </c>
      <c r="BK142" s="150">
        <f t="shared" si="19"/>
        <v>0</v>
      </c>
      <c r="BL142" s="17" t="s">
        <v>120</v>
      </c>
      <c r="BM142" s="149" t="s">
        <v>367</v>
      </c>
    </row>
    <row r="143" spans="2:65" s="1" customFormat="1" ht="16.5" customHeight="1" x14ac:dyDescent="0.2">
      <c r="B143" s="137"/>
      <c r="C143" s="138" t="s">
        <v>368</v>
      </c>
      <c r="D143" s="138" t="s">
        <v>311</v>
      </c>
      <c r="E143" s="139" t="s">
        <v>9741</v>
      </c>
      <c r="F143" s="140" t="s">
        <v>9742</v>
      </c>
      <c r="G143" s="141" t="s">
        <v>434</v>
      </c>
      <c r="H143" s="142">
        <v>190</v>
      </c>
      <c r="I143" s="143"/>
      <c r="J143" s="144">
        <f t="shared" si="10"/>
        <v>0</v>
      </c>
      <c r="K143" s="140" t="s">
        <v>366</v>
      </c>
      <c r="L143" s="33"/>
      <c r="M143" s="145" t="s">
        <v>1</v>
      </c>
      <c r="N143" s="146" t="s">
        <v>46</v>
      </c>
      <c r="P143" s="147">
        <f t="shared" si="11"/>
        <v>0</v>
      </c>
      <c r="Q143" s="147">
        <v>0</v>
      </c>
      <c r="R143" s="147">
        <f t="shared" si="12"/>
        <v>0</v>
      </c>
      <c r="S143" s="147">
        <v>0</v>
      </c>
      <c r="T143" s="148">
        <f t="shared" si="13"/>
        <v>0</v>
      </c>
      <c r="AR143" s="149" t="s">
        <v>120</v>
      </c>
      <c r="AT143" s="149" t="s">
        <v>311</v>
      </c>
      <c r="AU143" s="149" t="s">
        <v>88</v>
      </c>
      <c r="AY143" s="17" t="s">
        <v>309</v>
      </c>
      <c r="BE143" s="150">
        <f t="shared" si="14"/>
        <v>0</v>
      </c>
      <c r="BF143" s="150">
        <f t="shared" si="15"/>
        <v>0</v>
      </c>
      <c r="BG143" s="150">
        <f t="shared" si="16"/>
        <v>0</v>
      </c>
      <c r="BH143" s="150">
        <f t="shared" si="17"/>
        <v>0</v>
      </c>
      <c r="BI143" s="150">
        <f t="shared" si="18"/>
        <v>0</v>
      </c>
      <c r="BJ143" s="17" t="s">
        <v>88</v>
      </c>
      <c r="BK143" s="150">
        <f t="shared" si="19"/>
        <v>0</v>
      </c>
      <c r="BL143" s="17" t="s">
        <v>120</v>
      </c>
      <c r="BM143" s="149" t="s">
        <v>371</v>
      </c>
    </row>
    <row r="144" spans="2:65" s="1" customFormat="1" ht="16.5" customHeight="1" x14ac:dyDescent="0.2">
      <c r="B144" s="137"/>
      <c r="C144" s="138" t="s">
        <v>342</v>
      </c>
      <c r="D144" s="138" t="s">
        <v>311</v>
      </c>
      <c r="E144" s="139" t="s">
        <v>9743</v>
      </c>
      <c r="F144" s="140" t="s">
        <v>9744</v>
      </c>
      <c r="G144" s="141" t="s">
        <v>314</v>
      </c>
      <c r="H144" s="142">
        <v>70</v>
      </c>
      <c r="I144" s="143"/>
      <c r="J144" s="144">
        <f t="shared" si="10"/>
        <v>0</v>
      </c>
      <c r="K144" s="140" t="s">
        <v>9716</v>
      </c>
      <c r="L144" s="33"/>
      <c r="M144" s="145" t="s">
        <v>1</v>
      </c>
      <c r="N144" s="146" t="s">
        <v>46</v>
      </c>
      <c r="P144" s="147">
        <f t="shared" si="11"/>
        <v>0</v>
      </c>
      <c r="Q144" s="147">
        <v>0</v>
      </c>
      <c r="R144" s="147">
        <f t="shared" si="12"/>
        <v>0</v>
      </c>
      <c r="S144" s="147">
        <v>0</v>
      </c>
      <c r="T144" s="148">
        <f t="shared" si="13"/>
        <v>0</v>
      </c>
      <c r="AR144" s="149" t="s">
        <v>120</v>
      </c>
      <c r="AT144" s="149" t="s">
        <v>311</v>
      </c>
      <c r="AU144" s="149" t="s">
        <v>88</v>
      </c>
      <c r="AY144" s="17" t="s">
        <v>309</v>
      </c>
      <c r="BE144" s="150">
        <f t="shared" si="14"/>
        <v>0</v>
      </c>
      <c r="BF144" s="150">
        <f t="shared" si="15"/>
        <v>0</v>
      </c>
      <c r="BG144" s="150">
        <f t="shared" si="16"/>
        <v>0</v>
      </c>
      <c r="BH144" s="150">
        <f t="shared" si="17"/>
        <v>0</v>
      </c>
      <c r="BI144" s="150">
        <f t="shared" si="18"/>
        <v>0</v>
      </c>
      <c r="BJ144" s="17" t="s">
        <v>88</v>
      </c>
      <c r="BK144" s="150">
        <f t="shared" si="19"/>
        <v>0</v>
      </c>
      <c r="BL144" s="17" t="s">
        <v>120</v>
      </c>
      <c r="BM144" s="149" t="s">
        <v>376</v>
      </c>
    </row>
    <row r="145" spans="2:65" s="1" customFormat="1" ht="16.5" customHeight="1" x14ac:dyDescent="0.2">
      <c r="B145" s="137"/>
      <c r="C145" s="138" t="s">
        <v>378</v>
      </c>
      <c r="D145" s="138" t="s">
        <v>311</v>
      </c>
      <c r="E145" s="139" t="s">
        <v>9745</v>
      </c>
      <c r="F145" s="140" t="s">
        <v>9746</v>
      </c>
      <c r="G145" s="141" t="s">
        <v>9738</v>
      </c>
      <c r="H145" s="142">
        <v>1</v>
      </c>
      <c r="I145" s="143"/>
      <c r="J145" s="144">
        <f t="shared" si="10"/>
        <v>0</v>
      </c>
      <c r="K145" s="140" t="s">
        <v>366</v>
      </c>
      <c r="L145" s="33"/>
      <c r="M145" s="145" t="s">
        <v>1</v>
      </c>
      <c r="N145" s="146" t="s">
        <v>46</v>
      </c>
      <c r="P145" s="147">
        <f t="shared" si="11"/>
        <v>0</v>
      </c>
      <c r="Q145" s="147">
        <v>0</v>
      </c>
      <c r="R145" s="147">
        <f t="shared" si="12"/>
        <v>0</v>
      </c>
      <c r="S145" s="147">
        <v>0</v>
      </c>
      <c r="T145" s="148">
        <f t="shared" si="13"/>
        <v>0</v>
      </c>
      <c r="AR145" s="149" t="s">
        <v>120</v>
      </c>
      <c r="AT145" s="149" t="s">
        <v>311</v>
      </c>
      <c r="AU145" s="149" t="s">
        <v>88</v>
      </c>
      <c r="AY145" s="17" t="s">
        <v>309</v>
      </c>
      <c r="BE145" s="150">
        <f t="shared" si="14"/>
        <v>0</v>
      </c>
      <c r="BF145" s="150">
        <f t="shared" si="15"/>
        <v>0</v>
      </c>
      <c r="BG145" s="150">
        <f t="shared" si="16"/>
        <v>0</v>
      </c>
      <c r="BH145" s="150">
        <f t="shared" si="17"/>
        <v>0</v>
      </c>
      <c r="BI145" s="150">
        <f t="shared" si="18"/>
        <v>0</v>
      </c>
      <c r="BJ145" s="17" t="s">
        <v>88</v>
      </c>
      <c r="BK145" s="150">
        <f t="shared" si="19"/>
        <v>0</v>
      </c>
      <c r="BL145" s="17" t="s">
        <v>120</v>
      </c>
      <c r="BM145" s="149" t="s">
        <v>381</v>
      </c>
    </row>
    <row r="146" spans="2:65" s="1" customFormat="1" ht="16.5" customHeight="1" x14ac:dyDescent="0.2">
      <c r="B146" s="137"/>
      <c r="C146" s="138" t="s">
        <v>346</v>
      </c>
      <c r="D146" s="138" t="s">
        <v>311</v>
      </c>
      <c r="E146" s="139" t="s">
        <v>9747</v>
      </c>
      <c r="F146" s="140" t="s">
        <v>9748</v>
      </c>
      <c r="G146" s="141" t="s">
        <v>434</v>
      </c>
      <c r="H146" s="142">
        <v>1740</v>
      </c>
      <c r="I146" s="143"/>
      <c r="J146" s="144">
        <f t="shared" si="10"/>
        <v>0</v>
      </c>
      <c r="K146" s="140" t="s">
        <v>366</v>
      </c>
      <c r="L146" s="33"/>
      <c r="M146" s="145" t="s">
        <v>1</v>
      </c>
      <c r="N146" s="146" t="s">
        <v>46</v>
      </c>
      <c r="P146" s="147">
        <f t="shared" si="11"/>
        <v>0</v>
      </c>
      <c r="Q146" s="147">
        <v>0</v>
      </c>
      <c r="R146" s="147">
        <f t="shared" si="12"/>
        <v>0</v>
      </c>
      <c r="S146" s="147">
        <v>0</v>
      </c>
      <c r="T146" s="148">
        <f t="shared" si="13"/>
        <v>0</v>
      </c>
      <c r="AR146" s="149" t="s">
        <v>120</v>
      </c>
      <c r="AT146" s="149" t="s">
        <v>311</v>
      </c>
      <c r="AU146" s="149" t="s">
        <v>88</v>
      </c>
      <c r="AY146" s="17" t="s">
        <v>309</v>
      </c>
      <c r="BE146" s="150">
        <f t="shared" si="14"/>
        <v>0</v>
      </c>
      <c r="BF146" s="150">
        <f t="shared" si="15"/>
        <v>0</v>
      </c>
      <c r="BG146" s="150">
        <f t="shared" si="16"/>
        <v>0</v>
      </c>
      <c r="BH146" s="150">
        <f t="shared" si="17"/>
        <v>0</v>
      </c>
      <c r="BI146" s="150">
        <f t="shared" si="18"/>
        <v>0</v>
      </c>
      <c r="BJ146" s="17" t="s">
        <v>88</v>
      </c>
      <c r="BK146" s="150">
        <f t="shared" si="19"/>
        <v>0</v>
      </c>
      <c r="BL146" s="17" t="s">
        <v>120</v>
      </c>
      <c r="BM146" s="149" t="s">
        <v>385</v>
      </c>
    </row>
    <row r="147" spans="2:65" s="1" customFormat="1" ht="21.75" customHeight="1" x14ac:dyDescent="0.2">
      <c r="B147" s="137"/>
      <c r="C147" s="138" t="s">
        <v>388</v>
      </c>
      <c r="D147" s="138" t="s">
        <v>311</v>
      </c>
      <c r="E147" s="139" t="s">
        <v>9749</v>
      </c>
      <c r="F147" s="140" t="s">
        <v>9750</v>
      </c>
      <c r="G147" s="141" t="s">
        <v>434</v>
      </c>
      <c r="H147" s="142">
        <v>1740</v>
      </c>
      <c r="I147" s="143"/>
      <c r="J147" s="144">
        <f t="shared" si="10"/>
        <v>0</v>
      </c>
      <c r="K147" s="140" t="s">
        <v>366</v>
      </c>
      <c r="L147" s="33"/>
      <c r="M147" s="145" t="s">
        <v>1</v>
      </c>
      <c r="N147" s="146" t="s">
        <v>46</v>
      </c>
      <c r="P147" s="147">
        <f t="shared" si="11"/>
        <v>0</v>
      </c>
      <c r="Q147" s="147">
        <v>0</v>
      </c>
      <c r="R147" s="147">
        <f t="shared" si="12"/>
        <v>0</v>
      </c>
      <c r="S147" s="147">
        <v>0</v>
      </c>
      <c r="T147" s="148">
        <f t="shared" si="13"/>
        <v>0</v>
      </c>
      <c r="AR147" s="149" t="s">
        <v>120</v>
      </c>
      <c r="AT147" s="149" t="s">
        <v>311</v>
      </c>
      <c r="AU147" s="149" t="s">
        <v>88</v>
      </c>
      <c r="AY147" s="17" t="s">
        <v>309</v>
      </c>
      <c r="BE147" s="150">
        <f t="shared" si="14"/>
        <v>0</v>
      </c>
      <c r="BF147" s="150">
        <f t="shared" si="15"/>
        <v>0</v>
      </c>
      <c r="BG147" s="150">
        <f t="shared" si="16"/>
        <v>0</v>
      </c>
      <c r="BH147" s="150">
        <f t="shared" si="17"/>
        <v>0</v>
      </c>
      <c r="BI147" s="150">
        <f t="shared" si="18"/>
        <v>0</v>
      </c>
      <c r="BJ147" s="17" t="s">
        <v>88</v>
      </c>
      <c r="BK147" s="150">
        <f t="shared" si="19"/>
        <v>0</v>
      </c>
      <c r="BL147" s="17" t="s">
        <v>120</v>
      </c>
      <c r="BM147" s="149" t="s">
        <v>392</v>
      </c>
    </row>
    <row r="148" spans="2:65" s="1" customFormat="1" ht="16.5" customHeight="1" x14ac:dyDescent="0.2">
      <c r="B148" s="137"/>
      <c r="C148" s="138" t="s">
        <v>351</v>
      </c>
      <c r="D148" s="138" t="s">
        <v>311</v>
      </c>
      <c r="E148" s="139" t="s">
        <v>9751</v>
      </c>
      <c r="F148" s="140" t="s">
        <v>9752</v>
      </c>
      <c r="G148" s="141" t="s">
        <v>2702</v>
      </c>
      <c r="H148" s="142">
        <v>5</v>
      </c>
      <c r="I148" s="143"/>
      <c r="J148" s="144">
        <f t="shared" si="10"/>
        <v>0</v>
      </c>
      <c r="K148" s="140" t="s">
        <v>366</v>
      </c>
      <c r="L148" s="33"/>
      <c r="M148" s="145" t="s">
        <v>1</v>
      </c>
      <c r="N148" s="146" t="s">
        <v>46</v>
      </c>
      <c r="P148" s="147">
        <f t="shared" si="11"/>
        <v>0</v>
      </c>
      <c r="Q148" s="147">
        <v>0</v>
      </c>
      <c r="R148" s="147">
        <f t="shared" si="12"/>
        <v>0</v>
      </c>
      <c r="S148" s="147">
        <v>0</v>
      </c>
      <c r="T148" s="148">
        <f t="shared" si="13"/>
        <v>0</v>
      </c>
      <c r="AR148" s="149" t="s">
        <v>120</v>
      </c>
      <c r="AT148" s="149" t="s">
        <v>311</v>
      </c>
      <c r="AU148" s="149" t="s">
        <v>88</v>
      </c>
      <c r="AY148" s="17" t="s">
        <v>309</v>
      </c>
      <c r="BE148" s="150">
        <f t="shared" si="14"/>
        <v>0</v>
      </c>
      <c r="BF148" s="150">
        <f t="shared" si="15"/>
        <v>0</v>
      </c>
      <c r="BG148" s="150">
        <f t="shared" si="16"/>
        <v>0</v>
      </c>
      <c r="BH148" s="150">
        <f t="shared" si="17"/>
        <v>0</v>
      </c>
      <c r="BI148" s="150">
        <f t="shared" si="18"/>
        <v>0</v>
      </c>
      <c r="BJ148" s="17" t="s">
        <v>88</v>
      </c>
      <c r="BK148" s="150">
        <f t="shared" si="19"/>
        <v>0</v>
      </c>
      <c r="BL148" s="17" t="s">
        <v>120</v>
      </c>
      <c r="BM148" s="149" t="s">
        <v>398</v>
      </c>
    </row>
    <row r="149" spans="2:65" s="1" customFormat="1" ht="16.5" customHeight="1" x14ac:dyDescent="0.2">
      <c r="B149" s="137"/>
      <c r="C149" s="138" t="s">
        <v>399</v>
      </c>
      <c r="D149" s="138" t="s">
        <v>311</v>
      </c>
      <c r="E149" s="139" t="s">
        <v>9753</v>
      </c>
      <c r="F149" s="140" t="s">
        <v>9754</v>
      </c>
      <c r="G149" s="141" t="s">
        <v>314</v>
      </c>
      <c r="H149" s="142">
        <v>5</v>
      </c>
      <c r="I149" s="143"/>
      <c r="J149" s="144">
        <f t="shared" si="10"/>
        <v>0</v>
      </c>
      <c r="K149" s="140" t="s">
        <v>366</v>
      </c>
      <c r="L149" s="33"/>
      <c r="M149" s="145" t="s">
        <v>1</v>
      </c>
      <c r="N149" s="146" t="s">
        <v>46</v>
      </c>
      <c r="P149" s="147">
        <f t="shared" si="11"/>
        <v>0</v>
      </c>
      <c r="Q149" s="147">
        <v>0</v>
      </c>
      <c r="R149" s="147">
        <f t="shared" si="12"/>
        <v>0</v>
      </c>
      <c r="S149" s="147">
        <v>0</v>
      </c>
      <c r="T149" s="148">
        <f t="shared" si="13"/>
        <v>0</v>
      </c>
      <c r="AR149" s="149" t="s">
        <v>120</v>
      </c>
      <c r="AT149" s="149" t="s">
        <v>311</v>
      </c>
      <c r="AU149" s="149" t="s">
        <v>88</v>
      </c>
      <c r="AY149" s="17" t="s">
        <v>309</v>
      </c>
      <c r="BE149" s="150">
        <f t="shared" si="14"/>
        <v>0</v>
      </c>
      <c r="BF149" s="150">
        <f t="shared" si="15"/>
        <v>0</v>
      </c>
      <c r="BG149" s="150">
        <f t="shared" si="16"/>
        <v>0</v>
      </c>
      <c r="BH149" s="150">
        <f t="shared" si="17"/>
        <v>0</v>
      </c>
      <c r="BI149" s="150">
        <f t="shared" si="18"/>
        <v>0</v>
      </c>
      <c r="BJ149" s="17" t="s">
        <v>88</v>
      </c>
      <c r="BK149" s="150">
        <f t="shared" si="19"/>
        <v>0</v>
      </c>
      <c r="BL149" s="17" t="s">
        <v>120</v>
      </c>
      <c r="BM149" s="149" t="s">
        <v>402</v>
      </c>
    </row>
    <row r="150" spans="2:65" s="1" customFormat="1" ht="16.5" customHeight="1" x14ac:dyDescent="0.2">
      <c r="B150" s="137"/>
      <c r="C150" s="138" t="s">
        <v>355</v>
      </c>
      <c r="D150" s="138" t="s">
        <v>311</v>
      </c>
      <c r="E150" s="139" t="s">
        <v>9755</v>
      </c>
      <c r="F150" s="140" t="s">
        <v>9756</v>
      </c>
      <c r="G150" s="141" t="s">
        <v>314</v>
      </c>
      <c r="H150" s="142">
        <v>1740</v>
      </c>
      <c r="I150" s="143"/>
      <c r="J150" s="144">
        <f t="shared" si="10"/>
        <v>0</v>
      </c>
      <c r="K150" s="140" t="s">
        <v>366</v>
      </c>
      <c r="L150" s="33"/>
      <c r="M150" s="145" t="s">
        <v>1</v>
      </c>
      <c r="N150" s="146" t="s">
        <v>46</v>
      </c>
      <c r="P150" s="147">
        <f t="shared" si="11"/>
        <v>0</v>
      </c>
      <c r="Q150" s="147">
        <v>0</v>
      </c>
      <c r="R150" s="147">
        <f t="shared" si="12"/>
        <v>0</v>
      </c>
      <c r="S150" s="147">
        <v>0</v>
      </c>
      <c r="T150" s="148">
        <f t="shared" si="13"/>
        <v>0</v>
      </c>
      <c r="AR150" s="149" t="s">
        <v>120</v>
      </c>
      <c r="AT150" s="149" t="s">
        <v>311</v>
      </c>
      <c r="AU150" s="149" t="s">
        <v>88</v>
      </c>
      <c r="AY150" s="17" t="s">
        <v>309</v>
      </c>
      <c r="BE150" s="150">
        <f t="shared" si="14"/>
        <v>0</v>
      </c>
      <c r="BF150" s="150">
        <f t="shared" si="15"/>
        <v>0</v>
      </c>
      <c r="BG150" s="150">
        <f t="shared" si="16"/>
        <v>0</v>
      </c>
      <c r="BH150" s="150">
        <f t="shared" si="17"/>
        <v>0</v>
      </c>
      <c r="BI150" s="150">
        <f t="shared" si="18"/>
        <v>0</v>
      </c>
      <c r="BJ150" s="17" t="s">
        <v>88</v>
      </c>
      <c r="BK150" s="150">
        <f t="shared" si="19"/>
        <v>0</v>
      </c>
      <c r="BL150" s="17" t="s">
        <v>120</v>
      </c>
      <c r="BM150" s="149" t="s">
        <v>406</v>
      </c>
    </row>
    <row r="151" spans="2:65" s="1" customFormat="1" ht="16.5" customHeight="1" x14ac:dyDescent="0.2">
      <c r="B151" s="137"/>
      <c r="C151" s="138" t="s">
        <v>7</v>
      </c>
      <c r="D151" s="138" t="s">
        <v>311</v>
      </c>
      <c r="E151" s="139" t="s">
        <v>9757</v>
      </c>
      <c r="F151" s="140" t="s">
        <v>9758</v>
      </c>
      <c r="G151" s="141" t="s">
        <v>314</v>
      </c>
      <c r="H151" s="142">
        <v>20</v>
      </c>
      <c r="I151" s="143"/>
      <c r="J151" s="144">
        <f t="shared" si="10"/>
        <v>0</v>
      </c>
      <c r="K151" s="140" t="s">
        <v>366</v>
      </c>
      <c r="L151" s="33"/>
      <c r="M151" s="145" t="s">
        <v>1</v>
      </c>
      <c r="N151" s="146" t="s">
        <v>46</v>
      </c>
      <c r="P151" s="147">
        <f t="shared" si="11"/>
        <v>0</v>
      </c>
      <c r="Q151" s="147">
        <v>0</v>
      </c>
      <c r="R151" s="147">
        <f t="shared" si="12"/>
        <v>0</v>
      </c>
      <c r="S151" s="147">
        <v>0</v>
      </c>
      <c r="T151" s="148">
        <f t="shared" si="13"/>
        <v>0</v>
      </c>
      <c r="AR151" s="149" t="s">
        <v>120</v>
      </c>
      <c r="AT151" s="149" t="s">
        <v>311</v>
      </c>
      <c r="AU151" s="149" t="s">
        <v>88</v>
      </c>
      <c r="AY151" s="17" t="s">
        <v>309</v>
      </c>
      <c r="BE151" s="150">
        <f t="shared" si="14"/>
        <v>0</v>
      </c>
      <c r="BF151" s="150">
        <f t="shared" si="15"/>
        <v>0</v>
      </c>
      <c r="BG151" s="150">
        <f t="shared" si="16"/>
        <v>0</v>
      </c>
      <c r="BH151" s="150">
        <f t="shared" si="17"/>
        <v>0</v>
      </c>
      <c r="BI151" s="150">
        <f t="shared" si="18"/>
        <v>0</v>
      </c>
      <c r="BJ151" s="17" t="s">
        <v>88</v>
      </c>
      <c r="BK151" s="150">
        <f t="shared" si="19"/>
        <v>0</v>
      </c>
      <c r="BL151" s="17" t="s">
        <v>120</v>
      </c>
      <c r="BM151" s="149" t="s">
        <v>410</v>
      </c>
    </row>
    <row r="152" spans="2:65" s="1" customFormat="1" ht="16.5" customHeight="1" x14ac:dyDescent="0.2">
      <c r="B152" s="137"/>
      <c r="C152" s="138" t="s">
        <v>361</v>
      </c>
      <c r="D152" s="138" t="s">
        <v>311</v>
      </c>
      <c r="E152" s="139" t="s">
        <v>9759</v>
      </c>
      <c r="F152" s="140" t="s">
        <v>9760</v>
      </c>
      <c r="G152" s="141" t="s">
        <v>314</v>
      </c>
      <c r="H152" s="142">
        <v>50</v>
      </c>
      <c r="I152" s="143"/>
      <c r="J152" s="144">
        <f t="shared" si="10"/>
        <v>0</v>
      </c>
      <c r="K152" s="140" t="s">
        <v>366</v>
      </c>
      <c r="L152" s="33"/>
      <c r="M152" s="145" t="s">
        <v>1</v>
      </c>
      <c r="N152" s="146" t="s">
        <v>46</v>
      </c>
      <c r="P152" s="147">
        <f t="shared" si="11"/>
        <v>0</v>
      </c>
      <c r="Q152" s="147">
        <v>0</v>
      </c>
      <c r="R152" s="147">
        <f t="shared" si="12"/>
        <v>0</v>
      </c>
      <c r="S152" s="147">
        <v>0</v>
      </c>
      <c r="T152" s="148">
        <f t="shared" si="13"/>
        <v>0</v>
      </c>
      <c r="AR152" s="149" t="s">
        <v>120</v>
      </c>
      <c r="AT152" s="149" t="s">
        <v>311</v>
      </c>
      <c r="AU152" s="149" t="s">
        <v>88</v>
      </c>
      <c r="AY152" s="17" t="s">
        <v>309</v>
      </c>
      <c r="BE152" s="150">
        <f t="shared" si="14"/>
        <v>0</v>
      </c>
      <c r="BF152" s="150">
        <f t="shared" si="15"/>
        <v>0</v>
      </c>
      <c r="BG152" s="150">
        <f t="shared" si="16"/>
        <v>0</v>
      </c>
      <c r="BH152" s="150">
        <f t="shared" si="17"/>
        <v>0</v>
      </c>
      <c r="BI152" s="150">
        <f t="shared" si="18"/>
        <v>0</v>
      </c>
      <c r="BJ152" s="17" t="s">
        <v>88</v>
      </c>
      <c r="BK152" s="150">
        <f t="shared" si="19"/>
        <v>0</v>
      </c>
      <c r="BL152" s="17" t="s">
        <v>120</v>
      </c>
      <c r="BM152" s="149" t="s">
        <v>414</v>
      </c>
    </row>
    <row r="153" spans="2:65" s="1" customFormat="1" ht="16.5" customHeight="1" x14ac:dyDescent="0.2">
      <c r="B153" s="137"/>
      <c r="C153" s="138" t="s">
        <v>416</v>
      </c>
      <c r="D153" s="138" t="s">
        <v>311</v>
      </c>
      <c r="E153" s="139" t="s">
        <v>9761</v>
      </c>
      <c r="F153" s="140" t="s">
        <v>9762</v>
      </c>
      <c r="G153" s="141" t="s">
        <v>314</v>
      </c>
      <c r="H153" s="142">
        <v>400</v>
      </c>
      <c r="I153" s="143"/>
      <c r="J153" s="144">
        <f t="shared" si="10"/>
        <v>0</v>
      </c>
      <c r="K153" s="140" t="s">
        <v>366</v>
      </c>
      <c r="L153" s="33"/>
      <c r="M153" s="145" t="s">
        <v>1</v>
      </c>
      <c r="N153" s="146" t="s">
        <v>46</v>
      </c>
      <c r="P153" s="147">
        <f t="shared" si="11"/>
        <v>0</v>
      </c>
      <c r="Q153" s="147">
        <v>0</v>
      </c>
      <c r="R153" s="147">
        <f t="shared" si="12"/>
        <v>0</v>
      </c>
      <c r="S153" s="147">
        <v>0</v>
      </c>
      <c r="T153" s="148">
        <f t="shared" si="13"/>
        <v>0</v>
      </c>
      <c r="AR153" s="149" t="s">
        <v>120</v>
      </c>
      <c r="AT153" s="149" t="s">
        <v>311</v>
      </c>
      <c r="AU153" s="149" t="s">
        <v>88</v>
      </c>
      <c r="AY153" s="17" t="s">
        <v>309</v>
      </c>
      <c r="BE153" s="150">
        <f t="shared" si="14"/>
        <v>0</v>
      </c>
      <c r="BF153" s="150">
        <f t="shared" si="15"/>
        <v>0</v>
      </c>
      <c r="BG153" s="150">
        <f t="shared" si="16"/>
        <v>0</v>
      </c>
      <c r="BH153" s="150">
        <f t="shared" si="17"/>
        <v>0</v>
      </c>
      <c r="BI153" s="150">
        <f t="shared" si="18"/>
        <v>0</v>
      </c>
      <c r="BJ153" s="17" t="s">
        <v>88</v>
      </c>
      <c r="BK153" s="150">
        <f t="shared" si="19"/>
        <v>0</v>
      </c>
      <c r="BL153" s="17" t="s">
        <v>120</v>
      </c>
      <c r="BM153" s="149" t="s">
        <v>420</v>
      </c>
    </row>
    <row r="154" spans="2:65" s="1" customFormat="1" ht="16.5" customHeight="1" x14ac:dyDescent="0.2">
      <c r="B154" s="137"/>
      <c r="C154" s="138" t="s">
        <v>367</v>
      </c>
      <c r="D154" s="138" t="s">
        <v>311</v>
      </c>
      <c r="E154" s="139" t="s">
        <v>9763</v>
      </c>
      <c r="F154" s="140" t="s">
        <v>9764</v>
      </c>
      <c r="G154" s="141" t="s">
        <v>314</v>
      </c>
      <c r="H154" s="142">
        <v>40</v>
      </c>
      <c r="I154" s="143"/>
      <c r="J154" s="144">
        <f t="shared" si="10"/>
        <v>0</v>
      </c>
      <c r="K154" s="140" t="s">
        <v>366</v>
      </c>
      <c r="L154" s="33"/>
      <c r="M154" s="145" t="s">
        <v>1</v>
      </c>
      <c r="N154" s="146" t="s">
        <v>46</v>
      </c>
      <c r="P154" s="147">
        <f t="shared" si="11"/>
        <v>0</v>
      </c>
      <c r="Q154" s="147">
        <v>0</v>
      </c>
      <c r="R154" s="147">
        <f t="shared" si="12"/>
        <v>0</v>
      </c>
      <c r="S154" s="147">
        <v>0</v>
      </c>
      <c r="T154" s="148">
        <f t="shared" si="13"/>
        <v>0</v>
      </c>
      <c r="AR154" s="149" t="s">
        <v>120</v>
      </c>
      <c r="AT154" s="149" t="s">
        <v>311</v>
      </c>
      <c r="AU154" s="149" t="s">
        <v>88</v>
      </c>
      <c r="AY154" s="17" t="s">
        <v>309</v>
      </c>
      <c r="BE154" s="150">
        <f t="shared" si="14"/>
        <v>0</v>
      </c>
      <c r="BF154" s="150">
        <f t="shared" si="15"/>
        <v>0</v>
      </c>
      <c r="BG154" s="150">
        <f t="shared" si="16"/>
        <v>0</v>
      </c>
      <c r="BH154" s="150">
        <f t="shared" si="17"/>
        <v>0</v>
      </c>
      <c r="BI154" s="150">
        <f t="shared" si="18"/>
        <v>0</v>
      </c>
      <c r="BJ154" s="17" t="s">
        <v>88</v>
      </c>
      <c r="BK154" s="150">
        <f t="shared" si="19"/>
        <v>0</v>
      </c>
      <c r="BL154" s="17" t="s">
        <v>120</v>
      </c>
      <c r="BM154" s="149" t="s">
        <v>424</v>
      </c>
    </row>
    <row r="155" spans="2:65" s="1" customFormat="1" ht="16.5" customHeight="1" x14ac:dyDescent="0.2">
      <c r="B155" s="137"/>
      <c r="C155" s="138" t="s">
        <v>426</v>
      </c>
      <c r="D155" s="138" t="s">
        <v>311</v>
      </c>
      <c r="E155" s="139" t="s">
        <v>9765</v>
      </c>
      <c r="F155" s="140" t="s">
        <v>9766</v>
      </c>
      <c r="G155" s="141" t="s">
        <v>314</v>
      </c>
      <c r="H155" s="142">
        <v>6</v>
      </c>
      <c r="I155" s="143"/>
      <c r="J155" s="144">
        <f t="shared" si="10"/>
        <v>0</v>
      </c>
      <c r="K155" s="140" t="s">
        <v>366</v>
      </c>
      <c r="L155" s="33"/>
      <c r="M155" s="145" t="s">
        <v>1</v>
      </c>
      <c r="N155" s="146" t="s">
        <v>46</v>
      </c>
      <c r="P155" s="147">
        <f t="shared" si="11"/>
        <v>0</v>
      </c>
      <c r="Q155" s="147">
        <v>0</v>
      </c>
      <c r="R155" s="147">
        <f t="shared" si="12"/>
        <v>0</v>
      </c>
      <c r="S155" s="147">
        <v>0</v>
      </c>
      <c r="T155" s="148">
        <f t="shared" si="13"/>
        <v>0</v>
      </c>
      <c r="AR155" s="149" t="s">
        <v>120</v>
      </c>
      <c r="AT155" s="149" t="s">
        <v>311</v>
      </c>
      <c r="AU155" s="149" t="s">
        <v>88</v>
      </c>
      <c r="AY155" s="17" t="s">
        <v>309</v>
      </c>
      <c r="BE155" s="150">
        <f t="shared" si="14"/>
        <v>0</v>
      </c>
      <c r="BF155" s="150">
        <f t="shared" si="15"/>
        <v>0</v>
      </c>
      <c r="BG155" s="150">
        <f t="shared" si="16"/>
        <v>0</v>
      </c>
      <c r="BH155" s="150">
        <f t="shared" si="17"/>
        <v>0</v>
      </c>
      <c r="BI155" s="150">
        <f t="shared" si="18"/>
        <v>0</v>
      </c>
      <c r="BJ155" s="17" t="s">
        <v>88</v>
      </c>
      <c r="BK155" s="150">
        <f t="shared" si="19"/>
        <v>0</v>
      </c>
      <c r="BL155" s="17" t="s">
        <v>120</v>
      </c>
      <c r="BM155" s="149" t="s">
        <v>429</v>
      </c>
    </row>
    <row r="156" spans="2:65" s="1" customFormat="1" ht="16.5" customHeight="1" x14ac:dyDescent="0.2">
      <c r="B156" s="137"/>
      <c r="C156" s="138" t="s">
        <v>371</v>
      </c>
      <c r="D156" s="138" t="s">
        <v>311</v>
      </c>
      <c r="E156" s="139" t="s">
        <v>9767</v>
      </c>
      <c r="F156" s="140" t="s">
        <v>9768</v>
      </c>
      <c r="G156" s="141" t="s">
        <v>314</v>
      </c>
      <c r="H156" s="142">
        <v>6</v>
      </c>
      <c r="I156" s="143"/>
      <c r="J156" s="144">
        <f t="shared" si="10"/>
        <v>0</v>
      </c>
      <c r="K156" s="140" t="s">
        <v>366</v>
      </c>
      <c r="L156" s="33"/>
      <c r="M156" s="145" t="s">
        <v>1</v>
      </c>
      <c r="N156" s="146" t="s">
        <v>46</v>
      </c>
      <c r="P156" s="147">
        <f t="shared" si="11"/>
        <v>0</v>
      </c>
      <c r="Q156" s="147">
        <v>0</v>
      </c>
      <c r="R156" s="147">
        <f t="shared" si="12"/>
        <v>0</v>
      </c>
      <c r="S156" s="147">
        <v>0</v>
      </c>
      <c r="T156" s="148">
        <f t="shared" si="13"/>
        <v>0</v>
      </c>
      <c r="AR156" s="149" t="s">
        <v>120</v>
      </c>
      <c r="AT156" s="149" t="s">
        <v>311</v>
      </c>
      <c r="AU156" s="149" t="s">
        <v>88</v>
      </c>
      <c r="AY156" s="17" t="s">
        <v>309</v>
      </c>
      <c r="BE156" s="150">
        <f t="shared" si="14"/>
        <v>0</v>
      </c>
      <c r="BF156" s="150">
        <f t="shared" si="15"/>
        <v>0</v>
      </c>
      <c r="BG156" s="150">
        <f t="shared" si="16"/>
        <v>0</v>
      </c>
      <c r="BH156" s="150">
        <f t="shared" si="17"/>
        <v>0</v>
      </c>
      <c r="BI156" s="150">
        <f t="shared" si="18"/>
        <v>0</v>
      </c>
      <c r="BJ156" s="17" t="s">
        <v>88</v>
      </c>
      <c r="BK156" s="150">
        <f t="shared" si="19"/>
        <v>0</v>
      </c>
      <c r="BL156" s="17" t="s">
        <v>120</v>
      </c>
      <c r="BM156" s="149" t="s">
        <v>435</v>
      </c>
    </row>
    <row r="157" spans="2:65" s="1" customFormat="1" ht="16.5" customHeight="1" x14ac:dyDescent="0.2">
      <c r="B157" s="137"/>
      <c r="C157" s="138" t="s">
        <v>437</v>
      </c>
      <c r="D157" s="138" t="s">
        <v>311</v>
      </c>
      <c r="E157" s="139" t="s">
        <v>9769</v>
      </c>
      <c r="F157" s="140" t="s">
        <v>9770</v>
      </c>
      <c r="G157" s="141" t="s">
        <v>314</v>
      </c>
      <c r="H157" s="142">
        <v>6</v>
      </c>
      <c r="I157" s="143"/>
      <c r="J157" s="144">
        <f t="shared" si="10"/>
        <v>0</v>
      </c>
      <c r="K157" s="140" t="s">
        <v>366</v>
      </c>
      <c r="L157" s="33"/>
      <c r="M157" s="145" t="s">
        <v>1</v>
      </c>
      <c r="N157" s="146" t="s">
        <v>46</v>
      </c>
      <c r="P157" s="147">
        <f t="shared" si="11"/>
        <v>0</v>
      </c>
      <c r="Q157" s="147">
        <v>0</v>
      </c>
      <c r="R157" s="147">
        <f t="shared" si="12"/>
        <v>0</v>
      </c>
      <c r="S157" s="147">
        <v>0</v>
      </c>
      <c r="T157" s="148">
        <f t="shared" si="13"/>
        <v>0</v>
      </c>
      <c r="AR157" s="149" t="s">
        <v>120</v>
      </c>
      <c r="AT157" s="149" t="s">
        <v>311</v>
      </c>
      <c r="AU157" s="149" t="s">
        <v>88</v>
      </c>
      <c r="AY157" s="17" t="s">
        <v>309</v>
      </c>
      <c r="BE157" s="150">
        <f t="shared" si="14"/>
        <v>0</v>
      </c>
      <c r="BF157" s="150">
        <f t="shared" si="15"/>
        <v>0</v>
      </c>
      <c r="BG157" s="150">
        <f t="shared" si="16"/>
        <v>0</v>
      </c>
      <c r="BH157" s="150">
        <f t="shared" si="17"/>
        <v>0</v>
      </c>
      <c r="BI157" s="150">
        <f t="shared" si="18"/>
        <v>0</v>
      </c>
      <c r="BJ157" s="17" t="s">
        <v>88</v>
      </c>
      <c r="BK157" s="150">
        <f t="shared" si="19"/>
        <v>0</v>
      </c>
      <c r="BL157" s="17" t="s">
        <v>120</v>
      </c>
      <c r="BM157" s="149" t="s">
        <v>440</v>
      </c>
    </row>
    <row r="158" spans="2:65" s="1" customFormat="1" ht="16.5" customHeight="1" x14ac:dyDescent="0.2">
      <c r="B158" s="137"/>
      <c r="C158" s="138" t="s">
        <v>376</v>
      </c>
      <c r="D158" s="138" t="s">
        <v>311</v>
      </c>
      <c r="E158" s="139" t="s">
        <v>9771</v>
      </c>
      <c r="F158" s="140" t="s">
        <v>9772</v>
      </c>
      <c r="G158" s="141" t="s">
        <v>314</v>
      </c>
      <c r="H158" s="142">
        <v>36</v>
      </c>
      <c r="I158" s="143"/>
      <c r="J158" s="144">
        <f t="shared" si="10"/>
        <v>0</v>
      </c>
      <c r="K158" s="140" t="s">
        <v>366</v>
      </c>
      <c r="L158" s="33"/>
      <c r="M158" s="145" t="s">
        <v>1</v>
      </c>
      <c r="N158" s="146" t="s">
        <v>46</v>
      </c>
      <c r="P158" s="147">
        <f t="shared" si="11"/>
        <v>0</v>
      </c>
      <c r="Q158" s="147">
        <v>0</v>
      </c>
      <c r="R158" s="147">
        <f t="shared" si="12"/>
        <v>0</v>
      </c>
      <c r="S158" s="147">
        <v>0</v>
      </c>
      <c r="T158" s="148">
        <f t="shared" si="13"/>
        <v>0</v>
      </c>
      <c r="AR158" s="149" t="s">
        <v>120</v>
      </c>
      <c r="AT158" s="149" t="s">
        <v>311</v>
      </c>
      <c r="AU158" s="149" t="s">
        <v>88</v>
      </c>
      <c r="AY158" s="17" t="s">
        <v>309</v>
      </c>
      <c r="BE158" s="150">
        <f t="shared" si="14"/>
        <v>0</v>
      </c>
      <c r="BF158" s="150">
        <f t="shared" si="15"/>
        <v>0</v>
      </c>
      <c r="BG158" s="150">
        <f t="shared" si="16"/>
        <v>0</v>
      </c>
      <c r="BH158" s="150">
        <f t="shared" si="17"/>
        <v>0</v>
      </c>
      <c r="BI158" s="150">
        <f t="shared" si="18"/>
        <v>0</v>
      </c>
      <c r="BJ158" s="17" t="s">
        <v>88</v>
      </c>
      <c r="BK158" s="150">
        <f t="shared" si="19"/>
        <v>0</v>
      </c>
      <c r="BL158" s="17" t="s">
        <v>120</v>
      </c>
      <c r="BM158" s="149" t="s">
        <v>443</v>
      </c>
    </row>
    <row r="159" spans="2:65" s="1" customFormat="1" ht="16.5" customHeight="1" x14ac:dyDescent="0.2">
      <c r="B159" s="137"/>
      <c r="C159" s="138" t="s">
        <v>444</v>
      </c>
      <c r="D159" s="138" t="s">
        <v>311</v>
      </c>
      <c r="E159" s="139" t="s">
        <v>9773</v>
      </c>
      <c r="F159" s="140" t="s">
        <v>9774</v>
      </c>
      <c r="G159" s="141" t="s">
        <v>314</v>
      </c>
      <c r="H159" s="142">
        <v>36</v>
      </c>
      <c r="I159" s="143"/>
      <c r="J159" s="144">
        <f t="shared" si="10"/>
        <v>0</v>
      </c>
      <c r="K159" s="140" t="s">
        <v>366</v>
      </c>
      <c r="L159" s="33"/>
      <c r="M159" s="145" t="s">
        <v>1</v>
      </c>
      <c r="N159" s="146" t="s">
        <v>46</v>
      </c>
      <c r="P159" s="147">
        <f t="shared" si="11"/>
        <v>0</v>
      </c>
      <c r="Q159" s="147">
        <v>0</v>
      </c>
      <c r="R159" s="147">
        <f t="shared" si="12"/>
        <v>0</v>
      </c>
      <c r="S159" s="147">
        <v>0</v>
      </c>
      <c r="T159" s="148">
        <f t="shared" si="13"/>
        <v>0</v>
      </c>
      <c r="AR159" s="149" t="s">
        <v>120</v>
      </c>
      <c r="AT159" s="149" t="s">
        <v>311</v>
      </c>
      <c r="AU159" s="149" t="s">
        <v>88</v>
      </c>
      <c r="AY159" s="17" t="s">
        <v>309</v>
      </c>
      <c r="BE159" s="150">
        <f t="shared" si="14"/>
        <v>0</v>
      </c>
      <c r="BF159" s="150">
        <f t="shared" si="15"/>
        <v>0</v>
      </c>
      <c r="BG159" s="150">
        <f t="shared" si="16"/>
        <v>0</v>
      </c>
      <c r="BH159" s="150">
        <f t="shared" si="17"/>
        <v>0</v>
      </c>
      <c r="BI159" s="150">
        <f t="shared" si="18"/>
        <v>0</v>
      </c>
      <c r="BJ159" s="17" t="s">
        <v>88</v>
      </c>
      <c r="BK159" s="150">
        <f t="shared" si="19"/>
        <v>0</v>
      </c>
      <c r="BL159" s="17" t="s">
        <v>120</v>
      </c>
      <c r="BM159" s="149" t="s">
        <v>447</v>
      </c>
    </row>
    <row r="160" spans="2:65" s="1" customFormat="1" ht="16.5" customHeight="1" x14ac:dyDescent="0.2">
      <c r="B160" s="137"/>
      <c r="C160" s="138" t="s">
        <v>381</v>
      </c>
      <c r="D160" s="138" t="s">
        <v>311</v>
      </c>
      <c r="E160" s="139" t="s">
        <v>9775</v>
      </c>
      <c r="F160" s="140" t="s">
        <v>9776</v>
      </c>
      <c r="G160" s="141" t="s">
        <v>314</v>
      </c>
      <c r="H160" s="142">
        <v>36</v>
      </c>
      <c r="I160" s="143"/>
      <c r="J160" s="144">
        <f t="shared" si="10"/>
        <v>0</v>
      </c>
      <c r="K160" s="140" t="s">
        <v>366</v>
      </c>
      <c r="L160" s="33"/>
      <c r="M160" s="145" t="s">
        <v>1</v>
      </c>
      <c r="N160" s="146" t="s">
        <v>46</v>
      </c>
      <c r="P160" s="147">
        <f t="shared" si="11"/>
        <v>0</v>
      </c>
      <c r="Q160" s="147">
        <v>0</v>
      </c>
      <c r="R160" s="147">
        <f t="shared" si="12"/>
        <v>0</v>
      </c>
      <c r="S160" s="147">
        <v>0</v>
      </c>
      <c r="T160" s="148">
        <f t="shared" si="13"/>
        <v>0</v>
      </c>
      <c r="AR160" s="149" t="s">
        <v>120</v>
      </c>
      <c r="AT160" s="149" t="s">
        <v>311</v>
      </c>
      <c r="AU160" s="149" t="s">
        <v>88</v>
      </c>
      <c r="AY160" s="17" t="s">
        <v>309</v>
      </c>
      <c r="BE160" s="150">
        <f t="shared" si="14"/>
        <v>0</v>
      </c>
      <c r="BF160" s="150">
        <f t="shared" si="15"/>
        <v>0</v>
      </c>
      <c r="BG160" s="150">
        <f t="shared" si="16"/>
        <v>0</v>
      </c>
      <c r="BH160" s="150">
        <f t="shared" si="17"/>
        <v>0</v>
      </c>
      <c r="BI160" s="150">
        <f t="shared" si="18"/>
        <v>0</v>
      </c>
      <c r="BJ160" s="17" t="s">
        <v>88</v>
      </c>
      <c r="BK160" s="150">
        <f t="shared" si="19"/>
        <v>0</v>
      </c>
      <c r="BL160" s="17" t="s">
        <v>120</v>
      </c>
      <c r="BM160" s="149" t="s">
        <v>452</v>
      </c>
    </row>
    <row r="161" spans="2:65" s="1" customFormat="1" ht="16.5" customHeight="1" x14ac:dyDescent="0.2">
      <c r="B161" s="137"/>
      <c r="C161" s="138" t="s">
        <v>458</v>
      </c>
      <c r="D161" s="138" t="s">
        <v>311</v>
      </c>
      <c r="E161" s="139" t="s">
        <v>9777</v>
      </c>
      <c r="F161" s="140" t="s">
        <v>9778</v>
      </c>
      <c r="G161" s="141" t="s">
        <v>314</v>
      </c>
      <c r="H161" s="142">
        <v>5</v>
      </c>
      <c r="I161" s="143"/>
      <c r="J161" s="144">
        <f t="shared" si="10"/>
        <v>0</v>
      </c>
      <c r="K161" s="140" t="s">
        <v>366</v>
      </c>
      <c r="L161" s="33"/>
      <c r="M161" s="145" t="s">
        <v>1</v>
      </c>
      <c r="N161" s="146" t="s">
        <v>46</v>
      </c>
      <c r="P161" s="147">
        <f t="shared" si="11"/>
        <v>0</v>
      </c>
      <c r="Q161" s="147">
        <v>0</v>
      </c>
      <c r="R161" s="147">
        <f t="shared" si="12"/>
        <v>0</v>
      </c>
      <c r="S161" s="147">
        <v>0</v>
      </c>
      <c r="T161" s="148">
        <f t="shared" si="13"/>
        <v>0</v>
      </c>
      <c r="AR161" s="149" t="s">
        <v>120</v>
      </c>
      <c r="AT161" s="149" t="s">
        <v>311</v>
      </c>
      <c r="AU161" s="149" t="s">
        <v>88</v>
      </c>
      <c r="AY161" s="17" t="s">
        <v>309</v>
      </c>
      <c r="BE161" s="150">
        <f t="shared" si="14"/>
        <v>0</v>
      </c>
      <c r="BF161" s="150">
        <f t="shared" si="15"/>
        <v>0</v>
      </c>
      <c r="BG161" s="150">
        <f t="shared" si="16"/>
        <v>0</v>
      </c>
      <c r="BH161" s="150">
        <f t="shared" si="17"/>
        <v>0</v>
      </c>
      <c r="BI161" s="150">
        <f t="shared" si="18"/>
        <v>0</v>
      </c>
      <c r="BJ161" s="17" t="s">
        <v>88</v>
      </c>
      <c r="BK161" s="150">
        <f t="shared" si="19"/>
        <v>0</v>
      </c>
      <c r="BL161" s="17" t="s">
        <v>120</v>
      </c>
      <c r="BM161" s="149" t="s">
        <v>461</v>
      </c>
    </row>
    <row r="162" spans="2:65" s="1" customFormat="1" ht="16.5" customHeight="1" x14ac:dyDescent="0.2">
      <c r="B162" s="137"/>
      <c r="C162" s="138" t="s">
        <v>385</v>
      </c>
      <c r="D162" s="138" t="s">
        <v>311</v>
      </c>
      <c r="E162" s="139" t="s">
        <v>9779</v>
      </c>
      <c r="F162" s="140" t="s">
        <v>9780</v>
      </c>
      <c r="G162" s="141" t="s">
        <v>314</v>
      </c>
      <c r="H162" s="142">
        <v>5</v>
      </c>
      <c r="I162" s="143"/>
      <c r="J162" s="144">
        <f t="shared" si="10"/>
        <v>0</v>
      </c>
      <c r="K162" s="140" t="s">
        <v>366</v>
      </c>
      <c r="L162" s="33"/>
      <c r="M162" s="145" t="s">
        <v>1</v>
      </c>
      <c r="N162" s="146" t="s">
        <v>46</v>
      </c>
      <c r="P162" s="147">
        <f t="shared" si="11"/>
        <v>0</v>
      </c>
      <c r="Q162" s="147">
        <v>0</v>
      </c>
      <c r="R162" s="147">
        <f t="shared" si="12"/>
        <v>0</v>
      </c>
      <c r="S162" s="147">
        <v>0</v>
      </c>
      <c r="T162" s="148">
        <f t="shared" si="13"/>
        <v>0</v>
      </c>
      <c r="AR162" s="149" t="s">
        <v>120</v>
      </c>
      <c r="AT162" s="149" t="s">
        <v>311</v>
      </c>
      <c r="AU162" s="149" t="s">
        <v>88</v>
      </c>
      <c r="AY162" s="17" t="s">
        <v>309</v>
      </c>
      <c r="BE162" s="150">
        <f t="shared" si="14"/>
        <v>0</v>
      </c>
      <c r="BF162" s="150">
        <f t="shared" si="15"/>
        <v>0</v>
      </c>
      <c r="BG162" s="150">
        <f t="shared" si="16"/>
        <v>0</v>
      </c>
      <c r="BH162" s="150">
        <f t="shared" si="17"/>
        <v>0</v>
      </c>
      <c r="BI162" s="150">
        <f t="shared" si="18"/>
        <v>0</v>
      </c>
      <c r="BJ162" s="17" t="s">
        <v>88</v>
      </c>
      <c r="BK162" s="150">
        <f t="shared" si="19"/>
        <v>0</v>
      </c>
      <c r="BL162" s="17" t="s">
        <v>120</v>
      </c>
      <c r="BM162" s="149" t="s">
        <v>468</v>
      </c>
    </row>
    <row r="163" spans="2:65" s="1" customFormat="1" ht="16.5" customHeight="1" x14ac:dyDescent="0.2">
      <c r="B163" s="137"/>
      <c r="C163" s="138" t="s">
        <v>471</v>
      </c>
      <c r="D163" s="138" t="s">
        <v>311</v>
      </c>
      <c r="E163" s="139" t="s">
        <v>9781</v>
      </c>
      <c r="F163" s="140" t="s">
        <v>9782</v>
      </c>
      <c r="G163" s="141" t="s">
        <v>314</v>
      </c>
      <c r="H163" s="142">
        <v>2</v>
      </c>
      <c r="I163" s="143"/>
      <c r="J163" s="144">
        <f t="shared" si="10"/>
        <v>0</v>
      </c>
      <c r="K163" s="140" t="s">
        <v>366</v>
      </c>
      <c r="L163" s="33"/>
      <c r="M163" s="145" t="s">
        <v>1</v>
      </c>
      <c r="N163" s="146" t="s">
        <v>46</v>
      </c>
      <c r="P163" s="147">
        <f t="shared" si="11"/>
        <v>0</v>
      </c>
      <c r="Q163" s="147">
        <v>0</v>
      </c>
      <c r="R163" s="147">
        <f t="shared" si="12"/>
        <v>0</v>
      </c>
      <c r="S163" s="147">
        <v>0</v>
      </c>
      <c r="T163" s="148">
        <f t="shared" si="13"/>
        <v>0</v>
      </c>
      <c r="AR163" s="149" t="s">
        <v>120</v>
      </c>
      <c r="AT163" s="149" t="s">
        <v>311</v>
      </c>
      <c r="AU163" s="149" t="s">
        <v>88</v>
      </c>
      <c r="AY163" s="17" t="s">
        <v>309</v>
      </c>
      <c r="BE163" s="150">
        <f t="shared" si="14"/>
        <v>0</v>
      </c>
      <c r="BF163" s="150">
        <f t="shared" si="15"/>
        <v>0</v>
      </c>
      <c r="BG163" s="150">
        <f t="shared" si="16"/>
        <v>0</v>
      </c>
      <c r="BH163" s="150">
        <f t="shared" si="17"/>
        <v>0</v>
      </c>
      <c r="BI163" s="150">
        <f t="shared" si="18"/>
        <v>0</v>
      </c>
      <c r="BJ163" s="17" t="s">
        <v>88</v>
      </c>
      <c r="BK163" s="150">
        <f t="shared" si="19"/>
        <v>0</v>
      </c>
      <c r="BL163" s="17" t="s">
        <v>120</v>
      </c>
      <c r="BM163" s="149" t="s">
        <v>474</v>
      </c>
    </row>
    <row r="164" spans="2:65" s="1" customFormat="1" ht="16.5" customHeight="1" x14ac:dyDescent="0.2">
      <c r="B164" s="137"/>
      <c r="C164" s="138" t="s">
        <v>392</v>
      </c>
      <c r="D164" s="138" t="s">
        <v>311</v>
      </c>
      <c r="E164" s="139" t="s">
        <v>9783</v>
      </c>
      <c r="F164" s="140" t="s">
        <v>9784</v>
      </c>
      <c r="G164" s="141" t="s">
        <v>314</v>
      </c>
      <c r="H164" s="142">
        <v>2</v>
      </c>
      <c r="I164" s="143"/>
      <c r="J164" s="144">
        <f t="shared" si="10"/>
        <v>0</v>
      </c>
      <c r="K164" s="140" t="s">
        <v>366</v>
      </c>
      <c r="L164" s="33"/>
      <c r="M164" s="145" t="s">
        <v>1</v>
      </c>
      <c r="N164" s="146" t="s">
        <v>46</v>
      </c>
      <c r="P164" s="147">
        <f t="shared" si="11"/>
        <v>0</v>
      </c>
      <c r="Q164" s="147">
        <v>0</v>
      </c>
      <c r="R164" s="147">
        <f t="shared" si="12"/>
        <v>0</v>
      </c>
      <c r="S164" s="147">
        <v>0</v>
      </c>
      <c r="T164" s="148">
        <f t="shared" si="13"/>
        <v>0</v>
      </c>
      <c r="AR164" s="149" t="s">
        <v>120</v>
      </c>
      <c r="AT164" s="149" t="s">
        <v>311</v>
      </c>
      <c r="AU164" s="149" t="s">
        <v>88</v>
      </c>
      <c r="AY164" s="17" t="s">
        <v>309</v>
      </c>
      <c r="BE164" s="150">
        <f t="shared" si="14"/>
        <v>0</v>
      </c>
      <c r="BF164" s="150">
        <f t="shared" si="15"/>
        <v>0</v>
      </c>
      <c r="BG164" s="150">
        <f t="shared" si="16"/>
        <v>0</v>
      </c>
      <c r="BH164" s="150">
        <f t="shared" si="17"/>
        <v>0</v>
      </c>
      <c r="BI164" s="150">
        <f t="shared" si="18"/>
        <v>0</v>
      </c>
      <c r="BJ164" s="17" t="s">
        <v>88</v>
      </c>
      <c r="BK164" s="150">
        <f t="shared" si="19"/>
        <v>0</v>
      </c>
      <c r="BL164" s="17" t="s">
        <v>120</v>
      </c>
      <c r="BM164" s="149" t="s">
        <v>478</v>
      </c>
    </row>
    <row r="165" spans="2:65" s="1" customFormat="1" ht="16.5" customHeight="1" x14ac:dyDescent="0.2">
      <c r="B165" s="137"/>
      <c r="C165" s="138" t="s">
        <v>480</v>
      </c>
      <c r="D165" s="138" t="s">
        <v>311</v>
      </c>
      <c r="E165" s="139" t="s">
        <v>9785</v>
      </c>
      <c r="F165" s="140" t="s">
        <v>9786</v>
      </c>
      <c r="G165" s="141" t="s">
        <v>314</v>
      </c>
      <c r="H165" s="142">
        <v>1</v>
      </c>
      <c r="I165" s="143"/>
      <c r="J165" s="144">
        <f t="shared" si="10"/>
        <v>0</v>
      </c>
      <c r="K165" s="140" t="s">
        <v>366</v>
      </c>
      <c r="L165" s="33"/>
      <c r="M165" s="145" t="s">
        <v>1</v>
      </c>
      <c r="N165" s="146" t="s">
        <v>46</v>
      </c>
      <c r="P165" s="147">
        <f t="shared" si="11"/>
        <v>0</v>
      </c>
      <c r="Q165" s="147">
        <v>0</v>
      </c>
      <c r="R165" s="147">
        <f t="shared" si="12"/>
        <v>0</v>
      </c>
      <c r="S165" s="147">
        <v>0</v>
      </c>
      <c r="T165" s="148">
        <f t="shared" si="13"/>
        <v>0</v>
      </c>
      <c r="AR165" s="149" t="s">
        <v>120</v>
      </c>
      <c r="AT165" s="149" t="s">
        <v>311</v>
      </c>
      <c r="AU165" s="149" t="s">
        <v>88</v>
      </c>
      <c r="AY165" s="17" t="s">
        <v>309</v>
      </c>
      <c r="BE165" s="150">
        <f t="shared" si="14"/>
        <v>0</v>
      </c>
      <c r="BF165" s="150">
        <f t="shared" si="15"/>
        <v>0</v>
      </c>
      <c r="BG165" s="150">
        <f t="shared" si="16"/>
        <v>0</v>
      </c>
      <c r="BH165" s="150">
        <f t="shared" si="17"/>
        <v>0</v>
      </c>
      <c r="BI165" s="150">
        <f t="shared" si="18"/>
        <v>0</v>
      </c>
      <c r="BJ165" s="17" t="s">
        <v>88</v>
      </c>
      <c r="BK165" s="150">
        <f t="shared" si="19"/>
        <v>0</v>
      </c>
      <c r="BL165" s="17" t="s">
        <v>120</v>
      </c>
      <c r="BM165" s="149" t="s">
        <v>483</v>
      </c>
    </row>
    <row r="166" spans="2:65" s="1" customFormat="1" ht="16.5" customHeight="1" x14ac:dyDescent="0.2">
      <c r="B166" s="137"/>
      <c r="C166" s="138" t="s">
        <v>398</v>
      </c>
      <c r="D166" s="138" t="s">
        <v>311</v>
      </c>
      <c r="E166" s="139" t="s">
        <v>9787</v>
      </c>
      <c r="F166" s="140" t="s">
        <v>9788</v>
      </c>
      <c r="G166" s="141" t="s">
        <v>314</v>
      </c>
      <c r="H166" s="142">
        <v>1</v>
      </c>
      <c r="I166" s="143"/>
      <c r="J166" s="144">
        <f t="shared" si="10"/>
        <v>0</v>
      </c>
      <c r="K166" s="140" t="s">
        <v>366</v>
      </c>
      <c r="L166" s="33"/>
      <c r="M166" s="145" t="s">
        <v>1</v>
      </c>
      <c r="N166" s="146" t="s">
        <v>46</v>
      </c>
      <c r="P166" s="147">
        <f t="shared" si="11"/>
        <v>0</v>
      </c>
      <c r="Q166" s="147">
        <v>0</v>
      </c>
      <c r="R166" s="147">
        <f t="shared" si="12"/>
        <v>0</v>
      </c>
      <c r="S166" s="147">
        <v>0</v>
      </c>
      <c r="T166" s="148">
        <f t="shared" si="13"/>
        <v>0</v>
      </c>
      <c r="AR166" s="149" t="s">
        <v>120</v>
      </c>
      <c r="AT166" s="149" t="s">
        <v>311</v>
      </c>
      <c r="AU166" s="149" t="s">
        <v>88</v>
      </c>
      <c r="AY166" s="17" t="s">
        <v>309</v>
      </c>
      <c r="BE166" s="150">
        <f t="shared" si="14"/>
        <v>0</v>
      </c>
      <c r="BF166" s="150">
        <f t="shared" si="15"/>
        <v>0</v>
      </c>
      <c r="BG166" s="150">
        <f t="shared" si="16"/>
        <v>0</v>
      </c>
      <c r="BH166" s="150">
        <f t="shared" si="17"/>
        <v>0</v>
      </c>
      <c r="BI166" s="150">
        <f t="shared" si="18"/>
        <v>0</v>
      </c>
      <c r="BJ166" s="17" t="s">
        <v>88</v>
      </c>
      <c r="BK166" s="150">
        <f t="shared" si="19"/>
        <v>0</v>
      </c>
      <c r="BL166" s="17" t="s">
        <v>120</v>
      </c>
      <c r="BM166" s="149" t="s">
        <v>488</v>
      </c>
    </row>
    <row r="167" spans="2:65" s="1" customFormat="1" ht="16.5" customHeight="1" x14ac:dyDescent="0.2">
      <c r="B167" s="137"/>
      <c r="C167" s="138" t="s">
        <v>491</v>
      </c>
      <c r="D167" s="138" t="s">
        <v>311</v>
      </c>
      <c r="E167" s="139" t="s">
        <v>9789</v>
      </c>
      <c r="F167" s="140" t="s">
        <v>9790</v>
      </c>
      <c r="G167" s="141" t="s">
        <v>314</v>
      </c>
      <c r="H167" s="142">
        <v>2</v>
      </c>
      <c r="I167" s="143"/>
      <c r="J167" s="144">
        <f t="shared" si="10"/>
        <v>0</v>
      </c>
      <c r="K167" s="140" t="s">
        <v>366</v>
      </c>
      <c r="L167" s="33"/>
      <c r="M167" s="145" t="s">
        <v>1</v>
      </c>
      <c r="N167" s="146" t="s">
        <v>46</v>
      </c>
      <c r="P167" s="147">
        <f t="shared" si="11"/>
        <v>0</v>
      </c>
      <c r="Q167" s="147">
        <v>0</v>
      </c>
      <c r="R167" s="147">
        <f t="shared" si="12"/>
        <v>0</v>
      </c>
      <c r="S167" s="147">
        <v>0</v>
      </c>
      <c r="T167" s="148">
        <f t="shared" si="13"/>
        <v>0</v>
      </c>
      <c r="AR167" s="149" t="s">
        <v>120</v>
      </c>
      <c r="AT167" s="149" t="s">
        <v>311</v>
      </c>
      <c r="AU167" s="149" t="s">
        <v>88</v>
      </c>
      <c r="AY167" s="17" t="s">
        <v>309</v>
      </c>
      <c r="BE167" s="150">
        <f t="shared" si="14"/>
        <v>0</v>
      </c>
      <c r="BF167" s="150">
        <f t="shared" si="15"/>
        <v>0</v>
      </c>
      <c r="BG167" s="150">
        <f t="shared" si="16"/>
        <v>0</v>
      </c>
      <c r="BH167" s="150">
        <f t="shared" si="17"/>
        <v>0</v>
      </c>
      <c r="BI167" s="150">
        <f t="shared" si="18"/>
        <v>0</v>
      </c>
      <c r="BJ167" s="17" t="s">
        <v>88</v>
      </c>
      <c r="BK167" s="150">
        <f t="shared" si="19"/>
        <v>0</v>
      </c>
      <c r="BL167" s="17" t="s">
        <v>120</v>
      </c>
      <c r="BM167" s="149" t="s">
        <v>494</v>
      </c>
    </row>
    <row r="168" spans="2:65" s="1" customFormat="1" ht="16.5" customHeight="1" x14ac:dyDescent="0.2">
      <c r="B168" s="137"/>
      <c r="C168" s="138" t="s">
        <v>402</v>
      </c>
      <c r="D168" s="138" t="s">
        <v>311</v>
      </c>
      <c r="E168" s="139" t="s">
        <v>9791</v>
      </c>
      <c r="F168" s="140" t="s">
        <v>9792</v>
      </c>
      <c r="G168" s="141" t="s">
        <v>314</v>
      </c>
      <c r="H168" s="142">
        <v>1</v>
      </c>
      <c r="I168" s="143"/>
      <c r="J168" s="144">
        <f t="shared" si="10"/>
        <v>0</v>
      </c>
      <c r="K168" s="140" t="s">
        <v>366</v>
      </c>
      <c r="L168" s="33"/>
      <c r="M168" s="145" t="s">
        <v>1</v>
      </c>
      <c r="N168" s="146" t="s">
        <v>46</v>
      </c>
      <c r="P168" s="147">
        <f t="shared" si="11"/>
        <v>0</v>
      </c>
      <c r="Q168" s="147">
        <v>0</v>
      </c>
      <c r="R168" s="147">
        <f t="shared" si="12"/>
        <v>0</v>
      </c>
      <c r="S168" s="147">
        <v>0</v>
      </c>
      <c r="T168" s="148">
        <f t="shared" si="13"/>
        <v>0</v>
      </c>
      <c r="AR168" s="149" t="s">
        <v>120</v>
      </c>
      <c r="AT168" s="149" t="s">
        <v>311</v>
      </c>
      <c r="AU168" s="149" t="s">
        <v>88</v>
      </c>
      <c r="AY168" s="17" t="s">
        <v>309</v>
      </c>
      <c r="BE168" s="150">
        <f t="shared" si="14"/>
        <v>0</v>
      </c>
      <c r="BF168" s="150">
        <f t="shared" si="15"/>
        <v>0</v>
      </c>
      <c r="BG168" s="150">
        <f t="shared" si="16"/>
        <v>0</v>
      </c>
      <c r="BH168" s="150">
        <f t="shared" si="17"/>
        <v>0</v>
      </c>
      <c r="BI168" s="150">
        <f t="shared" si="18"/>
        <v>0</v>
      </c>
      <c r="BJ168" s="17" t="s">
        <v>88</v>
      </c>
      <c r="BK168" s="150">
        <f t="shared" si="19"/>
        <v>0</v>
      </c>
      <c r="BL168" s="17" t="s">
        <v>120</v>
      </c>
      <c r="BM168" s="149" t="s">
        <v>501</v>
      </c>
    </row>
    <row r="169" spans="2:65" s="1" customFormat="1" ht="16.5" customHeight="1" x14ac:dyDescent="0.2">
      <c r="B169" s="137"/>
      <c r="C169" s="138" t="s">
        <v>503</v>
      </c>
      <c r="D169" s="138" t="s">
        <v>311</v>
      </c>
      <c r="E169" s="139" t="s">
        <v>9793</v>
      </c>
      <c r="F169" s="140" t="s">
        <v>9794</v>
      </c>
      <c r="G169" s="141" t="s">
        <v>314</v>
      </c>
      <c r="H169" s="142">
        <v>1</v>
      </c>
      <c r="I169" s="143"/>
      <c r="J169" s="144">
        <f t="shared" si="10"/>
        <v>0</v>
      </c>
      <c r="K169" s="140" t="s">
        <v>366</v>
      </c>
      <c r="L169" s="33"/>
      <c r="M169" s="145" t="s">
        <v>1</v>
      </c>
      <c r="N169" s="146" t="s">
        <v>46</v>
      </c>
      <c r="P169" s="147">
        <f t="shared" si="11"/>
        <v>0</v>
      </c>
      <c r="Q169" s="147">
        <v>0</v>
      </c>
      <c r="R169" s="147">
        <f t="shared" si="12"/>
        <v>0</v>
      </c>
      <c r="S169" s="147">
        <v>0</v>
      </c>
      <c r="T169" s="148">
        <f t="shared" si="13"/>
        <v>0</v>
      </c>
      <c r="AR169" s="149" t="s">
        <v>120</v>
      </c>
      <c r="AT169" s="149" t="s">
        <v>311</v>
      </c>
      <c r="AU169" s="149" t="s">
        <v>88</v>
      </c>
      <c r="AY169" s="17" t="s">
        <v>309</v>
      </c>
      <c r="BE169" s="150">
        <f t="shared" si="14"/>
        <v>0</v>
      </c>
      <c r="BF169" s="150">
        <f t="shared" si="15"/>
        <v>0</v>
      </c>
      <c r="BG169" s="150">
        <f t="shared" si="16"/>
        <v>0</v>
      </c>
      <c r="BH169" s="150">
        <f t="shared" si="17"/>
        <v>0</v>
      </c>
      <c r="BI169" s="150">
        <f t="shared" si="18"/>
        <v>0</v>
      </c>
      <c r="BJ169" s="17" t="s">
        <v>88</v>
      </c>
      <c r="BK169" s="150">
        <f t="shared" si="19"/>
        <v>0</v>
      </c>
      <c r="BL169" s="17" t="s">
        <v>120</v>
      </c>
      <c r="BM169" s="149" t="s">
        <v>506</v>
      </c>
    </row>
    <row r="170" spans="2:65" s="1" customFormat="1" ht="16.5" customHeight="1" x14ac:dyDescent="0.2">
      <c r="B170" s="137"/>
      <c r="C170" s="138" t="s">
        <v>406</v>
      </c>
      <c r="D170" s="138" t="s">
        <v>311</v>
      </c>
      <c r="E170" s="139" t="s">
        <v>9795</v>
      </c>
      <c r="F170" s="140" t="s">
        <v>9796</v>
      </c>
      <c r="G170" s="141" t="s">
        <v>314</v>
      </c>
      <c r="H170" s="142">
        <v>1</v>
      </c>
      <c r="I170" s="143"/>
      <c r="J170" s="144">
        <f t="shared" ref="J170:J195" si="20">ROUND(I170*H170,2)</f>
        <v>0</v>
      </c>
      <c r="K170" s="140" t="s">
        <v>366</v>
      </c>
      <c r="L170" s="33"/>
      <c r="M170" s="145" t="s">
        <v>1</v>
      </c>
      <c r="N170" s="146" t="s">
        <v>46</v>
      </c>
      <c r="P170" s="147">
        <f t="shared" ref="P170:P195" si="21">O170*H170</f>
        <v>0</v>
      </c>
      <c r="Q170" s="147">
        <v>0</v>
      </c>
      <c r="R170" s="147">
        <f t="shared" ref="R170:R195" si="22">Q170*H170</f>
        <v>0</v>
      </c>
      <c r="S170" s="147">
        <v>0</v>
      </c>
      <c r="T170" s="148">
        <f t="shared" ref="T170:T195" si="23">S170*H170</f>
        <v>0</v>
      </c>
      <c r="AR170" s="149" t="s">
        <v>120</v>
      </c>
      <c r="AT170" s="149" t="s">
        <v>311</v>
      </c>
      <c r="AU170" s="149" t="s">
        <v>88</v>
      </c>
      <c r="AY170" s="17" t="s">
        <v>309</v>
      </c>
      <c r="BE170" s="150">
        <f t="shared" ref="BE170:BE195" si="24">IF(N170="základní",J170,0)</f>
        <v>0</v>
      </c>
      <c r="BF170" s="150">
        <f t="shared" ref="BF170:BF195" si="25">IF(N170="snížená",J170,0)</f>
        <v>0</v>
      </c>
      <c r="BG170" s="150">
        <f t="shared" ref="BG170:BG195" si="26">IF(N170="zákl. přenesená",J170,0)</f>
        <v>0</v>
      </c>
      <c r="BH170" s="150">
        <f t="shared" ref="BH170:BH195" si="27">IF(N170="sníž. přenesená",J170,0)</f>
        <v>0</v>
      </c>
      <c r="BI170" s="150">
        <f t="shared" ref="BI170:BI195" si="28">IF(N170="nulová",J170,0)</f>
        <v>0</v>
      </c>
      <c r="BJ170" s="17" t="s">
        <v>88</v>
      </c>
      <c r="BK170" s="150">
        <f t="shared" ref="BK170:BK195" si="29">ROUND(I170*H170,2)</f>
        <v>0</v>
      </c>
      <c r="BL170" s="17" t="s">
        <v>120</v>
      </c>
      <c r="BM170" s="149" t="s">
        <v>513</v>
      </c>
    </row>
    <row r="171" spans="2:65" s="1" customFormat="1" ht="16.5" customHeight="1" x14ac:dyDescent="0.2">
      <c r="B171" s="137"/>
      <c r="C171" s="138" t="s">
        <v>516</v>
      </c>
      <c r="D171" s="138" t="s">
        <v>311</v>
      </c>
      <c r="E171" s="139" t="s">
        <v>9797</v>
      </c>
      <c r="F171" s="140" t="s">
        <v>9798</v>
      </c>
      <c r="G171" s="141" t="s">
        <v>314</v>
      </c>
      <c r="H171" s="142">
        <v>1</v>
      </c>
      <c r="I171" s="143"/>
      <c r="J171" s="144">
        <f t="shared" si="20"/>
        <v>0</v>
      </c>
      <c r="K171" s="140" t="s">
        <v>366</v>
      </c>
      <c r="L171" s="33"/>
      <c r="M171" s="145" t="s">
        <v>1</v>
      </c>
      <c r="N171" s="146" t="s">
        <v>46</v>
      </c>
      <c r="P171" s="147">
        <f t="shared" si="21"/>
        <v>0</v>
      </c>
      <c r="Q171" s="147">
        <v>0</v>
      </c>
      <c r="R171" s="147">
        <f t="shared" si="22"/>
        <v>0</v>
      </c>
      <c r="S171" s="147">
        <v>0</v>
      </c>
      <c r="T171" s="148">
        <f t="shared" si="23"/>
        <v>0</v>
      </c>
      <c r="AR171" s="149" t="s">
        <v>120</v>
      </c>
      <c r="AT171" s="149" t="s">
        <v>311</v>
      </c>
      <c r="AU171" s="149" t="s">
        <v>88</v>
      </c>
      <c r="AY171" s="17" t="s">
        <v>309</v>
      </c>
      <c r="BE171" s="150">
        <f t="shared" si="24"/>
        <v>0</v>
      </c>
      <c r="BF171" s="150">
        <f t="shared" si="25"/>
        <v>0</v>
      </c>
      <c r="BG171" s="150">
        <f t="shared" si="26"/>
        <v>0</v>
      </c>
      <c r="BH171" s="150">
        <f t="shared" si="27"/>
        <v>0</v>
      </c>
      <c r="BI171" s="150">
        <f t="shared" si="28"/>
        <v>0</v>
      </c>
      <c r="BJ171" s="17" t="s">
        <v>88</v>
      </c>
      <c r="BK171" s="150">
        <f t="shared" si="29"/>
        <v>0</v>
      </c>
      <c r="BL171" s="17" t="s">
        <v>120</v>
      </c>
      <c r="BM171" s="149" t="s">
        <v>519</v>
      </c>
    </row>
    <row r="172" spans="2:65" s="1" customFormat="1" ht="16.5" customHeight="1" x14ac:dyDescent="0.2">
      <c r="B172" s="137"/>
      <c r="C172" s="138" t="s">
        <v>410</v>
      </c>
      <c r="D172" s="138" t="s">
        <v>311</v>
      </c>
      <c r="E172" s="139" t="s">
        <v>9799</v>
      </c>
      <c r="F172" s="140" t="s">
        <v>9800</v>
      </c>
      <c r="G172" s="141" t="s">
        <v>314</v>
      </c>
      <c r="H172" s="142">
        <v>1</v>
      </c>
      <c r="I172" s="143"/>
      <c r="J172" s="144">
        <f t="shared" si="20"/>
        <v>0</v>
      </c>
      <c r="K172" s="140" t="s">
        <v>366</v>
      </c>
      <c r="L172" s="33"/>
      <c r="M172" s="145" t="s">
        <v>1</v>
      </c>
      <c r="N172" s="146" t="s">
        <v>46</v>
      </c>
      <c r="P172" s="147">
        <f t="shared" si="21"/>
        <v>0</v>
      </c>
      <c r="Q172" s="147">
        <v>0</v>
      </c>
      <c r="R172" s="147">
        <f t="shared" si="22"/>
        <v>0</v>
      </c>
      <c r="S172" s="147">
        <v>0</v>
      </c>
      <c r="T172" s="148">
        <f t="shared" si="23"/>
        <v>0</v>
      </c>
      <c r="AR172" s="149" t="s">
        <v>120</v>
      </c>
      <c r="AT172" s="149" t="s">
        <v>311</v>
      </c>
      <c r="AU172" s="149" t="s">
        <v>88</v>
      </c>
      <c r="AY172" s="17" t="s">
        <v>309</v>
      </c>
      <c r="BE172" s="150">
        <f t="shared" si="24"/>
        <v>0</v>
      </c>
      <c r="BF172" s="150">
        <f t="shared" si="25"/>
        <v>0</v>
      </c>
      <c r="BG172" s="150">
        <f t="shared" si="26"/>
        <v>0</v>
      </c>
      <c r="BH172" s="150">
        <f t="shared" si="27"/>
        <v>0</v>
      </c>
      <c r="BI172" s="150">
        <f t="shared" si="28"/>
        <v>0</v>
      </c>
      <c r="BJ172" s="17" t="s">
        <v>88</v>
      </c>
      <c r="BK172" s="150">
        <f t="shared" si="29"/>
        <v>0</v>
      </c>
      <c r="BL172" s="17" t="s">
        <v>120</v>
      </c>
      <c r="BM172" s="149" t="s">
        <v>521</v>
      </c>
    </row>
    <row r="173" spans="2:65" s="1" customFormat="1" ht="16.5" customHeight="1" x14ac:dyDescent="0.2">
      <c r="B173" s="137"/>
      <c r="C173" s="138" t="s">
        <v>523</v>
      </c>
      <c r="D173" s="138" t="s">
        <v>311</v>
      </c>
      <c r="E173" s="139" t="s">
        <v>9801</v>
      </c>
      <c r="F173" s="140" t="s">
        <v>9802</v>
      </c>
      <c r="G173" s="141" t="s">
        <v>314</v>
      </c>
      <c r="H173" s="142">
        <v>1</v>
      </c>
      <c r="I173" s="143"/>
      <c r="J173" s="144">
        <f t="shared" si="20"/>
        <v>0</v>
      </c>
      <c r="K173" s="140" t="s">
        <v>9716</v>
      </c>
      <c r="L173" s="33"/>
      <c r="M173" s="145" t="s">
        <v>1</v>
      </c>
      <c r="N173" s="146" t="s">
        <v>46</v>
      </c>
      <c r="P173" s="147">
        <f t="shared" si="21"/>
        <v>0</v>
      </c>
      <c r="Q173" s="147">
        <v>0</v>
      </c>
      <c r="R173" s="147">
        <f t="shared" si="22"/>
        <v>0</v>
      </c>
      <c r="S173" s="147">
        <v>0</v>
      </c>
      <c r="T173" s="148">
        <f t="shared" si="23"/>
        <v>0</v>
      </c>
      <c r="AR173" s="149" t="s">
        <v>120</v>
      </c>
      <c r="AT173" s="149" t="s">
        <v>311</v>
      </c>
      <c r="AU173" s="149" t="s">
        <v>88</v>
      </c>
      <c r="AY173" s="17" t="s">
        <v>309</v>
      </c>
      <c r="BE173" s="150">
        <f t="shared" si="24"/>
        <v>0</v>
      </c>
      <c r="BF173" s="150">
        <f t="shared" si="25"/>
        <v>0</v>
      </c>
      <c r="BG173" s="150">
        <f t="shared" si="26"/>
        <v>0</v>
      </c>
      <c r="BH173" s="150">
        <f t="shared" si="27"/>
        <v>0</v>
      </c>
      <c r="BI173" s="150">
        <f t="shared" si="28"/>
        <v>0</v>
      </c>
      <c r="BJ173" s="17" t="s">
        <v>88</v>
      </c>
      <c r="BK173" s="150">
        <f t="shared" si="29"/>
        <v>0</v>
      </c>
      <c r="BL173" s="17" t="s">
        <v>120</v>
      </c>
      <c r="BM173" s="149" t="s">
        <v>524</v>
      </c>
    </row>
    <row r="174" spans="2:65" s="1" customFormat="1" ht="16.5" customHeight="1" x14ac:dyDescent="0.2">
      <c r="B174" s="137"/>
      <c r="C174" s="138" t="s">
        <v>414</v>
      </c>
      <c r="D174" s="138" t="s">
        <v>311</v>
      </c>
      <c r="E174" s="139" t="s">
        <v>9803</v>
      </c>
      <c r="F174" s="140" t="s">
        <v>9804</v>
      </c>
      <c r="G174" s="141" t="s">
        <v>314</v>
      </c>
      <c r="H174" s="142">
        <v>1</v>
      </c>
      <c r="I174" s="143"/>
      <c r="J174" s="144">
        <f t="shared" si="20"/>
        <v>0</v>
      </c>
      <c r="K174" s="140" t="s">
        <v>9716</v>
      </c>
      <c r="L174" s="33"/>
      <c r="M174" s="145" t="s">
        <v>1</v>
      </c>
      <c r="N174" s="146" t="s">
        <v>46</v>
      </c>
      <c r="P174" s="147">
        <f t="shared" si="21"/>
        <v>0</v>
      </c>
      <c r="Q174" s="147">
        <v>0</v>
      </c>
      <c r="R174" s="147">
        <f t="shared" si="22"/>
        <v>0</v>
      </c>
      <c r="S174" s="147">
        <v>0</v>
      </c>
      <c r="T174" s="148">
        <f t="shared" si="23"/>
        <v>0</v>
      </c>
      <c r="AR174" s="149" t="s">
        <v>120</v>
      </c>
      <c r="AT174" s="149" t="s">
        <v>311</v>
      </c>
      <c r="AU174" s="149" t="s">
        <v>88</v>
      </c>
      <c r="AY174" s="17" t="s">
        <v>309</v>
      </c>
      <c r="BE174" s="150">
        <f t="shared" si="24"/>
        <v>0</v>
      </c>
      <c r="BF174" s="150">
        <f t="shared" si="25"/>
        <v>0</v>
      </c>
      <c r="BG174" s="150">
        <f t="shared" si="26"/>
        <v>0</v>
      </c>
      <c r="BH174" s="150">
        <f t="shared" si="27"/>
        <v>0</v>
      </c>
      <c r="BI174" s="150">
        <f t="shared" si="28"/>
        <v>0</v>
      </c>
      <c r="BJ174" s="17" t="s">
        <v>88</v>
      </c>
      <c r="BK174" s="150">
        <f t="shared" si="29"/>
        <v>0</v>
      </c>
      <c r="BL174" s="17" t="s">
        <v>120</v>
      </c>
      <c r="BM174" s="149" t="s">
        <v>527</v>
      </c>
    </row>
    <row r="175" spans="2:65" s="1" customFormat="1" ht="16.5" customHeight="1" x14ac:dyDescent="0.2">
      <c r="B175" s="137"/>
      <c r="C175" s="138" t="s">
        <v>529</v>
      </c>
      <c r="D175" s="138" t="s">
        <v>311</v>
      </c>
      <c r="E175" s="139" t="s">
        <v>9805</v>
      </c>
      <c r="F175" s="140" t="s">
        <v>9806</v>
      </c>
      <c r="G175" s="141" t="s">
        <v>314</v>
      </c>
      <c r="H175" s="142">
        <v>6</v>
      </c>
      <c r="I175" s="143"/>
      <c r="J175" s="144">
        <f t="shared" si="20"/>
        <v>0</v>
      </c>
      <c r="K175" s="140" t="s">
        <v>366</v>
      </c>
      <c r="L175" s="33"/>
      <c r="M175" s="145" t="s">
        <v>1</v>
      </c>
      <c r="N175" s="146" t="s">
        <v>46</v>
      </c>
      <c r="P175" s="147">
        <f t="shared" si="21"/>
        <v>0</v>
      </c>
      <c r="Q175" s="147">
        <v>0</v>
      </c>
      <c r="R175" s="147">
        <f t="shared" si="22"/>
        <v>0</v>
      </c>
      <c r="S175" s="147">
        <v>0</v>
      </c>
      <c r="T175" s="148">
        <f t="shared" si="23"/>
        <v>0</v>
      </c>
      <c r="AR175" s="149" t="s">
        <v>120</v>
      </c>
      <c r="AT175" s="149" t="s">
        <v>311</v>
      </c>
      <c r="AU175" s="149" t="s">
        <v>88</v>
      </c>
      <c r="AY175" s="17" t="s">
        <v>309</v>
      </c>
      <c r="BE175" s="150">
        <f t="shared" si="24"/>
        <v>0</v>
      </c>
      <c r="BF175" s="150">
        <f t="shared" si="25"/>
        <v>0</v>
      </c>
      <c r="BG175" s="150">
        <f t="shared" si="26"/>
        <v>0</v>
      </c>
      <c r="BH175" s="150">
        <f t="shared" si="27"/>
        <v>0</v>
      </c>
      <c r="BI175" s="150">
        <f t="shared" si="28"/>
        <v>0</v>
      </c>
      <c r="BJ175" s="17" t="s">
        <v>88</v>
      </c>
      <c r="BK175" s="150">
        <f t="shared" si="29"/>
        <v>0</v>
      </c>
      <c r="BL175" s="17" t="s">
        <v>120</v>
      </c>
      <c r="BM175" s="149" t="s">
        <v>532</v>
      </c>
    </row>
    <row r="176" spans="2:65" s="1" customFormat="1" ht="16.5" customHeight="1" x14ac:dyDescent="0.2">
      <c r="B176" s="137"/>
      <c r="C176" s="138" t="s">
        <v>420</v>
      </c>
      <c r="D176" s="138" t="s">
        <v>311</v>
      </c>
      <c r="E176" s="139" t="s">
        <v>9807</v>
      </c>
      <c r="F176" s="140" t="s">
        <v>9808</v>
      </c>
      <c r="G176" s="141" t="s">
        <v>314</v>
      </c>
      <c r="H176" s="142">
        <v>1</v>
      </c>
      <c r="I176" s="143"/>
      <c r="J176" s="144">
        <f t="shared" si="20"/>
        <v>0</v>
      </c>
      <c r="K176" s="140" t="s">
        <v>366</v>
      </c>
      <c r="L176" s="33"/>
      <c r="M176" s="145" t="s">
        <v>1</v>
      </c>
      <c r="N176" s="146" t="s">
        <v>46</v>
      </c>
      <c r="P176" s="147">
        <f t="shared" si="21"/>
        <v>0</v>
      </c>
      <c r="Q176" s="147">
        <v>0</v>
      </c>
      <c r="R176" s="147">
        <f t="shared" si="22"/>
        <v>0</v>
      </c>
      <c r="S176" s="147">
        <v>0</v>
      </c>
      <c r="T176" s="148">
        <f t="shared" si="23"/>
        <v>0</v>
      </c>
      <c r="AR176" s="149" t="s">
        <v>120</v>
      </c>
      <c r="AT176" s="149" t="s">
        <v>311</v>
      </c>
      <c r="AU176" s="149" t="s">
        <v>88</v>
      </c>
      <c r="AY176" s="17" t="s">
        <v>309</v>
      </c>
      <c r="BE176" s="150">
        <f t="shared" si="24"/>
        <v>0</v>
      </c>
      <c r="BF176" s="150">
        <f t="shared" si="25"/>
        <v>0</v>
      </c>
      <c r="BG176" s="150">
        <f t="shared" si="26"/>
        <v>0</v>
      </c>
      <c r="BH176" s="150">
        <f t="shared" si="27"/>
        <v>0</v>
      </c>
      <c r="BI176" s="150">
        <f t="shared" si="28"/>
        <v>0</v>
      </c>
      <c r="BJ176" s="17" t="s">
        <v>88</v>
      </c>
      <c r="BK176" s="150">
        <f t="shared" si="29"/>
        <v>0</v>
      </c>
      <c r="BL176" s="17" t="s">
        <v>120</v>
      </c>
      <c r="BM176" s="149" t="s">
        <v>538</v>
      </c>
    </row>
    <row r="177" spans="2:65" s="1" customFormat="1" ht="16.5" customHeight="1" x14ac:dyDescent="0.2">
      <c r="B177" s="137"/>
      <c r="C177" s="138" t="s">
        <v>540</v>
      </c>
      <c r="D177" s="138" t="s">
        <v>311</v>
      </c>
      <c r="E177" s="139" t="s">
        <v>9809</v>
      </c>
      <c r="F177" s="140" t="s">
        <v>9810</v>
      </c>
      <c r="G177" s="141" t="s">
        <v>314</v>
      </c>
      <c r="H177" s="142">
        <v>5</v>
      </c>
      <c r="I177" s="143"/>
      <c r="J177" s="144">
        <f t="shared" si="20"/>
        <v>0</v>
      </c>
      <c r="K177" s="140" t="s">
        <v>366</v>
      </c>
      <c r="L177" s="33"/>
      <c r="M177" s="145" t="s">
        <v>1</v>
      </c>
      <c r="N177" s="146" t="s">
        <v>46</v>
      </c>
      <c r="P177" s="147">
        <f t="shared" si="21"/>
        <v>0</v>
      </c>
      <c r="Q177" s="147">
        <v>0</v>
      </c>
      <c r="R177" s="147">
        <f t="shared" si="22"/>
        <v>0</v>
      </c>
      <c r="S177" s="147">
        <v>0</v>
      </c>
      <c r="T177" s="148">
        <f t="shared" si="23"/>
        <v>0</v>
      </c>
      <c r="AR177" s="149" t="s">
        <v>120</v>
      </c>
      <c r="AT177" s="149" t="s">
        <v>311</v>
      </c>
      <c r="AU177" s="149" t="s">
        <v>88</v>
      </c>
      <c r="AY177" s="17" t="s">
        <v>309</v>
      </c>
      <c r="BE177" s="150">
        <f t="shared" si="24"/>
        <v>0</v>
      </c>
      <c r="BF177" s="150">
        <f t="shared" si="25"/>
        <v>0</v>
      </c>
      <c r="BG177" s="150">
        <f t="shared" si="26"/>
        <v>0</v>
      </c>
      <c r="BH177" s="150">
        <f t="shared" si="27"/>
        <v>0</v>
      </c>
      <c r="BI177" s="150">
        <f t="shared" si="28"/>
        <v>0</v>
      </c>
      <c r="BJ177" s="17" t="s">
        <v>88</v>
      </c>
      <c r="BK177" s="150">
        <f t="shared" si="29"/>
        <v>0</v>
      </c>
      <c r="BL177" s="17" t="s">
        <v>120</v>
      </c>
      <c r="BM177" s="149" t="s">
        <v>543</v>
      </c>
    </row>
    <row r="178" spans="2:65" s="1" customFormat="1" ht="16.5" customHeight="1" x14ac:dyDescent="0.2">
      <c r="B178" s="137"/>
      <c r="C178" s="138" t="s">
        <v>424</v>
      </c>
      <c r="D178" s="138" t="s">
        <v>311</v>
      </c>
      <c r="E178" s="139" t="s">
        <v>9811</v>
      </c>
      <c r="F178" s="140" t="s">
        <v>9812</v>
      </c>
      <c r="G178" s="141" t="s">
        <v>314</v>
      </c>
      <c r="H178" s="142">
        <v>15</v>
      </c>
      <c r="I178" s="143"/>
      <c r="J178" s="144">
        <f t="shared" si="20"/>
        <v>0</v>
      </c>
      <c r="K178" s="140" t="s">
        <v>366</v>
      </c>
      <c r="L178" s="33"/>
      <c r="M178" s="145" t="s">
        <v>1</v>
      </c>
      <c r="N178" s="146" t="s">
        <v>46</v>
      </c>
      <c r="P178" s="147">
        <f t="shared" si="21"/>
        <v>0</v>
      </c>
      <c r="Q178" s="147">
        <v>0</v>
      </c>
      <c r="R178" s="147">
        <f t="shared" si="22"/>
        <v>0</v>
      </c>
      <c r="S178" s="147">
        <v>0</v>
      </c>
      <c r="T178" s="148">
        <f t="shared" si="23"/>
        <v>0</v>
      </c>
      <c r="AR178" s="149" t="s">
        <v>120</v>
      </c>
      <c r="AT178" s="149" t="s">
        <v>311</v>
      </c>
      <c r="AU178" s="149" t="s">
        <v>88</v>
      </c>
      <c r="AY178" s="17" t="s">
        <v>309</v>
      </c>
      <c r="BE178" s="150">
        <f t="shared" si="24"/>
        <v>0</v>
      </c>
      <c r="BF178" s="150">
        <f t="shared" si="25"/>
        <v>0</v>
      </c>
      <c r="BG178" s="150">
        <f t="shared" si="26"/>
        <v>0</v>
      </c>
      <c r="BH178" s="150">
        <f t="shared" si="27"/>
        <v>0</v>
      </c>
      <c r="BI178" s="150">
        <f t="shared" si="28"/>
        <v>0</v>
      </c>
      <c r="BJ178" s="17" t="s">
        <v>88</v>
      </c>
      <c r="BK178" s="150">
        <f t="shared" si="29"/>
        <v>0</v>
      </c>
      <c r="BL178" s="17" t="s">
        <v>120</v>
      </c>
      <c r="BM178" s="149" t="s">
        <v>546</v>
      </c>
    </row>
    <row r="179" spans="2:65" s="1" customFormat="1" ht="16.5" customHeight="1" x14ac:dyDescent="0.2">
      <c r="B179" s="137"/>
      <c r="C179" s="138" t="s">
        <v>547</v>
      </c>
      <c r="D179" s="138" t="s">
        <v>311</v>
      </c>
      <c r="E179" s="139" t="s">
        <v>9813</v>
      </c>
      <c r="F179" s="140" t="s">
        <v>9814</v>
      </c>
      <c r="G179" s="141" t="s">
        <v>314</v>
      </c>
      <c r="H179" s="142">
        <v>1</v>
      </c>
      <c r="I179" s="143"/>
      <c r="J179" s="144">
        <f t="shared" si="20"/>
        <v>0</v>
      </c>
      <c r="K179" s="140" t="s">
        <v>366</v>
      </c>
      <c r="L179" s="33"/>
      <c r="M179" s="145" t="s">
        <v>1</v>
      </c>
      <c r="N179" s="146" t="s">
        <v>46</v>
      </c>
      <c r="P179" s="147">
        <f t="shared" si="21"/>
        <v>0</v>
      </c>
      <c r="Q179" s="147">
        <v>0</v>
      </c>
      <c r="R179" s="147">
        <f t="shared" si="22"/>
        <v>0</v>
      </c>
      <c r="S179" s="147">
        <v>0</v>
      </c>
      <c r="T179" s="148">
        <f t="shared" si="23"/>
        <v>0</v>
      </c>
      <c r="AR179" s="149" t="s">
        <v>120</v>
      </c>
      <c r="AT179" s="149" t="s">
        <v>311</v>
      </c>
      <c r="AU179" s="149" t="s">
        <v>88</v>
      </c>
      <c r="AY179" s="17" t="s">
        <v>309</v>
      </c>
      <c r="BE179" s="150">
        <f t="shared" si="24"/>
        <v>0</v>
      </c>
      <c r="BF179" s="150">
        <f t="shared" si="25"/>
        <v>0</v>
      </c>
      <c r="BG179" s="150">
        <f t="shared" si="26"/>
        <v>0</v>
      </c>
      <c r="BH179" s="150">
        <f t="shared" si="27"/>
        <v>0</v>
      </c>
      <c r="BI179" s="150">
        <f t="shared" si="28"/>
        <v>0</v>
      </c>
      <c r="BJ179" s="17" t="s">
        <v>88</v>
      </c>
      <c r="BK179" s="150">
        <f t="shared" si="29"/>
        <v>0</v>
      </c>
      <c r="BL179" s="17" t="s">
        <v>120</v>
      </c>
      <c r="BM179" s="149" t="s">
        <v>550</v>
      </c>
    </row>
    <row r="180" spans="2:65" s="1" customFormat="1" ht="16.5" customHeight="1" x14ac:dyDescent="0.2">
      <c r="B180" s="137"/>
      <c r="C180" s="138" t="s">
        <v>429</v>
      </c>
      <c r="D180" s="138" t="s">
        <v>311</v>
      </c>
      <c r="E180" s="139" t="s">
        <v>9815</v>
      </c>
      <c r="F180" s="140" t="s">
        <v>9816</v>
      </c>
      <c r="G180" s="141" t="s">
        <v>314</v>
      </c>
      <c r="H180" s="142">
        <v>1</v>
      </c>
      <c r="I180" s="143"/>
      <c r="J180" s="144">
        <f t="shared" si="20"/>
        <v>0</v>
      </c>
      <c r="K180" s="140" t="s">
        <v>366</v>
      </c>
      <c r="L180" s="33"/>
      <c r="M180" s="145" t="s">
        <v>1</v>
      </c>
      <c r="N180" s="146" t="s">
        <v>46</v>
      </c>
      <c r="P180" s="147">
        <f t="shared" si="21"/>
        <v>0</v>
      </c>
      <c r="Q180" s="147">
        <v>0</v>
      </c>
      <c r="R180" s="147">
        <f t="shared" si="22"/>
        <v>0</v>
      </c>
      <c r="S180" s="147">
        <v>0</v>
      </c>
      <c r="T180" s="148">
        <f t="shared" si="23"/>
        <v>0</v>
      </c>
      <c r="AR180" s="149" t="s">
        <v>120</v>
      </c>
      <c r="AT180" s="149" t="s">
        <v>311</v>
      </c>
      <c r="AU180" s="149" t="s">
        <v>88</v>
      </c>
      <c r="AY180" s="17" t="s">
        <v>309</v>
      </c>
      <c r="BE180" s="150">
        <f t="shared" si="24"/>
        <v>0</v>
      </c>
      <c r="BF180" s="150">
        <f t="shared" si="25"/>
        <v>0</v>
      </c>
      <c r="BG180" s="150">
        <f t="shared" si="26"/>
        <v>0</v>
      </c>
      <c r="BH180" s="150">
        <f t="shared" si="27"/>
        <v>0</v>
      </c>
      <c r="BI180" s="150">
        <f t="shared" si="28"/>
        <v>0</v>
      </c>
      <c r="BJ180" s="17" t="s">
        <v>88</v>
      </c>
      <c r="BK180" s="150">
        <f t="shared" si="29"/>
        <v>0</v>
      </c>
      <c r="BL180" s="17" t="s">
        <v>120</v>
      </c>
      <c r="BM180" s="149" t="s">
        <v>553</v>
      </c>
    </row>
    <row r="181" spans="2:65" s="1" customFormat="1" ht="16.5" customHeight="1" x14ac:dyDescent="0.2">
      <c r="B181" s="137"/>
      <c r="C181" s="138" t="s">
        <v>554</v>
      </c>
      <c r="D181" s="138" t="s">
        <v>311</v>
      </c>
      <c r="E181" s="139" t="s">
        <v>9817</v>
      </c>
      <c r="F181" s="140" t="s">
        <v>9818</v>
      </c>
      <c r="G181" s="141" t="s">
        <v>314</v>
      </c>
      <c r="H181" s="142">
        <v>3</v>
      </c>
      <c r="I181" s="143"/>
      <c r="J181" s="144">
        <f t="shared" si="20"/>
        <v>0</v>
      </c>
      <c r="K181" s="140" t="s">
        <v>366</v>
      </c>
      <c r="L181" s="33"/>
      <c r="M181" s="145" t="s">
        <v>1</v>
      </c>
      <c r="N181" s="146" t="s">
        <v>46</v>
      </c>
      <c r="P181" s="147">
        <f t="shared" si="21"/>
        <v>0</v>
      </c>
      <c r="Q181" s="147">
        <v>0</v>
      </c>
      <c r="R181" s="147">
        <f t="shared" si="22"/>
        <v>0</v>
      </c>
      <c r="S181" s="147">
        <v>0</v>
      </c>
      <c r="T181" s="148">
        <f t="shared" si="23"/>
        <v>0</v>
      </c>
      <c r="AR181" s="149" t="s">
        <v>120</v>
      </c>
      <c r="AT181" s="149" t="s">
        <v>311</v>
      </c>
      <c r="AU181" s="149" t="s">
        <v>88</v>
      </c>
      <c r="AY181" s="17" t="s">
        <v>309</v>
      </c>
      <c r="BE181" s="150">
        <f t="shared" si="24"/>
        <v>0</v>
      </c>
      <c r="BF181" s="150">
        <f t="shared" si="25"/>
        <v>0</v>
      </c>
      <c r="BG181" s="150">
        <f t="shared" si="26"/>
        <v>0</v>
      </c>
      <c r="BH181" s="150">
        <f t="shared" si="27"/>
        <v>0</v>
      </c>
      <c r="BI181" s="150">
        <f t="shared" si="28"/>
        <v>0</v>
      </c>
      <c r="BJ181" s="17" t="s">
        <v>88</v>
      </c>
      <c r="BK181" s="150">
        <f t="shared" si="29"/>
        <v>0</v>
      </c>
      <c r="BL181" s="17" t="s">
        <v>120</v>
      </c>
      <c r="BM181" s="149" t="s">
        <v>557</v>
      </c>
    </row>
    <row r="182" spans="2:65" s="1" customFormat="1" ht="16.5" customHeight="1" x14ac:dyDescent="0.2">
      <c r="B182" s="137"/>
      <c r="C182" s="138" t="s">
        <v>435</v>
      </c>
      <c r="D182" s="138" t="s">
        <v>311</v>
      </c>
      <c r="E182" s="139" t="s">
        <v>9819</v>
      </c>
      <c r="F182" s="140" t="s">
        <v>9820</v>
      </c>
      <c r="G182" s="141" t="s">
        <v>314</v>
      </c>
      <c r="H182" s="142">
        <v>1</v>
      </c>
      <c r="I182" s="143"/>
      <c r="J182" s="144">
        <f t="shared" si="20"/>
        <v>0</v>
      </c>
      <c r="K182" s="140" t="s">
        <v>366</v>
      </c>
      <c r="L182" s="33"/>
      <c r="M182" s="145" t="s">
        <v>1</v>
      </c>
      <c r="N182" s="146" t="s">
        <v>46</v>
      </c>
      <c r="P182" s="147">
        <f t="shared" si="21"/>
        <v>0</v>
      </c>
      <c r="Q182" s="147">
        <v>0</v>
      </c>
      <c r="R182" s="147">
        <f t="shared" si="22"/>
        <v>0</v>
      </c>
      <c r="S182" s="147">
        <v>0</v>
      </c>
      <c r="T182" s="148">
        <f t="shared" si="23"/>
        <v>0</v>
      </c>
      <c r="AR182" s="149" t="s">
        <v>120</v>
      </c>
      <c r="AT182" s="149" t="s">
        <v>311</v>
      </c>
      <c r="AU182" s="149" t="s">
        <v>88</v>
      </c>
      <c r="AY182" s="17" t="s">
        <v>309</v>
      </c>
      <c r="BE182" s="150">
        <f t="shared" si="24"/>
        <v>0</v>
      </c>
      <c r="BF182" s="150">
        <f t="shared" si="25"/>
        <v>0</v>
      </c>
      <c r="BG182" s="150">
        <f t="shared" si="26"/>
        <v>0</v>
      </c>
      <c r="BH182" s="150">
        <f t="shared" si="27"/>
        <v>0</v>
      </c>
      <c r="BI182" s="150">
        <f t="shared" si="28"/>
        <v>0</v>
      </c>
      <c r="BJ182" s="17" t="s">
        <v>88</v>
      </c>
      <c r="BK182" s="150">
        <f t="shared" si="29"/>
        <v>0</v>
      </c>
      <c r="BL182" s="17" t="s">
        <v>120</v>
      </c>
      <c r="BM182" s="149" t="s">
        <v>560</v>
      </c>
    </row>
    <row r="183" spans="2:65" s="1" customFormat="1" ht="16.5" customHeight="1" x14ac:dyDescent="0.2">
      <c r="B183" s="137"/>
      <c r="C183" s="138" t="s">
        <v>561</v>
      </c>
      <c r="D183" s="138" t="s">
        <v>311</v>
      </c>
      <c r="E183" s="139" t="s">
        <v>9821</v>
      </c>
      <c r="F183" s="140" t="s">
        <v>9822</v>
      </c>
      <c r="G183" s="141" t="s">
        <v>314</v>
      </c>
      <c r="H183" s="142">
        <v>2</v>
      </c>
      <c r="I183" s="143"/>
      <c r="J183" s="144">
        <f t="shared" si="20"/>
        <v>0</v>
      </c>
      <c r="K183" s="140" t="s">
        <v>366</v>
      </c>
      <c r="L183" s="33"/>
      <c r="M183" s="145" t="s">
        <v>1</v>
      </c>
      <c r="N183" s="146" t="s">
        <v>46</v>
      </c>
      <c r="P183" s="147">
        <f t="shared" si="21"/>
        <v>0</v>
      </c>
      <c r="Q183" s="147">
        <v>0</v>
      </c>
      <c r="R183" s="147">
        <f t="shared" si="22"/>
        <v>0</v>
      </c>
      <c r="S183" s="147">
        <v>0</v>
      </c>
      <c r="T183" s="148">
        <f t="shared" si="23"/>
        <v>0</v>
      </c>
      <c r="AR183" s="149" t="s">
        <v>120</v>
      </c>
      <c r="AT183" s="149" t="s">
        <v>311</v>
      </c>
      <c r="AU183" s="149" t="s">
        <v>88</v>
      </c>
      <c r="AY183" s="17" t="s">
        <v>309</v>
      </c>
      <c r="BE183" s="150">
        <f t="shared" si="24"/>
        <v>0</v>
      </c>
      <c r="BF183" s="150">
        <f t="shared" si="25"/>
        <v>0</v>
      </c>
      <c r="BG183" s="150">
        <f t="shared" si="26"/>
        <v>0</v>
      </c>
      <c r="BH183" s="150">
        <f t="shared" si="27"/>
        <v>0</v>
      </c>
      <c r="BI183" s="150">
        <f t="shared" si="28"/>
        <v>0</v>
      </c>
      <c r="BJ183" s="17" t="s">
        <v>88</v>
      </c>
      <c r="BK183" s="150">
        <f t="shared" si="29"/>
        <v>0</v>
      </c>
      <c r="BL183" s="17" t="s">
        <v>120</v>
      </c>
      <c r="BM183" s="149" t="s">
        <v>564</v>
      </c>
    </row>
    <row r="184" spans="2:65" s="1" customFormat="1" ht="16.5" customHeight="1" x14ac:dyDescent="0.2">
      <c r="B184" s="137"/>
      <c r="C184" s="138" t="s">
        <v>440</v>
      </c>
      <c r="D184" s="138" t="s">
        <v>311</v>
      </c>
      <c r="E184" s="139" t="s">
        <v>9823</v>
      </c>
      <c r="F184" s="140" t="s">
        <v>9824</v>
      </c>
      <c r="G184" s="141" t="s">
        <v>314</v>
      </c>
      <c r="H184" s="142">
        <v>1</v>
      </c>
      <c r="I184" s="143"/>
      <c r="J184" s="144">
        <f t="shared" si="20"/>
        <v>0</v>
      </c>
      <c r="K184" s="140" t="s">
        <v>9716</v>
      </c>
      <c r="L184" s="33"/>
      <c r="M184" s="145" t="s">
        <v>1</v>
      </c>
      <c r="N184" s="146" t="s">
        <v>46</v>
      </c>
      <c r="P184" s="147">
        <f t="shared" si="21"/>
        <v>0</v>
      </c>
      <c r="Q184" s="147">
        <v>0</v>
      </c>
      <c r="R184" s="147">
        <f t="shared" si="22"/>
        <v>0</v>
      </c>
      <c r="S184" s="147">
        <v>0</v>
      </c>
      <c r="T184" s="148">
        <f t="shared" si="23"/>
        <v>0</v>
      </c>
      <c r="AR184" s="149" t="s">
        <v>120</v>
      </c>
      <c r="AT184" s="149" t="s">
        <v>311</v>
      </c>
      <c r="AU184" s="149" t="s">
        <v>88</v>
      </c>
      <c r="AY184" s="17" t="s">
        <v>309</v>
      </c>
      <c r="BE184" s="150">
        <f t="shared" si="24"/>
        <v>0</v>
      </c>
      <c r="BF184" s="150">
        <f t="shared" si="25"/>
        <v>0</v>
      </c>
      <c r="BG184" s="150">
        <f t="shared" si="26"/>
        <v>0</v>
      </c>
      <c r="BH184" s="150">
        <f t="shared" si="27"/>
        <v>0</v>
      </c>
      <c r="BI184" s="150">
        <f t="shared" si="28"/>
        <v>0</v>
      </c>
      <c r="BJ184" s="17" t="s">
        <v>88</v>
      </c>
      <c r="BK184" s="150">
        <f t="shared" si="29"/>
        <v>0</v>
      </c>
      <c r="BL184" s="17" t="s">
        <v>120</v>
      </c>
      <c r="BM184" s="149" t="s">
        <v>567</v>
      </c>
    </row>
    <row r="185" spans="2:65" s="1" customFormat="1" ht="16.5" customHeight="1" x14ac:dyDescent="0.2">
      <c r="B185" s="137"/>
      <c r="C185" s="138" t="s">
        <v>568</v>
      </c>
      <c r="D185" s="138" t="s">
        <v>311</v>
      </c>
      <c r="E185" s="139" t="s">
        <v>9825</v>
      </c>
      <c r="F185" s="140" t="s">
        <v>9826</v>
      </c>
      <c r="G185" s="141" t="s">
        <v>314</v>
      </c>
      <c r="H185" s="142">
        <v>1</v>
      </c>
      <c r="I185" s="143"/>
      <c r="J185" s="144">
        <f t="shared" si="20"/>
        <v>0</v>
      </c>
      <c r="K185" s="140" t="s">
        <v>366</v>
      </c>
      <c r="L185" s="33"/>
      <c r="M185" s="145" t="s">
        <v>1</v>
      </c>
      <c r="N185" s="146" t="s">
        <v>46</v>
      </c>
      <c r="P185" s="147">
        <f t="shared" si="21"/>
        <v>0</v>
      </c>
      <c r="Q185" s="147">
        <v>0</v>
      </c>
      <c r="R185" s="147">
        <f t="shared" si="22"/>
        <v>0</v>
      </c>
      <c r="S185" s="147">
        <v>0</v>
      </c>
      <c r="T185" s="148">
        <f t="shared" si="23"/>
        <v>0</v>
      </c>
      <c r="AR185" s="149" t="s">
        <v>120</v>
      </c>
      <c r="AT185" s="149" t="s">
        <v>311</v>
      </c>
      <c r="AU185" s="149" t="s">
        <v>88</v>
      </c>
      <c r="AY185" s="17" t="s">
        <v>309</v>
      </c>
      <c r="BE185" s="150">
        <f t="shared" si="24"/>
        <v>0</v>
      </c>
      <c r="BF185" s="150">
        <f t="shared" si="25"/>
        <v>0</v>
      </c>
      <c r="BG185" s="150">
        <f t="shared" si="26"/>
        <v>0</v>
      </c>
      <c r="BH185" s="150">
        <f t="shared" si="27"/>
        <v>0</v>
      </c>
      <c r="BI185" s="150">
        <f t="shared" si="28"/>
        <v>0</v>
      </c>
      <c r="BJ185" s="17" t="s">
        <v>88</v>
      </c>
      <c r="BK185" s="150">
        <f t="shared" si="29"/>
        <v>0</v>
      </c>
      <c r="BL185" s="17" t="s">
        <v>120</v>
      </c>
      <c r="BM185" s="149" t="s">
        <v>571</v>
      </c>
    </row>
    <row r="186" spans="2:65" s="1" customFormat="1" ht="16.5" customHeight="1" x14ac:dyDescent="0.2">
      <c r="B186" s="137"/>
      <c r="C186" s="138" t="s">
        <v>443</v>
      </c>
      <c r="D186" s="138" t="s">
        <v>311</v>
      </c>
      <c r="E186" s="139" t="s">
        <v>9827</v>
      </c>
      <c r="F186" s="140" t="s">
        <v>9828</v>
      </c>
      <c r="G186" s="141" t="s">
        <v>314</v>
      </c>
      <c r="H186" s="142">
        <v>1</v>
      </c>
      <c r="I186" s="143"/>
      <c r="J186" s="144">
        <f t="shared" si="20"/>
        <v>0</v>
      </c>
      <c r="K186" s="140" t="s">
        <v>366</v>
      </c>
      <c r="L186" s="33"/>
      <c r="M186" s="145" t="s">
        <v>1</v>
      </c>
      <c r="N186" s="146" t="s">
        <v>46</v>
      </c>
      <c r="P186" s="147">
        <f t="shared" si="21"/>
        <v>0</v>
      </c>
      <c r="Q186" s="147">
        <v>0</v>
      </c>
      <c r="R186" s="147">
        <f t="shared" si="22"/>
        <v>0</v>
      </c>
      <c r="S186" s="147">
        <v>0</v>
      </c>
      <c r="T186" s="148">
        <f t="shared" si="23"/>
        <v>0</v>
      </c>
      <c r="AR186" s="149" t="s">
        <v>120</v>
      </c>
      <c r="AT186" s="149" t="s">
        <v>311</v>
      </c>
      <c r="AU186" s="149" t="s">
        <v>88</v>
      </c>
      <c r="AY186" s="17" t="s">
        <v>309</v>
      </c>
      <c r="BE186" s="150">
        <f t="shared" si="24"/>
        <v>0</v>
      </c>
      <c r="BF186" s="150">
        <f t="shared" si="25"/>
        <v>0</v>
      </c>
      <c r="BG186" s="150">
        <f t="shared" si="26"/>
        <v>0</v>
      </c>
      <c r="BH186" s="150">
        <f t="shared" si="27"/>
        <v>0</v>
      </c>
      <c r="BI186" s="150">
        <f t="shared" si="28"/>
        <v>0</v>
      </c>
      <c r="BJ186" s="17" t="s">
        <v>88</v>
      </c>
      <c r="BK186" s="150">
        <f t="shared" si="29"/>
        <v>0</v>
      </c>
      <c r="BL186" s="17" t="s">
        <v>120</v>
      </c>
      <c r="BM186" s="149" t="s">
        <v>574</v>
      </c>
    </row>
    <row r="187" spans="2:65" s="1" customFormat="1" ht="16.5" customHeight="1" x14ac:dyDescent="0.2">
      <c r="B187" s="137"/>
      <c r="C187" s="138" t="s">
        <v>578</v>
      </c>
      <c r="D187" s="138" t="s">
        <v>311</v>
      </c>
      <c r="E187" s="139" t="s">
        <v>9829</v>
      </c>
      <c r="F187" s="140" t="s">
        <v>9830</v>
      </c>
      <c r="G187" s="141" t="s">
        <v>314</v>
      </c>
      <c r="H187" s="142">
        <v>1</v>
      </c>
      <c r="I187" s="143"/>
      <c r="J187" s="144">
        <f t="shared" si="20"/>
        <v>0</v>
      </c>
      <c r="K187" s="140" t="s">
        <v>366</v>
      </c>
      <c r="L187" s="33"/>
      <c r="M187" s="145" t="s">
        <v>1</v>
      </c>
      <c r="N187" s="146" t="s">
        <v>46</v>
      </c>
      <c r="P187" s="147">
        <f t="shared" si="21"/>
        <v>0</v>
      </c>
      <c r="Q187" s="147">
        <v>0</v>
      </c>
      <c r="R187" s="147">
        <f t="shared" si="22"/>
        <v>0</v>
      </c>
      <c r="S187" s="147">
        <v>0</v>
      </c>
      <c r="T187" s="148">
        <f t="shared" si="23"/>
        <v>0</v>
      </c>
      <c r="AR187" s="149" t="s">
        <v>120</v>
      </c>
      <c r="AT187" s="149" t="s">
        <v>311</v>
      </c>
      <c r="AU187" s="149" t="s">
        <v>88</v>
      </c>
      <c r="AY187" s="17" t="s">
        <v>309</v>
      </c>
      <c r="BE187" s="150">
        <f t="shared" si="24"/>
        <v>0</v>
      </c>
      <c r="BF187" s="150">
        <f t="shared" si="25"/>
        <v>0</v>
      </c>
      <c r="BG187" s="150">
        <f t="shared" si="26"/>
        <v>0</v>
      </c>
      <c r="BH187" s="150">
        <f t="shared" si="27"/>
        <v>0</v>
      </c>
      <c r="BI187" s="150">
        <f t="shared" si="28"/>
        <v>0</v>
      </c>
      <c r="BJ187" s="17" t="s">
        <v>88</v>
      </c>
      <c r="BK187" s="150">
        <f t="shared" si="29"/>
        <v>0</v>
      </c>
      <c r="BL187" s="17" t="s">
        <v>120</v>
      </c>
      <c r="BM187" s="149" t="s">
        <v>581</v>
      </c>
    </row>
    <row r="188" spans="2:65" s="1" customFormat="1" ht="16.5" customHeight="1" x14ac:dyDescent="0.2">
      <c r="B188" s="137"/>
      <c r="C188" s="138" t="s">
        <v>447</v>
      </c>
      <c r="D188" s="138" t="s">
        <v>311</v>
      </c>
      <c r="E188" s="139" t="s">
        <v>9831</v>
      </c>
      <c r="F188" s="140" t="s">
        <v>9832</v>
      </c>
      <c r="G188" s="141" t="s">
        <v>434</v>
      </c>
      <c r="H188" s="142">
        <v>50</v>
      </c>
      <c r="I188" s="143"/>
      <c r="J188" s="144">
        <f t="shared" si="20"/>
        <v>0</v>
      </c>
      <c r="K188" s="140" t="s">
        <v>366</v>
      </c>
      <c r="L188" s="33"/>
      <c r="M188" s="145" t="s">
        <v>1</v>
      </c>
      <c r="N188" s="146" t="s">
        <v>46</v>
      </c>
      <c r="P188" s="147">
        <f t="shared" si="21"/>
        <v>0</v>
      </c>
      <c r="Q188" s="147">
        <v>0</v>
      </c>
      <c r="R188" s="147">
        <f t="shared" si="22"/>
        <v>0</v>
      </c>
      <c r="S188" s="147">
        <v>0</v>
      </c>
      <c r="T188" s="148">
        <f t="shared" si="23"/>
        <v>0</v>
      </c>
      <c r="AR188" s="149" t="s">
        <v>120</v>
      </c>
      <c r="AT188" s="149" t="s">
        <v>311</v>
      </c>
      <c r="AU188" s="149" t="s">
        <v>88</v>
      </c>
      <c r="AY188" s="17" t="s">
        <v>309</v>
      </c>
      <c r="BE188" s="150">
        <f t="shared" si="24"/>
        <v>0</v>
      </c>
      <c r="BF188" s="150">
        <f t="shared" si="25"/>
        <v>0</v>
      </c>
      <c r="BG188" s="150">
        <f t="shared" si="26"/>
        <v>0</v>
      </c>
      <c r="BH188" s="150">
        <f t="shared" si="27"/>
        <v>0</v>
      </c>
      <c r="BI188" s="150">
        <f t="shared" si="28"/>
        <v>0</v>
      </c>
      <c r="BJ188" s="17" t="s">
        <v>88</v>
      </c>
      <c r="BK188" s="150">
        <f t="shared" si="29"/>
        <v>0</v>
      </c>
      <c r="BL188" s="17" t="s">
        <v>120</v>
      </c>
      <c r="BM188" s="149" t="s">
        <v>585</v>
      </c>
    </row>
    <row r="189" spans="2:65" s="1" customFormat="1" ht="16.5" customHeight="1" x14ac:dyDescent="0.2">
      <c r="B189" s="137"/>
      <c r="C189" s="138" t="s">
        <v>587</v>
      </c>
      <c r="D189" s="138" t="s">
        <v>311</v>
      </c>
      <c r="E189" s="139" t="s">
        <v>9833</v>
      </c>
      <c r="F189" s="140" t="s">
        <v>9834</v>
      </c>
      <c r="G189" s="141" t="s">
        <v>314</v>
      </c>
      <c r="H189" s="142">
        <v>1</v>
      </c>
      <c r="I189" s="143"/>
      <c r="J189" s="144">
        <f t="shared" si="20"/>
        <v>0</v>
      </c>
      <c r="K189" s="140" t="s">
        <v>366</v>
      </c>
      <c r="L189" s="33"/>
      <c r="M189" s="145" t="s">
        <v>1</v>
      </c>
      <c r="N189" s="146" t="s">
        <v>46</v>
      </c>
      <c r="P189" s="147">
        <f t="shared" si="21"/>
        <v>0</v>
      </c>
      <c r="Q189" s="147">
        <v>0</v>
      </c>
      <c r="R189" s="147">
        <f t="shared" si="22"/>
        <v>0</v>
      </c>
      <c r="S189" s="147">
        <v>0</v>
      </c>
      <c r="T189" s="148">
        <f t="shared" si="23"/>
        <v>0</v>
      </c>
      <c r="AR189" s="149" t="s">
        <v>120</v>
      </c>
      <c r="AT189" s="149" t="s">
        <v>311</v>
      </c>
      <c r="AU189" s="149" t="s">
        <v>88</v>
      </c>
      <c r="AY189" s="17" t="s">
        <v>309</v>
      </c>
      <c r="BE189" s="150">
        <f t="shared" si="24"/>
        <v>0</v>
      </c>
      <c r="BF189" s="150">
        <f t="shared" si="25"/>
        <v>0</v>
      </c>
      <c r="BG189" s="150">
        <f t="shared" si="26"/>
        <v>0</v>
      </c>
      <c r="BH189" s="150">
        <f t="shared" si="27"/>
        <v>0</v>
      </c>
      <c r="BI189" s="150">
        <f t="shared" si="28"/>
        <v>0</v>
      </c>
      <c r="BJ189" s="17" t="s">
        <v>88</v>
      </c>
      <c r="BK189" s="150">
        <f t="shared" si="29"/>
        <v>0</v>
      </c>
      <c r="BL189" s="17" t="s">
        <v>120</v>
      </c>
      <c r="BM189" s="149" t="s">
        <v>590</v>
      </c>
    </row>
    <row r="190" spans="2:65" s="1" customFormat="1" ht="16.5" customHeight="1" x14ac:dyDescent="0.2">
      <c r="B190" s="137"/>
      <c r="C190" s="138" t="s">
        <v>452</v>
      </c>
      <c r="D190" s="138" t="s">
        <v>311</v>
      </c>
      <c r="E190" s="139" t="s">
        <v>9835</v>
      </c>
      <c r="F190" s="140" t="s">
        <v>9836</v>
      </c>
      <c r="G190" s="141" t="s">
        <v>314</v>
      </c>
      <c r="H190" s="142">
        <v>1</v>
      </c>
      <c r="I190" s="143"/>
      <c r="J190" s="144">
        <f t="shared" si="20"/>
        <v>0</v>
      </c>
      <c r="K190" s="140" t="s">
        <v>366</v>
      </c>
      <c r="L190" s="33"/>
      <c r="M190" s="145" t="s">
        <v>1</v>
      </c>
      <c r="N190" s="146" t="s">
        <v>46</v>
      </c>
      <c r="P190" s="147">
        <f t="shared" si="21"/>
        <v>0</v>
      </c>
      <c r="Q190" s="147">
        <v>0</v>
      </c>
      <c r="R190" s="147">
        <f t="shared" si="22"/>
        <v>0</v>
      </c>
      <c r="S190" s="147">
        <v>0</v>
      </c>
      <c r="T190" s="148">
        <f t="shared" si="23"/>
        <v>0</v>
      </c>
      <c r="AR190" s="149" t="s">
        <v>120</v>
      </c>
      <c r="AT190" s="149" t="s">
        <v>311</v>
      </c>
      <c r="AU190" s="149" t="s">
        <v>88</v>
      </c>
      <c r="AY190" s="17" t="s">
        <v>309</v>
      </c>
      <c r="BE190" s="150">
        <f t="shared" si="24"/>
        <v>0</v>
      </c>
      <c r="BF190" s="150">
        <f t="shared" si="25"/>
        <v>0</v>
      </c>
      <c r="BG190" s="150">
        <f t="shared" si="26"/>
        <v>0</v>
      </c>
      <c r="BH190" s="150">
        <f t="shared" si="27"/>
        <v>0</v>
      </c>
      <c r="BI190" s="150">
        <f t="shared" si="28"/>
        <v>0</v>
      </c>
      <c r="BJ190" s="17" t="s">
        <v>88</v>
      </c>
      <c r="BK190" s="150">
        <f t="shared" si="29"/>
        <v>0</v>
      </c>
      <c r="BL190" s="17" t="s">
        <v>120</v>
      </c>
      <c r="BM190" s="149" t="s">
        <v>1281</v>
      </c>
    </row>
    <row r="191" spans="2:65" s="1" customFormat="1" ht="16.5" customHeight="1" x14ac:dyDescent="0.2">
      <c r="B191" s="137"/>
      <c r="C191" s="138" t="s">
        <v>896</v>
      </c>
      <c r="D191" s="138" t="s">
        <v>311</v>
      </c>
      <c r="E191" s="139" t="s">
        <v>9837</v>
      </c>
      <c r="F191" s="140" t="s">
        <v>9838</v>
      </c>
      <c r="G191" s="141" t="s">
        <v>314</v>
      </c>
      <c r="H191" s="142">
        <v>1</v>
      </c>
      <c r="I191" s="143"/>
      <c r="J191" s="144">
        <f t="shared" si="20"/>
        <v>0</v>
      </c>
      <c r="K191" s="140" t="s">
        <v>366</v>
      </c>
      <c r="L191" s="33"/>
      <c r="M191" s="145" t="s">
        <v>1</v>
      </c>
      <c r="N191" s="146" t="s">
        <v>46</v>
      </c>
      <c r="P191" s="147">
        <f t="shared" si="21"/>
        <v>0</v>
      </c>
      <c r="Q191" s="147">
        <v>0</v>
      </c>
      <c r="R191" s="147">
        <f t="shared" si="22"/>
        <v>0</v>
      </c>
      <c r="S191" s="147">
        <v>0</v>
      </c>
      <c r="T191" s="148">
        <f t="shared" si="23"/>
        <v>0</v>
      </c>
      <c r="AR191" s="149" t="s">
        <v>120</v>
      </c>
      <c r="AT191" s="149" t="s">
        <v>311</v>
      </c>
      <c r="AU191" s="149" t="s">
        <v>88</v>
      </c>
      <c r="AY191" s="17" t="s">
        <v>309</v>
      </c>
      <c r="BE191" s="150">
        <f t="shared" si="24"/>
        <v>0</v>
      </c>
      <c r="BF191" s="150">
        <f t="shared" si="25"/>
        <v>0</v>
      </c>
      <c r="BG191" s="150">
        <f t="shared" si="26"/>
        <v>0</v>
      </c>
      <c r="BH191" s="150">
        <f t="shared" si="27"/>
        <v>0</v>
      </c>
      <c r="BI191" s="150">
        <f t="shared" si="28"/>
        <v>0</v>
      </c>
      <c r="BJ191" s="17" t="s">
        <v>88</v>
      </c>
      <c r="BK191" s="150">
        <f t="shared" si="29"/>
        <v>0</v>
      </c>
      <c r="BL191" s="17" t="s">
        <v>120</v>
      </c>
      <c r="BM191" s="149" t="s">
        <v>1287</v>
      </c>
    </row>
    <row r="192" spans="2:65" s="1" customFormat="1" ht="16.5" customHeight="1" x14ac:dyDescent="0.2">
      <c r="B192" s="137"/>
      <c r="C192" s="138" t="s">
        <v>461</v>
      </c>
      <c r="D192" s="138" t="s">
        <v>311</v>
      </c>
      <c r="E192" s="139" t="s">
        <v>9839</v>
      </c>
      <c r="F192" s="140" t="s">
        <v>9840</v>
      </c>
      <c r="G192" s="141" t="s">
        <v>434</v>
      </c>
      <c r="H192" s="142">
        <v>40</v>
      </c>
      <c r="I192" s="143"/>
      <c r="J192" s="144">
        <f t="shared" si="20"/>
        <v>0</v>
      </c>
      <c r="K192" s="140" t="s">
        <v>366</v>
      </c>
      <c r="L192" s="33"/>
      <c r="M192" s="145" t="s">
        <v>1</v>
      </c>
      <c r="N192" s="146" t="s">
        <v>46</v>
      </c>
      <c r="P192" s="147">
        <f t="shared" si="21"/>
        <v>0</v>
      </c>
      <c r="Q192" s="147">
        <v>0</v>
      </c>
      <c r="R192" s="147">
        <f t="shared" si="22"/>
        <v>0</v>
      </c>
      <c r="S192" s="147">
        <v>0</v>
      </c>
      <c r="T192" s="148">
        <f t="shared" si="23"/>
        <v>0</v>
      </c>
      <c r="AR192" s="149" t="s">
        <v>120</v>
      </c>
      <c r="AT192" s="149" t="s">
        <v>311</v>
      </c>
      <c r="AU192" s="149" t="s">
        <v>88</v>
      </c>
      <c r="AY192" s="17" t="s">
        <v>309</v>
      </c>
      <c r="BE192" s="150">
        <f t="shared" si="24"/>
        <v>0</v>
      </c>
      <c r="BF192" s="150">
        <f t="shared" si="25"/>
        <v>0</v>
      </c>
      <c r="BG192" s="150">
        <f t="shared" si="26"/>
        <v>0</v>
      </c>
      <c r="BH192" s="150">
        <f t="shared" si="27"/>
        <v>0</v>
      </c>
      <c r="BI192" s="150">
        <f t="shared" si="28"/>
        <v>0</v>
      </c>
      <c r="BJ192" s="17" t="s">
        <v>88</v>
      </c>
      <c r="BK192" s="150">
        <f t="shared" si="29"/>
        <v>0</v>
      </c>
      <c r="BL192" s="17" t="s">
        <v>120</v>
      </c>
      <c r="BM192" s="149" t="s">
        <v>1298</v>
      </c>
    </row>
    <row r="193" spans="2:65" s="1" customFormat="1" ht="16.5" customHeight="1" x14ac:dyDescent="0.2">
      <c r="B193" s="137"/>
      <c r="C193" s="138" t="s">
        <v>909</v>
      </c>
      <c r="D193" s="138" t="s">
        <v>311</v>
      </c>
      <c r="E193" s="139" t="s">
        <v>9841</v>
      </c>
      <c r="F193" s="140" t="s">
        <v>9842</v>
      </c>
      <c r="G193" s="141" t="s">
        <v>434</v>
      </c>
      <c r="H193" s="142">
        <v>40</v>
      </c>
      <c r="I193" s="143"/>
      <c r="J193" s="144">
        <f t="shared" si="20"/>
        <v>0</v>
      </c>
      <c r="K193" s="140" t="s">
        <v>366</v>
      </c>
      <c r="L193" s="33"/>
      <c r="M193" s="145" t="s">
        <v>1</v>
      </c>
      <c r="N193" s="146" t="s">
        <v>46</v>
      </c>
      <c r="P193" s="147">
        <f t="shared" si="21"/>
        <v>0</v>
      </c>
      <c r="Q193" s="147">
        <v>0</v>
      </c>
      <c r="R193" s="147">
        <f t="shared" si="22"/>
        <v>0</v>
      </c>
      <c r="S193" s="147">
        <v>0</v>
      </c>
      <c r="T193" s="148">
        <f t="shared" si="23"/>
        <v>0</v>
      </c>
      <c r="AR193" s="149" t="s">
        <v>120</v>
      </c>
      <c r="AT193" s="149" t="s">
        <v>311</v>
      </c>
      <c r="AU193" s="149" t="s">
        <v>88</v>
      </c>
      <c r="AY193" s="17" t="s">
        <v>309</v>
      </c>
      <c r="BE193" s="150">
        <f t="shared" si="24"/>
        <v>0</v>
      </c>
      <c r="BF193" s="150">
        <f t="shared" si="25"/>
        <v>0</v>
      </c>
      <c r="BG193" s="150">
        <f t="shared" si="26"/>
        <v>0</v>
      </c>
      <c r="BH193" s="150">
        <f t="shared" si="27"/>
        <v>0</v>
      </c>
      <c r="BI193" s="150">
        <f t="shared" si="28"/>
        <v>0</v>
      </c>
      <c r="BJ193" s="17" t="s">
        <v>88</v>
      </c>
      <c r="BK193" s="150">
        <f t="shared" si="29"/>
        <v>0</v>
      </c>
      <c r="BL193" s="17" t="s">
        <v>120</v>
      </c>
      <c r="BM193" s="149" t="s">
        <v>1314</v>
      </c>
    </row>
    <row r="194" spans="2:65" s="1" customFormat="1" ht="16.5" customHeight="1" x14ac:dyDescent="0.2">
      <c r="B194" s="137"/>
      <c r="C194" s="138" t="s">
        <v>468</v>
      </c>
      <c r="D194" s="138" t="s">
        <v>311</v>
      </c>
      <c r="E194" s="139" t="s">
        <v>9843</v>
      </c>
      <c r="F194" s="140" t="s">
        <v>9844</v>
      </c>
      <c r="G194" s="141" t="s">
        <v>434</v>
      </c>
      <c r="H194" s="142">
        <v>220</v>
      </c>
      <c r="I194" s="143"/>
      <c r="J194" s="144">
        <f t="shared" si="20"/>
        <v>0</v>
      </c>
      <c r="K194" s="140" t="s">
        <v>9716</v>
      </c>
      <c r="L194" s="33"/>
      <c r="M194" s="145" t="s">
        <v>1</v>
      </c>
      <c r="N194" s="146" t="s">
        <v>46</v>
      </c>
      <c r="P194" s="147">
        <f t="shared" si="21"/>
        <v>0</v>
      </c>
      <c r="Q194" s="147">
        <v>0</v>
      </c>
      <c r="R194" s="147">
        <f t="shared" si="22"/>
        <v>0</v>
      </c>
      <c r="S194" s="147">
        <v>0</v>
      </c>
      <c r="T194" s="148">
        <f t="shared" si="23"/>
        <v>0</v>
      </c>
      <c r="AR194" s="149" t="s">
        <v>120</v>
      </c>
      <c r="AT194" s="149" t="s">
        <v>311</v>
      </c>
      <c r="AU194" s="149" t="s">
        <v>88</v>
      </c>
      <c r="AY194" s="17" t="s">
        <v>309</v>
      </c>
      <c r="BE194" s="150">
        <f t="shared" si="24"/>
        <v>0</v>
      </c>
      <c r="BF194" s="150">
        <f t="shared" si="25"/>
        <v>0</v>
      </c>
      <c r="BG194" s="150">
        <f t="shared" si="26"/>
        <v>0</v>
      </c>
      <c r="BH194" s="150">
        <f t="shared" si="27"/>
        <v>0</v>
      </c>
      <c r="BI194" s="150">
        <f t="shared" si="28"/>
        <v>0</v>
      </c>
      <c r="BJ194" s="17" t="s">
        <v>88</v>
      </c>
      <c r="BK194" s="150">
        <f t="shared" si="29"/>
        <v>0</v>
      </c>
      <c r="BL194" s="17" t="s">
        <v>120</v>
      </c>
      <c r="BM194" s="149" t="s">
        <v>1323</v>
      </c>
    </row>
    <row r="195" spans="2:65" s="1" customFormat="1" ht="16.5" customHeight="1" x14ac:dyDescent="0.2">
      <c r="B195" s="137"/>
      <c r="C195" s="138" t="s">
        <v>936</v>
      </c>
      <c r="D195" s="138" t="s">
        <v>311</v>
      </c>
      <c r="E195" s="139" t="s">
        <v>9845</v>
      </c>
      <c r="F195" s="140" t="s">
        <v>9846</v>
      </c>
      <c r="G195" s="141" t="s">
        <v>314</v>
      </c>
      <c r="H195" s="142">
        <v>1</v>
      </c>
      <c r="I195" s="143"/>
      <c r="J195" s="144">
        <f t="shared" si="20"/>
        <v>0</v>
      </c>
      <c r="K195" s="140" t="s">
        <v>9716</v>
      </c>
      <c r="L195" s="33"/>
      <c r="M195" s="171" t="s">
        <v>1</v>
      </c>
      <c r="N195" s="172" t="s">
        <v>46</v>
      </c>
      <c r="O195" s="173"/>
      <c r="P195" s="174">
        <f t="shared" si="21"/>
        <v>0</v>
      </c>
      <c r="Q195" s="174">
        <v>0</v>
      </c>
      <c r="R195" s="174">
        <f t="shared" si="22"/>
        <v>0</v>
      </c>
      <c r="S195" s="174">
        <v>0</v>
      </c>
      <c r="T195" s="175">
        <f t="shared" si="23"/>
        <v>0</v>
      </c>
      <c r="AR195" s="149" t="s">
        <v>120</v>
      </c>
      <c r="AT195" s="149" t="s">
        <v>311</v>
      </c>
      <c r="AU195" s="149" t="s">
        <v>88</v>
      </c>
      <c r="AY195" s="17" t="s">
        <v>309</v>
      </c>
      <c r="BE195" s="150">
        <f t="shared" si="24"/>
        <v>0</v>
      </c>
      <c r="BF195" s="150">
        <f t="shared" si="25"/>
        <v>0</v>
      </c>
      <c r="BG195" s="150">
        <f t="shared" si="26"/>
        <v>0</v>
      </c>
      <c r="BH195" s="150">
        <f t="shared" si="27"/>
        <v>0</v>
      </c>
      <c r="BI195" s="150">
        <f t="shared" si="28"/>
        <v>0</v>
      </c>
      <c r="BJ195" s="17" t="s">
        <v>88</v>
      </c>
      <c r="BK195" s="150">
        <f t="shared" si="29"/>
        <v>0</v>
      </c>
      <c r="BL195" s="17" t="s">
        <v>120</v>
      </c>
      <c r="BM195" s="149" t="s">
        <v>1334</v>
      </c>
    </row>
    <row r="196" spans="2:65" s="1" customFormat="1" ht="6.95" customHeight="1" x14ac:dyDescent="0.2">
      <c r="B196" s="45"/>
      <c r="C196" s="46"/>
      <c r="D196" s="46"/>
      <c r="E196" s="46"/>
      <c r="F196" s="46"/>
      <c r="G196" s="46"/>
      <c r="H196" s="46"/>
      <c r="I196" s="46"/>
      <c r="J196" s="46"/>
      <c r="K196" s="46"/>
      <c r="L196" s="33"/>
    </row>
  </sheetData>
  <autoFilter ref="C126:K195" xr:uid="{00000000-0009-0000-0000-000025000000}"/>
  <mergeCells count="15">
    <mergeCell ref="E113:H113"/>
    <mergeCell ref="E117:H117"/>
    <mergeCell ref="E115:H115"/>
    <mergeCell ref="E119:H119"/>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B2:BM174"/>
  <sheetViews>
    <sheetView showGridLines="0" workbookViewId="0"/>
  </sheetViews>
  <sheetFormatPr defaultRowHeight="11.2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233" t="s">
        <v>5</v>
      </c>
      <c r="M2" s="234"/>
      <c r="N2" s="234"/>
      <c r="O2" s="234"/>
      <c r="P2" s="234"/>
      <c r="Q2" s="234"/>
      <c r="R2" s="234"/>
      <c r="S2" s="234"/>
      <c r="T2" s="234"/>
      <c r="U2" s="234"/>
      <c r="V2" s="234"/>
      <c r="AT2" s="17" t="s">
        <v>224</v>
      </c>
    </row>
    <row r="3" spans="2:46" ht="6.95" customHeight="1" x14ac:dyDescent="0.2">
      <c r="B3" s="18"/>
      <c r="C3" s="19"/>
      <c r="D3" s="19"/>
      <c r="E3" s="19"/>
      <c r="F3" s="19"/>
      <c r="G3" s="19"/>
      <c r="H3" s="19"/>
      <c r="I3" s="19"/>
      <c r="J3" s="19"/>
      <c r="K3" s="19"/>
      <c r="L3" s="20"/>
      <c r="AT3" s="17" t="s">
        <v>90</v>
      </c>
    </row>
    <row r="4" spans="2:46" ht="24.95" customHeight="1" x14ac:dyDescent="0.2">
      <c r="B4" s="20"/>
      <c r="D4" s="21" t="s">
        <v>275</v>
      </c>
      <c r="L4" s="20"/>
      <c r="M4" s="94" t="s">
        <v>10</v>
      </c>
      <c r="AT4" s="17" t="s">
        <v>3</v>
      </c>
    </row>
    <row r="5" spans="2:46" ht="6.95" customHeight="1" x14ac:dyDescent="0.2">
      <c r="B5" s="20"/>
      <c r="L5" s="20"/>
    </row>
    <row r="6" spans="2:46" ht="12" customHeight="1" x14ac:dyDescent="0.2">
      <c r="B6" s="20"/>
      <c r="D6" s="27" t="s">
        <v>16</v>
      </c>
      <c r="L6" s="20"/>
    </row>
    <row r="7" spans="2:46" ht="16.5" customHeight="1" x14ac:dyDescent="0.2">
      <c r="B7" s="20"/>
      <c r="E7" s="254" t="str">
        <f>'Rekapitulace stavby'!K6</f>
        <v>OBLASTNÍ NEMOCNICE JIČÍN PAVILON PSYCHIATRIE</v>
      </c>
      <c r="F7" s="255"/>
      <c r="G7" s="255"/>
      <c r="H7" s="255"/>
      <c r="L7" s="20"/>
    </row>
    <row r="8" spans="2:46" ht="12.75" x14ac:dyDescent="0.2">
      <c r="B8" s="20"/>
      <c r="D8" s="27" t="s">
        <v>276</v>
      </c>
      <c r="L8" s="20"/>
    </row>
    <row r="9" spans="2:46" ht="16.5" customHeight="1" x14ac:dyDescent="0.2">
      <c r="B9" s="20"/>
      <c r="E9" s="254" t="s">
        <v>277</v>
      </c>
      <c r="F9" s="234"/>
      <c r="G9" s="234"/>
      <c r="H9" s="234"/>
      <c r="L9" s="20"/>
    </row>
    <row r="10" spans="2:46" ht="12" customHeight="1" x14ac:dyDescent="0.2">
      <c r="B10" s="20"/>
      <c r="D10" s="27" t="s">
        <v>278</v>
      </c>
      <c r="L10" s="20"/>
    </row>
    <row r="11" spans="2:46" s="1" customFormat="1" ht="16.5" customHeight="1" x14ac:dyDescent="0.2">
      <c r="B11" s="33"/>
      <c r="E11" s="238" t="s">
        <v>8644</v>
      </c>
      <c r="F11" s="253"/>
      <c r="G11" s="253"/>
      <c r="H11" s="253"/>
      <c r="L11" s="33"/>
    </row>
    <row r="12" spans="2:46" s="1" customFormat="1" ht="12" customHeight="1" x14ac:dyDescent="0.2">
      <c r="B12" s="33"/>
      <c r="D12" s="27" t="s">
        <v>592</v>
      </c>
      <c r="L12" s="33"/>
    </row>
    <row r="13" spans="2:46" s="1" customFormat="1" ht="16.5" customHeight="1" x14ac:dyDescent="0.2">
      <c r="B13" s="33"/>
      <c r="E13" s="220" t="s">
        <v>9847</v>
      </c>
      <c r="F13" s="253"/>
      <c r="G13" s="253"/>
      <c r="H13" s="253"/>
      <c r="L13" s="33"/>
    </row>
    <row r="14" spans="2:46" s="1" customFormat="1" x14ac:dyDescent="0.2">
      <c r="B14" s="33"/>
      <c r="L14" s="33"/>
    </row>
    <row r="15" spans="2:46" s="1" customFormat="1" ht="12" customHeight="1" x14ac:dyDescent="0.2">
      <c r="B15" s="33"/>
      <c r="D15" s="27" t="s">
        <v>18</v>
      </c>
      <c r="F15" s="25" t="s">
        <v>1</v>
      </c>
      <c r="I15" s="27" t="s">
        <v>20</v>
      </c>
      <c r="J15" s="25" t="s">
        <v>1</v>
      </c>
      <c r="L15" s="33"/>
    </row>
    <row r="16" spans="2:46" s="1" customFormat="1" ht="12" customHeight="1" x14ac:dyDescent="0.2">
      <c r="B16" s="33"/>
      <c r="D16" s="27" t="s">
        <v>22</v>
      </c>
      <c r="F16" s="25" t="s">
        <v>23</v>
      </c>
      <c r="I16" s="27" t="s">
        <v>24</v>
      </c>
      <c r="J16" s="53">
        <f>'Rekapitulace stavby'!AN8</f>
        <v>45961</v>
      </c>
      <c r="L16" s="33"/>
    </row>
    <row r="17" spans="2:12" s="1" customFormat="1" ht="10.9" customHeight="1" x14ac:dyDescent="0.2">
      <c r="B17" s="33"/>
      <c r="L17" s="33"/>
    </row>
    <row r="18" spans="2:12" s="1" customFormat="1" ht="12" customHeight="1" x14ac:dyDescent="0.2">
      <c r="B18" s="33"/>
      <c r="D18" s="27" t="s">
        <v>29</v>
      </c>
      <c r="I18" s="27" t="s">
        <v>30</v>
      </c>
      <c r="J18" s="25" t="str">
        <f>IF('Rekapitulace stavby'!AN10="","",'Rekapitulace stavby'!AN10)</f>
        <v/>
      </c>
      <c r="L18" s="33"/>
    </row>
    <row r="19" spans="2:12" s="1" customFormat="1" ht="18" customHeight="1" x14ac:dyDescent="0.2">
      <c r="B19" s="33"/>
      <c r="E19" s="25" t="str">
        <f>IF('Rekapitulace stavby'!E11="","",'Rekapitulace stavby'!E11)</f>
        <v>KRÁLOVÉHRADECKÝ KRAJ</v>
      </c>
      <c r="I19" s="27" t="s">
        <v>32</v>
      </c>
      <c r="J19" s="25" t="str">
        <f>IF('Rekapitulace stavby'!AN11="","",'Rekapitulace stavby'!AN11)</f>
        <v/>
      </c>
      <c r="L19" s="33"/>
    </row>
    <row r="20" spans="2:12" s="1" customFormat="1" ht="6.95" customHeight="1" x14ac:dyDescent="0.2">
      <c r="B20" s="33"/>
      <c r="L20" s="33"/>
    </row>
    <row r="21" spans="2:12" s="1" customFormat="1" ht="12" customHeight="1" x14ac:dyDescent="0.2">
      <c r="B21" s="33"/>
      <c r="D21" s="27" t="s">
        <v>33</v>
      </c>
      <c r="I21" s="27" t="s">
        <v>30</v>
      </c>
      <c r="J21" s="28" t="str">
        <f>'Rekapitulace stavby'!AN13</f>
        <v>Vyplň údaj</v>
      </c>
      <c r="L21" s="33"/>
    </row>
    <row r="22" spans="2:12" s="1" customFormat="1" ht="18" customHeight="1" x14ac:dyDescent="0.2">
      <c r="B22" s="33"/>
      <c r="E22" s="256" t="str">
        <f>'Rekapitulace stavby'!E14</f>
        <v>Vyplň údaj</v>
      </c>
      <c r="F22" s="242"/>
      <c r="G22" s="242"/>
      <c r="H22" s="242"/>
      <c r="I22" s="27" t="s">
        <v>32</v>
      </c>
      <c r="J22" s="28" t="str">
        <f>'Rekapitulace stavby'!AN14</f>
        <v>Vyplň údaj</v>
      </c>
      <c r="L22" s="33"/>
    </row>
    <row r="23" spans="2:12" s="1" customFormat="1" ht="6.95" customHeight="1" x14ac:dyDescent="0.2">
      <c r="B23" s="33"/>
      <c r="L23" s="33"/>
    </row>
    <row r="24" spans="2:12" s="1" customFormat="1" ht="12" customHeight="1" x14ac:dyDescent="0.2">
      <c r="B24" s="33"/>
      <c r="D24" s="27" t="s">
        <v>35</v>
      </c>
      <c r="I24" s="27" t="s">
        <v>30</v>
      </c>
      <c r="J24" s="25" t="str">
        <f>IF('Rekapitulace stavby'!AN16="","",'Rekapitulace stavby'!AN16)</f>
        <v/>
      </c>
      <c r="L24" s="33"/>
    </row>
    <row r="25" spans="2:12" s="1" customFormat="1" ht="18" customHeight="1" x14ac:dyDescent="0.2">
      <c r="B25" s="33"/>
      <c r="E25" s="25" t="str">
        <f>IF('Rekapitulace stavby'!E17="","",'Rekapitulace stavby'!E17)</f>
        <v>KANIA a.s.</v>
      </c>
      <c r="I25" s="27" t="s">
        <v>32</v>
      </c>
      <c r="J25" s="25" t="str">
        <f>IF('Rekapitulace stavby'!AN17="","",'Rekapitulace stavby'!AN17)</f>
        <v/>
      </c>
      <c r="L25" s="33"/>
    </row>
    <row r="26" spans="2:12" s="1" customFormat="1" ht="6.95" customHeight="1" x14ac:dyDescent="0.2">
      <c r="B26" s="33"/>
      <c r="L26" s="33"/>
    </row>
    <row r="27" spans="2:12" s="1" customFormat="1" ht="12" customHeight="1" x14ac:dyDescent="0.2">
      <c r="B27" s="33"/>
      <c r="D27" s="27" t="s">
        <v>38</v>
      </c>
      <c r="I27" s="27" t="s">
        <v>30</v>
      </c>
      <c r="J27" s="25" t="str">
        <f>IF('Rekapitulace stavby'!AN19="","",'Rekapitulace stavby'!AN19)</f>
        <v/>
      </c>
      <c r="L27" s="33"/>
    </row>
    <row r="28" spans="2:12" s="1" customFormat="1" ht="18" customHeight="1" x14ac:dyDescent="0.2">
      <c r="B28" s="33"/>
      <c r="E28" s="25" t="str">
        <f>IF('Rekapitulace stavby'!E20="","",'Rekapitulace stavby'!E20)</f>
        <v xml:space="preserve"> </v>
      </c>
      <c r="I28" s="27" t="s">
        <v>32</v>
      </c>
      <c r="J28" s="25" t="str">
        <f>IF('Rekapitulace stavby'!AN20="","",'Rekapitulace stavby'!AN20)</f>
        <v/>
      </c>
      <c r="L28" s="33"/>
    </row>
    <row r="29" spans="2:12" s="1" customFormat="1" ht="6.95" customHeight="1" x14ac:dyDescent="0.2">
      <c r="B29" s="33"/>
      <c r="L29" s="33"/>
    </row>
    <row r="30" spans="2:12" s="1" customFormat="1" ht="12" customHeight="1" x14ac:dyDescent="0.2">
      <c r="B30" s="33"/>
      <c r="D30" s="27" t="s">
        <v>39</v>
      </c>
      <c r="L30" s="33"/>
    </row>
    <row r="31" spans="2:12" s="7" customFormat="1" ht="16.5" customHeight="1" x14ac:dyDescent="0.2">
      <c r="B31" s="95"/>
      <c r="E31" s="246" t="s">
        <v>1</v>
      </c>
      <c r="F31" s="246"/>
      <c r="G31" s="246"/>
      <c r="H31" s="246"/>
      <c r="L31" s="95"/>
    </row>
    <row r="32" spans="2:12" s="1" customFormat="1" ht="6.95" customHeight="1" x14ac:dyDescent="0.2">
      <c r="B32" s="33"/>
      <c r="L32" s="33"/>
    </row>
    <row r="33" spans="2:12" s="1" customFormat="1" ht="6.95" customHeight="1" x14ac:dyDescent="0.2">
      <c r="B33" s="33"/>
      <c r="D33" s="54"/>
      <c r="E33" s="54"/>
      <c r="F33" s="54"/>
      <c r="G33" s="54"/>
      <c r="H33" s="54"/>
      <c r="I33" s="54"/>
      <c r="J33" s="54"/>
      <c r="K33" s="54"/>
      <c r="L33" s="33"/>
    </row>
    <row r="34" spans="2:12" s="1" customFormat="1" ht="25.35" customHeight="1" x14ac:dyDescent="0.2">
      <c r="B34" s="33"/>
      <c r="D34" s="96" t="s">
        <v>41</v>
      </c>
      <c r="J34" s="67">
        <f>ROUND(J129, 2)</f>
        <v>0</v>
      </c>
      <c r="L34" s="33"/>
    </row>
    <row r="35" spans="2:12" s="1" customFormat="1" ht="6.95" customHeight="1" x14ac:dyDescent="0.2">
      <c r="B35" s="33"/>
      <c r="D35" s="54"/>
      <c r="E35" s="54"/>
      <c r="F35" s="54"/>
      <c r="G35" s="54"/>
      <c r="H35" s="54"/>
      <c r="I35" s="54"/>
      <c r="J35" s="54"/>
      <c r="K35" s="54"/>
      <c r="L35" s="33"/>
    </row>
    <row r="36" spans="2:12" s="1" customFormat="1" ht="14.45" customHeight="1" x14ac:dyDescent="0.2">
      <c r="B36" s="33"/>
      <c r="F36" s="36" t="s">
        <v>43</v>
      </c>
      <c r="I36" s="36" t="s">
        <v>42</v>
      </c>
      <c r="J36" s="36" t="s">
        <v>44</v>
      </c>
      <c r="L36" s="33"/>
    </row>
    <row r="37" spans="2:12" s="1" customFormat="1" ht="14.45" customHeight="1" x14ac:dyDescent="0.2">
      <c r="B37" s="33"/>
      <c r="D37" s="56" t="s">
        <v>45</v>
      </c>
      <c r="E37" s="27" t="s">
        <v>46</v>
      </c>
      <c r="F37" s="87">
        <f>ROUND((SUM(BE129:BE173)),  2)</f>
        <v>0</v>
      </c>
      <c r="I37" s="97">
        <v>0.21</v>
      </c>
      <c r="J37" s="87">
        <f>ROUND(((SUM(BE129:BE173))*I37),  2)</f>
        <v>0</v>
      </c>
      <c r="L37" s="33"/>
    </row>
    <row r="38" spans="2:12" s="1" customFormat="1" ht="14.45" customHeight="1" x14ac:dyDescent="0.2">
      <c r="B38" s="33"/>
      <c r="E38" s="27" t="s">
        <v>47</v>
      </c>
      <c r="F38" s="87">
        <f>ROUND((SUM(BF129:BF173)),  2)</f>
        <v>0</v>
      </c>
      <c r="I38" s="97">
        <v>0.12</v>
      </c>
      <c r="J38" s="87">
        <f>ROUND(((SUM(BF129:BF173))*I38),  2)</f>
        <v>0</v>
      </c>
      <c r="L38" s="33"/>
    </row>
    <row r="39" spans="2:12" s="1" customFormat="1" ht="14.45" hidden="1" customHeight="1" x14ac:dyDescent="0.2">
      <c r="B39" s="33"/>
      <c r="E39" s="27" t="s">
        <v>48</v>
      </c>
      <c r="F39" s="87">
        <f>ROUND((SUM(BG129:BG173)),  2)</f>
        <v>0</v>
      </c>
      <c r="I39" s="97">
        <v>0.21</v>
      </c>
      <c r="J39" s="87">
        <f>0</f>
        <v>0</v>
      </c>
      <c r="L39" s="33"/>
    </row>
    <row r="40" spans="2:12" s="1" customFormat="1" ht="14.45" hidden="1" customHeight="1" x14ac:dyDescent="0.2">
      <c r="B40" s="33"/>
      <c r="E40" s="27" t="s">
        <v>49</v>
      </c>
      <c r="F40" s="87">
        <f>ROUND((SUM(BH129:BH173)),  2)</f>
        <v>0</v>
      </c>
      <c r="I40" s="97">
        <v>0.12</v>
      </c>
      <c r="J40" s="87">
        <f>0</f>
        <v>0</v>
      </c>
      <c r="L40" s="33"/>
    </row>
    <row r="41" spans="2:12" s="1" customFormat="1" ht="14.45" hidden="1" customHeight="1" x14ac:dyDescent="0.2">
      <c r="B41" s="33"/>
      <c r="E41" s="27" t="s">
        <v>50</v>
      </c>
      <c r="F41" s="87">
        <f>ROUND((SUM(BI129:BI173)),  2)</f>
        <v>0</v>
      </c>
      <c r="I41" s="97">
        <v>0</v>
      </c>
      <c r="J41" s="87">
        <f>0</f>
        <v>0</v>
      </c>
      <c r="L41" s="33"/>
    </row>
    <row r="42" spans="2:12" s="1" customFormat="1" ht="6.95" customHeight="1" x14ac:dyDescent="0.2">
      <c r="B42" s="33"/>
      <c r="L42" s="33"/>
    </row>
    <row r="43" spans="2:12" s="1" customFormat="1" ht="25.35" customHeight="1" x14ac:dyDescent="0.2">
      <c r="B43" s="33"/>
      <c r="C43" s="98"/>
      <c r="D43" s="99" t="s">
        <v>51</v>
      </c>
      <c r="E43" s="58"/>
      <c r="F43" s="58"/>
      <c r="G43" s="100" t="s">
        <v>52</v>
      </c>
      <c r="H43" s="101" t="s">
        <v>53</v>
      </c>
      <c r="I43" s="58"/>
      <c r="J43" s="102">
        <f>SUM(J34:J41)</f>
        <v>0</v>
      </c>
      <c r="K43" s="103"/>
      <c r="L43" s="33"/>
    </row>
    <row r="44" spans="2:12" s="1" customFormat="1" ht="14.45" customHeight="1" x14ac:dyDescent="0.2">
      <c r="B44" s="33"/>
      <c r="L44" s="33"/>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33"/>
      <c r="D50" s="42" t="s">
        <v>54</v>
      </c>
      <c r="E50" s="43"/>
      <c r="F50" s="43"/>
      <c r="G50" s="42" t="s">
        <v>55</v>
      </c>
      <c r="H50" s="43"/>
      <c r="I50" s="43"/>
      <c r="J50" s="43"/>
      <c r="K50" s="43"/>
      <c r="L50" s="33"/>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2.75" x14ac:dyDescent="0.2">
      <c r="B61" s="33"/>
      <c r="D61" s="44" t="s">
        <v>56</v>
      </c>
      <c r="E61" s="35"/>
      <c r="F61" s="104" t="s">
        <v>57</v>
      </c>
      <c r="G61" s="44" t="s">
        <v>56</v>
      </c>
      <c r="H61" s="35"/>
      <c r="I61" s="35"/>
      <c r="J61" s="105" t="s">
        <v>57</v>
      </c>
      <c r="K61" s="35"/>
      <c r="L61" s="33"/>
    </row>
    <row r="62" spans="2:12" x14ac:dyDescent="0.2">
      <c r="B62" s="20"/>
      <c r="L62" s="20"/>
    </row>
    <row r="63" spans="2:12" x14ac:dyDescent="0.2">
      <c r="B63" s="20"/>
      <c r="L63" s="20"/>
    </row>
    <row r="64" spans="2:12" x14ac:dyDescent="0.2">
      <c r="B64" s="20"/>
      <c r="L64" s="20"/>
    </row>
    <row r="65" spans="2:12" s="1" customFormat="1" ht="12.75" x14ac:dyDescent="0.2">
      <c r="B65" s="33"/>
      <c r="D65" s="42" t="s">
        <v>58</v>
      </c>
      <c r="E65" s="43"/>
      <c r="F65" s="43"/>
      <c r="G65" s="42" t="s">
        <v>59</v>
      </c>
      <c r="H65" s="43"/>
      <c r="I65" s="43"/>
      <c r="J65" s="43"/>
      <c r="K65" s="43"/>
      <c r="L65" s="33"/>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2.75" x14ac:dyDescent="0.2">
      <c r="B76" s="33"/>
      <c r="D76" s="44" t="s">
        <v>56</v>
      </c>
      <c r="E76" s="35"/>
      <c r="F76" s="104" t="s">
        <v>57</v>
      </c>
      <c r="G76" s="44" t="s">
        <v>56</v>
      </c>
      <c r="H76" s="35"/>
      <c r="I76" s="35"/>
      <c r="J76" s="105" t="s">
        <v>57</v>
      </c>
      <c r="K76" s="35"/>
      <c r="L76" s="33"/>
    </row>
    <row r="77" spans="2:12" s="1" customFormat="1" ht="14.45" customHeight="1" x14ac:dyDescent="0.2">
      <c r="B77" s="45"/>
      <c r="C77" s="46"/>
      <c r="D77" s="46"/>
      <c r="E77" s="46"/>
      <c r="F77" s="46"/>
      <c r="G77" s="46"/>
      <c r="H77" s="46"/>
      <c r="I77" s="46"/>
      <c r="J77" s="46"/>
      <c r="K77" s="46"/>
      <c r="L77" s="33"/>
    </row>
    <row r="81" spans="2:12" s="1" customFormat="1" ht="6.95" customHeight="1" x14ac:dyDescent="0.2">
      <c r="B81" s="47"/>
      <c r="C81" s="48"/>
      <c r="D81" s="48"/>
      <c r="E81" s="48"/>
      <c r="F81" s="48"/>
      <c r="G81" s="48"/>
      <c r="H81" s="48"/>
      <c r="I81" s="48"/>
      <c r="J81" s="48"/>
      <c r="K81" s="48"/>
      <c r="L81" s="33"/>
    </row>
    <row r="82" spans="2:12" s="1" customFormat="1" ht="24.95" customHeight="1" x14ac:dyDescent="0.2">
      <c r="B82" s="33"/>
      <c r="C82" s="21" t="s">
        <v>280</v>
      </c>
      <c r="L82" s="33"/>
    </row>
    <row r="83" spans="2:12" s="1" customFormat="1" ht="6.95" customHeight="1" x14ac:dyDescent="0.2">
      <c r="B83" s="33"/>
      <c r="L83" s="33"/>
    </row>
    <row r="84" spans="2:12" s="1" customFormat="1" ht="12" customHeight="1" x14ac:dyDescent="0.2">
      <c r="B84" s="33"/>
      <c r="C84" s="27" t="s">
        <v>16</v>
      </c>
      <c r="L84" s="33"/>
    </row>
    <row r="85" spans="2:12" s="1" customFormat="1" ht="16.5" customHeight="1" x14ac:dyDescent="0.2">
      <c r="B85" s="33"/>
      <c r="E85" s="254" t="str">
        <f>E7</f>
        <v>OBLASTNÍ NEMOCNICE JIČÍN PAVILON PSYCHIATRIE</v>
      </c>
      <c r="F85" s="255"/>
      <c r="G85" s="255"/>
      <c r="H85" s="255"/>
      <c r="L85" s="33"/>
    </row>
    <row r="86" spans="2:12" ht="12" customHeight="1" x14ac:dyDescent="0.2">
      <c r="B86" s="20"/>
      <c r="C86" s="27" t="s">
        <v>276</v>
      </c>
      <c r="L86" s="20"/>
    </row>
    <row r="87" spans="2:12" ht="16.5" customHeight="1" x14ac:dyDescent="0.2">
      <c r="B87" s="20"/>
      <c r="E87" s="254" t="s">
        <v>277</v>
      </c>
      <c r="F87" s="234"/>
      <c r="G87" s="234"/>
      <c r="H87" s="234"/>
      <c r="L87" s="20"/>
    </row>
    <row r="88" spans="2:12" ht="12" customHeight="1" x14ac:dyDescent="0.2">
      <c r="B88" s="20"/>
      <c r="C88" s="27" t="s">
        <v>278</v>
      </c>
      <c r="L88" s="20"/>
    </row>
    <row r="89" spans="2:12" s="1" customFormat="1" ht="16.5" customHeight="1" x14ac:dyDescent="0.2">
      <c r="B89" s="33"/>
      <c r="E89" s="238" t="s">
        <v>8644</v>
      </c>
      <c r="F89" s="253"/>
      <c r="G89" s="253"/>
      <c r="H89" s="253"/>
      <c r="L89" s="33"/>
    </row>
    <row r="90" spans="2:12" s="1" customFormat="1" ht="12" customHeight="1" x14ac:dyDescent="0.2">
      <c r="B90" s="33"/>
      <c r="C90" s="27" t="s">
        <v>592</v>
      </c>
      <c r="L90" s="33"/>
    </row>
    <row r="91" spans="2:12" s="1" customFormat="1" ht="16.5" customHeight="1" x14ac:dyDescent="0.2">
      <c r="B91" s="33"/>
      <c r="E91" s="220" t="str">
        <f>E13</f>
        <v>D.2-01.11 - Geotermální vrty</v>
      </c>
      <c r="F91" s="253"/>
      <c r="G91" s="253"/>
      <c r="H91" s="253"/>
      <c r="L91" s="33"/>
    </row>
    <row r="92" spans="2:12" s="1" customFormat="1" ht="6.95" customHeight="1" x14ac:dyDescent="0.2">
      <c r="B92" s="33"/>
      <c r="L92" s="33"/>
    </row>
    <row r="93" spans="2:12" s="1" customFormat="1" ht="12" customHeight="1" x14ac:dyDescent="0.2">
      <c r="B93" s="33"/>
      <c r="C93" s="27" t="s">
        <v>22</v>
      </c>
      <c r="F93" s="25" t="str">
        <f>F16</f>
        <v xml:space="preserve"> </v>
      </c>
      <c r="I93" s="27" t="s">
        <v>24</v>
      </c>
      <c r="J93" s="53">
        <f>IF(J16="","",J16)</f>
        <v>45961</v>
      </c>
      <c r="L93" s="33"/>
    </row>
    <row r="94" spans="2:12" s="1" customFormat="1" ht="6.95" customHeight="1" x14ac:dyDescent="0.2">
      <c r="B94" s="33"/>
      <c r="L94" s="33"/>
    </row>
    <row r="95" spans="2:12" s="1" customFormat="1" ht="15.2" customHeight="1" x14ac:dyDescent="0.2">
      <c r="B95" s="33"/>
      <c r="C95" s="27" t="s">
        <v>29</v>
      </c>
      <c r="F95" s="25" t="str">
        <f>E19</f>
        <v>KRÁLOVÉHRADECKÝ KRAJ</v>
      </c>
      <c r="I95" s="27" t="s">
        <v>35</v>
      </c>
      <c r="J95" s="31" t="str">
        <f>E25</f>
        <v>KANIA a.s.</v>
      </c>
      <c r="L95" s="33"/>
    </row>
    <row r="96" spans="2:12" s="1" customFormat="1" ht="15.2" customHeight="1" x14ac:dyDescent="0.2">
      <c r="B96" s="33"/>
      <c r="C96" s="27" t="s">
        <v>33</v>
      </c>
      <c r="F96" s="25" t="str">
        <f>IF(E22="","",E22)</f>
        <v>Vyplň údaj</v>
      </c>
      <c r="I96" s="27" t="s">
        <v>38</v>
      </c>
      <c r="J96" s="31" t="str">
        <f>E28</f>
        <v xml:space="preserve"> </v>
      </c>
      <c r="L96" s="33"/>
    </row>
    <row r="97" spans="2:47" s="1" customFormat="1" ht="10.35" customHeight="1" x14ac:dyDescent="0.2">
      <c r="B97" s="33"/>
      <c r="L97" s="33"/>
    </row>
    <row r="98" spans="2:47" s="1" customFormat="1" ht="29.25" customHeight="1" x14ac:dyDescent="0.2">
      <c r="B98" s="33"/>
      <c r="C98" s="106" t="s">
        <v>281</v>
      </c>
      <c r="D98" s="98"/>
      <c r="E98" s="98"/>
      <c r="F98" s="98"/>
      <c r="G98" s="98"/>
      <c r="H98" s="98"/>
      <c r="I98" s="98"/>
      <c r="J98" s="107" t="s">
        <v>282</v>
      </c>
      <c r="K98" s="98"/>
      <c r="L98" s="33"/>
    </row>
    <row r="99" spans="2:47" s="1" customFormat="1" ht="10.35" customHeight="1" x14ac:dyDescent="0.2">
      <c r="B99" s="33"/>
      <c r="L99" s="33"/>
    </row>
    <row r="100" spans="2:47" s="1" customFormat="1" ht="22.9" customHeight="1" x14ac:dyDescent="0.2">
      <c r="B100" s="33"/>
      <c r="C100" s="108" t="s">
        <v>283</v>
      </c>
      <c r="J100" s="67">
        <f>J129</f>
        <v>0</v>
      </c>
      <c r="L100" s="33"/>
      <c r="AU100" s="17" t="s">
        <v>284</v>
      </c>
    </row>
    <row r="101" spans="2:47" s="8" customFormat="1" ht="24.95" customHeight="1" x14ac:dyDescent="0.2">
      <c r="B101" s="109"/>
      <c r="D101" s="110" t="s">
        <v>9848</v>
      </c>
      <c r="E101" s="111"/>
      <c r="F101" s="111"/>
      <c r="G101" s="111"/>
      <c r="H101" s="111"/>
      <c r="I101" s="111"/>
      <c r="J101" s="112">
        <f>J130</f>
        <v>0</v>
      </c>
      <c r="L101" s="109"/>
    </row>
    <row r="102" spans="2:47" s="8" customFormat="1" ht="24.95" customHeight="1" x14ac:dyDescent="0.2">
      <c r="B102" s="109"/>
      <c r="D102" s="110" t="s">
        <v>9849</v>
      </c>
      <c r="E102" s="111"/>
      <c r="F102" s="111"/>
      <c r="G102" s="111"/>
      <c r="H102" s="111"/>
      <c r="I102" s="111"/>
      <c r="J102" s="112">
        <f>J138</f>
        <v>0</v>
      </c>
      <c r="L102" s="109"/>
    </row>
    <row r="103" spans="2:47" s="8" customFormat="1" ht="24.95" customHeight="1" x14ac:dyDescent="0.2">
      <c r="B103" s="109"/>
      <c r="D103" s="110" t="s">
        <v>9850</v>
      </c>
      <c r="E103" s="111"/>
      <c r="F103" s="111"/>
      <c r="G103" s="111"/>
      <c r="H103" s="111"/>
      <c r="I103" s="111"/>
      <c r="J103" s="112">
        <f>J157</f>
        <v>0</v>
      </c>
      <c r="L103" s="109"/>
    </row>
    <row r="104" spans="2:47" s="8" customFormat="1" ht="24.95" customHeight="1" x14ac:dyDescent="0.2">
      <c r="B104" s="109"/>
      <c r="D104" s="110" t="s">
        <v>9851</v>
      </c>
      <c r="E104" s="111"/>
      <c r="F104" s="111"/>
      <c r="G104" s="111"/>
      <c r="H104" s="111"/>
      <c r="I104" s="111"/>
      <c r="J104" s="112">
        <f>J168</f>
        <v>0</v>
      </c>
      <c r="L104" s="109"/>
    </row>
    <row r="105" spans="2:47" s="9" customFormat="1" ht="19.899999999999999" customHeight="1" x14ac:dyDescent="0.2">
      <c r="B105" s="113"/>
      <c r="D105" s="114" t="s">
        <v>9852</v>
      </c>
      <c r="E105" s="115"/>
      <c r="F105" s="115"/>
      <c r="G105" s="115"/>
      <c r="H105" s="115"/>
      <c r="I105" s="115"/>
      <c r="J105" s="116">
        <f>J169</f>
        <v>0</v>
      </c>
      <c r="L105" s="113"/>
    </row>
    <row r="106" spans="2:47" s="1" customFormat="1" ht="21.75" customHeight="1" x14ac:dyDescent="0.2">
      <c r="B106" s="33"/>
      <c r="L106" s="33"/>
    </row>
    <row r="107" spans="2:47" s="1" customFormat="1" ht="6.95" customHeight="1" x14ac:dyDescent="0.2">
      <c r="B107" s="45"/>
      <c r="C107" s="46"/>
      <c r="D107" s="46"/>
      <c r="E107" s="46"/>
      <c r="F107" s="46"/>
      <c r="G107" s="46"/>
      <c r="H107" s="46"/>
      <c r="I107" s="46"/>
      <c r="J107" s="46"/>
      <c r="K107" s="46"/>
      <c r="L107" s="33"/>
    </row>
    <row r="111" spans="2:47" s="1" customFormat="1" ht="6.95" customHeight="1" x14ac:dyDescent="0.2">
      <c r="B111" s="47"/>
      <c r="C111" s="48"/>
      <c r="D111" s="48"/>
      <c r="E111" s="48"/>
      <c r="F111" s="48"/>
      <c r="G111" s="48"/>
      <c r="H111" s="48"/>
      <c r="I111" s="48"/>
      <c r="J111" s="48"/>
      <c r="K111" s="48"/>
      <c r="L111" s="33"/>
    </row>
    <row r="112" spans="2:47" s="1" customFormat="1" ht="24.95" customHeight="1" x14ac:dyDescent="0.2">
      <c r="B112" s="33"/>
      <c r="C112" s="21" t="s">
        <v>294</v>
      </c>
      <c r="L112" s="33"/>
    </row>
    <row r="113" spans="2:20" s="1" customFormat="1" ht="6.95" customHeight="1" x14ac:dyDescent="0.2">
      <c r="B113" s="33"/>
      <c r="L113" s="33"/>
    </row>
    <row r="114" spans="2:20" s="1" customFormat="1" ht="12" customHeight="1" x14ac:dyDescent="0.2">
      <c r="B114" s="33"/>
      <c r="C114" s="27" t="s">
        <v>16</v>
      </c>
      <c r="L114" s="33"/>
    </row>
    <row r="115" spans="2:20" s="1" customFormat="1" ht="16.5" customHeight="1" x14ac:dyDescent="0.2">
      <c r="B115" s="33"/>
      <c r="E115" s="254" t="str">
        <f>E7</f>
        <v>OBLASTNÍ NEMOCNICE JIČÍN PAVILON PSYCHIATRIE</v>
      </c>
      <c r="F115" s="255"/>
      <c r="G115" s="255"/>
      <c r="H115" s="255"/>
      <c r="L115" s="33"/>
    </row>
    <row r="116" spans="2:20" ht="12" customHeight="1" x14ac:dyDescent="0.2">
      <c r="B116" s="20"/>
      <c r="C116" s="27" t="s">
        <v>276</v>
      </c>
      <c r="L116" s="20"/>
    </row>
    <row r="117" spans="2:20" ht="16.5" customHeight="1" x14ac:dyDescent="0.2">
      <c r="B117" s="20"/>
      <c r="E117" s="254" t="s">
        <v>277</v>
      </c>
      <c r="F117" s="234"/>
      <c r="G117" s="234"/>
      <c r="H117" s="234"/>
      <c r="L117" s="20"/>
    </row>
    <row r="118" spans="2:20" ht="12" customHeight="1" x14ac:dyDescent="0.2">
      <c r="B118" s="20"/>
      <c r="C118" s="27" t="s">
        <v>278</v>
      </c>
      <c r="L118" s="20"/>
    </row>
    <row r="119" spans="2:20" s="1" customFormat="1" ht="16.5" customHeight="1" x14ac:dyDescent="0.2">
      <c r="B119" s="33"/>
      <c r="E119" s="238" t="s">
        <v>8644</v>
      </c>
      <c r="F119" s="253"/>
      <c r="G119" s="253"/>
      <c r="H119" s="253"/>
      <c r="L119" s="33"/>
    </row>
    <row r="120" spans="2:20" s="1" customFormat="1" ht="12" customHeight="1" x14ac:dyDescent="0.2">
      <c r="B120" s="33"/>
      <c r="C120" s="27" t="s">
        <v>592</v>
      </c>
      <c r="L120" s="33"/>
    </row>
    <row r="121" spans="2:20" s="1" customFormat="1" ht="16.5" customHeight="1" x14ac:dyDescent="0.2">
      <c r="B121" s="33"/>
      <c r="E121" s="220" t="str">
        <f>E13</f>
        <v>D.2-01.11 - Geotermální vrty</v>
      </c>
      <c r="F121" s="253"/>
      <c r="G121" s="253"/>
      <c r="H121" s="253"/>
      <c r="L121" s="33"/>
    </row>
    <row r="122" spans="2:20" s="1" customFormat="1" ht="6.95" customHeight="1" x14ac:dyDescent="0.2">
      <c r="B122" s="33"/>
      <c r="L122" s="33"/>
    </row>
    <row r="123" spans="2:20" s="1" customFormat="1" ht="12" customHeight="1" x14ac:dyDescent="0.2">
      <c r="B123" s="33"/>
      <c r="C123" s="27" t="s">
        <v>22</v>
      </c>
      <c r="F123" s="25" t="str">
        <f>F16</f>
        <v xml:space="preserve"> </v>
      </c>
      <c r="I123" s="27" t="s">
        <v>24</v>
      </c>
      <c r="J123" s="53">
        <f>IF(J16="","",J16)</f>
        <v>45961</v>
      </c>
      <c r="L123" s="33"/>
    </row>
    <row r="124" spans="2:20" s="1" customFormat="1" ht="6.95" customHeight="1" x14ac:dyDescent="0.2">
      <c r="B124" s="33"/>
      <c r="L124" s="33"/>
    </row>
    <row r="125" spans="2:20" s="1" customFormat="1" ht="15.2" customHeight="1" x14ac:dyDescent="0.2">
      <c r="B125" s="33"/>
      <c r="C125" s="27" t="s">
        <v>29</v>
      </c>
      <c r="F125" s="25" t="str">
        <f>E19</f>
        <v>KRÁLOVÉHRADECKÝ KRAJ</v>
      </c>
      <c r="I125" s="27" t="s">
        <v>35</v>
      </c>
      <c r="J125" s="31" t="str">
        <f>E25</f>
        <v>KANIA a.s.</v>
      </c>
      <c r="L125" s="33"/>
    </row>
    <row r="126" spans="2:20" s="1" customFormat="1" ht="15.2" customHeight="1" x14ac:dyDescent="0.2">
      <c r="B126" s="33"/>
      <c r="C126" s="27" t="s">
        <v>33</v>
      </c>
      <c r="F126" s="25" t="str">
        <f>IF(E22="","",E22)</f>
        <v>Vyplň údaj</v>
      </c>
      <c r="I126" s="27" t="s">
        <v>38</v>
      </c>
      <c r="J126" s="31" t="str">
        <f>E28</f>
        <v xml:space="preserve"> </v>
      </c>
      <c r="L126" s="33"/>
    </row>
    <row r="127" spans="2:20" s="1" customFormat="1" ht="10.35" customHeight="1" x14ac:dyDescent="0.2">
      <c r="B127" s="33"/>
      <c r="L127" s="33"/>
    </row>
    <row r="128" spans="2:20" s="10" customFormat="1" ht="29.25" customHeight="1" x14ac:dyDescent="0.2">
      <c r="B128" s="117"/>
      <c r="C128" s="118" t="s">
        <v>295</v>
      </c>
      <c r="D128" s="119" t="s">
        <v>66</v>
      </c>
      <c r="E128" s="119" t="s">
        <v>62</v>
      </c>
      <c r="F128" s="119" t="s">
        <v>63</v>
      </c>
      <c r="G128" s="119" t="s">
        <v>296</v>
      </c>
      <c r="H128" s="119" t="s">
        <v>297</v>
      </c>
      <c r="I128" s="119" t="s">
        <v>298</v>
      </c>
      <c r="J128" s="119" t="s">
        <v>282</v>
      </c>
      <c r="K128" s="120" t="s">
        <v>299</v>
      </c>
      <c r="L128" s="117"/>
      <c r="M128" s="60" t="s">
        <v>1</v>
      </c>
      <c r="N128" s="61" t="s">
        <v>45</v>
      </c>
      <c r="O128" s="61" t="s">
        <v>300</v>
      </c>
      <c r="P128" s="61" t="s">
        <v>301</v>
      </c>
      <c r="Q128" s="61" t="s">
        <v>302</v>
      </c>
      <c r="R128" s="61" t="s">
        <v>303</v>
      </c>
      <c r="S128" s="61" t="s">
        <v>304</v>
      </c>
      <c r="T128" s="62" t="s">
        <v>305</v>
      </c>
    </row>
    <row r="129" spans="2:65" s="1" customFormat="1" ht="22.9" customHeight="1" x14ac:dyDescent="0.25">
      <c r="B129" s="33"/>
      <c r="C129" s="65" t="s">
        <v>306</v>
      </c>
      <c r="J129" s="121">
        <f>BK129</f>
        <v>0</v>
      </c>
      <c r="L129" s="33"/>
      <c r="M129" s="63"/>
      <c r="N129" s="54"/>
      <c r="O129" s="54"/>
      <c r="P129" s="122">
        <f>P130+P138+P157+P168</f>
        <v>0</v>
      </c>
      <c r="Q129" s="54"/>
      <c r="R129" s="122">
        <f>R130+R138+R157+R168</f>
        <v>0</v>
      </c>
      <c r="S129" s="54"/>
      <c r="T129" s="123">
        <f>T130+T138+T157+T168</f>
        <v>0</v>
      </c>
      <c r="AT129" s="17" t="s">
        <v>80</v>
      </c>
      <c r="AU129" s="17" t="s">
        <v>284</v>
      </c>
      <c r="BK129" s="124">
        <f>BK130+BK138+BK157+BK168</f>
        <v>0</v>
      </c>
    </row>
    <row r="130" spans="2:65" s="11" customFormat="1" ht="25.9" customHeight="1" x14ac:dyDescent="0.2">
      <c r="B130" s="125"/>
      <c r="D130" s="126" t="s">
        <v>80</v>
      </c>
      <c r="E130" s="127" t="s">
        <v>534</v>
      </c>
      <c r="F130" s="127" t="s">
        <v>9853</v>
      </c>
      <c r="I130" s="128"/>
      <c r="J130" s="129">
        <f>BK130</f>
        <v>0</v>
      </c>
      <c r="L130" s="125"/>
      <c r="M130" s="130"/>
      <c r="P130" s="131">
        <f>SUM(P131:P137)</f>
        <v>0</v>
      </c>
      <c r="R130" s="131">
        <f>SUM(R131:R137)</f>
        <v>0</v>
      </c>
      <c r="T130" s="132">
        <f>SUM(T131:T137)</f>
        <v>0</v>
      </c>
      <c r="AR130" s="126" t="s">
        <v>88</v>
      </c>
      <c r="AT130" s="133" t="s">
        <v>80</v>
      </c>
      <c r="AU130" s="133" t="s">
        <v>81</v>
      </c>
      <c r="AY130" s="126" t="s">
        <v>309</v>
      </c>
      <c r="BK130" s="134">
        <f>SUM(BK131:BK137)</f>
        <v>0</v>
      </c>
    </row>
    <row r="131" spans="2:65" s="1" customFormat="1" ht="16.5" customHeight="1" x14ac:dyDescent="0.2">
      <c r="B131" s="137"/>
      <c r="C131" s="138" t="s">
        <v>88</v>
      </c>
      <c r="D131" s="138" t="s">
        <v>311</v>
      </c>
      <c r="E131" s="139" t="s">
        <v>9854</v>
      </c>
      <c r="F131" s="140" t="s">
        <v>9855</v>
      </c>
      <c r="G131" s="141" t="s">
        <v>434</v>
      </c>
      <c r="H131" s="142">
        <v>4800</v>
      </c>
      <c r="I131" s="143"/>
      <c r="J131" s="144">
        <f>ROUND(I131*H131,2)</f>
        <v>0</v>
      </c>
      <c r="K131" s="140" t="s">
        <v>366</v>
      </c>
      <c r="L131" s="33"/>
      <c r="M131" s="145" t="s">
        <v>1</v>
      </c>
      <c r="N131" s="146" t="s">
        <v>46</v>
      </c>
      <c r="P131" s="147">
        <f>O131*H131</f>
        <v>0</v>
      </c>
      <c r="Q131" s="147">
        <v>0</v>
      </c>
      <c r="R131" s="147">
        <f>Q131*H131</f>
        <v>0</v>
      </c>
      <c r="S131" s="147">
        <v>0</v>
      </c>
      <c r="T131" s="148">
        <f>S131*H131</f>
        <v>0</v>
      </c>
      <c r="AR131" s="149" t="s">
        <v>120</v>
      </c>
      <c r="AT131" s="149" t="s">
        <v>311</v>
      </c>
      <c r="AU131" s="149" t="s">
        <v>88</v>
      </c>
      <c r="AY131" s="17" t="s">
        <v>309</v>
      </c>
      <c r="BE131" s="150">
        <f>IF(N131="základní",J131,0)</f>
        <v>0</v>
      </c>
      <c r="BF131" s="150">
        <f>IF(N131="snížená",J131,0)</f>
        <v>0</v>
      </c>
      <c r="BG131" s="150">
        <f>IF(N131="zákl. přenesená",J131,0)</f>
        <v>0</v>
      </c>
      <c r="BH131" s="150">
        <f>IF(N131="sníž. přenesená",J131,0)</f>
        <v>0</v>
      </c>
      <c r="BI131" s="150">
        <f>IF(N131="nulová",J131,0)</f>
        <v>0</v>
      </c>
      <c r="BJ131" s="17" t="s">
        <v>88</v>
      </c>
      <c r="BK131" s="150">
        <f>ROUND(I131*H131,2)</f>
        <v>0</v>
      </c>
      <c r="BL131" s="17" t="s">
        <v>120</v>
      </c>
      <c r="BM131" s="149" t="s">
        <v>90</v>
      </c>
    </row>
    <row r="132" spans="2:65" s="1" customFormat="1" ht="68.25" x14ac:dyDescent="0.2">
      <c r="B132" s="33"/>
      <c r="D132" s="155" t="s">
        <v>318</v>
      </c>
      <c r="F132" s="156" t="s">
        <v>9856</v>
      </c>
      <c r="I132" s="153"/>
      <c r="L132" s="33"/>
      <c r="M132" s="154"/>
      <c r="T132" s="57"/>
      <c r="AT132" s="17" t="s">
        <v>318</v>
      </c>
      <c r="AU132" s="17" t="s">
        <v>88</v>
      </c>
    </row>
    <row r="133" spans="2:65" s="1" customFormat="1" ht="16.5" customHeight="1" x14ac:dyDescent="0.2">
      <c r="B133" s="137"/>
      <c r="C133" s="138" t="s">
        <v>90</v>
      </c>
      <c r="D133" s="138" t="s">
        <v>311</v>
      </c>
      <c r="E133" s="139" t="s">
        <v>9857</v>
      </c>
      <c r="F133" s="140" t="s">
        <v>9858</v>
      </c>
      <c r="G133" s="141" t="s">
        <v>2702</v>
      </c>
      <c r="H133" s="142">
        <v>32</v>
      </c>
      <c r="I133" s="143"/>
      <c r="J133" s="144">
        <f>ROUND(I133*H133,2)</f>
        <v>0</v>
      </c>
      <c r="K133" s="140" t="s">
        <v>366</v>
      </c>
      <c r="L133" s="33"/>
      <c r="M133" s="145" t="s">
        <v>1</v>
      </c>
      <c r="N133" s="146" t="s">
        <v>46</v>
      </c>
      <c r="P133" s="147">
        <f>O133*H133</f>
        <v>0</v>
      </c>
      <c r="Q133" s="147">
        <v>0</v>
      </c>
      <c r="R133" s="147">
        <f>Q133*H133</f>
        <v>0</v>
      </c>
      <c r="S133" s="147">
        <v>0</v>
      </c>
      <c r="T133" s="148">
        <f>S133*H133</f>
        <v>0</v>
      </c>
      <c r="AR133" s="149" t="s">
        <v>120</v>
      </c>
      <c r="AT133" s="149" t="s">
        <v>311</v>
      </c>
      <c r="AU133" s="149" t="s">
        <v>88</v>
      </c>
      <c r="AY133" s="17" t="s">
        <v>309</v>
      </c>
      <c r="BE133" s="150">
        <f>IF(N133="základní",J133,0)</f>
        <v>0</v>
      </c>
      <c r="BF133" s="150">
        <f>IF(N133="snížená",J133,0)</f>
        <v>0</v>
      </c>
      <c r="BG133" s="150">
        <f>IF(N133="zákl. přenesená",J133,0)</f>
        <v>0</v>
      </c>
      <c r="BH133" s="150">
        <f>IF(N133="sníž. přenesená",J133,0)</f>
        <v>0</v>
      </c>
      <c r="BI133" s="150">
        <f>IF(N133="nulová",J133,0)</f>
        <v>0</v>
      </c>
      <c r="BJ133" s="17" t="s">
        <v>88</v>
      </c>
      <c r="BK133" s="150">
        <f>ROUND(I133*H133,2)</f>
        <v>0</v>
      </c>
      <c r="BL133" s="17" t="s">
        <v>120</v>
      </c>
      <c r="BM133" s="149" t="s">
        <v>120</v>
      </c>
    </row>
    <row r="134" spans="2:65" s="1" customFormat="1" ht="68.25" x14ac:dyDescent="0.2">
      <c r="B134" s="33"/>
      <c r="D134" s="155" t="s">
        <v>318</v>
      </c>
      <c r="F134" s="156" t="s">
        <v>9859</v>
      </c>
      <c r="I134" s="153"/>
      <c r="L134" s="33"/>
      <c r="M134" s="154"/>
      <c r="T134" s="57"/>
      <c r="AT134" s="17" t="s">
        <v>318</v>
      </c>
      <c r="AU134" s="17" t="s">
        <v>88</v>
      </c>
    </row>
    <row r="135" spans="2:65" s="1" customFormat="1" ht="16.5" customHeight="1" x14ac:dyDescent="0.2">
      <c r="B135" s="137"/>
      <c r="C135" s="138" t="s">
        <v>101</v>
      </c>
      <c r="D135" s="138" t="s">
        <v>311</v>
      </c>
      <c r="E135" s="139" t="s">
        <v>9860</v>
      </c>
      <c r="F135" s="140" t="s">
        <v>9861</v>
      </c>
      <c r="G135" s="141" t="s">
        <v>2702</v>
      </c>
      <c r="H135" s="142">
        <v>32</v>
      </c>
      <c r="I135" s="143"/>
      <c r="J135" s="144">
        <f>ROUND(I135*H135,2)</f>
        <v>0</v>
      </c>
      <c r="K135" s="140" t="s">
        <v>366</v>
      </c>
      <c r="L135" s="33"/>
      <c r="M135" s="145" t="s">
        <v>1</v>
      </c>
      <c r="N135" s="146" t="s">
        <v>46</v>
      </c>
      <c r="P135" s="147">
        <f>O135*H135</f>
        <v>0</v>
      </c>
      <c r="Q135" s="147">
        <v>0</v>
      </c>
      <c r="R135" s="147">
        <f>Q135*H135</f>
        <v>0</v>
      </c>
      <c r="S135" s="147">
        <v>0</v>
      </c>
      <c r="T135" s="148">
        <f>S135*H135</f>
        <v>0</v>
      </c>
      <c r="AR135" s="149" t="s">
        <v>120</v>
      </c>
      <c r="AT135" s="149" t="s">
        <v>311</v>
      </c>
      <c r="AU135" s="149" t="s">
        <v>88</v>
      </c>
      <c r="AY135" s="17" t="s">
        <v>309</v>
      </c>
      <c r="BE135" s="150">
        <f>IF(N135="základní",J135,0)</f>
        <v>0</v>
      </c>
      <c r="BF135" s="150">
        <f>IF(N135="snížená",J135,0)</f>
        <v>0</v>
      </c>
      <c r="BG135" s="150">
        <f>IF(N135="zákl. přenesená",J135,0)</f>
        <v>0</v>
      </c>
      <c r="BH135" s="150">
        <f>IF(N135="sníž. přenesená",J135,0)</f>
        <v>0</v>
      </c>
      <c r="BI135" s="150">
        <f>IF(N135="nulová",J135,0)</f>
        <v>0</v>
      </c>
      <c r="BJ135" s="17" t="s">
        <v>88</v>
      </c>
      <c r="BK135" s="150">
        <f>ROUND(I135*H135,2)</f>
        <v>0</v>
      </c>
      <c r="BL135" s="17" t="s">
        <v>120</v>
      </c>
      <c r="BM135" s="149" t="s">
        <v>325</v>
      </c>
    </row>
    <row r="136" spans="2:65" s="1" customFormat="1" ht="16.5" customHeight="1" x14ac:dyDescent="0.2">
      <c r="B136" s="137"/>
      <c r="C136" s="138" t="s">
        <v>120</v>
      </c>
      <c r="D136" s="138" t="s">
        <v>311</v>
      </c>
      <c r="E136" s="139" t="s">
        <v>9862</v>
      </c>
      <c r="F136" s="140" t="s">
        <v>9863</v>
      </c>
      <c r="G136" s="141" t="s">
        <v>391</v>
      </c>
      <c r="H136" s="142">
        <v>54</v>
      </c>
      <c r="I136" s="143"/>
      <c r="J136" s="144">
        <f>ROUND(I136*H136,2)</f>
        <v>0</v>
      </c>
      <c r="K136" s="140" t="s">
        <v>366</v>
      </c>
      <c r="L136" s="33"/>
      <c r="M136" s="145" t="s">
        <v>1</v>
      </c>
      <c r="N136" s="146" t="s">
        <v>46</v>
      </c>
      <c r="P136" s="147">
        <f>O136*H136</f>
        <v>0</v>
      </c>
      <c r="Q136" s="147">
        <v>0</v>
      </c>
      <c r="R136" s="147">
        <f>Q136*H136</f>
        <v>0</v>
      </c>
      <c r="S136" s="147">
        <v>0</v>
      </c>
      <c r="T136" s="148">
        <f>S136*H136</f>
        <v>0</v>
      </c>
      <c r="AR136" s="149" t="s">
        <v>120</v>
      </c>
      <c r="AT136" s="149" t="s">
        <v>311</v>
      </c>
      <c r="AU136" s="149" t="s">
        <v>88</v>
      </c>
      <c r="AY136" s="17" t="s">
        <v>309</v>
      </c>
      <c r="BE136" s="150">
        <f>IF(N136="základní",J136,0)</f>
        <v>0</v>
      </c>
      <c r="BF136" s="150">
        <f>IF(N136="snížená",J136,0)</f>
        <v>0</v>
      </c>
      <c r="BG136" s="150">
        <f>IF(N136="zákl. přenesená",J136,0)</f>
        <v>0</v>
      </c>
      <c r="BH136" s="150">
        <f>IF(N136="sníž. přenesená",J136,0)</f>
        <v>0</v>
      </c>
      <c r="BI136" s="150">
        <f>IF(N136="nulová",J136,0)</f>
        <v>0</v>
      </c>
      <c r="BJ136" s="17" t="s">
        <v>88</v>
      </c>
      <c r="BK136" s="150">
        <f>ROUND(I136*H136,2)</f>
        <v>0</v>
      </c>
      <c r="BL136" s="17" t="s">
        <v>120</v>
      </c>
      <c r="BM136" s="149" t="s">
        <v>329</v>
      </c>
    </row>
    <row r="137" spans="2:65" s="1" customFormat="1" ht="58.5" x14ac:dyDescent="0.2">
      <c r="B137" s="33"/>
      <c r="D137" s="155" t="s">
        <v>318</v>
      </c>
      <c r="F137" s="156" t="s">
        <v>9864</v>
      </c>
      <c r="I137" s="153"/>
      <c r="L137" s="33"/>
      <c r="M137" s="154"/>
      <c r="T137" s="57"/>
      <c r="AT137" s="17" t="s">
        <v>318</v>
      </c>
      <c r="AU137" s="17" t="s">
        <v>88</v>
      </c>
    </row>
    <row r="138" spans="2:65" s="11" customFormat="1" ht="25.9" customHeight="1" x14ac:dyDescent="0.2">
      <c r="B138" s="125"/>
      <c r="D138" s="126" t="s">
        <v>80</v>
      </c>
      <c r="E138" s="127" t="s">
        <v>6203</v>
      </c>
      <c r="F138" s="127" t="s">
        <v>9865</v>
      </c>
      <c r="I138" s="128"/>
      <c r="J138" s="129">
        <f>BK138</f>
        <v>0</v>
      </c>
      <c r="L138" s="125"/>
      <c r="M138" s="130"/>
      <c r="P138" s="131">
        <f>SUM(P139:P156)</f>
        <v>0</v>
      </c>
      <c r="R138" s="131">
        <f>SUM(R139:R156)</f>
        <v>0</v>
      </c>
      <c r="T138" s="132">
        <f>SUM(T139:T156)</f>
        <v>0</v>
      </c>
      <c r="AR138" s="126" t="s">
        <v>88</v>
      </c>
      <c r="AT138" s="133" t="s">
        <v>80</v>
      </c>
      <c r="AU138" s="133" t="s">
        <v>81</v>
      </c>
      <c r="AY138" s="126" t="s">
        <v>309</v>
      </c>
      <c r="BK138" s="134">
        <f>SUM(BK139:BK156)</f>
        <v>0</v>
      </c>
    </row>
    <row r="139" spans="2:65" s="1" customFormat="1" ht="16.5" customHeight="1" x14ac:dyDescent="0.2">
      <c r="B139" s="137"/>
      <c r="C139" s="138" t="s">
        <v>331</v>
      </c>
      <c r="D139" s="138" t="s">
        <v>311</v>
      </c>
      <c r="E139" s="139" t="s">
        <v>9866</v>
      </c>
      <c r="F139" s="140" t="s">
        <v>9867</v>
      </c>
      <c r="G139" s="141" t="s">
        <v>2702</v>
      </c>
      <c r="H139" s="142">
        <v>64</v>
      </c>
      <c r="I139" s="143"/>
      <c r="J139" s="144">
        <f>ROUND(I139*H139,2)</f>
        <v>0</v>
      </c>
      <c r="K139" s="140" t="s">
        <v>366</v>
      </c>
      <c r="L139" s="33"/>
      <c r="M139" s="145" t="s">
        <v>1</v>
      </c>
      <c r="N139" s="146" t="s">
        <v>46</v>
      </c>
      <c r="P139" s="147">
        <f>O139*H139</f>
        <v>0</v>
      </c>
      <c r="Q139" s="147">
        <v>0</v>
      </c>
      <c r="R139" s="147">
        <f>Q139*H139</f>
        <v>0</v>
      </c>
      <c r="S139" s="147">
        <v>0</v>
      </c>
      <c r="T139" s="148">
        <f>S139*H139</f>
        <v>0</v>
      </c>
      <c r="AR139" s="149" t="s">
        <v>120</v>
      </c>
      <c r="AT139" s="149" t="s">
        <v>311</v>
      </c>
      <c r="AU139" s="149" t="s">
        <v>88</v>
      </c>
      <c r="AY139" s="17" t="s">
        <v>309</v>
      </c>
      <c r="BE139" s="150">
        <f>IF(N139="základní",J139,0)</f>
        <v>0</v>
      </c>
      <c r="BF139" s="150">
        <f>IF(N139="snížená",J139,0)</f>
        <v>0</v>
      </c>
      <c r="BG139" s="150">
        <f>IF(N139="zákl. přenesená",J139,0)</f>
        <v>0</v>
      </c>
      <c r="BH139" s="150">
        <f>IF(N139="sníž. přenesená",J139,0)</f>
        <v>0</v>
      </c>
      <c r="BI139" s="150">
        <f>IF(N139="nulová",J139,0)</f>
        <v>0</v>
      </c>
      <c r="BJ139" s="17" t="s">
        <v>88</v>
      </c>
      <c r="BK139" s="150">
        <f>ROUND(I139*H139,2)</f>
        <v>0</v>
      </c>
      <c r="BL139" s="17" t="s">
        <v>120</v>
      </c>
      <c r="BM139" s="149" t="s">
        <v>334</v>
      </c>
    </row>
    <row r="140" spans="2:65" s="1" customFormat="1" ht="29.25" x14ac:dyDescent="0.2">
      <c r="B140" s="33"/>
      <c r="D140" s="155" t="s">
        <v>318</v>
      </c>
      <c r="F140" s="156" t="s">
        <v>9868</v>
      </c>
      <c r="I140" s="153"/>
      <c r="L140" s="33"/>
      <c r="M140" s="154"/>
      <c r="T140" s="57"/>
      <c r="AT140" s="17" t="s">
        <v>318</v>
      </c>
      <c r="AU140" s="17" t="s">
        <v>88</v>
      </c>
    </row>
    <row r="141" spans="2:65" s="1" customFormat="1" ht="16.5" customHeight="1" x14ac:dyDescent="0.2">
      <c r="B141" s="137"/>
      <c r="C141" s="138" t="s">
        <v>325</v>
      </c>
      <c r="D141" s="138" t="s">
        <v>311</v>
      </c>
      <c r="E141" s="139" t="s">
        <v>9869</v>
      </c>
      <c r="F141" s="140" t="s">
        <v>9870</v>
      </c>
      <c r="G141" s="141" t="s">
        <v>434</v>
      </c>
      <c r="H141" s="142">
        <v>1400</v>
      </c>
      <c r="I141" s="143"/>
      <c r="J141" s="144">
        <f>ROUND(I141*H141,2)</f>
        <v>0</v>
      </c>
      <c r="K141" s="140" t="s">
        <v>366</v>
      </c>
      <c r="L141" s="33"/>
      <c r="M141" s="145" t="s">
        <v>1</v>
      </c>
      <c r="N141" s="146" t="s">
        <v>46</v>
      </c>
      <c r="P141" s="147">
        <f>O141*H141</f>
        <v>0</v>
      </c>
      <c r="Q141" s="147">
        <v>0</v>
      </c>
      <c r="R141" s="147">
        <f>Q141*H141</f>
        <v>0</v>
      </c>
      <c r="S141" s="147">
        <v>0</v>
      </c>
      <c r="T141" s="148">
        <f>S141*H141</f>
        <v>0</v>
      </c>
      <c r="AR141" s="149" t="s">
        <v>120</v>
      </c>
      <c r="AT141" s="149" t="s">
        <v>311</v>
      </c>
      <c r="AU141" s="149" t="s">
        <v>88</v>
      </c>
      <c r="AY141" s="17" t="s">
        <v>309</v>
      </c>
      <c r="BE141" s="150">
        <f>IF(N141="základní",J141,0)</f>
        <v>0</v>
      </c>
      <c r="BF141" s="150">
        <f>IF(N141="snížená",J141,0)</f>
        <v>0</v>
      </c>
      <c r="BG141" s="150">
        <f>IF(N141="zákl. přenesená",J141,0)</f>
        <v>0</v>
      </c>
      <c r="BH141" s="150">
        <f>IF(N141="sníž. přenesená",J141,0)</f>
        <v>0</v>
      </c>
      <c r="BI141" s="150">
        <f>IF(N141="nulová",J141,0)</f>
        <v>0</v>
      </c>
      <c r="BJ141" s="17" t="s">
        <v>88</v>
      </c>
      <c r="BK141" s="150">
        <f>ROUND(I141*H141,2)</f>
        <v>0</v>
      </c>
      <c r="BL141" s="17" t="s">
        <v>120</v>
      </c>
      <c r="BM141" s="149" t="s">
        <v>8</v>
      </c>
    </row>
    <row r="142" spans="2:65" s="1" customFormat="1" ht="16.5" customHeight="1" x14ac:dyDescent="0.2">
      <c r="B142" s="137"/>
      <c r="C142" s="138" t="s">
        <v>339</v>
      </c>
      <c r="D142" s="138" t="s">
        <v>311</v>
      </c>
      <c r="E142" s="139" t="s">
        <v>9871</v>
      </c>
      <c r="F142" s="140" t="s">
        <v>9872</v>
      </c>
      <c r="G142" s="141" t="s">
        <v>2702</v>
      </c>
      <c r="H142" s="142">
        <v>20</v>
      </c>
      <c r="I142" s="143"/>
      <c r="J142" s="144">
        <f>ROUND(I142*H142,2)</f>
        <v>0</v>
      </c>
      <c r="K142" s="140" t="s">
        <v>366</v>
      </c>
      <c r="L142" s="33"/>
      <c r="M142" s="145" t="s">
        <v>1</v>
      </c>
      <c r="N142" s="146" t="s">
        <v>46</v>
      </c>
      <c r="P142" s="147">
        <f>O142*H142</f>
        <v>0</v>
      </c>
      <c r="Q142" s="147">
        <v>0</v>
      </c>
      <c r="R142" s="147">
        <f>Q142*H142</f>
        <v>0</v>
      </c>
      <c r="S142" s="147">
        <v>0</v>
      </c>
      <c r="T142" s="148">
        <f>S142*H142</f>
        <v>0</v>
      </c>
      <c r="AR142" s="149" t="s">
        <v>120</v>
      </c>
      <c r="AT142" s="149" t="s">
        <v>311</v>
      </c>
      <c r="AU142" s="149" t="s">
        <v>88</v>
      </c>
      <c r="AY142" s="17" t="s">
        <v>309</v>
      </c>
      <c r="BE142" s="150">
        <f>IF(N142="základní",J142,0)</f>
        <v>0</v>
      </c>
      <c r="BF142" s="150">
        <f>IF(N142="snížená",J142,0)</f>
        <v>0</v>
      </c>
      <c r="BG142" s="150">
        <f>IF(N142="zákl. přenesená",J142,0)</f>
        <v>0</v>
      </c>
      <c r="BH142" s="150">
        <f>IF(N142="sníž. přenesená",J142,0)</f>
        <v>0</v>
      </c>
      <c r="BI142" s="150">
        <f>IF(N142="nulová",J142,0)</f>
        <v>0</v>
      </c>
      <c r="BJ142" s="17" t="s">
        <v>88</v>
      </c>
      <c r="BK142" s="150">
        <f>ROUND(I142*H142,2)</f>
        <v>0</v>
      </c>
      <c r="BL142" s="17" t="s">
        <v>120</v>
      </c>
      <c r="BM142" s="149" t="s">
        <v>342</v>
      </c>
    </row>
    <row r="143" spans="2:65" s="1" customFormat="1" ht="16.5" customHeight="1" x14ac:dyDescent="0.2">
      <c r="B143" s="137"/>
      <c r="C143" s="138" t="s">
        <v>329</v>
      </c>
      <c r="D143" s="138" t="s">
        <v>311</v>
      </c>
      <c r="E143" s="139" t="s">
        <v>9873</v>
      </c>
      <c r="F143" s="140" t="s">
        <v>9874</v>
      </c>
      <c r="G143" s="141" t="s">
        <v>2702</v>
      </c>
      <c r="H143" s="142">
        <v>10</v>
      </c>
      <c r="I143" s="143"/>
      <c r="J143" s="144">
        <f>ROUND(I143*H143,2)</f>
        <v>0</v>
      </c>
      <c r="K143" s="140" t="s">
        <v>366</v>
      </c>
      <c r="L143" s="33"/>
      <c r="M143" s="145" t="s">
        <v>1</v>
      </c>
      <c r="N143" s="146" t="s">
        <v>46</v>
      </c>
      <c r="P143" s="147">
        <f>O143*H143</f>
        <v>0</v>
      </c>
      <c r="Q143" s="147">
        <v>0</v>
      </c>
      <c r="R143" s="147">
        <f>Q143*H143</f>
        <v>0</v>
      </c>
      <c r="S143" s="147">
        <v>0</v>
      </c>
      <c r="T143" s="148">
        <f>S143*H143</f>
        <v>0</v>
      </c>
      <c r="AR143" s="149" t="s">
        <v>120</v>
      </c>
      <c r="AT143" s="149" t="s">
        <v>311</v>
      </c>
      <c r="AU143" s="149" t="s">
        <v>88</v>
      </c>
      <c r="AY143" s="17" t="s">
        <v>309</v>
      </c>
      <c r="BE143" s="150">
        <f>IF(N143="základní",J143,0)</f>
        <v>0</v>
      </c>
      <c r="BF143" s="150">
        <f>IF(N143="snížená",J143,0)</f>
        <v>0</v>
      </c>
      <c r="BG143" s="150">
        <f>IF(N143="zákl. přenesená",J143,0)</f>
        <v>0</v>
      </c>
      <c r="BH143" s="150">
        <f>IF(N143="sníž. přenesená",J143,0)</f>
        <v>0</v>
      </c>
      <c r="BI143" s="150">
        <f>IF(N143="nulová",J143,0)</f>
        <v>0</v>
      </c>
      <c r="BJ143" s="17" t="s">
        <v>88</v>
      </c>
      <c r="BK143" s="150">
        <f>ROUND(I143*H143,2)</f>
        <v>0</v>
      </c>
      <c r="BL143" s="17" t="s">
        <v>120</v>
      </c>
      <c r="BM143" s="149" t="s">
        <v>346</v>
      </c>
    </row>
    <row r="144" spans="2:65" s="1" customFormat="1" ht="16.5" customHeight="1" x14ac:dyDescent="0.2">
      <c r="B144" s="137"/>
      <c r="C144" s="138" t="s">
        <v>348</v>
      </c>
      <c r="D144" s="138" t="s">
        <v>311</v>
      </c>
      <c r="E144" s="139" t="s">
        <v>9875</v>
      </c>
      <c r="F144" s="140" t="s">
        <v>9876</v>
      </c>
      <c r="G144" s="141" t="s">
        <v>2702</v>
      </c>
      <c r="H144" s="142">
        <v>80</v>
      </c>
      <c r="I144" s="143"/>
      <c r="J144" s="144">
        <f>ROUND(I144*H144,2)</f>
        <v>0</v>
      </c>
      <c r="K144" s="140" t="s">
        <v>366</v>
      </c>
      <c r="L144" s="33"/>
      <c r="M144" s="145" t="s">
        <v>1</v>
      </c>
      <c r="N144" s="146" t="s">
        <v>46</v>
      </c>
      <c r="P144" s="147">
        <f>O144*H144</f>
        <v>0</v>
      </c>
      <c r="Q144" s="147">
        <v>0</v>
      </c>
      <c r="R144" s="147">
        <f>Q144*H144</f>
        <v>0</v>
      </c>
      <c r="S144" s="147">
        <v>0</v>
      </c>
      <c r="T144" s="148">
        <f>S144*H144</f>
        <v>0</v>
      </c>
      <c r="AR144" s="149" t="s">
        <v>120</v>
      </c>
      <c r="AT144" s="149" t="s">
        <v>311</v>
      </c>
      <c r="AU144" s="149" t="s">
        <v>88</v>
      </c>
      <c r="AY144" s="17" t="s">
        <v>309</v>
      </c>
      <c r="BE144" s="150">
        <f>IF(N144="základní",J144,0)</f>
        <v>0</v>
      </c>
      <c r="BF144" s="150">
        <f>IF(N144="snížená",J144,0)</f>
        <v>0</v>
      </c>
      <c r="BG144" s="150">
        <f>IF(N144="zákl. přenesená",J144,0)</f>
        <v>0</v>
      </c>
      <c r="BH144" s="150">
        <f>IF(N144="sníž. přenesená",J144,0)</f>
        <v>0</v>
      </c>
      <c r="BI144" s="150">
        <f>IF(N144="nulová",J144,0)</f>
        <v>0</v>
      </c>
      <c r="BJ144" s="17" t="s">
        <v>88</v>
      </c>
      <c r="BK144" s="150">
        <f>ROUND(I144*H144,2)</f>
        <v>0</v>
      </c>
      <c r="BL144" s="17" t="s">
        <v>120</v>
      </c>
      <c r="BM144" s="149" t="s">
        <v>351</v>
      </c>
    </row>
    <row r="145" spans="2:65" s="1" customFormat="1" ht="16.5" customHeight="1" x14ac:dyDescent="0.2">
      <c r="B145" s="137"/>
      <c r="C145" s="138" t="s">
        <v>334</v>
      </c>
      <c r="D145" s="138" t="s">
        <v>311</v>
      </c>
      <c r="E145" s="139" t="s">
        <v>9877</v>
      </c>
      <c r="F145" s="140" t="s">
        <v>9878</v>
      </c>
      <c r="G145" s="141" t="s">
        <v>2702</v>
      </c>
      <c r="H145" s="142">
        <v>2</v>
      </c>
      <c r="I145" s="143"/>
      <c r="J145" s="144">
        <f>ROUND(I145*H145,2)</f>
        <v>0</v>
      </c>
      <c r="K145" s="140" t="s">
        <v>366</v>
      </c>
      <c r="L145" s="33"/>
      <c r="M145" s="145" t="s">
        <v>1</v>
      </c>
      <c r="N145" s="146" t="s">
        <v>46</v>
      </c>
      <c r="P145" s="147">
        <f>O145*H145</f>
        <v>0</v>
      </c>
      <c r="Q145" s="147">
        <v>0</v>
      </c>
      <c r="R145" s="147">
        <f>Q145*H145</f>
        <v>0</v>
      </c>
      <c r="S145" s="147">
        <v>0</v>
      </c>
      <c r="T145" s="148">
        <f>S145*H145</f>
        <v>0</v>
      </c>
      <c r="AR145" s="149" t="s">
        <v>120</v>
      </c>
      <c r="AT145" s="149" t="s">
        <v>311</v>
      </c>
      <c r="AU145" s="149" t="s">
        <v>88</v>
      </c>
      <c r="AY145" s="17" t="s">
        <v>309</v>
      </c>
      <c r="BE145" s="150">
        <f>IF(N145="základní",J145,0)</f>
        <v>0</v>
      </c>
      <c r="BF145" s="150">
        <f>IF(N145="snížená",J145,0)</f>
        <v>0</v>
      </c>
      <c r="BG145" s="150">
        <f>IF(N145="zákl. přenesená",J145,0)</f>
        <v>0</v>
      </c>
      <c r="BH145" s="150">
        <f>IF(N145="sníž. přenesená",J145,0)</f>
        <v>0</v>
      </c>
      <c r="BI145" s="150">
        <f>IF(N145="nulová",J145,0)</f>
        <v>0</v>
      </c>
      <c r="BJ145" s="17" t="s">
        <v>88</v>
      </c>
      <c r="BK145" s="150">
        <f>ROUND(I145*H145,2)</f>
        <v>0</v>
      </c>
      <c r="BL145" s="17" t="s">
        <v>120</v>
      </c>
      <c r="BM145" s="149" t="s">
        <v>355</v>
      </c>
    </row>
    <row r="146" spans="2:65" s="1" customFormat="1" ht="97.5" x14ac:dyDescent="0.2">
      <c r="B146" s="33"/>
      <c r="D146" s="155" t="s">
        <v>318</v>
      </c>
      <c r="F146" s="156" t="s">
        <v>9879</v>
      </c>
      <c r="I146" s="153"/>
      <c r="L146" s="33"/>
      <c r="M146" s="154"/>
      <c r="T146" s="57"/>
      <c r="AT146" s="17" t="s">
        <v>318</v>
      </c>
      <c r="AU146" s="17" t="s">
        <v>88</v>
      </c>
    </row>
    <row r="147" spans="2:65" s="1" customFormat="1" ht="16.5" customHeight="1" x14ac:dyDescent="0.2">
      <c r="B147" s="137"/>
      <c r="C147" s="138" t="s">
        <v>357</v>
      </c>
      <c r="D147" s="138" t="s">
        <v>311</v>
      </c>
      <c r="E147" s="139" t="s">
        <v>9880</v>
      </c>
      <c r="F147" s="140" t="s">
        <v>9881</v>
      </c>
      <c r="G147" s="141" t="s">
        <v>2702</v>
      </c>
      <c r="H147" s="142">
        <v>1</v>
      </c>
      <c r="I147" s="143"/>
      <c r="J147" s="144">
        <f>ROUND(I147*H147,2)</f>
        <v>0</v>
      </c>
      <c r="K147" s="140" t="s">
        <v>366</v>
      </c>
      <c r="L147" s="33"/>
      <c r="M147" s="145" t="s">
        <v>1</v>
      </c>
      <c r="N147" s="146" t="s">
        <v>46</v>
      </c>
      <c r="P147" s="147">
        <f>O147*H147</f>
        <v>0</v>
      </c>
      <c r="Q147" s="147">
        <v>0</v>
      </c>
      <c r="R147" s="147">
        <f>Q147*H147</f>
        <v>0</v>
      </c>
      <c r="S147" s="147">
        <v>0</v>
      </c>
      <c r="T147" s="148">
        <f>S147*H147</f>
        <v>0</v>
      </c>
      <c r="AR147" s="149" t="s">
        <v>120</v>
      </c>
      <c r="AT147" s="149" t="s">
        <v>311</v>
      </c>
      <c r="AU147" s="149" t="s">
        <v>88</v>
      </c>
      <c r="AY147" s="17" t="s">
        <v>309</v>
      </c>
      <c r="BE147" s="150">
        <f>IF(N147="základní",J147,0)</f>
        <v>0</v>
      </c>
      <c r="BF147" s="150">
        <f>IF(N147="snížená",J147,0)</f>
        <v>0</v>
      </c>
      <c r="BG147" s="150">
        <f>IF(N147="zákl. přenesená",J147,0)</f>
        <v>0</v>
      </c>
      <c r="BH147" s="150">
        <f>IF(N147="sníž. přenesená",J147,0)</f>
        <v>0</v>
      </c>
      <c r="BI147" s="150">
        <f>IF(N147="nulová",J147,0)</f>
        <v>0</v>
      </c>
      <c r="BJ147" s="17" t="s">
        <v>88</v>
      </c>
      <c r="BK147" s="150">
        <f>ROUND(I147*H147,2)</f>
        <v>0</v>
      </c>
      <c r="BL147" s="17" t="s">
        <v>120</v>
      </c>
      <c r="BM147" s="149" t="s">
        <v>361</v>
      </c>
    </row>
    <row r="148" spans="2:65" s="1" customFormat="1" ht="97.5" x14ac:dyDescent="0.2">
      <c r="B148" s="33"/>
      <c r="D148" s="155" t="s">
        <v>318</v>
      </c>
      <c r="F148" s="156" t="s">
        <v>9882</v>
      </c>
      <c r="I148" s="153"/>
      <c r="L148" s="33"/>
      <c r="M148" s="154"/>
      <c r="T148" s="57"/>
      <c r="AT148" s="17" t="s">
        <v>318</v>
      </c>
      <c r="AU148" s="17" t="s">
        <v>88</v>
      </c>
    </row>
    <row r="149" spans="2:65" s="1" customFormat="1" ht="16.5" customHeight="1" x14ac:dyDescent="0.2">
      <c r="B149" s="137"/>
      <c r="C149" s="138" t="s">
        <v>8</v>
      </c>
      <c r="D149" s="138" t="s">
        <v>311</v>
      </c>
      <c r="E149" s="139" t="s">
        <v>9883</v>
      </c>
      <c r="F149" s="140" t="s">
        <v>9884</v>
      </c>
      <c r="G149" s="141" t="s">
        <v>2702</v>
      </c>
      <c r="H149" s="142">
        <v>3</v>
      </c>
      <c r="I149" s="143"/>
      <c r="J149" s="144">
        <f>ROUND(I149*H149,2)</f>
        <v>0</v>
      </c>
      <c r="K149" s="140" t="s">
        <v>366</v>
      </c>
      <c r="L149" s="33"/>
      <c r="M149" s="145" t="s">
        <v>1</v>
      </c>
      <c r="N149" s="146" t="s">
        <v>46</v>
      </c>
      <c r="P149" s="147">
        <f>O149*H149</f>
        <v>0</v>
      </c>
      <c r="Q149" s="147">
        <v>0</v>
      </c>
      <c r="R149" s="147">
        <f>Q149*H149</f>
        <v>0</v>
      </c>
      <c r="S149" s="147">
        <v>0</v>
      </c>
      <c r="T149" s="148">
        <f>S149*H149</f>
        <v>0</v>
      </c>
      <c r="AR149" s="149" t="s">
        <v>120</v>
      </c>
      <c r="AT149" s="149" t="s">
        <v>311</v>
      </c>
      <c r="AU149" s="149" t="s">
        <v>88</v>
      </c>
      <c r="AY149" s="17" t="s">
        <v>309</v>
      </c>
      <c r="BE149" s="150">
        <f>IF(N149="základní",J149,0)</f>
        <v>0</v>
      </c>
      <c r="BF149" s="150">
        <f>IF(N149="snížená",J149,0)</f>
        <v>0</v>
      </c>
      <c r="BG149" s="150">
        <f>IF(N149="zákl. přenesená",J149,0)</f>
        <v>0</v>
      </c>
      <c r="BH149" s="150">
        <f>IF(N149="sníž. přenesená",J149,0)</f>
        <v>0</v>
      </c>
      <c r="BI149" s="150">
        <f>IF(N149="nulová",J149,0)</f>
        <v>0</v>
      </c>
      <c r="BJ149" s="17" t="s">
        <v>88</v>
      </c>
      <c r="BK149" s="150">
        <f>ROUND(I149*H149,2)</f>
        <v>0</v>
      </c>
      <c r="BL149" s="17" t="s">
        <v>120</v>
      </c>
      <c r="BM149" s="149" t="s">
        <v>367</v>
      </c>
    </row>
    <row r="150" spans="2:65" s="1" customFormat="1" ht="16.5" customHeight="1" x14ac:dyDescent="0.2">
      <c r="B150" s="137"/>
      <c r="C150" s="138" t="s">
        <v>368</v>
      </c>
      <c r="D150" s="138" t="s">
        <v>311</v>
      </c>
      <c r="E150" s="139" t="s">
        <v>9885</v>
      </c>
      <c r="F150" s="140" t="s">
        <v>9886</v>
      </c>
      <c r="G150" s="141" t="s">
        <v>2702</v>
      </c>
      <c r="H150" s="142">
        <v>6</v>
      </c>
      <c r="I150" s="143"/>
      <c r="J150" s="144">
        <f>ROUND(I150*H150,2)</f>
        <v>0</v>
      </c>
      <c r="K150" s="140" t="s">
        <v>366</v>
      </c>
      <c r="L150" s="33"/>
      <c r="M150" s="145" t="s">
        <v>1</v>
      </c>
      <c r="N150" s="146" t="s">
        <v>46</v>
      </c>
      <c r="P150" s="147">
        <f>O150*H150</f>
        <v>0</v>
      </c>
      <c r="Q150" s="147">
        <v>0</v>
      </c>
      <c r="R150" s="147">
        <f>Q150*H150</f>
        <v>0</v>
      </c>
      <c r="S150" s="147">
        <v>0</v>
      </c>
      <c r="T150" s="148">
        <f>S150*H150</f>
        <v>0</v>
      </c>
      <c r="AR150" s="149" t="s">
        <v>120</v>
      </c>
      <c r="AT150" s="149" t="s">
        <v>311</v>
      </c>
      <c r="AU150" s="149" t="s">
        <v>88</v>
      </c>
      <c r="AY150" s="17" t="s">
        <v>309</v>
      </c>
      <c r="BE150" s="150">
        <f>IF(N150="základní",J150,0)</f>
        <v>0</v>
      </c>
      <c r="BF150" s="150">
        <f>IF(N150="snížená",J150,0)</f>
        <v>0</v>
      </c>
      <c r="BG150" s="150">
        <f>IF(N150="zákl. přenesená",J150,0)</f>
        <v>0</v>
      </c>
      <c r="BH150" s="150">
        <f>IF(N150="sníž. přenesená",J150,0)</f>
        <v>0</v>
      </c>
      <c r="BI150" s="150">
        <f>IF(N150="nulová",J150,0)</f>
        <v>0</v>
      </c>
      <c r="BJ150" s="17" t="s">
        <v>88</v>
      </c>
      <c r="BK150" s="150">
        <f>ROUND(I150*H150,2)</f>
        <v>0</v>
      </c>
      <c r="BL150" s="17" t="s">
        <v>120</v>
      </c>
      <c r="BM150" s="149" t="s">
        <v>371</v>
      </c>
    </row>
    <row r="151" spans="2:65" s="1" customFormat="1" ht="16.5" customHeight="1" x14ac:dyDescent="0.2">
      <c r="B151" s="137"/>
      <c r="C151" s="138" t="s">
        <v>342</v>
      </c>
      <c r="D151" s="138" t="s">
        <v>311</v>
      </c>
      <c r="E151" s="139" t="s">
        <v>9887</v>
      </c>
      <c r="F151" s="140" t="s">
        <v>9888</v>
      </c>
      <c r="G151" s="141" t="s">
        <v>2702</v>
      </c>
      <c r="H151" s="142">
        <v>6</v>
      </c>
      <c r="I151" s="143"/>
      <c r="J151" s="144">
        <f>ROUND(I151*H151,2)</f>
        <v>0</v>
      </c>
      <c r="K151" s="140" t="s">
        <v>366</v>
      </c>
      <c r="L151" s="33"/>
      <c r="M151" s="145" t="s">
        <v>1</v>
      </c>
      <c r="N151" s="146" t="s">
        <v>46</v>
      </c>
      <c r="P151" s="147">
        <f>O151*H151</f>
        <v>0</v>
      </c>
      <c r="Q151" s="147">
        <v>0</v>
      </c>
      <c r="R151" s="147">
        <f>Q151*H151</f>
        <v>0</v>
      </c>
      <c r="S151" s="147">
        <v>0</v>
      </c>
      <c r="T151" s="148">
        <f>S151*H151</f>
        <v>0</v>
      </c>
      <c r="AR151" s="149" t="s">
        <v>120</v>
      </c>
      <c r="AT151" s="149" t="s">
        <v>311</v>
      </c>
      <c r="AU151" s="149" t="s">
        <v>88</v>
      </c>
      <c r="AY151" s="17" t="s">
        <v>309</v>
      </c>
      <c r="BE151" s="150">
        <f>IF(N151="základní",J151,0)</f>
        <v>0</v>
      </c>
      <c r="BF151" s="150">
        <f>IF(N151="snížená",J151,0)</f>
        <v>0</v>
      </c>
      <c r="BG151" s="150">
        <f>IF(N151="zákl. přenesená",J151,0)</f>
        <v>0</v>
      </c>
      <c r="BH151" s="150">
        <f>IF(N151="sníž. přenesená",J151,0)</f>
        <v>0</v>
      </c>
      <c r="BI151" s="150">
        <f>IF(N151="nulová",J151,0)</f>
        <v>0</v>
      </c>
      <c r="BJ151" s="17" t="s">
        <v>88</v>
      </c>
      <c r="BK151" s="150">
        <f>ROUND(I151*H151,2)</f>
        <v>0</v>
      </c>
      <c r="BL151" s="17" t="s">
        <v>120</v>
      </c>
      <c r="BM151" s="149" t="s">
        <v>376</v>
      </c>
    </row>
    <row r="152" spans="2:65" s="1" customFormat="1" ht="21.75" customHeight="1" x14ac:dyDescent="0.2">
      <c r="B152" s="137"/>
      <c r="C152" s="138" t="s">
        <v>378</v>
      </c>
      <c r="D152" s="138" t="s">
        <v>311</v>
      </c>
      <c r="E152" s="139" t="s">
        <v>9889</v>
      </c>
      <c r="F152" s="140" t="s">
        <v>9890</v>
      </c>
      <c r="G152" s="141" t="s">
        <v>365</v>
      </c>
      <c r="H152" s="142">
        <v>3</v>
      </c>
      <c r="I152" s="143"/>
      <c r="J152" s="144">
        <f>ROUND(I152*H152,2)</f>
        <v>0</v>
      </c>
      <c r="K152" s="140" t="s">
        <v>366</v>
      </c>
      <c r="L152" s="33"/>
      <c r="M152" s="145" t="s">
        <v>1</v>
      </c>
      <c r="N152" s="146" t="s">
        <v>46</v>
      </c>
      <c r="P152" s="147">
        <f>O152*H152</f>
        <v>0</v>
      </c>
      <c r="Q152" s="147">
        <v>0</v>
      </c>
      <c r="R152" s="147">
        <f>Q152*H152</f>
        <v>0</v>
      </c>
      <c r="S152" s="147">
        <v>0</v>
      </c>
      <c r="T152" s="148">
        <f>S152*H152</f>
        <v>0</v>
      </c>
      <c r="AR152" s="149" t="s">
        <v>120</v>
      </c>
      <c r="AT152" s="149" t="s">
        <v>311</v>
      </c>
      <c r="AU152" s="149" t="s">
        <v>88</v>
      </c>
      <c r="AY152" s="17" t="s">
        <v>309</v>
      </c>
      <c r="BE152" s="150">
        <f>IF(N152="základní",J152,0)</f>
        <v>0</v>
      </c>
      <c r="BF152" s="150">
        <f>IF(N152="snížená",J152,0)</f>
        <v>0</v>
      </c>
      <c r="BG152" s="150">
        <f>IF(N152="zákl. přenesená",J152,0)</f>
        <v>0</v>
      </c>
      <c r="BH152" s="150">
        <f>IF(N152="sníž. přenesená",J152,0)</f>
        <v>0</v>
      </c>
      <c r="BI152" s="150">
        <f>IF(N152="nulová",J152,0)</f>
        <v>0</v>
      </c>
      <c r="BJ152" s="17" t="s">
        <v>88</v>
      </c>
      <c r="BK152" s="150">
        <f>ROUND(I152*H152,2)</f>
        <v>0</v>
      </c>
      <c r="BL152" s="17" t="s">
        <v>120</v>
      </c>
      <c r="BM152" s="149" t="s">
        <v>381</v>
      </c>
    </row>
    <row r="153" spans="2:65" s="1" customFormat="1" ht="39" x14ac:dyDescent="0.2">
      <c r="B153" s="33"/>
      <c r="D153" s="155" t="s">
        <v>318</v>
      </c>
      <c r="F153" s="156" t="s">
        <v>9891</v>
      </c>
      <c r="I153" s="153"/>
      <c r="L153" s="33"/>
      <c r="M153" s="154"/>
      <c r="T153" s="57"/>
      <c r="AT153" s="17" t="s">
        <v>318</v>
      </c>
      <c r="AU153" s="17" t="s">
        <v>88</v>
      </c>
    </row>
    <row r="154" spans="2:65" s="1" customFormat="1" ht="44.25" customHeight="1" x14ac:dyDescent="0.2">
      <c r="B154" s="137"/>
      <c r="C154" s="138" t="s">
        <v>346</v>
      </c>
      <c r="D154" s="138" t="s">
        <v>311</v>
      </c>
      <c r="E154" s="139" t="s">
        <v>9892</v>
      </c>
      <c r="F154" s="140" t="s">
        <v>9893</v>
      </c>
      <c r="G154" s="141" t="s">
        <v>365</v>
      </c>
      <c r="H154" s="142">
        <v>1</v>
      </c>
      <c r="I154" s="143"/>
      <c r="J154" s="144">
        <f>ROUND(I154*H154,2)</f>
        <v>0</v>
      </c>
      <c r="K154" s="140" t="s">
        <v>366</v>
      </c>
      <c r="L154" s="33"/>
      <c r="M154" s="145" t="s">
        <v>1</v>
      </c>
      <c r="N154" s="146" t="s">
        <v>46</v>
      </c>
      <c r="P154" s="147">
        <f>O154*H154</f>
        <v>0</v>
      </c>
      <c r="Q154" s="147">
        <v>0</v>
      </c>
      <c r="R154" s="147">
        <f>Q154*H154</f>
        <v>0</v>
      </c>
      <c r="S154" s="147">
        <v>0</v>
      </c>
      <c r="T154" s="148">
        <f>S154*H154</f>
        <v>0</v>
      </c>
      <c r="AR154" s="149" t="s">
        <v>120</v>
      </c>
      <c r="AT154" s="149" t="s">
        <v>311</v>
      </c>
      <c r="AU154" s="149" t="s">
        <v>88</v>
      </c>
      <c r="AY154" s="17" t="s">
        <v>309</v>
      </c>
      <c r="BE154" s="150">
        <f>IF(N154="základní",J154,0)</f>
        <v>0</v>
      </c>
      <c r="BF154" s="150">
        <f>IF(N154="snížená",J154,0)</f>
        <v>0</v>
      </c>
      <c r="BG154" s="150">
        <f>IF(N154="zákl. přenesená",J154,0)</f>
        <v>0</v>
      </c>
      <c r="BH154" s="150">
        <f>IF(N154="sníž. přenesená",J154,0)</f>
        <v>0</v>
      </c>
      <c r="BI154" s="150">
        <f>IF(N154="nulová",J154,0)</f>
        <v>0</v>
      </c>
      <c r="BJ154" s="17" t="s">
        <v>88</v>
      </c>
      <c r="BK154" s="150">
        <f>ROUND(I154*H154,2)</f>
        <v>0</v>
      </c>
      <c r="BL154" s="17" t="s">
        <v>120</v>
      </c>
      <c r="BM154" s="149" t="s">
        <v>385</v>
      </c>
    </row>
    <row r="155" spans="2:65" s="1" customFormat="1" ht="16.5" customHeight="1" x14ac:dyDescent="0.2">
      <c r="B155" s="137"/>
      <c r="C155" s="138" t="s">
        <v>388</v>
      </c>
      <c r="D155" s="138" t="s">
        <v>311</v>
      </c>
      <c r="E155" s="139" t="s">
        <v>9894</v>
      </c>
      <c r="F155" s="140" t="s">
        <v>9895</v>
      </c>
      <c r="G155" s="141" t="s">
        <v>4487</v>
      </c>
      <c r="H155" s="142">
        <v>2900</v>
      </c>
      <c r="I155" s="143"/>
      <c r="J155" s="144">
        <f>ROUND(I155*H155,2)</f>
        <v>0</v>
      </c>
      <c r="K155" s="140" t="s">
        <v>366</v>
      </c>
      <c r="L155" s="33"/>
      <c r="M155" s="145" t="s">
        <v>1</v>
      </c>
      <c r="N155" s="146" t="s">
        <v>46</v>
      </c>
      <c r="P155" s="147">
        <f>O155*H155</f>
        <v>0</v>
      </c>
      <c r="Q155" s="147">
        <v>0</v>
      </c>
      <c r="R155" s="147">
        <f>Q155*H155</f>
        <v>0</v>
      </c>
      <c r="S155" s="147">
        <v>0</v>
      </c>
      <c r="T155" s="148">
        <f>S155*H155</f>
        <v>0</v>
      </c>
      <c r="AR155" s="149" t="s">
        <v>120</v>
      </c>
      <c r="AT155" s="149" t="s">
        <v>311</v>
      </c>
      <c r="AU155" s="149" t="s">
        <v>88</v>
      </c>
      <c r="AY155" s="17" t="s">
        <v>309</v>
      </c>
      <c r="BE155" s="150">
        <f>IF(N155="základní",J155,0)</f>
        <v>0</v>
      </c>
      <c r="BF155" s="150">
        <f>IF(N155="snížená",J155,0)</f>
        <v>0</v>
      </c>
      <c r="BG155" s="150">
        <f>IF(N155="zákl. přenesená",J155,0)</f>
        <v>0</v>
      </c>
      <c r="BH155" s="150">
        <f>IF(N155="sníž. přenesená",J155,0)</f>
        <v>0</v>
      </c>
      <c r="BI155" s="150">
        <f>IF(N155="nulová",J155,0)</f>
        <v>0</v>
      </c>
      <c r="BJ155" s="17" t="s">
        <v>88</v>
      </c>
      <c r="BK155" s="150">
        <f>ROUND(I155*H155,2)</f>
        <v>0</v>
      </c>
      <c r="BL155" s="17" t="s">
        <v>120</v>
      </c>
      <c r="BM155" s="149" t="s">
        <v>392</v>
      </c>
    </row>
    <row r="156" spans="2:65" s="1" customFormat="1" ht="39" x14ac:dyDescent="0.2">
      <c r="B156" s="33"/>
      <c r="D156" s="155" t="s">
        <v>318</v>
      </c>
      <c r="F156" s="156" t="s">
        <v>9896</v>
      </c>
      <c r="I156" s="153"/>
      <c r="L156" s="33"/>
      <c r="M156" s="154"/>
      <c r="T156" s="57"/>
      <c r="AT156" s="17" t="s">
        <v>318</v>
      </c>
      <c r="AU156" s="17" t="s">
        <v>88</v>
      </c>
    </row>
    <row r="157" spans="2:65" s="11" customFormat="1" ht="25.9" customHeight="1" x14ac:dyDescent="0.2">
      <c r="B157" s="125"/>
      <c r="D157" s="126" t="s">
        <v>80</v>
      </c>
      <c r="E157" s="127" t="s">
        <v>6263</v>
      </c>
      <c r="F157" s="127" t="s">
        <v>9897</v>
      </c>
      <c r="I157" s="128"/>
      <c r="J157" s="129">
        <f>BK157</f>
        <v>0</v>
      </c>
      <c r="L157" s="125"/>
      <c r="M157" s="130"/>
      <c r="P157" s="131">
        <f>SUM(P158:P167)</f>
        <v>0</v>
      </c>
      <c r="R157" s="131">
        <f>SUM(R158:R167)</f>
        <v>0</v>
      </c>
      <c r="T157" s="132">
        <f>SUM(T158:T167)</f>
        <v>0</v>
      </c>
      <c r="AR157" s="126" t="s">
        <v>88</v>
      </c>
      <c r="AT157" s="133" t="s">
        <v>80</v>
      </c>
      <c r="AU157" s="133" t="s">
        <v>81</v>
      </c>
      <c r="AY157" s="126" t="s">
        <v>309</v>
      </c>
      <c r="BK157" s="134">
        <f>SUM(BK158:BK167)</f>
        <v>0</v>
      </c>
    </row>
    <row r="158" spans="2:65" s="1" customFormat="1" ht="16.5" customHeight="1" x14ac:dyDescent="0.2">
      <c r="B158" s="137"/>
      <c r="C158" s="138" t="s">
        <v>351</v>
      </c>
      <c r="D158" s="138" t="s">
        <v>311</v>
      </c>
      <c r="E158" s="139" t="s">
        <v>9898</v>
      </c>
      <c r="F158" s="140" t="s">
        <v>9899</v>
      </c>
      <c r="G158" s="141" t="s">
        <v>434</v>
      </c>
      <c r="H158" s="142">
        <v>350</v>
      </c>
      <c r="I158" s="143"/>
      <c r="J158" s="144">
        <f>ROUND(I158*H158,2)</f>
        <v>0</v>
      </c>
      <c r="K158" s="140" t="s">
        <v>366</v>
      </c>
      <c r="L158" s="33"/>
      <c r="M158" s="145" t="s">
        <v>1</v>
      </c>
      <c r="N158" s="146" t="s">
        <v>46</v>
      </c>
      <c r="P158" s="147">
        <f>O158*H158</f>
        <v>0</v>
      </c>
      <c r="Q158" s="147">
        <v>0</v>
      </c>
      <c r="R158" s="147">
        <f>Q158*H158</f>
        <v>0</v>
      </c>
      <c r="S158" s="147">
        <v>0</v>
      </c>
      <c r="T158" s="148">
        <f>S158*H158</f>
        <v>0</v>
      </c>
      <c r="AR158" s="149" t="s">
        <v>120</v>
      </c>
      <c r="AT158" s="149" t="s">
        <v>311</v>
      </c>
      <c r="AU158" s="149" t="s">
        <v>88</v>
      </c>
      <c r="AY158" s="17" t="s">
        <v>309</v>
      </c>
      <c r="BE158" s="150">
        <f>IF(N158="základní",J158,0)</f>
        <v>0</v>
      </c>
      <c r="BF158" s="150">
        <f>IF(N158="snížená",J158,0)</f>
        <v>0</v>
      </c>
      <c r="BG158" s="150">
        <f>IF(N158="zákl. přenesená",J158,0)</f>
        <v>0</v>
      </c>
      <c r="BH158" s="150">
        <f>IF(N158="sníž. přenesená",J158,0)</f>
        <v>0</v>
      </c>
      <c r="BI158" s="150">
        <f>IF(N158="nulová",J158,0)</f>
        <v>0</v>
      </c>
      <c r="BJ158" s="17" t="s">
        <v>88</v>
      </c>
      <c r="BK158" s="150">
        <f>ROUND(I158*H158,2)</f>
        <v>0</v>
      </c>
      <c r="BL158" s="17" t="s">
        <v>120</v>
      </c>
      <c r="BM158" s="149" t="s">
        <v>398</v>
      </c>
    </row>
    <row r="159" spans="2:65" s="1" customFormat="1" ht="58.5" x14ac:dyDescent="0.2">
      <c r="B159" s="33"/>
      <c r="D159" s="155" t="s">
        <v>318</v>
      </c>
      <c r="F159" s="156" t="s">
        <v>9900</v>
      </c>
      <c r="I159" s="153"/>
      <c r="L159" s="33"/>
      <c r="M159" s="154"/>
      <c r="T159" s="57"/>
      <c r="AT159" s="17" t="s">
        <v>318</v>
      </c>
      <c r="AU159" s="17" t="s">
        <v>88</v>
      </c>
    </row>
    <row r="160" spans="2:65" s="1" customFormat="1" ht="16.5" customHeight="1" x14ac:dyDescent="0.2">
      <c r="B160" s="137"/>
      <c r="C160" s="138" t="s">
        <v>399</v>
      </c>
      <c r="D160" s="138" t="s">
        <v>311</v>
      </c>
      <c r="E160" s="139" t="s">
        <v>9901</v>
      </c>
      <c r="F160" s="140" t="s">
        <v>9902</v>
      </c>
      <c r="G160" s="141" t="s">
        <v>434</v>
      </c>
      <c r="H160" s="142">
        <v>1400</v>
      </c>
      <c r="I160" s="143"/>
      <c r="J160" s="144">
        <f t="shared" ref="J160:J167" si="0">ROUND(I160*H160,2)</f>
        <v>0</v>
      </c>
      <c r="K160" s="140" t="s">
        <v>366</v>
      </c>
      <c r="L160" s="33"/>
      <c r="M160" s="145" t="s">
        <v>1</v>
      </c>
      <c r="N160" s="146" t="s">
        <v>46</v>
      </c>
      <c r="P160" s="147">
        <f t="shared" ref="P160:P167" si="1">O160*H160</f>
        <v>0</v>
      </c>
      <c r="Q160" s="147">
        <v>0</v>
      </c>
      <c r="R160" s="147">
        <f t="shared" ref="R160:R167" si="2">Q160*H160</f>
        <v>0</v>
      </c>
      <c r="S160" s="147">
        <v>0</v>
      </c>
      <c r="T160" s="148">
        <f t="shared" ref="T160:T167" si="3">S160*H160</f>
        <v>0</v>
      </c>
      <c r="AR160" s="149" t="s">
        <v>120</v>
      </c>
      <c r="AT160" s="149" t="s">
        <v>311</v>
      </c>
      <c r="AU160" s="149" t="s">
        <v>88</v>
      </c>
      <c r="AY160" s="17" t="s">
        <v>309</v>
      </c>
      <c r="BE160" s="150">
        <f t="shared" ref="BE160:BE167" si="4">IF(N160="základní",J160,0)</f>
        <v>0</v>
      </c>
      <c r="BF160" s="150">
        <f t="shared" ref="BF160:BF167" si="5">IF(N160="snížená",J160,0)</f>
        <v>0</v>
      </c>
      <c r="BG160" s="150">
        <f t="shared" ref="BG160:BG167" si="6">IF(N160="zákl. přenesená",J160,0)</f>
        <v>0</v>
      </c>
      <c r="BH160" s="150">
        <f t="shared" ref="BH160:BH167" si="7">IF(N160="sníž. přenesená",J160,0)</f>
        <v>0</v>
      </c>
      <c r="BI160" s="150">
        <f t="shared" ref="BI160:BI167" si="8">IF(N160="nulová",J160,0)</f>
        <v>0</v>
      </c>
      <c r="BJ160" s="17" t="s">
        <v>88</v>
      </c>
      <c r="BK160" s="150">
        <f t="shared" ref="BK160:BK167" si="9">ROUND(I160*H160,2)</f>
        <v>0</v>
      </c>
      <c r="BL160" s="17" t="s">
        <v>120</v>
      </c>
      <c r="BM160" s="149" t="s">
        <v>402</v>
      </c>
    </row>
    <row r="161" spans="2:65" s="1" customFormat="1" ht="16.5" customHeight="1" x14ac:dyDescent="0.2">
      <c r="B161" s="137"/>
      <c r="C161" s="138" t="s">
        <v>355</v>
      </c>
      <c r="D161" s="138" t="s">
        <v>311</v>
      </c>
      <c r="E161" s="139" t="s">
        <v>9903</v>
      </c>
      <c r="F161" s="140" t="s">
        <v>9904</v>
      </c>
      <c r="G161" s="141" t="s">
        <v>2702</v>
      </c>
      <c r="H161" s="142">
        <v>3</v>
      </c>
      <c r="I161" s="143"/>
      <c r="J161" s="144">
        <f t="shared" si="0"/>
        <v>0</v>
      </c>
      <c r="K161" s="140" t="s">
        <v>366</v>
      </c>
      <c r="L161" s="33"/>
      <c r="M161" s="145" t="s">
        <v>1</v>
      </c>
      <c r="N161" s="146" t="s">
        <v>46</v>
      </c>
      <c r="P161" s="147">
        <f t="shared" si="1"/>
        <v>0</v>
      </c>
      <c r="Q161" s="147">
        <v>0</v>
      </c>
      <c r="R161" s="147">
        <f t="shared" si="2"/>
        <v>0</v>
      </c>
      <c r="S161" s="147">
        <v>0</v>
      </c>
      <c r="T161" s="148">
        <f t="shared" si="3"/>
        <v>0</v>
      </c>
      <c r="AR161" s="149" t="s">
        <v>120</v>
      </c>
      <c r="AT161" s="149" t="s">
        <v>311</v>
      </c>
      <c r="AU161" s="149" t="s">
        <v>88</v>
      </c>
      <c r="AY161" s="17" t="s">
        <v>309</v>
      </c>
      <c r="BE161" s="150">
        <f t="shared" si="4"/>
        <v>0</v>
      </c>
      <c r="BF161" s="150">
        <f t="shared" si="5"/>
        <v>0</v>
      </c>
      <c r="BG161" s="150">
        <f t="shared" si="6"/>
        <v>0</v>
      </c>
      <c r="BH161" s="150">
        <f t="shared" si="7"/>
        <v>0</v>
      </c>
      <c r="BI161" s="150">
        <f t="shared" si="8"/>
        <v>0</v>
      </c>
      <c r="BJ161" s="17" t="s">
        <v>88</v>
      </c>
      <c r="BK161" s="150">
        <f t="shared" si="9"/>
        <v>0</v>
      </c>
      <c r="BL161" s="17" t="s">
        <v>120</v>
      </c>
      <c r="BM161" s="149" t="s">
        <v>406</v>
      </c>
    </row>
    <row r="162" spans="2:65" s="1" customFormat="1" ht="16.5" customHeight="1" x14ac:dyDescent="0.2">
      <c r="B162" s="137"/>
      <c r="C162" s="138" t="s">
        <v>7</v>
      </c>
      <c r="D162" s="138" t="s">
        <v>311</v>
      </c>
      <c r="E162" s="139" t="s">
        <v>9905</v>
      </c>
      <c r="F162" s="140" t="s">
        <v>9906</v>
      </c>
      <c r="G162" s="141" t="s">
        <v>2702</v>
      </c>
      <c r="H162" s="142">
        <v>3</v>
      </c>
      <c r="I162" s="143"/>
      <c r="J162" s="144">
        <f t="shared" si="0"/>
        <v>0</v>
      </c>
      <c r="K162" s="140" t="s">
        <v>366</v>
      </c>
      <c r="L162" s="33"/>
      <c r="M162" s="145" t="s">
        <v>1</v>
      </c>
      <c r="N162" s="146" t="s">
        <v>46</v>
      </c>
      <c r="P162" s="147">
        <f t="shared" si="1"/>
        <v>0</v>
      </c>
      <c r="Q162" s="147">
        <v>0</v>
      </c>
      <c r="R162" s="147">
        <f t="shared" si="2"/>
        <v>0</v>
      </c>
      <c r="S162" s="147">
        <v>0</v>
      </c>
      <c r="T162" s="148">
        <f t="shared" si="3"/>
        <v>0</v>
      </c>
      <c r="AR162" s="149" t="s">
        <v>120</v>
      </c>
      <c r="AT162" s="149" t="s">
        <v>311</v>
      </c>
      <c r="AU162" s="149" t="s">
        <v>88</v>
      </c>
      <c r="AY162" s="17" t="s">
        <v>309</v>
      </c>
      <c r="BE162" s="150">
        <f t="shared" si="4"/>
        <v>0</v>
      </c>
      <c r="BF162" s="150">
        <f t="shared" si="5"/>
        <v>0</v>
      </c>
      <c r="BG162" s="150">
        <f t="shared" si="6"/>
        <v>0</v>
      </c>
      <c r="BH162" s="150">
        <f t="shared" si="7"/>
        <v>0</v>
      </c>
      <c r="BI162" s="150">
        <f t="shared" si="8"/>
        <v>0</v>
      </c>
      <c r="BJ162" s="17" t="s">
        <v>88</v>
      </c>
      <c r="BK162" s="150">
        <f t="shared" si="9"/>
        <v>0</v>
      </c>
      <c r="BL162" s="17" t="s">
        <v>120</v>
      </c>
      <c r="BM162" s="149" t="s">
        <v>410</v>
      </c>
    </row>
    <row r="163" spans="2:65" s="1" customFormat="1" ht="16.5" customHeight="1" x14ac:dyDescent="0.2">
      <c r="B163" s="137"/>
      <c r="C163" s="138" t="s">
        <v>361</v>
      </c>
      <c r="D163" s="138" t="s">
        <v>311</v>
      </c>
      <c r="E163" s="139" t="s">
        <v>9907</v>
      </c>
      <c r="F163" s="140" t="s">
        <v>9908</v>
      </c>
      <c r="G163" s="141" t="s">
        <v>2702</v>
      </c>
      <c r="H163" s="142">
        <v>6</v>
      </c>
      <c r="I163" s="143"/>
      <c r="J163" s="144">
        <f t="shared" si="0"/>
        <v>0</v>
      </c>
      <c r="K163" s="140" t="s">
        <v>366</v>
      </c>
      <c r="L163" s="33"/>
      <c r="M163" s="145" t="s">
        <v>1</v>
      </c>
      <c r="N163" s="146" t="s">
        <v>46</v>
      </c>
      <c r="P163" s="147">
        <f t="shared" si="1"/>
        <v>0</v>
      </c>
      <c r="Q163" s="147">
        <v>0</v>
      </c>
      <c r="R163" s="147">
        <f t="shared" si="2"/>
        <v>0</v>
      </c>
      <c r="S163" s="147">
        <v>0</v>
      </c>
      <c r="T163" s="148">
        <f t="shared" si="3"/>
        <v>0</v>
      </c>
      <c r="AR163" s="149" t="s">
        <v>120</v>
      </c>
      <c r="AT163" s="149" t="s">
        <v>311</v>
      </c>
      <c r="AU163" s="149" t="s">
        <v>88</v>
      </c>
      <c r="AY163" s="17" t="s">
        <v>309</v>
      </c>
      <c r="BE163" s="150">
        <f t="shared" si="4"/>
        <v>0</v>
      </c>
      <c r="BF163" s="150">
        <f t="shared" si="5"/>
        <v>0</v>
      </c>
      <c r="BG163" s="150">
        <f t="shared" si="6"/>
        <v>0</v>
      </c>
      <c r="BH163" s="150">
        <f t="shared" si="7"/>
        <v>0</v>
      </c>
      <c r="BI163" s="150">
        <f t="shared" si="8"/>
        <v>0</v>
      </c>
      <c r="BJ163" s="17" t="s">
        <v>88</v>
      </c>
      <c r="BK163" s="150">
        <f t="shared" si="9"/>
        <v>0</v>
      </c>
      <c r="BL163" s="17" t="s">
        <v>120</v>
      </c>
      <c r="BM163" s="149" t="s">
        <v>414</v>
      </c>
    </row>
    <row r="164" spans="2:65" s="1" customFormat="1" ht="16.5" customHeight="1" x14ac:dyDescent="0.2">
      <c r="B164" s="137"/>
      <c r="C164" s="138" t="s">
        <v>416</v>
      </c>
      <c r="D164" s="138" t="s">
        <v>311</v>
      </c>
      <c r="E164" s="139" t="s">
        <v>9909</v>
      </c>
      <c r="F164" s="140" t="s">
        <v>9910</v>
      </c>
      <c r="G164" s="141" t="s">
        <v>2702</v>
      </c>
      <c r="H164" s="142">
        <v>3</v>
      </c>
      <c r="I164" s="143"/>
      <c r="J164" s="144">
        <f t="shared" si="0"/>
        <v>0</v>
      </c>
      <c r="K164" s="140" t="s">
        <v>366</v>
      </c>
      <c r="L164" s="33"/>
      <c r="M164" s="145" t="s">
        <v>1</v>
      </c>
      <c r="N164" s="146" t="s">
        <v>46</v>
      </c>
      <c r="P164" s="147">
        <f t="shared" si="1"/>
        <v>0</v>
      </c>
      <c r="Q164" s="147">
        <v>0</v>
      </c>
      <c r="R164" s="147">
        <f t="shared" si="2"/>
        <v>0</v>
      </c>
      <c r="S164" s="147">
        <v>0</v>
      </c>
      <c r="T164" s="148">
        <f t="shared" si="3"/>
        <v>0</v>
      </c>
      <c r="AR164" s="149" t="s">
        <v>120</v>
      </c>
      <c r="AT164" s="149" t="s">
        <v>311</v>
      </c>
      <c r="AU164" s="149" t="s">
        <v>88</v>
      </c>
      <c r="AY164" s="17" t="s">
        <v>309</v>
      </c>
      <c r="BE164" s="150">
        <f t="shared" si="4"/>
        <v>0</v>
      </c>
      <c r="BF164" s="150">
        <f t="shared" si="5"/>
        <v>0</v>
      </c>
      <c r="BG164" s="150">
        <f t="shared" si="6"/>
        <v>0</v>
      </c>
      <c r="BH164" s="150">
        <f t="shared" si="7"/>
        <v>0</v>
      </c>
      <c r="BI164" s="150">
        <f t="shared" si="8"/>
        <v>0</v>
      </c>
      <c r="BJ164" s="17" t="s">
        <v>88</v>
      </c>
      <c r="BK164" s="150">
        <f t="shared" si="9"/>
        <v>0</v>
      </c>
      <c r="BL164" s="17" t="s">
        <v>120</v>
      </c>
      <c r="BM164" s="149" t="s">
        <v>420</v>
      </c>
    </row>
    <row r="165" spans="2:65" s="1" customFormat="1" ht="16.5" customHeight="1" x14ac:dyDescent="0.2">
      <c r="B165" s="137"/>
      <c r="C165" s="138" t="s">
        <v>367</v>
      </c>
      <c r="D165" s="138" t="s">
        <v>311</v>
      </c>
      <c r="E165" s="139" t="s">
        <v>9911</v>
      </c>
      <c r="F165" s="140" t="s">
        <v>9912</v>
      </c>
      <c r="G165" s="141" t="s">
        <v>365</v>
      </c>
      <c r="H165" s="142">
        <v>3</v>
      </c>
      <c r="I165" s="143"/>
      <c r="J165" s="144">
        <f t="shared" si="0"/>
        <v>0</v>
      </c>
      <c r="K165" s="140" t="s">
        <v>366</v>
      </c>
      <c r="L165" s="33"/>
      <c r="M165" s="145" t="s">
        <v>1</v>
      </c>
      <c r="N165" s="146" t="s">
        <v>46</v>
      </c>
      <c r="P165" s="147">
        <f t="shared" si="1"/>
        <v>0</v>
      </c>
      <c r="Q165" s="147">
        <v>0</v>
      </c>
      <c r="R165" s="147">
        <f t="shared" si="2"/>
        <v>0</v>
      </c>
      <c r="S165" s="147">
        <v>0</v>
      </c>
      <c r="T165" s="148">
        <f t="shared" si="3"/>
        <v>0</v>
      </c>
      <c r="AR165" s="149" t="s">
        <v>120</v>
      </c>
      <c r="AT165" s="149" t="s">
        <v>311</v>
      </c>
      <c r="AU165" s="149" t="s">
        <v>88</v>
      </c>
      <c r="AY165" s="17" t="s">
        <v>309</v>
      </c>
      <c r="BE165" s="150">
        <f t="shared" si="4"/>
        <v>0</v>
      </c>
      <c r="BF165" s="150">
        <f t="shared" si="5"/>
        <v>0</v>
      </c>
      <c r="BG165" s="150">
        <f t="shared" si="6"/>
        <v>0</v>
      </c>
      <c r="BH165" s="150">
        <f t="shared" si="7"/>
        <v>0</v>
      </c>
      <c r="BI165" s="150">
        <f t="shared" si="8"/>
        <v>0</v>
      </c>
      <c r="BJ165" s="17" t="s">
        <v>88</v>
      </c>
      <c r="BK165" s="150">
        <f t="shared" si="9"/>
        <v>0</v>
      </c>
      <c r="BL165" s="17" t="s">
        <v>120</v>
      </c>
      <c r="BM165" s="149" t="s">
        <v>424</v>
      </c>
    </row>
    <row r="166" spans="2:65" s="1" customFormat="1" ht="24.2" customHeight="1" x14ac:dyDescent="0.2">
      <c r="B166" s="137"/>
      <c r="C166" s="138" t="s">
        <v>426</v>
      </c>
      <c r="D166" s="138" t="s">
        <v>311</v>
      </c>
      <c r="E166" s="139" t="s">
        <v>9913</v>
      </c>
      <c r="F166" s="140" t="s">
        <v>9914</v>
      </c>
      <c r="G166" s="141" t="s">
        <v>4487</v>
      </c>
      <c r="H166" s="142">
        <v>2900</v>
      </c>
      <c r="I166" s="143"/>
      <c r="J166" s="144">
        <f t="shared" si="0"/>
        <v>0</v>
      </c>
      <c r="K166" s="140" t="s">
        <v>366</v>
      </c>
      <c r="L166" s="33"/>
      <c r="M166" s="145" t="s">
        <v>1</v>
      </c>
      <c r="N166" s="146" t="s">
        <v>46</v>
      </c>
      <c r="P166" s="147">
        <f t="shared" si="1"/>
        <v>0</v>
      </c>
      <c r="Q166" s="147">
        <v>0</v>
      </c>
      <c r="R166" s="147">
        <f t="shared" si="2"/>
        <v>0</v>
      </c>
      <c r="S166" s="147">
        <v>0</v>
      </c>
      <c r="T166" s="148">
        <f t="shared" si="3"/>
        <v>0</v>
      </c>
      <c r="AR166" s="149" t="s">
        <v>120</v>
      </c>
      <c r="AT166" s="149" t="s">
        <v>311</v>
      </c>
      <c r="AU166" s="149" t="s">
        <v>88</v>
      </c>
      <c r="AY166" s="17" t="s">
        <v>309</v>
      </c>
      <c r="BE166" s="150">
        <f t="shared" si="4"/>
        <v>0</v>
      </c>
      <c r="BF166" s="150">
        <f t="shared" si="5"/>
        <v>0</v>
      </c>
      <c r="BG166" s="150">
        <f t="shared" si="6"/>
        <v>0</v>
      </c>
      <c r="BH166" s="150">
        <f t="shared" si="7"/>
        <v>0</v>
      </c>
      <c r="BI166" s="150">
        <f t="shared" si="8"/>
        <v>0</v>
      </c>
      <c r="BJ166" s="17" t="s">
        <v>88</v>
      </c>
      <c r="BK166" s="150">
        <f t="shared" si="9"/>
        <v>0</v>
      </c>
      <c r="BL166" s="17" t="s">
        <v>120</v>
      </c>
      <c r="BM166" s="149" t="s">
        <v>429</v>
      </c>
    </row>
    <row r="167" spans="2:65" s="1" customFormat="1" ht="16.5" customHeight="1" x14ac:dyDescent="0.2">
      <c r="B167" s="137"/>
      <c r="C167" s="138" t="s">
        <v>371</v>
      </c>
      <c r="D167" s="138" t="s">
        <v>311</v>
      </c>
      <c r="E167" s="139" t="s">
        <v>9915</v>
      </c>
      <c r="F167" s="140" t="s">
        <v>9916</v>
      </c>
      <c r="G167" s="141" t="s">
        <v>2702</v>
      </c>
      <c r="H167" s="142">
        <v>32</v>
      </c>
      <c r="I167" s="143"/>
      <c r="J167" s="144">
        <f t="shared" si="0"/>
        <v>0</v>
      </c>
      <c r="K167" s="140" t="s">
        <v>366</v>
      </c>
      <c r="L167" s="33"/>
      <c r="M167" s="145" t="s">
        <v>1</v>
      </c>
      <c r="N167" s="146" t="s">
        <v>46</v>
      </c>
      <c r="P167" s="147">
        <f t="shared" si="1"/>
        <v>0</v>
      </c>
      <c r="Q167" s="147">
        <v>0</v>
      </c>
      <c r="R167" s="147">
        <f t="shared" si="2"/>
        <v>0</v>
      </c>
      <c r="S167" s="147">
        <v>0</v>
      </c>
      <c r="T167" s="148">
        <f t="shared" si="3"/>
        <v>0</v>
      </c>
      <c r="AR167" s="149" t="s">
        <v>120</v>
      </c>
      <c r="AT167" s="149" t="s">
        <v>311</v>
      </c>
      <c r="AU167" s="149" t="s">
        <v>88</v>
      </c>
      <c r="AY167" s="17" t="s">
        <v>309</v>
      </c>
      <c r="BE167" s="150">
        <f t="shared" si="4"/>
        <v>0</v>
      </c>
      <c r="BF167" s="150">
        <f t="shared" si="5"/>
        <v>0</v>
      </c>
      <c r="BG167" s="150">
        <f t="shared" si="6"/>
        <v>0</v>
      </c>
      <c r="BH167" s="150">
        <f t="shared" si="7"/>
        <v>0</v>
      </c>
      <c r="BI167" s="150">
        <f t="shared" si="8"/>
        <v>0</v>
      </c>
      <c r="BJ167" s="17" t="s">
        <v>88</v>
      </c>
      <c r="BK167" s="150">
        <f t="shared" si="9"/>
        <v>0</v>
      </c>
      <c r="BL167" s="17" t="s">
        <v>120</v>
      </c>
      <c r="BM167" s="149" t="s">
        <v>435</v>
      </c>
    </row>
    <row r="168" spans="2:65" s="11" customFormat="1" ht="25.9" customHeight="1" x14ac:dyDescent="0.2">
      <c r="B168" s="125"/>
      <c r="D168" s="126" t="s">
        <v>80</v>
      </c>
      <c r="E168" s="127" t="s">
        <v>307</v>
      </c>
      <c r="F168" s="127" t="s">
        <v>307</v>
      </c>
      <c r="I168" s="128"/>
      <c r="J168" s="129">
        <f>BK168</f>
        <v>0</v>
      </c>
      <c r="L168" s="125"/>
      <c r="M168" s="130"/>
      <c r="P168" s="131">
        <f>P169</f>
        <v>0</v>
      </c>
      <c r="R168" s="131">
        <f>R169</f>
        <v>0</v>
      </c>
      <c r="T168" s="132">
        <f>T169</f>
        <v>0</v>
      </c>
      <c r="AR168" s="126" t="s">
        <v>88</v>
      </c>
      <c r="AT168" s="133" t="s">
        <v>80</v>
      </c>
      <c r="AU168" s="133" t="s">
        <v>81</v>
      </c>
      <c r="AY168" s="126" t="s">
        <v>309</v>
      </c>
      <c r="BK168" s="134">
        <f>BK169</f>
        <v>0</v>
      </c>
    </row>
    <row r="169" spans="2:65" s="11" customFormat="1" ht="22.9" customHeight="1" x14ac:dyDescent="0.2">
      <c r="B169" s="125"/>
      <c r="D169" s="126" t="s">
        <v>80</v>
      </c>
      <c r="E169" s="135" t="s">
        <v>7242</v>
      </c>
      <c r="F169" s="135" t="s">
        <v>9917</v>
      </c>
      <c r="I169" s="128"/>
      <c r="J169" s="136">
        <f>BK169</f>
        <v>0</v>
      </c>
      <c r="L169" s="125"/>
      <c r="M169" s="130"/>
      <c r="P169" s="131">
        <f>SUM(P170:P173)</f>
        <v>0</v>
      </c>
      <c r="R169" s="131">
        <f>SUM(R170:R173)</f>
        <v>0</v>
      </c>
      <c r="T169" s="132">
        <f>SUM(T170:T173)</f>
        <v>0</v>
      </c>
      <c r="AR169" s="126" t="s">
        <v>88</v>
      </c>
      <c r="AT169" s="133" t="s">
        <v>80</v>
      </c>
      <c r="AU169" s="133" t="s">
        <v>88</v>
      </c>
      <c r="AY169" s="126" t="s">
        <v>309</v>
      </c>
      <c r="BK169" s="134">
        <f>SUM(BK170:BK173)</f>
        <v>0</v>
      </c>
    </row>
    <row r="170" spans="2:65" s="1" customFormat="1" ht="16.5" customHeight="1" x14ac:dyDescent="0.2">
      <c r="B170" s="137"/>
      <c r="C170" s="138" t="s">
        <v>437</v>
      </c>
      <c r="D170" s="138" t="s">
        <v>311</v>
      </c>
      <c r="E170" s="139" t="s">
        <v>9918</v>
      </c>
      <c r="F170" s="140" t="s">
        <v>9919</v>
      </c>
      <c r="G170" s="141" t="s">
        <v>365</v>
      </c>
      <c r="H170" s="142">
        <v>1</v>
      </c>
      <c r="I170" s="143"/>
      <c r="J170" s="144">
        <f>ROUND(I170*H170,2)</f>
        <v>0</v>
      </c>
      <c r="K170" s="140" t="s">
        <v>366</v>
      </c>
      <c r="L170" s="33"/>
      <c r="M170" s="145" t="s">
        <v>1</v>
      </c>
      <c r="N170" s="146" t="s">
        <v>46</v>
      </c>
      <c r="P170" s="147">
        <f>O170*H170</f>
        <v>0</v>
      </c>
      <c r="Q170" s="147">
        <v>0</v>
      </c>
      <c r="R170" s="147">
        <f>Q170*H170</f>
        <v>0</v>
      </c>
      <c r="S170" s="147">
        <v>0</v>
      </c>
      <c r="T170" s="148">
        <f>S170*H170</f>
        <v>0</v>
      </c>
      <c r="AR170" s="149" t="s">
        <v>120</v>
      </c>
      <c r="AT170" s="149" t="s">
        <v>311</v>
      </c>
      <c r="AU170" s="149" t="s">
        <v>90</v>
      </c>
      <c r="AY170" s="17" t="s">
        <v>309</v>
      </c>
      <c r="BE170" s="150">
        <f>IF(N170="základní",J170,0)</f>
        <v>0</v>
      </c>
      <c r="BF170" s="150">
        <f>IF(N170="snížená",J170,0)</f>
        <v>0</v>
      </c>
      <c r="BG170" s="150">
        <f>IF(N170="zákl. přenesená",J170,0)</f>
        <v>0</v>
      </c>
      <c r="BH170" s="150">
        <f>IF(N170="sníž. přenesená",J170,0)</f>
        <v>0</v>
      </c>
      <c r="BI170" s="150">
        <f>IF(N170="nulová",J170,0)</f>
        <v>0</v>
      </c>
      <c r="BJ170" s="17" t="s">
        <v>88</v>
      </c>
      <c r="BK170" s="150">
        <f>ROUND(I170*H170,2)</f>
        <v>0</v>
      </c>
      <c r="BL170" s="17" t="s">
        <v>120</v>
      </c>
      <c r="BM170" s="149" t="s">
        <v>440</v>
      </c>
    </row>
    <row r="171" spans="2:65" s="1" customFormat="1" ht="37.9" customHeight="1" x14ac:dyDescent="0.2">
      <c r="B171" s="137"/>
      <c r="C171" s="138" t="s">
        <v>376</v>
      </c>
      <c r="D171" s="138" t="s">
        <v>311</v>
      </c>
      <c r="E171" s="139" t="s">
        <v>9920</v>
      </c>
      <c r="F171" s="140" t="s">
        <v>9921</v>
      </c>
      <c r="G171" s="141" t="s">
        <v>365</v>
      </c>
      <c r="H171" s="142">
        <v>1</v>
      </c>
      <c r="I171" s="143"/>
      <c r="J171" s="144">
        <f>ROUND(I171*H171,2)</f>
        <v>0</v>
      </c>
      <c r="K171" s="140" t="s">
        <v>366</v>
      </c>
      <c r="L171" s="33"/>
      <c r="M171" s="145" t="s">
        <v>1</v>
      </c>
      <c r="N171" s="146" t="s">
        <v>46</v>
      </c>
      <c r="P171" s="147">
        <f>O171*H171</f>
        <v>0</v>
      </c>
      <c r="Q171" s="147">
        <v>0</v>
      </c>
      <c r="R171" s="147">
        <f>Q171*H171</f>
        <v>0</v>
      </c>
      <c r="S171" s="147">
        <v>0</v>
      </c>
      <c r="T171" s="148">
        <f>S171*H171</f>
        <v>0</v>
      </c>
      <c r="AR171" s="149" t="s">
        <v>120</v>
      </c>
      <c r="AT171" s="149" t="s">
        <v>311</v>
      </c>
      <c r="AU171" s="149" t="s">
        <v>90</v>
      </c>
      <c r="AY171" s="17" t="s">
        <v>309</v>
      </c>
      <c r="BE171" s="150">
        <f>IF(N171="základní",J171,0)</f>
        <v>0</v>
      </c>
      <c r="BF171" s="150">
        <f>IF(N171="snížená",J171,0)</f>
        <v>0</v>
      </c>
      <c r="BG171" s="150">
        <f>IF(N171="zákl. přenesená",J171,0)</f>
        <v>0</v>
      </c>
      <c r="BH171" s="150">
        <f>IF(N171="sníž. přenesená",J171,0)</f>
        <v>0</v>
      </c>
      <c r="BI171" s="150">
        <f>IF(N171="nulová",J171,0)</f>
        <v>0</v>
      </c>
      <c r="BJ171" s="17" t="s">
        <v>88</v>
      </c>
      <c r="BK171" s="150">
        <f>ROUND(I171*H171,2)</f>
        <v>0</v>
      </c>
      <c r="BL171" s="17" t="s">
        <v>120</v>
      </c>
      <c r="BM171" s="149" t="s">
        <v>443</v>
      </c>
    </row>
    <row r="172" spans="2:65" s="1" customFormat="1" ht="16.5" customHeight="1" x14ac:dyDescent="0.2">
      <c r="B172" s="137"/>
      <c r="C172" s="138" t="s">
        <v>444</v>
      </c>
      <c r="D172" s="138" t="s">
        <v>311</v>
      </c>
      <c r="E172" s="139" t="s">
        <v>9922</v>
      </c>
      <c r="F172" s="140" t="s">
        <v>9923</v>
      </c>
      <c r="G172" s="141" t="s">
        <v>365</v>
      </c>
      <c r="H172" s="142">
        <v>1</v>
      </c>
      <c r="I172" s="143"/>
      <c r="J172" s="144">
        <f>ROUND(I172*H172,2)</f>
        <v>0</v>
      </c>
      <c r="K172" s="140" t="s">
        <v>366</v>
      </c>
      <c r="L172" s="33"/>
      <c r="M172" s="145" t="s">
        <v>1</v>
      </c>
      <c r="N172" s="146" t="s">
        <v>46</v>
      </c>
      <c r="P172" s="147">
        <f>O172*H172</f>
        <v>0</v>
      </c>
      <c r="Q172" s="147">
        <v>0</v>
      </c>
      <c r="R172" s="147">
        <f>Q172*H172</f>
        <v>0</v>
      </c>
      <c r="S172" s="147">
        <v>0</v>
      </c>
      <c r="T172" s="148">
        <f>S172*H172</f>
        <v>0</v>
      </c>
      <c r="AR172" s="149" t="s">
        <v>120</v>
      </c>
      <c r="AT172" s="149" t="s">
        <v>311</v>
      </c>
      <c r="AU172" s="149" t="s">
        <v>90</v>
      </c>
      <c r="AY172" s="17" t="s">
        <v>309</v>
      </c>
      <c r="BE172" s="150">
        <f>IF(N172="základní",J172,0)</f>
        <v>0</v>
      </c>
      <c r="BF172" s="150">
        <f>IF(N172="snížená",J172,0)</f>
        <v>0</v>
      </c>
      <c r="BG172" s="150">
        <f>IF(N172="zákl. přenesená",J172,0)</f>
        <v>0</v>
      </c>
      <c r="BH172" s="150">
        <f>IF(N172="sníž. přenesená",J172,0)</f>
        <v>0</v>
      </c>
      <c r="BI172" s="150">
        <f>IF(N172="nulová",J172,0)</f>
        <v>0</v>
      </c>
      <c r="BJ172" s="17" t="s">
        <v>88</v>
      </c>
      <c r="BK172" s="150">
        <f>ROUND(I172*H172,2)</f>
        <v>0</v>
      </c>
      <c r="BL172" s="17" t="s">
        <v>120</v>
      </c>
      <c r="BM172" s="149" t="s">
        <v>447</v>
      </c>
    </row>
    <row r="173" spans="2:65" s="1" customFormat="1" ht="58.5" x14ac:dyDescent="0.2">
      <c r="B173" s="33"/>
      <c r="D173" s="155" t="s">
        <v>318</v>
      </c>
      <c r="F173" s="156" t="s">
        <v>9924</v>
      </c>
      <c r="I173" s="153"/>
      <c r="L173" s="33"/>
      <c r="M173" s="199"/>
      <c r="N173" s="173"/>
      <c r="O173" s="173"/>
      <c r="P173" s="173"/>
      <c r="Q173" s="173"/>
      <c r="R173" s="173"/>
      <c r="S173" s="173"/>
      <c r="T173" s="200"/>
      <c r="AT173" s="17" t="s">
        <v>318</v>
      </c>
      <c r="AU173" s="17" t="s">
        <v>90</v>
      </c>
    </row>
    <row r="174" spans="2:65" s="1" customFormat="1" ht="6.95" customHeight="1" x14ac:dyDescent="0.2">
      <c r="B174" s="45"/>
      <c r="C174" s="46"/>
      <c r="D174" s="46"/>
      <c r="E174" s="46"/>
      <c r="F174" s="46"/>
      <c r="G174" s="46"/>
      <c r="H174" s="46"/>
      <c r="I174" s="46"/>
      <c r="J174" s="46"/>
      <c r="K174" s="46"/>
      <c r="L174" s="33"/>
    </row>
  </sheetData>
  <autoFilter ref="C128:K173" xr:uid="{00000000-0009-0000-0000-000026000000}"/>
  <mergeCells count="15">
    <mergeCell ref="E115:H115"/>
    <mergeCell ref="E119:H119"/>
    <mergeCell ref="E117:H117"/>
    <mergeCell ref="E121:H121"/>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2:BM2067"/>
  <sheetViews>
    <sheetView showGridLines="0" workbookViewId="0"/>
  </sheetViews>
  <sheetFormatPr defaultRowHeight="11.2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233" t="s">
        <v>5</v>
      </c>
      <c r="M2" s="234"/>
      <c r="N2" s="234"/>
      <c r="O2" s="234"/>
      <c r="P2" s="234"/>
      <c r="Q2" s="234"/>
      <c r="R2" s="234"/>
      <c r="S2" s="234"/>
      <c r="T2" s="234"/>
      <c r="U2" s="234"/>
      <c r="V2" s="234"/>
      <c r="AT2" s="17" t="s">
        <v>105</v>
      </c>
    </row>
    <row r="3" spans="2:46" ht="6.95" customHeight="1" x14ac:dyDescent="0.2">
      <c r="B3" s="18"/>
      <c r="C3" s="19"/>
      <c r="D3" s="19"/>
      <c r="E3" s="19"/>
      <c r="F3" s="19"/>
      <c r="G3" s="19"/>
      <c r="H3" s="19"/>
      <c r="I3" s="19"/>
      <c r="J3" s="19"/>
      <c r="K3" s="19"/>
      <c r="L3" s="20"/>
      <c r="AT3" s="17" t="s">
        <v>90</v>
      </c>
    </row>
    <row r="4" spans="2:46" ht="24.95" customHeight="1" x14ac:dyDescent="0.2">
      <c r="B4" s="20"/>
      <c r="D4" s="21" t="s">
        <v>275</v>
      </c>
      <c r="L4" s="20"/>
      <c r="M4" s="94" t="s">
        <v>10</v>
      </c>
      <c r="AT4" s="17" t="s">
        <v>3</v>
      </c>
    </row>
    <row r="5" spans="2:46" ht="6.95" customHeight="1" x14ac:dyDescent="0.2">
      <c r="B5" s="20"/>
      <c r="L5" s="20"/>
    </row>
    <row r="6" spans="2:46" ht="12" customHeight="1" x14ac:dyDescent="0.2">
      <c r="B6" s="20"/>
      <c r="D6" s="27" t="s">
        <v>16</v>
      </c>
      <c r="L6" s="20"/>
    </row>
    <row r="7" spans="2:46" ht="16.5" customHeight="1" x14ac:dyDescent="0.2">
      <c r="B7" s="20"/>
      <c r="E7" s="254" t="str">
        <f>'Rekapitulace stavby'!K6</f>
        <v>OBLASTNÍ NEMOCNICE JIČÍN PAVILON PSYCHIATRIE</v>
      </c>
      <c r="F7" s="255"/>
      <c r="G7" s="255"/>
      <c r="H7" s="255"/>
      <c r="L7" s="20"/>
    </row>
    <row r="8" spans="2:46" ht="12.75" x14ac:dyDescent="0.2">
      <c r="B8" s="20"/>
      <c r="D8" s="27" t="s">
        <v>276</v>
      </c>
      <c r="L8" s="20"/>
    </row>
    <row r="9" spans="2:46" ht="16.5" customHeight="1" x14ac:dyDescent="0.2">
      <c r="B9" s="20"/>
      <c r="E9" s="254" t="s">
        <v>277</v>
      </c>
      <c r="F9" s="234"/>
      <c r="G9" s="234"/>
      <c r="H9" s="234"/>
      <c r="L9" s="20"/>
    </row>
    <row r="10" spans="2:46" ht="12" customHeight="1" x14ac:dyDescent="0.2">
      <c r="B10" s="20"/>
      <c r="D10" s="27" t="s">
        <v>278</v>
      </c>
      <c r="L10" s="20"/>
    </row>
    <row r="11" spans="2:46" s="1" customFormat="1" ht="16.5" customHeight="1" x14ac:dyDescent="0.2">
      <c r="B11" s="33"/>
      <c r="E11" s="238" t="s">
        <v>591</v>
      </c>
      <c r="F11" s="253"/>
      <c r="G11" s="253"/>
      <c r="H11" s="253"/>
      <c r="L11" s="33"/>
    </row>
    <row r="12" spans="2:46" s="1" customFormat="1" ht="12" customHeight="1" x14ac:dyDescent="0.2">
      <c r="B12" s="33"/>
      <c r="D12" s="27" t="s">
        <v>592</v>
      </c>
      <c r="L12" s="33"/>
    </row>
    <row r="13" spans="2:46" s="1" customFormat="1" ht="16.5" customHeight="1" x14ac:dyDescent="0.2">
      <c r="B13" s="33"/>
      <c r="E13" s="220" t="s">
        <v>1608</v>
      </c>
      <c r="F13" s="253"/>
      <c r="G13" s="253"/>
      <c r="H13" s="253"/>
      <c r="L13" s="33"/>
    </row>
    <row r="14" spans="2:46" s="1" customFormat="1" x14ac:dyDescent="0.2">
      <c r="B14" s="33"/>
      <c r="L14" s="33"/>
    </row>
    <row r="15" spans="2:46" s="1" customFormat="1" ht="12" customHeight="1" x14ac:dyDescent="0.2">
      <c r="B15" s="33"/>
      <c r="D15" s="27" t="s">
        <v>18</v>
      </c>
      <c r="F15" s="25" t="s">
        <v>19</v>
      </c>
      <c r="I15" s="27" t="s">
        <v>20</v>
      </c>
      <c r="J15" s="25" t="s">
        <v>1</v>
      </c>
      <c r="L15" s="33"/>
    </row>
    <row r="16" spans="2:46" s="1" customFormat="1" ht="12" customHeight="1" x14ac:dyDescent="0.2">
      <c r="B16" s="33"/>
      <c r="D16" s="27" t="s">
        <v>22</v>
      </c>
      <c r="F16" s="25" t="s">
        <v>23</v>
      </c>
      <c r="I16" s="27" t="s">
        <v>24</v>
      </c>
      <c r="J16" s="53">
        <f>'Rekapitulace stavby'!AN8</f>
        <v>45961</v>
      </c>
      <c r="L16" s="33"/>
    </row>
    <row r="17" spans="2:12" s="1" customFormat="1" ht="10.9" customHeight="1" x14ac:dyDescent="0.2">
      <c r="B17" s="33"/>
      <c r="L17" s="33"/>
    </row>
    <row r="18" spans="2:12" s="1" customFormat="1" ht="12" customHeight="1" x14ac:dyDescent="0.2">
      <c r="B18" s="33"/>
      <c r="D18" s="27" t="s">
        <v>29</v>
      </c>
      <c r="I18" s="27" t="s">
        <v>30</v>
      </c>
      <c r="J18" s="25" t="s">
        <v>1</v>
      </c>
      <c r="L18" s="33"/>
    </row>
    <row r="19" spans="2:12" s="1" customFormat="1" ht="18" customHeight="1" x14ac:dyDescent="0.2">
      <c r="B19" s="33"/>
      <c r="E19" s="25" t="s">
        <v>31</v>
      </c>
      <c r="I19" s="27" t="s">
        <v>32</v>
      </c>
      <c r="J19" s="25" t="s">
        <v>1</v>
      </c>
      <c r="L19" s="33"/>
    </row>
    <row r="20" spans="2:12" s="1" customFormat="1" ht="6.95" customHeight="1" x14ac:dyDescent="0.2">
      <c r="B20" s="33"/>
      <c r="L20" s="33"/>
    </row>
    <row r="21" spans="2:12" s="1" customFormat="1" ht="12" customHeight="1" x14ac:dyDescent="0.2">
      <c r="B21" s="33"/>
      <c r="D21" s="27" t="s">
        <v>33</v>
      </c>
      <c r="I21" s="27" t="s">
        <v>30</v>
      </c>
      <c r="J21" s="28" t="str">
        <f>'Rekapitulace stavby'!AN13</f>
        <v>Vyplň údaj</v>
      </c>
      <c r="L21" s="33"/>
    </row>
    <row r="22" spans="2:12" s="1" customFormat="1" ht="18" customHeight="1" x14ac:dyDescent="0.2">
      <c r="B22" s="33"/>
      <c r="E22" s="256" t="str">
        <f>'Rekapitulace stavby'!E14</f>
        <v>Vyplň údaj</v>
      </c>
      <c r="F22" s="242"/>
      <c r="G22" s="242"/>
      <c r="H22" s="242"/>
      <c r="I22" s="27" t="s">
        <v>32</v>
      </c>
      <c r="J22" s="28" t="str">
        <f>'Rekapitulace stavby'!AN14</f>
        <v>Vyplň údaj</v>
      </c>
      <c r="L22" s="33"/>
    </row>
    <row r="23" spans="2:12" s="1" customFormat="1" ht="6.95" customHeight="1" x14ac:dyDescent="0.2">
      <c r="B23" s="33"/>
      <c r="L23" s="33"/>
    </row>
    <row r="24" spans="2:12" s="1" customFormat="1" ht="12" customHeight="1" x14ac:dyDescent="0.2">
      <c r="B24" s="33"/>
      <c r="D24" s="27" t="s">
        <v>35</v>
      </c>
      <c r="I24" s="27" t="s">
        <v>30</v>
      </c>
      <c r="J24" s="25" t="s">
        <v>1</v>
      </c>
      <c r="L24" s="33"/>
    </row>
    <row r="25" spans="2:12" s="1" customFormat="1" ht="18" customHeight="1" x14ac:dyDescent="0.2">
      <c r="B25" s="33"/>
      <c r="E25" s="25" t="s">
        <v>36</v>
      </c>
      <c r="I25" s="27" t="s">
        <v>32</v>
      </c>
      <c r="J25" s="25" t="s">
        <v>1</v>
      </c>
      <c r="L25" s="33"/>
    </row>
    <row r="26" spans="2:12" s="1" customFormat="1" ht="6.95" customHeight="1" x14ac:dyDescent="0.2">
      <c r="B26" s="33"/>
      <c r="L26" s="33"/>
    </row>
    <row r="27" spans="2:12" s="1" customFormat="1" ht="12" customHeight="1" x14ac:dyDescent="0.2">
      <c r="B27" s="33"/>
      <c r="D27" s="27" t="s">
        <v>38</v>
      </c>
      <c r="I27" s="27" t="s">
        <v>30</v>
      </c>
      <c r="J27" s="25" t="str">
        <f>IF('Rekapitulace stavby'!AN19="","",'Rekapitulace stavby'!AN19)</f>
        <v/>
      </c>
      <c r="L27" s="33"/>
    </row>
    <row r="28" spans="2:12" s="1" customFormat="1" ht="18" customHeight="1" x14ac:dyDescent="0.2">
      <c r="B28" s="33"/>
      <c r="E28" s="25" t="str">
        <f>IF('Rekapitulace stavby'!E20="","",'Rekapitulace stavby'!E20)</f>
        <v xml:space="preserve"> </v>
      </c>
      <c r="I28" s="27" t="s">
        <v>32</v>
      </c>
      <c r="J28" s="25" t="str">
        <f>IF('Rekapitulace stavby'!AN20="","",'Rekapitulace stavby'!AN20)</f>
        <v/>
      </c>
      <c r="L28" s="33"/>
    </row>
    <row r="29" spans="2:12" s="1" customFormat="1" ht="6.95" customHeight="1" x14ac:dyDescent="0.2">
      <c r="B29" s="33"/>
      <c r="L29" s="33"/>
    </row>
    <row r="30" spans="2:12" s="1" customFormat="1" ht="12" customHeight="1" x14ac:dyDescent="0.2">
      <c r="B30" s="33"/>
      <c r="D30" s="27" t="s">
        <v>39</v>
      </c>
      <c r="L30" s="33"/>
    </row>
    <row r="31" spans="2:12" s="7" customFormat="1" ht="119.25" customHeight="1" x14ac:dyDescent="0.2">
      <c r="B31" s="95"/>
      <c r="E31" s="246" t="s">
        <v>40</v>
      </c>
      <c r="F31" s="246"/>
      <c r="G31" s="246"/>
      <c r="H31" s="246"/>
      <c r="L31" s="95"/>
    </row>
    <row r="32" spans="2:12" s="1" customFormat="1" ht="6.95" customHeight="1" x14ac:dyDescent="0.2">
      <c r="B32" s="33"/>
      <c r="L32" s="33"/>
    </row>
    <row r="33" spans="2:12" s="1" customFormat="1" ht="6.95" customHeight="1" x14ac:dyDescent="0.2">
      <c r="B33" s="33"/>
      <c r="D33" s="54"/>
      <c r="E33" s="54"/>
      <c r="F33" s="54"/>
      <c r="G33" s="54"/>
      <c r="H33" s="54"/>
      <c r="I33" s="54"/>
      <c r="J33" s="54"/>
      <c r="K33" s="54"/>
      <c r="L33" s="33"/>
    </row>
    <row r="34" spans="2:12" s="1" customFormat="1" ht="25.35" customHeight="1" x14ac:dyDescent="0.2">
      <c r="B34" s="33"/>
      <c r="D34" s="96" t="s">
        <v>41</v>
      </c>
      <c r="J34" s="67">
        <f>ROUND(J151, 2)</f>
        <v>0</v>
      </c>
      <c r="L34" s="33"/>
    </row>
    <row r="35" spans="2:12" s="1" customFormat="1" ht="6.95" customHeight="1" x14ac:dyDescent="0.2">
      <c r="B35" s="33"/>
      <c r="D35" s="54"/>
      <c r="E35" s="54"/>
      <c r="F35" s="54"/>
      <c r="G35" s="54"/>
      <c r="H35" s="54"/>
      <c r="I35" s="54"/>
      <c r="J35" s="54"/>
      <c r="K35" s="54"/>
      <c r="L35" s="33"/>
    </row>
    <row r="36" spans="2:12" s="1" customFormat="1" ht="14.45" customHeight="1" x14ac:dyDescent="0.2">
      <c r="B36" s="33"/>
      <c r="F36" s="36" t="s">
        <v>43</v>
      </c>
      <c r="I36" s="36" t="s">
        <v>42</v>
      </c>
      <c r="J36" s="36" t="s">
        <v>44</v>
      </c>
      <c r="L36" s="33"/>
    </row>
    <row r="37" spans="2:12" s="1" customFormat="1" ht="14.45" customHeight="1" x14ac:dyDescent="0.2">
      <c r="B37" s="33"/>
      <c r="D37" s="56" t="s">
        <v>45</v>
      </c>
      <c r="E37" s="27" t="s">
        <v>46</v>
      </c>
      <c r="F37" s="87">
        <f>ROUND((SUM(BE151:BE2066)),  2)</f>
        <v>0</v>
      </c>
      <c r="I37" s="97">
        <v>0.21</v>
      </c>
      <c r="J37" s="87">
        <f>ROUND(((SUM(BE151:BE2066))*I37),  2)</f>
        <v>0</v>
      </c>
      <c r="L37" s="33"/>
    </row>
    <row r="38" spans="2:12" s="1" customFormat="1" ht="14.45" customHeight="1" x14ac:dyDescent="0.2">
      <c r="B38" s="33"/>
      <c r="E38" s="27" t="s">
        <v>47</v>
      </c>
      <c r="F38" s="87">
        <f>ROUND((SUM(BF151:BF2066)),  2)</f>
        <v>0</v>
      </c>
      <c r="I38" s="97">
        <v>0.12</v>
      </c>
      <c r="J38" s="87">
        <f>ROUND(((SUM(BF151:BF2066))*I38),  2)</f>
        <v>0</v>
      </c>
      <c r="L38" s="33"/>
    </row>
    <row r="39" spans="2:12" s="1" customFormat="1" ht="14.45" hidden="1" customHeight="1" x14ac:dyDescent="0.2">
      <c r="B39" s="33"/>
      <c r="E39" s="27" t="s">
        <v>48</v>
      </c>
      <c r="F39" s="87">
        <f>ROUND((SUM(BG151:BG2066)),  2)</f>
        <v>0</v>
      </c>
      <c r="I39" s="97">
        <v>0.21</v>
      </c>
      <c r="J39" s="87">
        <f>0</f>
        <v>0</v>
      </c>
      <c r="L39" s="33"/>
    </row>
    <row r="40" spans="2:12" s="1" customFormat="1" ht="14.45" hidden="1" customHeight="1" x14ac:dyDescent="0.2">
      <c r="B40" s="33"/>
      <c r="E40" s="27" t="s">
        <v>49</v>
      </c>
      <c r="F40" s="87">
        <f>ROUND((SUM(BH151:BH2066)),  2)</f>
        <v>0</v>
      </c>
      <c r="I40" s="97">
        <v>0.12</v>
      </c>
      <c r="J40" s="87">
        <f>0</f>
        <v>0</v>
      </c>
      <c r="L40" s="33"/>
    </row>
    <row r="41" spans="2:12" s="1" customFormat="1" ht="14.45" hidden="1" customHeight="1" x14ac:dyDescent="0.2">
      <c r="B41" s="33"/>
      <c r="E41" s="27" t="s">
        <v>50</v>
      </c>
      <c r="F41" s="87">
        <f>ROUND((SUM(BI151:BI2066)),  2)</f>
        <v>0</v>
      </c>
      <c r="I41" s="97">
        <v>0</v>
      </c>
      <c r="J41" s="87">
        <f>0</f>
        <v>0</v>
      </c>
      <c r="L41" s="33"/>
    </row>
    <row r="42" spans="2:12" s="1" customFormat="1" ht="6.95" customHeight="1" x14ac:dyDescent="0.2">
      <c r="B42" s="33"/>
      <c r="L42" s="33"/>
    </row>
    <row r="43" spans="2:12" s="1" customFormat="1" ht="25.35" customHeight="1" x14ac:dyDescent="0.2">
      <c r="B43" s="33"/>
      <c r="C43" s="98"/>
      <c r="D43" s="99" t="s">
        <v>51</v>
      </c>
      <c r="E43" s="58"/>
      <c r="F43" s="58"/>
      <c r="G43" s="100" t="s">
        <v>52</v>
      </c>
      <c r="H43" s="101" t="s">
        <v>53</v>
      </c>
      <c r="I43" s="58"/>
      <c r="J43" s="102">
        <f>SUM(J34:J41)</f>
        <v>0</v>
      </c>
      <c r="K43" s="103"/>
      <c r="L43" s="33"/>
    </row>
    <row r="44" spans="2:12" s="1" customFormat="1" ht="14.45" customHeight="1" x14ac:dyDescent="0.2">
      <c r="B44" s="33"/>
      <c r="L44" s="33"/>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33"/>
      <c r="D50" s="42" t="s">
        <v>54</v>
      </c>
      <c r="E50" s="43"/>
      <c r="F50" s="43"/>
      <c r="G50" s="42" t="s">
        <v>55</v>
      </c>
      <c r="H50" s="43"/>
      <c r="I50" s="43"/>
      <c r="J50" s="43"/>
      <c r="K50" s="43"/>
      <c r="L50" s="33"/>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2.75" x14ac:dyDescent="0.2">
      <c r="B61" s="33"/>
      <c r="D61" s="44" t="s">
        <v>56</v>
      </c>
      <c r="E61" s="35"/>
      <c r="F61" s="104" t="s">
        <v>57</v>
      </c>
      <c r="G61" s="44" t="s">
        <v>56</v>
      </c>
      <c r="H61" s="35"/>
      <c r="I61" s="35"/>
      <c r="J61" s="105" t="s">
        <v>57</v>
      </c>
      <c r="K61" s="35"/>
      <c r="L61" s="33"/>
    </row>
    <row r="62" spans="2:12" x14ac:dyDescent="0.2">
      <c r="B62" s="20"/>
      <c r="L62" s="20"/>
    </row>
    <row r="63" spans="2:12" x14ac:dyDescent="0.2">
      <c r="B63" s="20"/>
      <c r="L63" s="20"/>
    </row>
    <row r="64" spans="2:12" x14ac:dyDescent="0.2">
      <c r="B64" s="20"/>
      <c r="L64" s="20"/>
    </row>
    <row r="65" spans="2:12" s="1" customFormat="1" ht="12.75" x14ac:dyDescent="0.2">
      <c r="B65" s="33"/>
      <c r="D65" s="42" t="s">
        <v>58</v>
      </c>
      <c r="E65" s="43"/>
      <c r="F65" s="43"/>
      <c r="G65" s="42" t="s">
        <v>59</v>
      </c>
      <c r="H65" s="43"/>
      <c r="I65" s="43"/>
      <c r="J65" s="43"/>
      <c r="K65" s="43"/>
      <c r="L65" s="33"/>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2.75" x14ac:dyDescent="0.2">
      <c r="B76" s="33"/>
      <c r="D76" s="44" t="s">
        <v>56</v>
      </c>
      <c r="E76" s="35"/>
      <c r="F76" s="104" t="s">
        <v>57</v>
      </c>
      <c r="G76" s="44" t="s">
        <v>56</v>
      </c>
      <c r="H76" s="35"/>
      <c r="I76" s="35"/>
      <c r="J76" s="105" t="s">
        <v>57</v>
      </c>
      <c r="K76" s="35"/>
      <c r="L76" s="33"/>
    </row>
    <row r="77" spans="2:12" s="1" customFormat="1" ht="14.45" customHeight="1" x14ac:dyDescent="0.2">
      <c r="B77" s="45"/>
      <c r="C77" s="46"/>
      <c r="D77" s="46"/>
      <c r="E77" s="46"/>
      <c r="F77" s="46"/>
      <c r="G77" s="46"/>
      <c r="H77" s="46"/>
      <c r="I77" s="46"/>
      <c r="J77" s="46"/>
      <c r="K77" s="46"/>
      <c r="L77" s="33"/>
    </row>
    <row r="81" spans="2:12" s="1" customFormat="1" ht="6.95" customHeight="1" x14ac:dyDescent="0.2">
      <c r="B81" s="47"/>
      <c r="C81" s="48"/>
      <c r="D81" s="48"/>
      <c r="E81" s="48"/>
      <c r="F81" s="48"/>
      <c r="G81" s="48"/>
      <c r="H81" s="48"/>
      <c r="I81" s="48"/>
      <c r="J81" s="48"/>
      <c r="K81" s="48"/>
      <c r="L81" s="33"/>
    </row>
    <row r="82" spans="2:12" s="1" customFormat="1" ht="24.95" customHeight="1" x14ac:dyDescent="0.2">
      <c r="B82" s="33"/>
      <c r="C82" s="21" t="s">
        <v>280</v>
      </c>
      <c r="L82" s="33"/>
    </row>
    <row r="83" spans="2:12" s="1" customFormat="1" ht="6.95" customHeight="1" x14ac:dyDescent="0.2">
      <c r="B83" s="33"/>
      <c r="L83" s="33"/>
    </row>
    <row r="84" spans="2:12" s="1" customFormat="1" ht="12" customHeight="1" x14ac:dyDescent="0.2">
      <c r="B84" s="33"/>
      <c r="C84" s="27" t="s">
        <v>16</v>
      </c>
      <c r="L84" s="33"/>
    </row>
    <row r="85" spans="2:12" s="1" customFormat="1" ht="16.5" customHeight="1" x14ac:dyDescent="0.2">
      <c r="B85" s="33"/>
      <c r="E85" s="254" t="str">
        <f>E7</f>
        <v>OBLASTNÍ NEMOCNICE JIČÍN PAVILON PSYCHIATRIE</v>
      </c>
      <c r="F85" s="255"/>
      <c r="G85" s="255"/>
      <c r="H85" s="255"/>
      <c r="L85" s="33"/>
    </row>
    <row r="86" spans="2:12" ht="12" customHeight="1" x14ac:dyDescent="0.2">
      <c r="B86" s="20"/>
      <c r="C86" s="27" t="s">
        <v>276</v>
      </c>
      <c r="L86" s="20"/>
    </row>
    <row r="87" spans="2:12" ht="16.5" customHeight="1" x14ac:dyDescent="0.2">
      <c r="B87" s="20"/>
      <c r="E87" s="254" t="s">
        <v>277</v>
      </c>
      <c r="F87" s="234"/>
      <c r="G87" s="234"/>
      <c r="H87" s="234"/>
      <c r="L87" s="20"/>
    </row>
    <row r="88" spans="2:12" ht="12" customHeight="1" x14ac:dyDescent="0.2">
      <c r="B88" s="20"/>
      <c r="C88" s="27" t="s">
        <v>278</v>
      </c>
      <c r="L88" s="20"/>
    </row>
    <row r="89" spans="2:12" s="1" customFormat="1" ht="16.5" customHeight="1" x14ac:dyDescent="0.2">
      <c r="B89" s="33"/>
      <c r="E89" s="238" t="s">
        <v>591</v>
      </c>
      <c r="F89" s="253"/>
      <c r="G89" s="253"/>
      <c r="H89" s="253"/>
      <c r="L89" s="33"/>
    </row>
    <row r="90" spans="2:12" s="1" customFormat="1" ht="12" customHeight="1" x14ac:dyDescent="0.2">
      <c r="B90" s="33"/>
      <c r="C90" s="27" t="s">
        <v>592</v>
      </c>
      <c r="L90" s="33"/>
    </row>
    <row r="91" spans="2:12" s="1" customFormat="1" ht="16.5" customHeight="1" x14ac:dyDescent="0.2">
      <c r="B91" s="33"/>
      <c r="E91" s="220" t="str">
        <f>E13</f>
        <v xml:space="preserve">D.1.1.B - VRCHNÍ STAVBA </v>
      </c>
      <c r="F91" s="253"/>
      <c r="G91" s="253"/>
      <c r="H91" s="253"/>
      <c r="L91" s="33"/>
    </row>
    <row r="92" spans="2:12" s="1" customFormat="1" ht="6.95" customHeight="1" x14ac:dyDescent="0.2">
      <c r="B92" s="33"/>
      <c r="L92" s="33"/>
    </row>
    <row r="93" spans="2:12" s="1" customFormat="1" ht="12" customHeight="1" x14ac:dyDescent="0.2">
      <c r="B93" s="33"/>
      <c r="C93" s="27" t="s">
        <v>22</v>
      </c>
      <c r="F93" s="25" t="str">
        <f>F16</f>
        <v xml:space="preserve"> </v>
      </c>
      <c r="I93" s="27" t="s">
        <v>24</v>
      </c>
      <c r="J93" s="53">
        <f>IF(J16="","",J16)</f>
        <v>45961</v>
      </c>
      <c r="L93" s="33"/>
    </row>
    <row r="94" spans="2:12" s="1" customFormat="1" ht="6.95" customHeight="1" x14ac:dyDescent="0.2">
      <c r="B94" s="33"/>
      <c r="L94" s="33"/>
    </row>
    <row r="95" spans="2:12" s="1" customFormat="1" ht="15.2" customHeight="1" x14ac:dyDescent="0.2">
      <c r="B95" s="33"/>
      <c r="C95" s="27" t="s">
        <v>29</v>
      </c>
      <c r="F95" s="25" t="str">
        <f>E19</f>
        <v>KRÁLOVÉHRADECKÝ KRAJ</v>
      </c>
      <c r="I95" s="27" t="s">
        <v>35</v>
      </c>
      <c r="J95" s="31" t="str">
        <f>E25</f>
        <v>KANIA a.s.</v>
      </c>
      <c r="L95" s="33"/>
    </row>
    <row r="96" spans="2:12" s="1" customFormat="1" ht="15.2" customHeight="1" x14ac:dyDescent="0.2">
      <c r="B96" s="33"/>
      <c r="C96" s="27" t="s">
        <v>33</v>
      </c>
      <c r="F96" s="25" t="str">
        <f>IF(E22="","",E22)</f>
        <v>Vyplň údaj</v>
      </c>
      <c r="I96" s="27" t="s">
        <v>38</v>
      </c>
      <c r="J96" s="31" t="str">
        <f>E28</f>
        <v xml:space="preserve"> </v>
      </c>
      <c r="L96" s="33"/>
    </row>
    <row r="97" spans="2:47" s="1" customFormat="1" ht="10.35" customHeight="1" x14ac:dyDescent="0.2">
      <c r="B97" s="33"/>
      <c r="L97" s="33"/>
    </row>
    <row r="98" spans="2:47" s="1" customFormat="1" ht="29.25" customHeight="1" x14ac:dyDescent="0.2">
      <c r="B98" s="33"/>
      <c r="C98" s="106" t="s">
        <v>281</v>
      </c>
      <c r="D98" s="98"/>
      <c r="E98" s="98"/>
      <c r="F98" s="98"/>
      <c r="G98" s="98"/>
      <c r="H98" s="98"/>
      <c r="I98" s="98"/>
      <c r="J98" s="107" t="s">
        <v>282</v>
      </c>
      <c r="K98" s="98"/>
      <c r="L98" s="33"/>
    </row>
    <row r="99" spans="2:47" s="1" customFormat="1" ht="10.35" customHeight="1" x14ac:dyDescent="0.2">
      <c r="B99" s="33"/>
      <c r="L99" s="33"/>
    </row>
    <row r="100" spans="2:47" s="1" customFormat="1" ht="22.9" customHeight="1" x14ac:dyDescent="0.2">
      <c r="B100" s="33"/>
      <c r="C100" s="108" t="s">
        <v>283</v>
      </c>
      <c r="J100" s="67">
        <f>J151</f>
        <v>0</v>
      </c>
      <c r="L100" s="33"/>
      <c r="AU100" s="17" t="s">
        <v>284</v>
      </c>
    </row>
    <row r="101" spans="2:47" s="8" customFormat="1" ht="24.95" customHeight="1" x14ac:dyDescent="0.2">
      <c r="B101" s="109"/>
      <c r="D101" s="110" t="s">
        <v>285</v>
      </c>
      <c r="E101" s="111"/>
      <c r="F101" s="111"/>
      <c r="G101" s="111"/>
      <c r="H101" s="111"/>
      <c r="I101" s="111"/>
      <c r="J101" s="112">
        <f>J152</f>
        <v>0</v>
      </c>
      <c r="L101" s="109"/>
    </row>
    <row r="102" spans="2:47" s="9" customFormat="1" ht="19.899999999999999" customHeight="1" x14ac:dyDescent="0.2">
      <c r="B102" s="113"/>
      <c r="D102" s="114" t="s">
        <v>595</v>
      </c>
      <c r="E102" s="115"/>
      <c r="F102" s="115"/>
      <c r="G102" s="115"/>
      <c r="H102" s="115"/>
      <c r="I102" s="115"/>
      <c r="J102" s="116">
        <f>J153</f>
        <v>0</v>
      </c>
      <c r="L102" s="113"/>
    </row>
    <row r="103" spans="2:47" s="9" customFormat="1" ht="19.899999999999999" customHeight="1" x14ac:dyDescent="0.2">
      <c r="B103" s="113"/>
      <c r="D103" s="114" t="s">
        <v>596</v>
      </c>
      <c r="E103" s="115"/>
      <c r="F103" s="115"/>
      <c r="G103" s="115"/>
      <c r="H103" s="115"/>
      <c r="I103" s="115"/>
      <c r="J103" s="116">
        <f>J300</f>
        <v>0</v>
      </c>
      <c r="L103" s="113"/>
    </row>
    <row r="104" spans="2:47" s="9" customFormat="1" ht="19.899999999999999" customHeight="1" x14ac:dyDescent="0.2">
      <c r="B104" s="113"/>
      <c r="D104" s="114" t="s">
        <v>597</v>
      </c>
      <c r="E104" s="115"/>
      <c r="F104" s="115"/>
      <c r="G104" s="115"/>
      <c r="H104" s="115"/>
      <c r="I104" s="115"/>
      <c r="J104" s="116">
        <f>J361</f>
        <v>0</v>
      </c>
      <c r="L104" s="113"/>
    </row>
    <row r="105" spans="2:47" s="9" customFormat="1" ht="19.899999999999999" customHeight="1" x14ac:dyDescent="0.2">
      <c r="B105" s="113"/>
      <c r="D105" s="114" t="s">
        <v>288</v>
      </c>
      <c r="E105" s="115"/>
      <c r="F105" s="115"/>
      <c r="G105" s="115"/>
      <c r="H105" s="115"/>
      <c r="I105" s="115"/>
      <c r="J105" s="116">
        <f>J570</f>
        <v>0</v>
      </c>
      <c r="L105" s="113"/>
    </row>
    <row r="106" spans="2:47" s="9" customFormat="1" ht="14.85" customHeight="1" x14ac:dyDescent="0.2">
      <c r="B106" s="113"/>
      <c r="D106" s="114" t="s">
        <v>1609</v>
      </c>
      <c r="E106" s="115"/>
      <c r="F106" s="115"/>
      <c r="G106" s="115"/>
      <c r="H106" s="115"/>
      <c r="I106" s="115"/>
      <c r="J106" s="116">
        <f>J625</f>
        <v>0</v>
      </c>
      <c r="L106" s="113"/>
    </row>
    <row r="107" spans="2:47" s="9" customFormat="1" ht="14.85" customHeight="1" x14ac:dyDescent="0.2">
      <c r="B107" s="113"/>
      <c r="D107" s="114" t="s">
        <v>1610</v>
      </c>
      <c r="E107" s="115"/>
      <c r="F107" s="115"/>
      <c r="G107" s="115"/>
      <c r="H107" s="115"/>
      <c r="I107" s="115"/>
      <c r="J107" s="116">
        <f>J641</f>
        <v>0</v>
      </c>
      <c r="L107" s="113"/>
    </row>
    <row r="108" spans="2:47" s="9" customFormat="1" ht="19.899999999999999" customHeight="1" x14ac:dyDescent="0.2">
      <c r="B108" s="113"/>
      <c r="D108" s="114" t="s">
        <v>599</v>
      </c>
      <c r="E108" s="115"/>
      <c r="F108" s="115"/>
      <c r="G108" s="115"/>
      <c r="H108" s="115"/>
      <c r="I108" s="115"/>
      <c r="J108" s="116">
        <f>J664</f>
        <v>0</v>
      </c>
      <c r="L108" s="113"/>
    </row>
    <row r="109" spans="2:47" s="8" customFormat="1" ht="24.95" customHeight="1" x14ac:dyDescent="0.2">
      <c r="B109" s="109"/>
      <c r="D109" s="110" t="s">
        <v>600</v>
      </c>
      <c r="E109" s="111"/>
      <c r="F109" s="111"/>
      <c r="G109" s="111"/>
      <c r="H109" s="111"/>
      <c r="I109" s="111"/>
      <c r="J109" s="112">
        <f>J667</f>
        <v>0</v>
      </c>
      <c r="L109" s="109"/>
    </row>
    <row r="110" spans="2:47" s="9" customFormat="1" ht="19.899999999999999" customHeight="1" x14ac:dyDescent="0.2">
      <c r="B110" s="113"/>
      <c r="D110" s="114" t="s">
        <v>601</v>
      </c>
      <c r="E110" s="115"/>
      <c r="F110" s="115"/>
      <c r="G110" s="115"/>
      <c r="H110" s="115"/>
      <c r="I110" s="115"/>
      <c r="J110" s="116">
        <f>J668</f>
        <v>0</v>
      </c>
      <c r="L110" s="113"/>
    </row>
    <row r="111" spans="2:47" s="9" customFormat="1" ht="19.899999999999999" customHeight="1" x14ac:dyDescent="0.2">
      <c r="B111" s="113"/>
      <c r="D111" s="114" t="s">
        <v>1611</v>
      </c>
      <c r="E111" s="115"/>
      <c r="F111" s="115"/>
      <c r="G111" s="115"/>
      <c r="H111" s="115"/>
      <c r="I111" s="115"/>
      <c r="J111" s="116">
        <f>J687</f>
        <v>0</v>
      </c>
      <c r="L111" s="113"/>
    </row>
    <row r="112" spans="2:47" s="9" customFormat="1" ht="19.899999999999999" customHeight="1" x14ac:dyDescent="0.2">
      <c r="B112" s="113"/>
      <c r="D112" s="114" t="s">
        <v>602</v>
      </c>
      <c r="E112" s="115"/>
      <c r="F112" s="115"/>
      <c r="G112" s="115"/>
      <c r="H112" s="115"/>
      <c r="I112" s="115"/>
      <c r="J112" s="116">
        <f>J870</f>
        <v>0</v>
      </c>
      <c r="L112" s="113"/>
    </row>
    <row r="113" spans="2:12" s="9" customFormat="1" ht="19.899999999999999" customHeight="1" x14ac:dyDescent="0.2">
      <c r="B113" s="113"/>
      <c r="D113" s="114" t="s">
        <v>1612</v>
      </c>
      <c r="E113" s="115"/>
      <c r="F113" s="115"/>
      <c r="G113" s="115"/>
      <c r="H113" s="115"/>
      <c r="I113" s="115"/>
      <c r="J113" s="116">
        <f>J973</f>
        <v>0</v>
      </c>
      <c r="L113" s="113"/>
    </row>
    <row r="114" spans="2:12" s="9" customFormat="1" ht="19.899999999999999" customHeight="1" x14ac:dyDescent="0.2">
      <c r="B114" s="113"/>
      <c r="D114" s="114" t="s">
        <v>1613</v>
      </c>
      <c r="E114" s="115"/>
      <c r="F114" s="115"/>
      <c r="G114" s="115"/>
      <c r="H114" s="115"/>
      <c r="I114" s="115"/>
      <c r="J114" s="116">
        <f>J1005</f>
        <v>0</v>
      </c>
      <c r="L114" s="113"/>
    </row>
    <row r="115" spans="2:12" s="9" customFormat="1" ht="19.899999999999999" customHeight="1" x14ac:dyDescent="0.2">
      <c r="B115" s="113"/>
      <c r="D115" s="114" t="s">
        <v>1614</v>
      </c>
      <c r="E115" s="115"/>
      <c r="F115" s="115"/>
      <c r="G115" s="115"/>
      <c r="H115" s="115"/>
      <c r="I115" s="115"/>
      <c r="J115" s="116">
        <f>J1093</f>
        <v>0</v>
      </c>
      <c r="L115" s="113"/>
    </row>
    <row r="116" spans="2:12" s="9" customFormat="1" ht="19.899999999999999" customHeight="1" x14ac:dyDescent="0.2">
      <c r="B116" s="113"/>
      <c r="D116" s="114" t="s">
        <v>1615</v>
      </c>
      <c r="E116" s="115"/>
      <c r="F116" s="115"/>
      <c r="G116" s="115"/>
      <c r="H116" s="115"/>
      <c r="I116" s="115"/>
      <c r="J116" s="116">
        <f>J1173</f>
        <v>0</v>
      </c>
      <c r="L116" s="113"/>
    </row>
    <row r="117" spans="2:12" s="9" customFormat="1" ht="19.899999999999999" customHeight="1" x14ac:dyDescent="0.2">
      <c r="B117" s="113"/>
      <c r="D117" s="114" t="s">
        <v>603</v>
      </c>
      <c r="E117" s="115"/>
      <c r="F117" s="115"/>
      <c r="G117" s="115"/>
      <c r="H117" s="115"/>
      <c r="I117" s="115"/>
      <c r="J117" s="116">
        <f>J1273</f>
        <v>0</v>
      </c>
      <c r="L117" s="113"/>
    </row>
    <row r="118" spans="2:12" s="9" customFormat="1" ht="19.899999999999999" customHeight="1" x14ac:dyDescent="0.2">
      <c r="B118" s="113"/>
      <c r="D118" s="114" t="s">
        <v>604</v>
      </c>
      <c r="E118" s="115"/>
      <c r="F118" s="115"/>
      <c r="G118" s="115"/>
      <c r="H118" s="115"/>
      <c r="I118" s="115"/>
      <c r="J118" s="116">
        <f>J1668</f>
        <v>0</v>
      </c>
      <c r="L118" s="113"/>
    </row>
    <row r="119" spans="2:12" s="9" customFormat="1" ht="19.899999999999999" customHeight="1" x14ac:dyDescent="0.2">
      <c r="B119" s="113"/>
      <c r="D119" s="114" t="s">
        <v>1616</v>
      </c>
      <c r="E119" s="115"/>
      <c r="F119" s="115"/>
      <c r="G119" s="115"/>
      <c r="H119" s="115"/>
      <c r="I119" s="115"/>
      <c r="J119" s="116">
        <f>J1735</f>
        <v>0</v>
      </c>
      <c r="L119" s="113"/>
    </row>
    <row r="120" spans="2:12" s="9" customFormat="1" ht="19.899999999999999" customHeight="1" x14ac:dyDescent="0.2">
      <c r="B120" s="113"/>
      <c r="D120" s="114" t="s">
        <v>605</v>
      </c>
      <c r="E120" s="115"/>
      <c r="F120" s="115"/>
      <c r="G120" s="115"/>
      <c r="H120" s="115"/>
      <c r="I120" s="115"/>
      <c r="J120" s="116">
        <f>J1780</f>
        <v>0</v>
      </c>
      <c r="L120" s="113"/>
    </row>
    <row r="121" spans="2:12" s="9" customFormat="1" ht="19.899999999999999" customHeight="1" x14ac:dyDescent="0.2">
      <c r="B121" s="113"/>
      <c r="D121" s="114" t="s">
        <v>1617</v>
      </c>
      <c r="E121" s="115"/>
      <c r="F121" s="115"/>
      <c r="G121" s="115"/>
      <c r="H121" s="115"/>
      <c r="I121" s="115"/>
      <c r="J121" s="116">
        <f>J1795</f>
        <v>0</v>
      </c>
      <c r="L121" s="113"/>
    </row>
    <row r="122" spans="2:12" s="9" customFormat="1" ht="19.899999999999999" customHeight="1" x14ac:dyDescent="0.2">
      <c r="B122" s="113"/>
      <c r="D122" s="114" t="s">
        <v>606</v>
      </c>
      <c r="E122" s="115"/>
      <c r="F122" s="115"/>
      <c r="G122" s="115"/>
      <c r="H122" s="115"/>
      <c r="I122" s="115"/>
      <c r="J122" s="116">
        <f>J1844</f>
        <v>0</v>
      </c>
      <c r="L122" s="113"/>
    </row>
    <row r="123" spans="2:12" s="9" customFormat="1" ht="19.899999999999999" customHeight="1" x14ac:dyDescent="0.2">
      <c r="B123" s="113"/>
      <c r="D123" s="114" t="s">
        <v>607</v>
      </c>
      <c r="E123" s="115"/>
      <c r="F123" s="115"/>
      <c r="G123" s="115"/>
      <c r="H123" s="115"/>
      <c r="I123" s="115"/>
      <c r="J123" s="116">
        <f>J1853</f>
        <v>0</v>
      </c>
      <c r="L123" s="113"/>
    </row>
    <row r="124" spans="2:12" s="8" customFormat="1" ht="24.95" customHeight="1" x14ac:dyDescent="0.2">
      <c r="B124" s="109"/>
      <c r="D124" s="110" t="s">
        <v>1618</v>
      </c>
      <c r="E124" s="111"/>
      <c r="F124" s="111"/>
      <c r="G124" s="111"/>
      <c r="H124" s="111"/>
      <c r="I124" s="111"/>
      <c r="J124" s="112">
        <f>J1863</f>
        <v>0</v>
      </c>
      <c r="L124" s="109"/>
    </row>
    <row r="125" spans="2:12" s="9" customFormat="1" ht="19.899999999999999" customHeight="1" x14ac:dyDescent="0.2">
      <c r="B125" s="113"/>
      <c r="D125" s="114" t="s">
        <v>1619</v>
      </c>
      <c r="E125" s="115"/>
      <c r="F125" s="115"/>
      <c r="G125" s="115"/>
      <c r="H125" s="115"/>
      <c r="I125" s="115"/>
      <c r="J125" s="116">
        <f>J1864</f>
        <v>0</v>
      </c>
      <c r="L125" s="113"/>
    </row>
    <row r="126" spans="2:12" s="8" customFormat="1" ht="24.95" customHeight="1" x14ac:dyDescent="0.2">
      <c r="B126" s="109"/>
      <c r="D126" s="110" t="s">
        <v>1620</v>
      </c>
      <c r="E126" s="111"/>
      <c r="F126" s="111"/>
      <c r="G126" s="111"/>
      <c r="H126" s="111"/>
      <c r="I126" s="111"/>
      <c r="J126" s="112">
        <f>J2051</f>
        <v>0</v>
      </c>
      <c r="L126" s="109"/>
    </row>
    <row r="127" spans="2:12" s="9" customFormat="1" ht="19.899999999999999" customHeight="1" x14ac:dyDescent="0.2">
      <c r="B127" s="113"/>
      <c r="D127" s="114" t="s">
        <v>1621</v>
      </c>
      <c r="E127" s="115"/>
      <c r="F127" s="115"/>
      <c r="G127" s="115"/>
      <c r="H127" s="115"/>
      <c r="I127" s="115"/>
      <c r="J127" s="116">
        <f>J2052</f>
        <v>0</v>
      </c>
      <c r="L127" s="113"/>
    </row>
    <row r="128" spans="2:12" s="1" customFormat="1" ht="21.75" customHeight="1" x14ac:dyDescent="0.2">
      <c r="B128" s="33"/>
      <c r="L128" s="33"/>
    </row>
    <row r="129" spans="2:12" s="1" customFormat="1" ht="6.95" customHeight="1" x14ac:dyDescent="0.2">
      <c r="B129" s="45"/>
      <c r="C129" s="46"/>
      <c r="D129" s="46"/>
      <c r="E129" s="46"/>
      <c r="F129" s="46"/>
      <c r="G129" s="46"/>
      <c r="H129" s="46"/>
      <c r="I129" s="46"/>
      <c r="J129" s="46"/>
      <c r="K129" s="46"/>
      <c r="L129" s="33"/>
    </row>
    <row r="133" spans="2:12" s="1" customFormat="1" ht="6.95" customHeight="1" x14ac:dyDescent="0.2">
      <c r="B133" s="47"/>
      <c r="C133" s="48"/>
      <c r="D133" s="48"/>
      <c r="E133" s="48"/>
      <c r="F133" s="48"/>
      <c r="G133" s="48"/>
      <c r="H133" s="48"/>
      <c r="I133" s="48"/>
      <c r="J133" s="48"/>
      <c r="K133" s="48"/>
      <c r="L133" s="33"/>
    </row>
    <row r="134" spans="2:12" s="1" customFormat="1" ht="24.95" customHeight="1" x14ac:dyDescent="0.2">
      <c r="B134" s="33"/>
      <c r="C134" s="21" t="s">
        <v>294</v>
      </c>
      <c r="L134" s="33"/>
    </row>
    <row r="135" spans="2:12" s="1" customFormat="1" ht="6.95" customHeight="1" x14ac:dyDescent="0.2">
      <c r="B135" s="33"/>
      <c r="L135" s="33"/>
    </row>
    <row r="136" spans="2:12" s="1" customFormat="1" ht="12" customHeight="1" x14ac:dyDescent="0.2">
      <c r="B136" s="33"/>
      <c r="C136" s="27" t="s">
        <v>16</v>
      </c>
      <c r="L136" s="33"/>
    </row>
    <row r="137" spans="2:12" s="1" customFormat="1" ht="16.5" customHeight="1" x14ac:dyDescent="0.2">
      <c r="B137" s="33"/>
      <c r="E137" s="254" t="str">
        <f>E7</f>
        <v>OBLASTNÍ NEMOCNICE JIČÍN PAVILON PSYCHIATRIE</v>
      </c>
      <c r="F137" s="255"/>
      <c r="G137" s="255"/>
      <c r="H137" s="255"/>
      <c r="L137" s="33"/>
    </row>
    <row r="138" spans="2:12" ht="12" customHeight="1" x14ac:dyDescent="0.2">
      <c r="B138" s="20"/>
      <c r="C138" s="27" t="s">
        <v>276</v>
      </c>
      <c r="L138" s="20"/>
    </row>
    <row r="139" spans="2:12" ht="16.5" customHeight="1" x14ac:dyDescent="0.2">
      <c r="B139" s="20"/>
      <c r="E139" s="254" t="s">
        <v>277</v>
      </c>
      <c r="F139" s="234"/>
      <c r="G139" s="234"/>
      <c r="H139" s="234"/>
      <c r="L139" s="20"/>
    </row>
    <row r="140" spans="2:12" ht="12" customHeight="1" x14ac:dyDescent="0.2">
      <c r="B140" s="20"/>
      <c r="C140" s="27" t="s">
        <v>278</v>
      </c>
      <c r="L140" s="20"/>
    </row>
    <row r="141" spans="2:12" s="1" customFormat="1" ht="16.5" customHeight="1" x14ac:dyDescent="0.2">
      <c r="B141" s="33"/>
      <c r="E141" s="238" t="s">
        <v>591</v>
      </c>
      <c r="F141" s="253"/>
      <c r="G141" s="253"/>
      <c r="H141" s="253"/>
      <c r="L141" s="33"/>
    </row>
    <row r="142" spans="2:12" s="1" customFormat="1" ht="12" customHeight="1" x14ac:dyDescent="0.2">
      <c r="B142" s="33"/>
      <c r="C142" s="27" t="s">
        <v>592</v>
      </c>
      <c r="L142" s="33"/>
    </row>
    <row r="143" spans="2:12" s="1" customFormat="1" ht="16.5" customHeight="1" x14ac:dyDescent="0.2">
      <c r="B143" s="33"/>
      <c r="E143" s="220" t="str">
        <f>E13</f>
        <v xml:space="preserve">D.1.1.B - VRCHNÍ STAVBA </v>
      </c>
      <c r="F143" s="253"/>
      <c r="G143" s="253"/>
      <c r="H143" s="253"/>
      <c r="L143" s="33"/>
    </row>
    <row r="144" spans="2:12" s="1" customFormat="1" ht="6.95" customHeight="1" x14ac:dyDescent="0.2">
      <c r="B144" s="33"/>
      <c r="L144" s="33"/>
    </row>
    <row r="145" spans="2:65" s="1" customFormat="1" ht="12" customHeight="1" x14ac:dyDescent="0.2">
      <c r="B145" s="33"/>
      <c r="C145" s="27" t="s">
        <v>22</v>
      </c>
      <c r="F145" s="25" t="str">
        <f>F16</f>
        <v xml:space="preserve"> </v>
      </c>
      <c r="I145" s="27" t="s">
        <v>24</v>
      </c>
      <c r="J145" s="53">
        <f>IF(J16="","",J16)</f>
        <v>45961</v>
      </c>
      <c r="L145" s="33"/>
    </row>
    <row r="146" spans="2:65" s="1" customFormat="1" ht="6.95" customHeight="1" x14ac:dyDescent="0.2">
      <c r="B146" s="33"/>
      <c r="L146" s="33"/>
    </row>
    <row r="147" spans="2:65" s="1" customFormat="1" ht="15.2" customHeight="1" x14ac:dyDescent="0.2">
      <c r="B147" s="33"/>
      <c r="C147" s="27" t="s">
        <v>29</v>
      </c>
      <c r="F147" s="25" t="str">
        <f>E19</f>
        <v>KRÁLOVÉHRADECKÝ KRAJ</v>
      </c>
      <c r="I147" s="27" t="s">
        <v>35</v>
      </c>
      <c r="J147" s="31" t="str">
        <f>E25</f>
        <v>KANIA a.s.</v>
      </c>
      <c r="L147" s="33"/>
    </row>
    <row r="148" spans="2:65" s="1" customFormat="1" ht="15.2" customHeight="1" x14ac:dyDescent="0.2">
      <c r="B148" s="33"/>
      <c r="C148" s="27" t="s">
        <v>33</v>
      </c>
      <c r="F148" s="25" t="str">
        <f>IF(E22="","",E22)</f>
        <v>Vyplň údaj</v>
      </c>
      <c r="I148" s="27" t="s">
        <v>38</v>
      </c>
      <c r="J148" s="31" t="str">
        <f>E28</f>
        <v xml:space="preserve"> </v>
      </c>
      <c r="L148" s="33"/>
    </row>
    <row r="149" spans="2:65" s="1" customFormat="1" ht="10.35" customHeight="1" x14ac:dyDescent="0.2">
      <c r="B149" s="33"/>
      <c r="L149" s="33"/>
    </row>
    <row r="150" spans="2:65" s="10" customFormat="1" ht="29.25" customHeight="1" x14ac:dyDescent="0.2">
      <c r="B150" s="117"/>
      <c r="C150" s="118" t="s">
        <v>295</v>
      </c>
      <c r="D150" s="119" t="s">
        <v>66</v>
      </c>
      <c r="E150" s="119" t="s">
        <v>62</v>
      </c>
      <c r="F150" s="119" t="s">
        <v>63</v>
      </c>
      <c r="G150" s="119" t="s">
        <v>296</v>
      </c>
      <c r="H150" s="119" t="s">
        <v>297</v>
      </c>
      <c r="I150" s="119" t="s">
        <v>298</v>
      </c>
      <c r="J150" s="119" t="s">
        <v>282</v>
      </c>
      <c r="K150" s="120" t="s">
        <v>299</v>
      </c>
      <c r="L150" s="117"/>
      <c r="M150" s="60" t="s">
        <v>1</v>
      </c>
      <c r="N150" s="61" t="s">
        <v>45</v>
      </c>
      <c r="O150" s="61" t="s">
        <v>300</v>
      </c>
      <c r="P150" s="61" t="s">
        <v>301</v>
      </c>
      <c r="Q150" s="61" t="s">
        <v>302</v>
      </c>
      <c r="R150" s="61" t="s">
        <v>303</v>
      </c>
      <c r="S150" s="61" t="s">
        <v>304</v>
      </c>
      <c r="T150" s="62" t="s">
        <v>305</v>
      </c>
    </row>
    <row r="151" spans="2:65" s="1" customFormat="1" ht="22.9" customHeight="1" x14ac:dyDescent="0.25">
      <c r="B151" s="33"/>
      <c r="C151" s="65" t="s">
        <v>306</v>
      </c>
      <c r="J151" s="121">
        <f>BK151</f>
        <v>0</v>
      </c>
      <c r="L151" s="33"/>
      <c r="M151" s="63"/>
      <c r="N151" s="54"/>
      <c r="O151" s="54"/>
      <c r="P151" s="122">
        <f>P152+P667+P1863+P2051</f>
        <v>0</v>
      </c>
      <c r="Q151" s="54"/>
      <c r="R151" s="122">
        <f>R152+R667+R1863+R2051</f>
        <v>7477.6574756799992</v>
      </c>
      <c r="S151" s="54"/>
      <c r="T151" s="123">
        <f>T152+T667+T1863+T2051</f>
        <v>6.5228000000000005E-3</v>
      </c>
      <c r="AT151" s="17" t="s">
        <v>80</v>
      </c>
      <c r="AU151" s="17" t="s">
        <v>284</v>
      </c>
      <c r="BK151" s="124">
        <f>BK152+BK667+BK1863+BK2051</f>
        <v>0</v>
      </c>
    </row>
    <row r="152" spans="2:65" s="11" customFormat="1" ht="25.9" customHeight="1" x14ac:dyDescent="0.2">
      <c r="B152" s="125"/>
      <c r="D152" s="126" t="s">
        <v>80</v>
      </c>
      <c r="E152" s="127" t="s">
        <v>307</v>
      </c>
      <c r="F152" s="127" t="s">
        <v>308</v>
      </c>
      <c r="I152" s="128"/>
      <c r="J152" s="129">
        <f>BK152</f>
        <v>0</v>
      </c>
      <c r="L152" s="125"/>
      <c r="M152" s="130"/>
      <c r="P152" s="131">
        <f>P153+P300+P361+P570+P664</f>
        <v>0</v>
      </c>
      <c r="R152" s="131">
        <f>R153+R300+R361+R570+R664</f>
        <v>6362.3319155699992</v>
      </c>
      <c r="T152" s="132">
        <f>T153+T300+T361+T570+T664</f>
        <v>6.5228000000000005E-3</v>
      </c>
      <c r="AR152" s="126" t="s">
        <v>88</v>
      </c>
      <c r="AT152" s="133" t="s">
        <v>80</v>
      </c>
      <c r="AU152" s="133" t="s">
        <v>81</v>
      </c>
      <c r="AY152" s="126" t="s">
        <v>309</v>
      </c>
      <c r="BK152" s="134">
        <f>BK153+BK300+BK361+BK570+BK664</f>
        <v>0</v>
      </c>
    </row>
    <row r="153" spans="2:65" s="11" customFormat="1" ht="22.9" customHeight="1" x14ac:dyDescent="0.2">
      <c r="B153" s="125"/>
      <c r="D153" s="126" t="s">
        <v>80</v>
      </c>
      <c r="E153" s="135" t="s">
        <v>101</v>
      </c>
      <c r="F153" s="135" t="s">
        <v>862</v>
      </c>
      <c r="I153" s="128"/>
      <c r="J153" s="136">
        <f>BK153</f>
        <v>0</v>
      </c>
      <c r="L153" s="125"/>
      <c r="M153" s="130"/>
      <c r="P153" s="131">
        <f>SUM(P154:P299)</f>
        <v>0</v>
      </c>
      <c r="R153" s="131">
        <f>SUM(R154:R299)</f>
        <v>2766.0277316199995</v>
      </c>
      <c r="T153" s="132">
        <f>SUM(T154:T299)</f>
        <v>0</v>
      </c>
      <c r="AR153" s="126" t="s">
        <v>88</v>
      </c>
      <c r="AT153" s="133" t="s">
        <v>80</v>
      </c>
      <c r="AU153" s="133" t="s">
        <v>88</v>
      </c>
      <c r="AY153" s="126" t="s">
        <v>309</v>
      </c>
      <c r="BK153" s="134">
        <f>SUM(BK154:BK299)</f>
        <v>0</v>
      </c>
    </row>
    <row r="154" spans="2:65" s="1" customFormat="1" ht="24.2" customHeight="1" x14ac:dyDescent="0.2">
      <c r="B154" s="137"/>
      <c r="C154" s="138" t="s">
        <v>88</v>
      </c>
      <c r="D154" s="138" t="s">
        <v>311</v>
      </c>
      <c r="E154" s="139" t="s">
        <v>1622</v>
      </c>
      <c r="F154" s="140" t="s">
        <v>1623</v>
      </c>
      <c r="G154" s="141" t="s">
        <v>360</v>
      </c>
      <c r="H154" s="142">
        <v>29.45</v>
      </c>
      <c r="I154" s="143"/>
      <c r="J154" s="144">
        <f>ROUND(I154*H154,2)</f>
        <v>0</v>
      </c>
      <c r="K154" s="140" t="s">
        <v>610</v>
      </c>
      <c r="L154" s="33"/>
      <c r="M154" s="145" t="s">
        <v>1</v>
      </c>
      <c r="N154" s="146" t="s">
        <v>46</v>
      </c>
      <c r="P154" s="147">
        <f>O154*H154</f>
        <v>0</v>
      </c>
      <c r="Q154" s="147">
        <v>0.50100999999999996</v>
      </c>
      <c r="R154" s="147">
        <f>Q154*H154</f>
        <v>14.754744499999997</v>
      </c>
      <c r="S154" s="147">
        <v>0</v>
      </c>
      <c r="T154" s="148">
        <f>S154*H154</f>
        <v>0</v>
      </c>
      <c r="AR154" s="149" t="s">
        <v>120</v>
      </c>
      <c r="AT154" s="149" t="s">
        <v>311</v>
      </c>
      <c r="AU154" s="149" t="s">
        <v>90</v>
      </c>
      <c r="AY154" s="17" t="s">
        <v>309</v>
      </c>
      <c r="BE154" s="150">
        <f>IF(N154="základní",J154,0)</f>
        <v>0</v>
      </c>
      <c r="BF154" s="150">
        <f>IF(N154="snížená",J154,0)</f>
        <v>0</v>
      </c>
      <c r="BG154" s="150">
        <f>IF(N154="zákl. přenesená",J154,0)</f>
        <v>0</v>
      </c>
      <c r="BH154" s="150">
        <f>IF(N154="sníž. přenesená",J154,0)</f>
        <v>0</v>
      </c>
      <c r="BI154" s="150">
        <f>IF(N154="nulová",J154,0)</f>
        <v>0</v>
      </c>
      <c r="BJ154" s="17" t="s">
        <v>88</v>
      </c>
      <c r="BK154" s="150">
        <f>ROUND(I154*H154,2)</f>
        <v>0</v>
      </c>
      <c r="BL154" s="17" t="s">
        <v>120</v>
      </c>
      <c r="BM154" s="149" t="s">
        <v>1624</v>
      </c>
    </row>
    <row r="155" spans="2:65" s="1" customFormat="1" x14ac:dyDescent="0.2">
      <c r="B155" s="33"/>
      <c r="D155" s="151" t="s">
        <v>316</v>
      </c>
      <c r="F155" s="152" t="s">
        <v>1625</v>
      </c>
      <c r="I155" s="153"/>
      <c r="L155" s="33"/>
      <c r="M155" s="154"/>
      <c r="T155" s="57"/>
      <c r="AT155" s="17" t="s">
        <v>316</v>
      </c>
      <c r="AU155" s="17" t="s">
        <v>90</v>
      </c>
    </row>
    <row r="156" spans="2:65" s="12" customFormat="1" x14ac:dyDescent="0.2">
      <c r="B156" s="157"/>
      <c r="D156" s="155" t="s">
        <v>455</v>
      </c>
      <c r="E156" s="158" t="s">
        <v>1</v>
      </c>
      <c r="F156" s="159" t="s">
        <v>1626</v>
      </c>
      <c r="H156" s="160">
        <v>29.45</v>
      </c>
      <c r="I156" s="161"/>
      <c r="L156" s="157"/>
      <c r="M156" s="162"/>
      <c r="T156" s="163"/>
      <c r="AT156" s="158" t="s">
        <v>455</v>
      </c>
      <c r="AU156" s="158" t="s">
        <v>90</v>
      </c>
      <c r="AV156" s="12" t="s">
        <v>90</v>
      </c>
      <c r="AW156" s="12" t="s">
        <v>37</v>
      </c>
      <c r="AX156" s="12" t="s">
        <v>81</v>
      </c>
      <c r="AY156" s="158" t="s">
        <v>309</v>
      </c>
    </row>
    <row r="157" spans="2:65" s="13" customFormat="1" x14ac:dyDescent="0.2">
      <c r="B157" s="164"/>
      <c r="D157" s="155" t="s">
        <v>455</v>
      </c>
      <c r="E157" s="165" t="s">
        <v>1</v>
      </c>
      <c r="F157" s="166" t="s">
        <v>457</v>
      </c>
      <c r="H157" s="167">
        <v>29.45</v>
      </c>
      <c r="I157" s="168"/>
      <c r="L157" s="164"/>
      <c r="M157" s="169"/>
      <c r="T157" s="170"/>
      <c r="AT157" s="165" t="s">
        <v>455</v>
      </c>
      <c r="AU157" s="165" t="s">
        <v>90</v>
      </c>
      <c r="AV157" s="13" t="s">
        <v>120</v>
      </c>
      <c r="AW157" s="13" t="s">
        <v>37</v>
      </c>
      <c r="AX157" s="13" t="s">
        <v>88</v>
      </c>
      <c r="AY157" s="165" t="s">
        <v>309</v>
      </c>
    </row>
    <row r="158" spans="2:65" s="1" customFormat="1" ht="16.5" customHeight="1" x14ac:dyDescent="0.2">
      <c r="B158" s="137"/>
      <c r="C158" s="138" t="s">
        <v>90</v>
      </c>
      <c r="D158" s="138" t="s">
        <v>311</v>
      </c>
      <c r="E158" s="139" t="s">
        <v>863</v>
      </c>
      <c r="F158" s="140" t="s">
        <v>864</v>
      </c>
      <c r="G158" s="141" t="s">
        <v>360</v>
      </c>
      <c r="H158" s="142">
        <v>599.55600000000004</v>
      </c>
      <c r="I158" s="143"/>
      <c r="J158" s="144">
        <f>ROUND(I158*H158,2)</f>
        <v>0</v>
      </c>
      <c r="K158" s="140" t="s">
        <v>610</v>
      </c>
      <c r="L158" s="33"/>
      <c r="M158" s="145" t="s">
        <v>1</v>
      </c>
      <c r="N158" s="146" t="s">
        <v>46</v>
      </c>
      <c r="P158" s="147">
        <f>O158*H158</f>
        <v>0</v>
      </c>
      <c r="Q158" s="147">
        <v>0.4708</v>
      </c>
      <c r="R158" s="147">
        <f>Q158*H158</f>
        <v>282.2709648</v>
      </c>
      <c r="S158" s="147">
        <v>0</v>
      </c>
      <c r="T158" s="148">
        <f>S158*H158</f>
        <v>0</v>
      </c>
      <c r="AR158" s="149" t="s">
        <v>120</v>
      </c>
      <c r="AT158" s="149" t="s">
        <v>311</v>
      </c>
      <c r="AU158" s="149" t="s">
        <v>90</v>
      </c>
      <c r="AY158" s="17" t="s">
        <v>309</v>
      </c>
      <c r="BE158" s="150">
        <f>IF(N158="základní",J158,0)</f>
        <v>0</v>
      </c>
      <c r="BF158" s="150">
        <f>IF(N158="snížená",J158,0)</f>
        <v>0</v>
      </c>
      <c r="BG158" s="150">
        <f>IF(N158="zákl. přenesená",J158,0)</f>
        <v>0</v>
      </c>
      <c r="BH158" s="150">
        <f>IF(N158="sníž. přenesená",J158,0)</f>
        <v>0</v>
      </c>
      <c r="BI158" s="150">
        <f>IF(N158="nulová",J158,0)</f>
        <v>0</v>
      </c>
      <c r="BJ158" s="17" t="s">
        <v>88</v>
      </c>
      <c r="BK158" s="150">
        <f>ROUND(I158*H158,2)</f>
        <v>0</v>
      </c>
      <c r="BL158" s="17" t="s">
        <v>120</v>
      </c>
      <c r="BM158" s="149" t="s">
        <v>1627</v>
      </c>
    </row>
    <row r="159" spans="2:65" s="1" customFormat="1" x14ac:dyDescent="0.2">
      <c r="B159" s="33"/>
      <c r="D159" s="151" t="s">
        <v>316</v>
      </c>
      <c r="F159" s="152" t="s">
        <v>866</v>
      </c>
      <c r="I159" s="153"/>
      <c r="L159" s="33"/>
      <c r="M159" s="154"/>
      <c r="T159" s="57"/>
      <c r="AT159" s="17" t="s">
        <v>316</v>
      </c>
      <c r="AU159" s="17" t="s">
        <v>90</v>
      </c>
    </row>
    <row r="160" spans="2:65" s="1" customFormat="1" ht="19.5" x14ac:dyDescent="0.2">
      <c r="B160" s="33"/>
      <c r="D160" s="155" t="s">
        <v>318</v>
      </c>
      <c r="F160" s="156" t="s">
        <v>867</v>
      </c>
      <c r="I160" s="153"/>
      <c r="L160" s="33"/>
      <c r="M160" s="154"/>
      <c r="T160" s="57"/>
      <c r="AT160" s="17" t="s">
        <v>318</v>
      </c>
      <c r="AU160" s="17" t="s">
        <v>90</v>
      </c>
    </row>
    <row r="161" spans="2:65" s="14" customFormat="1" x14ac:dyDescent="0.2">
      <c r="B161" s="176"/>
      <c r="D161" s="155" t="s">
        <v>455</v>
      </c>
      <c r="E161" s="177" t="s">
        <v>1</v>
      </c>
      <c r="F161" s="178" t="s">
        <v>1628</v>
      </c>
      <c r="H161" s="177" t="s">
        <v>1</v>
      </c>
      <c r="I161" s="179"/>
      <c r="L161" s="176"/>
      <c r="M161" s="180"/>
      <c r="T161" s="181"/>
      <c r="AT161" s="177" t="s">
        <v>455</v>
      </c>
      <c r="AU161" s="177" t="s">
        <v>90</v>
      </c>
      <c r="AV161" s="14" t="s">
        <v>88</v>
      </c>
      <c r="AW161" s="14" t="s">
        <v>37</v>
      </c>
      <c r="AX161" s="14" t="s">
        <v>81</v>
      </c>
      <c r="AY161" s="177" t="s">
        <v>309</v>
      </c>
    </row>
    <row r="162" spans="2:65" s="12" customFormat="1" x14ac:dyDescent="0.2">
      <c r="B162" s="157"/>
      <c r="D162" s="155" t="s">
        <v>455</v>
      </c>
      <c r="E162" s="158" t="s">
        <v>1</v>
      </c>
      <c r="F162" s="159" t="s">
        <v>1629</v>
      </c>
      <c r="H162" s="160">
        <v>3.0920000000000001</v>
      </c>
      <c r="I162" s="161"/>
      <c r="L162" s="157"/>
      <c r="M162" s="162"/>
      <c r="T162" s="163"/>
      <c r="AT162" s="158" t="s">
        <v>455</v>
      </c>
      <c r="AU162" s="158" t="s">
        <v>90</v>
      </c>
      <c r="AV162" s="12" t="s">
        <v>90</v>
      </c>
      <c r="AW162" s="12" t="s">
        <v>37</v>
      </c>
      <c r="AX162" s="12" t="s">
        <v>81</v>
      </c>
      <c r="AY162" s="158" t="s">
        <v>309</v>
      </c>
    </row>
    <row r="163" spans="2:65" s="12" customFormat="1" x14ac:dyDescent="0.2">
      <c r="B163" s="157"/>
      <c r="D163" s="155" t="s">
        <v>455</v>
      </c>
      <c r="E163" s="158" t="s">
        <v>1</v>
      </c>
      <c r="F163" s="159" t="s">
        <v>1630</v>
      </c>
      <c r="H163" s="160">
        <v>596.46400000000006</v>
      </c>
      <c r="I163" s="161"/>
      <c r="L163" s="157"/>
      <c r="M163" s="162"/>
      <c r="T163" s="163"/>
      <c r="AT163" s="158" t="s">
        <v>455</v>
      </c>
      <c r="AU163" s="158" t="s">
        <v>90</v>
      </c>
      <c r="AV163" s="12" t="s">
        <v>90</v>
      </c>
      <c r="AW163" s="12" t="s">
        <v>37</v>
      </c>
      <c r="AX163" s="12" t="s">
        <v>81</v>
      </c>
      <c r="AY163" s="158" t="s">
        <v>309</v>
      </c>
    </row>
    <row r="164" spans="2:65" s="13" customFormat="1" x14ac:dyDescent="0.2">
      <c r="B164" s="164"/>
      <c r="D164" s="155" t="s">
        <v>455</v>
      </c>
      <c r="E164" s="165" t="s">
        <v>1</v>
      </c>
      <c r="F164" s="166" t="s">
        <v>457</v>
      </c>
      <c r="H164" s="167">
        <v>599.55600000000004</v>
      </c>
      <c r="I164" s="168"/>
      <c r="L164" s="164"/>
      <c r="M164" s="169"/>
      <c r="T164" s="170"/>
      <c r="AT164" s="165" t="s">
        <v>455</v>
      </c>
      <c r="AU164" s="165" t="s">
        <v>90</v>
      </c>
      <c r="AV164" s="13" t="s">
        <v>120</v>
      </c>
      <c r="AW164" s="13" t="s">
        <v>37</v>
      </c>
      <c r="AX164" s="13" t="s">
        <v>88</v>
      </c>
      <c r="AY164" s="165" t="s">
        <v>309</v>
      </c>
    </row>
    <row r="165" spans="2:65" s="1" customFormat="1" ht="16.5" customHeight="1" x14ac:dyDescent="0.2">
      <c r="B165" s="137"/>
      <c r="C165" s="138" t="s">
        <v>101</v>
      </c>
      <c r="D165" s="138" t="s">
        <v>311</v>
      </c>
      <c r="E165" s="139" t="s">
        <v>869</v>
      </c>
      <c r="F165" s="140" t="s">
        <v>870</v>
      </c>
      <c r="G165" s="141" t="s">
        <v>360</v>
      </c>
      <c r="H165" s="142">
        <v>79.655000000000001</v>
      </c>
      <c r="I165" s="143"/>
      <c r="J165" s="144">
        <f>ROUND(I165*H165,2)</f>
        <v>0</v>
      </c>
      <c r="K165" s="140" t="s">
        <v>610</v>
      </c>
      <c r="L165" s="33"/>
      <c r="M165" s="145" t="s">
        <v>1</v>
      </c>
      <c r="N165" s="146" t="s">
        <v>46</v>
      </c>
      <c r="P165" s="147">
        <f>O165*H165</f>
        <v>0</v>
      </c>
      <c r="Q165" s="147">
        <v>0.56496000000000002</v>
      </c>
      <c r="R165" s="147">
        <f>Q165*H165</f>
        <v>45.001888800000003</v>
      </c>
      <c r="S165" s="147">
        <v>0</v>
      </c>
      <c r="T165" s="148">
        <f>S165*H165</f>
        <v>0</v>
      </c>
      <c r="AR165" s="149" t="s">
        <v>120</v>
      </c>
      <c r="AT165" s="149" t="s">
        <v>311</v>
      </c>
      <c r="AU165" s="149" t="s">
        <v>90</v>
      </c>
      <c r="AY165" s="17" t="s">
        <v>309</v>
      </c>
      <c r="BE165" s="150">
        <f>IF(N165="základní",J165,0)</f>
        <v>0</v>
      </c>
      <c r="BF165" s="150">
        <f>IF(N165="snížená",J165,0)</f>
        <v>0</v>
      </c>
      <c r="BG165" s="150">
        <f>IF(N165="zákl. přenesená",J165,0)</f>
        <v>0</v>
      </c>
      <c r="BH165" s="150">
        <f>IF(N165="sníž. přenesená",J165,0)</f>
        <v>0</v>
      </c>
      <c r="BI165" s="150">
        <f>IF(N165="nulová",J165,0)</f>
        <v>0</v>
      </c>
      <c r="BJ165" s="17" t="s">
        <v>88</v>
      </c>
      <c r="BK165" s="150">
        <f>ROUND(I165*H165,2)</f>
        <v>0</v>
      </c>
      <c r="BL165" s="17" t="s">
        <v>120</v>
      </c>
      <c r="BM165" s="149" t="s">
        <v>1631</v>
      </c>
    </row>
    <row r="166" spans="2:65" s="1" customFormat="1" x14ac:dyDescent="0.2">
      <c r="B166" s="33"/>
      <c r="D166" s="151" t="s">
        <v>316</v>
      </c>
      <c r="F166" s="152" t="s">
        <v>872</v>
      </c>
      <c r="I166" s="153"/>
      <c r="L166" s="33"/>
      <c r="M166" s="154"/>
      <c r="T166" s="57"/>
      <c r="AT166" s="17" t="s">
        <v>316</v>
      </c>
      <c r="AU166" s="17" t="s">
        <v>90</v>
      </c>
    </row>
    <row r="167" spans="2:65" s="1" customFormat="1" ht="19.5" x14ac:dyDescent="0.2">
      <c r="B167" s="33"/>
      <c r="D167" s="155" t="s">
        <v>318</v>
      </c>
      <c r="F167" s="156" t="s">
        <v>867</v>
      </c>
      <c r="I167" s="153"/>
      <c r="L167" s="33"/>
      <c r="M167" s="154"/>
      <c r="T167" s="57"/>
      <c r="AT167" s="17" t="s">
        <v>318</v>
      </c>
      <c r="AU167" s="17" t="s">
        <v>90</v>
      </c>
    </row>
    <row r="168" spans="2:65" s="14" customFormat="1" x14ac:dyDescent="0.2">
      <c r="B168" s="176"/>
      <c r="D168" s="155" t="s">
        <v>455</v>
      </c>
      <c r="E168" s="177" t="s">
        <v>1</v>
      </c>
      <c r="F168" s="178" t="s">
        <v>1628</v>
      </c>
      <c r="H168" s="177" t="s">
        <v>1</v>
      </c>
      <c r="I168" s="179"/>
      <c r="L168" s="176"/>
      <c r="M168" s="180"/>
      <c r="T168" s="181"/>
      <c r="AT168" s="177" t="s">
        <v>455</v>
      </c>
      <c r="AU168" s="177" t="s">
        <v>90</v>
      </c>
      <c r="AV168" s="14" t="s">
        <v>88</v>
      </c>
      <c r="AW168" s="14" t="s">
        <v>37</v>
      </c>
      <c r="AX168" s="14" t="s">
        <v>81</v>
      </c>
      <c r="AY168" s="177" t="s">
        <v>309</v>
      </c>
    </row>
    <row r="169" spans="2:65" s="12" customFormat="1" x14ac:dyDescent="0.2">
      <c r="B169" s="157"/>
      <c r="D169" s="155" t="s">
        <v>455</v>
      </c>
      <c r="E169" s="158" t="s">
        <v>1</v>
      </c>
      <c r="F169" s="159" t="s">
        <v>1632</v>
      </c>
      <c r="H169" s="160">
        <v>79.655000000000001</v>
      </c>
      <c r="I169" s="161"/>
      <c r="L169" s="157"/>
      <c r="M169" s="162"/>
      <c r="T169" s="163"/>
      <c r="AT169" s="158" t="s">
        <v>455</v>
      </c>
      <c r="AU169" s="158" t="s">
        <v>90</v>
      </c>
      <c r="AV169" s="12" t="s">
        <v>90</v>
      </c>
      <c r="AW169" s="12" t="s">
        <v>37</v>
      </c>
      <c r="AX169" s="12" t="s">
        <v>81</v>
      </c>
      <c r="AY169" s="158" t="s">
        <v>309</v>
      </c>
    </row>
    <row r="170" spans="2:65" s="13" customFormat="1" x14ac:dyDescent="0.2">
      <c r="B170" s="164"/>
      <c r="D170" s="155" t="s">
        <v>455</v>
      </c>
      <c r="E170" s="165" t="s">
        <v>1</v>
      </c>
      <c r="F170" s="166" t="s">
        <v>457</v>
      </c>
      <c r="H170" s="167">
        <v>79.655000000000001</v>
      </c>
      <c r="I170" s="168"/>
      <c r="L170" s="164"/>
      <c r="M170" s="169"/>
      <c r="T170" s="170"/>
      <c r="AT170" s="165" t="s">
        <v>455</v>
      </c>
      <c r="AU170" s="165" t="s">
        <v>90</v>
      </c>
      <c r="AV170" s="13" t="s">
        <v>120</v>
      </c>
      <c r="AW170" s="13" t="s">
        <v>37</v>
      </c>
      <c r="AX170" s="13" t="s">
        <v>88</v>
      </c>
      <c r="AY170" s="165" t="s">
        <v>309</v>
      </c>
    </row>
    <row r="171" spans="2:65" s="1" customFormat="1" ht="16.5" customHeight="1" x14ac:dyDescent="0.2">
      <c r="B171" s="137"/>
      <c r="C171" s="138" t="s">
        <v>120</v>
      </c>
      <c r="D171" s="138" t="s">
        <v>311</v>
      </c>
      <c r="E171" s="139" t="s">
        <v>874</v>
      </c>
      <c r="F171" s="140" t="s">
        <v>875</v>
      </c>
      <c r="G171" s="141" t="s">
        <v>360</v>
      </c>
      <c r="H171" s="142">
        <v>540.48099999999999</v>
      </c>
      <c r="I171" s="143"/>
      <c r="J171" s="144">
        <f>ROUND(I171*H171,2)</f>
        <v>0</v>
      </c>
      <c r="K171" s="140" t="s">
        <v>610</v>
      </c>
      <c r="L171" s="33"/>
      <c r="M171" s="145" t="s">
        <v>1</v>
      </c>
      <c r="N171" s="146" t="s">
        <v>46</v>
      </c>
      <c r="P171" s="147">
        <f>O171*H171</f>
        <v>0</v>
      </c>
      <c r="Q171" s="147">
        <v>0.60946999999999996</v>
      </c>
      <c r="R171" s="147">
        <f>Q171*H171</f>
        <v>329.40695506999998</v>
      </c>
      <c r="S171" s="147">
        <v>0</v>
      </c>
      <c r="T171" s="148">
        <f>S171*H171</f>
        <v>0</v>
      </c>
      <c r="AR171" s="149" t="s">
        <v>120</v>
      </c>
      <c r="AT171" s="149" t="s">
        <v>311</v>
      </c>
      <c r="AU171" s="149" t="s">
        <v>90</v>
      </c>
      <c r="AY171" s="17" t="s">
        <v>309</v>
      </c>
      <c r="BE171" s="150">
        <f>IF(N171="základní",J171,0)</f>
        <v>0</v>
      </c>
      <c r="BF171" s="150">
        <f>IF(N171="snížená",J171,0)</f>
        <v>0</v>
      </c>
      <c r="BG171" s="150">
        <f>IF(N171="zákl. přenesená",J171,0)</f>
        <v>0</v>
      </c>
      <c r="BH171" s="150">
        <f>IF(N171="sníž. přenesená",J171,0)</f>
        <v>0</v>
      </c>
      <c r="BI171" s="150">
        <f>IF(N171="nulová",J171,0)</f>
        <v>0</v>
      </c>
      <c r="BJ171" s="17" t="s">
        <v>88</v>
      </c>
      <c r="BK171" s="150">
        <f>ROUND(I171*H171,2)</f>
        <v>0</v>
      </c>
      <c r="BL171" s="17" t="s">
        <v>120</v>
      </c>
      <c r="BM171" s="149" t="s">
        <v>1633</v>
      </c>
    </row>
    <row r="172" spans="2:65" s="1" customFormat="1" x14ac:dyDescent="0.2">
      <c r="B172" s="33"/>
      <c r="D172" s="151" t="s">
        <v>316</v>
      </c>
      <c r="F172" s="152" t="s">
        <v>877</v>
      </c>
      <c r="I172" s="153"/>
      <c r="L172" s="33"/>
      <c r="M172" s="154"/>
      <c r="T172" s="57"/>
      <c r="AT172" s="17" t="s">
        <v>316</v>
      </c>
      <c r="AU172" s="17" t="s">
        <v>90</v>
      </c>
    </row>
    <row r="173" spans="2:65" s="1" customFormat="1" ht="19.5" x14ac:dyDescent="0.2">
      <c r="B173" s="33"/>
      <c r="D173" s="155" t="s">
        <v>318</v>
      </c>
      <c r="F173" s="156" t="s">
        <v>867</v>
      </c>
      <c r="I173" s="153"/>
      <c r="L173" s="33"/>
      <c r="M173" s="154"/>
      <c r="T173" s="57"/>
      <c r="AT173" s="17" t="s">
        <v>318</v>
      </c>
      <c r="AU173" s="17" t="s">
        <v>90</v>
      </c>
    </row>
    <row r="174" spans="2:65" s="14" customFormat="1" x14ac:dyDescent="0.2">
      <c r="B174" s="176"/>
      <c r="D174" s="155" t="s">
        <v>455</v>
      </c>
      <c r="E174" s="177" t="s">
        <v>1</v>
      </c>
      <c r="F174" s="178" t="s">
        <v>1628</v>
      </c>
      <c r="H174" s="177" t="s">
        <v>1</v>
      </c>
      <c r="I174" s="179"/>
      <c r="L174" s="176"/>
      <c r="M174" s="180"/>
      <c r="T174" s="181"/>
      <c r="AT174" s="177" t="s">
        <v>455</v>
      </c>
      <c r="AU174" s="177" t="s">
        <v>90</v>
      </c>
      <c r="AV174" s="14" t="s">
        <v>88</v>
      </c>
      <c r="AW174" s="14" t="s">
        <v>37</v>
      </c>
      <c r="AX174" s="14" t="s">
        <v>81</v>
      </c>
      <c r="AY174" s="177" t="s">
        <v>309</v>
      </c>
    </row>
    <row r="175" spans="2:65" s="12" customFormat="1" x14ac:dyDescent="0.2">
      <c r="B175" s="157"/>
      <c r="D175" s="155" t="s">
        <v>455</v>
      </c>
      <c r="E175" s="158" t="s">
        <v>1</v>
      </c>
      <c r="F175" s="159" t="s">
        <v>1634</v>
      </c>
      <c r="H175" s="160">
        <v>428.29500000000002</v>
      </c>
      <c r="I175" s="161"/>
      <c r="L175" s="157"/>
      <c r="M175" s="162"/>
      <c r="T175" s="163"/>
      <c r="AT175" s="158" t="s">
        <v>455</v>
      </c>
      <c r="AU175" s="158" t="s">
        <v>90</v>
      </c>
      <c r="AV175" s="12" t="s">
        <v>90</v>
      </c>
      <c r="AW175" s="12" t="s">
        <v>37</v>
      </c>
      <c r="AX175" s="12" t="s">
        <v>81</v>
      </c>
      <c r="AY175" s="158" t="s">
        <v>309</v>
      </c>
    </row>
    <row r="176" spans="2:65" s="12" customFormat="1" x14ac:dyDescent="0.2">
      <c r="B176" s="157"/>
      <c r="D176" s="155" t="s">
        <v>455</v>
      </c>
      <c r="E176" s="158" t="s">
        <v>1</v>
      </c>
      <c r="F176" s="159" t="s">
        <v>1635</v>
      </c>
      <c r="H176" s="160">
        <v>112.18600000000001</v>
      </c>
      <c r="I176" s="161"/>
      <c r="L176" s="157"/>
      <c r="M176" s="162"/>
      <c r="T176" s="163"/>
      <c r="AT176" s="158" t="s">
        <v>455</v>
      </c>
      <c r="AU176" s="158" t="s">
        <v>90</v>
      </c>
      <c r="AV176" s="12" t="s">
        <v>90</v>
      </c>
      <c r="AW176" s="12" t="s">
        <v>37</v>
      </c>
      <c r="AX176" s="12" t="s">
        <v>81</v>
      </c>
      <c r="AY176" s="158" t="s">
        <v>309</v>
      </c>
    </row>
    <row r="177" spans="2:65" s="13" customFormat="1" x14ac:dyDescent="0.2">
      <c r="B177" s="164"/>
      <c r="D177" s="155" t="s">
        <v>455</v>
      </c>
      <c r="E177" s="165" t="s">
        <v>1</v>
      </c>
      <c r="F177" s="166" t="s">
        <v>457</v>
      </c>
      <c r="H177" s="167">
        <v>540.48099999999999</v>
      </c>
      <c r="I177" s="168"/>
      <c r="L177" s="164"/>
      <c r="M177" s="169"/>
      <c r="T177" s="170"/>
      <c r="AT177" s="165" t="s">
        <v>455</v>
      </c>
      <c r="AU177" s="165" t="s">
        <v>90</v>
      </c>
      <c r="AV177" s="13" t="s">
        <v>120</v>
      </c>
      <c r="AW177" s="13" t="s">
        <v>37</v>
      </c>
      <c r="AX177" s="13" t="s">
        <v>88</v>
      </c>
      <c r="AY177" s="165" t="s">
        <v>309</v>
      </c>
    </row>
    <row r="178" spans="2:65" s="1" customFormat="1" ht="16.5" customHeight="1" x14ac:dyDescent="0.2">
      <c r="B178" s="137"/>
      <c r="C178" s="138" t="s">
        <v>331</v>
      </c>
      <c r="D178" s="138" t="s">
        <v>311</v>
      </c>
      <c r="E178" s="139" t="s">
        <v>1636</v>
      </c>
      <c r="F178" s="140" t="s">
        <v>1637</v>
      </c>
      <c r="G178" s="141" t="s">
        <v>314</v>
      </c>
      <c r="H178" s="142">
        <v>64</v>
      </c>
      <c r="I178" s="143"/>
      <c r="J178" s="144">
        <f>ROUND(I178*H178,2)</f>
        <v>0</v>
      </c>
      <c r="K178" s="140" t="s">
        <v>610</v>
      </c>
      <c r="L178" s="33"/>
      <c r="M178" s="145" t="s">
        <v>1</v>
      </c>
      <c r="N178" s="146" t="s">
        <v>46</v>
      </c>
      <c r="P178" s="147">
        <f>O178*H178</f>
        <v>0</v>
      </c>
      <c r="Q178" s="147">
        <v>6.8799999999999998E-3</v>
      </c>
      <c r="R178" s="147">
        <f>Q178*H178</f>
        <v>0.44031999999999999</v>
      </c>
      <c r="S178" s="147">
        <v>0</v>
      </c>
      <c r="T178" s="148">
        <f>S178*H178</f>
        <v>0</v>
      </c>
      <c r="AR178" s="149" t="s">
        <v>120</v>
      </c>
      <c r="AT178" s="149" t="s">
        <v>311</v>
      </c>
      <c r="AU178" s="149" t="s">
        <v>90</v>
      </c>
      <c r="AY178" s="17" t="s">
        <v>309</v>
      </c>
      <c r="BE178" s="150">
        <f>IF(N178="základní",J178,0)</f>
        <v>0</v>
      </c>
      <c r="BF178" s="150">
        <f>IF(N178="snížená",J178,0)</f>
        <v>0</v>
      </c>
      <c r="BG178" s="150">
        <f>IF(N178="zákl. přenesená",J178,0)</f>
        <v>0</v>
      </c>
      <c r="BH178" s="150">
        <f>IF(N178="sníž. přenesená",J178,0)</f>
        <v>0</v>
      </c>
      <c r="BI178" s="150">
        <f>IF(N178="nulová",J178,0)</f>
        <v>0</v>
      </c>
      <c r="BJ178" s="17" t="s">
        <v>88</v>
      </c>
      <c r="BK178" s="150">
        <f>ROUND(I178*H178,2)</f>
        <v>0</v>
      </c>
      <c r="BL178" s="17" t="s">
        <v>120</v>
      </c>
      <c r="BM178" s="149" t="s">
        <v>1638</v>
      </c>
    </row>
    <row r="179" spans="2:65" s="1" customFormat="1" x14ac:dyDescent="0.2">
      <c r="B179" s="33"/>
      <c r="D179" s="151" t="s">
        <v>316</v>
      </c>
      <c r="F179" s="152" t="s">
        <v>1639</v>
      </c>
      <c r="I179" s="153"/>
      <c r="L179" s="33"/>
      <c r="M179" s="154"/>
      <c r="T179" s="57"/>
      <c r="AT179" s="17" t="s">
        <v>316</v>
      </c>
      <c r="AU179" s="17" t="s">
        <v>90</v>
      </c>
    </row>
    <row r="180" spans="2:65" s="1" customFormat="1" ht="16.5" customHeight="1" x14ac:dyDescent="0.2">
      <c r="B180" s="137"/>
      <c r="C180" s="138" t="s">
        <v>325</v>
      </c>
      <c r="D180" s="138" t="s">
        <v>311</v>
      </c>
      <c r="E180" s="139" t="s">
        <v>1640</v>
      </c>
      <c r="F180" s="140" t="s">
        <v>1641</v>
      </c>
      <c r="G180" s="141" t="s">
        <v>314</v>
      </c>
      <c r="H180" s="142">
        <v>14</v>
      </c>
      <c r="I180" s="143"/>
      <c r="J180" s="144">
        <f>ROUND(I180*H180,2)</f>
        <v>0</v>
      </c>
      <c r="K180" s="140" t="s">
        <v>610</v>
      </c>
      <c r="L180" s="33"/>
      <c r="M180" s="145" t="s">
        <v>1</v>
      </c>
      <c r="N180" s="146" t="s">
        <v>46</v>
      </c>
      <c r="P180" s="147">
        <f>O180*H180</f>
        <v>0</v>
      </c>
      <c r="Q180" s="147">
        <v>9.1800000000000007E-3</v>
      </c>
      <c r="R180" s="147">
        <f>Q180*H180</f>
        <v>0.12852000000000002</v>
      </c>
      <c r="S180" s="147">
        <v>0</v>
      </c>
      <c r="T180" s="148">
        <f>S180*H180</f>
        <v>0</v>
      </c>
      <c r="AR180" s="149" t="s">
        <v>120</v>
      </c>
      <c r="AT180" s="149" t="s">
        <v>311</v>
      </c>
      <c r="AU180" s="149" t="s">
        <v>90</v>
      </c>
      <c r="AY180" s="17" t="s">
        <v>309</v>
      </c>
      <c r="BE180" s="150">
        <f>IF(N180="základní",J180,0)</f>
        <v>0</v>
      </c>
      <c r="BF180" s="150">
        <f>IF(N180="snížená",J180,0)</f>
        <v>0</v>
      </c>
      <c r="BG180" s="150">
        <f>IF(N180="zákl. přenesená",J180,0)</f>
        <v>0</v>
      </c>
      <c r="BH180" s="150">
        <f>IF(N180="sníž. přenesená",J180,0)</f>
        <v>0</v>
      </c>
      <c r="BI180" s="150">
        <f>IF(N180="nulová",J180,0)</f>
        <v>0</v>
      </c>
      <c r="BJ180" s="17" t="s">
        <v>88</v>
      </c>
      <c r="BK180" s="150">
        <f>ROUND(I180*H180,2)</f>
        <v>0</v>
      </c>
      <c r="BL180" s="17" t="s">
        <v>120</v>
      </c>
      <c r="BM180" s="149" t="s">
        <v>1642</v>
      </c>
    </row>
    <row r="181" spans="2:65" s="1" customFormat="1" x14ac:dyDescent="0.2">
      <c r="B181" s="33"/>
      <c r="D181" s="151" t="s">
        <v>316</v>
      </c>
      <c r="F181" s="152" t="s">
        <v>1643</v>
      </c>
      <c r="I181" s="153"/>
      <c r="L181" s="33"/>
      <c r="M181" s="154"/>
      <c r="T181" s="57"/>
      <c r="AT181" s="17" t="s">
        <v>316</v>
      </c>
      <c r="AU181" s="17" t="s">
        <v>90</v>
      </c>
    </row>
    <row r="182" spans="2:65" s="1" customFormat="1" ht="16.5" customHeight="1" x14ac:dyDescent="0.2">
      <c r="B182" s="137"/>
      <c r="C182" s="138" t="s">
        <v>339</v>
      </c>
      <c r="D182" s="138" t="s">
        <v>311</v>
      </c>
      <c r="E182" s="139" t="s">
        <v>1644</v>
      </c>
      <c r="F182" s="140" t="s">
        <v>1645</v>
      </c>
      <c r="G182" s="141" t="s">
        <v>314</v>
      </c>
      <c r="H182" s="142">
        <v>23</v>
      </c>
      <c r="I182" s="143"/>
      <c r="J182" s="144">
        <f>ROUND(I182*H182,2)</f>
        <v>0</v>
      </c>
      <c r="K182" s="140" t="s">
        <v>610</v>
      </c>
      <c r="L182" s="33"/>
      <c r="M182" s="145" t="s">
        <v>1</v>
      </c>
      <c r="N182" s="146" t="s">
        <v>46</v>
      </c>
      <c r="P182" s="147">
        <f>O182*H182</f>
        <v>0</v>
      </c>
      <c r="Q182" s="147">
        <v>1.1469999999999999E-2</v>
      </c>
      <c r="R182" s="147">
        <f>Q182*H182</f>
        <v>0.26380999999999999</v>
      </c>
      <c r="S182" s="147">
        <v>0</v>
      </c>
      <c r="T182" s="148">
        <f>S182*H182</f>
        <v>0</v>
      </c>
      <c r="AR182" s="149" t="s">
        <v>120</v>
      </c>
      <c r="AT182" s="149" t="s">
        <v>311</v>
      </c>
      <c r="AU182" s="149" t="s">
        <v>90</v>
      </c>
      <c r="AY182" s="17" t="s">
        <v>309</v>
      </c>
      <c r="BE182" s="150">
        <f>IF(N182="základní",J182,0)</f>
        <v>0</v>
      </c>
      <c r="BF182" s="150">
        <f>IF(N182="snížená",J182,0)</f>
        <v>0</v>
      </c>
      <c r="BG182" s="150">
        <f>IF(N182="zákl. přenesená",J182,0)</f>
        <v>0</v>
      </c>
      <c r="BH182" s="150">
        <f>IF(N182="sníž. přenesená",J182,0)</f>
        <v>0</v>
      </c>
      <c r="BI182" s="150">
        <f>IF(N182="nulová",J182,0)</f>
        <v>0</v>
      </c>
      <c r="BJ182" s="17" t="s">
        <v>88</v>
      </c>
      <c r="BK182" s="150">
        <f>ROUND(I182*H182,2)</f>
        <v>0</v>
      </c>
      <c r="BL182" s="17" t="s">
        <v>120</v>
      </c>
      <c r="BM182" s="149" t="s">
        <v>1646</v>
      </c>
    </row>
    <row r="183" spans="2:65" s="1" customFormat="1" x14ac:dyDescent="0.2">
      <c r="B183" s="33"/>
      <c r="D183" s="151" t="s">
        <v>316</v>
      </c>
      <c r="F183" s="152" t="s">
        <v>1647</v>
      </c>
      <c r="I183" s="153"/>
      <c r="L183" s="33"/>
      <c r="M183" s="154"/>
      <c r="T183" s="57"/>
      <c r="AT183" s="17" t="s">
        <v>316</v>
      </c>
      <c r="AU183" s="17" t="s">
        <v>90</v>
      </c>
    </row>
    <row r="184" spans="2:65" s="1" customFormat="1" ht="16.5" customHeight="1" x14ac:dyDescent="0.2">
      <c r="B184" s="137"/>
      <c r="C184" s="182" t="s">
        <v>329</v>
      </c>
      <c r="D184" s="182" t="s">
        <v>643</v>
      </c>
      <c r="E184" s="183" t="s">
        <v>1648</v>
      </c>
      <c r="F184" s="184" t="s">
        <v>1649</v>
      </c>
      <c r="G184" s="185" t="s">
        <v>314</v>
      </c>
      <c r="H184" s="186">
        <v>62</v>
      </c>
      <c r="I184" s="187"/>
      <c r="J184" s="188">
        <f>ROUND(I184*H184,2)</f>
        <v>0</v>
      </c>
      <c r="K184" s="184" t="s">
        <v>366</v>
      </c>
      <c r="L184" s="189"/>
      <c r="M184" s="190" t="s">
        <v>1</v>
      </c>
      <c r="N184" s="191" t="s">
        <v>46</v>
      </c>
      <c r="P184" s="147">
        <f>O184*H184</f>
        <v>0</v>
      </c>
      <c r="Q184" s="147">
        <v>8.5999999999999993E-2</v>
      </c>
      <c r="R184" s="147">
        <f>Q184*H184</f>
        <v>5.3319999999999999</v>
      </c>
      <c r="S184" s="147">
        <v>0</v>
      </c>
      <c r="T184" s="148">
        <f>S184*H184</f>
        <v>0</v>
      </c>
      <c r="AR184" s="149" t="s">
        <v>329</v>
      </c>
      <c r="AT184" s="149" t="s">
        <v>643</v>
      </c>
      <c r="AU184" s="149" t="s">
        <v>90</v>
      </c>
      <c r="AY184" s="17" t="s">
        <v>309</v>
      </c>
      <c r="BE184" s="150">
        <f>IF(N184="základní",J184,0)</f>
        <v>0</v>
      </c>
      <c r="BF184" s="150">
        <f>IF(N184="snížená",J184,0)</f>
        <v>0</v>
      </c>
      <c r="BG184" s="150">
        <f>IF(N184="zákl. přenesená",J184,0)</f>
        <v>0</v>
      </c>
      <c r="BH184" s="150">
        <f>IF(N184="sníž. přenesená",J184,0)</f>
        <v>0</v>
      </c>
      <c r="BI184" s="150">
        <f>IF(N184="nulová",J184,0)</f>
        <v>0</v>
      </c>
      <c r="BJ184" s="17" t="s">
        <v>88</v>
      </c>
      <c r="BK184" s="150">
        <f>ROUND(I184*H184,2)</f>
        <v>0</v>
      </c>
      <c r="BL184" s="17" t="s">
        <v>120</v>
      </c>
      <c r="BM184" s="149" t="s">
        <v>1650</v>
      </c>
    </row>
    <row r="185" spans="2:65" s="1" customFormat="1" ht="19.5" x14ac:dyDescent="0.2">
      <c r="B185" s="33"/>
      <c r="D185" s="155" t="s">
        <v>318</v>
      </c>
      <c r="F185" s="156" t="s">
        <v>699</v>
      </c>
      <c r="I185" s="153"/>
      <c r="L185" s="33"/>
      <c r="M185" s="154"/>
      <c r="T185" s="57"/>
      <c r="AT185" s="17" t="s">
        <v>318</v>
      </c>
      <c r="AU185" s="17" t="s">
        <v>90</v>
      </c>
    </row>
    <row r="186" spans="2:65" s="1" customFormat="1" ht="16.5" customHeight="1" x14ac:dyDescent="0.2">
      <c r="B186" s="137"/>
      <c r="C186" s="182" t="s">
        <v>348</v>
      </c>
      <c r="D186" s="182" t="s">
        <v>643</v>
      </c>
      <c r="E186" s="183" t="s">
        <v>1651</v>
      </c>
      <c r="F186" s="184" t="s">
        <v>1652</v>
      </c>
      <c r="G186" s="185" t="s">
        <v>314</v>
      </c>
      <c r="H186" s="186">
        <v>12</v>
      </c>
      <c r="I186" s="187"/>
      <c r="J186" s="188">
        <f>ROUND(I186*H186,2)</f>
        <v>0</v>
      </c>
      <c r="K186" s="184" t="s">
        <v>366</v>
      </c>
      <c r="L186" s="189"/>
      <c r="M186" s="190" t="s">
        <v>1</v>
      </c>
      <c r="N186" s="191" t="s">
        <v>46</v>
      </c>
      <c r="P186" s="147">
        <f>O186*H186</f>
        <v>0</v>
      </c>
      <c r="Q186" s="147">
        <v>0.127</v>
      </c>
      <c r="R186" s="147">
        <f>Q186*H186</f>
        <v>1.524</v>
      </c>
      <c r="S186" s="147">
        <v>0</v>
      </c>
      <c r="T186" s="148">
        <f>S186*H186</f>
        <v>0</v>
      </c>
      <c r="AR186" s="149" t="s">
        <v>329</v>
      </c>
      <c r="AT186" s="149" t="s">
        <v>643</v>
      </c>
      <c r="AU186" s="149" t="s">
        <v>90</v>
      </c>
      <c r="AY186" s="17" t="s">
        <v>309</v>
      </c>
      <c r="BE186" s="150">
        <f>IF(N186="základní",J186,0)</f>
        <v>0</v>
      </c>
      <c r="BF186" s="150">
        <f>IF(N186="snížená",J186,0)</f>
        <v>0</v>
      </c>
      <c r="BG186" s="150">
        <f>IF(N186="zákl. přenesená",J186,0)</f>
        <v>0</v>
      </c>
      <c r="BH186" s="150">
        <f>IF(N186="sníž. přenesená",J186,0)</f>
        <v>0</v>
      </c>
      <c r="BI186" s="150">
        <f>IF(N186="nulová",J186,0)</f>
        <v>0</v>
      </c>
      <c r="BJ186" s="17" t="s">
        <v>88</v>
      </c>
      <c r="BK186" s="150">
        <f>ROUND(I186*H186,2)</f>
        <v>0</v>
      </c>
      <c r="BL186" s="17" t="s">
        <v>120</v>
      </c>
      <c r="BM186" s="149" t="s">
        <v>1653</v>
      </c>
    </row>
    <row r="187" spans="2:65" s="1" customFormat="1" ht="19.5" x14ac:dyDescent="0.2">
      <c r="B187" s="33"/>
      <c r="D187" s="155" t="s">
        <v>318</v>
      </c>
      <c r="F187" s="156" t="s">
        <v>699</v>
      </c>
      <c r="I187" s="153"/>
      <c r="L187" s="33"/>
      <c r="M187" s="154"/>
      <c r="T187" s="57"/>
      <c r="AT187" s="17" t="s">
        <v>318</v>
      </c>
      <c r="AU187" s="17" t="s">
        <v>90</v>
      </c>
    </row>
    <row r="188" spans="2:65" s="1" customFormat="1" ht="16.5" customHeight="1" x14ac:dyDescent="0.2">
      <c r="B188" s="137"/>
      <c r="C188" s="182" t="s">
        <v>334</v>
      </c>
      <c r="D188" s="182" t="s">
        <v>643</v>
      </c>
      <c r="E188" s="183" t="s">
        <v>1654</v>
      </c>
      <c r="F188" s="184" t="s">
        <v>1655</v>
      </c>
      <c r="G188" s="185" t="s">
        <v>314</v>
      </c>
      <c r="H188" s="186">
        <v>16</v>
      </c>
      <c r="I188" s="187"/>
      <c r="J188" s="188">
        <f>ROUND(I188*H188,2)</f>
        <v>0</v>
      </c>
      <c r="K188" s="184" t="s">
        <v>366</v>
      </c>
      <c r="L188" s="189"/>
      <c r="M188" s="190" t="s">
        <v>1</v>
      </c>
      <c r="N188" s="191" t="s">
        <v>46</v>
      </c>
      <c r="P188" s="147">
        <f>O188*H188</f>
        <v>0</v>
      </c>
      <c r="Q188" s="147">
        <v>0.11700000000000001</v>
      </c>
      <c r="R188" s="147">
        <f>Q188*H188</f>
        <v>1.8720000000000001</v>
      </c>
      <c r="S188" s="147">
        <v>0</v>
      </c>
      <c r="T188" s="148">
        <f>S188*H188</f>
        <v>0</v>
      </c>
      <c r="AR188" s="149" t="s">
        <v>329</v>
      </c>
      <c r="AT188" s="149" t="s">
        <v>643</v>
      </c>
      <c r="AU188" s="149" t="s">
        <v>90</v>
      </c>
      <c r="AY188" s="17" t="s">
        <v>309</v>
      </c>
      <c r="BE188" s="150">
        <f>IF(N188="základní",J188,0)</f>
        <v>0</v>
      </c>
      <c r="BF188" s="150">
        <f>IF(N188="snížená",J188,0)</f>
        <v>0</v>
      </c>
      <c r="BG188" s="150">
        <f>IF(N188="zákl. přenesená",J188,0)</f>
        <v>0</v>
      </c>
      <c r="BH188" s="150">
        <f>IF(N188="sníž. přenesená",J188,0)</f>
        <v>0</v>
      </c>
      <c r="BI188" s="150">
        <f>IF(N188="nulová",J188,0)</f>
        <v>0</v>
      </c>
      <c r="BJ188" s="17" t="s">
        <v>88</v>
      </c>
      <c r="BK188" s="150">
        <f>ROUND(I188*H188,2)</f>
        <v>0</v>
      </c>
      <c r="BL188" s="17" t="s">
        <v>120</v>
      </c>
      <c r="BM188" s="149" t="s">
        <v>1656</v>
      </c>
    </row>
    <row r="189" spans="2:65" s="1" customFormat="1" ht="19.5" x14ac:dyDescent="0.2">
      <c r="B189" s="33"/>
      <c r="D189" s="155" t="s">
        <v>318</v>
      </c>
      <c r="F189" s="156" t="s">
        <v>699</v>
      </c>
      <c r="I189" s="153"/>
      <c r="L189" s="33"/>
      <c r="M189" s="154"/>
      <c r="T189" s="57"/>
      <c r="AT189" s="17" t="s">
        <v>318</v>
      </c>
      <c r="AU189" s="17" t="s">
        <v>90</v>
      </c>
    </row>
    <row r="190" spans="2:65" s="1" customFormat="1" ht="16.5" customHeight="1" x14ac:dyDescent="0.2">
      <c r="B190" s="137"/>
      <c r="C190" s="182" t="s">
        <v>357</v>
      </c>
      <c r="D190" s="182" t="s">
        <v>643</v>
      </c>
      <c r="E190" s="183" t="s">
        <v>1657</v>
      </c>
      <c r="F190" s="184" t="s">
        <v>1658</v>
      </c>
      <c r="G190" s="185" t="s">
        <v>314</v>
      </c>
      <c r="H190" s="186">
        <v>2</v>
      </c>
      <c r="I190" s="187"/>
      <c r="J190" s="188">
        <f>ROUND(I190*H190,2)</f>
        <v>0</v>
      </c>
      <c r="K190" s="184" t="s">
        <v>366</v>
      </c>
      <c r="L190" s="189"/>
      <c r="M190" s="190" t="s">
        <v>1</v>
      </c>
      <c r="N190" s="191" t="s">
        <v>46</v>
      </c>
      <c r="P190" s="147">
        <f>O190*H190</f>
        <v>0</v>
      </c>
      <c r="Q190" s="147">
        <v>0.13400000000000001</v>
      </c>
      <c r="R190" s="147">
        <f>Q190*H190</f>
        <v>0.26800000000000002</v>
      </c>
      <c r="S190" s="147">
        <v>0</v>
      </c>
      <c r="T190" s="148">
        <f>S190*H190</f>
        <v>0</v>
      </c>
      <c r="AR190" s="149" t="s">
        <v>329</v>
      </c>
      <c r="AT190" s="149" t="s">
        <v>643</v>
      </c>
      <c r="AU190" s="149" t="s">
        <v>90</v>
      </c>
      <c r="AY190" s="17" t="s">
        <v>309</v>
      </c>
      <c r="BE190" s="150">
        <f>IF(N190="základní",J190,0)</f>
        <v>0</v>
      </c>
      <c r="BF190" s="150">
        <f>IF(N190="snížená",J190,0)</f>
        <v>0</v>
      </c>
      <c r="BG190" s="150">
        <f>IF(N190="zákl. přenesená",J190,0)</f>
        <v>0</v>
      </c>
      <c r="BH190" s="150">
        <f>IF(N190="sníž. přenesená",J190,0)</f>
        <v>0</v>
      </c>
      <c r="BI190" s="150">
        <f>IF(N190="nulová",J190,0)</f>
        <v>0</v>
      </c>
      <c r="BJ190" s="17" t="s">
        <v>88</v>
      </c>
      <c r="BK190" s="150">
        <f>ROUND(I190*H190,2)</f>
        <v>0</v>
      </c>
      <c r="BL190" s="17" t="s">
        <v>120</v>
      </c>
      <c r="BM190" s="149" t="s">
        <v>1659</v>
      </c>
    </row>
    <row r="191" spans="2:65" s="1" customFormat="1" ht="19.5" x14ac:dyDescent="0.2">
      <c r="B191" s="33"/>
      <c r="D191" s="155" t="s">
        <v>318</v>
      </c>
      <c r="F191" s="156" t="s">
        <v>699</v>
      </c>
      <c r="I191" s="153"/>
      <c r="L191" s="33"/>
      <c r="M191" s="154"/>
      <c r="T191" s="57"/>
      <c r="AT191" s="17" t="s">
        <v>318</v>
      </c>
      <c r="AU191" s="17" t="s">
        <v>90</v>
      </c>
    </row>
    <row r="192" spans="2:65" s="1" customFormat="1" ht="16.5" customHeight="1" x14ac:dyDescent="0.2">
      <c r="B192" s="137"/>
      <c r="C192" s="182" t="s">
        <v>8</v>
      </c>
      <c r="D192" s="182" t="s">
        <v>643</v>
      </c>
      <c r="E192" s="183" t="s">
        <v>1660</v>
      </c>
      <c r="F192" s="184" t="s">
        <v>1661</v>
      </c>
      <c r="G192" s="185" t="s">
        <v>314</v>
      </c>
      <c r="H192" s="186">
        <v>2</v>
      </c>
      <c r="I192" s="187"/>
      <c r="J192" s="188">
        <f>ROUND(I192*H192,2)</f>
        <v>0</v>
      </c>
      <c r="K192" s="184" t="s">
        <v>366</v>
      </c>
      <c r="L192" s="189"/>
      <c r="M192" s="190" t="s">
        <v>1</v>
      </c>
      <c r="N192" s="191" t="s">
        <v>46</v>
      </c>
      <c r="P192" s="147">
        <f>O192*H192</f>
        <v>0</v>
      </c>
      <c r="Q192" s="147">
        <v>0.14000000000000001</v>
      </c>
      <c r="R192" s="147">
        <f>Q192*H192</f>
        <v>0.28000000000000003</v>
      </c>
      <c r="S192" s="147">
        <v>0</v>
      </c>
      <c r="T192" s="148">
        <f>S192*H192</f>
        <v>0</v>
      </c>
      <c r="AR192" s="149" t="s">
        <v>329</v>
      </c>
      <c r="AT192" s="149" t="s">
        <v>643</v>
      </c>
      <c r="AU192" s="149" t="s">
        <v>90</v>
      </c>
      <c r="AY192" s="17" t="s">
        <v>309</v>
      </c>
      <c r="BE192" s="150">
        <f>IF(N192="základní",J192,0)</f>
        <v>0</v>
      </c>
      <c r="BF192" s="150">
        <f>IF(N192="snížená",J192,0)</f>
        <v>0</v>
      </c>
      <c r="BG192" s="150">
        <f>IF(N192="zákl. přenesená",J192,0)</f>
        <v>0</v>
      </c>
      <c r="BH192" s="150">
        <f>IF(N192="sníž. přenesená",J192,0)</f>
        <v>0</v>
      </c>
      <c r="BI192" s="150">
        <f>IF(N192="nulová",J192,0)</f>
        <v>0</v>
      </c>
      <c r="BJ192" s="17" t="s">
        <v>88</v>
      </c>
      <c r="BK192" s="150">
        <f>ROUND(I192*H192,2)</f>
        <v>0</v>
      </c>
      <c r="BL192" s="17" t="s">
        <v>120</v>
      </c>
      <c r="BM192" s="149" t="s">
        <v>1662</v>
      </c>
    </row>
    <row r="193" spans="2:65" s="1" customFormat="1" ht="19.5" x14ac:dyDescent="0.2">
      <c r="B193" s="33"/>
      <c r="D193" s="155" t="s">
        <v>318</v>
      </c>
      <c r="F193" s="156" t="s">
        <v>699</v>
      </c>
      <c r="I193" s="153"/>
      <c r="L193" s="33"/>
      <c r="M193" s="154"/>
      <c r="T193" s="57"/>
      <c r="AT193" s="17" t="s">
        <v>318</v>
      </c>
      <c r="AU193" s="17" t="s">
        <v>90</v>
      </c>
    </row>
    <row r="194" spans="2:65" s="1" customFormat="1" ht="16.5" customHeight="1" x14ac:dyDescent="0.2">
      <c r="B194" s="137"/>
      <c r="C194" s="182" t="s">
        <v>368</v>
      </c>
      <c r="D194" s="182" t="s">
        <v>643</v>
      </c>
      <c r="E194" s="183" t="s">
        <v>1663</v>
      </c>
      <c r="F194" s="184" t="s">
        <v>1664</v>
      </c>
      <c r="G194" s="185" t="s">
        <v>314</v>
      </c>
      <c r="H194" s="186">
        <v>5</v>
      </c>
      <c r="I194" s="187"/>
      <c r="J194" s="188">
        <f>ROUND(I194*H194,2)</f>
        <v>0</v>
      </c>
      <c r="K194" s="184" t="s">
        <v>366</v>
      </c>
      <c r="L194" s="189"/>
      <c r="M194" s="190" t="s">
        <v>1</v>
      </c>
      <c r="N194" s="191" t="s">
        <v>46</v>
      </c>
      <c r="P194" s="147">
        <f>O194*H194</f>
        <v>0</v>
      </c>
      <c r="Q194" s="147">
        <v>0.16900000000000001</v>
      </c>
      <c r="R194" s="147">
        <f>Q194*H194</f>
        <v>0.84500000000000008</v>
      </c>
      <c r="S194" s="147">
        <v>0</v>
      </c>
      <c r="T194" s="148">
        <f>S194*H194</f>
        <v>0</v>
      </c>
      <c r="AR194" s="149" t="s">
        <v>329</v>
      </c>
      <c r="AT194" s="149" t="s">
        <v>643</v>
      </c>
      <c r="AU194" s="149" t="s">
        <v>90</v>
      </c>
      <c r="AY194" s="17" t="s">
        <v>309</v>
      </c>
      <c r="BE194" s="150">
        <f>IF(N194="základní",J194,0)</f>
        <v>0</v>
      </c>
      <c r="BF194" s="150">
        <f>IF(N194="snížená",J194,0)</f>
        <v>0</v>
      </c>
      <c r="BG194" s="150">
        <f>IF(N194="zákl. přenesená",J194,0)</f>
        <v>0</v>
      </c>
      <c r="BH194" s="150">
        <f>IF(N194="sníž. přenesená",J194,0)</f>
        <v>0</v>
      </c>
      <c r="BI194" s="150">
        <f>IF(N194="nulová",J194,0)</f>
        <v>0</v>
      </c>
      <c r="BJ194" s="17" t="s">
        <v>88</v>
      </c>
      <c r="BK194" s="150">
        <f>ROUND(I194*H194,2)</f>
        <v>0</v>
      </c>
      <c r="BL194" s="17" t="s">
        <v>120</v>
      </c>
      <c r="BM194" s="149" t="s">
        <v>1665</v>
      </c>
    </row>
    <row r="195" spans="2:65" s="1" customFormat="1" ht="19.5" x14ac:dyDescent="0.2">
      <c r="B195" s="33"/>
      <c r="D195" s="155" t="s">
        <v>318</v>
      </c>
      <c r="F195" s="156" t="s">
        <v>699</v>
      </c>
      <c r="I195" s="153"/>
      <c r="L195" s="33"/>
      <c r="M195" s="154"/>
      <c r="T195" s="57"/>
      <c r="AT195" s="17" t="s">
        <v>318</v>
      </c>
      <c r="AU195" s="17" t="s">
        <v>90</v>
      </c>
    </row>
    <row r="196" spans="2:65" s="1" customFormat="1" ht="16.5" customHeight="1" x14ac:dyDescent="0.2">
      <c r="B196" s="137"/>
      <c r="C196" s="182" t="s">
        <v>342</v>
      </c>
      <c r="D196" s="182" t="s">
        <v>643</v>
      </c>
      <c r="E196" s="183" t="s">
        <v>1666</v>
      </c>
      <c r="F196" s="184" t="s">
        <v>1667</v>
      </c>
      <c r="G196" s="185" t="s">
        <v>314</v>
      </c>
      <c r="H196" s="186">
        <v>2</v>
      </c>
      <c r="I196" s="187"/>
      <c r="J196" s="188">
        <f>ROUND(I196*H196,2)</f>
        <v>0</v>
      </c>
      <c r="K196" s="184" t="s">
        <v>366</v>
      </c>
      <c r="L196" s="189"/>
      <c r="M196" s="190" t="s">
        <v>1</v>
      </c>
      <c r="N196" s="191" t="s">
        <v>46</v>
      </c>
      <c r="P196" s="147">
        <f>O196*H196</f>
        <v>0</v>
      </c>
      <c r="Q196" s="147">
        <v>0.16900000000000001</v>
      </c>
      <c r="R196" s="147">
        <f>Q196*H196</f>
        <v>0.33800000000000002</v>
      </c>
      <c r="S196" s="147">
        <v>0</v>
      </c>
      <c r="T196" s="148">
        <f>S196*H196</f>
        <v>0</v>
      </c>
      <c r="AR196" s="149" t="s">
        <v>329</v>
      </c>
      <c r="AT196" s="149" t="s">
        <v>643</v>
      </c>
      <c r="AU196" s="149" t="s">
        <v>90</v>
      </c>
      <c r="AY196" s="17" t="s">
        <v>309</v>
      </c>
      <c r="BE196" s="150">
        <f>IF(N196="základní",J196,0)</f>
        <v>0</v>
      </c>
      <c r="BF196" s="150">
        <f>IF(N196="snížená",J196,0)</f>
        <v>0</v>
      </c>
      <c r="BG196" s="150">
        <f>IF(N196="zákl. přenesená",J196,0)</f>
        <v>0</v>
      </c>
      <c r="BH196" s="150">
        <f>IF(N196="sníž. přenesená",J196,0)</f>
        <v>0</v>
      </c>
      <c r="BI196" s="150">
        <f>IF(N196="nulová",J196,0)</f>
        <v>0</v>
      </c>
      <c r="BJ196" s="17" t="s">
        <v>88</v>
      </c>
      <c r="BK196" s="150">
        <f>ROUND(I196*H196,2)</f>
        <v>0</v>
      </c>
      <c r="BL196" s="17" t="s">
        <v>120</v>
      </c>
      <c r="BM196" s="149" t="s">
        <v>1668</v>
      </c>
    </row>
    <row r="197" spans="2:65" s="1" customFormat="1" ht="19.5" x14ac:dyDescent="0.2">
      <c r="B197" s="33"/>
      <c r="D197" s="155" t="s">
        <v>318</v>
      </c>
      <c r="F197" s="156" t="s">
        <v>699</v>
      </c>
      <c r="I197" s="153"/>
      <c r="L197" s="33"/>
      <c r="M197" s="154"/>
      <c r="T197" s="57"/>
      <c r="AT197" s="17" t="s">
        <v>318</v>
      </c>
      <c r="AU197" s="17" t="s">
        <v>90</v>
      </c>
    </row>
    <row r="198" spans="2:65" s="1" customFormat="1" ht="16.5" customHeight="1" x14ac:dyDescent="0.2">
      <c r="B198" s="137"/>
      <c r="C198" s="138" t="s">
        <v>378</v>
      </c>
      <c r="D198" s="138" t="s">
        <v>311</v>
      </c>
      <c r="E198" s="139" t="s">
        <v>1669</v>
      </c>
      <c r="F198" s="140" t="s">
        <v>1670</v>
      </c>
      <c r="G198" s="141" t="s">
        <v>314</v>
      </c>
      <c r="H198" s="142">
        <v>56</v>
      </c>
      <c r="I198" s="143"/>
      <c r="J198" s="144">
        <f>ROUND(I198*H198,2)</f>
        <v>0</v>
      </c>
      <c r="K198" s="140" t="s">
        <v>610</v>
      </c>
      <c r="L198" s="33"/>
      <c r="M198" s="145" t="s">
        <v>1</v>
      </c>
      <c r="N198" s="146" t="s">
        <v>46</v>
      </c>
      <c r="P198" s="147">
        <f>O198*H198</f>
        <v>0</v>
      </c>
      <c r="Q198" s="147">
        <v>2.826E-2</v>
      </c>
      <c r="R198" s="147">
        <f>Q198*H198</f>
        <v>1.58256</v>
      </c>
      <c r="S198" s="147">
        <v>0</v>
      </c>
      <c r="T198" s="148">
        <f>S198*H198</f>
        <v>0</v>
      </c>
      <c r="AR198" s="149" t="s">
        <v>120</v>
      </c>
      <c r="AT198" s="149" t="s">
        <v>311</v>
      </c>
      <c r="AU198" s="149" t="s">
        <v>90</v>
      </c>
      <c r="AY198" s="17" t="s">
        <v>309</v>
      </c>
      <c r="BE198" s="150">
        <f>IF(N198="základní",J198,0)</f>
        <v>0</v>
      </c>
      <c r="BF198" s="150">
        <f>IF(N198="snížená",J198,0)</f>
        <v>0</v>
      </c>
      <c r="BG198" s="150">
        <f>IF(N198="zákl. přenesená",J198,0)</f>
        <v>0</v>
      </c>
      <c r="BH198" s="150">
        <f>IF(N198="sníž. přenesená",J198,0)</f>
        <v>0</v>
      </c>
      <c r="BI198" s="150">
        <f>IF(N198="nulová",J198,0)</f>
        <v>0</v>
      </c>
      <c r="BJ198" s="17" t="s">
        <v>88</v>
      </c>
      <c r="BK198" s="150">
        <f>ROUND(I198*H198,2)</f>
        <v>0</v>
      </c>
      <c r="BL198" s="17" t="s">
        <v>120</v>
      </c>
      <c r="BM198" s="149" t="s">
        <v>1671</v>
      </c>
    </row>
    <row r="199" spans="2:65" s="1" customFormat="1" x14ac:dyDescent="0.2">
      <c r="B199" s="33"/>
      <c r="D199" s="151" t="s">
        <v>316</v>
      </c>
      <c r="F199" s="152" t="s">
        <v>1672</v>
      </c>
      <c r="I199" s="153"/>
      <c r="L199" s="33"/>
      <c r="M199" s="154"/>
      <c r="T199" s="57"/>
      <c r="AT199" s="17" t="s">
        <v>316</v>
      </c>
      <c r="AU199" s="17" t="s">
        <v>90</v>
      </c>
    </row>
    <row r="200" spans="2:65" s="1" customFormat="1" ht="16.5" customHeight="1" x14ac:dyDescent="0.2">
      <c r="B200" s="137"/>
      <c r="C200" s="138" t="s">
        <v>346</v>
      </c>
      <c r="D200" s="138" t="s">
        <v>311</v>
      </c>
      <c r="E200" s="139" t="s">
        <v>1673</v>
      </c>
      <c r="F200" s="140" t="s">
        <v>1674</v>
      </c>
      <c r="G200" s="141" t="s">
        <v>314</v>
      </c>
      <c r="H200" s="142">
        <v>91</v>
      </c>
      <c r="I200" s="143"/>
      <c r="J200" s="144">
        <f>ROUND(I200*H200,2)</f>
        <v>0</v>
      </c>
      <c r="K200" s="140" t="s">
        <v>610</v>
      </c>
      <c r="L200" s="33"/>
      <c r="M200" s="145" t="s">
        <v>1</v>
      </c>
      <c r="N200" s="146" t="s">
        <v>46</v>
      </c>
      <c r="P200" s="147">
        <f>O200*H200</f>
        <v>0</v>
      </c>
      <c r="Q200" s="147">
        <v>3.3360000000000001E-2</v>
      </c>
      <c r="R200" s="147">
        <f>Q200*H200</f>
        <v>3.0357600000000002</v>
      </c>
      <c r="S200" s="147">
        <v>0</v>
      </c>
      <c r="T200" s="148">
        <f>S200*H200</f>
        <v>0</v>
      </c>
      <c r="AR200" s="149" t="s">
        <v>120</v>
      </c>
      <c r="AT200" s="149" t="s">
        <v>311</v>
      </c>
      <c r="AU200" s="149" t="s">
        <v>90</v>
      </c>
      <c r="AY200" s="17" t="s">
        <v>309</v>
      </c>
      <c r="BE200" s="150">
        <f>IF(N200="základní",J200,0)</f>
        <v>0</v>
      </c>
      <c r="BF200" s="150">
        <f>IF(N200="snížená",J200,0)</f>
        <v>0</v>
      </c>
      <c r="BG200" s="150">
        <f>IF(N200="zákl. přenesená",J200,0)</f>
        <v>0</v>
      </c>
      <c r="BH200" s="150">
        <f>IF(N200="sníž. přenesená",J200,0)</f>
        <v>0</v>
      </c>
      <c r="BI200" s="150">
        <f>IF(N200="nulová",J200,0)</f>
        <v>0</v>
      </c>
      <c r="BJ200" s="17" t="s">
        <v>88</v>
      </c>
      <c r="BK200" s="150">
        <f>ROUND(I200*H200,2)</f>
        <v>0</v>
      </c>
      <c r="BL200" s="17" t="s">
        <v>120</v>
      </c>
      <c r="BM200" s="149" t="s">
        <v>1675</v>
      </c>
    </row>
    <row r="201" spans="2:65" s="1" customFormat="1" x14ac:dyDescent="0.2">
      <c r="B201" s="33"/>
      <c r="D201" s="151" t="s">
        <v>316</v>
      </c>
      <c r="F201" s="152" t="s">
        <v>1676</v>
      </c>
      <c r="I201" s="153"/>
      <c r="L201" s="33"/>
      <c r="M201" s="154"/>
      <c r="T201" s="57"/>
      <c r="AT201" s="17" t="s">
        <v>316</v>
      </c>
      <c r="AU201" s="17" t="s">
        <v>90</v>
      </c>
    </row>
    <row r="202" spans="2:65" s="1" customFormat="1" ht="16.5" customHeight="1" x14ac:dyDescent="0.2">
      <c r="B202" s="137"/>
      <c r="C202" s="138" t="s">
        <v>388</v>
      </c>
      <c r="D202" s="138" t="s">
        <v>311</v>
      </c>
      <c r="E202" s="139" t="s">
        <v>1677</v>
      </c>
      <c r="F202" s="140" t="s">
        <v>1678</v>
      </c>
      <c r="G202" s="141" t="s">
        <v>314</v>
      </c>
      <c r="H202" s="142">
        <v>127</v>
      </c>
      <c r="I202" s="143"/>
      <c r="J202" s="144">
        <f>ROUND(I202*H202,2)</f>
        <v>0</v>
      </c>
      <c r="K202" s="140" t="s">
        <v>610</v>
      </c>
      <c r="L202" s="33"/>
      <c r="M202" s="145" t="s">
        <v>1</v>
      </c>
      <c r="N202" s="146" t="s">
        <v>46</v>
      </c>
      <c r="P202" s="147">
        <f>O202*H202</f>
        <v>0</v>
      </c>
      <c r="Q202" s="147">
        <v>3.8460000000000001E-2</v>
      </c>
      <c r="R202" s="147">
        <f>Q202*H202</f>
        <v>4.8844200000000004</v>
      </c>
      <c r="S202" s="147">
        <v>0</v>
      </c>
      <c r="T202" s="148">
        <f>S202*H202</f>
        <v>0</v>
      </c>
      <c r="AR202" s="149" t="s">
        <v>120</v>
      </c>
      <c r="AT202" s="149" t="s">
        <v>311</v>
      </c>
      <c r="AU202" s="149" t="s">
        <v>90</v>
      </c>
      <c r="AY202" s="17" t="s">
        <v>309</v>
      </c>
      <c r="BE202" s="150">
        <f>IF(N202="základní",J202,0)</f>
        <v>0</v>
      </c>
      <c r="BF202" s="150">
        <f>IF(N202="snížená",J202,0)</f>
        <v>0</v>
      </c>
      <c r="BG202" s="150">
        <f>IF(N202="zákl. přenesená",J202,0)</f>
        <v>0</v>
      </c>
      <c r="BH202" s="150">
        <f>IF(N202="sníž. přenesená",J202,0)</f>
        <v>0</v>
      </c>
      <c r="BI202" s="150">
        <f>IF(N202="nulová",J202,0)</f>
        <v>0</v>
      </c>
      <c r="BJ202" s="17" t="s">
        <v>88</v>
      </c>
      <c r="BK202" s="150">
        <f>ROUND(I202*H202,2)</f>
        <v>0</v>
      </c>
      <c r="BL202" s="17" t="s">
        <v>120</v>
      </c>
      <c r="BM202" s="149" t="s">
        <v>1679</v>
      </c>
    </row>
    <row r="203" spans="2:65" s="1" customFormat="1" x14ac:dyDescent="0.2">
      <c r="B203" s="33"/>
      <c r="D203" s="151" t="s">
        <v>316</v>
      </c>
      <c r="F203" s="152" t="s">
        <v>1680</v>
      </c>
      <c r="I203" s="153"/>
      <c r="L203" s="33"/>
      <c r="M203" s="154"/>
      <c r="T203" s="57"/>
      <c r="AT203" s="17" t="s">
        <v>316</v>
      </c>
      <c r="AU203" s="17" t="s">
        <v>90</v>
      </c>
    </row>
    <row r="204" spans="2:65" s="1" customFormat="1" ht="16.5" customHeight="1" x14ac:dyDescent="0.2">
      <c r="B204" s="137"/>
      <c r="C204" s="138" t="s">
        <v>351</v>
      </c>
      <c r="D204" s="138" t="s">
        <v>311</v>
      </c>
      <c r="E204" s="139" t="s">
        <v>1681</v>
      </c>
      <c r="F204" s="140" t="s">
        <v>1682</v>
      </c>
      <c r="G204" s="141" t="s">
        <v>314</v>
      </c>
      <c r="H204" s="142">
        <v>15</v>
      </c>
      <c r="I204" s="143"/>
      <c r="J204" s="144">
        <f>ROUND(I204*H204,2)</f>
        <v>0</v>
      </c>
      <c r="K204" s="140" t="s">
        <v>610</v>
      </c>
      <c r="L204" s="33"/>
      <c r="M204" s="145" t="s">
        <v>1</v>
      </c>
      <c r="N204" s="146" t="s">
        <v>46</v>
      </c>
      <c r="P204" s="147">
        <f>O204*H204</f>
        <v>0</v>
      </c>
      <c r="Q204" s="147">
        <v>5.5800000000000002E-2</v>
      </c>
      <c r="R204" s="147">
        <f>Q204*H204</f>
        <v>0.83700000000000008</v>
      </c>
      <c r="S204" s="147">
        <v>0</v>
      </c>
      <c r="T204" s="148">
        <f>S204*H204</f>
        <v>0</v>
      </c>
      <c r="AR204" s="149" t="s">
        <v>120</v>
      </c>
      <c r="AT204" s="149" t="s">
        <v>311</v>
      </c>
      <c r="AU204" s="149" t="s">
        <v>90</v>
      </c>
      <c r="AY204" s="17" t="s">
        <v>309</v>
      </c>
      <c r="BE204" s="150">
        <f>IF(N204="základní",J204,0)</f>
        <v>0</v>
      </c>
      <c r="BF204" s="150">
        <f>IF(N204="snížená",J204,0)</f>
        <v>0</v>
      </c>
      <c r="BG204" s="150">
        <f>IF(N204="zákl. přenesená",J204,0)</f>
        <v>0</v>
      </c>
      <c r="BH204" s="150">
        <f>IF(N204="sníž. přenesená",J204,0)</f>
        <v>0</v>
      </c>
      <c r="BI204" s="150">
        <f>IF(N204="nulová",J204,0)</f>
        <v>0</v>
      </c>
      <c r="BJ204" s="17" t="s">
        <v>88</v>
      </c>
      <c r="BK204" s="150">
        <f>ROUND(I204*H204,2)</f>
        <v>0</v>
      </c>
      <c r="BL204" s="17" t="s">
        <v>120</v>
      </c>
      <c r="BM204" s="149" t="s">
        <v>1683</v>
      </c>
    </row>
    <row r="205" spans="2:65" s="1" customFormat="1" x14ac:dyDescent="0.2">
      <c r="B205" s="33"/>
      <c r="D205" s="151" t="s">
        <v>316</v>
      </c>
      <c r="F205" s="152" t="s">
        <v>1684</v>
      </c>
      <c r="I205" s="153"/>
      <c r="L205" s="33"/>
      <c r="M205" s="154"/>
      <c r="T205" s="57"/>
      <c r="AT205" s="17" t="s">
        <v>316</v>
      </c>
      <c r="AU205" s="17" t="s">
        <v>90</v>
      </c>
    </row>
    <row r="206" spans="2:65" s="1" customFormat="1" ht="16.5" customHeight="1" x14ac:dyDescent="0.2">
      <c r="B206" s="137"/>
      <c r="C206" s="138" t="s">
        <v>399</v>
      </c>
      <c r="D206" s="138" t="s">
        <v>311</v>
      </c>
      <c r="E206" s="139" t="s">
        <v>1685</v>
      </c>
      <c r="F206" s="140" t="s">
        <v>1686</v>
      </c>
      <c r="G206" s="141" t="s">
        <v>314</v>
      </c>
      <c r="H206" s="142">
        <v>26</v>
      </c>
      <c r="I206" s="143"/>
      <c r="J206" s="144">
        <f>ROUND(I206*H206,2)</f>
        <v>0</v>
      </c>
      <c r="K206" s="140" t="s">
        <v>366</v>
      </c>
      <c r="L206" s="33"/>
      <c r="M206" s="145" t="s">
        <v>1</v>
      </c>
      <c r="N206" s="146" t="s">
        <v>46</v>
      </c>
      <c r="P206" s="147">
        <f>O206*H206</f>
        <v>0</v>
      </c>
      <c r="Q206" s="147">
        <v>3.3360000000000001E-2</v>
      </c>
      <c r="R206" s="147">
        <f>Q206*H206</f>
        <v>0.86736000000000002</v>
      </c>
      <c r="S206" s="147">
        <v>0</v>
      </c>
      <c r="T206" s="148">
        <f>S206*H206</f>
        <v>0</v>
      </c>
      <c r="AR206" s="149" t="s">
        <v>120</v>
      </c>
      <c r="AT206" s="149" t="s">
        <v>311</v>
      </c>
      <c r="AU206" s="149" t="s">
        <v>90</v>
      </c>
      <c r="AY206" s="17" t="s">
        <v>309</v>
      </c>
      <c r="BE206" s="150">
        <f>IF(N206="základní",J206,0)</f>
        <v>0</v>
      </c>
      <c r="BF206" s="150">
        <f>IF(N206="snížená",J206,0)</f>
        <v>0</v>
      </c>
      <c r="BG206" s="150">
        <f>IF(N206="zákl. přenesená",J206,0)</f>
        <v>0</v>
      </c>
      <c r="BH206" s="150">
        <f>IF(N206="sníž. přenesená",J206,0)</f>
        <v>0</v>
      </c>
      <c r="BI206" s="150">
        <f>IF(N206="nulová",J206,0)</f>
        <v>0</v>
      </c>
      <c r="BJ206" s="17" t="s">
        <v>88</v>
      </c>
      <c r="BK206" s="150">
        <f>ROUND(I206*H206,2)</f>
        <v>0</v>
      </c>
      <c r="BL206" s="17" t="s">
        <v>120</v>
      </c>
      <c r="BM206" s="149" t="s">
        <v>1687</v>
      </c>
    </row>
    <row r="207" spans="2:65" s="1" customFormat="1" ht="39" x14ac:dyDescent="0.2">
      <c r="B207" s="33"/>
      <c r="D207" s="155" t="s">
        <v>318</v>
      </c>
      <c r="F207" s="156" t="s">
        <v>1688</v>
      </c>
      <c r="I207" s="153"/>
      <c r="L207" s="33"/>
      <c r="M207" s="154"/>
      <c r="T207" s="57"/>
      <c r="AT207" s="17" t="s">
        <v>318</v>
      </c>
      <c r="AU207" s="17" t="s">
        <v>90</v>
      </c>
    </row>
    <row r="208" spans="2:65" s="1" customFormat="1" ht="16.5" customHeight="1" x14ac:dyDescent="0.2">
      <c r="B208" s="137"/>
      <c r="C208" s="138" t="s">
        <v>355</v>
      </c>
      <c r="D208" s="138" t="s">
        <v>311</v>
      </c>
      <c r="E208" s="139" t="s">
        <v>1689</v>
      </c>
      <c r="F208" s="140" t="s">
        <v>1690</v>
      </c>
      <c r="G208" s="141" t="s">
        <v>314</v>
      </c>
      <c r="H208" s="142">
        <v>5</v>
      </c>
      <c r="I208" s="143"/>
      <c r="J208" s="144">
        <f>ROUND(I208*H208,2)</f>
        <v>0</v>
      </c>
      <c r="K208" s="140" t="s">
        <v>610</v>
      </c>
      <c r="L208" s="33"/>
      <c r="M208" s="145" t="s">
        <v>1</v>
      </c>
      <c r="N208" s="146" t="s">
        <v>46</v>
      </c>
      <c r="P208" s="147">
        <f>O208*H208</f>
        <v>0</v>
      </c>
      <c r="Q208" s="147">
        <v>9.8640000000000005E-2</v>
      </c>
      <c r="R208" s="147">
        <f>Q208*H208</f>
        <v>0.49320000000000003</v>
      </c>
      <c r="S208" s="147">
        <v>0</v>
      </c>
      <c r="T208" s="148">
        <f>S208*H208</f>
        <v>0</v>
      </c>
      <c r="AR208" s="149" t="s">
        <v>120</v>
      </c>
      <c r="AT208" s="149" t="s">
        <v>311</v>
      </c>
      <c r="AU208" s="149" t="s">
        <v>90</v>
      </c>
      <c r="AY208" s="17" t="s">
        <v>309</v>
      </c>
      <c r="BE208" s="150">
        <f>IF(N208="základní",J208,0)</f>
        <v>0</v>
      </c>
      <c r="BF208" s="150">
        <f>IF(N208="snížená",J208,0)</f>
        <v>0</v>
      </c>
      <c r="BG208" s="150">
        <f>IF(N208="zákl. přenesená",J208,0)</f>
        <v>0</v>
      </c>
      <c r="BH208" s="150">
        <f>IF(N208="sníž. přenesená",J208,0)</f>
        <v>0</v>
      </c>
      <c r="BI208" s="150">
        <f>IF(N208="nulová",J208,0)</f>
        <v>0</v>
      </c>
      <c r="BJ208" s="17" t="s">
        <v>88</v>
      </c>
      <c r="BK208" s="150">
        <f>ROUND(I208*H208,2)</f>
        <v>0</v>
      </c>
      <c r="BL208" s="17" t="s">
        <v>120</v>
      </c>
      <c r="BM208" s="149" t="s">
        <v>1691</v>
      </c>
    </row>
    <row r="209" spans="2:65" s="1" customFormat="1" x14ac:dyDescent="0.2">
      <c r="B209" s="33"/>
      <c r="D209" s="151" t="s">
        <v>316</v>
      </c>
      <c r="F209" s="152" t="s">
        <v>1692</v>
      </c>
      <c r="I209" s="153"/>
      <c r="L209" s="33"/>
      <c r="M209" s="154"/>
      <c r="T209" s="57"/>
      <c r="AT209" s="17" t="s">
        <v>316</v>
      </c>
      <c r="AU209" s="17" t="s">
        <v>90</v>
      </c>
    </row>
    <row r="210" spans="2:65" s="1" customFormat="1" ht="16.5" customHeight="1" x14ac:dyDescent="0.2">
      <c r="B210" s="137"/>
      <c r="C210" s="138" t="s">
        <v>7</v>
      </c>
      <c r="D210" s="138" t="s">
        <v>311</v>
      </c>
      <c r="E210" s="139" t="s">
        <v>1693</v>
      </c>
      <c r="F210" s="140" t="s">
        <v>1694</v>
      </c>
      <c r="G210" s="141" t="s">
        <v>314</v>
      </c>
      <c r="H210" s="142">
        <v>4</v>
      </c>
      <c r="I210" s="143"/>
      <c r="J210" s="144">
        <f>ROUND(I210*H210,2)</f>
        <v>0</v>
      </c>
      <c r="K210" s="140" t="s">
        <v>366</v>
      </c>
      <c r="L210" s="33"/>
      <c r="M210" s="145" t="s">
        <v>1</v>
      </c>
      <c r="N210" s="146" t="s">
        <v>46</v>
      </c>
      <c r="P210" s="147">
        <f>O210*H210</f>
        <v>0</v>
      </c>
      <c r="Q210" s="147">
        <v>3.8460000000000001E-2</v>
      </c>
      <c r="R210" s="147">
        <f>Q210*H210</f>
        <v>0.15384</v>
      </c>
      <c r="S210" s="147">
        <v>0</v>
      </c>
      <c r="T210" s="148">
        <f>S210*H210</f>
        <v>0</v>
      </c>
      <c r="AR210" s="149" t="s">
        <v>120</v>
      </c>
      <c r="AT210" s="149" t="s">
        <v>311</v>
      </c>
      <c r="AU210" s="149" t="s">
        <v>90</v>
      </c>
      <c r="AY210" s="17" t="s">
        <v>309</v>
      </c>
      <c r="BE210" s="150">
        <f>IF(N210="základní",J210,0)</f>
        <v>0</v>
      </c>
      <c r="BF210" s="150">
        <f>IF(N210="snížená",J210,0)</f>
        <v>0</v>
      </c>
      <c r="BG210" s="150">
        <f>IF(N210="zákl. přenesená",J210,0)</f>
        <v>0</v>
      </c>
      <c r="BH210" s="150">
        <f>IF(N210="sníž. přenesená",J210,0)</f>
        <v>0</v>
      </c>
      <c r="BI210" s="150">
        <f>IF(N210="nulová",J210,0)</f>
        <v>0</v>
      </c>
      <c r="BJ210" s="17" t="s">
        <v>88</v>
      </c>
      <c r="BK210" s="150">
        <f>ROUND(I210*H210,2)</f>
        <v>0</v>
      </c>
      <c r="BL210" s="17" t="s">
        <v>120</v>
      </c>
      <c r="BM210" s="149" t="s">
        <v>1695</v>
      </c>
    </row>
    <row r="211" spans="2:65" s="1" customFormat="1" ht="39" x14ac:dyDescent="0.2">
      <c r="B211" s="33"/>
      <c r="D211" s="155" t="s">
        <v>318</v>
      </c>
      <c r="F211" s="156" t="s">
        <v>1688</v>
      </c>
      <c r="I211" s="153"/>
      <c r="L211" s="33"/>
      <c r="M211" s="154"/>
      <c r="T211" s="57"/>
      <c r="AT211" s="17" t="s">
        <v>318</v>
      </c>
      <c r="AU211" s="17" t="s">
        <v>90</v>
      </c>
    </row>
    <row r="212" spans="2:65" s="1" customFormat="1" ht="16.5" customHeight="1" x14ac:dyDescent="0.2">
      <c r="B212" s="137"/>
      <c r="C212" s="138" t="s">
        <v>361</v>
      </c>
      <c r="D212" s="138" t="s">
        <v>311</v>
      </c>
      <c r="E212" s="139" t="s">
        <v>1696</v>
      </c>
      <c r="F212" s="140" t="s">
        <v>1697</v>
      </c>
      <c r="G212" s="141" t="s">
        <v>314</v>
      </c>
      <c r="H212" s="142">
        <v>1</v>
      </c>
      <c r="I212" s="143"/>
      <c r="J212" s="144">
        <f>ROUND(I212*H212,2)</f>
        <v>0</v>
      </c>
      <c r="K212" s="140" t="s">
        <v>366</v>
      </c>
      <c r="L212" s="33"/>
      <c r="M212" s="145" t="s">
        <v>1</v>
      </c>
      <c r="N212" s="146" t="s">
        <v>46</v>
      </c>
      <c r="P212" s="147">
        <f>O212*H212</f>
        <v>0</v>
      </c>
      <c r="Q212" s="147">
        <v>5.5800000000000002E-2</v>
      </c>
      <c r="R212" s="147">
        <f>Q212*H212</f>
        <v>5.5800000000000002E-2</v>
      </c>
      <c r="S212" s="147">
        <v>0</v>
      </c>
      <c r="T212" s="148">
        <f>S212*H212</f>
        <v>0</v>
      </c>
      <c r="AR212" s="149" t="s">
        <v>120</v>
      </c>
      <c r="AT212" s="149" t="s">
        <v>311</v>
      </c>
      <c r="AU212" s="149" t="s">
        <v>90</v>
      </c>
      <c r="AY212" s="17" t="s">
        <v>309</v>
      </c>
      <c r="BE212" s="150">
        <f>IF(N212="základní",J212,0)</f>
        <v>0</v>
      </c>
      <c r="BF212" s="150">
        <f>IF(N212="snížená",J212,0)</f>
        <v>0</v>
      </c>
      <c r="BG212" s="150">
        <f>IF(N212="zákl. přenesená",J212,0)</f>
        <v>0</v>
      </c>
      <c r="BH212" s="150">
        <f>IF(N212="sníž. přenesená",J212,0)</f>
        <v>0</v>
      </c>
      <c r="BI212" s="150">
        <f>IF(N212="nulová",J212,0)</f>
        <v>0</v>
      </c>
      <c r="BJ212" s="17" t="s">
        <v>88</v>
      </c>
      <c r="BK212" s="150">
        <f>ROUND(I212*H212,2)</f>
        <v>0</v>
      </c>
      <c r="BL212" s="17" t="s">
        <v>120</v>
      </c>
      <c r="BM212" s="149" t="s">
        <v>1698</v>
      </c>
    </row>
    <row r="213" spans="2:65" s="1" customFormat="1" ht="39" x14ac:dyDescent="0.2">
      <c r="B213" s="33"/>
      <c r="D213" s="155" t="s">
        <v>318</v>
      </c>
      <c r="F213" s="156" t="s">
        <v>1688</v>
      </c>
      <c r="I213" s="153"/>
      <c r="L213" s="33"/>
      <c r="M213" s="154"/>
      <c r="T213" s="57"/>
      <c r="AT213" s="17" t="s">
        <v>318</v>
      </c>
      <c r="AU213" s="17" t="s">
        <v>90</v>
      </c>
    </row>
    <row r="214" spans="2:65" s="1" customFormat="1" ht="16.5" customHeight="1" x14ac:dyDescent="0.2">
      <c r="B214" s="137"/>
      <c r="C214" s="138" t="s">
        <v>416</v>
      </c>
      <c r="D214" s="138" t="s">
        <v>311</v>
      </c>
      <c r="E214" s="139" t="s">
        <v>1699</v>
      </c>
      <c r="F214" s="140" t="s">
        <v>1700</v>
      </c>
      <c r="G214" s="141" t="s">
        <v>391</v>
      </c>
      <c r="H214" s="142">
        <v>0.498</v>
      </c>
      <c r="I214" s="143"/>
      <c r="J214" s="144">
        <f>ROUND(I214*H214,2)</f>
        <v>0</v>
      </c>
      <c r="K214" s="140" t="s">
        <v>610</v>
      </c>
      <c r="L214" s="33"/>
      <c r="M214" s="145" t="s">
        <v>1</v>
      </c>
      <c r="N214" s="146" t="s">
        <v>46</v>
      </c>
      <c r="P214" s="147">
        <f>O214*H214</f>
        <v>0</v>
      </c>
      <c r="Q214" s="147">
        <v>1.0900000000000001</v>
      </c>
      <c r="R214" s="147">
        <f>Q214*H214</f>
        <v>0.54282000000000008</v>
      </c>
      <c r="S214" s="147">
        <v>0</v>
      </c>
      <c r="T214" s="148">
        <f>S214*H214</f>
        <v>0</v>
      </c>
      <c r="AR214" s="149" t="s">
        <v>120</v>
      </c>
      <c r="AT214" s="149" t="s">
        <v>311</v>
      </c>
      <c r="AU214" s="149" t="s">
        <v>90</v>
      </c>
      <c r="AY214" s="17" t="s">
        <v>309</v>
      </c>
      <c r="BE214" s="150">
        <f>IF(N214="základní",J214,0)</f>
        <v>0</v>
      </c>
      <c r="BF214" s="150">
        <f>IF(N214="snížená",J214,0)</f>
        <v>0</v>
      </c>
      <c r="BG214" s="150">
        <f>IF(N214="zákl. přenesená",J214,0)</f>
        <v>0</v>
      </c>
      <c r="BH214" s="150">
        <f>IF(N214="sníž. přenesená",J214,0)</f>
        <v>0</v>
      </c>
      <c r="BI214" s="150">
        <f>IF(N214="nulová",J214,0)</f>
        <v>0</v>
      </c>
      <c r="BJ214" s="17" t="s">
        <v>88</v>
      </c>
      <c r="BK214" s="150">
        <f>ROUND(I214*H214,2)</f>
        <v>0</v>
      </c>
      <c r="BL214" s="17" t="s">
        <v>120</v>
      </c>
      <c r="BM214" s="149" t="s">
        <v>1701</v>
      </c>
    </row>
    <row r="215" spans="2:65" s="1" customFormat="1" x14ac:dyDescent="0.2">
      <c r="B215" s="33"/>
      <c r="D215" s="151" t="s">
        <v>316</v>
      </c>
      <c r="F215" s="152" t="s">
        <v>1702</v>
      </c>
      <c r="I215" s="153"/>
      <c r="L215" s="33"/>
      <c r="M215" s="154"/>
      <c r="T215" s="57"/>
      <c r="AT215" s="17" t="s">
        <v>316</v>
      </c>
      <c r="AU215" s="17" t="s">
        <v>90</v>
      </c>
    </row>
    <row r="216" spans="2:65" s="1" customFormat="1" ht="19.5" x14ac:dyDescent="0.2">
      <c r="B216" s="33"/>
      <c r="D216" s="155" t="s">
        <v>318</v>
      </c>
      <c r="F216" s="156" t="s">
        <v>1703</v>
      </c>
      <c r="I216" s="153"/>
      <c r="L216" s="33"/>
      <c r="M216" s="154"/>
      <c r="T216" s="57"/>
      <c r="AT216" s="17" t="s">
        <v>318</v>
      </c>
      <c r="AU216" s="17" t="s">
        <v>90</v>
      </c>
    </row>
    <row r="217" spans="2:65" s="1" customFormat="1" ht="16.5" customHeight="1" x14ac:dyDescent="0.2">
      <c r="B217" s="137"/>
      <c r="C217" s="138" t="s">
        <v>367</v>
      </c>
      <c r="D217" s="138" t="s">
        <v>311</v>
      </c>
      <c r="E217" s="139" t="s">
        <v>1704</v>
      </c>
      <c r="F217" s="140" t="s">
        <v>1705</v>
      </c>
      <c r="G217" s="141" t="s">
        <v>391</v>
      </c>
      <c r="H217" s="142">
        <v>0.05</v>
      </c>
      <c r="I217" s="143"/>
      <c r="J217" s="144">
        <f>ROUND(I217*H217,2)</f>
        <v>0</v>
      </c>
      <c r="K217" s="140" t="s">
        <v>610</v>
      </c>
      <c r="L217" s="33"/>
      <c r="M217" s="145" t="s">
        <v>1</v>
      </c>
      <c r="N217" s="146" t="s">
        <v>46</v>
      </c>
      <c r="P217" s="147">
        <f>O217*H217</f>
        <v>0</v>
      </c>
      <c r="Q217" s="147">
        <v>1.0900000000000001</v>
      </c>
      <c r="R217" s="147">
        <f>Q217*H217</f>
        <v>5.4500000000000007E-2</v>
      </c>
      <c r="S217" s="147">
        <v>0</v>
      </c>
      <c r="T217" s="148">
        <f>S217*H217</f>
        <v>0</v>
      </c>
      <c r="AR217" s="149" t="s">
        <v>120</v>
      </c>
      <c r="AT217" s="149" t="s">
        <v>311</v>
      </c>
      <c r="AU217" s="149" t="s">
        <v>90</v>
      </c>
      <c r="AY217" s="17" t="s">
        <v>309</v>
      </c>
      <c r="BE217" s="150">
        <f>IF(N217="základní",J217,0)</f>
        <v>0</v>
      </c>
      <c r="BF217" s="150">
        <f>IF(N217="snížená",J217,0)</f>
        <v>0</v>
      </c>
      <c r="BG217" s="150">
        <f>IF(N217="zákl. přenesená",J217,0)</f>
        <v>0</v>
      </c>
      <c r="BH217" s="150">
        <f>IF(N217="sníž. přenesená",J217,0)</f>
        <v>0</v>
      </c>
      <c r="BI217" s="150">
        <f>IF(N217="nulová",J217,0)</f>
        <v>0</v>
      </c>
      <c r="BJ217" s="17" t="s">
        <v>88</v>
      </c>
      <c r="BK217" s="150">
        <f>ROUND(I217*H217,2)</f>
        <v>0</v>
      </c>
      <c r="BL217" s="17" t="s">
        <v>120</v>
      </c>
      <c r="BM217" s="149" t="s">
        <v>1706</v>
      </c>
    </row>
    <row r="218" spans="2:65" s="1" customFormat="1" x14ac:dyDescent="0.2">
      <c r="B218" s="33"/>
      <c r="D218" s="151" t="s">
        <v>316</v>
      </c>
      <c r="F218" s="152" t="s">
        <v>1707</v>
      </c>
      <c r="I218" s="153"/>
      <c r="L218" s="33"/>
      <c r="M218" s="154"/>
      <c r="T218" s="57"/>
      <c r="AT218" s="17" t="s">
        <v>316</v>
      </c>
      <c r="AU218" s="17" t="s">
        <v>90</v>
      </c>
    </row>
    <row r="219" spans="2:65" s="1" customFormat="1" ht="19.5" x14ac:dyDescent="0.2">
      <c r="B219" s="33"/>
      <c r="D219" s="155" t="s">
        <v>318</v>
      </c>
      <c r="F219" s="156" t="s">
        <v>1703</v>
      </c>
      <c r="I219" s="153"/>
      <c r="L219" s="33"/>
      <c r="M219" s="154"/>
      <c r="T219" s="57"/>
      <c r="AT219" s="17" t="s">
        <v>318</v>
      </c>
      <c r="AU219" s="17" t="s">
        <v>90</v>
      </c>
    </row>
    <row r="220" spans="2:65" s="1" customFormat="1" ht="16.5" customHeight="1" x14ac:dyDescent="0.2">
      <c r="B220" s="137"/>
      <c r="C220" s="138" t="s">
        <v>426</v>
      </c>
      <c r="D220" s="138" t="s">
        <v>311</v>
      </c>
      <c r="E220" s="139" t="s">
        <v>1708</v>
      </c>
      <c r="F220" s="140" t="s">
        <v>1709</v>
      </c>
      <c r="G220" s="141" t="s">
        <v>434</v>
      </c>
      <c r="H220" s="142">
        <v>13.5</v>
      </c>
      <c r="I220" s="143"/>
      <c r="J220" s="144">
        <f>ROUND(I220*H220,2)</f>
        <v>0</v>
      </c>
      <c r="K220" s="140" t="s">
        <v>610</v>
      </c>
      <c r="L220" s="33"/>
      <c r="M220" s="145" t="s">
        <v>1</v>
      </c>
      <c r="N220" s="146" t="s">
        <v>46</v>
      </c>
      <c r="P220" s="147">
        <f>O220*H220</f>
        <v>0</v>
      </c>
      <c r="Q220" s="147">
        <v>4.4999999999999999E-4</v>
      </c>
      <c r="R220" s="147">
        <f>Q220*H220</f>
        <v>6.0749999999999997E-3</v>
      </c>
      <c r="S220" s="147">
        <v>0</v>
      </c>
      <c r="T220" s="148">
        <f>S220*H220</f>
        <v>0</v>
      </c>
      <c r="AR220" s="149" t="s">
        <v>120</v>
      </c>
      <c r="AT220" s="149" t="s">
        <v>311</v>
      </c>
      <c r="AU220" s="149" t="s">
        <v>90</v>
      </c>
      <c r="AY220" s="17" t="s">
        <v>309</v>
      </c>
      <c r="BE220" s="150">
        <f>IF(N220="základní",J220,0)</f>
        <v>0</v>
      </c>
      <c r="BF220" s="150">
        <f>IF(N220="snížená",J220,0)</f>
        <v>0</v>
      </c>
      <c r="BG220" s="150">
        <f>IF(N220="zákl. přenesená",J220,0)</f>
        <v>0</v>
      </c>
      <c r="BH220" s="150">
        <f>IF(N220="sníž. přenesená",J220,0)</f>
        <v>0</v>
      </c>
      <c r="BI220" s="150">
        <f>IF(N220="nulová",J220,0)</f>
        <v>0</v>
      </c>
      <c r="BJ220" s="17" t="s">
        <v>88</v>
      </c>
      <c r="BK220" s="150">
        <f>ROUND(I220*H220,2)</f>
        <v>0</v>
      </c>
      <c r="BL220" s="17" t="s">
        <v>120</v>
      </c>
      <c r="BM220" s="149" t="s">
        <v>1710</v>
      </c>
    </row>
    <row r="221" spans="2:65" s="1" customFormat="1" x14ac:dyDescent="0.2">
      <c r="B221" s="33"/>
      <c r="D221" s="151" t="s">
        <v>316</v>
      </c>
      <c r="F221" s="152" t="s">
        <v>1711</v>
      </c>
      <c r="I221" s="153"/>
      <c r="L221" s="33"/>
      <c r="M221" s="154"/>
      <c r="T221" s="57"/>
      <c r="AT221" s="17" t="s">
        <v>316</v>
      </c>
      <c r="AU221" s="17" t="s">
        <v>90</v>
      </c>
    </row>
    <row r="222" spans="2:65" s="1" customFormat="1" ht="16.5" customHeight="1" x14ac:dyDescent="0.2">
      <c r="B222" s="137"/>
      <c r="C222" s="138" t="s">
        <v>371</v>
      </c>
      <c r="D222" s="138" t="s">
        <v>311</v>
      </c>
      <c r="E222" s="139" t="s">
        <v>879</v>
      </c>
      <c r="F222" s="140" t="s">
        <v>1712</v>
      </c>
      <c r="G222" s="141" t="s">
        <v>419</v>
      </c>
      <c r="H222" s="142">
        <v>16.071000000000002</v>
      </c>
      <c r="I222" s="143"/>
      <c r="J222" s="144">
        <f>ROUND(I222*H222,2)</f>
        <v>0</v>
      </c>
      <c r="K222" s="140" t="s">
        <v>610</v>
      </c>
      <c r="L222" s="33"/>
      <c r="M222" s="145" t="s">
        <v>1</v>
      </c>
      <c r="N222" s="146" t="s">
        <v>46</v>
      </c>
      <c r="P222" s="147">
        <f>O222*H222</f>
        <v>0</v>
      </c>
      <c r="Q222" s="147">
        <v>2.5018699999999998</v>
      </c>
      <c r="R222" s="147">
        <f>Q222*H222</f>
        <v>40.207552769999999</v>
      </c>
      <c r="S222" s="147">
        <v>0</v>
      </c>
      <c r="T222" s="148">
        <f>S222*H222</f>
        <v>0</v>
      </c>
      <c r="AR222" s="149" t="s">
        <v>120</v>
      </c>
      <c r="AT222" s="149" t="s">
        <v>311</v>
      </c>
      <c r="AU222" s="149" t="s">
        <v>90</v>
      </c>
      <c r="AY222" s="17" t="s">
        <v>309</v>
      </c>
      <c r="BE222" s="150">
        <f>IF(N222="základní",J222,0)</f>
        <v>0</v>
      </c>
      <c r="BF222" s="150">
        <f>IF(N222="snížená",J222,0)</f>
        <v>0</v>
      </c>
      <c r="BG222" s="150">
        <f>IF(N222="zákl. přenesená",J222,0)</f>
        <v>0</v>
      </c>
      <c r="BH222" s="150">
        <f>IF(N222="sníž. přenesená",J222,0)</f>
        <v>0</v>
      </c>
      <c r="BI222" s="150">
        <f>IF(N222="nulová",J222,0)</f>
        <v>0</v>
      </c>
      <c r="BJ222" s="17" t="s">
        <v>88</v>
      </c>
      <c r="BK222" s="150">
        <f>ROUND(I222*H222,2)</f>
        <v>0</v>
      </c>
      <c r="BL222" s="17" t="s">
        <v>120</v>
      </c>
      <c r="BM222" s="149" t="s">
        <v>1713</v>
      </c>
    </row>
    <row r="223" spans="2:65" s="1" customFormat="1" x14ac:dyDescent="0.2">
      <c r="B223" s="33"/>
      <c r="D223" s="151" t="s">
        <v>316</v>
      </c>
      <c r="F223" s="152" t="s">
        <v>882</v>
      </c>
      <c r="I223" s="153"/>
      <c r="L223" s="33"/>
      <c r="M223" s="154"/>
      <c r="T223" s="57"/>
      <c r="AT223" s="17" t="s">
        <v>316</v>
      </c>
      <c r="AU223" s="17" t="s">
        <v>90</v>
      </c>
    </row>
    <row r="224" spans="2:65" s="1" customFormat="1" ht="87.75" x14ac:dyDescent="0.2">
      <c r="B224" s="33"/>
      <c r="D224" s="155" t="s">
        <v>318</v>
      </c>
      <c r="F224" s="156" t="s">
        <v>918</v>
      </c>
      <c r="I224" s="153"/>
      <c r="L224" s="33"/>
      <c r="M224" s="154"/>
      <c r="T224" s="57"/>
      <c r="AT224" s="17" t="s">
        <v>318</v>
      </c>
      <c r="AU224" s="17" t="s">
        <v>90</v>
      </c>
    </row>
    <row r="225" spans="2:65" s="12" customFormat="1" x14ac:dyDescent="0.2">
      <c r="B225" s="157"/>
      <c r="D225" s="155" t="s">
        <v>455</v>
      </c>
      <c r="E225" s="158" t="s">
        <v>1</v>
      </c>
      <c r="F225" s="159" t="s">
        <v>1714</v>
      </c>
      <c r="H225" s="160">
        <v>9.3309999999999995</v>
      </c>
      <c r="I225" s="161"/>
      <c r="L225" s="157"/>
      <c r="M225" s="162"/>
      <c r="T225" s="163"/>
      <c r="AT225" s="158" t="s">
        <v>455</v>
      </c>
      <c r="AU225" s="158" t="s">
        <v>90</v>
      </c>
      <c r="AV225" s="12" t="s">
        <v>90</v>
      </c>
      <c r="AW225" s="12" t="s">
        <v>37</v>
      </c>
      <c r="AX225" s="12" t="s">
        <v>81</v>
      </c>
      <c r="AY225" s="158" t="s">
        <v>309</v>
      </c>
    </row>
    <row r="226" spans="2:65" s="12" customFormat="1" x14ac:dyDescent="0.2">
      <c r="B226" s="157"/>
      <c r="D226" s="155" t="s">
        <v>455</v>
      </c>
      <c r="E226" s="158" t="s">
        <v>1</v>
      </c>
      <c r="F226" s="159" t="s">
        <v>1715</v>
      </c>
      <c r="H226" s="160">
        <v>5.94</v>
      </c>
      <c r="I226" s="161"/>
      <c r="L226" s="157"/>
      <c r="M226" s="162"/>
      <c r="T226" s="163"/>
      <c r="AT226" s="158" t="s">
        <v>455</v>
      </c>
      <c r="AU226" s="158" t="s">
        <v>90</v>
      </c>
      <c r="AV226" s="12" t="s">
        <v>90</v>
      </c>
      <c r="AW226" s="12" t="s">
        <v>37</v>
      </c>
      <c r="AX226" s="12" t="s">
        <v>81</v>
      </c>
      <c r="AY226" s="158" t="s">
        <v>309</v>
      </c>
    </row>
    <row r="227" spans="2:65" s="12" customFormat="1" x14ac:dyDescent="0.2">
      <c r="B227" s="157"/>
      <c r="D227" s="155" t="s">
        <v>455</v>
      </c>
      <c r="E227" s="158" t="s">
        <v>1</v>
      </c>
      <c r="F227" s="159" t="s">
        <v>1716</v>
      </c>
      <c r="H227" s="160">
        <v>0.8</v>
      </c>
      <c r="I227" s="161"/>
      <c r="L227" s="157"/>
      <c r="M227" s="162"/>
      <c r="T227" s="163"/>
      <c r="AT227" s="158" t="s">
        <v>455</v>
      </c>
      <c r="AU227" s="158" t="s">
        <v>90</v>
      </c>
      <c r="AV227" s="12" t="s">
        <v>90</v>
      </c>
      <c r="AW227" s="12" t="s">
        <v>37</v>
      </c>
      <c r="AX227" s="12" t="s">
        <v>81</v>
      </c>
      <c r="AY227" s="158" t="s">
        <v>309</v>
      </c>
    </row>
    <row r="228" spans="2:65" s="13" customFormat="1" x14ac:dyDescent="0.2">
      <c r="B228" s="164"/>
      <c r="D228" s="155" t="s">
        <v>455</v>
      </c>
      <c r="E228" s="165" t="s">
        <v>1</v>
      </c>
      <c r="F228" s="166" t="s">
        <v>457</v>
      </c>
      <c r="H228" s="167">
        <v>16.071000000000002</v>
      </c>
      <c r="I228" s="168"/>
      <c r="L228" s="164"/>
      <c r="M228" s="169"/>
      <c r="T228" s="170"/>
      <c r="AT228" s="165" t="s">
        <v>455</v>
      </c>
      <c r="AU228" s="165" t="s">
        <v>90</v>
      </c>
      <c r="AV228" s="13" t="s">
        <v>120</v>
      </c>
      <c r="AW228" s="13" t="s">
        <v>37</v>
      </c>
      <c r="AX228" s="13" t="s">
        <v>88</v>
      </c>
      <c r="AY228" s="165" t="s">
        <v>309</v>
      </c>
    </row>
    <row r="229" spans="2:65" s="1" customFormat="1" ht="16.5" customHeight="1" x14ac:dyDescent="0.2">
      <c r="B229" s="137"/>
      <c r="C229" s="138" t="s">
        <v>437</v>
      </c>
      <c r="D229" s="138" t="s">
        <v>311</v>
      </c>
      <c r="E229" s="139" t="s">
        <v>886</v>
      </c>
      <c r="F229" s="140" t="s">
        <v>887</v>
      </c>
      <c r="G229" s="141" t="s">
        <v>360</v>
      </c>
      <c r="H229" s="142">
        <v>209.88</v>
      </c>
      <c r="I229" s="143"/>
      <c r="J229" s="144">
        <f>ROUND(I229*H229,2)</f>
        <v>0</v>
      </c>
      <c r="K229" s="140" t="s">
        <v>610</v>
      </c>
      <c r="L229" s="33"/>
      <c r="M229" s="145" t="s">
        <v>1</v>
      </c>
      <c r="N229" s="146" t="s">
        <v>46</v>
      </c>
      <c r="P229" s="147">
        <f>O229*H229</f>
        <v>0</v>
      </c>
      <c r="Q229" s="147">
        <v>2.4399999999999999E-3</v>
      </c>
      <c r="R229" s="147">
        <f>Q229*H229</f>
        <v>0.51210719999999998</v>
      </c>
      <c r="S229" s="147">
        <v>0</v>
      </c>
      <c r="T229" s="148">
        <f>S229*H229</f>
        <v>0</v>
      </c>
      <c r="AR229" s="149" t="s">
        <v>120</v>
      </c>
      <c r="AT229" s="149" t="s">
        <v>311</v>
      </c>
      <c r="AU229" s="149" t="s">
        <v>90</v>
      </c>
      <c r="AY229" s="17" t="s">
        <v>309</v>
      </c>
      <c r="BE229" s="150">
        <f>IF(N229="základní",J229,0)</f>
        <v>0</v>
      </c>
      <c r="BF229" s="150">
        <f>IF(N229="snížená",J229,0)</f>
        <v>0</v>
      </c>
      <c r="BG229" s="150">
        <f>IF(N229="zákl. přenesená",J229,0)</f>
        <v>0</v>
      </c>
      <c r="BH229" s="150">
        <f>IF(N229="sníž. přenesená",J229,0)</f>
        <v>0</v>
      </c>
      <c r="BI229" s="150">
        <f>IF(N229="nulová",J229,0)</f>
        <v>0</v>
      </c>
      <c r="BJ229" s="17" t="s">
        <v>88</v>
      </c>
      <c r="BK229" s="150">
        <f>ROUND(I229*H229,2)</f>
        <v>0</v>
      </c>
      <c r="BL229" s="17" t="s">
        <v>120</v>
      </c>
      <c r="BM229" s="149" t="s">
        <v>1717</v>
      </c>
    </row>
    <row r="230" spans="2:65" s="1" customFormat="1" x14ac:dyDescent="0.2">
      <c r="B230" s="33"/>
      <c r="D230" s="151" t="s">
        <v>316</v>
      </c>
      <c r="F230" s="152" t="s">
        <v>889</v>
      </c>
      <c r="I230" s="153"/>
      <c r="L230" s="33"/>
      <c r="M230" s="154"/>
      <c r="T230" s="57"/>
      <c r="AT230" s="17" t="s">
        <v>316</v>
      </c>
      <c r="AU230" s="17" t="s">
        <v>90</v>
      </c>
    </row>
    <row r="231" spans="2:65" s="12" customFormat="1" x14ac:dyDescent="0.2">
      <c r="B231" s="157"/>
      <c r="D231" s="155" t="s">
        <v>455</v>
      </c>
      <c r="E231" s="158" t="s">
        <v>1</v>
      </c>
      <c r="F231" s="159" t="s">
        <v>1718</v>
      </c>
      <c r="H231" s="160">
        <v>121.44</v>
      </c>
      <c r="I231" s="161"/>
      <c r="L231" s="157"/>
      <c r="M231" s="162"/>
      <c r="T231" s="163"/>
      <c r="AT231" s="158" t="s">
        <v>455</v>
      </c>
      <c r="AU231" s="158" t="s">
        <v>90</v>
      </c>
      <c r="AV231" s="12" t="s">
        <v>90</v>
      </c>
      <c r="AW231" s="12" t="s">
        <v>37</v>
      </c>
      <c r="AX231" s="12" t="s">
        <v>81</v>
      </c>
      <c r="AY231" s="158" t="s">
        <v>309</v>
      </c>
    </row>
    <row r="232" spans="2:65" s="12" customFormat="1" x14ac:dyDescent="0.2">
      <c r="B232" s="157"/>
      <c r="D232" s="155" t="s">
        <v>455</v>
      </c>
      <c r="E232" s="158" t="s">
        <v>1</v>
      </c>
      <c r="F232" s="159" t="s">
        <v>1719</v>
      </c>
      <c r="H232" s="160">
        <v>77.22</v>
      </c>
      <c r="I232" s="161"/>
      <c r="L232" s="157"/>
      <c r="M232" s="162"/>
      <c r="T232" s="163"/>
      <c r="AT232" s="158" t="s">
        <v>455</v>
      </c>
      <c r="AU232" s="158" t="s">
        <v>90</v>
      </c>
      <c r="AV232" s="12" t="s">
        <v>90</v>
      </c>
      <c r="AW232" s="12" t="s">
        <v>37</v>
      </c>
      <c r="AX232" s="12" t="s">
        <v>81</v>
      </c>
      <c r="AY232" s="158" t="s">
        <v>309</v>
      </c>
    </row>
    <row r="233" spans="2:65" s="12" customFormat="1" x14ac:dyDescent="0.2">
      <c r="B233" s="157"/>
      <c r="D233" s="155" t="s">
        <v>455</v>
      </c>
      <c r="E233" s="158" t="s">
        <v>1</v>
      </c>
      <c r="F233" s="159" t="s">
        <v>1720</v>
      </c>
      <c r="H233" s="160">
        <v>11.22</v>
      </c>
      <c r="I233" s="161"/>
      <c r="L233" s="157"/>
      <c r="M233" s="162"/>
      <c r="T233" s="163"/>
      <c r="AT233" s="158" t="s">
        <v>455</v>
      </c>
      <c r="AU233" s="158" t="s">
        <v>90</v>
      </c>
      <c r="AV233" s="12" t="s">
        <v>90</v>
      </c>
      <c r="AW233" s="12" t="s">
        <v>37</v>
      </c>
      <c r="AX233" s="12" t="s">
        <v>81</v>
      </c>
      <c r="AY233" s="158" t="s">
        <v>309</v>
      </c>
    </row>
    <row r="234" spans="2:65" s="13" customFormat="1" x14ac:dyDescent="0.2">
      <c r="B234" s="164"/>
      <c r="D234" s="155" t="s">
        <v>455</v>
      </c>
      <c r="E234" s="165" t="s">
        <v>1</v>
      </c>
      <c r="F234" s="166" t="s">
        <v>457</v>
      </c>
      <c r="H234" s="167">
        <v>209.88</v>
      </c>
      <c r="I234" s="168"/>
      <c r="L234" s="164"/>
      <c r="M234" s="169"/>
      <c r="T234" s="170"/>
      <c r="AT234" s="165" t="s">
        <v>455</v>
      </c>
      <c r="AU234" s="165" t="s">
        <v>90</v>
      </c>
      <c r="AV234" s="13" t="s">
        <v>120</v>
      </c>
      <c r="AW234" s="13" t="s">
        <v>37</v>
      </c>
      <c r="AX234" s="13" t="s">
        <v>88</v>
      </c>
      <c r="AY234" s="165" t="s">
        <v>309</v>
      </c>
    </row>
    <row r="235" spans="2:65" s="1" customFormat="1" ht="16.5" customHeight="1" x14ac:dyDescent="0.2">
      <c r="B235" s="137"/>
      <c r="C235" s="138" t="s">
        <v>376</v>
      </c>
      <c r="D235" s="138" t="s">
        <v>311</v>
      </c>
      <c r="E235" s="139" t="s">
        <v>892</v>
      </c>
      <c r="F235" s="140" t="s">
        <v>893</v>
      </c>
      <c r="G235" s="141" t="s">
        <v>360</v>
      </c>
      <c r="H235" s="142">
        <v>209.88</v>
      </c>
      <c r="I235" s="143"/>
      <c r="J235" s="144">
        <f>ROUND(I235*H235,2)</f>
        <v>0</v>
      </c>
      <c r="K235" s="140" t="s">
        <v>610</v>
      </c>
      <c r="L235" s="33"/>
      <c r="M235" s="145" t="s">
        <v>1</v>
      </c>
      <c r="N235" s="146" t="s">
        <v>46</v>
      </c>
      <c r="P235" s="147">
        <f>O235*H235</f>
        <v>0</v>
      </c>
      <c r="Q235" s="147">
        <v>0</v>
      </c>
      <c r="R235" s="147">
        <f>Q235*H235</f>
        <v>0</v>
      </c>
      <c r="S235" s="147">
        <v>0</v>
      </c>
      <c r="T235" s="148">
        <f>S235*H235</f>
        <v>0</v>
      </c>
      <c r="AR235" s="149" t="s">
        <v>120</v>
      </c>
      <c r="AT235" s="149" t="s">
        <v>311</v>
      </c>
      <c r="AU235" s="149" t="s">
        <v>90</v>
      </c>
      <c r="AY235" s="17" t="s">
        <v>309</v>
      </c>
      <c r="BE235" s="150">
        <f>IF(N235="základní",J235,0)</f>
        <v>0</v>
      </c>
      <c r="BF235" s="150">
        <f>IF(N235="snížená",J235,0)</f>
        <v>0</v>
      </c>
      <c r="BG235" s="150">
        <f>IF(N235="zákl. přenesená",J235,0)</f>
        <v>0</v>
      </c>
      <c r="BH235" s="150">
        <f>IF(N235="sníž. přenesená",J235,0)</f>
        <v>0</v>
      </c>
      <c r="BI235" s="150">
        <f>IF(N235="nulová",J235,0)</f>
        <v>0</v>
      </c>
      <c r="BJ235" s="17" t="s">
        <v>88</v>
      </c>
      <c r="BK235" s="150">
        <f>ROUND(I235*H235,2)</f>
        <v>0</v>
      </c>
      <c r="BL235" s="17" t="s">
        <v>120</v>
      </c>
      <c r="BM235" s="149" t="s">
        <v>1721</v>
      </c>
    </row>
    <row r="236" spans="2:65" s="1" customFormat="1" x14ac:dyDescent="0.2">
      <c r="B236" s="33"/>
      <c r="D236" s="151" t="s">
        <v>316</v>
      </c>
      <c r="F236" s="152" t="s">
        <v>895</v>
      </c>
      <c r="I236" s="153"/>
      <c r="L236" s="33"/>
      <c r="M236" s="154"/>
      <c r="T236" s="57"/>
      <c r="AT236" s="17" t="s">
        <v>316</v>
      </c>
      <c r="AU236" s="17" t="s">
        <v>90</v>
      </c>
    </row>
    <row r="237" spans="2:65" s="1" customFormat="1" ht="16.5" customHeight="1" x14ac:dyDescent="0.2">
      <c r="B237" s="137"/>
      <c r="C237" s="138" t="s">
        <v>444</v>
      </c>
      <c r="D237" s="138" t="s">
        <v>311</v>
      </c>
      <c r="E237" s="139" t="s">
        <v>897</v>
      </c>
      <c r="F237" s="140" t="s">
        <v>898</v>
      </c>
      <c r="G237" s="141" t="s">
        <v>391</v>
      </c>
      <c r="H237" s="142">
        <v>9.6430000000000007</v>
      </c>
      <c r="I237" s="143"/>
      <c r="J237" s="144">
        <f>ROUND(I237*H237,2)</f>
        <v>0</v>
      </c>
      <c r="K237" s="140" t="s">
        <v>610</v>
      </c>
      <c r="L237" s="33"/>
      <c r="M237" s="145" t="s">
        <v>1</v>
      </c>
      <c r="N237" s="146" t="s">
        <v>46</v>
      </c>
      <c r="P237" s="147">
        <f>O237*H237</f>
        <v>0</v>
      </c>
      <c r="Q237" s="147">
        <v>1.05237</v>
      </c>
      <c r="R237" s="147">
        <f>Q237*H237</f>
        <v>10.148003910000002</v>
      </c>
      <c r="S237" s="147">
        <v>0</v>
      </c>
      <c r="T237" s="148">
        <f>S237*H237</f>
        <v>0</v>
      </c>
      <c r="AR237" s="149" t="s">
        <v>120</v>
      </c>
      <c r="AT237" s="149" t="s">
        <v>311</v>
      </c>
      <c r="AU237" s="149" t="s">
        <v>90</v>
      </c>
      <c r="AY237" s="17" t="s">
        <v>309</v>
      </c>
      <c r="BE237" s="150">
        <f>IF(N237="základní",J237,0)</f>
        <v>0</v>
      </c>
      <c r="BF237" s="150">
        <f>IF(N237="snížená",J237,0)</f>
        <v>0</v>
      </c>
      <c r="BG237" s="150">
        <f>IF(N237="zákl. přenesená",J237,0)</f>
        <v>0</v>
      </c>
      <c r="BH237" s="150">
        <f>IF(N237="sníž. přenesená",J237,0)</f>
        <v>0</v>
      </c>
      <c r="BI237" s="150">
        <f>IF(N237="nulová",J237,0)</f>
        <v>0</v>
      </c>
      <c r="BJ237" s="17" t="s">
        <v>88</v>
      </c>
      <c r="BK237" s="150">
        <f>ROUND(I237*H237,2)</f>
        <v>0</v>
      </c>
      <c r="BL237" s="17" t="s">
        <v>120</v>
      </c>
      <c r="BM237" s="149" t="s">
        <v>1722</v>
      </c>
    </row>
    <row r="238" spans="2:65" s="1" customFormat="1" x14ac:dyDescent="0.2">
      <c r="B238" s="33"/>
      <c r="D238" s="151" t="s">
        <v>316</v>
      </c>
      <c r="F238" s="152" t="s">
        <v>900</v>
      </c>
      <c r="I238" s="153"/>
      <c r="L238" s="33"/>
      <c r="M238" s="154"/>
      <c r="T238" s="57"/>
      <c r="AT238" s="17" t="s">
        <v>316</v>
      </c>
      <c r="AU238" s="17" t="s">
        <v>90</v>
      </c>
    </row>
    <row r="239" spans="2:65" s="12" customFormat="1" x14ac:dyDescent="0.2">
      <c r="B239" s="157"/>
      <c r="D239" s="155" t="s">
        <v>455</v>
      </c>
      <c r="E239" s="158" t="s">
        <v>1</v>
      </c>
      <c r="F239" s="159" t="s">
        <v>1723</v>
      </c>
      <c r="H239" s="160">
        <v>5.5990000000000002</v>
      </c>
      <c r="I239" s="161"/>
      <c r="L239" s="157"/>
      <c r="M239" s="162"/>
      <c r="T239" s="163"/>
      <c r="AT239" s="158" t="s">
        <v>455</v>
      </c>
      <c r="AU239" s="158" t="s">
        <v>90</v>
      </c>
      <c r="AV239" s="12" t="s">
        <v>90</v>
      </c>
      <c r="AW239" s="12" t="s">
        <v>37</v>
      </c>
      <c r="AX239" s="12" t="s">
        <v>81</v>
      </c>
      <c r="AY239" s="158" t="s">
        <v>309</v>
      </c>
    </row>
    <row r="240" spans="2:65" s="12" customFormat="1" x14ac:dyDescent="0.2">
      <c r="B240" s="157"/>
      <c r="D240" s="155" t="s">
        <v>455</v>
      </c>
      <c r="E240" s="158" t="s">
        <v>1</v>
      </c>
      <c r="F240" s="159" t="s">
        <v>1724</v>
      </c>
      <c r="H240" s="160">
        <v>3.5640000000000001</v>
      </c>
      <c r="I240" s="161"/>
      <c r="L240" s="157"/>
      <c r="M240" s="162"/>
      <c r="T240" s="163"/>
      <c r="AT240" s="158" t="s">
        <v>455</v>
      </c>
      <c r="AU240" s="158" t="s">
        <v>90</v>
      </c>
      <c r="AV240" s="12" t="s">
        <v>90</v>
      </c>
      <c r="AW240" s="12" t="s">
        <v>37</v>
      </c>
      <c r="AX240" s="12" t="s">
        <v>81</v>
      </c>
      <c r="AY240" s="158" t="s">
        <v>309</v>
      </c>
    </row>
    <row r="241" spans="2:65" s="12" customFormat="1" x14ac:dyDescent="0.2">
      <c r="B241" s="157"/>
      <c r="D241" s="155" t="s">
        <v>455</v>
      </c>
      <c r="E241" s="158" t="s">
        <v>1</v>
      </c>
      <c r="F241" s="159" t="s">
        <v>1725</v>
      </c>
      <c r="H241" s="160">
        <v>0.48</v>
      </c>
      <c r="I241" s="161"/>
      <c r="L241" s="157"/>
      <c r="M241" s="162"/>
      <c r="T241" s="163"/>
      <c r="AT241" s="158" t="s">
        <v>455</v>
      </c>
      <c r="AU241" s="158" t="s">
        <v>90</v>
      </c>
      <c r="AV241" s="12" t="s">
        <v>90</v>
      </c>
      <c r="AW241" s="12" t="s">
        <v>37</v>
      </c>
      <c r="AX241" s="12" t="s">
        <v>81</v>
      </c>
      <c r="AY241" s="158" t="s">
        <v>309</v>
      </c>
    </row>
    <row r="242" spans="2:65" s="13" customFormat="1" x14ac:dyDescent="0.2">
      <c r="B242" s="164"/>
      <c r="D242" s="155" t="s">
        <v>455</v>
      </c>
      <c r="E242" s="165" t="s">
        <v>1</v>
      </c>
      <c r="F242" s="166" t="s">
        <v>457</v>
      </c>
      <c r="H242" s="167">
        <v>9.6430000000000007</v>
      </c>
      <c r="I242" s="168"/>
      <c r="L242" s="164"/>
      <c r="M242" s="169"/>
      <c r="T242" s="170"/>
      <c r="AT242" s="165" t="s">
        <v>455</v>
      </c>
      <c r="AU242" s="165" t="s">
        <v>90</v>
      </c>
      <c r="AV242" s="13" t="s">
        <v>120</v>
      </c>
      <c r="AW242" s="13" t="s">
        <v>37</v>
      </c>
      <c r="AX242" s="13" t="s">
        <v>88</v>
      </c>
      <c r="AY242" s="165" t="s">
        <v>309</v>
      </c>
    </row>
    <row r="243" spans="2:65" s="1" customFormat="1" ht="16.5" customHeight="1" x14ac:dyDescent="0.2">
      <c r="B243" s="137"/>
      <c r="C243" s="138" t="s">
        <v>381</v>
      </c>
      <c r="D243" s="138" t="s">
        <v>311</v>
      </c>
      <c r="E243" s="139" t="s">
        <v>914</v>
      </c>
      <c r="F243" s="140" t="s">
        <v>1726</v>
      </c>
      <c r="G243" s="141" t="s">
        <v>419</v>
      </c>
      <c r="H243" s="142">
        <v>400.50400000000002</v>
      </c>
      <c r="I243" s="143"/>
      <c r="J243" s="144">
        <f>ROUND(I243*H243,2)</f>
        <v>0</v>
      </c>
      <c r="K243" s="140" t="s">
        <v>610</v>
      </c>
      <c r="L243" s="33"/>
      <c r="M243" s="145" t="s">
        <v>1</v>
      </c>
      <c r="N243" s="146" t="s">
        <v>46</v>
      </c>
      <c r="P243" s="147">
        <f>O243*H243</f>
        <v>0</v>
      </c>
      <c r="Q243" s="147">
        <v>2.5018799999999999</v>
      </c>
      <c r="R243" s="147">
        <f>Q243*H243</f>
        <v>1002.01294752</v>
      </c>
      <c r="S243" s="147">
        <v>0</v>
      </c>
      <c r="T243" s="148">
        <f>S243*H243</f>
        <v>0</v>
      </c>
      <c r="AR243" s="149" t="s">
        <v>120</v>
      </c>
      <c r="AT243" s="149" t="s">
        <v>311</v>
      </c>
      <c r="AU243" s="149" t="s">
        <v>90</v>
      </c>
      <c r="AY243" s="17" t="s">
        <v>309</v>
      </c>
      <c r="BE243" s="150">
        <f>IF(N243="základní",J243,0)</f>
        <v>0</v>
      </c>
      <c r="BF243" s="150">
        <f>IF(N243="snížená",J243,0)</f>
        <v>0</v>
      </c>
      <c r="BG243" s="150">
        <f>IF(N243="zákl. přenesená",J243,0)</f>
        <v>0</v>
      </c>
      <c r="BH243" s="150">
        <f>IF(N243="sníž. přenesená",J243,0)</f>
        <v>0</v>
      </c>
      <c r="BI243" s="150">
        <f>IF(N243="nulová",J243,0)</f>
        <v>0</v>
      </c>
      <c r="BJ243" s="17" t="s">
        <v>88</v>
      </c>
      <c r="BK243" s="150">
        <f>ROUND(I243*H243,2)</f>
        <v>0</v>
      </c>
      <c r="BL243" s="17" t="s">
        <v>120</v>
      </c>
      <c r="BM243" s="149" t="s">
        <v>1727</v>
      </c>
    </row>
    <row r="244" spans="2:65" s="1" customFormat="1" x14ac:dyDescent="0.2">
      <c r="B244" s="33"/>
      <c r="D244" s="151" t="s">
        <v>316</v>
      </c>
      <c r="F244" s="152" t="s">
        <v>917</v>
      </c>
      <c r="I244" s="153"/>
      <c r="L244" s="33"/>
      <c r="M244" s="154"/>
      <c r="T244" s="57"/>
      <c r="AT244" s="17" t="s">
        <v>316</v>
      </c>
      <c r="AU244" s="17" t="s">
        <v>90</v>
      </c>
    </row>
    <row r="245" spans="2:65" s="1" customFormat="1" ht="87.75" x14ac:dyDescent="0.2">
      <c r="B245" s="33"/>
      <c r="D245" s="155" t="s">
        <v>318</v>
      </c>
      <c r="F245" s="156" t="s">
        <v>918</v>
      </c>
      <c r="I245" s="153"/>
      <c r="L245" s="33"/>
      <c r="M245" s="154"/>
      <c r="T245" s="57"/>
      <c r="AT245" s="17" t="s">
        <v>318</v>
      </c>
      <c r="AU245" s="17" t="s">
        <v>90</v>
      </c>
    </row>
    <row r="246" spans="2:65" s="12" customFormat="1" x14ac:dyDescent="0.2">
      <c r="B246" s="157"/>
      <c r="D246" s="155" t="s">
        <v>455</v>
      </c>
      <c r="E246" s="158" t="s">
        <v>1</v>
      </c>
      <c r="F246" s="159" t="s">
        <v>1728</v>
      </c>
      <c r="H246" s="160">
        <v>75.989999999999995</v>
      </c>
      <c r="I246" s="161"/>
      <c r="L246" s="157"/>
      <c r="M246" s="162"/>
      <c r="T246" s="163"/>
      <c r="AT246" s="158" t="s">
        <v>455</v>
      </c>
      <c r="AU246" s="158" t="s">
        <v>90</v>
      </c>
      <c r="AV246" s="12" t="s">
        <v>90</v>
      </c>
      <c r="AW246" s="12" t="s">
        <v>37</v>
      </c>
      <c r="AX246" s="12" t="s">
        <v>81</v>
      </c>
      <c r="AY246" s="158" t="s">
        <v>309</v>
      </c>
    </row>
    <row r="247" spans="2:65" s="12" customFormat="1" x14ac:dyDescent="0.2">
      <c r="B247" s="157"/>
      <c r="D247" s="155" t="s">
        <v>455</v>
      </c>
      <c r="E247" s="158" t="s">
        <v>1</v>
      </c>
      <c r="F247" s="159" t="s">
        <v>1729</v>
      </c>
      <c r="H247" s="160">
        <v>55.804000000000002</v>
      </c>
      <c r="I247" s="161"/>
      <c r="L247" s="157"/>
      <c r="M247" s="162"/>
      <c r="T247" s="163"/>
      <c r="AT247" s="158" t="s">
        <v>455</v>
      </c>
      <c r="AU247" s="158" t="s">
        <v>90</v>
      </c>
      <c r="AV247" s="12" t="s">
        <v>90</v>
      </c>
      <c r="AW247" s="12" t="s">
        <v>37</v>
      </c>
      <c r="AX247" s="12" t="s">
        <v>81</v>
      </c>
      <c r="AY247" s="158" t="s">
        <v>309</v>
      </c>
    </row>
    <row r="248" spans="2:65" s="12" customFormat="1" x14ac:dyDescent="0.2">
      <c r="B248" s="157"/>
      <c r="D248" s="155" t="s">
        <v>455</v>
      </c>
      <c r="E248" s="158" t="s">
        <v>1</v>
      </c>
      <c r="F248" s="159" t="s">
        <v>1730</v>
      </c>
      <c r="H248" s="160">
        <v>24.645</v>
      </c>
      <c r="I248" s="161"/>
      <c r="L248" s="157"/>
      <c r="M248" s="162"/>
      <c r="T248" s="163"/>
      <c r="AT248" s="158" t="s">
        <v>455</v>
      </c>
      <c r="AU248" s="158" t="s">
        <v>90</v>
      </c>
      <c r="AV248" s="12" t="s">
        <v>90</v>
      </c>
      <c r="AW248" s="12" t="s">
        <v>37</v>
      </c>
      <c r="AX248" s="12" t="s">
        <v>81</v>
      </c>
      <c r="AY248" s="158" t="s">
        <v>309</v>
      </c>
    </row>
    <row r="249" spans="2:65" s="12" customFormat="1" x14ac:dyDescent="0.2">
      <c r="B249" s="157"/>
      <c r="D249" s="155" t="s">
        <v>455</v>
      </c>
      <c r="E249" s="158" t="s">
        <v>1</v>
      </c>
      <c r="F249" s="159" t="s">
        <v>1731</v>
      </c>
      <c r="H249" s="160">
        <v>11.545</v>
      </c>
      <c r="I249" s="161"/>
      <c r="L249" s="157"/>
      <c r="M249" s="162"/>
      <c r="T249" s="163"/>
      <c r="AT249" s="158" t="s">
        <v>455</v>
      </c>
      <c r="AU249" s="158" t="s">
        <v>90</v>
      </c>
      <c r="AV249" s="12" t="s">
        <v>90</v>
      </c>
      <c r="AW249" s="12" t="s">
        <v>37</v>
      </c>
      <c r="AX249" s="12" t="s">
        <v>81</v>
      </c>
      <c r="AY249" s="158" t="s">
        <v>309</v>
      </c>
    </row>
    <row r="250" spans="2:65" s="15" customFormat="1" x14ac:dyDescent="0.2">
      <c r="B250" s="192"/>
      <c r="D250" s="155" t="s">
        <v>455</v>
      </c>
      <c r="E250" s="193" t="s">
        <v>1</v>
      </c>
      <c r="F250" s="194" t="s">
        <v>679</v>
      </c>
      <c r="H250" s="195">
        <v>167.98400000000001</v>
      </c>
      <c r="I250" s="196"/>
      <c r="L250" s="192"/>
      <c r="M250" s="197"/>
      <c r="T250" s="198"/>
      <c r="AT250" s="193" t="s">
        <v>455</v>
      </c>
      <c r="AU250" s="193" t="s">
        <v>90</v>
      </c>
      <c r="AV250" s="15" t="s">
        <v>101</v>
      </c>
      <c r="AW250" s="15" t="s">
        <v>37</v>
      </c>
      <c r="AX250" s="15" t="s">
        <v>81</v>
      </c>
      <c r="AY250" s="193" t="s">
        <v>309</v>
      </c>
    </row>
    <row r="251" spans="2:65" s="12" customFormat="1" x14ac:dyDescent="0.2">
      <c r="B251" s="157"/>
      <c r="D251" s="155" t="s">
        <v>455</v>
      </c>
      <c r="E251" s="158" t="s">
        <v>1</v>
      </c>
      <c r="F251" s="159" t="s">
        <v>1732</v>
      </c>
      <c r="H251" s="160">
        <v>101.08499999999999</v>
      </c>
      <c r="I251" s="161"/>
      <c r="L251" s="157"/>
      <c r="M251" s="162"/>
      <c r="T251" s="163"/>
      <c r="AT251" s="158" t="s">
        <v>455</v>
      </c>
      <c r="AU251" s="158" t="s">
        <v>90</v>
      </c>
      <c r="AV251" s="12" t="s">
        <v>90</v>
      </c>
      <c r="AW251" s="12" t="s">
        <v>37</v>
      </c>
      <c r="AX251" s="12" t="s">
        <v>81</v>
      </c>
      <c r="AY251" s="158" t="s">
        <v>309</v>
      </c>
    </row>
    <row r="252" spans="2:65" s="12" customFormat="1" x14ac:dyDescent="0.2">
      <c r="B252" s="157"/>
      <c r="D252" s="155" t="s">
        <v>455</v>
      </c>
      <c r="E252" s="158" t="s">
        <v>1</v>
      </c>
      <c r="F252" s="159" t="s">
        <v>1733</v>
      </c>
      <c r="H252" s="160">
        <v>76.09</v>
      </c>
      <c r="I252" s="161"/>
      <c r="L252" s="157"/>
      <c r="M252" s="162"/>
      <c r="T252" s="163"/>
      <c r="AT252" s="158" t="s">
        <v>455</v>
      </c>
      <c r="AU252" s="158" t="s">
        <v>90</v>
      </c>
      <c r="AV252" s="12" t="s">
        <v>90</v>
      </c>
      <c r="AW252" s="12" t="s">
        <v>37</v>
      </c>
      <c r="AX252" s="12" t="s">
        <v>81</v>
      </c>
      <c r="AY252" s="158" t="s">
        <v>309</v>
      </c>
    </row>
    <row r="253" spans="2:65" s="15" customFormat="1" x14ac:dyDescent="0.2">
      <c r="B253" s="192"/>
      <c r="D253" s="155" t="s">
        <v>455</v>
      </c>
      <c r="E253" s="193" t="s">
        <v>1</v>
      </c>
      <c r="F253" s="194" t="s">
        <v>679</v>
      </c>
      <c r="H253" s="195">
        <v>177.17500000000001</v>
      </c>
      <c r="I253" s="196"/>
      <c r="L253" s="192"/>
      <c r="M253" s="197"/>
      <c r="T253" s="198"/>
      <c r="AT253" s="193" t="s">
        <v>455</v>
      </c>
      <c r="AU253" s="193" t="s">
        <v>90</v>
      </c>
      <c r="AV253" s="15" t="s">
        <v>101</v>
      </c>
      <c r="AW253" s="15" t="s">
        <v>37</v>
      </c>
      <c r="AX253" s="15" t="s">
        <v>81</v>
      </c>
      <c r="AY253" s="193" t="s">
        <v>309</v>
      </c>
    </row>
    <row r="254" spans="2:65" s="12" customFormat="1" ht="22.5" x14ac:dyDescent="0.2">
      <c r="B254" s="157"/>
      <c r="D254" s="155" t="s">
        <v>455</v>
      </c>
      <c r="E254" s="158" t="s">
        <v>1</v>
      </c>
      <c r="F254" s="159" t="s">
        <v>1734</v>
      </c>
      <c r="H254" s="160">
        <v>55.344999999999999</v>
      </c>
      <c r="I254" s="161"/>
      <c r="L254" s="157"/>
      <c r="M254" s="162"/>
      <c r="T254" s="163"/>
      <c r="AT254" s="158" t="s">
        <v>455</v>
      </c>
      <c r="AU254" s="158" t="s">
        <v>90</v>
      </c>
      <c r="AV254" s="12" t="s">
        <v>90</v>
      </c>
      <c r="AW254" s="12" t="s">
        <v>37</v>
      </c>
      <c r="AX254" s="12" t="s">
        <v>81</v>
      </c>
      <c r="AY254" s="158" t="s">
        <v>309</v>
      </c>
    </row>
    <row r="255" spans="2:65" s="15" customFormat="1" x14ac:dyDescent="0.2">
      <c r="B255" s="192"/>
      <c r="D255" s="155" t="s">
        <v>455</v>
      </c>
      <c r="E255" s="193" t="s">
        <v>1</v>
      </c>
      <c r="F255" s="194" t="s">
        <v>679</v>
      </c>
      <c r="H255" s="195">
        <v>55.344999999999999</v>
      </c>
      <c r="I255" s="196"/>
      <c r="L255" s="192"/>
      <c r="M255" s="197"/>
      <c r="T255" s="198"/>
      <c r="AT255" s="193" t="s">
        <v>455</v>
      </c>
      <c r="AU255" s="193" t="s">
        <v>90</v>
      </c>
      <c r="AV255" s="15" t="s">
        <v>101</v>
      </c>
      <c r="AW255" s="15" t="s">
        <v>37</v>
      </c>
      <c r="AX255" s="15" t="s">
        <v>81</v>
      </c>
      <c r="AY255" s="193" t="s">
        <v>309</v>
      </c>
    </row>
    <row r="256" spans="2:65" s="13" customFormat="1" x14ac:dyDescent="0.2">
      <c r="B256" s="164"/>
      <c r="D256" s="155" t="s">
        <v>455</v>
      </c>
      <c r="E256" s="165" t="s">
        <v>1</v>
      </c>
      <c r="F256" s="166" t="s">
        <v>457</v>
      </c>
      <c r="H256" s="167">
        <v>400.50400000000002</v>
      </c>
      <c r="I256" s="168"/>
      <c r="L256" s="164"/>
      <c r="M256" s="169"/>
      <c r="T256" s="170"/>
      <c r="AT256" s="165" t="s">
        <v>455</v>
      </c>
      <c r="AU256" s="165" t="s">
        <v>90</v>
      </c>
      <c r="AV256" s="13" t="s">
        <v>120</v>
      </c>
      <c r="AW256" s="13" t="s">
        <v>37</v>
      </c>
      <c r="AX256" s="13" t="s">
        <v>88</v>
      </c>
      <c r="AY256" s="165" t="s">
        <v>309</v>
      </c>
    </row>
    <row r="257" spans="2:65" s="1" customFormat="1" ht="16.5" customHeight="1" x14ac:dyDescent="0.2">
      <c r="B257" s="137"/>
      <c r="C257" s="138" t="s">
        <v>458</v>
      </c>
      <c r="D257" s="138" t="s">
        <v>311</v>
      </c>
      <c r="E257" s="139" t="s">
        <v>937</v>
      </c>
      <c r="F257" s="140" t="s">
        <v>938</v>
      </c>
      <c r="G257" s="141" t="s">
        <v>360</v>
      </c>
      <c r="H257" s="142">
        <v>3241.6</v>
      </c>
      <c r="I257" s="143"/>
      <c r="J257" s="144">
        <f>ROUND(I257*H257,2)</f>
        <v>0</v>
      </c>
      <c r="K257" s="140" t="s">
        <v>610</v>
      </c>
      <c r="L257" s="33"/>
      <c r="M257" s="145" t="s">
        <v>1</v>
      </c>
      <c r="N257" s="146" t="s">
        <v>46</v>
      </c>
      <c r="P257" s="147">
        <f>O257*H257</f>
        <v>0</v>
      </c>
      <c r="Q257" s="147">
        <v>2.7499999999999998E-3</v>
      </c>
      <c r="R257" s="147">
        <f>Q257*H257</f>
        <v>8.9143999999999988</v>
      </c>
      <c r="S257" s="147">
        <v>0</v>
      </c>
      <c r="T257" s="148">
        <f>S257*H257</f>
        <v>0</v>
      </c>
      <c r="AR257" s="149" t="s">
        <v>120</v>
      </c>
      <c r="AT257" s="149" t="s">
        <v>311</v>
      </c>
      <c r="AU257" s="149" t="s">
        <v>90</v>
      </c>
      <c r="AY257" s="17" t="s">
        <v>309</v>
      </c>
      <c r="BE257" s="150">
        <f>IF(N257="základní",J257,0)</f>
        <v>0</v>
      </c>
      <c r="BF257" s="150">
        <f>IF(N257="snížená",J257,0)</f>
        <v>0</v>
      </c>
      <c r="BG257" s="150">
        <f>IF(N257="zákl. přenesená",J257,0)</f>
        <v>0</v>
      </c>
      <c r="BH257" s="150">
        <f>IF(N257="sníž. přenesená",J257,0)</f>
        <v>0</v>
      </c>
      <c r="BI257" s="150">
        <f>IF(N257="nulová",J257,0)</f>
        <v>0</v>
      </c>
      <c r="BJ257" s="17" t="s">
        <v>88</v>
      </c>
      <c r="BK257" s="150">
        <f>ROUND(I257*H257,2)</f>
        <v>0</v>
      </c>
      <c r="BL257" s="17" t="s">
        <v>120</v>
      </c>
      <c r="BM257" s="149" t="s">
        <v>1735</v>
      </c>
    </row>
    <row r="258" spans="2:65" s="1" customFormat="1" x14ac:dyDescent="0.2">
      <c r="B258" s="33"/>
      <c r="D258" s="151" t="s">
        <v>316</v>
      </c>
      <c r="F258" s="152" t="s">
        <v>940</v>
      </c>
      <c r="I258" s="153"/>
      <c r="L258" s="33"/>
      <c r="M258" s="154"/>
      <c r="T258" s="57"/>
      <c r="AT258" s="17" t="s">
        <v>316</v>
      </c>
      <c r="AU258" s="17" t="s">
        <v>90</v>
      </c>
    </row>
    <row r="259" spans="2:65" s="12" customFormat="1" ht="22.5" x14ac:dyDescent="0.2">
      <c r="B259" s="157"/>
      <c r="D259" s="155" t="s">
        <v>455</v>
      </c>
      <c r="E259" s="158" t="s">
        <v>1</v>
      </c>
      <c r="F259" s="159" t="s">
        <v>1736</v>
      </c>
      <c r="H259" s="160">
        <v>1068.2</v>
      </c>
      <c r="I259" s="161"/>
      <c r="L259" s="157"/>
      <c r="M259" s="162"/>
      <c r="T259" s="163"/>
      <c r="AT259" s="158" t="s">
        <v>455</v>
      </c>
      <c r="AU259" s="158" t="s">
        <v>90</v>
      </c>
      <c r="AV259" s="12" t="s">
        <v>90</v>
      </c>
      <c r="AW259" s="12" t="s">
        <v>37</v>
      </c>
      <c r="AX259" s="12" t="s">
        <v>81</v>
      </c>
      <c r="AY259" s="158" t="s">
        <v>309</v>
      </c>
    </row>
    <row r="260" spans="2:65" s="12" customFormat="1" x14ac:dyDescent="0.2">
      <c r="B260" s="157"/>
      <c r="D260" s="155" t="s">
        <v>455</v>
      </c>
      <c r="E260" s="158" t="s">
        <v>1</v>
      </c>
      <c r="F260" s="159" t="s">
        <v>1737</v>
      </c>
      <c r="H260" s="160">
        <v>296.8</v>
      </c>
      <c r="I260" s="161"/>
      <c r="L260" s="157"/>
      <c r="M260" s="162"/>
      <c r="T260" s="163"/>
      <c r="AT260" s="158" t="s">
        <v>455</v>
      </c>
      <c r="AU260" s="158" t="s">
        <v>90</v>
      </c>
      <c r="AV260" s="12" t="s">
        <v>90</v>
      </c>
      <c r="AW260" s="12" t="s">
        <v>37</v>
      </c>
      <c r="AX260" s="12" t="s">
        <v>81</v>
      </c>
      <c r="AY260" s="158" t="s">
        <v>309</v>
      </c>
    </row>
    <row r="261" spans="2:65" s="12" customFormat="1" x14ac:dyDescent="0.2">
      <c r="B261" s="157"/>
      <c r="D261" s="155" t="s">
        <v>455</v>
      </c>
      <c r="E261" s="158" t="s">
        <v>1</v>
      </c>
      <c r="F261" s="159" t="s">
        <v>1738</v>
      </c>
      <c r="H261" s="160">
        <v>1400.2</v>
      </c>
      <c r="I261" s="161"/>
      <c r="L261" s="157"/>
      <c r="M261" s="162"/>
      <c r="T261" s="163"/>
      <c r="AT261" s="158" t="s">
        <v>455</v>
      </c>
      <c r="AU261" s="158" t="s">
        <v>90</v>
      </c>
      <c r="AV261" s="12" t="s">
        <v>90</v>
      </c>
      <c r="AW261" s="12" t="s">
        <v>37</v>
      </c>
      <c r="AX261" s="12" t="s">
        <v>81</v>
      </c>
      <c r="AY261" s="158" t="s">
        <v>309</v>
      </c>
    </row>
    <row r="262" spans="2:65" s="12" customFormat="1" x14ac:dyDescent="0.2">
      <c r="B262" s="157"/>
      <c r="D262" s="155" t="s">
        <v>455</v>
      </c>
      <c r="E262" s="158" t="s">
        <v>1</v>
      </c>
      <c r="F262" s="159" t="s">
        <v>1739</v>
      </c>
      <c r="H262" s="160">
        <v>476.4</v>
      </c>
      <c r="I262" s="161"/>
      <c r="L262" s="157"/>
      <c r="M262" s="162"/>
      <c r="T262" s="163"/>
      <c r="AT262" s="158" t="s">
        <v>455</v>
      </c>
      <c r="AU262" s="158" t="s">
        <v>90</v>
      </c>
      <c r="AV262" s="12" t="s">
        <v>90</v>
      </c>
      <c r="AW262" s="12" t="s">
        <v>37</v>
      </c>
      <c r="AX262" s="12" t="s">
        <v>81</v>
      </c>
      <c r="AY262" s="158" t="s">
        <v>309</v>
      </c>
    </row>
    <row r="263" spans="2:65" s="13" customFormat="1" x14ac:dyDescent="0.2">
      <c r="B263" s="164"/>
      <c r="D263" s="155" t="s">
        <v>455</v>
      </c>
      <c r="E263" s="165" t="s">
        <v>1</v>
      </c>
      <c r="F263" s="166" t="s">
        <v>457</v>
      </c>
      <c r="H263" s="167">
        <v>3241.6</v>
      </c>
      <c r="I263" s="168"/>
      <c r="L263" s="164"/>
      <c r="M263" s="169"/>
      <c r="T263" s="170"/>
      <c r="AT263" s="165" t="s">
        <v>455</v>
      </c>
      <c r="AU263" s="165" t="s">
        <v>90</v>
      </c>
      <c r="AV263" s="13" t="s">
        <v>120</v>
      </c>
      <c r="AW263" s="13" t="s">
        <v>37</v>
      </c>
      <c r="AX263" s="13" t="s">
        <v>88</v>
      </c>
      <c r="AY263" s="165" t="s">
        <v>309</v>
      </c>
    </row>
    <row r="264" spans="2:65" s="1" customFormat="1" ht="16.5" customHeight="1" x14ac:dyDescent="0.2">
      <c r="B264" s="137"/>
      <c r="C264" s="138" t="s">
        <v>385</v>
      </c>
      <c r="D264" s="138" t="s">
        <v>311</v>
      </c>
      <c r="E264" s="139" t="s">
        <v>957</v>
      </c>
      <c r="F264" s="140" t="s">
        <v>958</v>
      </c>
      <c r="G264" s="141" t="s">
        <v>360</v>
      </c>
      <c r="H264" s="142">
        <v>3241.6</v>
      </c>
      <c r="I264" s="143"/>
      <c r="J264" s="144">
        <f>ROUND(I264*H264,2)</f>
        <v>0</v>
      </c>
      <c r="K264" s="140" t="s">
        <v>610</v>
      </c>
      <c r="L264" s="33"/>
      <c r="M264" s="145" t="s">
        <v>1</v>
      </c>
      <c r="N264" s="146" t="s">
        <v>46</v>
      </c>
      <c r="P264" s="147">
        <f>O264*H264</f>
        <v>0</v>
      </c>
      <c r="Q264" s="147">
        <v>0</v>
      </c>
      <c r="R264" s="147">
        <f>Q264*H264</f>
        <v>0</v>
      </c>
      <c r="S264" s="147">
        <v>0</v>
      </c>
      <c r="T264" s="148">
        <f>S264*H264</f>
        <v>0</v>
      </c>
      <c r="AR264" s="149" t="s">
        <v>120</v>
      </c>
      <c r="AT264" s="149" t="s">
        <v>311</v>
      </c>
      <c r="AU264" s="149" t="s">
        <v>90</v>
      </c>
      <c r="AY264" s="17" t="s">
        <v>309</v>
      </c>
      <c r="BE264" s="150">
        <f>IF(N264="základní",J264,0)</f>
        <v>0</v>
      </c>
      <c r="BF264" s="150">
        <f>IF(N264="snížená",J264,0)</f>
        <v>0</v>
      </c>
      <c r="BG264" s="150">
        <f>IF(N264="zákl. přenesená",J264,0)</f>
        <v>0</v>
      </c>
      <c r="BH264" s="150">
        <f>IF(N264="sníž. přenesená",J264,0)</f>
        <v>0</v>
      </c>
      <c r="BI264" s="150">
        <f>IF(N264="nulová",J264,0)</f>
        <v>0</v>
      </c>
      <c r="BJ264" s="17" t="s">
        <v>88</v>
      </c>
      <c r="BK264" s="150">
        <f>ROUND(I264*H264,2)</f>
        <v>0</v>
      </c>
      <c r="BL264" s="17" t="s">
        <v>120</v>
      </c>
      <c r="BM264" s="149" t="s">
        <v>1740</v>
      </c>
    </row>
    <row r="265" spans="2:65" s="1" customFormat="1" x14ac:dyDescent="0.2">
      <c r="B265" s="33"/>
      <c r="D265" s="151" t="s">
        <v>316</v>
      </c>
      <c r="F265" s="152" t="s">
        <v>960</v>
      </c>
      <c r="I265" s="153"/>
      <c r="L265" s="33"/>
      <c r="M265" s="154"/>
      <c r="T265" s="57"/>
      <c r="AT265" s="17" t="s">
        <v>316</v>
      </c>
      <c r="AU265" s="17" t="s">
        <v>90</v>
      </c>
    </row>
    <row r="266" spans="2:65" s="1" customFormat="1" ht="16.5" customHeight="1" x14ac:dyDescent="0.2">
      <c r="B266" s="137"/>
      <c r="C266" s="138" t="s">
        <v>471</v>
      </c>
      <c r="D266" s="138" t="s">
        <v>311</v>
      </c>
      <c r="E266" s="139" t="s">
        <v>1741</v>
      </c>
      <c r="F266" s="140" t="s">
        <v>1742</v>
      </c>
      <c r="G266" s="141" t="s">
        <v>391</v>
      </c>
      <c r="H266" s="142">
        <v>0.51500000000000001</v>
      </c>
      <c r="I266" s="143"/>
      <c r="J266" s="144">
        <f>ROUND(I266*H266,2)</f>
        <v>0</v>
      </c>
      <c r="K266" s="140" t="s">
        <v>366</v>
      </c>
      <c r="L266" s="33"/>
      <c r="M266" s="145" t="s">
        <v>1</v>
      </c>
      <c r="N266" s="146" t="s">
        <v>46</v>
      </c>
      <c r="P266" s="147">
        <f>O266*H266</f>
        <v>0</v>
      </c>
      <c r="Q266" s="147">
        <v>1.0363199999999999</v>
      </c>
      <c r="R266" s="147">
        <f>Q266*H266</f>
        <v>0.53370479999999998</v>
      </c>
      <c r="S266" s="147">
        <v>0</v>
      </c>
      <c r="T266" s="148">
        <f>S266*H266</f>
        <v>0</v>
      </c>
      <c r="AR266" s="149" t="s">
        <v>120</v>
      </c>
      <c r="AT266" s="149" t="s">
        <v>311</v>
      </c>
      <c r="AU266" s="149" t="s">
        <v>90</v>
      </c>
      <c r="AY266" s="17" t="s">
        <v>309</v>
      </c>
      <c r="BE266" s="150">
        <f>IF(N266="základní",J266,0)</f>
        <v>0</v>
      </c>
      <c r="BF266" s="150">
        <f>IF(N266="snížená",J266,0)</f>
        <v>0</v>
      </c>
      <c r="BG266" s="150">
        <f>IF(N266="zákl. přenesená",J266,0)</f>
        <v>0</v>
      </c>
      <c r="BH266" s="150">
        <f>IF(N266="sníž. přenesená",J266,0)</f>
        <v>0</v>
      </c>
      <c r="BI266" s="150">
        <f>IF(N266="nulová",J266,0)</f>
        <v>0</v>
      </c>
      <c r="BJ266" s="17" t="s">
        <v>88</v>
      </c>
      <c r="BK266" s="150">
        <f>ROUND(I266*H266,2)</f>
        <v>0</v>
      </c>
      <c r="BL266" s="17" t="s">
        <v>120</v>
      </c>
      <c r="BM266" s="149" t="s">
        <v>1743</v>
      </c>
    </row>
    <row r="267" spans="2:65" s="1" customFormat="1" ht="48.75" x14ac:dyDescent="0.2">
      <c r="B267" s="33"/>
      <c r="D267" s="155" t="s">
        <v>318</v>
      </c>
      <c r="F267" s="156" t="s">
        <v>1744</v>
      </c>
      <c r="I267" s="153"/>
      <c r="L267" s="33"/>
      <c r="M267" s="154"/>
      <c r="T267" s="57"/>
      <c r="AT267" s="17" t="s">
        <v>318</v>
      </c>
      <c r="AU267" s="17" t="s">
        <v>90</v>
      </c>
    </row>
    <row r="268" spans="2:65" s="12" customFormat="1" x14ac:dyDescent="0.2">
      <c r="B268" s="157"/>
      <c r="D268" s="155" t="s">
        <v>455</v>
      </c>
      <c r="E268" s="158" t="s">
        <v>1</v>
      </c>
      <c r="F268" s="159" t="s">
        <v>1745</v>
      </c>
      <c r="H268" s="160">
        <v>0.51500000000000001</v>
      </c>
      <c r="I268" s="161"/>
      <c r="L268" s="157"/>
      <c r="M268" s="162"/>
      <c r="T268" s="163"/>
      <c r="AT268" s="158" t="s">
        <v>455</v>
      </c>
      <c r="AU268" s="158" t="s">
        <v>90</v>
      </c>
      <c r="AV268" s="12" t="s">
        <v>90</v>
      </c>
      <c r="AW268" s="12" t="s">
        <v>37</v>
      </c>
      <c r="AX268" s="12" t="s">
        <v>81</v>
      </c>
      <c r="AY268" s="158" t="s">
        <v>309</v>
      </c>
    </row>
    <row r="269" spans="2:65" s="13" customFormat="1" x14ac:dyDescent="0.2">
      <c r="B269" s="164"/>
      <c r="D269" s="155" t="s">
        <v>455</v>
      </c>
      <c r="E269" s="165" t="s">
        <v>1</v>
      </c>
      <c r="F269" s="166" t="s">
        <v>457</v>
      </c>
      <c r="H269" s="167">
        <v>0.51500000000000001</v>
      </c>
      <c r="I269" s="168"/>
      <c r="L269" s="164"/>
      <c r="M269" s="169"/>
      <c r="T269" s="170"/>
      <c r="AT269" s="165" t="s">
        <v>455</v>
      </c>
      <c r="AU269" s="165" t="s">
        <v>90</v>
      </c>
      <c r="AV269" s="13" t="s">
        <v>120</v>
      </c>
      <c r="AW269" s="13" t="s">
        <v>37</v>
      </c>
      <c r="AX269" s="13" t="s">
        <v>88</v>
      </c>
      <c r="AY269" s="165" t="s">
        <v>309</v>
      </c>
    </row>
    <row r="270" spans="2:65" s="1" customFormat="1" ht="16.5" customHeight="1" x14ac:dyDescent="0.2">
      <c r="B270" s="137"/>
      <c r="C270" s="138" t="s">
        <v>392</v>
      </c>
      <c r="D270" s="138" t="s">
        <v>311</v>
      </c>
      <c r="E270" s="139" t="s">
        <v>962</v>
      </c>
      <c r="F270" s="140" t="s">
        <v>963</v>
      </c>
      <c r="G270" s="141" t="s">
        <v>391</v>
      </c>
      <c r="H270" s="142">
        <v>100.126</v>
      </c>
      <c r="I270" s="143"/>
      <c r="J270" s="144">
        <f>ROUND(I270*H270,2)</f>
        <v>0</v>
      </c>
      <c r="K270" s="140" t="s">
        <v>610</v>
      </c>
      <c r="L270" s="33"/>
      <c r="M270" s="145" t="s">
        <v>1</v>
      </c>
      <c r="N270" s="146" t="s">
        <v>46</v>
      </c>
      <c r="P270" s="147">
        <f>O270*H270</f>
        <v>0</v>
      </c>
      <c r="Q270" s="147">
        <v>1.0463199999999999</v>
      </c>
      <c r="R270" s="147">
        <f>Q270*H270</f>
        <v>104.76383632</v>
      </c>
      <c r="S270" s="147">
        <v>0</v>
      </c>
      <c r="T270" s="148">
        <f>S270*H270</f>
        <v>0</v>
      </c>
      <c r="AR270" s="149" t="s">
        <v>120</v>
      </c>
      <c r="AT270" s="149" t="s">
        <v>311</v>
      </c>
      <c r="AU270" s="149" t="s">
        <v>90</v>
      </c>
      <c r="AY270" s="17" t="s">
        <v>309</v>
      </c>
      <c r="BE270" s="150">
        <f>IF(N270="základní",J270,0)</f>
        <v>0</v>
      </c>
      <c r="BF270" s="150">
        <f>IF(N270="snížená",J270,0)</f>
        <v>0</v>
      </c>
      <c r="BG270" s="150">
        <f>IF(N270="zákl. přenesená",J270,0)</f>
        <v>0</v>
      </c>
      <c r="BH270" s="150">
        <f>IF(N270="sníž. přenesená",J270,0)</f>
        <v>0</v>
      </c>
      <c r="BI270" s="150">
        <f>IF(N270="nulová",J270,0)</f>
        <v>0</v>
      </c>
      <c r="BJ270" s="17" t="s">
        <v>88</v>
      </c>
      <c r="BK270" s="150">
        <f>ROUND(I270*H270,2)</f>
        <v>0</v>
      </c>
      <c r="BL270" s="17" t="s">
        <v>120</v>
      </c>
      <c r="BM270" s="149" t="s">
        <v>1746</v>
      </c>
    </row>
    <row r="271" spans="2:65" s="1" customFormat="1" x14ac:dyDescent="0.2">
      <c r="B271" s="33"/>
      <c r="D271" s="151" t="s">
        <v>316</v>
      </c>
      <c r="F271" s="152" t="s">
        <v>965</v>
      </c>
      <c r="I271" s="153"/>
      <c r="L271" s="33"/>
      <c r="M271" s="154"/>
      <c r="T271" s="57"/>
      <c r="AT271" s="17" t="s">
        <v>316</v>
      </c>
      <c r="AU271" s="17" t="s">
        <v>90</v>
      </c>
    </row>
    <row r="272" spans="2:65" s="12" customFormat="1" x14ac:dyDescent="0.2">
      <c r="B272" s="157"/>
      <c r="D272" s="155" t="s">
        <v>455</v>
      </c>
      <c r="E272" s="158" t="s">
        <v>1</v>
      </c>
      <c r="F272" s="159" t="s">
        <v>1747</v>
      </c>
      <c r="H272" s="160">
        <v>100.126</v>
      </c>
      <c r="I272" s="161"/>
      <c r="L272" s="157"/>
      <c r="M272" s="162"/>
      <c r="T272" s="163"/>
      <c r="AT272" s="158" t="s">
        <v>455</v>
      </c>
      <c r="AU272" s="158" t="s">
        <v>90</v>
      </c>
      <c r="AV272" s="12" t="s">
        <v>90</v>
      </c>
      <c r="AW272" s="12" t="s">
        <v>37</v>
      </c>
      <c r="AX272" s="12" t="s">
        <v>81</v>
      </c>
      <c r="AY272" s="158" t="s">
        <v>309</v>
      </c>
    </row>
    <row r="273" spans="2:65" s="13" customFormat="1" x14ac:dyDescent="0.2">
      <c r="B273" s="164"/>
      <c r="D273" s="155" t="s">
        <v>455</v>
      </c>
      <c r="E273" s="165" t="s">
        <v>1</v>
      </c>
      <c r="F273" s="166" t="s">
        <v>457</v>
      </c>
      <c r="H273" s="167">
        <v>100.126</v>
      </c>
      <c r="I273" s="168"/>
      <c r="L273" s="164"/>
      <c r="M273" s="169"/>
      <c r="T273" s="170"/>
      <c r="AT273" s="165" t="s">
        <v>455</v>
      </c>
      <c r="AU273" s="165" t="s">
        <v>90</v>
      </c>
      <c r="AV273" s="13" t="s">
        <v>120</v>
      </c>
      <c r="AW273" s="13" t="s">
        <v>37</v>
      </c>
      <c r="AX273" s="13" t="s">
        <v>88</v>
      </c>
      <c r="AY273" s="165" t="s">
        <v>309</v>
      </c>
    </row>
    <row r="274" spans="2:65" s="1" customFormat="1" ht="16.5" customHeight="1" x14ac:dyDescent="0.2">
      <c r="B274" s="137"/>
      <c r="C274" s="138" t="s">
        <v>480</v>
      </c>
      <c r="D274" s="138" t="s">
        <v>311</v>
      </c>
      <c r="E274" s="139" t="s">
        <v>983</v>
      </c>
      <c r="F274" s="140" t="s">
        <v>984</v>
      </c>
      <c r="G274" s="141" t="s">
        <v>360</v>
      </c>
      <c r="H274" s="142">
        <v>679.70799999999997</v>
      </c>
      <c r="I274" s="143"/>
      <c r="J274" s="144">
        <f>ROUND(I274*H274,2)</f>
        <v>0</v>
      </c>
      <c r="K274" s="140" t="s">
        <v>610</v>
      </c>
      <c r="L274" s="33"/>
      <c r="M274" s="145" t="s">
        <v>1</v>
      </c>
      <c r="N274" s="146" t="s">
        <v>46</v>
      </c>
      <c r="P274" s="147">
        <f>O274*H274</f>
        <v>0</v>
      </c>
      <c r="Q274" s="147">
        <v>0.28671000000000002</v>
      </c>
      <c r="R274" s="147">
        <f>Q274*H274</f>
        <v>194.87908068000002</v>
      </c>
      <c r="S274" s="147">
        <v>0</v>
      </c>
      <c r="T274" s="148">
        <f>S274*H274</f>
        <v>0</v>
      </c>
      <c r="AR274" s="149" t="s">
        <v>120</v>
      </c>
      <c r="AT274" s="149" t="s">
        <v>311</v>
      </c>
      <c r="AU274" s="149" t="s">
        <v>90</v>
      </c>
      <c r="AY274" s="17" t="s">
        <v>309</v>
      </c>
      <c r="BE274" s="150">
        <f>IF(N274="základní",J274,0)</f>
        <v>0</v>
      </c>
      <c r="BF274" s="150">
        <f>IF(N274="snížená",J274,0)</f>
        <v>0</v>
      </c>
      <c r="BG274" s="150">
        <f>IF(N274="zákl. přenesená",J274,0)</f>
        <v>0</v>
      </c>
      <c r="BH274" s="150">
        <f>IF(N274="sníž. přenesená",J274,0)</f>
        <v>0</v>
      </c>
      <c r="BI274" s="150">
        <f>IF(N274="nulová",J274,0)</f>
        <v>0</v>
      </c>
      <c r="BJ274" s="17" t="s">
        <v>88</v>
      </c>
      <c r="BK274" s="150">
        <f>ROUND(I274*H274,2)</f>
        <v>0</v>
      </c>
      <c r="BL274" s="17" t="s">
        <v>120</v>
      </c>
      <c r="BM274" s="149" t="s">
        <v>1748</v>
      </c>
    </row>
    <row r="275" spans="2:65" s="1" customFormat="1" x14ac:dyDescent="0.2">
      <c r="B275" s="33"/>
      <c r="D275" s="151" t="s">
        <v>316</v>
      </c>
      <c r="F275" s="152" t="s">
        <v>986</v>
      </c>
      <c r="I275" s="153"/>
      <c r="L275" s="33"/>
      <c r="M275" s="154"/>
      <c r="T275" s="57"/>
      <c r="AT275" s="17" t="s">
        <v>316</v>
      </c>
      <c r="AU275" s="17" t="s">
        <v>90</v>
      </c>
    </row>
    <row r="276" spans="2:65" s="1" customFormat="1" ht="19.5" x14ac:dyDescent="0.2">
      <c r="B276" s="33"/>
      <c r="D276" s="155" t="s">
        <v>318</v>
      </c>
      <c r="F276" s="156" t="s">
        <v>867</v>
      </c>
      <c r="I276" s="153"/>
      <c r="L276" s="33"/>
      <c r="M276" s="154"/>
      <c r="T276" s="57"/>
      <c r="AT276" s="17" t="s">
        <v>318</v>
      </c>
      <c r="AU276" s="17" t="s">
        <v>90</v>
      </c>
    </row>
    <row r="277" spans="2:65" s="14" customFormat="1" x14ac:dyDescent="0.2">
      <c r="B277" s="176"/>
      <c r="D277" s="155" t="s">
        <v>455</v>
      </c>
      <c r="E277" s="177" t="s">
        <v>1</v>
      </c>
      <c r="F277" s="178" t="s">
        <v>1628</v>
      </c>
      <c r="H277" s="177" t="s">
        <v>1</v>
      </c>
      <c r="I277" s="179"/>
      <c r="L277" s="176"/>
      <c r="M277" s="180"/>
      <c r="T277" s="181"/>
      <c r="AT277" s="177" t="s">
        <v>455</v>
      </c>
      <c r="AU277" s="177" t="s">
        <v>90</v>
      </c>
      <c r="AV277" s="14" t="s">
        <v>88</v>
      </c>
      <c r="AW277" s="14" t="s">
        <v>37</v>
      </c>
      <c r="AX277" s="14" t="s">
        <v>81</v>
      </c>
      <c r="AY277" s="177" t="s">
        <v>309</v>
      </c>
    </row>
    <row r="278" spans="2:65" s="12" customFormat="1" x14ac:dyDescent="0.2">
      <c r="B278" s="157"/>
      <c r="D278" s="155" t="s">
        <v>455</v>
      </c>
      <c r="E278" s="158" t="s">
        <v>1</v>
      </c>
      <c r="F278" s="159" t="s">
        <v>1749</v>
      </c>
      <c r="H278" s="160">
        <v>697.10299999999995</v>
      </c>
      <c r="I278" s="161"/>
      <c r="L278" s="157"/>
      <c r="M278" s="162"/>
      <c r="T278" s="163"/>
      <c r="AT278" s="158" t="s">
        <v>455</v>
      </c>
      <c r="AU278" s="158" t="s">
        <v>90</v>
      </c>
      <c r="AV278" s="12" t="s">
        <v>90</v>
      </c>
      <c r="AW278" s="12" t="s">
        <v>37</v>
      </c>
      <c r="AX278" s="12" t="s">
        <v>81</v>
      </c>
      <c r="AY278" s="158" t="s">
        <v>309</v>
      </c>
    </row>
    <row r="279" spans="2:65" s="12" customFormat="1" x14ac:dyDescent="0.2">
      <c r="B279" s="157"/>
      <c r="D279" s="155" t="s">
        <v>455</v>
      </c>
      <c r="E279" s="158" t="s">
        <v>1</v>
      </c>
      <c r="F279" s="159" t="s">
        <v>1750</v>
      </c>
      <c r="H279" s="160">
        <v>-52.25</v>
      </c>
      <c r="I279" s="161"/>
      <c r="L279" s="157"/>
      <c r="M279" s="162"/>
      <c r="T279" s="163"/>
      <c r="AT279" s="158" t="s">
        <v>455</v>
      </c>
      <c r="AU279" s="158" t="s">
        <v>90</v>
      </c>
      <c r="AV279" s="12" t="s">
        <v>90</v>
      </c>
      <c r="AW279" s="12" t="s">
        <v>37</v>
      </c>
      <c r="AX279" s="12" t="s">
        <v>81</v>
      </c>
      <c r="AY279" s="158" t="s">
        <v>309</v>
      </c>
    </row>
    <row r="280" spans="2:65" s="15" customFormat="1" x14ac:dyDescent="0.2">
      <c r="B280" s="192"/>
      <c r="D280" s="155" t="s">
        <v>455</v>
      </c>
      <c r="E280" s="193" t="s">
        <v>1</v>
      </c>
      <c r="F280" s="194" t="s">
        <v>679</v>
      </c>
      <c r="H280" s="195">
        <v>644.85299999999995</v>
      </c>
      <c r="I280" s="196"/>
      <c r="L280" s="192"/>
      <c r="M280" s="197"/>
      <c r="T280" s="198"/>
      <c r="AT280" s="193" t="s">
        <v>455</v>
      </c>
      <c r="AU280" s="193" t="s">
        <v>90</v>
      </c>
      <c r="AV280" s="15" t="s">
        <v>101</v>
      </c>
      <c r="AW280" s="15" t="s">
        <v>37</v>
      </c>
      <c r="AX280" s="15" t="s">
        <v>81</v>
      </c>
      <c r="AY280" s="193" t="s">
        <v>309</v>
      </c>
    </row>
    <row r="281" spans="2:65" s="12" customFormat="1" x14ac:dyDescent="0.2">
      <c r="B281" s="157"/>
      <c r="D281" s="155" t="s">
        <v>455</v>
      </c>
      <c r="E281" s="158" t="s">
        <v>1</v>
      </c>
      <c r="F281" s="159" t="s">
        <v>1751</v>
      </c>
      <c r="H281" s="160">
        <v>34.854999999999997</v>
      </c>
      <c r="I281" s="161"/>
      <c r="L281" s="157"/>
      <c r="M281" s="162"/>
      <c r="T281" s="163"/>
      <c r="AT281" s="158" t="s">
        <v>455</v>
      </c>
      <c r="AU281" s="158" t="s">
        <v>90</v>
      </c>
      <c r="AV281" s="12" t="s">
        <v>90</v>
      </c>
      <c r="AW281" s="12" t="s">
        <v>37</v>
      </c>
      <c r="AX281" s="12" t="s">
        <v>81</v>
      </c>
      <c r="AY281" s="158" t="s">
        <v>309</v>
      </c>
    </row>
    <row r="282" spans="2:65" s="13" customFormat="1" x14ac:dyDescent="0.2">
      <c r="B282" s="164"/>
      <c r="D282" s="155" t="s">
        <v>455</v>
      </c>
      <c r="E282" s="165" t="s">
        <v>1</v>
      </c>
      <c r="F282" s="166" t="s">
        <v>457</v>
      </c>
      <c r="H282" s="167">
        <v>679.70799999999997</v>
      </c>
      <c r="I282" s="168"/>
      <c r="L282" s="164"/>
      <c r="M282" s="169"/>
      <c r="T282" s="170"/>
      <c r="AT282" s="165" t="s">
        <v>455</v>
      </c>
      <c r="AU282" s="165" t="s">
        <v>90</v>
      </c>
      <c r="AV282" s="13" t="s">
        <v>120</v>
      </c>
      <c r="AW282" s="13" t="s">
        <v>37</v>
      </c>
      <c r="AX282" s="13" t="s">
        <v>88</v>
      </c>
      <c r="AY282" s="165" t="s">
        <v>309</v>
      </c>
    </row>
    <row r="283" spans="2:65" s="1" customFormat="1" ht="16.5" customHeight="1" x14ac:dyDescent="0.2">
      <c r="B283" s="137"/>
      <c r="C283" s="138" t="s">
        <v>398</v>
      </c>
      <c r="D283" s="138" t="s">
        <v>311</v>
      </c>
      <c r="E283" s="139" t="s">
        <v>989</v>
      </c>
      <c r="F283" s="140" t="s">
        <v>990</v>
      </c>
      <c r="G283" s="141" t="s">
        <v>360</v>
      </c>
      <c r="H283" s="142">
        <v>2055.5859999999998</v>
      </c>
      <c r="I283" s="143"/>
      <c r="J283" s="144">
        <f>ROUND(I283*H283,2)</f>
        <v>0</v>
      </c>
      <c r="K283" s="140" t="s">
        <v>610</v>
      </c>
      <c r="L283" s="33"/>
      <c r="M283" s="145" t="s">
        <v>1</v>
      </c>
      <c r="N283" s="146" t="s">
        <v>46</v>
      </c>
      <c r="P283" s="147">
        <f>O283*H283</f>
        <v>0</v>
      </c>
      <c r="Q283" s="147">
        <v>0.34200000000000003</v>
      </c>
      <c r="R283" s="147">
        <f>Q283*H283</f>
        <v>703.01041199999997</v>
      </c>
      <c r="S283" s="147">
        <v>0</v>
      </c>
      <c r="T283" s="148">
        <f>S283*H283</f>
        <v>0</v>
      </c>
      <c r="AR283" s="149" t="s">
        <v>120</v>
      </c>
      <c r="AT283" s="149" t="s">
        <v>311</v>
      </c>
      <c r="AU283" s="149" t="s">
        <v>90</v>
      </c>
      <c r="AY283" s="17" t="s">
        <v>309</v>
      </c>
      <c r="BE283" s="150">
        <f>IF(N283="základní",J283,0)</f>
        <v>0</v>
      </c>
      <c r="BF283" s="150">
        <f>IF(N283="snížená",J283,0)</f>
        <v>0</v>
      </c>
      <c r="BG283" s="150">
        <f>IF(N283="zákl. přenesená",J283,0)</f>
        <v>0</v>
      </c>
      <c r="BH283" s="150">
        <f>IF(N283="sníž. přenesená",J283,0)</f>
        <v>0</v>
      </c>
      <c r="BI283" s="150">
        <f>IF(N283="nulová",J283,0)</f>
        <v>0</v>
      </c>
      <c r="BJ283" s="17" t="s">
        <v>88</v>
      </c>
      <c r="BK283" s="150">
        <f>ROUND(I283*H283,2)</f>
        <v>0</v>
      </c>
      <c r="BL283" s="17" t="s">
        <v>120</v>
      </c>
      <c r="BM283" s="149" t="s">
        <v>1752</v>
      </c>
    </row>
    <row r="284" spans="2:65" s="1" customFormat="1" x14ac:dyDescent="0.2">
      <c r="B284" s="33"/>
      <c r="D284" s="151" t="s">
        <v>316</v>
      </c>
      <c r="F284" s="152" t="s">
        <v>992</v>
      </c>
      <c r="I284" s="153"/>
      <c r="L284" s="33"/>
      <c r="M284" s="154"/>
      <c r="T284" s="57"/>
      <c r="AT284" s="17" t="s">
        <v>316</v>
      </c>
      <c r="AU284" s="17" t="s">
        <v>90</v>
      </c>
    </row>
    <row r="285" spans="2:65" s="1" customFormat="1" ht="19.5" x14ac:dyDescent="0.2">
      <c r="B285" s="33"/>
      <c r="D285" s="155" t="s">
        <v>318</v>
      </c>
      <c r="F285" s="156" t="s">
        <v>867</v>
      </c>
      <c r="I285" s="153"/>
      <c r="L285" s="33"/>
      <c r="M285" s="154"/>
      <c r="T285" s="57"/>
      <c r="AT285" s="17" t="s">
        <v>318</v>
      </c>
      <c r="AU285" s="17" t="s">
        <v>90</v>
      </c>
    </row>
    <row r="286" spans="2:65" s="14" customFormat="1" x14ac:dyDescent="0.2">
      <c r="B286" s="176"/>
      <c r="D286" s="155" t="s">
        <v>455</v>
      </c>
      <c r="E286" s="177" t="s">
        <v>1</v>
      </c>
      <c r="F286" s="178" t="s">
        <v>1628</v>
      </c>
      <c r="H286" s="177" t="s">
        <v>1</v>
      </c>
      <c r="I286" s="179"/>
      <c r="L286" s="176"/>
      <c r="M286" s="180"/>
      <c r="T286" s="181"/>
      <c r="AT286" s="177" t="s">
        <v>455</v>
      </c>
      <c r="AU286" s="177" t="s">
        <v>90</v>
      </c>
      <c r="AV286" s="14" t="s">
        <v>88</v>
      </c>
      <c r="AW286" s="14" t="s">
        <v>37</v>
      </c>
      <c r="AX286" s="14" t="s">
        <v>81</v>
      </c>
      <c r="AY286" s="177" t="s">
        <v>309</v>
      </c>
    </row>
    <row r="287" spans="2:65" s="12" customFormat="1" x14ac:dyDescent="0.2">
      <c r="B287" s="157"/>
      <c r="D287" s="155" t="s">
        <v>455</v>
      </c>
      <c r="E287" s="158" t="s">
        <v>1</v>
      </c>
      <c r="F287" s="159" t="s">
        <v>1753</v>
      </c>
      <c r="H287" s="160">
        <v>2108.2860000000001</v>
      </c>
      <c r="I287" s="161"/>
      <c r="L287" s="157"/>
      <c r="M287" s="162"/>
      <c r="T287" s="163"/>
      <c r="AT287" s="158" t="s">
        <v>455</v>
      </c>
      <c r="AU287" s="158" t="s">
        <v>90</v>
      </c>
      <c r="AV287" s="12" t="s">
        <v>90</v>
      </c>
      <c r="AW287" s="12" t="s">
        <v>37</v>
      </c>
      <c r="AX287" s="12" t="s">
        <v>81</v>
      </c>
      <c r="AY287" s="158" t="s">
        <v>309</v>
      </c>
    </row>
    <row r="288" spans="2:65" s="12" customFormat="1" x14ac:dyDescent="0.2">
      <c r="B288" s="157"/>
      <c r="D288" s="155" t="s">
        <v>455</v>
      </c>
      <c r="E288" s="158" t="s">
        <v>1</v>
      </c>
      <c r="F288" s="159" t="s">
        <v>1754</v>
      </c>
      <c r="H288" s="160">
        <v>-158.1</v>
      </c>
      <c r="I288" s="161"/>
      <c r="L288" s="157"/>
      <c r="M288" s="162"/>
      <c r="T288" s="163"/>
      <c r="AT288" s="158" t="s">
        <v>455</v>
      </c>
      <c r="AU288" s="158" t="s">
        <v>90</v>
      </c>
      <c r="AV288" s="12" t="s">
        <v>90</v>
      </c>
      <c r="AW288" s="12" t="s">
        <v>37</v>
      </c>
      <c r="AX288" s="12" t="s">
        <v>81</v>
      </c>
      <c r="AY288" s="158" t="s">
        <v>309</v>
      </c>
    </row>
    <row r="289" spans="2:65" s="15" customFormat="1" x14ac:dyDescent="0.2">
      <c r="B289" s="192"/>
      <c r="D289" s="155" t="s">
        <v>455</v>
      </c>
      <c r="E289" s="193" t="s">
        <v>1</v>
      </c>
      <c r="F289" s="194" t="s">
        <v>679</v>
      </c>
      <c r="H289" s="195">
        <v>1950.1859999999999</v>
      </c>
      <c r="I289" s="196"/>
      <c r="L289" s="192"/>
      <c r="M289" s="197"/>
      <c r="T289" s="198"/>
      <c r="AT289" s="193" t="s">
        <v>455</v>
      </c>
      <c r="AU289" s="193" t="s">
        <v>90</v>
      </c>
      <c r="AV289" s="15" t="s">
        <v>101</v>
      </c>
      <c r="AW289" s="15" t="s">
        <v>37</v>
      </c>
      <c r="AX289" s="15" t="s">
        <v>81</v>
      </c>
      <c r="AY289" s="193" t="s">
        <v>309</v>
      </c>
    </row>
    <row r="290" spans="2:65" s="12" customFormat="1" x14ac:dyDescent="0.2">
      <c r="B290" s="157"/>
      <c r="D290" s="155" t="s">
        <v>455</v>
      </c>
      <c r="E290" s="158" t="s">
        <v>1</v>
      </c>
      <c r="F290" s="159" t="s">
        <v>1755</v>
      </c>
      <c r="H290" s="160">
        <v>105.4</v>
      </c>
      <c r="I290" s="161"/>
      <c r="L290" s="157"/>
      <c r="M290" s="162"/>
      <c r="T290" s="163"/>
      <c r="AT290" s="158" t="s">
        <v>455</v>
      </c>
      <c r="AU290" s="158" t="s">
        <v>90</v>
      </c>
      <c r="AV290" s="12" t="s">
        <v>90</v>
      </c>
      <c r="AW290" s="12" t="s">
        <v>37</v>
      </c>
      <c r="AX290" s="12" t="s">
        <v>81</v>
      </c>
      <c r="AY290" s="158" t="s">
        <v>309</v>
      </c>
    </row>
    <row r="291" spans="2:65" s="13" customFormat="1" x14ac:dyDescent="0.2">
      <c r="B291" s="164"/>
      <c r="D291" s="155" t="s">
        <v>455</v>
      </c>
      <c r="E291" s="165" t="s">
        <v>1</v>
      </c>
      <c r="F291" s="166" t="s">
        <v>457</v>
      </c>
      <c r="H291" s="167">
        <v>2055.5859999999998</v>
      </c>
      <c r="I291" s="168"/>
      <c r="L291" s="164"/>
      <c r="M291" s="169"/>
      <c r="T291" s="170"/>
      <c r="AT291" s="165" t="s">
        <v>455</v>
      </c>
      <c r="AU291" s="165" t="s">
        <v>90</v>
      </c>
      <c r="AV291" s="13" t="s">
        <v>120</v>
      </c>
      <c r="AW291" s="13" t="s">
        <v>37</v>
      </c>
      <c r="AX291" s="13" t="s">
        <v>88</v>
      </c>
      <c r="AY291" s="165" t="s">
        <v>309</v>
      </c>
    </row>
    <row r="292" spans="2:65" s="1" customFormat="1" ht="16.5" customHeight="1" x14ac:dyDescent="0.2">
      <c r="B292" s="137"/>
      <c r="C292" s="138" t="s">
        <v>491</v>
      </c>
      <c r="D292" s="138" t="s">
        <v>311</v>
      </c>
      <c r="E292" s="139" t="s">
        <v>1756</v>
      </c>
      <c r="F292" s="140" t="s">
        <v>1757</v>
      </c>
      <c r="G292" s="141" t="s">
        <v>360</v>
      </c>
      <c r="H292" s="142">
        <v>29.75</v>
      </c>
      <c r="I292" s="143"/>
      <c r="J292" s="144">
        <f>ROUND(I292*H292,2)</f>
        <v>0</v>
      </c>
      <c r="K292" s="140" t="s">
        <v>610</v>
      </c>
      <c r="L292" s="33"/>
      <c r="M292" s="145" t="s">
        <v>1</v>
      </c>
      <c r="N292" s="146" t="s">
        <v>46</v>
      </c>
      <c r="P292" s="147">
        <f>O292*H292</f>
        <v>0</v>
      </c>
      <c r="Q292" s="147">
        <v>0.17818000000000001</v>
      </c>
      <c r="R292" s="147">
        <f>Q292*H292</f>
        <v>5.3008550000000003</v>
      </c>
      <c r="S292" s="147">
        <v>0</v>
      </c>
      <c r="T292" s="148">
        <f>S292*H292</f>
        <v>0</v>
      </c>
      <c r="AR292" s="149" t="s">
        <v>120</v>
      </c>
      <c r="AT292" s="149" t="s">
        <v>311</v>
      </c>
      <c r="AU292" s="149" t="s">
        <v>90</v>
      </c>
      <c r="AY292" s="17" t="s">
        <v>309</v>
      </c>
      <c r="BE292" s="150">
        <f>IF(N292="základní",J292,0)</f>
        <v>0</v>
      </c>
      <c r="BF292" s="150">
        <f>IF(N292="snížená",J292,0)</f>
        <v>0</v>
      </c>
      <c r="BG292" s="150">
        <f>IF(N292="zákl. přenesená",J292,0)</f>
        <v>0</v>
      </c>
      <c r="BH292" s="150">
        <f>IF(N292="sníž. přenesená",J292,0)</f>
        <v>0</v>
      </c>
      <c r="BI292" s="150">
        <f>IF(N292="nulová",J292,0)</f>
        <v>0</v>
      </c>
      <c r="BJ292" s="17" t="s">
        <v>88</v>
      </c>
      <c r="BK292" s="150">
        <f>ROUND(I292*H292,2)</f>
        <v>0</v>
      </c>
      <c r="BL292" s="17" t="s">
        <v>120</v>
      </c>
      <c r="BM292" s="149" t="s">
        <v>1758</v>
      </c>
    </row>
    <row r="293" spans="2:65" s="1" customFormat="1" x14ac:dyDescent="0.2">
      <c r="B293" s="33"/>
      <c r="D293" s="151" t="s">
        <v>316</v>
      </c>
      <c r="F293" s="152" t="s">
        <v>1759</v>
      </c>
      <c r="I293" s="153"/>
      <c r="L293" s="33"/>
      <c r="M293" s="154"/>
      <c r="T293" s="57"/>
      <c r="AT293" s="17" t="s">
        <v>316</v>
      </c>
      <c r="AU293" s="17" t="s">
        <v>90</v>
      </c>
    </row>
    <row r="294" spans="2:65" s="1" customFormat="1" ht="16.5" customHeight="1" x14ac:dyDescent="0.2">
      <c r="B294" s="137"/>
      <c r="C294" s="138" t="s">
        <v>402</v>
      </c>
      <c r="D294" s="138" t="s">
        <v>311</v>
      </c>
      <c r="E294" s="139" t="s">
        <v>1760</v>
      </c>
      <c r="F294" s="140" t="s">
        <v>1761</v>
      </c>
      <c r="G294" s="141" t="s">
        <v>360</v>
      </c>
      <c r="H294" s="142">
        <v>32.725000000000001</v>
      </c>
      <c r="I294" s="143"/>
      <c r="J294" s="144">
        <f>ROUND(I294*H294,2)</f>
        <v>0</v>
      </c>
      <c r="K294" s="140" t="s">
        <v>610</v>
      </c>
      <c r="L294" s="33"/>
      <c r="M294" s="145" t="s">
        <v>1</v>
      </c>
      <c r="N294" s="146" t="s">
        <v>46</v>
      </c>
      <c r="P294" s="147">
        <f>O294*H294</f>
        <v>0</v>
      </c>
      <c r="Q294" s="147">
        <v>8.4999999999999995E-4</v>
      </c>
      <c r="R294" s="147">
        <f>Q294*H294</f>
        <v>2.7816250000000001E-2</v>
      </c>
      <c r="S294" s="147">
        <v>0</v>
      </c>
      <c r="T294" s="148">
        <f>S294*H294</f>
        <v>0</v>
      </c>
      <c r="AR294" s="149" t="s">
        <v>120</v>
      </c>
      <c r="AT294" s="149" t="s">
        <v>311</v>
      </c>
      <c r="AU294" s="149" t="s">
        <v>90</v>
      </c>
      <c r="AY294" s="17" t="s">
        <v>309</v>
      </c>
      <c r="BE294" s="150">
        <f>IF(N294="základní",J294,0)</f>
        <v>0</v>
      </c>
      <c r="BF294" s="150">
        <f>IF(N294="snížená",J294,0)</f>
        <v>0</v>
      </c>
      <c r="BG294" s="150">
        <f>IF(N294="zákl. přenesená",J294,0)</f>
        <v>0</v>
      </c>
      <c r="BH294" s="150">
        <f>IF(N294="sníž. přenesená",J294,0)</f>
        <v>0</v>
      </c>
      <c r="BI294" s="150">
        <f>IF(N294="nulová",J294,0)</f>
        <v>0</v>
      </c>
      <c r="BJ294" s="17" t="s">
        <v>88</v>
      </c>
      <c r="BK294" s="150">
        <f>ROUND(I294*H294,2)</f>
        <v>0</v>
      </c>
      <c r="BL294" s="17" t="s">
        <v>120</v>
      </c>
      <c r="BM294" s="149" t="s">
        <v>1762</v>
      </c>
    </row>
    <row r="295" spans="2:65" s="1" customFormat="1" x14ac:dyDescent="0.2">
      <c r="B295" s="33"/>
      <c r="D295" s="151" t="s">
        <v>316</v>
      </c>
      <c r="F295" s="152" t="s">
        <v>1763</v>
      </c>
      <c r="I295" s="153"/>
      <c r="L295" s="33"/>
      <c r="M295" s="154"/>
      <c r="T295" s="57"/>
      <c r="AT295" s="17" t="s">
        <v>316</v>
      </c>
      <c r="AU295" s="17" t="s">
        <v>90</v>
      </c>
    </row>
    <row r="296" spans="2:65" s="12" customFormat="1" x14ac:dyDescent="0.2">
      <c r="B296" s="157"/>
      <c r="D296" s="155" t="s">
        <v>455</v>
      </c>
      <c r="F296" s="159" t="s">
        <v>1764</v>
      </c>
      <c r="H296" s="160">
        <v>32.725000000000001</v>
      </c>
      <c r="I296" s="161"/>
      <c r="L296" s="157"/>
      <c r="M296" s="162"/>
      <c r="T296" s="163"/>
      <c r="AT296" s="158" t="s">
        <v>455</v>
      </c>
      <c r="AU296" s="158" t="s">
        <v>90</v>
      </c>
      <c r="AV296" s="12" t="s">
        <v>90</v>
      </c>
      <c r="AW296" s="12" t="s">
        <v>3</v>
      </c>
      <c r="AX296" s="12" t="s">
        <v>88</v>
      </c>
      <c r="AY296" s="158" t="s">
        <v>309</v>
      </c>
    </row>
    <row r="297" spans="2:65" s="1" customFormat="1" ht="16.5" customHeight="1" x14ac:dyDescent="0.2">
      <c r="B297" s="137"/>
      <c r="C297" s="138" t="s">
        <v>503</v>
      </c>
      <c r="D297" s="138" t="s">
        <v>311</v>
      </c>
      <c r="E297" s="139" t="s">
        <v>1765</v>
      </c>
      <c r="F297" s="140" t="s">
        <v>1766</v>
      </c>
      <c r="G297" s="141" t="s">
        <v>360</v>
      </c>
      <c r="H297" s="142">
        <v>8.7449999999999992</v>
      </c>
      <c r="I297" s="143"/>
      <c r="J297" s="144">
        <f>ROUND(I297*H297,2)</f>
        <v>0</v>
      </c>
      <c r="K297" s="140" t="s">
        <v>610</v>
      </c>
      <c r="L297" s="33"/>
      <c r="M297" s="145" t="s">
        <v>1</v>
      </c>
      <c r="N297" s="146" t="s">
        <v>46</v>
      </c>
      <c r="P297" s="147">
        <f>O297*H297</f>
        <v>0</v>
      </c>
      <c r="Q297" s="147">
        <v>5.4600000000000003E-2</v>
      </c>
      <c r="R297" s="147">
        <f>Q297*H297</f>
        <v>0.47747699999999998</v>
      </c>
      <c r="S297" s="147">
        <v>0</v>
      </c>
      <c r="T297" s="148">
        <f>S297*H297</f>
        <v>0</v>
      </c>
      <c r="AR297" s="149" t="s">
        <v>120</v>
      </c>
      <c r="AT297" s="149" t="s">
        <v>311</v>
      </c>
      <c r="AU297" s="149" t="s">
        <v>90</v>
      </c>
      <c r="AY297" s="17" t="s">
        <v>309</v>
      </c>
      <c r="BE297" s="150">
        <f>IF(N297="základní",J297,0)</f>
        <v>0</v>
      </c>
      <c r="BF297" s="150">
        <f>IF(N297="snížená",J297,0)</f>
        <v>0</v>
      </c>
      <c r="BG297" s="150">
        <f>IF(N297="zákl. přenesená",J297,0)</f>
        <v>0</v>
      </c>
      <c r="BH297" s="150">
        <f>IF(N297="sníž. přenesená",J297,0)</f>
        <v>0</v>
      </c>
      <c r="BI297" s="150">
        <f>IF(N297="nulová",J297,0)</f>
        <v>0</v>
      </c>
      <c r="BJ297" s="17" t="s">
        <v>88</v>
      </c>
      <c r="BK297" s="150">
        <f>ROUND(I297*H297,2)</f>
        <v>0</v>
      </c>
      <c r="BL297" s="17" t="s">
        <v>120</v>
      </c>
      <c r="BM297" s="149" t="s">
        <v>1767</v>
      </c>
    </row>
    <row r="298" spans="2:65" s="1" customFormat="1" x14ac:dyDescent="0.2">
      <c r="B298" s="33"/>
      <c r="D298" s="151" t="s">
        <v>316</v>
      </c>
      <c r="F298" s="152" t="s">
        <v>1768</v>
      </c>
      <c r="I298" s="153"/>
      <c r="L298" s="33"/>
      <c r="M298" s="154"/>
      <c r="T298" s="57"/>
      <c r="AT298" s="17" t="s">
        <v>316</v>
      </c>
      <c r="AU298" s="17" t="s">
        <v>90</v>
      </c>
    </row>
    <row r="299" spans="2:65" s="1" customFormat="1" ht="19.5" x14ac:dyDescent="0.2">
      <c r="B299" s="33"/>
      <c r="D299" s="155" t="s">
        <v>318</v>
      </c>
      <c r="F299" s="156" t="s">
        <v>867</v>
      </c>
      <c r="I299" s="153"/>
      <c r="L299" s="33"/>
      <c r="M299" s="154"/>
      <c r="T299" s="57"/>
      <c r="AT299" s="17" t="s">
        <v>318</v>
      </c>
      <c r="AU299" s="17" t="s">
        <v>90</v>
      </c>
    </row>
    <row r="300" spans="2:65" s="11" customFormat="1" ht="22.9" customHeight="1" x14ac:dyDescent="0.2">
      <c r="B300" s="125"/>
      <c r="D300" s="126" t="s">
        <v>80</v>
      </c>
      <c r="E300" s="135" t="s">
        <v>120</v>
      </c>
      <c r="F300" s="135" t="s">
        <v>998</v>
      </c>
      <c r="I300" s="128"/>
      <c r="J300" s="136">
        <f>BK300</f>
        <v>0</v>
      </c>
      <c r="L300" s="125"/>
      <c r="M300" s="130"/>
      <c r="P300" s="131">
        <f>SUM(P301:P360)</f>
        <v>0</v>
      </c>
      <c r="R300" s="131">
        <f>SUM(R301:R360)</f>
        <v>2439.2168304999996</v>
      </c>
      <c r="T300" s="132">
        <f>SUM(T301:T360)</f>
        <v>0</v>
      </c>
      <c r="AR300" s="126" t="s">
        <v>88</v>
      </c>
      <c r="AT300" s="133" t="s">
        <v>80</v>
      </c>
      <c r="AU300" s="133" t="s">
        <v>88</v>
      </c>
      <c r="AY300" s="126" t="s">
        <v>309</v>
      </c>
      <c r="BK300" s="134">
        <f>SUM(BK301:BK360)</f>
        <v>0</v>
      </c>
    </row>
    <row r="301" spans="2:65" s="1" customFormat="1" ht="16.5" customHeight="1" x14ac:dyDescent="0.2">
      <c r="B301" s="137"/>
      <c r="C301" s="138" t="s">
        <v>406</v>
      </c>
      <c r="D301" s="138" t="s">
        <v>311</v>
      </c>
      <c r="E301" s="139" t="s">
        <v>1000</v>
      </c>
      <c r="F301" s="140" t="s">
        <v>1769</v>
      </c>
      <c r="G301" s="141" t="s">
        <v>419</v>
      </c>
      <c r="H301" s="142">
        <v>871.46</v>
      </c>
      <c r="I301" s="143"/>
      <c r="J301" s="144">
        <f>ROUND(I301*H301,2)</f>
        <v>0</v>
      </c>
      <c r="K301" s="140" t="s">
        <v>610</v>
      </c>
      <c r="L301" s="33"/>
      <c r="M301" s="145" t="s">
        <v>1</v>
      </c>
      <c r="N301" s="146" t="s">
        <v>46</v>
      </c>
      <c r="P301" s="147">
        <f>O301*H301</f>
        <v>0</v>
      </c>
      <c r="Q301" s="147">
        <v>2.5020099999999998</v>
      </c>
      <c r="R301" s="147">
        <f>Q301*H301</f>
        <v>2180.4016345999999</v>
      </c>
      <c r="S301" s="147">
        <v>0</v>
      </c>
      <c r="T301" s="148">
        <f>S301*H301</f>
        <v>0</v>
      </c>
      <c r="AR301" s="149" t="s">
        <v>120</v>
      </c>
      <c r="AT301" s="149" t="s">
        <v>311</v>
      </c>
      <c r="AU301" s="149" t="s">
        <v>90</v>
      </c>
      <c r="AY301" s="17" t="s">
        <v>309</v>
      </c>
      <c r="BE301" s="150">
        <f>IF(N301="základní",J301,0)</f>
        <v>0</v>
      </c>
      <c r="BF301" s="150">
        <f>IF(N301="snížená",J301,0)</f>
        <v>0</v>
      </c>
      <c r="BG301" s="150">
        <f>IF(N301="zákl. přenesená",J301,0)</f>
        <v>0</v>
      </c>
      <c r="BH301" s="150">
        <f>IF(N301="sníž. přenesená",J301,0)</f>
        <v>0</v>
      </c>
      <c r="BI301" s="150">
        <f>IF(N301="nulová",J301,0)</f>
        <v>0</v>
      </c>
      <c r="BJ301" s="17" t="s">
        <v>88</v>
      </c>
      <c r="BK301" s="150">
        <f>ROUND(I301*H301,2)</f>
        <v>0</v>
      </c>
      <c r="BL301" s="17" t="s">
        <v>120</v>
      </c>
      <c r="BM301" s="149" t="s">
        <v>1770</v>
      </c>
    </row>
    <row r="302" spans="2:65" s="1" customFormat="1" x14ac:dyDescent="0.2">
      <c r="B302" s="33"/>
      <c r="D302" s="151" t="s">
        <v>316</v>
      </c>
      <c r="F302" s="152" t="s">
        <v>1771</v>
      </c>
      <c r="I302" s="153"/>
      <c r="L302" s="33"/>
      <c r="M302" s="154"/>
      <c r="T302" s="57"/>
      <c r="AT302" s="17" t="s">
        <v>316</v>
      </c>
      <c r="AU302" s="17" t="s">
        <v>90</v>
      </c>
    </row>
    <row r="303" spans="2:65" s="1" customFormat="1" ht="87.75" x14ac:dyDescent="0.2">
      <c r="B303" s="33"/>
      <c r="D303" s="155" t="s">
        <v>318</v>
      </c>
      <c r="F303" s="156" t="s">
        <v>918</v>
      </c>
      <c r="I303" s="153"/>
      <c r="L303" s="33"/>
      <c r="M303" s="154"/>
      <c r="T303" s="57"/>
      <c r="AT303" s="17" t="s">
        <v>318</v>
      </c>
      <c r="AU303" s="17" t="s">
        <v>90</v>
      </c>
    </row>
    <row r="304" spans="2:65" s="12" customFormat="1" x14ac:dyDescent="0.2">
      <c r="B304" s="157"/>
      <c r="D304" s="155" t="s">
        <v>455</v>
      </c>
      <c r="E304" s="158" t="s">
        <v>1</v>
      </c>
      <c r="F304" s="159" t="s">
        <v>1772</v>
      </c>
      <c r="H304" s="160">
        <v>492.26</v>
      </c>
      <c r="I304" s="161"/>
      <c r="L304" s="157"/>
      <c r="M304" s="162"/>
      <c r="T304" s="163"/>
      <c r="AT304" s="158" t="s">
        <v>455</v>
      </c>
      <c r="AU304" s="158" t="s">
        <v>90</v>
      </c>
      <c r="AV304" s="12" t="s">
        <v>90</v>
      </c>
      <c r="AW304" s="12" t="s">
        <v>37</v>
      </c>
      <c r="AX304" s="12" t="s">
        <v>81</v>
      </c>
      <c r="AY304" s="158" t="s">
        <v>309</v>
      </c>
    </row>
    <row r="305" spans="2:65" s="12" customFormat="1" x14ac:dyDescent="0.2">
      <c r="B305" s="157"/>
      <c r="D305" s="155" t="s">
        <v>455</v>
      </c>
      <c r="E305" s="158" t="s">
        <v>1</v>
      </c>
      <c r="F305" s="159" t="s">
        <v>1773</v>
      </c>
      <c r="H305" s="160">
        <v>379.2</v>
      </c>
      <c r="I305" s="161"/>
      <c r="L305" s="157"/>
      <c r="M305" s="162"/>
      <c r="T305" s="163"/>
      <c r="AT305" s="158" t="s">
        <v>455</v>
      </c>
      <c r="AU305" s="158" t="s">
        <v>90</v>
      </c>
      <c r="AV305" s="12" t="s">
        <v>90</v>
      </c>
      <c r="AW305" s="12" t="s">
        <v>37</v>
      </c>
      <c r="AX305" s="12" t="s">
        <v>81</v>
      </c>
      <c r="AY305" s="158" t="s">
        <v>309</v>
      </c>
    </row>
    <row r="306" spans="2:65" s="13" customFormat="1" x14ac:dyDescent="0.2">
      <c r="B306" s="164"/>
      <c r="D306" s="155" t="s">
        <v>455</v>
      </c>
      <c r="E306" s="165" t="s">
        <v>1</v>
      </c>
      <c r="F306" s="166" t="s">
        <v>457</v>
      </c>
      <c r="H306" s="167">
        <v>871.46</v>
      </c>
      <c r="I306" s="168"/>
      <c r="L306" s="164"/>
      <c r="M306" s="169"/>
      <c r="T306" s="170"/>
      <c r="AT306" s="165" t="s">
        <v>455</v>
      </c>
      <c r="AU306" s="165" t="s">
        <v>90</v>
      </c>
      <c r="AV306" s="13" t="s">
        <v>120</v>
      </c>
      <c r="AW306" s="13" t="s">
        <v>37</v>
      </c>
      <c r="AX306" s="13" t="s">
        <v>88</v>
      </c>
      <c r="AY306" s="165" t="s">
        <v>309</v>
      </c>
    </row>
    <row r="307" spans="2:65" s="1" customFormat="1" ht="16.5" customHeight="1" x14ac:dyDescent="0.2">
      <c r="B307" s="137"/>
      <c r="C307" s="138" t="s">
        <v>516</v>
      </c>
      <c r="D307" s="138" t="s">
        <v>311</v>
      </c>
      <c r="E307" s="139" t="s">
        <v>1005</v>
      </c>
      <c r="F307" s="140" t="s">
        <v>1006</v>
      </c>
      <c r="G307" s="141" t="s">
        <v>360</v>
      </c>
      <c r="H307" s="142">
        <v>2933.2</v>
      </c>
      <c r="I307" s="143"/>
      <c r="J307" s="144">
        <f>ROUND(I307*H307,2)</f>
        <v>0</v>
      </c>
      <c r="K307" s="140" t="s">
        <v>610</v>
      </c>
      <c r="L307" s="33"/>
      <c r="M307" s="145" t="s">
        <v>1</v>
      </c>
      <c r="N307" s="146" t="s">
        <v>46</v>
      </c>
      <c r="P307" s="147">
        <f>O307*H307</f>
        <v>0</v>
      </c>
      <c r="Q307" s="147">
        <v>5.5199999999999997E-3</v>
      </c>
      <c r="R307" s="147">
        <f>Q307*H307</f>
        <v>16.191263999999997</v>
      </c>
      <c r="S307" s="147">
        <v>0</v>
      </c>
      <c r="T307" s="148">
        <f>S307*H307</f>
        <v>0</v>
      </c>
      <c r="AR307" s="149" t="s">
        <v>120</v>
      </c>
      <c r="AT307" s="149" t="s">
        <v>311</v>
      </c>
      <c r="AU307" s="149" t="s">
        <v>90</v>
      </c>
      <c r="AY307" s="17" t="s">
        <v>309</v>
      </c>
      <c r="BE307" s="150">
        <f>IF(N307="základní",J307,0)</f>
        <v>0</v>
      </c>
      <c r="BF307" s="150">
        <f>IF(N307="snížená",J307,0)</f>
        <v>0</v>
      </c>
      <c r="BG307" s="150">
        <f>IF(N307="zákl. přenesená",J307,0)</f>
        <v>0</v>
      </c>
      <c r="BH307" s="150">
        <f>IF(N307="sníž. přenesená",J307,0)</f>
        <v>0</v>
      </c>
      <c r="BI307" s="150">
        <f>IF(N307="nulová",J307,0)</f>
        <v>0</v>
      </c>
      <c r="BJ307" s="17" t="s">
        <v>88</v>
      </c>
      <c r="BK307" s="150">
        <f>ROUND(I307*H307,2)</f>
        <v>0</v>
      </c>
      <c r="BL307" s="17" t="s">
        <v>120</v>
      </c>
      <c r="BM307" s="149" t="s">
        <v>1774</v>
      </c>
    </row>
    <row r="308" spans="2:65" s="1" customFormat="1" x14ac:dyDescent="0.2">
      <c r="B308" s="33"/>
      <c r="D308" s="151" t="s">
        <v>316</v>
      </c>
      <c r="F308" s="152" t="s">
        <v>1008</v>
      </c>
      <c r="I308" s="153"/>
      <c r="L308" s="33"/>
      <c r="M308" s="154"/>
      <c r="T308" s="57"/>
      <c r="AT308" s="17" t="s">
        <v>316</v>
      </c>
      <c r="AU308" s="17" t="s">
        <v>90</v>
      </c>
    </row>
    <row r="309" spans="2:65" s="12" customFormat="1" x14ac:dyDescent="0.2">
      <c r="B309" s="157"/>
      <c r="D309" s="155" t="s">
        <v>455</v>
      </c>
      <c r="E309" s="158" t="s">
        <v>1</v>
      </c>
      <c r="F309" s="159" t="s">
        <v>1775</v>
      </c>
      <c r="H309" s="160">
        <v>1669.2</v>
      </c>
      <c r="I309" s="161"/>
      <c r="L309" s="157"/>
      <c r="M309" s="162"/>
      <c r="T309" s="163"/>
      <c r="AT309" s="158" t="s">
        <v>455</v>
      </c>
      <c r="AU309" s="158" t="s">
        <v>90</v>
      </c>
      <c r="AV309" s="12" t="s">
        <v>90</v>
      </c>
      <c r="AW309" s="12" t="s">
        <v>37</v>
      </c>
      <c r="AX309" s="12" t="s">
        <v>81</v>
      </c>
      <c r="AY309" s="158" t="s">
        <v>309</v>
      </c>
    </row>
    <row r="310" spans="2:65" s="12" customFormat="1" x14ac:dyDescent="0.2">
      <c r="B310" s="157"/>
      <c r="D310" s="155" t="s">
        <v>455</v>
      </c>
      <c r="E310" s="158" t="s">
        <v>1</v>
      </c>
      <c r="F310" s="159" t="s">
        <v>1776</v>
      </c>
      <c r="H310" s="160">
        <v>1264</v>
      </c>
      <c r="I310" s="161"/>
      <c r="L310" s="157"/>
      <c r="M310" s="162"/>
      <c r="T310" s="163"/>
      <c r="AT310" s="158" t="s">
        <v>455</v>
      </c>
      <c r="AU310" s="158" t="s">
        <v>90</v>
      </c>
      <c r="AV310" s="12" t="s">
        <v>90</v>
      </c>
      <c r="AW310" s="12" t="s">
        <v>37</v>
      </c>
      <c r="AX310" s="12" t="s">
        <v>81</v>
      </c>
      <c r="AY310" s="158" t="s">
        <v>309</v>
      </c>
    </row>
    <row r="311" spans="2:65" s="13" customFormat="1" x14ac:dyDescent="0.2">
      <c r="B311" s="164"/>
      <c r="D311" s="155" t="s">
        <v>455</v>
      </c>
      <c r="E311" s="165" t="s">
        <v>1</v>
      </c>
      <c r="F311" s="166" t="s">
        <v>457</v>
      </c>
      <c r="H311" s="167">
        <v>2933.2</v>
      </c>
      <c r="I311" s="168"/>
      <c r="L311" s="164"/>
      <c r="M311" s="169"/>
      <c r="T311" s="170"/>
      <c r="AT311" s="165" t="s">
        <v>455</v>
      </c>
      <c r="AU311" s="165" t="s">
        <v>90</v>
      </c>
      <c r="AV311" s="13" t="s">
        <v>120</v>
      </c>
      <c r="AW311" s="13" t="s">
        <v>37</v>
      </c>
      <c r="AX311" s="13" t="s">
        <v>88</v>
      </c>
      <c r="AY311" s="165" t="s">
        <v>309</v>
      </c>
    </row>
    <row r="312" spans="2:65" s="1" customFormat="1" ht="16.5" customHeight="1" x14ac:dyDescent="0.2">
      <c r="B312" s="137"/>
      <c r="C312" s="138" t="s">
        <v>410</v>
      </c>
      <c r="D312" s="138" t="s">
        <v>311</v>
      </c>
      <c r="E312" s="139" t="s">
        <v>1012</v>
      </c>
      <c r="F312" s="140" t="s">
        <v>1013</v>
      </c>
      <c r="G312" s="141" t="s">
        <v>360</v>
      </c>
      <c r="H312" s="142">
        <v>2933.2</v>
      </c>
      <c r="I312" s="143"/>
      <c r="J312" s="144">
        <f>ROUND(I312*H312,2)</f>
        <v>0</v>
      </c>
      <c r="K312" s="140" t="s">
        <v>610</v>
      </c>
      <c r="L312" s="33"/>
      <c r="M312" s="145" t="s">
        <v>1</v>
      </c>
      <c r="N312" s="146" t="s">
        <v>46</v>
      </c>
      <c r="P312" s="147">
        <f>O312*H312</f>
        <v>0</v>
      </c>
      <c r="Q312" s="147">
        <v>0</v>
      </c>
      <c r="R312" s="147">
        <f>Q312*H312</f>
        <v>0</v>
      </c>
      <c r="S312" s="147">
        <v>0</v>
      </c>
      <c r="T312" s="148">
        <f>S312*H312</f>
        <v>0</v>
      </c>
      <c r="AR312" s="149" t="s">
        <v>120</v>
      </c>
      <c r="AT312" s="149" t="s">
        <v>311</v>
      </c>
      <c r="AU312" s="149" t="s">
        <v>90</v>
      </c>
      <c r="AY312" s="17" t="s">
        <v>309</v>
      </c>
      <c r="BE312" s="150">
        <f>IF(N312="základní",J312,0)</f>
        <v>0</v>
      </c>
      <c r="BF312" s="150">
        <f>IF(N312="snížená",J312,0)</f>
        <v>0</v>
      </c>
      <c r="BG312" s="150">
        <f>IF(N312="zákl. přenesená",J312,0)</f>
        <v>0</v>
      </c>
      <c r="BH312" s="150">
        <f>IF(N312="sníž. přenesená",J312,0)</f>
        <v>0</v>
      </c>
      <c r="BI312" s="150">
        <f>IF(N312="nulová",J312,0)</f>
        <v>0</v>
      </c>
      <c r="BJ312" s="17" t="s">
        <v>88</v>
      </c>
      <c r="BK312" s="150">
        <f>ROUND(I312*H312,2)</f>
        <v>0</v>
      </c>
      <c r="BL312" s="17" t="s">
        <v>120</v>
      </c>
      <c r="BM312" s="149" t="s">
        <v>1777</v>
      </c>
    </row>
    <row r="313" spans="2:65" s="1" customFormat="1" x14ac:dyDescent="0.2">
      <c r="B313" s="33"/>
      <c r="D313" s="151" t="s">
        <v>316</v>
      </c>
      <c r="F313" s="152" t="s">
        <v>1015</v>
      </c>
      <c r="I313" s="153"/>
      <c r="L313" s="33"/>
      <c r="M313" s="154"/>
      <c r="T313" s="57"/>
      <c r="AT313" s="17" t="s">
        <v>316</v>
      </c>
      <c r="AU313" s="17" t="s">
        <v>90</v>
      </c>
    </row>
    <row r="314" spans="2:65" s="1" customFormat="1" ht="16.5" customHeight="1" x14ac:dyDescent="0.2">
      <c r="B314" s="137"/>
      <c r="C314" s="138" t="s">
        <v>523</v>
      </c>
      <c r="D314" s="138" t="s">
        <v>311</v>
      </c>
      <c r="E314" s="139" t="s">
        <v>1016</v>
      </c>
      <c r="F314" s="140" t="s">
        <v>1017</v>
      </c>
      <c r="G314" s="141" t="s">
        <v>360</v>
      </c>
      <c r="H314" s="142">
        <v>2933.2</v>
      </c>
      <c r="I314" s="143"/>
      <c r="J314" s="144">
        <f>ROUND(I314*H314,2)</f>
        <v>0</v>
      </c>
      <c r="K314" s="140" t="s">
        <v>610</v>
      </c>
      <c r="L314" s="33"/>
      <c r="M314" s="145" t="s">
        <v>1</v>
      </c>
      <c r="N314" s="146" t="s">
        <v>46</v>
      </c>
      <c r="P314" s="147">
        <f>O314*H314</f>
        <v>0</v>
      </c>
      <c r="Q314" s="147">
        <v>1E-3</v>
      </c>
      <c r="R314" s="147">
        <f>Q314*H314</f>
        <v>2.9331999999999998</v>
      </c>
      <c r="S314" s="147">
        <v>0</v>
      </c>
      <c r="T314" s="148">
        <f>S314*H314</f>
        <v>0</v>
      </c>
      <c r="AR314" s="149" t="s">
        <v>120</v>
      </c>
      <c r="AT314" s="149" t="s">
        <v>311</v>
      </c>
      <c r="AU314" s="149" t="s">
        <v>90</v>
      </c>
      <c r="AY314" s="17" t="s">
        <v>309</v>
      </c>
      <c r="BE314" s="150">
        <f>IF(N314="základní",J314,0)</f>
        <v>0</v>
      </c>
      <c r="BF314" s="150">
        <f>IF(N314="snížená",J314,0)</f>
        <v>0</v>
      </c>
      <c r="BG314" s="150">
        <f>IF(N314="zákl. přenesená",J314,0)</f>
        <v>0</v>
      </c>
      <c r="BH314" s="150">
        <f>IF(N314="sníž. přenesená",J314,0)</f>
        <v>0</v>
      </c>
      <c r="BI314" s="150">
        <f>IF(N314="nulová",J314,0)</f>
        <v>0</v>
      </c>
      <c r="BJ314" s="17" t="s">
        <v>88</v>
      </c>
      <c r="BK314" s="150">
        <f>ROUND(I314*H314,2)</f>
        <v>0</v>
      </c>
      <c r="BL314" s="17" t="s">
        <v>120</v>
      </c>
      <c r="BM314" s="149" t="s">
        <v>1778</v>
      </c>
    </row>
    <row r="315" spans="2:65" s="1" customFormat="1" x14ac:dyDescent="0.2">
      <c r="B315" s="33"/>
      <c r="D315" s="151" t="s">
        <v>316</v>
      </c>
      <c r="F315" s="152" t="s">
        <v>1019</v>
      </c>
      <c r="I315" s="153"/>
      <c r="L315" s="33"/>
      <c r="M315" s="154"/>
      <c r="T315" s="57"/>
      <c r="AT315" s="17" t="s">
        <v>316</v>
      </c>
      <c r="AU315" s="17" t="s">
        <v>90</v>
      </c>
    </row>
    <row r="316" spans="2:65" s="1" customFormat="1" ht="16.5" customHeight="1" x14ac:dyDescent="0.2">
      <c r="B316" s="137"/>
      <c r="C316" s="138" t="s">
        <v>414</v>
      </c>
      <c r="D316" s="138" t="s">
        <v>311</v>
      </c>
      <c r="E316" s="139" t="s">
        <v>1021</v>
      </c>
      <c r="F316" s="140" t="s">
        <v>1022</v>
      </c>
      <c r="G316" s="141" t="s">
        <v>360</v>
      </c>
      <c r="H316" s="142">
        <v>2933.2</v>
      </c>
      <c r="I316" s="143"/>
      <c r="J316" s="144">
        <f>ROUND(I316*H316,2)</f>
        <v>0</v>
      </c>
      <c r="K316" s="140" t="s">
        <v>610</v>
      </c>
      <c r="L316" s="33"/>
      <c r="M316" s="145" t="s">
        <v>1</v>
      </c>
      <c r="N316" s="146" t="s">
        <v>46</v>
      </c>
      <c r="P316" s="147">
        <f>O316*H316</f>
        <v>0</v>
      </c>
      <c r="Q316" s="147">
        <v>0</v>
      </c>
      <c r="R316" s="147">
        <f>Q316*H316</f>
        <v>0</v>
      </c>
      <c r="S316" s="147">
        <v>0</v>
      </c>
      <c r="T316" s="148">
        <f>S316*H316</f>
        <v>0</v>
      </c>
      <c r="AR316" s="149" t="s">
        <v>120</v>
      </c>
      <c r="AT316" s="149" t="s">
        <v>311</v>
      </c>
      <c r="AU316" s="149" t="s">
        <v>90</v>
      </c>
      <c r="AY316" s="17" t="s">
        <v>309</v>
      </c>
      <c r="BE316" s="150">
        <f>IF(N316="základní",J316,0)</f>
        <v>0</v>
      </c>
      <c r="BF316" s="150">
        <f>IF(N316="snížená",J316,0)</f>
        <v>0</v>
      </c>
      <c r="BG316" s="150">
        <f>IF(N316="zákl. přenesená",J316,0)</f>
        <v>0</v>
      </c>
      <c r="BH316" s="150">
        <f>IF(N316="sníž. přenesená",J316,0)</f>
        <v>0</v>
      </c>
      <c r="BI316" s="150">
        <f>IF(N316="nulová",J316,0)</f>
        <v>0</v>
      </c>
      <c r="BJ316" s="17" t="s">
        <v>88</v>
      </c>
      <c r="BK316" s="150">
        <f>ROUND(I316*H316,2)</f>
        <v>0</v>
      </c>
      <c r="BL316" s="17" t="s">
        <v>120</v>
      </c>
      <c r="BM316" s="149" t="s">
        <v>1779</v>
      </c>
    </row>
    <row r="317" spans="2:65" s="1" customFormat="1" x14ac:dyDescent="0.2">
      <c r="B317" s="33"/>
      <c r="D317" s="151" t="s">
        <v>316</v>
      </c>
      <c r="F317" s="152" t="s">
        <v>1024</v>
      </c>
      <c r="I317" s="153"/>
      <c r="L317" s="33"/>
      <c r="M317" s="154"/>
      <c r="T317" s="57"/>
      <c r="AT317" s="17" t="s">
        <v>316</v>
      </c>
      <c r="AU317" s="17" t="s">
        <v>90</v>
      </c>
    </row>
    <row r="318" spans="2:65" s="1" customFormat="1" ht="16.5" customHeight="1" x14ac:dyDescent="0.2">
      <c r="B318" s="137"/>
      <c r="C318" s="138" t="s">
        <v>529</v>
      </c>
      <c r="D318" s="138" t="s">
        <v>311</v>
      </c>
      <c r="E318" s="139" t="s">
        <v>1025</v>
      </c>
      <c r="F318" s="140" t="s">
        <v>1026</v>
      </c>
      <c r="G318" s="141" t="s">
        <v>391</v>
      </c>
      <c r="H318" s="142">
        <v>174.292</v>
      </c>
      <c r="I318" s="143"/>
      <c r="J318" s="144">
        <f>ROUND(I318*H318,2)</f>
        <v>0</v>
      </c>
      <c r="K318" s="140" t="s">
        <v>610</v>
      </c>
      <c r="L318" s="33"/>
      <c r="M318" s="145" t="s">
        <v>1</v>
      </c>
      <c r="N318" s="146" t="s">
        <v>46</v>
      </c>
      <c r="P318" s="147">
        <f>O318*H318</f>
        <v>0</v>
      </c>
      <c r="Q318" s="147">
        <v>1.05555</v>
      </c>
      <c r="R318" s="147">
        <f>Q318*H318</f>
        <v>183.97392060000001</v>
      </c>
      <c r="S318" s="147">
        <v>0</v>
      </c>
      <c r="T318" s="148">
        <f>S318*H318</f>
        <v>0</v>
      </c>
      <c r="AR318" s="149" t="s">
        <v>120</v>
      </c>
      <c r="AT318" s="149" t="s">
        <v>311</v>
      </c>
      <c r="AU318" s="149" t="s">
        <v>90</v>
      </c>
      <c r="AY318" s="17" t="s">
        <v>309</v>
      </c>
      <c r="BE318" s="150">
        <f>IF(N318="základní",J318,0)</f>
        <v>0</v>
      </c>
      <c r="BF318" s="150">
        <f>IF(N318="snížená",J318,0)</f>
        <v>0</v>
      </c>
      <c r="BG318" s="150">
        <f>IF(N318="zákl. přenesená",J318,0)</f>
        <v>0</v>
      </c>
      <c r="BH318" s="150">
        <f>IF(N318="sníž. přenesená",J318,0)</f>
        <v>0</v>
      </c>
      <c r="BI318" s="150">
        <f>IF(N318="nulová",J318,0)</f>
        <v>0</v>
      </c>
      <c r="BJ318" s="17" t="s">
        <v>88</v>
      </c>
      <c r="BK318" s="150">
        <f>ROUND(I318*H318,2)</f>
        <v>0</v>
      </c>
      <c r="BL318" s="17" t="s">
        <v>120</v>
      </c>
      <c r="BM318" s="149" t="s">
        <v>1780</v>
      </c>
    </row>
    <row r="319" spans="2:65" s="1" customFormat="1" x14ac:dyDescent="0.2">
      <c r="B319" s="33"/>
      <c r="D319" s="151" t="s">
        <v>316</v>
      </c>
      <c r="F319" s="152" t="s">
        <v>1028</v>
      </c>
      <c r="I319" s="153"/>
      <c r="L319" s="33"/>
      <c r="M319" s="154"/>
      <c r="T319" s="57"/>
      <c r="AT319" s="17" t="s">
        <v>316</v>
      </c>
      <c r="AU319" s="17" t="s">
        <v>90</v>
      </c>
    </row>
    <row r="320" spans="2:65" s="12" customFormat="1" x14ac:dyDescent="0.2">
      <c r="B320" s="157"/>
      <c r="D320" s="155" t="s">
        <v>455</v>
      </c>
      <c r="E320" s="158" t="s">
        <v>1</v>
      </c>
      <c r="F320" s="159" t="s">
        <v>1781</v>
      </c>
      <c r="H320" s="160">
        <v>98.451999999999998</v>
      </c>
      <c r="I320" s="161"/>
      <c r="L320" s="157"/>
      <c r="M320" s="162"/>
      <c r="T320" s="163"/>
      <c r="AT320" s="158" t="s">
        <v>455</v>
      </c>
      <c r="AU320" s="158" t="s">
        <v>90</v>
      </c>
      <c r="AV320" s="12" t="s">
        <v>90</v>
      </c>
      <c r="AW320" s="12" t="s">
        <v>37</v>
      </c>
      <c r="AX320" s="12" t="s">
        <v>81</v>
      </c>
      <c r="AY320" s="158" t="s">
        <v>309</v>
      </c>
    </row>
    <row r="321" spans="2:65" s="12" customFormat="1" x14ac:dyDescent="0.2">
      <c r="B321" s="157"/>
      <c r="D321" s="155" t="s">
        <v>455</v>
      </c>
      <c r="E321" s="158" t="s">
        <v>1</v>
      </c>
      <c r="F321" s="159" t="s">
        <v>1782</v>
      </c>
      <c r="H321" s="160">
        <v>75.84</v>
      </c>
      <c r="I321" s="161"/>
      <c r="L321" s="157"/>
      <c r="M321" s="162"/>
      <c r="T321" s="163"/>
      <c r="AT321" s="158" t="s">
        <v>455</v>
      </c>
      <c r="AU321" s="158" t="s">
        <v>90</v>
      </c>
      <c r="AV321" s="12" t="s">
        <v>90</v>
      </c>
      <c r="AW321" s="12" t="s">
        <v>37</v>
      </c>
      <c r="AX321" s="12" t="s">
        <v>81</v>
      </c>
      <c r="AY321" s="158" t="s">
        <v>309</v>
      </c>
    </row>
    <row r="322" spans="2:65" s="13" customFormat="1" x14ac:dyDescent="0.2">
      <c r="B322" s="164"/>
      <c r="D322" s="155" t="s">
        <v>455</v>
      </c>
      <c r="E322" s="165" t="s">
        <v>1</v>
      </c>
      <c r="F322" s="166" t="s">
        <v>457</v>
      </c>
      <c r="H322" s="167">
        <v>174.292</v>
      </c>
      <c r="I322" s="168"/>
      <c r="L322" s="164"/>
      <c r="M322" s="169"/>
      <c r="T322" s="170"/>
      <c r="AT322" s="165" t="s">
        <v>455</v>
      </c>
      <c r="AU322" s="165" t="s">
        <v>90</v>
      </c>
      <c r="AV322" s="13" t="s">
        <v>120</v>
      </c>
      <c r="AW322" s="13" t="s">
        <v>37</v>
      </c>
      <c r="AX322" s="13" t="s">
        <v>88</v>
      </c>
      <c r="AY322" s="165" t="s">
        <v>309</v>
      </c>
    </row>
    <row r="323" spans="2:65" s="1" customFormat="1" ht="16.5" customHeight="1" x14ac:dyDescent="0.2">
      <c r="B323" s="137"/>
      <c r="C323" s="138" t="s">
        <v>420</v>
      </c>
      <c r="D323" s="138" t="s">
        <v>311</v>
      </c>
      <c r="E323" s="139" t="s">
        <v>1032</v>
      </c>
      <c r="F323" s="140" t="s">
        <v>1783</v>
      </c>
      <c r="G323" s="141" t="s">
        <v>419</v>
      </c>
      <c r="H323" s="142">
        <v>20.207999999999998</v>
      </c>
      <c r="I323" s="143"/>
      <c r="J323" s="144">
        <f>ROUND(I323*H323,2)</f>
        <v>0</v>
      </c>
      <c r="K323" s="140" t="s">
        <v>366</v>
      </c>
      <c r="L323" s="33"/>
      <c r="M323" s="145" t="s">
        <v>1</v>
      </c>
      <c r="N323" s="146" t="s">
        <v>46</v>
      </c>
      <c r="P323" s="147">
        <f>O323*H323</f>
        <v>0</v>
      </c>
      <c r="Q323" s="147">
        <v>2.5019499999999999</v>
      </c>
      <c r="R323" s="147">
        <f>Q323*H323</f>
        <v>50.559405599999991</v>
      </c>
      <c r="S323" s="147">
        <v>0</v>
      </c>
      <c r="T323" s="148">
        <f>S323*H323</f>
        <v>0</v>
      </c>
      <c r="AR323" s="149" t="s">
        <v>120</v>
      </c>
      <c r="AT323" s="149" t="s">
        <v>311</v>
      </c>
      <c r="AU323" s="149" t="s">
        <v>90</v>
      </c>
      <c r="AY323" s="17" t="s">
        <v>309</v>
      </c>
      <c r="BE323" s="150">
        <f>IF(N323="základní",J323,0)</f>
        <v>0</v>
      </c>
      <c r="BF323" s="150">
        <f>IF(N323="snížená",J323,0)</f>
        <v>0</v>
      </c>
      <c r="BG323" s="150">
        <f>IF(N323="zákl. přenesená",J323,0)</f>
        <v>0</v>
      </c>
      <c r="BH323" s="150">
        <f>IF(N323="sníž. přenesená",J323,0)</f>
        <v>0</v>
      </c>
      <c r="BI323" s="150">
        <f>IF(N323="nulová",J323,0)</f>
        <v>0</v>
      </c>
      <c r="BJ323" s="17" t="s">
        <v>88</v>
      </c>
      <c r="BK323" s="150">
        <f>ROUND(I323*H323,2)</f>
        <v>0</v>
      </c>
      <c r="BL323" s="17" t="s">
        <v>120</v>
      </c>
      <c r="BM323" s="149" t="s">
        <v>1784</v>
      </c>
    </row>
    <row r="324" spans="2:65" s="1" customFormat="1" ht="87.75" x14ac:dyDescent="0.2">
      <c r="B324" s="33"/>
      <c r="D324" s="155" t="s">
        <v>318</v>
      </c>
      <c r="F324" s="156" t="s">
        <v>918</v>
      </c>
      <c r="I324" s="153"/>
      <c r="L324" s="33"/>
      <c r="M324" s="154"/>
      <c r="T324" s="57"/>
      <c r="AT324" s="17" t="s">
        <v>318</v>
      </c>
      <c r="AU324" s="17" t="s">
        <v>90</v>
      </c>
    </row>
    <row r="325" spans="2:65" s="12" customFormat="1" x14ac:dyDescent="0.2">
      <c r="B325" s="157"/>
      <c r="D325" s="155" t="s">
        <v>455</v>
      </c>
      <c r="E325" s="158" t="s">
        <v>1</v>
      </c>
      <c r="F325" s="159" t="s">
        <v>1785</v>
      </c>
      <c r="H325" s="160">
        <v>1.8180000000000001</v>
      </c>
      <c r="I325" s="161"/>
      <c r="L325" s="157"/>
      <c r="M325" s="162"/>
      <c r="T325" s="163"/>
      <c r="AT325" s="158" t="s">
        <v>455</v>
      </c>
      <c r="AU325" s="158" t="s">
        <v>90</v>
      </c>
      <c r="AV325" s="12" t="s">
        <v>90</v>
      </c>
      <c r="AW325" s="12" t="s">
        <v>37</v>
      </c>
      <c r="AX325" s="12" t="s">
        <v>81</v>
      </c>
      <c r="AY325" s="158" t="s">
        <v>309</v>
      </c>
    </row>
    <row r="326" spans="2:65" s="12" customFormat="1" x14ac:dyDescent="0.2">
      <c r="B326" s="157"/>
      <c r="D326" s="155" t="s">
        <v>455</v>
      </c>
      <c r="E326" s="158" t="s">
        <v>1</v>
      </c>
      <c r="F326" s="159" t="s">
        <v>1785</v>
      </c>
      <c r="H326" s="160">
        <v>1.8180000000000001</v>
      </c>
      <c r="I326" s="161"/>
      <c r="L326" s="157"/>
      <c r="M326" s="162"/>
      <c r="T326" s="163"/>
      <c r="AT326" s="158" t="s">
        <v>455</v>
      </c>
      <c r="AU326" s="158" t="s">
        <v>90</v>
      </c>
      <c r="AV326" s="12" t="s">
        <v>90</v>
      </c>
      <c r="AW326" s="12" t="s">
        <v>37</v>
      </c>
      <c r="AX326" s="12" t="s">
        <v>81</v>
      </c>
      <c r="AY326" s="158" t="s">
        <v>309</v>
      </c>
    </row>
    <row r="327" spans="2:65" s="12" customFormat="1" x14ac:dyDescent="0.2">
      <c r="B327" s="157"/>
      <c r="D327" s="155" t="s">
        <v>455</v>
      </c>
      <c r="E327" s="158" t="s">
        <v>1</v>
      </c>
      <c r="F327" s="159" t="s">
        <v>1786</v>
      </c>
      <c r="H327" s="160">
        <v>4.1920000000000002</v>
      </c>
      <c r="I327" s="161"/>
      <c r="L327" s="157"/>
      <c r="M327" s="162"/>
      <c r="T327" s="163"/>
      <c r="AT327" s="158" t="s">
        <v>455</v>
      </c>
      <c r="AU327" s="158" t="s">
        <v>90</v>
      </c>
      <c r="AV327" s="12" t="s">
        <v>90</v>
      </c>
      <c r="AW327" s="12" t="s">
        <v>37</v>
      </c>
      <c r="AX327" s="12" t="s">
        <v>81</v>
      </c>
      <c r="AY327" s="158" t="s">
        <v>309</v>
      </c>
    </row>
    <row r="328" spans="2:65" s="12" customFormat="1" x14ac:dyDescent="0.2">
      <c r="B328" s="157"/>
      <c r="D328" s="155" t="s">
        <v>455</v>
      </c>
      <c r="E328" s="158" t="s">
        <v>1</v>
      </c>
      <c r="F328" s="159" t="s">
        <v>1786</v>
      </c>
      <c r="H328" s="160">
        <v>4.1920000000000002</v>
      </c>
      <c r="I328" s="161"/>
      <c r="L328" s="157"/>
      <c r="M328" s="162"/>
      <c r="T328" s="163"/>
      <c r="AT328" s="158" t="s">
        <v>455</v>
      </c>
      <c r="AU328" s="158" t="s">
        <v>90</v>
      </c>
      <c r="AV328" s="12" t="s">
        <v>90</v>
      </c>
      <c r="AW328" s="12" t="s">
        <v>37</v>
      </c>
      <c r="AX328" s="12" t="s">
        <v>81</v>
      </c>
      <c r="AY328" s="158" t="s">
        <v>309</v>
      </c>
    </row>
    <row r="329" spans="2:65" s="12" customFormat="1" x14ac:dyDescent="0.2">
      <c r="B329" s="157"/>
      <c r="D329" s="155" t="s">
        <v>455</v>
      </c>
      <c r="E329" s="158" t="s">
        <v>1</v>
      </c>
      <c r="F329" s="159" t="s">
        <v>1787</v>
      </c>
      <c r="H329" s="160">
        <v>4.0940000000000003</v>
      </c>
      <c r="I329" s="161"/>
      <c r="L329" s="157"/>
      <c r="M329" s="162"/>
      <c r="T329" s="163"/>
      <c r="AT329" s="158" t="s">
        <v>455</v>
      </c>
      <c r="AU329" s="158" t="s">
        <v>90</v>
      </c>
      <c r="AV329" s="12" t="s">
        <v>90</v>
      </c>
      <c r="AW329" s="12" t="s">
        <v>37</v>
      </c>
      <c r="AX329" s="12" t="s">
        <v>81</v>
      </c>
      <c r="AY329" s="158" t="s">
        <v>309</v>
      </c>
    </row>
    <row r="330" spans="2:65" s="12" customFormat="1" x14ac:dyDescent="0.2">
      <c r="B330" s="157"/>
      <c r="D330" s="155" t="s">
        <v>455</v>
      </c>
      <c r="E330" s="158" t="s">
        <v>1</v>
      </c>
      <c r="F330" s="159" t="s">
        <v>1787</v>
      </c>
      <c r="H330" s="160">
        <v>4.0940000000000003</v>
      </c>
      <c r="I330" s="161"/>
      <c r="L330" s="157"/>
      <c r="M330" s="162"/>
      <c r="T330" s="163"/>
      <c r="AT330" s="158" t="s">
        <v>455</v>
      </c>
      <c r="AU330" s="158" t="s">
        <v>90</v>
      </c>
      <c r="AV330" s="12" t="s">
        <v>90</v>
      </c>
      <c r="AW330" s="12" t="s">
        <v>37</v>
      </c>
      <c r="AX330" s="12" t="s">
        <v>81</v>
      </c>
      <c r="AY330" s="158" t="s">
        <v>309</v>
      </c>
    </row>
    <row r="331" spans="2:65" s="13" customFormat="1" x14ac:dyDescent="0.2">
      <c r="B331" s="164"/>
      <c r="D331" s="155" t="s">
        <v>455</v>
      </c>
      <c r="E331" s="165" t="s">
        <v>1</v>
      </c>
      <c r="F331" s="166" t="s">
        <v>457</v>
      </c>
      <c r="H331" s="167">
        <v>20.207999999999998</v>
      </c>
      <c r="I331" s="168"/>
      <c r="L331" s="164"/>
      <c r="M331" s="169"/>
      <c r="T331" s="170"/>
      <c r="AT331" s="165" t="s">
        <v>455</v>
      </c>
      <c r="AU331" s="165" t="s">
        <v>90</v>
      </c>
      <c r="AV331" s="13" t="s">
        <v>120</v>
      </c>
      <c r="AW331" s="13" t="s">
        <v>37</v>
      </c>
      <c r="AX331" s="13" t="s">
        <v>88</v>
      </c>
      <c r="AY331" s="165" t="s">
        <v>309</v>
      </c>
    </row>
    <row r="332" spans="2:65" s="1" customFormat="1" ht="16.5" customHeight="1" x14ac:dyDescent="0.2">
      <c r="B332" s="137"/>
      <c r="C332" s="138" t="s">
        <v>540</v>
      </c>
      <c r="D332" s="138" t="s">
        <v>311</v>
      </c>
      <c r="E332" s="139" t="s">
        <v>1042</v>
      </c>
      <c r="F332" s="140" t="s">
        <v>1043</v>
      </c>
      <c r="G332" s="141" t="s">
        <v>391</v>
      </c>
      <c r="H332" s="142">
        <v>4.0419999999999998</v>
      </c>
      <c r="I332" s="143"/>
      <c r="J332" s="144">
        <f>ROUND(I332*H332,2)</f>
        <v>0</v>
      </c>
      <c r="K332" s="140" t="s">
        <v>610</v>
      </c>
      <c r="L332" s="33"/>
      <c r="M332" s="145" t="s">
        <v>1</v>
      </c>
      <c r="N332" s="146" t="s">
        <v>46</v>
      </c>
      <c r="P332" s="147">
        <f>O332*H332</f>
        <v>0</v>
      </c>
      <c r="Q332" s="147">
        <v>1.0492699999999999</v>
      </c>
      <c r="R332" s="147">
        <f>Q332*H332</f>
        <v>4.2411493399999998</v>
      </c>
      <c r="S332" s="147">
        <v>0</v>
      </c>
      <c r="T332" s="148">
        <f>S332*H332</f>
        <v>0</v>
      </c>
      <c r="AR332" s="149" t="s">
        <v>120</v>
      </c>
      <c r="AT332" s="149" t="s">
        <v>311</v>
      </c>
      <c r="AU332" s="149" t="s">
        <v>90</v>
      </c>
      <c r="AY332" s="17" t="s">
        <v>309</v>
      </c>
      <c r="BE332" s="150">
        <f>IF(N332="základní",J332,0)</f>
        <v>0</v>
      </c>
      <c r="BF332" s="150">
        <f>IF(N332="snížená",J332,0)</f>
        <v>0</v>
      </c>
      <c r="BG332" s="150">
        <f>IF(N332="zákl. přenesená",J332,0)</f>
        <v>0</v>
      </c>
      <c r="BH332" s="150">
        <f>IF(N332="sníž. přenesená",J332,0)</f>
        <v>0</v>
      </c>
      <c r="BI332" s="150">
        <f>IF(N332="nulová",J332,0)</f>
        <v>0</v>
      </c>
      <c r="BJ332" s="17" t="s">
        <v>88</v>
      </c>
      <c r="BK332" s="150">
        <f>ROUND(I332*H332,2)</f>
        <v>0</v>
      </c>
      <c r="BL332" s="17" t="s">
        <v>120</v>
      </c>
      <c r="BM332" s="149" t="s">
        <v>1788</v>
      </c>
    </row>
    <row r="333" spans="2:65" s="1" customFormat="1" x14ac:dyDescent="0.2">
      <c r="B333" s="33"/>
      <c r="D333" s="151" t="s">
        <v>316</v>
      </c>
      <c r="F333" s="152" t="s">
        <v>1045</v>
      </c>
      <c r="I333" s="153"/>
      <c r="L333" s="33"/>
      <c r="M333" s="154"/>
      <c r="T333" s="57"/>
      <c r="AT333" s="17" t="s">
        <v>316</v>
      </c>
      <c r="AU333" s="17" t="s">
        <v>90</v>
      </c>
    </row>
    <row r="334" spans="2:65" s="12" customFormat="1" x14ac:dyDescent="0.2">
      <c r="B334" s="157"/>
      <c r="D334" s="155" t="s">
        <v>455</v>
      </c>
      <c r="E334" s="158" t="s">
        <v>1</v>
      </c>
      <c r="F334" s="159" t="s">
        <v>1789</v>
      </c>
      <c r="H334" s="160">
        <v>4.0419999999999998</v>
      </c>
      <c r="I334" s="161"/>
      <c r="L334" s="157"/>
      <c r="M334" s="162"/>
      <c r="T334" s="163"/>
      <c r="AT334" s="158" t="s">
        <v>455</v>
      </c>
      <c r="AU334" s="158" t="s">
        <v>90</v>
      </c>
      <c r="AV334" s="12" t="s">
        <v>90</v>
      </c>
      <c r="AW334" s="12" t="s">
        <v>37</v>
      </c>
      <c r="AX334" s="12" t="s">
        <v>81</v>
      </c>
      <c r="AY334" s="158" t="s">
        <v>309</v>
      </c>
    </row>
    <row r="335" spans="2:65" s="13" customFormat="1" x14ac:dyDescent="0.2">
      <c r="B335" s="164"/>
      <c r="D335" s="155" t="s">
        <v>455</v>
      </c>
      <c r="E335" s="165" t="s">
        <v>1</v>
      </c>
      <c r="F335" s="166" t="s">
        <v>457</v>
      </c>
      <c r="H335" s="167">
        <v>4.0419999999999998</v>
      </c>
      <c r="I335" s="168"/>
      <c r="L335" s="164"/>
      <c r="M335" s="169"/>
      <c r="T335" s="170"/>
      <c r="AT335" s="165" t="s">
        <v>455</v>
      </c>
      <c r="AU335" s="165" t="s">
        <v>90</v>
      </c>
      <c r="AV335" s="13" t="s">
        <v>120</v>
      </c>
      <c r="AW335" s="13" t="s">
        <v>37</v>
      </c>
      <c r="AX335" s="13" t="s">
        <v>88</v>
      </c>
      <c r="AY335" s="165" t="s">
        <v>309</v>
      </c>
    </row>
    <row r="336" spans="2:65" s="1" customFormat="1" ht="16.5" customHeight="1" x14ac:dyDescent="0.2">
      <c r="B336" s="137"/>
      <c r="C336" s="138" t="s">
        <v>424</v>
      </c>
      <c r="D336" s="138" t="s">
        <v>311</v>
      </c>
      <c r="E336" s="139" t="s">
        <v>1048</v>
      </c>
      <c r="F336" s="140" t="s">
        <v>1049</v>
      </c>
      <c r="G336" s="141" t="s">
        <v>360</v>
      </c>
      <c r="H336" s="142">
        <v>18.18</v>
      </c>
      <c r="I336" s="143"/>
      <c r="J336" s="144">
        <f>ROUND(I336*H336,2)</f>
        <v>0</v>
      </c>
      <c r="K336" s="140" t="s">
        <v>610</v>
      </c>
      <c r="L336" s="33"/>
      <c r="M336" s="145" t="s">
        <v>1</v>
      </c>
      <c r="N336" s="146" t="s">
        <v>46</v>
      </c>
      <c r="P336" s="147">
        <f>O336*H336</f>
        <v>0</v>
      </c>
      <c r="Q336" s="147">
        <v>1.2959999999999999E-2</v>
      </c>
      <c r="R336" s="147">
        <f>Q336*H336</f>
        <v>0.23561279999999998</v>
      </c>
      <c r="S336" s="147">
        <v>0</v>
      </c>
      <c r="T336" s="148">
        <f>S336*H336</f>
        <v>0</v>
      </c>
      <c r="AR336" s="149" t="s">
        <v>120</v>
      </c>
      <c r="AT336" s="149" t="s">
        <v>311</v>
      </c>
      <c r="AU336" s="149" t="s">
        <v>90</v>
      </c>
      <c r="AY336" s="17" t="s">
        <v>309</v>
      </c>
      <c r="BE336" s="150">
        <f>IF(N336="základní",J336,0)</f>
        <v>0</v>
      </c>
      <c r="BF336" s="150">
        <f>IF(N336="snížená",J336,0)</f>
        <v>0</v>
      </c>
      <c r="BG336" s="150">
        <f>IF(N336="zákl. přenesená",J336,0)</f>
        <v>0</v>
      </c>
      <c r="BH336" s="150">
        <f>IF(N336="sníž. přenesená",J336,0)</f>
        <v>0</v>
      </c>
      <c r="BI336" s="150">
        <f>IF(N336="nulová",J336,0)</f>
        <v>0</v>
      </c>
      <c r="BJ336" s="17" t="s">
        <v>88</v>
      </c>
      <c r="BK336" s="150">
        <f>ROUND(I336*H336,2)</f>
        <v>0</v>
      </c>
      <c r="BL336" s="17" t="s">
        <v>120</v>
      </c>
      <c r="BM336" s="149" t="s">
        <v>1790</v>
      </c>
    </row>
    <row r="337" spans="2:65" s="1" customFormat="1" x14ac:dyDescent="0.2">
      <c r="B337" s="33"/>
      <c r="D337" s="151" t="s">
        <v>316</v>
      </c>
      <c r="F337" s="152" t="s">
        <v>1051</v>
      </c>
      <c r="I337" s="153"/>
      <c r="L337" s="33"/>
      <c r="M337" s="154"/>
      <c r="T337" s="57"/>
      <c r="AT337" s="17" t="s">
        <v>316</v>
      </c>
      <c r="AU337" s="17" t="s">
        <v>90</v>
      </c>
    </row>
    <row r="338" spans="2:65" s="12" customFormat="1" x14ac:dyDescent="0.2">
      <c r="B338" s="157"/>
      <c r="D338" s="155" t="s">
        <v>455</v>
      </c>
      <c r="E338" s="158" t="s">
        <v>1</v>
      </c>
      <c r="F338" s="159" t="s">
        <v>1791</v>
      </c>
      <c r="H338" s="160">
        <v>9.09</v>
      </c>
      <c r="I338" s="161"/>
      <c r="L338" s="157"/>
      <c r="M338" s="162"/>
      <c r="T338" s="163"/>
      <c r="AT338" s="158" t="s">
        <v>455</v>
      </c>
      <c r="AU338" s="158" t="s">
        <v>90</v>
      </c>
      <c r="AV338" s="12" t="s">
        <v>90</v>
      </c>
      <c r="AW338" s="12" t="s">
        <v>37</v>
      </c>
      <c r="AX338" s="12" t="s">
        <v>81</v>
      </c>
      <c r="AY338" s="158" t="s">
        <v>309</v>
      </c>
    </row>
    <row r="339" spans="2:65" s="12" customFormat="1" x14ac:dyDescent="0.2">
      <c r="B339" s="157"/>
      <c r="D339" s="155" t="s">
        <v>455</v>
      </c>
      <c r="E339" s="158" t="s">
        <v>1</v>
      </c>
      <c r="F339" s="159" t="s">
        <v>1791</v>
      </c>
      <c r="H339" s="160">
        <v>9.09</v>
      </c>
      <c r="I339" s="161"/>
      <c r="L339" s="157"/>
      <c r="M339" s="162"/>
      <c r="T339" s="163"/>
      <c r="AT339" s="158" t="s">
        <v>455</v>
      </c>
      <c r="AU339" s="158" t="s">
        <v>90</v>
      </c>
      <c r="AV339" s="12" t="s">
        <v>90</v>
      </c>
      <c r="AW339" s="12" t="s">
        <v>37</v>
      </c>
      <c r="AX339" s="12" t="s">
        <v>81</v>
      </c>
      <c r="AY339" s="158" t="s">
        <v>309</v>
      </c>
    </row>
    <row r="340" spans="2:65" s="13" customFormat="1" x14ac:dyDescent="0.2">
      <c r="B340" s="164"/>
      <c r="D340" s="155" t="s">
        <v>455</v>
      </c>
      <c r="E340" s="165" t="s">
        <v>1</v>
      </c>
      <c r="F340" s="166" t="s">
        <v>457</v>
      </c>
      <c r="H340" s="167">
        <v>18.18</v>
      </c>
      <c r="I340" s="168"/>
      <c r="L340" s="164"/>
      <c r="M340" s="169"/>
      <c r="T340" s="170"/>
      <c r="AT340" s="165" t="s">
        <v>455</v>
      </c>
      <c r="AU340" s="165" t="s">
        <v>90</v>
      </c>
      <c r="AV340" s="13" t="s">
        <v>120</v>
      </c>
      <c r="AW340" s="13" t="s">
        <v>37</v>
      </c>
      <c r="AX340" s="13" t="s">
        <v>88</v>
      </c>
      <c r="AY340" s="165" t="s">
        <v>309</v>
      </c>
    </row>
    <row r="341" spans="2:65" s="1" customFormat="1" ht="16.5" customHeight="1" x14ac:dyDescent="0.2">
      <c r="B341" s="137"/>
      <c r="C341" s="138" t="s">
        <v>547</v>
      </c>
      <c r="D341" s="138" t="s">
        <v>311</v>
      </c>
      <c r="E341" s="139" t="s">
        <v>1054</v>
      </c>
      <c r="F341" s="140" t="s">
        <v>1055</v>
      </c>
      <c r="G341" s="141" t="s">
        <v>360</v>
      </c>
      <c r="H341" s="142">
        <v>18.18</v>
      </c>
      <c r="I341" s="143"/>
      <c r="J341" s="144">
        <f>ROUND(I341*H341,2)</f>
        <v>0</v>
      </c>
      <c r="K341" s="140" t="s">
        <v>610</v>
      </c>
      <c r="L341" s="33"/>
      <c r="M341" s="145" t="s">
        <v>1</v>
      </c>
      <c r="N341" s="146" t="s">
        <v>46</v>
      </c>
      <c r="P341" s="147">
        <f>O341*H341</f>
        <v>0</v>
      </c>
      <c r="Q341" s="147">
        <v>0</v>
      </c>
      <c r="R341" s="147">
        <f>Q341*H341</f>
        <v>0</v>
      </c>
      <c r="S341" s="147">
        <v>0</v>
      </c>
      <c r="T341" s="148">
        <f>S341*H341</f>
        <v>0</v>
      </c>
      <c r="AR341" s="149" t="s">
        <v>120</v>
      </c>
      <c r="AT341" s="149" t="s">
        <v>311</v>
      </c>
      <c r="AU341" s="149" t="s">
        <v>90</v>
      </c>
      <c r="AY341" s="17" t="s">
        <v>309</v>
      </c>
      <c r="BE341" s="150">
        <f>IF(N341="základní",J341,0)</f>
        <v>0</v>
      </c>
      <c r="BF341" s="150">
        <f>IF(N341="snížená",J341,0)</f>
        <v>0</v>
      </c>
      <c r="BG341" s="150">
        <f>IF(N341="zákl. přenesená",J341,0)</f>
        <v>0</v>
      </c>
      <c r="BH341" s="150">
        <f>IF(N341="sníž. přenesená",J341,0)</f>
        <v>0</v>
      </c>
      <c r="BI341" s="150">
        <f>IF(N341="nulová",J341,0)</f>
        <v>0</v>
      </c>
      <c r="BJ341" s="17" t="s">
        <v>88</v>
      </c>
      <c r="BK341" s="150">
        <f>ROUND(I341*H341,2)</f>
        <v>0</v>
      </c>
      <c r="BL341" s="17" t="s">
        <v>120</v>
      </c>
      <c r="BM341" s="149" t="s">
        <v>1792</v>
      </c>
    </row>
    <row r="342" spans="2:65" s="1" customFormat="1" x14ac:dyDescent="0.2">
      <c r="B342" s="33"/>
      <c r="D342" s="151" t="s">
        <v>316</v>
      </c>
      <c r="F342" s="152" t="s">
        <v>1057</v>
      </c>
      <c r="I342" s="153"/>
      <c r="L342" s="33"/>
      <c r="M342" s="154"/>
      <c r="T342" s="57"/>
      <c r="AT342" s="17" t="s">
        <v>316</v>
      </c>
      <c r="AU342" s="17" t="s">
        <v>90</v>
      </c>
    </row>
    <row r="343" spans="2:65" s="1" customFormat="1" ht="16.5" customHeight="1" x14ac:dyDescent="0.2">
      <c r="B343" s="137"/>
      <c r="C343" s="138" t="s">
        <v>429</v>
      </c>
      <c r="D343" s="138" t="s">
        <v>311</v>
      </c>
      <c r="E343" s="139" t="s">
        <v>1059</v>
      </c>
      <c r="F343" s="140" t="s">
        <v>1060</v>
      </c>
      <c r="G343" s="141" t="s">
        <v>360</v>
      </c>
      <c r="H343" s="142">
        <v>18.18</v>
      </c>
      <c r="I343" s="143"/>
      <c r="J343" s="144">
        <f>ROUND(I343*H343,2)</f>
        <v>0</v>
      </c>
      <c r="K343" s="140" t="s">
        <v>610</v>
      </c>
      <c r="L343" s="33"/>
      <c r="M343" s="145" t="s">
        <v>1</v>
      </c>
      <c r="N343" s="146" t="s">
        <v>46</v>
      </c>
      <c r="P343" s="147">
        <f>O343*H343</f>
        <v>0</v>
      </c>
      <c r="Q343" s="147">
        <v>2.81E-3</v>
      </c>
      <c r="R343" s="147">
        <f>Q343*H343</f>
        <v>5.1085800000000001E-2</v>
      </c>
      <c r="S343" s="147">
        <v>0</v>
      </c>
      <c r="T343" s="148">
        <f>S343*H343</f>
        <v>0</v>
      </c>
      <c r="AR343" s="149" t="s">
        <v>120</v>
      </c>
      <c r="AT343" s="149" t="s">
        <v>311</v>
      </c>
      <c r="AU343" s="149" t="s">
        <v>90</v>
      </c>
      <c r="AY343" s="17" t="s">
        <v>309</v>
      </c>
      <c r="BE343" s="150">
        <f>IF(N343="základní",J343,0)</f>
        <v>0</v>
      </c>
      <c r="BF343" s="150">
        <f>IF(N343="snížená",J343,0)</f>
        <v>0</v>
      </c>
      <c r="BG343" s="150">
        <f>IF(N343="zákl. přenesená",J343,0)</f>
        <v>0</v>
      </c>
      <c r="BH343" s="150">
        <f>IF(N343="sníž. přenesená",J343,0)</f>
        <v>0</v>
      </c>
      <c r="BI343" s="150">
        <f>IF(N343="nulová",J343,0)</f>
        <v>0</v>
      </c>
      <c r="BJ343" s="17" t="s">
        <v>88</v>
      </c>
      <c r="BK343" s="150">
        <f>ROUND(I343*H343,2)</f>
        <v>0</v>
      </c>
      <c r="BL343" s="17" t="s">
        <v>120</v>
      </c>
      <c r="BM343" s="149" t="s">
        <v>1793</v>
      </c>
    </row>
    <row r="344" spans="2:65" s="1" customFormat="1" x14ac:dyDescent="0.2">
      <c r="B344" s="33"/>
      <c r="D344" s="151" t="s">
        <v>316</v>
      </c>
      <c r="F344" s="152" t="s">
        <v>1062</v>
      </c>
      <c r="I344" s="153"/>
      <c r="L344" s="33"/>
      <c r="M344" s="154"/>
      <c r="T344" s="57"/>
      <c r="AT344" s="17" t="s">
        <v>316</v>
      </c>
      <c r="AU344" s="17" t="s">
        <v>90</v>
      </c>
    </row>
    <row r="345" spans="2:65" s="1" customFormat="1" ht="16.5" customHeight="1" x14ac:dyDescent="0.2">
      <c r="B345" s="137"/>
      <c r="C345" s="138" t="s">
        <v>554</v>
      </c>
      <c r="D345" s="138" t="s">
        <v>311</v>
      </c>
      <c r="E345" s="139" t="s">
        <v>1063</v>
      </c>
      <c r="F345" s="140" t="s">
        <v>1064</v>
      </c>
      <c r="G345" s="141" t="s">
        <v>360</v>
      </c>
      <c r="H345" s="142">
        <v>18.18</v>
      </c>
      <c r="I345" s="143"/>
      <c r="J345" s="144">
        <f>ROUND(I345*H345,2)</f>
        <v>0</v>
      </c>
      <c r="K345" s="140" t="s">
        <v>610</v>
      </c>
      <c r="L345" s="33"/>
      <c r="M345" s="145" t="s">
        <v>1</v>
      </c>
      <c r="N345" s="146" t="s">
        <v>46</v>
      </c>
      <c r="P345" s="147">
        <f>O345*H345</f>
        <v>0</v>
      </c>
      <c r="Q345" s="147">
        <v>0</v>
      </c>
      <c r="R345" s="147">
        <f>Q345*H345</f>
        <v>0</v>
      </c>
      <c r="S345" s="147">
        <v>0</v>
      </c>
      <c r="T345" s="148">
        <f>S345*H345</f>
        <v>0</v>
      </c>
      <c r="AR345" s="149" t="s">
        <v>120</v>
      </c>
      <c r="AT345" s="149" t="s">
        <v>311</v>
      </c>
      <c r="AU345" s="149" t="s">
        <v>90</v>
      </c>
      <c r="AY345" s="17" t="s">
        <v>309</v>
      </c>
      <c r="BE345" s="150">
        <f>IF(N345="základní",J345,0)</f>
        <v>0</v>
      </c>
      <c r="BF345" s="150">
        <f>IF(N345="snížená",J345,0)</f>
        <v>0</v>
      </c>
      <c r="BG345" s="150">
        <f>IF(N345="zákl. přenesená",J345,0)</f>
        <v>0</v>
      </c>
      <c r="BH345" s="150">
        <f>IF(N345="sníž. přenesená",J345,0)</f>
        <v>0</v>
      </c>
      <c r="BI345" s="150">
        <f>IF(N345="nulová",J345,0)</f>
        <v>0</v>
      </c>
      <c r="BJ345" s="17" t="s">
        <v>88</v>
      </c>
      <c r="BK345" s="150">
        <f>ROUND(I345*H345,2)</f>
        <v>0</v>
      </c>
      <c r="BL345" s="17" t="s">
        <v>120</v>
      </c>
      <c r="BM345" s="149" t="s">
        <v>1794</v>
      </c>
    </row>
    <row r="346" spans="2:65" s="1" customFormat="1" x14ac:dyDescent="0.2">
      <c r="B346" s="33"/>
      <c r="D346" s="151" t="s">
        <v>316</v>
      </c>
      <c r="F346" s="152" t="s">
        <v>1066</v>
      </c>
      <c r="I346" s="153"/>
      <c r="L346" s="33"/>
      <c r="M346" s="154"/>
      <c r="T346" s="57"/>
      <c r="AT346" s="17" t="s">
        <v>316</v>
      </c>
      <c r="AU346" s="17" t="s">
        <v>90</v>
      </c>
    </row>
    <row r="347" spans="2:65" s="1" customFormat="1" ht="16.5" customHeight="1" x14ac:dyDescent="0.2">
      <c r="B347" s="137"/>
      <c r="C347" s="138" t="s">
        <v>435</v>
      </c>
      <c r="D347" s="138" t="s">
        <v>311</v>
      </c>
      <c r="E347" s="139" t="s">
        <v>1068</v>
      </c>
      <c r="F347" s="140" t="s">
        <v>1069</v>
      </c>
      <c r="G347" s="141" t="s">
        <v>360</v>
      </c>
      <c r="H347" s="142">
        <v>41.92</v>
      </c>
      <c r="I347" s="143"/>
      <c r="J347" s="144">
        <f>ROUND(I347*H347,2)</f>
        <v>0</v>
      </c>
      <c r="K347" s="140" t="s">
        <v>610</v>
      </c>
      <c r="L347" s="33"/>
      <c r="M347" s="145" t="s">
        <v>1</v>
      </c>
      <c r="N347" s="146" t="s">
        <v>46</v>
      </c>
      <c r="P347" s="147">
        <f>O347*H347</f>
        <v>0</v>
      </c>
      <c r="Q347" s="147">
        <v>1.052E-2</v>
      </c>
      <c r="R347" s="147">
        <f>Q347*H347</f>
        <v>0.44099840000000001</v>
      </c>
      <c r="S347" s="147">
        <v>0</v>
      </c>
      <c r="T347" s="148">
        <f>S347*H347</f>
        <v>0</v>
      </c>
      <c r="AR347" s="149" t="s">
        <v>120</v>
      </c>
      <c r="AT347" s="149" t="s">
        <v>311</v>
      </c>
      <c r="AU347" s="149" t="s">
        <v>90</v>
      </c>
      <c r="AY347" s="17" t="s">
        <v>309</v>
      </c>
      <c r="BE347" s="150">
        <f>IF(N347="základní",J347,0)</f>
        <v>0</v>
      </c>
      <c r="BF347" s="150">
        <f>IF(N347="snížená",J347,0)</f>
        <v>0</v>
      </c>
      <c r="BG347" s="150">
        <f>IF(N347="zákl. přenesená",J347,0)</f>
        <v>0</v>
      </c>
      <c r="BH347" s="150">
        <f>IF(N347="sníž. přenesená",J347,0)</f>
        <v>0</v>
      </c>
      <c r="BI347" s="150">
        <f>IF(N347="nulová",J347,0)</f>
        <v>0</v>
      </c>
      <c r="BJ347" s="17" t="s">
        <v>88</v>
      </c>
      <c r="BK347" s="150">
        <f>ROUND(I347*H347,2)</f>
        <v>0</v>
      </c>
      <c r="BL347" s="17" t="s">
        <v>120</v>
      </c>
      <c r="BM347" s="149" t="s">
        <v>1795</v>
      </c>
    </row>
    <row r="348" spans="2:65" s="1" customFormat="1" x14ac:dyDescent="0.2">
      <c r="B348" s="33"/>
      <c r="D348" s="151" t="s">
        <v>316</v>
      </c>
      <c r="F348" s="152" t="s">
        <v>1071</v>
      </c>
      <c r="I348" s="153"/>
      <c r="L348" s="33"/>
      <c r="M348" s="154"/>
      <c r="T348" s="57"/>
      <c r="AT348" s="17" t="s">
        <v>316</v>
      </c>
      <c r="AU348" s="17" t="s">
        <v>90</v>
      </c>
    </row>
    <row r="349" spans="2:65" s="12" customFormat="1" x14ac:dyDescent="0.2">
      <c r="B349" s="157"/>
      <c r="D349" s="155" t="s">
        <v>455</v>
      </c>
      <c r="E349" s="158" t="s">
        <v>1</v>
      </c>
      <c r="F349" s="159" t="s">
        <v>1796</v>
      </c>
      <c r="H349" s="160">
        <v>20.96</v>
      </c>
      <c r="I349" s="161"/>
      <c r="L349" s="157"/>
      <c r="M349" s="162"/>
      <c r="T349" s="163"/>
      <c r="AT349" s="158" t="s">
        <v>455</v>
      </c>
      <c r="AU349" s="158" t="s">
        <v>90</v>
      </c>
      <c r="AV349" s="12" t="s">
        <v>90</v>
      </c>
      <c r="AW349" s="12" t="s">
        <v>37</v>
      </c>
      <c r="AX349" s="12" t="s">
        <v>81</v>
      </c>
      <c r="AY349" s="158" t="s">
        <v>309</v>
      </c>
    </row>
    <row r="350" spans="2:65" s="12" customFormat="1" x14ac:dyDescent="0.2">
      <c r="B350" s="157"/>
      <c r="D350" s="155" t="s">
        <v>455</v>
      </c>
      <c r="E350" s="158" t="s">
        <v>1</v>
      </c>
      <c r="F350" s="159" t="s">
        <v>1796</v>
      </c>
      <c r="H350" s="160">
        <v>20.96</v>
      </c>
      <c r="I350" s="161"/>
      <c r="L350" s="157"/>
      <c r="M350" s="162"/>
      <c r="T350" s="163"/>
      <c r="AT350" s="158" t="s">
        <v>455</v>
      </c>
      <c r="AU350" s="158" t="s">
        <v>90</v>
      </c>
      <c r="AV350" s="12" t="s">
        <v>90</v>
      </c>
      <c r="AW350" s="12" t="s">
        <v>37</v>
      </c>
      <c r="AX350" s="12" t="s">
        <v>81</v>
      </c>
      <c r="AY350" s="158" t="s">
        <v>309</v>
      </c>
    </row>
    <row r="351" spans="2:65" s="13" customFormat="1" x14ac:dyDescent="0.2">
      <c r="B351" s="164"/>
      <c r="D351" s="155" t="s">
        <v>455</v>
      </c>
      <c r="E351" s="165" t="s">
        <v>1</v>
      </c>
      <c r="F351" s="166" t="s">
        <v>457</v>
      </c>
      <c r="H351" s="167">
        <v>41.92</v>
      </c>
      <c r="I351" s="168"/>
      <c r="L351" s="164"/>
      <c r="M351" s="169"/>
      <c r="T351" s="170"/>
      <c r="AT351" s="165" t="s">
        <v>455</v>
      </c>
      <c r="AU351" s="165" t="s">
        <v>90</v>
      </c>
      <c r="AV351" s="13" t="s">
        <v>120</v>
      </c>
      <c r="AW351" s="13" t="s">
        <v>37</v>
      </c>
      <c r="AX351" s="13" t="s">
        <v>88</v>
      </c>
      <c r="AY351" s="165" t="s">
        <v>309</v>
      </c>
    </row>
    <row r="352" spans="2:65" s="1" customFormat="1" ht="16.5" customHeight="1" x14ac:dyDescent="0.2">
      <c r="B352" s="137"/>
      <c r="C352" s="138" t="s">
        <v>561</v>
      </c>
      <c r="D352" s="138" t="s">
        <v>311</v>
      </c>
      <c r="E352" s="139" t="s">
        <v>1074</v>
      </c>
      <c r="F352" s="140" t="s">
        <v>1075</v>
      </c>
      <c r="G352" s="141" t="s">
        <v>360</v>
      </c>
      <c r="H352" s="142">
        <v>41.92</v>
      </c>
      <c r="I352" s="143"/>
      <c r="J352" s="144">
        <f>ROUND(I352*H352,2)</f>
        <v>0</v>
      </c>
      <c r="K352" s="140" t="s">
        <v>610</v>
      </c>
      <c r="L352" s="33"/>
      <c r="M352" s="145" t="s">
        <v>1</v>
      </c>
      <c r="N352" s="146" t="s">
        <v>46</v>
      </c>
      <c r="P352" s="147">
        <f>O352*H352</f>
        <v>0</v>
      </c>
      <c r="Q352" s="147">
        <v>0</v>
      </c>
      <c r="R352" s="147">
        <f>Q352*H352</f>
        <v>0</v>
      </c>
      <c r="S352" s="147">
        <v>0</v>
      </c>
      <c r="T352" s="148">
        <f>S352*H352</f>
        <v>0</v>
      </c>
      <c r="AR352" s="149" t="s">
        <v>120</v>
      </c>
      <c r="AT352" s="149" t="s">
        <v>311</v>
      </c>
      <c r="AU352" s="149" t="s">
        <v>90</v>
      </c>
      <c r="AY352" s="17" t="s">
        <v>309</v>
      </c>
      <c r="BE352" s="150">
        <f>IF(N352="základní",J352,0)</f>
        <v>0</v>
      </c>
      <c r="BF352" s="150">
        <f>IF(N352="snížená",J352,0)</f>
        <v>0</v>
      </c>
      <c r="BG352" s="150">
        <f>IF(N352="zákl. přenesená",J352,0)</f>
        <v>0</v>
      </c>
      <c r="BH352" s="150">
        <f>IF(N352="sníž. přenesená",J352,0)</f>
        <v>0</v>
      </c>
      <c r="BI352" s="150">
        <f>IF(N352="nulová",J352,0)</f>
        <v>0</v>
      </c>
      <c r="BJ352" s="17" t="s">
        <v>88</v>
      </c>
      <c r="BK352" s="150">
        <f>ROUND(I352*H352,2)</f>
        <v>0</v>
      </c>
      <c r="BL352" s="17" t="s">
        <v>120</v>
      </c>
      <c r="BM352" s="149" t="s">
        <v>1797</v>
      </c>
    </row>
    <row r="353" spans="2:65" s="1" customFormat="1" x14ac:dyDescent="0.2">
      <c r="B353" s="33"/>
      <c r="D353" s="151" t="s">
        <v>316</v>
      </c>
      <c r="F353" s="152" t="s">
        <v>1077</v>
      </c>
      <c r="I353" s="153"/>
      <c r="L353" s="33"/>
      <c r="M353" s="154"/>
      <c r="T353" s="57"/>
      <c r="AT353" s="17" t="s">
        <v>316</v>
      </c>
      <c r="AU353" s="17" t="s">
        <v>90</v>
      </c>
    </row>
    <row r="354" spans="2:65" s="1" customFormat="1" ht="16.5" customHeight="1" x14ac:dyDescent="0.2">
      <c r="B354" s="137"/>
      <c r="C354" s="138" t="s">
        <v>440</v>
      </c>
      <c r="D354" s="138" t="s">
        <v>311</v>
      </c>
      <c r="E354" s="139" t="s">
        <v>1079</v>
      </c>
      <c r="F354" s="140" t="s">
        <v>1080</v>
      </c>
      <c r="G354" s="141" t="s">
        <v>360</v>
      </c>
      <c r="H354" s="142">
        <v>23.808</v>
      </c>
      <c r="I354" s="143"/>
      <c r="J354" s="144">
        <f>ROUND(I354*H354,2)</f>
        <v>0</v>
      </c>
      <c r="K354" s="140" t="s">
        <v>610</v>
      </c>
      <c r="L354" s="33"/>
      <c r="M354" s="145" t="s">
        <v>1</v>
      </c>
      <c r="N354" s="146" t="s">
        <v>46</v>
      </c>
      <c r="P354" s="147">
        <f>O354*H354</f>
        <v>0</v>
      </c>
      <c r="Q354" s="147">
        <v>7.92E-3</v>
      </c>
      <c r="R354" s="147">
        <f>Q354*H354</f>
        <v>0.18855936000000001</v>
      </c>
      <c r="S354" s="147">
        <v>0</v>
      </c>
      <c r="T354" s="148">
        <f>S354*H354</f>
        <v>0</v>
      </c>
      <c r="AR354" s="149" t="s">
        <v>120</v>
      </c>
      <c r="AT354" s="149" t="s">
        <v>311</v>
      </c>
      <c r="AU354" s="149" t="s">
        <v>90</v>
      </c>
      <c r="AY354" s="17" t="s">
        <v>309</v>
      </c>
      <c r="BE354" s="150">
        <f>IF(N354="základní",J354,0)</f>
        <v>0</v>
      </c>
      <c r="BF354" s="150">
        <f>IF(N354="snížená",J354,0)</f>
        <v>0</v>
      </c>
      <c r="BG354" s="150">
        <f>IF(N354="zákl. přenesená",J354,0)</f>
        <v>0</v>
      </c>
      <c r="BH354" s="150">
        <f>IF(N354="sníž. přenesená",J354,0)</f>
        <v>0</v>
      </c>
      <c r="BI354" s="150">
        <f>IF(N354="nulová",J354,0)</f>
        <v>0</v>
      </c>
      <c r="BJ354" s="17" t="s">
        <v>88</v>
      </c>
      <c r="BK354" s="150">
        <f>ROUND(I354*H354,2)</f>
        <v>0</v>
      </c>
      <c r="BL354" s="17" t="s">
        <v>120</v>
      </c>
      <c r="BM354" s="149" t="s">
        <v>1798</v>
      </c>
    </row>
    <row r="355" spans="2:65" s="1" customFormat="1" x14ac:dyDescent="0.2">
      <c r="B355" s="33"/>
      <c r="D355" s="151" t="s">
        <v>316</v>
      </c>
      <c r="F355" s="152" t="s">
        <v>1082</v>
      </c>
      <c r="I355" s="153"/>
      <c r="L355" s="33"/>
      <c r="M355" s="154"/>
      <c r="T355" s="57"/>
      <c r="AT355" s="17" t="s">
        <v>316</v>
      </c>
      <c r="AU355" s="17" t="s">
        <v>90</v>
      </c>
    </row>
    <row r="356" spans="2:65" s="12" customFormat="1" x14ac:dyDescent="0.2">
      <c r="B356" s="157"/>
      <c r="D356" s="155" t="s">
        <v>455</v>
      </c>
      <c r="E356" s="158" t="s">
        <v>1</v>
      </c>
      <c r="F356" s="159" t="s">
        <v>1799</v>
      </c>
      <c r="H356" s="160">
        <v>11.904</v>
      </c>
      <c r="I356" s="161"/>
      <c r="L356" s="157"/>
      <c r="M356" s="162"/>
      <c r="T356" s="163"/>
      <c r="AT356" s="158" t="s">
        <v>455</v>
      </c>
      <c r="AU356" s="158" t="s">
        <v>90</v>
      </c>
      <c r="AV356" s="12" t="s">
        <v>90</v>
      </c>
      <c r="AW356" s="12" t="s">
        <v>37</v>
      </c>
      <c r="AX356" s="12" t="s">
        <v>81</v>
      </c>
      <c r="AY356" s="158" t="s">
        <v>309</v>
      </c>
    </row>
    <row r="357" spans="2:65" s="12" customFormat="1" x14ac:dyDescent="0.2">
      <c r="B357" s="157"/>
      <c r="D357" s="155" t="s">
        <v>455</v>
      </c>
      <c r="E357" s="158" t="s">
        <v>1</v>
      </c>
      <c r="F357" s="159" t="s">
        <v>1799</v>
      </c>
      <c r="H357" s="160">
        <v>11.904</v>
      </c>
      <c r="I357" s="161"/>
      <c r="L357" s="157"/>
      <c r="M357" s="162"/>
      <c r="T357" s="163"/>
      <c r="AT357" s="158" t="s">
        <v>455</v>
      </c>
      <c r="AU357" s="158" t="s">
        <v>90</v>
      </c>
      <c r="AV357" s="12" t="s">
        <v>90</v>
      </c>
      <c r="AW357" s="12" t="s">
        <v>37</v>
      </c>
      <c r="AX357" s="12" t="s">
        <v>81</v>
      </c>
      <c r="AY357" s="158" t="s">
        <v>309</v>
      </c>
    </row>
    <row r="358" spans="2:65" s="13" customFormat="1" x14ac:dyDescent="0.2">
      <c r="B358" s="164"/>
      <c r="D358" s="155" t="s">
        <v>455</v>
      </c>
      <c r="E358" s="165" t="s">
        <v>1</v>
      </c>
      <c r="F358" s="166" t="s">
        <v>457</v>
      </c>
      <c r="H358" s="167">
        <v>23.808</v>
      </c>
      <c r="I358" s="168"/>
      <c r="L358" s="164"/>
      <c r="M358" s="169"/>
      <c r="T358" s="170"/>
      <c r="AT358" s="165" t="s">
        <v>455</v>
      </c>
      <c r="AU358" s="165" t="s">
        <v>90</v>
      </c>
      <c r="AV358" s="13" t="s">
        <v>120</v>
      </c>
      <c r="AW358" s="13" t="s">
        <v>37</v>
      </c>
      <c r="AX358" s="13" t="s">
        <v>88</v>
      </c>
      <c r="AY358" s="165" t="s">
        <v>309</v>
      </c>
    </row>
    <row r="359" spans="2:65" s="1" customFormat="1" ht="16.5" customHeight="1" x14ac:dyDescent="0.2">
      <c r="B359" s="137"/>
      <c r="C359" s="138" t="s">
        <v>568</v>
      </c>
      <c r="D359" s="138" t="s">
        <v>311</v>
      </c>
      <c r="E359" s="139" t="s">
        <v>1085</v>
      </c>
      <c r="F359" s="140" t="s">
        <v>1086</v>
      </c>
      <c r="G359" s="141" t="s">
        <v>360</v>
      </c>
      <c r="H359" s="142">
        <v>23.808</v>
      </c>
      <c r="I359" s="143"/>
      <c r="J359" s="144">
        <f>ROUND(I359*H359,2)</f>
        <v>0</v>
      </c>
      <c r="K359" s="140" t="s">
        <v>610</v>
      </c>
      <c r="L359" s="33"/>
      <c r="M359" s="145" t="s">
        <v>1</v>
      </c>
      <c r="N359" s="146" t="s">
        <v>46</v>
      </c>
      <c r="P359" s="147">
        <f>O359*H359</f>
        <v>0</v>
      </c>
      <c r="Q359" s="147">
        <v>0</v>
      </c>
      <c r="R359" s="147">
        <f>Q359*H359</f>
        <v>0</v>
      </c>
      <c r="S359" s="147">
        <v>0</v>
      </c>
      <c r="T359" s="148">
        <f>S359*H359</f>
        <v>0</v>
      </c>
      <c r="AR359" s="149" t="s">
        <v>120</v>
      </c>
      <c r="AT359" s="149" t="s">
        <v>311</v>
      </c>
      <c r="AU359" s="149" t="s">
        <v>90</v>
      </c>
      <c r="AY359" s="17" t="s">
        <v>309</v>
      </c>
      <c r="BE359" s="150">
        <f>IF(N359="základní",J359,0)</f>
        <v>0</v>
      </c>
      <c r="BF359" s="150">
        <f>IF(N359="snížená",J359,0)</f>
        <v>0</v>
      </c>
      <c r="BG359" s="150">
        <f>IF(N359="zákl. přenesená",J359,0)</f>
        <v>0</v>
      </c>
      <c r="BH359" s="150">
        <f>IF(N359="sníž. přenesená",J359,0)</f>
        <v>0</v>
      </c>
      <c r="BI359" s="150">
        <f>IF(N359="nulová",J359,0)</f>
        <v>0</v>
      </c>
      <c r="BJ359" s="17" t="s">
        <v>88</v>
      </c>
      <c r="BK359" s="150">
        <f>ROUND(I359*H359,2)</f>
        <v>0</v>
      </c>
      <c r="BL359" s="17" t="s">
        <v>120</v>
      </c>
      <c r="BM359" s="149" t="s">
        <v>1800</v>
      </c>
    </row>
    <row r="360" spans="2:65" s="1" customFormat="1" x14ac:dyDescent="0.2">
      <c r="B360" s="33"/>
      <c r="D360" s="151" t="s">
        <v>316</v>
      </c>
      <c r="F360" s="152" t="s">
        <v>1088</v>
      </c>
      <c r="I360" s="153"/>
      <c r="L360" s="33"/>
      <c r="M360" s="154"/>
      <c r="T360" s="57"/>
      <c r="AT360" s="17" t="s">
        <v>316</v>
      </c>
      <c r="AU360" s="17" t="s">
        <v>90</v>
      </c>
    </row>
    <row r="361" spans="2:65" s="11" customFormat="1" ht="22.9" customHeight="1" x14ac:dyDescent="0.2">
      <c r="B361" s="125"/>
      <c r="D361" s="126" t="s">
        <v>80</v>
      </c>
      <c r="E361" s="135" t="s">
        <v>325</v>
      </c>
      <c r="F361" s="135" t="s">
        <v>1095</v>
      </c>
      <c r="I361" s="128"/>
      <c r="J361" s="136">
        <f>BK361</f>
        <v>0</v>
      </c>
      <c r="L361" s="125"/>
      <c r="M361" s="130"/>
      <c r="P361" s="131">
        <f>SUM(P362:P569)</f>
        <v>0</v>
      </c>
      <c r="R361" s="131">
        <f>SUM(R362:R569)</f>
        <v>1156.9634010500001</v>
      </c>
      <c r="T361" s="132">
        <f>SUM(T362:T569)</f>
        <v>6.5228000000000005E-3</v>
      </c>
      <c r="AR361" s="126" t="s">
        <v>88</v>
      </c>
      <c r="AT361" s="133" t="s">
        <v>80</v>
      </c>
      <c r="AU361" s="133" t="s">
        <v>88</v>
      </c>
      <c r="AY361" s="126" t="s">
        <v>309</v>
      </c>
      <c r="BK361" s="134">
        <f>SUM(BK362:BK569)</f>
        <v>0</v>
      </c>
    </row>
    <row r="362" spans="2:65" s="1" customFormat="1" ht="16.5" customHeight="1" x14ac:dyDescent="0.2">
      <c r="B362" s="137"/>
      <c r="C362" s="138" t="s">
        <v>443</v>
      </c>
      <c r="D362" s="138" t="s">
        <v>311</v>
      </c>
      <c r="E362" s="139" t="s">
        <v>1096</v>
      </c>
      <c r="F362" s="140" t="s">
        <v>1097</v>
      </c>
      <c r="G362" s="141" t="s">
        <v>360</v>
      </c>
      <c r="H362" s="142">
        <v>328.95499999999998</v>
      </c>
      <c r="I362" s="143"/>
      <c r="J362" s="144">
        <f>ROUND(I362*H362,2)</f>
        <v>0</v>
      </c>
      <c r="K362" s="140" t="s">
        <v>610</v>
      </c>
      <c r="L362" s="33"/>
      <c r="M362" s="145" t="s">
        <v>1</v>
      </c>
      <c r="N362" s="146" t="s">
        <v>46</v>
      </c>
      <c r="P362" s="147">
        <f>O362*H362</f>
        <v>0</v>
      </c>
      <c r="Q362" s="147">
        <v>7.3499999999999998E-3</v>
      </c>
      <c r="R362" s="147">
        <f>Q362*H362</f>
        <v>2.41781925</v>
      </c>
      <c r="S362" s="147">
        <v>0</v>
      </c>
      <c r="T362" s="148">
        <f>S362*H362</f>
        <v>0</v>
      </c>
      <c r="AR362" s="149" t="s">
        <v>120</v>
      </c>
      <c r="AT362" s="149" t="s">
        <v>311</v>
      </c>
      <c r="AU362" s="149" t="s">
        <v>90</v>
      </c>
      <c r="AY362" s="17" t="s">
        <v>309</v>
      </c>
      <c r="BE362" s="150">
        <f>IF(N362="základní",J362,0)</f>
        <v>0</v>
      </c>
      <c r="BF362" s="150">
        <f>IF(N362="snížená",J362,0)</f>
        <v>0</v>
      </c>
      <c r="BG362" s="150">
        <f>IF(N362="zákl. přenesená",J362,0)</f>
        <v>0</v>
      </c>
      <c r="BH362" s="150">
        <f>IF(N362="sníž. přenesená",J362,0)</f>
        <v>0</v>
      </c>
      <c r="BI362" s="150">
        <f>IF(N362="nulová",J362,0)</f>
        <v>0</v>
      </c>
      <c r="BJ362" s="17" t="s">
        <v>88</v>
      </c>
      <c r="BK362" s="150">
        <f>ROUND(I362*H362,2)</f>
        <v>0</v>
      </c>
      <c r="BL362" s="17" t="s">
        <v>120</v>
      </c>
      <c r="BM362" s="149" t="s">
        <v>1801</v>
      </c>
    </row>
    <row r="363" spans="2:65" s="1" customFormat="1" x14ac:dyDescent="0.2">
      <c r="B363" s="33"/>
      <c r="D363" s="151" t="s">
        <v>316</v>
      </c>
      <c r="F363" s="152" t="s">
        <v>1099</v>
      </c>
      <c r="I363" s="153"/>
      <c r="L363" s="33"/>
      <c r="M363" s="154"/>
      <c r="T363" s="57"/>
      <c r="AT363" s="17" t="s">
        <v>316</v>
      </c>
      <c r="AU363" s="17" t="s">
        <v>90</v>
      </c>
    </row>
    <row r="364" spans="2:65" s="12" customFormat="1" x14ac:dyDescent="0.2">
      <c r="B364" s="157"/>
      <c r="D364" s="155" t="s">
        <v>455</v>
      </c>
      <c r="E364" s="158" t="s">
        <v>1</v>
      </c>
      <c r="F364" s="159" t="s">
        <v>1802</v>
      </c>
      <c r="H364" s="160">
        <v>299.05</v>
      </c>
      <c r="I364" s="161"/>
      <c r="L364" s="157"/>
      <c r="M364" s="162"/>
      <c r="T364" s="163"/>
      <c r="AT364" s="158" t="s">
        <v>455</v>
      </c>
      <c r="AU364" s="158" t="s">
        <v>90</v>
      </c>
      <c r="AV364" s="12" t="s">
        <v>90</v>
      </c>
      <c r="AW364" s="12" t="s">
        <v>37</v>
      </c>
      <c r="AX364" s="12" t="s">
        <v>81</v>
      </c>
      <c r="AY364" s="158" t="s">
        <v>309</v>
      </c>
    </row>
    <row r="365" spans="2:65" s="15" customFormat="1" x14ac:dyDescent="0.2">
      <c r="B365" s="192"/>
      <c r="D365" s="155" t="s">
        <v>455</v>
      </c>
      <c r="E365" s="193" t="s">
        <v>1</v>
      </c>
      <c r="F365" s="194" t="s">
        <v>679</v>
      </c>
      <c r="H365" s="195">
        <v>299.05</v>
      </c>
      <c r="I365" s="196"/>
      <c r="L365" s="192"/>
      <c r="M365" s="197"/>
      <c r="T365" s="198"/>
      <c r="AT365" s="193" t="s">
        <v>455</v>
      </c>
      <c r="AU365" s="193" t="s">
        <v>90</v>
      </c>
      <c r="AV365" s="15" t="s">
        <v>101</v>
      </c>
      <c r="AW365" s="15" t="s">
        <v>37</v>
      </c>
      <c r="AX365" s="15" t="s">
        <v>81</v>
      </c>
      <c r="AY365" s="193" t="s">
        <v>309</v>
      </c>
    </row>
    <row r="366" spans="2:65" s="12" customFormat="1" x14ac:dyDescent="0.2">
      <c r="B366" s="157"/>
      <c r="D366" s="155" t="s">
        <v>455</v>
      </c>
      <c r="E366" s="158" t="s">
        <v>1</v>
      </c>
      <c r="F366" s="159" t="s">
        <v>1803</v>
      </c>
      <c r="H366" s="160">
        <v>29.905000000000001</v>
      </c>
      <c r="I366" s="161"/>
      <c r="L366" s="157"/>
      <c r="M366" s="162"/>
      <c r="T366" s="163"/>
      <c r="AT366" s="158" t="s">
        <v>455</v>
      </c>
      <c r="AU366" s="158" t="s">
        <v>90</v>
      </c>
      <c r="AV366" s="12" t="s">
        <v>90</v>
      </c>
      <c r="AW366" s="12" t="s">
        <v>37</v>
      </c>
      <c r="AX366" s="12" t="s">
        <v>81</v>
      </c>
      <c r="AY366" s="158" t="s">
        <v>309</v>
      </c>
    </row>
    <row r="367" spans="2:65" s="15" customFormat="1" x14ac:dyDescent="0.2">
      <c r="B367" s="192"/>
      <c r="D367" s="155" t="s">
        <v>455</v>
      </c>
      <c r="E367" s="193" t="s">
        <v>1</v>
      </c>
      <c r="F367" s="194" t="s">
        <v>679</v>
      </c>
      <c r="H367" s="195">
        <v>29.905000000000001</v>
      </c>
      <c r="I367" s="196"/>
      <c r="L367" s="192"/>
      <c r="M367" s="197"/>
      <c r="T367" s="198"/>
      <c r="AT367" s="193" t="s">
        <v>455</v>
      </c>
      <c r="AU367" s="193" t="s">
        <v>90</v>
      </c>
      <c r="AV367" s="15" t="s">
        <v>101</v>
      </c>
      <c r="AW367" s="15" t="s">
        <v>37</v>
      </c>
      <c r="AX367" s="15" t="s">
        <v>81</v>
      </c>
      <c r="AY367" s="193" t="s">
        <v>309</v>
      </c>
    </row>
    <row r="368" spans="2:65" s="13" customFormat="1" x14ac:dyDescent="0.2">
      <c r="B368" s="164"/>
      <c r="D368" s="155" t="s">
        <v>455</v>
      </c>
      <c r="E368" s="165" t="s">
        <v>1</v>
      </c>
      <c r="F368" s="166" t="s">
        <v>457</v>
      </c>
      <c r="H368" s="167">
        <v>328.95499999999998</v>
      </c>
      <c r="I368" s="168"/>
      <c r="L368" s="164"/>
      <c r="M368" s="169"/>
      <c r="T368" s="170"/>
      <c r="AT368" s="165" t="s">
        <v>455</v>
      </c>
      <c r="AU368" s="165" t="s">
        <v>90</v>
      </c>
      <c r="AV368" s="13" t="s">
        <v>120</v>
      </c>
      <c r="AW368" s="13" t="s">
        <v>37</v>
      </c>
      <c r="AX368" s="13" t="s">
        <v>88</v>
      </c>
      <c r="AY368" s="165" t="s">
        <v>309</v>
      </c>
    </row>
    <row r="369" spans="2:65" s="1" customFormat="1" ht="16.5" customHeight="1" x14ac:dyDescent="0.2">
      <c r="B369" s="137"/>
      <c r="C369" s="138" t="s">
        <v>578</v>
      </c>
      <c r="D369" s="138" t="s">
        <v>311</v>
      </c>
      <c r="E369" s="139" t="s">
        <v>1107</v>
      </c>
      <c r="F369" s="140" t="s">
        <v>1108</v>
      </c>
      <c r="G369" s="141" t="s">
        <v>360</v>
      </c>
      <c r="H369" s="142">
        <v>328.95499999999998</v>
      </c>
      <c r="I369" s="143"/>
      <c r="J369" s="144">
        <f>ROUND(I369*H369,2)</f>
        <v>0</v>
      </c>
      <c r="K369" s="140" t="s">
        <v>610</v>
      </c>
      <c r="L369" s="33"/>
      <c r="M369" s="145" t="s">
        <v>1</v>
      </c>
      <c r="N369" s="146" t="s">
        <v>46</v>
      </c>
      <c r="P369" s="147">
        <f>O369*H369</f>
        <v>0</v>
      </c>
      <c r="Q369" s="147">
        <v>4.3800000000000002E-3</v>
      </c>
      <c r="R369" s="147">
        <f>Q369*H369</f>
        <v>1.4408228999999999</v>
      </c>
      <c r="S369" s="147">
        <v>0</v>
      </c>
      <c r="T369" s="148">
        <f>S369*H369</f>
        <v>0</v>
      </c>
      <c r="AR369" s="149" t="s">
        <v>120</v>
      </c>
      <c r="AT369" s="149" t="s">
        <v>311</v>
      </c>
      <c r="AU369" s="149" t="s">
        <v>90</v>
      </c>
      <c r="AY369" s="17" t="s">
        <v>309</v>
      </c>
      <c r="BE369" s="150">
        <f>IF(N369="základní",J369,0)</f>
        <v>0</v>
      </c>
      <c r="BF369" s="150">
        <f>IF(N369="snížená",J369,0)</f>
        <v>0</v>
      </c>
      <c r="BG369" s="150">
        <f>IF(N369="zákl. přenesená",J369,0)</f>
        <v>0</v>
      </c>
      <c r="BH369" s="150">
        <f>IF(N369="sníž. přenesená",J369,0)</f>
        <v>0</v>
      </c>
      <c r="BI369" s="150">
        <f>IF(N369="nulová",J369,0)</f>
        <v>0</v>
      </c>
      <c r="BJ369" s="17" t="s">
        <v>88</v>
      </c>
      <c r="BK369" s="150">
        <f>ROUND(I369*H369,2)</f>
        <v>0</v>
      </c>
      <c r="BL369" s="17" t="s">
        <v>120</v>
      </c>
      <c r="BM369" s="149" t="s">
        <v>1804</v>
      </c>
    </row>
    <row r="370" spans="2:65" s="1" customFormat="1" x14ac:dyDescent="0.2">
      <c r="B370" s="33"/>
      <c r="D370" s="151" t="s">
        <v>316</v>
      </c>
      <c r="F370" s="152" t="s">
        <v>1110</v>
      </c>
      <c r="I370" s="153"/>
      <c r="L370" s="33"/>
      <c r="M370" s="154"/>
      <c r="T370" s="57"/>
      <c r="AT370" s="17" t="s">
        <v>316</v>
      </c>
      <c r="AU370" s="17" t="s">
        <v>90</v>
      </c>
    </row>
    <row r="371" spans="2:65" s="1" customFormat="1" ht="16.5" customHeight="1" x14ac:dyDescent="0.2">
      <c r="B371" s="137"/>
      <c r="C371" s="138" t="s">
        <v>447</v>
      </c>
      <c r="D371" s="138" t="s">
        <v>311</v>
      </c>
      <c r="E371" s="139" t="s">
        <v>1805</v>
      </c>
      <c r="F371" s="140" t="s">
        <v>1806</v>
      </c>
      <c r="G371" s="141" t="s">
        <v>360</v>
      </c>
      <c r="H371" s="142">
        <v>165</v>
      </c>
      <c r="I371" s="143"/>
      <c r="J371" s="144">
        <f>ROUND(I371*H371,2)</f>
        <v>0</v>
      </c>
      <c r="K371" s="140" t="s">
        <v>366</v>
      </c>
      <c r="L371" s="33"/>
      <c r="M371" s="145" t="s">
        <v>1</v>
      </c>
      <c r="N371" s="146" t="s">
        <v>46</v>
      </c>
      <c r="P371" s="147">
        <f>O371*H371</f>
        <v>0</v>
      </c>
      <c r="Q371" s="147">
        <v>1.3129999999999999E-2</v>
      </c>
      <c r="R371" s="147">
        <f>Q371*H371</f>
        <v>2.1664499999999998</v>
      </c>
      <c r="S371" s="147">
        <v>0</v>
      </c>
      <c r="T371" s="148">
        <f>S371*H371</f>
        <v>0</v>
      </c>
      <c r="AR371" s="149" t="s">
        <v>120</v>
      </c>
      <c r="AT371" s="149" t="s">
        <v>311</v>
      </c>
      <c r="AU371" s="149" t="s">
        <v>90</v>
      </c>
      <c r="AY371" s="17" t="s">
        <v>309</v>
      </c>
      <c r="BE371" s="150">
        <f>IF(N371="základní",J371,0)</f>
        <v>0</v>
      </c>
      <c r="BF371" s="150">
        <f>IF(N371="snížená",J371,0)</f>
        <v>0</v>
      </c>
      <c r="BG371" s="150">
        <f>IF(N371="zákl. přenesená",J371,0)</f>
        <v>0</v>
      </c>
      <c r="BH371" s="150">
        <f>IF(N371="sníž. přenesená",J371,0)</f>
        <v>0</v>
      </c>
      <c r="BI371" s="150">
        <f>IF(N371="nulová",J371,0)</f>
        <v>0</v>
      </c>
      <c r="BJ371" s="17" t="s">
        <v>88</v>
      </c>
      <c r="BK371" s="150">
        <f>ROUND(I371*H371,2)</f>
        <v>0</v>
      </c>
      <c r="BL371" s="17" t="s">
        <v>120</v>
      </c>
      <c r="BM371" s="149" t="s">
        <v>1807</v>
      </c>
    </row>
    <row r="372" spans="2:65" s="12" customFormat="1" x14ac:dyDescent="0.2">
      <c r="B372" s="157"/>
      <c r="D372" s="155" t="s">
        <v>455</v>
      </c>
      <c r="E372" s="158" t="s">
        <v>1</v>
      </c>
      <c r="F372" s="159" t="s">
        <v>1808</v>
      </c>
      <c r="H372" s="160">
        <v>165</v>
      </c>
      <c r="I372" s="161"/>
      <c r="L372" s="157"/>
      <c r="M372" s="162"/>
      <c r="T372" s="163"/>
      <c r="AT372" s="158" t="s">
        <v>455</v>
      </c>
      <c r="AU372" s="158" t="s">
        <v>90</v>
      </c>
      <c r="AV372" s="12" t="s">
        <v>90</v>
      </c>
      <c r="AW372" s="12" t="s">
        <v>37</v>
      </c>
      <c r="AX372" s="12" t="s">
        <v>81</v>
      </c>
      <c r="AY372" s="158" t="s">
        <v>309</v>
      </c>
    </row>
    <row r="373" spans="2:65" s="13" customFormat="1" x14ac:dyDescent="0.2">
      <c r="B373" s="164"/>
      <c r="D373" s="155" t="s">
        <v>455</v>
      </c>
      <c r="E373" s="165" t="s">
        <v>1</v>
      </c>
      <c r="F373" s="166" t="s">
        <v>457</v>
      </c>
      <c r="H373" s="167">
        <v>165</v>
      </c>
      <c r="I373" s="168"/>
      <c r="L373" s="164"/>
      <c r="M373" s="169"/>
      <c r="T373" s="170"/>
      <c r="AT373" s="165" t="s">
        <v>455</v>
      </c>
      <c r="AU373" s="165" t="s">
        <v>90</v>
      </c>
      <c r="AV373" s="13" t="s">
        <v>120</v>
      </c>
      <c r="AW373" s="13" t="s">
        <v>37</v>
      </c>
      <c r="AX373" s="13" t="s">
        <v>88</v>
      </c>
      <c r="AY373" s="165" t="s">
        <v>309</v>
      </c>
    </row>
    <row r="374" spans="2:65" s="1" customFormat="1" ht="16.5" customHeight="1" x14ac:dyDescent="0.2">
      <c r="B374" s="137"/>
      <c r="C374" s="138" t="s">
        <v>587</v>
      </c>
      <c r="D374" s="138" t="s">
        <v>311</v>
      </c>
      <c r="E374" s="139" t="s">
        <v>1117</v>
      </c>
      <c r="F374" s="140" t="s">
        <v>1118</v>
      </c>
      <c r="G374" s="141" t="s">
        <v>360</v>
      </c>
      <c r="H374" s="142">
        <v>328.95499999999998</v>
      </c>
      <c r="I374" s="143"/>
      <c r="J374" s="144">
        <f>ROUND(I374*H374,2)</f>
        <v>0</v>
      </c>
      <c r="K374" s="140" t="s">
        <v>610</v>
      </c>
      <c r="L374" s="33"/>
      <c r="M374" s="145" t="s">
        <v>1</v>
      </c>
      <c r="N374" s="146" t="s">
        <v>46</v>
      </c>
      <c r="P374" s="147">
        <f>O374*H374</f>
        <v>0</v>
      </c>
      <c r="Q374" s="147">
        <v>1.3129999999999999E-2</v>
      </c>
      <c r="R374" s="147">
        <f>Q374*H374</f>
        <v>4.3191791499999992</v>
      </c>
      <c r="S374" s="147">
        <v>0</v>
      </c>
      <c r="T374" s="148">
        <f>S374*H374</f>
        <v>0</v>
      </c>
      <c r="AR374" s="149" t="s">
        <v>120</v>
      </c>
      <c r="AT374" s="149" t="s">
        <v>311</v>
      </c>
      <c r="AU374" s="149" t="s">
        <v>90</v>
      </c>
      <c r="AY374" s="17" t="s">
        <v>309</v>
      </c>
      <c r="BE374" s="150">
        <f>IF(N374="základní",J374,0)</f>
        <v>0</v>
      </c>
      <c r="BF374" s="150">
        <f>IF(N374="snížená",J374,0)</f>
        <v>0</v>
      </c>
      <c r="BG374" s="150">
        <f>IF(N374="zákl. přenesená",J374,0)</f>
        <v>0</v>
      </c>
      <c r="BH374" s="150">
        <f>IF(N374="sníž. přenesená",J374,0)</f>
        <v>0</v>
      </c>
      <c r="BI374" s="150">
        <f>IF(N374="nulová",J374,0)</f>
        <v>0</v>
      </c>
      <c r="BJ374" s="17" t="s">
        <v>88</v>
      </c>
      <c r="BK374" s="150">
        <f>ROUND(I374*H374,2)</f>
        <v>0</v>
      </c>
      <c r="BL374" s="17" t="s">
        <v>120</v>
      </c>
      <c r="BM374" s="149" t="s">
        <v>1809</v>
      </c>
    </row>
    <row r="375" spans="2:65" s="1" customFormat="1" x14ac:dyDescent="0.2">
      <c r="B375" s="33"/>
      <c r="D375" s="151" t="s">
        <v>316</v>
      </c>
      <c r="F375" s="152" t="s">
        <v>1120</v>
      </c>
      <c r="I375" s="153"/>
      <c r="L375" s="33"/>
      <c r="M375" s="154"/>
      <c r="T375" s="57"/>
      <c r="AT375" s="17" t="s">
        <v>316</v>
      </c>
      <c r="AU375" s="17" t="s">
        <v>90</v>
      </c>
    </row>
    <row r="376" spans="2:65" s="12" customFormat="1" x14ac:dyDescent="0.2">
      <c r="B376" s="157"/>
      <c r="D376" s="155" t="s">
        <v>455</v>
      </c>
      <c r="E376" s="158" t="s">
        <v>1</v>
      </c>
      <c r="F376" s="159" t="s">
        <v>1802</v>
      </c>
      <c r="H376" s="160">
        <v>299.05</v>
      </c>
      <c r="I376" s="161"/>
      <c r="L376" s="157"/>
      <c r="M376" s="162"/>
      <c r="T376" s="163"/>
      <c r="AT376" s="158" t="s">
        <v>455</v>
      </c>
      <c r="AU376" s="158" t="s">
        <v>90</v>
      </c>
      <c r="AV376" s="12" t="s">
        <v>90</v>
      </c>
      <c r="AW376" s="12" t="s">
        <v>37</v>
      </c>
      <c r="AX376" s="12" t="s">
        <v>81</v>
      </c>
      <c r="AY376" s="158" t="s">
        <v>309</v>
      </c>
    </row>
    <row r="377" spans="2:65" s="15" customFormat="1" x14ac:dyDescent="0.2">
      <c r="B377" s="192"/>
      <c r="D377" s="155" t="s">
        <v>455</v>
      </c>
      <c r="E377" s="193" t="s">
        <v>1</v>
      </c>
      <c r="F377" s="194" t="s">
        <v>679</v>
      </c>
      <c r="H377" s="195">
        <v>299.05</v>
      </c>
      <c r="I377" s="196"/>
      <c r="L377" s="192"/>
      <c r="M377" s="197"/>
      <c r="T377" s="198"/>
      <c r="AT377" s="193" t="s">
        <v>455</v>
      </c>
      <c r="AU377" s="193" t="s">
        <v>90</v>
      </c>
      <c r="AV377" s="15" t="s">
        <v>101</v>
      </c>
      <c r="AW377" s="15" t="s">
        <v>37</v>
      </c>
      <c r="AX377" s="15" t="s">
        <v>81</v>
      </c>
      <c r="AY377" s="193" t="s">
        <v>309</v>
      </c>
    </row>
    <row r="378" spans="2:65" s="12" customFormat="1" x14ac:dyDescent="0.2">
      <c r="B378" s="157"/>
      <c r="D378" s="155" t="s">
        <v>455</v>
      </c>
      <c r="E378" s="158" t="s">
        <v>1</v>
      </c>
      <c r="F378" s="159" t="s">
        <v>1803</v>
      </c>
      <c r="H378" s="160">
        <v>29.905000000000001</v>
      </c>
      <c r="I378" s="161"/>
      <c r="L378" s="157"/>
      <c r="M378" s="162"/>
      <c r="T378" s="163"/>
      <c r="AT378" s="158" t="s">
        <v>455</v>
      </c>
      <c r="AU378" s="158" t="s">
        <v>90</v>
      </c>
      <c r="AV378" s="12" t="s">
        <v>90</v>
      </c>
      <c r="AW378" s="12" t="s">
        <v>37</v>
      </c>
      <c r="AX378" s="12" t="s">
        <v>81</v>
      </c>
      <c r="AY378" s="158" t="s">
        <v>309</v>
      </c>
    </row>
    <row r="379" spans="2:65" s="15" customFormat="1" x14ac:dyDescent="0.2">
      <c r="B379" s="192"/>
      <c r="D379" s="155" t="s">
        <v>455</v>
      </c>
      <c r="E379" s="193" t="s">
        <v>1</v>
      </c>
      <c r="F379" s="194" t="s">
        <v>679</v>
      </c>
      <c r="H379" s="195">
        <v>29.905000000000001</v>
      </c>
      <c r="I379" s="196"/>
      <c r="L379" s="192"/>
      <c r="M379" s="197"/>
      <c r="T379" s="198"/>
      <c r="AT379" s="193" t="s">
        <v>455</v>
      </c>
      <c r="AU379" s="193" t="s">
        <v>90</v>
      </c>
      <c r="AV379" s="15" t="s">
        <v>101</v>
      </c>
      <c r="AW379" s="15" t="s">
        <v>37</v>
      </c>
      <c r="AX379" s="15" t="s">
        <v>81</v>
      </c>
      <c r="AY379" s="193" t="s">
        <v>309</v>
      </c>
    </row>
    <row r="380" spans="2:65" s="13" customFormat="1" x14ac:dyDescent="0.2">
      <c r="B380" s="164"/>
      <c r="D380" s="155" t="s">
        <v>455</v>
      </c>
      <c r="E380" s="165" t="s">
        <v>1</v>
      </c>
      <c r="F380" s="166" t="s">
        <v>457</v>
      </c>
      <c r="H380" s="167">
        <v>328.95499999999998</v>
      </c>
      <c r="I380" s="168"/>
      <c r="L380" s="164"/>
      <c r="M380" s="169"/>
      <c r="T380" s="170"/>
      <c r="AT380" s="165" t="s">
        <v>455</v>
      </c>
      <c r="AU380" s="165" t="s">
        <v>90</v>
      </c>
      <c r="AV380" s="13" t="s">
        <v>120</v>
      </c>
      <c r="AW380" s="13" t="s">
        <v>37</v>
      </c>
      <c r="AX380" s="13" t="s">
        <v>88</v>
      </c>
      <c r="AY380" s="165" t="s">
        <v>309</v>
      </c>
    </row>
    <row r="381" spans="2:65" s="1" customFormat="1" ht="21.75" customHeight="1" x14ac:dyDescent="0.2">
      <c r="B381" s="137"/>
      <c r="C381" s="138" t="s">
        <v>452</v>
      </c>
      <c r="D381" s="138" t="s">
        <v>311</v>
      </c>
      <c r="E381" s="139" t="s">
        <v>1122</v>
      </c>
      <c r="F381" s="140" t="s">
        <v>1123</v>
      </c>
      <c r="G381" s="141" t="s">
        <v>360</v>
      </c>
      <c r="H381" s="142">
        <v>328.95499999999998</v>
      </c>
      <c r="I381" s="143"/>
      <c r="J381" s="144">
        <f>ROUND(I381*H381,2)</f>
        <v>0</v>
      </c>
      <c r="K381" s="140" t="s">
        <v>610</v>
      </c>
      <c r="L381" s="33"/>
      <c r="M381" s="145" t="s">
        <v>1</v>
      </c>
      <c r="N381" s="146" t="s">
        <v>46</v>
      </c>
      <c r="P381" s="147">
        <f>O381*H381</f>
        <v>0</v>
      </c>
      <c r="Q381" s="147">
        <v>5.2500000000000003E-3</v>
      </c>
      <c r="R381" s="147">
        <f>Q381*H381</f>
        <v>1.72701375</v>
      </c>
      <c r="S381" s="147">
        <v>0</v>
      </c>
      <c r="T381" s="148">
        <f>S381*H381</f>
        <v>0</v>
      </c>
      <c r="AR381" s="149" t="s">
        <v>120</v>
      </c>
      <c r="AT381" s="149" t="s">
        <v>311</v>
      </c>
      <c r="AU381" s="149" t="s">
        <v>90</v>
      </c>
      <c r="AY381" s="17" t="s">
        <v>309</v>
      </c>
      <c r="BE381" s="150">
        <f>IF(N381="základní",J381,0)</f>
        <v>0</v>
      </c>
      <c r="BF381" s="150">
        <f>IF(N381="snížená",J381,0)</f>
        <v>0</v>
      </c>
      <c r="BG381" s="150">
        <f>IF(N381="zákl. přenesená",J381,0)</f>
        <v>0</v>
      </c>
      <c r="BH381" s="150">
        <f>IF(N381="sníž. přenesená",J381,0)</f>
        <v>0</v>
      </c>
      <c r="BI381" s="150">
        <f>IF(N381="nulová",J381,0)</f>
        <v>0</v>
      </c>
      <c r="BJ381" s="17" t="s">
        <v>88</v>
      </c>
      <c r="BK381" s="150">
        <f>ROUND(I381*H381,2)</f>
        <v>0</v>
      </c>
      <c r="BL381" s="17" t="s">
        <v>120</v>
      </c>
      <c r="BM381" s="149" t="s">
        <v>1810</v>
      </c>
    </row>
    <row r="382" spans="2:65" s="1" customFormat="1" x14ac:dyDescent="0.2">
      <c r="B382" s="33"/>
      <c r="D382" s="151" t="s">
        <v>316</v>
      </c>
      <c r="F382" s="152" t="s">
        <v>1125</v>
      </c>
      <c r="I382" s="153"/>
      <c r="L382" s="33"/>
      <c r="M382" s="154"/>
      <c r="T382" s="57"/>
      <c r="AT382" s="17" t="s">
        <v>316</v>
      </c>
      <c r="AU382" s="17" t="s">
        <v>90</v>
      </c>
    </row>
    <row r="383" spans="2:65" s="1" customFormat="1" ht="16.5" customHeight="1" x14ac:dyDescent="0.2">
      <c r="B383" s="137"/>
      <c r="C383" s="138" t="s">
        <v>896</v>
      </c>
      <c r="D383" s="138" t="s">
        <v>311</v>
      </c>
      <c r="E383" s="139" t="s">
        <v>1126</v>
      </c>
      <c r="F383" s="140" t="s">
        <v>1127</v>
      </c>
      <c r="G383" s="141" t="s">
        <v>360</v>
      </c>
      <c r="H383" s="142">
        <v>10077.317999999999</v>
      </c>
      <c r="I383" s="143"/>
      <c r="J383" s="144">
        <f>ROUND(I383*H383,2)</f>
        <v>0</v>
      </c>
      <c r="K383" s="140" t="s">
        <v>610</v>
      </c>
      <c r="L383" s="33"/>
      <c r="M383" s="145" t="s">
        <v>1</v>
      </c>
      <c r="N383" s="146" t="s">
        <v>46</v>
      </c>
      <c r="P383" s="147">
        <f>O383*H383</f>
        <v>0</v>
      </c>
      <c r="Q383" s="147">
        <v>7.3499999999999998E-3</v>
      </c>
      <c r="R383" s="147">
        <f>Q383*H383</f>
        <v>74.068287299999994</v>
      </c>
      <c r="S383" s="147">
        <v>0</v>
      </c>
      <c r="T383" s="148">
        <f>S383*H383</f>
        <v>0</v>
      </c>
      <c r="AR383" s="149" t="s">
        <v>120</v>
      </c>
      <c r="AT383" s="149" t="s">
        <v>311</v>
      </c>
      <c r="AU383" s="149" t="s">
        <v>90</v>
      </c>
      <c r="AY383" s="17" t="s">
        <v>309</v>
      </c>
      <c r="BE383" s="150">
        <f>IF(N383="základní",J383,0)</f>
        <v>0</v>
      </c>
      <c r="BF383" s="150">
        <f>IF(N383="snížená",J383,0)</f>
        <v>0</v>
      </c>
      <c r="BG383" s="150">
        <f>IF(N383="zákl. přenesená",J383,0)</f>
        <v>0</v>
      </c>
      <c r="BH383" s="150">
        <f>IF(N383="sníž. přenesená",J383,0)</f>
        <v>0</v>
      </c>
      <c r="BI383" s="150">
        <f>IF(N383="nulová",J383,0)</f>
        <v>0</v>
      </c>
      <c r="BJ383" s="17" t="s">
        <v>88</v>
      </c>
      <c r="BK383" s="150">
        <f>ROUND(I383*H383,2)</f>
        <v>0</v>
      </c>
      <c r="BL383" s="17" t="s">
        <v>120</v>
      </c>
      <c r="BM383" s="149" t="s">
        <v>1811</v>
      </c>
    </row>
    <row r="384" spans="2:65" s="1" customFormat="1" x14ac:dyDescent="0.2">
      <c r="B384" s="33"/>
      <c r="D384" s="151" t="s">
        <v>316</v>
      </c>
      <c r="F384" s="152" t="s">
        <v>1129</v>
      </c>
      <c r="I384" s="153"/>
      <c r="L384" s="33"/>
      <c r="M384" s="154"/>
      <c r="T384" s="57"/>
      <c r="AT384" s="17" t="s">
        <v>316</v>
      </c>
      <c r="AU384" s="17" t="s">
        <v>90</v>
      </c>
    </row>
    <row r="385" spans="2:65" s="14" customFormat="1" x14ac:dyDescent="0.2">
      <c r="B385" s="176"/>
      <c r="D385" s="155" t="s">
        <v>455</v>
      </c>
      <c r="E385" s="177" t="s">
        <v>1</v>
      </c>
      <c r="F385" s="178" t="s">
        <v>1812</v>
      </c>
      <c r="H385" s="177" t="s">
        <v>1</v>
      </c>
      <c r="I385" s="179"/>
      <c r="L385" s="176"/>
      <c r="M385" s="180"/>
      <c r="T385" s="181"/>
      <c r="AT385" s="177" t="s">
        <v>455</v>
      </c>
      <c r="AU385" s="177" t="s">
        <v>90</v>
      </c>
      <c r="AV385" s="14" t="s">
        <v>88</v>
      </c>
      <c r="AW385" s="14" t="s">
        <v>37</v>
      </c>
      <c r="AX385" s="14" t="s">
        <v>81</v>
      </c>
      <c r="AY385" s="177" t="s">
        <v>309</v>
      </c>
    </row>
    <row r="386" spans="2:65" s="12" customFormat="1" x14ac:dyDescent="0.2">
      <c r="B386" s="157"/>
      <c r="D386" s="155" t="s">
        <v>455</v>
      </c>
      <c r="E386" s="158" t="s">
        <v>1</v>
      </c>
      <c r="F386" s="159" t="s">
        <v>1813</v>
      </c>
      <c r="H386" s="160">
        <v>1576.2</v>
      </c>
      <c r="I386" s="161"/>
      <c r="L386" s="157"/>
      <c r="M386" s="162"/>
      <c r="T386" s="163"/>
      <c r="AT386" s="158" t="s">
        <v>455</v>
      </c>
      <c r="AU386" s="158" t="s">
        <v>90</v>
      </c>
      <c r="AV386" s="12" t="s">
        <v>90</v>
      </c>
      <c r="AW386" s="12" t="s">
        <v>37</v>
      </c>
      <c r="AX386" s="12" t="s">
        <v>81</v>
      </c>
      <c r="AY386" s="158" t="s">
        <v>309</v>
      </c>
    </row>
    <row r="387" spans="2:65" s="12" customFormat="1" x14ac:dyDescent="0.2">
      <c r="B387" s="157"/>
      <c r="D387" s="155" t="s">
        <v>455</v>
      </c>
      <c r="E387" s="158" t="s">
        <v>1</v>
      </c>
      <c r="F387" s="159" t="s">
        <v>1814</v>
      </c>
      <c r="H387" s="160">
        <v>511.04199999999997</v>
      </c>
      <c r="I387" s="161"/>
      <c r="L387" s="157"/>
      <c r="M387" s="162"/>
      <c r="T387" s="163"/>
      <c r="AT387" s="158" t="s">
        <v>455</v>
      </c>
      <c r="AU387" s="158" t="s">
        <v>90</v>
      </c>
      <c r="AV387" s="12" t="s">
        <v>90</v>
      </c>
      <c r="AW387" s="12" t="s">
        <v>37</v>
      </c>
      <c r="AX387" s="12" t="s">
        <v>81</v>
      </c>
      <c r="AY387" s="158" t="s">
        <v>309</v>
      </c>
    </row>
    <row r="388" spans="2:65" s="15" customFormat="1" x14ac:dyDescent="0.2">
      <c r="B388" s="192"/>
      <c r="D388" s="155" t="s">
        <v>455</v>
      </c>
      <c r="E388" s="193" t="s">
        <v>1</v>
      </c>
      <c r="F388" s="194" t="s">
        <v>679</v>
      </c>
      <c r="H388" s="195">
        <v>2087.2420000000002</v>
      </c>
      <c r="I388" s="196"/>
      <c r="L388" s="192"/>
      <c r="M388" s="197"/>
      <c r="T388" s="198"/>
      <c r="AT388" s="193" t="s">
        <v>455</v>
      </c>
      <c r="AU388" s="193" t="s">
        <v>90</v>
      </c>
      <c r="AV388" s="15" t="s">
        <v>101</v>
      </c>
      <c r="AW388" s="15" t="s">
        <v>37</v>
      </c>
      <c r="AX388" s="15" t="s">
        <v>81</v>
      </c>
      <c r="AY388" s="193" t="s">
        <v>309</v>
      </c>
    </row>
    <row r="389" spans="2:65" s="12" customFormat="1" x14ac:dyDescent="0.2">
      <c r="B389" s="157"/>
      <c r="D389" s="155" t="s">
        <v>455</v>
      </c>
      <c r="E389" s="158" t="s">
        <v>1</v>
      </c>
      <c r="F389" s="159" t="s">
        <v>1815</v>
      </c>
      <c r="H389" s="160">
        <v>926.7</v>
      </c>
      <c r="I389" s="161"/>
      <c r="L389" s="157"/>
      <c r="M389" s="162"/>
      <c r="T389" s="163"/>
      <c r="AT389" s="158" t="s">
        <v>455</v>
      </c>
      <c r="AU389" s="158" t="s">
        <v>90</v>
      </c>
      <c r="AV389" s="12" t="s">
        <v>90</v>
      </c>
      <c r="AW389" s="12" t="s">
        <v>37</v>
      </c>
      <c r="AX389" s="12" t="s">
        <v>81</v>
      </c>
      <c r="AY389" s="158" t="s">
        <v>309</v>
      </c>
    </row>
    <row r="390" spans="2:65" s="12" customFormat="1" x14ac:dyDescent="0.2">
      <c r="B390" s="157"/>
      <c r="D390" s="155" t="s">
        <v>455</v>
      </c>
      <c r="E390" s="158" t="s">
        <v>1</v>
      </c>
      <c r="F390" s="159" t="s">
        <v>1816</v>
      </c>
      <c r="H390" s="160">
        <v>6881.8879999999999</v>
      </c>
      <c r="I390" s="161"/>
      <c r="L390" s="157"/>
      <c r="M390" s="162"/>
      <c r="T390" s="163"/>
      <c r="AT390" s="158" t="s">
        <v>455</v>
      </c>
      <c r="AU390" s="158" t="s">
        <v>90</v>
      </c>
      <c r="AV390" s="12" t="s">
        <v>90</v>
      </c>
      <c r="AW390" s="12" t="s">
        <v>37</v>
      </c>
      <c r="AX390" s="12" t="s">
        <v>81</v>
      </c>
      <c r="AY390" s="158" t="s">
        <v>309</v>
      </c>
    </row>
    <row r="391" spans="2:65" s="15" customFormat="1" x14ac:dyDescent="0.2">
      <c r="B391" s="192"/>
      <c r="D391" s="155" t="s">
        <v>455</v>
      </c>
      <c r="E391" s="193" t="s">
        <v>1</v>
      </c>
      <c r="F391" s="194" t="s">
        <v>679</v>
      </c>
      <c r="H391" s="195">
        <v>7808.5879999999997</v>
      </c>
      <c r="I391" s="196"/>
      <c r="L391" s="192"/>
      <c r="M391" s="197"/>
      <c r="T391" s="198"/>
      <c r="AT391" s="193" t="s">
        <v>455</v>
      </c>
      <c r="AU391" s="193" t="s">
        <v>90</v>
      </c>
      <c r="AV391" s="15" t="s">
        <v>101</v>
      </c>
      <c r="AW391" s="15" t="s">
        <v>37</v>
      </c>
      <c r="AX391" s="15" t="s">
        <v>81</v>
      </c>
      <c r="AY391" s="193" t="s">
        <v>309</v>
      </c>
    </row>
    <row r="392" spans="2:65" s="12" customFormat="1" x14ac:dyDescent="0.2">
      <c r="B392" s="157"/>
      <c r="D392" s="155" t="s">
        <v>455</v>
      </c>
      <c r="E392" s="158" t="s">
        <v>1</v>
      </c>
      <c r="F392" s="159" t="s">
        <v>1817</v>
      </c>
      <c r="H392" s="160">
        <v>181.488</v>
      </c>
      <c r="I392" s="161"/>
      <c r="L392" s="157"/>
      <c r="M392" s="162"/>
      <c r="T392" s="163"/>
      <c r="AT392" s="158" t="s">
        <v>455</v>
      </c>
      <c r="AU392" s="158" t="s">
        <v>90</v>
      </c>
      <c r="AV392" s="12" t="s">
        <v>90</v>
      </c>
      <c r="AW392" s="12" t="s">
        <v>37</v>
      </c>
      <c r="AX392" s="12" t="s">
        <v>81</v>
      </c>
      <c r="AY392" s="158" t="s">
        <v>309</v>
      </c>
    </row>
    <row r="393" spans="2:65" s="15" customFormat="1" x14ac:dyDescent="0.2">
      <c r="B393" s="192"/>
      <c r="D393" s="155" t="s">
        <v>455</v>
      </c>
      <c r="E393" s="193" t="s">
        <v>1</v>
      </c>
      <c r="F393" s="194" t="s">
        <v>679</v>
      </c>
      <c r="H393" s="195">
        <v>181.488</v>
      </c>
      <c r="I393" s="196"/>
      <c r="L393" s="192"/>
      <c r="M393" s="197"/>
      <c r="T393" s="198"/>
      <c r="AT393" s="193" t="s">
        <v>455</v>
      </c>
      <c r="AU393" s="193" t="s">
        <v>90</v>
      </c>
      <c r="AV393" s="15" t="s">
        <v>101</v>
      </c>
      <c r="AW393" s="15" t="s">
        <v>37</v>
      </c>
      <c r="AX393" s="15" t="s">
        <v>81</v>
      </c>
      <c r="AY393" s="193" t="s">
        <v>309</v>
      </c>
    </row>
    <row r="394" spans="2:65" s="13" customFormat="1" x14ac:dyDescent="0.2">
      <c r="B394" s="164"/>
      <c r="D394" s="155" t="s">
        <v>455</v>
      </c>
      <c r="E394" s="165" t="s">
        <v>1</v>
      </c>
      <c r="F394" s="166" t="s">
        <v>457</v>
      </c>
      <c r="H394" s="167">
        <v>10077.317999999999</v>
      </c>
      <c r="I394" s="168"/>
      <c r="L394" s="164"/>
      <c r="M394" s="169"/>
      <c r="T394" s="170"/>
      <c r="AT394" s="165" t="s">
        <v>455</v>
      </c>
      <c r="AU394" s="165" t="s">
        <v>90</v>
      </c>
      <c r="AV394" s="13" t="s">
        <v>120</v>
      </c>
      <c r="AW394" s="13" t="s">
        <v>37</v>
      </c>
      <c r="AX394" s="13" t="s">
        <v>88</v>
      </c>
      <c r="AY394" s="165" t="s">
        <v>309</v>
      </c>
    </row>
    <row r="395" spans="2:65" s="1" customFormat="1" ht="16.5" customHeight="1" x14ac:dyDescent="0.2">
      <c r="B395" s="137"/>
      <c r="C395" s="138" t="s">
        <v>461</v>
      </c>
      <c r="D395" s="138" t="s">
        <v>311</v>
      </c>
      <c r="E395" s="139" t="s">
        <v>1143</v>
      </c>
      <c r="F395" s="140" t="s">
        <v>1144</v>
      </c>
      <c r="G395" s="141" t="s">
        <v>360</v>
      </c>
      <c r="H395" s="142">
        <v>830.71199999999999</v>
      </c>
      <c r="I395" s="143"/>
      <c r="J395" s="144">
        <f>ROUND(I395*H395,2)</f>
        <v>0</v>
      </c>
      <c r="K395" s="140" t="s">
        <v>610</v>
      </c>
      <c r="L395" s="33"/>
      <c r="M395" s="145" t="s">
        <v>1</v>
      </c>
      <c r="N395" s="146" t="s">
        <v>46</v>
      </c>
      <c r="P395" s="147">
        <f>O395*H395</f>
        <v>0</v>
      </c>
      <c r="Q395" s="147">
        <v>4.3800000000000002E-3</v>
      </c>
      <c r="R395" s="147">
        <f>Q395*H395</f>
        <v>3.6385185600000001</v>
      </c>
      <c r="S395" s="147">
        <v>0</v>
      </c>
      <c r="T395" s="148">
        <f>S395*H395</f>
        <v>0</v>
      </c>
      <c r="AR395" s="149" t="s">
        <v>120</v>
      </c>
      <c r="AT395" s="149" t="s">
        <v>311</v>
      </c>
      <c r="AU395" s="149" t="s">
        <v>90</v>
      </c>
      <c r="AY395" s="17" t="s">
        <v>309</v>
      </c>
      <c r="BE395" s="150">
        <f>IF(N395="základní",J395,0)</f>
        <v>0</v>
      </c>
      <c r="BF395" s="150">
        <f>IF(N395="snížená",J395,0)</f>
        <v>0</v>
      </c>
      <c r="BG395" s="150">
        <f>IF(N395="zákl. přenesená",J395,0)</f>
        <v>0</v>
      </c>
      <c r="BH395" s="150">
        <f>IF(N395="sníž. přenesená",J395,0)</f>
        <v>0</v>
      </c>
      <c r="BI395" s="150">
        <f>IF(N395="nulová",J395,0)</f>
        <v>0</v>
      </c>
      <c r="BJ395" s="17" t="s">
        <v>88</v>
      </c>
      <c r="BK395" s="150">
        <f>ROUND(I395*H395,2)</f>
        <v>0</v>
      </c>
      <c r="BL395" s="17" t="s">
        <v>120</v>
      </c>
      <c r="BM395" s="149" t="s">
        <v>1818</v>
      </c>
    </row>
    <row r="396" spans="2:65" s="1" customFormat="1" x14ac:dyDescent="0.2">
      <c r="B396" s="33"/>
      <c r="D396" s="151" t="s">
        <v>316</v>
      </c>
      <c r="F396" s="152" t="s">
        <v>1146</v>
      </c>
      <c r="I396" s="153"/>
      <c r="L396" s="33"/>
      <c r="M396" s="154"/>
      <c r="T396" s="57"/>
      <c r="AT396" s="17" t="s">
        <v>316</v>
      </c>
      <c r="AU396" s="17" t="s">
        <v>90</v>
      </c>
    </row>
    <row r="397" spans="2:65" s="12" customFormat="1" x14ac:dyDescent="0.2">
      <c r="B397" s="157"/>
      <c r="D397" s="155" t="s">
        <v>455</v>
      </c>
      <c r="E397" s="158" t="s">
        <v>1</v>
      </c>
      <c r="F397" s="159" t="s">
        <v>1819</v>
      </c>
      <c r="H397" s="160">
        <v>17.489999999999998</v>
      </c>
      <c r="I397" s="161"/>
      <c r="L397" s="157"/>
      <c r="M397" s="162"/>
      <c r="T397" s="163"/>
      <c r="AT397" s="158" t="s">
        <v>455</v>
      </c>
      <c r="AU397" s="158" t="s">
        <v>90</v>
      </c>
      <c r="AV397" s="12" t="s">
        <v>90</v>
      </c>
      <c r="AW397" s="12" t="s">
        <v>37</v>
      </c>
      <c r="AX397" s="12" t="s">
        <v>81</v>
      </c>
      <c r="AY397" s="158" t="s">
        <v>309</v>
      </c>
    </row>
    <row r="398" spans="2:65" s="12" customFormat="1" x14ac:dyDescent="0.2">
      <c r="B398" s="157"/>
      <c r="D398" s="155" t="s">
        <v>455</v>
      </c>
      <c r="E398" s="158" t="s">
        <v>1</v>
      </c>
      <c r="F398" s="159" t="s">
        <v>1820</v>
      </c>
      <c r="H398" s="160">
        <v>813.22199999999998</v>
      </c>
      <c r="I398" s="161"/>
      <c r="L398" s="157"/>
      <c r="M398" s="162"/>
      <c r="T398" s="163"/>
      <c r="AT398" s="158" t="s">
        <v>455</v>
      </c>
      <c r="AU398" s="158" t="s">
        <v>90</v>
      </c>
      <c r="AV398" s="12" t="s">
        <v>90</v>
      </c>
      <c r="AW398" s="12" t="s">
        <v>37</v>
      </c>
      <c r="AX398" s="12" t="s">
        <v>81</v>
      </c>
      <c r="AY398" s="158" t="s">
        <v>309</v>
      </c>
    </row>
    <row r="399" spans="2:65" s="13" customFormat="1" x14ac:dyDescent="0.2">
      <c r="B399" s="164"/>
      <c r="D399" s="155" t="s">
        <v>455</v>
      </c>
      <c r="E399" s="165" t="s">
        <v>1</v>
      </c>
      <c r="F399" s="166" t="s">
        <v>457</v>
      </c>
      <c r="H399" s="167">
        <v>830.71199999999999</v>
      </c>
      <c r="I399" s="168"/>
      <c r="L399" s="164"/>
      <c r="M399" s="169"/>
      <c r="T399" s="170"/>
      <c r="AT399" s="165" t="s">
        <v>455</v>
      </c>
      <c r="AU399" s="165" t="s">
        <v>90</v>
      </c>
      <c r="AV399" s="13" t="s">
        <v>120</v>
      </c>
      <c r="AW399" s="13" t="s">
        <v>37</v>
      </c>
      <c r="AX399" s="13" t="s">
        <v>88</v>
      </c>
      <c r="AY399" s="165" t="s">
        <v>309</v>
      </c>
    </row>
    <row r="400" spans="2:65" s="1" customFormat="1" ht="16.5" customHeight="1" x14ac:dyDescent="0.2">
      <c r="B400" s="137"/>
      <c r="C400" s="138" t="s">
        <v>909</v>
      </c>
      <c r="D400" s="138" t="s">
        <v>311</v>
      </c>
      <c r="E400" s="139" t="s">
        <v>1821</v>
      </c>
      <c r="F400" s="140" t="s">
        <v>1822</v>
      </c>
      <c r="G400" s="141" t="s">
        <v>360</v>
      </c>
      <c r="H400" s="142">
        <v>518.69899999999996</v>
      </c>
      <c r="I400" s="143"/>
      <c r="J400" s="144">
        <f>ROUND(I400*H400,2)</f>
        <v>0</v>
      </c>
      <c r="K400" s="140" t="s">
        <v>610</v>
      </c>
      <c r="L400" s="33"/>
      <c r="M400" s="145" t="s">
        <v>1</v>
      </c>
      <c r="N400" s="146" t="s">
        <v>46</v>
      </c>
      <c r="P400" s="147">
        <f>O400*H400</f>
        <v>0</v>
      </c>
      <c r="Q400" s="147">
        <v>1.0500000000000001E-2</v>
      </c>
      <c r="R400" s="147">
        <f>Q400*H400</f>
        <v>5.4463394999999997</v>
      </c>
      <c r="S400" s="147">
        <v>0</v>
      </c>
      <c r="T400" s="148">
        <f>S400*H400</f>
        <v>0</v>
      </c>
      <c r="AR400" s="149" t="s">
        <v>120</v>
      </c>
      <c r="AT400" s="149" t="s">
        <v>311</v>
      </c>
      <c r="AU400" s="149" t="s">
        <v>90</v>
      </c>
      <c r="AY400" s="17" t="s">
        <v>309</v>
      </c>
      <c r="BE400" s="150">
        <f>IF(N400="základní",J400,0)</f>
        <v>0</v>
      </c>
      <c r="BF400" s="150">
        <f>IF(N400="snížená",J400,0)</f>
        <v>0</v>
      </c>
      <c r="BG400" s="150">
        <f>IF(N400="zákl. přenesená",J400,0)</f>
        <v>0</v>
      </c>
      <c r="BH400" s="150">
        <f>IF(N400="sníž. přenesená",J400,0)</f>
        <v>0</v>
      </c>
      <c r="BI400" s="150">
        <f>IF(N400="nulová",J400,0)</f>
        <v>0</v>
      </c>
      <c r="BJ400" s="17" t="s">
        <v>88</v>
      </c>
      <c r="BK400" s="150">
        <f>ROUND(I400*H400,2)</f>
        <v>0</v>
      </c>
      <c r="BL400" s="17" t="s">
        <v>120</v>
      </c>
      <c r="BM400" s="149" t="s">
        <v>1823</v>
      </c>
    </row>
    <row r="401" spans="2:65" s="1" customFormat="1" x14ac:dyDescent="0.2">
      <c r="B401" s="33"/>
      <c r="D401" s="151" t="s">
        <v>316</v>
      </c>
      <c r="F401" s="152" t="s">
        <v>1824</v>
      </c>
      <c r="I401" s="153"/>
      <c r="L401" s="33"/>
      <c r="M401" s="154"/>
      <c r="T401" s="57"/>
      <c r="AT401" s="17" t="s">
        <v>316</v>
      </c>
      <c r="AU401" s="17" t="s">
        <v>90</v>
      </c>
    </row>
    <row r="402" spans="2:65" s="1" customFormat="1" ht="16.5" customHeight="1" x14ac:dyDescent="0.2">
      <c r="B402" s="137"/>
      <c r="C402" s="138" t="s">
        <v>468</v>
      </c>
      <c r="D402" s="138" t="s">
        <v>311</v>
      </c>
      <c r="E402" s="139" t="s">
        <v>1153</v>
      </c>
      <c r="F402" s="140" t="s">
        <v>1154</v>
      </c>
      <c r="G402" s="141" t="s">
        <v>360</v>
      </c>
      <c r="H402" s="142">
        <v>9558.6190000000006</v>
      </c>
      <c r="I402" s="143"/>
      <c r="J402" s="144">
        <f>ROUND(I402*H402,2)</f>
        <v>0</v>
      </c>
      <c r="K402" s="140" t="s">
        <v>610</v>
      </c>
      <c r="L402" s="33"/>
      <c r="M402" s="145" t="s">
        <v>1</v>
      </c>
      <c r="N402" s="146" t="s">
        <v>46</v>
      </c>
      <c r="P402" s="147">
        <f>O402*H402</f>
        <v>0</v>
      </c>
      <c r="Q402" s="147">
        <v>1.3129999999999999E-2</v>
      </c>
      <c r="R402" s="147">
        <f>Q402*H402</f>
        <v>125.50466747</v>
      </c>
      <c r="S402" s="147">
        <v>0</v>
      </c>
      <c r="T402" s="148">
        <f>S402*H402</f>
        <v>0</v>
      </c>
      <c r="AR402" s="149" t="s">
        <v>120</v>
      </c>
      <c r="AT402" s="149" t="s">
        <v>311</v>
      </c>
      <c r="AU402" s="149" t="s">
        <v>90</v>
      </c>
      <c r="AY402" s="17" t="s">
        <v>309</v>
      </c>
      <c r="BE402" s="150">
        <f>IF(N402="základní",J402,0)</f>
        <v>0</v>
      </c>
      <c r="BF402" s="150">
        <f>IF(N402="snížená",J402,0)</f>
        <v>0</v>
      </c>
      <c r="BG402" s="150">
        <f>IF(N402="zákl. přenesená",J402,0)</f>
        <v>0</v>
      </c>
      <c r="BH402" s="150">
        <f>IF(N402="sníž. přenesená",J402,0)</f>
        <v>0</v>
      </c>
      <c r="BI402" s="150">
        <f>IF(N402="nulová",J402,0)</f>
        <v>0</v>
      </c>
      <c r="BJ402" s="17" t="s">
        <v>88</v>
      </c>
      <c r="BK402" s="150">
        <f>ROUND(I402*H402,2)</f>
        <v>0</v>
      </c>
      <c r="BL402" s="17" t="s">
        <v>120</v>
      </c>
      <c r="BM402" s="149" t="s">
        <v>1825</v>
      </c>
    </row>
    <row r="403" spans="2:65" s="1" customFormat="1" x14ac:dyDescent="0.2">
      <c r="B403" s="33"/>
      <c r="D403" s="151" t="s">
        <v>316</v>
      </c>
      <c r="F403" s="152" t="s">
        <v>1156</v>
      </c>
      <c r="I403" s="153"/>
      <c r="L403" s="33"/>
      <c r="M403" s="154"/>
      <c r="T403" s="57"/>
      <c r="AT403" s="17" t="s">
        <v>316</v>
      </c>
      <c r="AU403" s="17" t="s">
        <v>90</v>
      </c>
    </row>
    <row r="404" spans="2:65" s="1" customFormat="1" ht="97.5" x14ac:dyDescent="0.2">
      <c r="B404" s="33"/>
      <c r="D404" s="155" t="s">
        <v>318</v>
      </c>
      <c r="F404" s="156" t="s">
        <v>1826</v>
      </c>
      <c r="I404" s="153"/>
      <c r="L404" s="33"/>
      <c r="M404" s="154"/>
      <c r="T404" s="57"/>
      <c r="AT404" s="17" t="s">
        <v>318</v>
      </c>
      <c r="AU404" s="17" t="s">
        <v>90</v>
      </c>
    </row>
    <row r="405" spans="2:65" s="14" customFormat="1" x14ac:dyDescent="0.2">
      <c r="B405" s="176"/>
      <c r="D405" s="155" t="s">
        <v>455</v>
      </c>
      <c r="E405" s="177" t="s">
        <v>1</v>
      </c>
      <c r="F405" s="178" t="s">
        <v>1812</v>
      </c>
      <c r="H405" s="177" t="s">
        <v>1</v>
      </c>
      <c r="I405" s="179"/>
      <c r="L405" s="176"/>
      <c r="M405" s="180"/>
      <c r="T405" s="181"/>
      <c r="AT405" s="177" t="s">
        <v>455</v>
      </c>
      <c r="AU405" s="177" t="s">
        <v>90</v>
      </c>
      <c r="AV405" s="14" t="s">
        <v>88</v>
      </c>
      <c r="AW405" s="14" t="s">
        <v>37</v>
      </c>
      <c r="AX405" s="14" t="s">
        <v>81</v>
      </c>
      <c r="AY405" s="177" t="s">
        <v>309</v>
      </c>
    </row>
    <row r="406" spans="2:65" s="12" customFormat="1" x14ac:dyDescent="0.2">
      <c r="B406" s="157"/>
      <c r="D406" s="155" t="s">
        <v>455</v>
      </c>
      <c r="E406" s="158" t="s">
        <v>1</v>
      </c>
      <c r="F406" s="159" t="s">
        <v>1813</v>
      </c>
      <c r="H406" s="160">
        <v>1576.2</v>
      </c>
      <c r="I406" s="161"/>
      <c r="L406" s="157"/>
      <c r="M406" s="162"/>
      <c r="T406" s="163"/>
      <c r="AT406" s="158" t="s">
        <v>455</v>
      </c>
      <c r="AU406" s="158" t="s">
        <v>90</v>
      </c>
      <c r="AV406" s="12" t="s">
        <v>90</v>
      </c>
      <c r="AW406" s="12" t="s">
        <v>37</v>
      </c>
      <c r="AX406" s="12" t="s">
        <v>81</v>
      </c>
      <c r="AY406" s="158" t="s">
        <v>309</v>
      </c>
    </row>
    <row r="407" spans="2:65" s="12" customFormat="1" x14ac:dyDescent="0.2">
      <c r="B407" s="157"/>
      <c r="D407" s="155" t="s">
        <v>455</v>
      </c>
      <c r="E407" s="158" t="s">
        <v>1</v>
      </c>
      <c r="F407" s="159" t="s">
        <v>1814</v>
      </c>
      <c r="H407" s="160">
        <v>511.04199999999997</v>
      </c>
      <c r="I407" s="161"/>
      <c r="L407" s="157"/>
      <c r="M407" s="162"/>
      <c r="T407" s="163"/>
      <c r="AT407" s="158" t="s">
        <v>455</v>
      </c>
      <c r="AU407" s="158" t="s">
        <v>90</v>
      </c>
      <c r="AV407" s="12" t="s">
        <v>90</v>
      </c>
      <c r="AW407" s="12" t="s">
        <v>37</v>
      </c>
      <c r="AX407" s="12" t="s">
        <v>81</v>
      </c>
      <c r="AY407" s="158" t="s">
        <v>309</v>
      </c>
    </row>
    <row r="408" spans="2:65" s="15" customFormat="1" x14ac:dyDescent="0.2">
      <c r="B408" s="192"/>
      <c r="D408" s="155" t="s">
        <v>455</v>
      </c>
      <c r="E408" s="193" t="s">
        <v>1</v>
      </c>
      <c r="F408" s="194" t="s">
        <v>679</v>
      </c>
      <c r="H408" s="195">
        <v>2087.2420000000002</v>
      </c>
      <c r="I408" s="196"/>
      <c r="L408" s="192"/>
      <c r="M408" s="197"/>
      <c r="T408" s="198"/>
      <c r="AT408" s="193" t="s">
        <v>455</v>
      </c>
      <c r="AU408" s="193" t="s">
        <v>90</v>
      </c>
      <c r="AV408" s="15" t="s">
        <v>101</v>
      </c>
      <c r="AW408" s="15" t="s">
        <v>37</v>
      </c>
      <c r="AX408" s="15" t="s">
        <v>81</v>
      </c>
      <c r="AY408" s="193" t="s">
        <v>309</v>
      </c>
    </row>
    <row r="409" spans="2:65" s="12" customFormat="1" x14ac:dyDescent="0.2">
      <c r="B409" s="157"/>
      <c r="D409" s="155" t="s">
        <v>455</v>
      </c>
      <c r="E409" s="158" t="s">
        <v>1</v>
      </c>
      <c r="F409" s="159" t="s">
        <v>1815</v>
      </c>
      <c r="H409" s="160">
        <v>926.7</v>
      </c>
      <c r="I409" s="161"/>
      <c r="L409" s="157"/>
      <c r="M409" s="162"/>
      <c r="T409" s="163"/>
      <c r="AT409" s="158" t="s">
        <v>455</v>
      </c>
      <c r="AU409" s="158" t="s">
        <v>90</v>
      </c>
      <c r="AV409" s="12" t="s">
        <v>90</v>
      </c>
      <c r="AW409" s="12" t="s">
        <v>37</v>
      </c>
      <c r="AX409" s="12" t="s">
        <v>81</v>
      </c>
      <c r="AY409" s="158" t="s">
        <v>309</v>
      </c>
    </row>
    <row r="410" spans="2:65" s="12" customFormat="1" x14ac:dyDescent="0.2">
      <c r="B410" s="157"/>
      <c r="D410" s="155" t="s">
        <v>455</v>
      </c>
      <c r="E410" s="158" t="s">
        <v>1</v>
      </c>
      <c r="F410" s="159" t="s">
        <v>1816</v>
      </c>
      <c r="H410" s="160">
        <v>6881.8879999999999</v>
      </c>
      <c r="I410" s="161"/>
      <c r="L410" s="157"/>
      <c r="M410" s="162"/>
      <c r="T410" s="163"/>
      <c r="AT410" s="158" t="s">
        <v>455</v>
      </c>
      <c r="AU410" s="158" t="s">
        <v>90</v>
      </c>
      <c r="AV410" s="12" t="s">
        <v>90</v>
      </c>
      <c r="AW410" s="12" t="s">
        <v>37</v>
      </c>
      <c r="AX410" s="12" t="s">
        <v>81</v>
      </c>
      <c r="AY410" s="158" t="s">
        <v>309</v>
      </c>
    </row>
    <row r="411" spans="2:65" s="15" customFormat="1" x14ac:dyDescent="0.2">
      <c r="B411" s="192"/>
      <c r="D411" s="155" t="s">
        <v>455</v>
      </c>
      <c r="E411" s="193" t="s">
        <v>1</v>
      </c>
      <c r="F411" s="194" t="s">
        <v>679</v>
      </c>
      <c r="H411" s="195">
        <v>7808.5879999999997</v>
      </c>
      <c r="I411" s="196"/>
      <c r="L411" s="192"/>
      <c r="M411" s="197"/>
      <c r="T411" s="198"/>
      <c r="AT411" s="193" t="s">
        <v>455</v>
      </c>
      <c r="AU411" s="193" t="s">
        <v>90</v>
      </c>
      <c r="AV411" s="15" t="s">
        <v>101</v>
      </c>
      <c r="AW411" s="15" t="s">
        <v>37</v>
      </c>
      <c r="AX411" s="15" t="s">
        <v>81</v>
      </c>
      <c r="AY411" s="193" t="s">
        <v>309</v>
      </c>
    </row>
    <row r="412" spans="2:65" s="12" customFormat="1" x14ac:dyDescent="0.2">
      <c r="B412" s="157"/>
      <c r="D412" s="155" t="s">
        <v>455</v>
      </c>
      <c r="E412" s="158" t="s">
        <v>1</v>
      </c>
      <c r="F412" s="159" t="s">
        <v>1817</v>
      </c>
      <c r="H412" s="160">
        <v>181.488</v>
      </c>
      <c r="I412" s="161"/>
      <c r="L412" s="157"/>
      <c r="M412" s="162"/>
      <c r="T412" s="163"/>
      <c r="AT412" s="158" t="s">
        <v>455</v>
      </c>
      <c r="AU412" s="158" t="s">
        <v>90</v>
      </c>
      <c r="AV412" s="12" t="s">
        <v>90</v>
      </c>
      <c r="AW412" s="12" t="s">
        <v>37</v>
      </c>
      <c r="AX412" s="12" t="s">
        <v>81</v>
      </c>
      <c r="AY412" s="158" t="s">
        <v>309</v>
      </c>
    </row>
    <row r="413" spans="2:65" s="15" customFormat="1" x14ac:dyDescent="0.2">
      <c r="B413" s="192"/>
      <c r="D413" s="155" t="s">
        <v>455</v>
      </c>
      <c r="E413" s="193" t="s">
        <v>1</v>
      </c>
      <c r="F413" s="194" t="s">
        <v>679</v>
      </c>
      <c r="H413" s="195">
        <v>181.488</v>
      </c>
      <c r="I413" s="196"/>
      <c r="L413" s="192"/>
      <c r="M413" s="197"/>
      <c r="T413" s="198"/>
      <c r="AT413" s="193" t="s">
        <v>455</v>
      </c>
      <c r="AU413" s="193" t="s">
        <v>90</v>
      </c>
      <c r="AV413" s="15" t="s">
        <v>101</v>
      </c>
      <c r="AW413" s="15" t="s">
        <v>37</v>
      </c>
      <c r="AX413" s="15" t="s">
        <v>81</v>
      </c>
      <c r="AY413" s="193" t="s">
        <v>309</v>
      </c>
    </row>
    <row r="414" spans="2:65" s="12" customFormat="1" x14ac:dyDescent="0.2">
      <c r="B414" s="157"/>
      <c r="D414" s="155" t="s">
        <v>455</v>
      </c>
      <c r="E414" s="158" t="s">
        <v>1</v>
      </c>
      <c r="F414" s="159" t="s">
        <v>1827</v>
      </c>
      <c r="H414" s="160">
        <v>-518.69899999999996</v>
      </c>
      <c r="I414" s="161"/>
      <c r="L414" s="157"/>
      <c r="M414" s="162"/>
      <c r="T414" s="163"/>
      <c r="AT414" s="158" t="s">
        <v>455</v>
      </c>
      <c r="AU414" s="158" t="s">
        <v>90</v>
      </c>
      <c r="AV414" s="12" t="s">
        <v>90</v>
      </c>
      <c r="AW414" s="12" t="s">
        <v>37</v>
      </c>
      <c r="AX414" s="12" t="s">
        <v>81</v>
      </c>
      <c r="AY414" s="158" t="s">
        <v>309</v>
      </c>
    </row>
    <row r="415" spans="2:65" s="13" customFormat="1" x14ac:dyDescent="0.2">
      <c r="B415" s="164"/>
      <c r="D415" s="155" t="s">
        <v>455</v>
      </c>
      <c r="E415" s="165" t="s">
        <v>1</v>
      </c>
      <c r="F415" s="166" t="s">
        <v>457</v>
      </c>
      <c r="H415" s="167">
        <v>9558.6190000000006</v>
      </c>
      <c r="I415" s="168"/>
      <c r="L415" s="164"/>
      <c r="M415" s="169"/>
      <c r="T415" s="170"/>
      <c r="AT415" s="165" t="s">
        <v>455</v>
      </c>
      <c r="AU415" s="165" t="s">
        <v>90</v>
      </c>
      <c r="AV415" s="13" t="s">
        <v>120</v>
      </c>
      <c r="AW415" s="13" t="s">
        <v>37</v>
      </c>
      <c r="AX415" s="13" t="s">
        <v>88</v>
      </c>
      <c r="AY415" s="165" t="s">
        <v>309</v>
      </c>
    </row>
    <row r="416" spans="2:65" s="1" customFormat="1" ht="21.75" customHeight="1" x14ac:dyDescent="0.2">
      <c r="B416" s="137"/>
      <c r="C416" s="138" t="s">
        <v>936</v>
      </c>
      <c r="D416" s="138" t="s">
        <v>311</v>
      </c>
      <c r="E416" s="139" t="s">
        <v>1157</v>
      </c>
      <c r="F416" s="140" t="s">
        <v>1158</v>
      </c>
      <c r="G416" s="141" t="s">
        <v>360</v>
      </c>
      <c r="H416" s="142">
        <v>9558.6190000000006</v>
      </c>
      <c r="I416" s="143"/>
      <c r="J416" s="144">
        <f>ROUND(I416*H416,2)</f>
        <v>0</v>
      </c>
      <c r="K416" s="140" t="s">
        <v>610</v>
      </c>
      <c r="L416" s="33"/>
      <c r="M416" s="145" t="s">
        <v>1</v>
      </c>
      <c r="N416" s="146" t="s">
        <v>46</v>
      </c>
      <c r="P416" s="147">
        <f>O416*H416</f>
        <v>0</v>
      </c>
      <c r="Q416" s="147">
        <v>5.2500000000000003E-3</v>
      </c>
      <c r="R416" s="147">
        <f>Q416*H416</f>
        <v>50.182749750000006</v>
      </c>
      <c r="S416" s="147">
        <v>0</v>
      </c>
      <c r="T416" s="148">
        <f>S416*H416</f>
        <v>0</v>
      </c>
      <c r="AR416" s="149" t="s">
        <v>120</v>
      </c>
      <c r="AT416" s="149" t="s">
        <v>311</v>
      </c>
      <c r="AU416" s="149" t="s">
        <v>90</v>
      </c>
      <c r="AY416" s="17" t="s">
        <v>309</v>
      </c>
      <c r="BE416" s="150">
        <f>IF(N416="základní",J416,0)</f>
        <v>0</v>
      </c>
      <c r="BF416" s="150">
        <f>IF(N416="snížená",J416,0)</f>
        <v>0</v>
      </c>
      <c r="BG416" s="150">
        <f>IF(N416="zákl. přenesená",J416,0)</f>
        <v>0</v>
      </c>
      <c r="BH416" s="150">
        <f>IF(N416="sníž. přenesená",J416,0)</f>
        <v>0</v>
      </c>
      <c r="BI416" s="150">
        <f>IF(N416="nulová",J416,0)</f>
        <v>0</v>
      </c>
      <c r="BJ416" s="17" t="s">
        <v>88</v>
      </c>
      <c r="BK416" s="150">
        <f>ROUND(I416*H416,2)</f>
        <v>0</v>
      </c>
      <c r="BL416" s="17" t="s">
        <v>120</v>
      </c>
      <c r="BM416" s="149" t="s">
        <v>1828</v>
      </c>
    </row>
    <row r="417" spans="2:65" s="1" customFormat="1" x14ac:dyDescent="0.2">
      <c r="B417" s="33"/>
      <c r="D417" s="151" t="s">
        <v>316</v>
      </c>
      <c r="F417" s="152" t="s">
        <v>1160</v>
      </c>
      <c r="I417" s="153"/>
      <c r="L417" s="33"/>
      <c r="M417" s="154"/>
      <c r="T417" s="57"/>
      <c r="AT417" s="17" t="s">
        <v>316</v>
      </c>
      <c r="AU417" s="17" t="s">
        <v>90</v>
      </c>
    </row>
    <row r="418" spans="2:65" s="1" customFormat="1" ht="21.75" customHeight="1" x14ac:dyDescent="0.2">
      <c r="B418" s="137"/>
      <c r="C418" s="138" t="s">
        <v>474</v>
      </c>
      <c r="D418" s="138" t="s">
        <v>311</v>
      </c>
      <c r="E418" s="139" t="s">
        <v>1157</v>
      </c>
      <c r="F418" s="140" t="s">
        <v>1158</v>
      </c>
      <c r="G418" s="141" t="s">
        <v>360</v>
      </c>
      <c r="H418" s="142">
        <v>518.69899999999996</v>
      </c>
      <c r="I418" s="143"/>
      <c r="J418" s="144">
        <f>ROUND(I418*H418,2)</f>
        <v>0</v>
      </c>
      <c r="K418" s="140" t="s">
        <v>610</v>
      </c>
      <c r="L418" s="33"/>
      <c r="M418" s="145" t="s">
        <v>1</v>
      </c>
      <c r="N418" s="146" t="s">
        <v>46</v>
      </c>
      <c r="P418" s="147">
        <f>O418*H418</f>
        <v>0</v>
      </c>
      <c r="Q418" s="147">
        <v>5.2500000000000003E-3</v>
      </c>
      <c r="R418" s="147">
        <f>Q418*H418</f>
        <v>2.7231697499999998</v>
      </c>
      <c r="S418" s="147">
        <v>0</v>
      </c>
      <c r="T418" s="148">
        <f>S418*H418</f>
        <v>0</v>
      </c>
      <c r="AR418" s="149" t="s">
        <v>120</v>
      </c>
      <c r="AT418" s="149" t="s">
        <v>311</v>
      </c>
      <c r="AU418" s="149" t="s">
        <v>90</v>
      </c>
      <c r="AY418" s="17" t="s">
        <v>309</v>
      </c>
      <c r="BE418" s="150">
        <f>IF(N418="základní",J418,0)</f>
        <v>0</v>
      </c>
      <c r="BF418" s="150">
        <f>IF(N418="snížená",J418,0)</f>
        <v>0</v>
      </c>
      <c r="BG418" s="150">
        <f>IF(N418="zákl. přenesená",J418,0)</f>
        <v>0</v>
      </c>
      <c r="BH418" s="150">
        <f>IF(N418="sníž. přenesená",J418,0)</f>
        <v>0</v>
      </c>
      <c r="BI418" s="150">
        <f>IF(N418="nulová",J418,0)</f>
        <v>0</v>
      </c>
      <c r="BJ418" s="17" t="s">
        <v>88</v>
      </c>
      <c r="BK418" s="150">
        <f>ROUND(I418*H418,2)</f>
        <v>0</v>
      </c>
      <c r="BL418" s="17" t="s">
        <v>120</v>
      </c>
      <c r="BM418" s="149" t="s">
        <v>1829</v>
      </c>
    </row>
    <row r="419" spans="2:65" s="1" customFormat="1" x14ac:dyDescent="0.2">
      <c r="B419" s="33"/>
      <c r="D419" s="151" t="s">
        <v>316</v>
      </c>
      <c r="F419" s="152" t="s">
        <v>1160</v>
      </c>
      <c r="I419" s="153"/>
      <c r="L419" s="33"/>
      <c r="M419" s="154"/>
      <c r="T419" s="57"/>
      <c r="AT419" s="17" t="s">
        <v>316</v>
      </c>
      <c r="AU419" s="17" t="s">
        <v>90</v>
      </c>
    </row>
    <row r="420" spans="2:65" s="1" customFormat="1" ht="16.5" customHeight="1" x14ac:dyDescent="0.2">
      <c r="B420" s="137"/>
      <c r="C420" s="138" t="s">
        <v>961</v>
      </c>
      <c r="D420" s="138" t="s">
        <v>311</v>
      </c>
      <c r="E420" s="139" t="s">
        <v>1830</v>
      </c>
      <c r="F420" s="140" t="s">
        <v>1831</v>
      </c>
      <c r="G420" s="141" t="s">
        <v>360</v>
      </c>
      <c r="H420" s="142">
        <v>2775.3620000000001</v>
      </c>
      <c r="I420" s="143"/>
      <c r="J420" s="144">
        <f>ROUND(I420*H420,2)</f>
        <v>0</v>
      </c>
      <c r="K420" s="140" t="s">
        <v>610</v>
      </c>
      <c r="L420" s="33"/>
      <c r="M420" s="145" t="s">
        <v>1</v>
      </c>
      <c r="N420" s="146" t="s">
        <v>46</v>
      </c>
      <c r="P420" s="147">
        <f>O420*H420</f>
        <v>0</v>
      </c>
      <c r="Q420" s="147">
        <v>2.5999999999999998E-4</v>
      </c>
      <c r="R420" s="147">
        <f>Q420*H420</f>
        <v>0.72159412000000001</v>
      </c>
      <c r="S420" s="147">
        <v>0</v>
      </c>
      <c r="T420" s="148">
        <f>S420*H420</f>
        <v>0</v>
      </c>
      <c r="AR420" s="149" t="s">
        <v>120</v>
      </c>
      <c r="AT420" s="149" t="s">
        <v>311</v>
      </c>
      <c r="AU420" s="149" t="s">
        <v>90</v>
      </c>
      <c r="AY420" s="17" t="s">
        <v>309</v>
      </c>
      <c r="BE420" s="150">
        <f>IF(N420="základní",J420,0)</f>
        <v>0</v>
      </c>
      <c r="BF420" s="150">
        <f>IF(N420="snížená",J420,0)</f>
        <v>0</v>
      </c>
      <c r="BG420" s="150">
        <f>IF(N420="zákl. přenesená",J420,0)</f>
        <v>0</v>
      </c>
      <c r="BH420" s="150">
        <f>IF(N420="sníž. přenesená",J420,0)</f>
        <v>0</v>
      </c>
      <c r="BI420" s="150">
        <f>IF(N420="nulová",J420,0)</f>
        <v>0</v>
      </c>
      <c r="BJ420" s="17" t="s">
        <v>88</v>
      </c>
      <c r="BK420" s="150">
        <f>ROUND(I420*H420,2)</f>
        <v>0</v>
      </c>
      <c r="BL420" s="17" t="s">
        <v>120</v>
      </c>
      <c r="BM420" s="149" t="s">
        <v>1832</v>
      </c>
    </row>
    <row r="421" spans="2:65" s="1" customFormat="1" x14ac:dyDescent="0.2">
      <c r="B421" s="33"/>
      <c r="D421" s="151" t="s">
        <v>316</v>
      </c>
      <c r="F421" s="152" t="s">
        <v>1833</v>
      </c>
      <c r="I421" s="153"/>
      <c r="L421" s="33"/>
      <c r="M421" s="154"/>
      <c r="T421" s="57"/>
      <c r="AT421" s="17" t="s">
        <v>316</v>
      </c>
      <c r="AU421" s="17" t="s">
        <v>90</v>
      </c>
    </row>
    <row r="422" spans="2:65" s="12" customFormat="1" x14ac:dyDescent="0.2">
      <c r="B422" s="157"/>
      <c r="D422" s="155" t="s">
        <v>455</v>
      </c>
      <c r="E422" s="158" t="s">
        <v>1</v>
      </c>
      <c r="F422" s="159" t="s">
        <v>1834</v>
      </c>
      <c r="H422" s="160">
        <v>195.45</v>
      </c>
      <c r="I422" s="161"/>
      <c r="L422" s="157"/>
      <c r="M422" s="162"/>
      <c r="T422" s="163"/>
      <c r="AT422" s="158" t="s">
        <v>455</v>
      </c>
      <c r="AU422" s="158" t="s">
        <v>90</v>
      </c>
      <c r="AV422" s="12" t="s">
        <v>90</v>
      </c>
      <c r="AW422" s="12" t="s">
        <v>37</v>
      </c>
      <c r="AX422" s="12" t="s">
        <v>81</v>
      </c>
      <c r="AY422" s="158" t="s">
        <v>309</v>
      </c>
    </row>
    <row r="423" spans="2:65" s="12" customFormat="1" x14ac:dyDescent="0.2">
      <c r="B423" s="157"/>
      <c r="D423" s="155" t="s">
        <v>455</v>
      </c>
      <c r="E423" s="158" t="s">
        <v>1</v>
      </c>
      <c r="F423" s="159" t="s">
        <v>1835</v>
      </c>
      <c r="H423" s="160">
        <v>246.012</v>
      </c>
      <c r="I423" s="161"/>
      <c r="L423" s="157"/>
      <c r="M423" s="162"/>
      <c r="T423" s="163"/>
      <c r="AT423" s="158" t="s">
        <v>455</v>
      </c>
      <c r="AU423" s="158" t="s">
        <v>90</v>
      </c>
      <c r="AV423" s="12" t="s">
        <v>90</v>
      </c>
      <c r="AW423" s="12" t="s">
        <v>37</v>
      </c>
      <c r="AX423" s="12" t="s">
        <v>81</v>
      </c>
      <c r="AY423" s="158" t="s">
        <v>309</v>
      </c>
    </row>
    <row r="424" spans="2:65" s="12" customFormat="1" x14ac:dyDescent="0.2">
      <c r="B424" s="157"/>
      <c r="D424" s="155" t="s">
        <v>455</v>
      </c>
      <c r="E424" s="158" t="s">
        <v>1</v>
      </c>
      <c r="F424" s="159" t="s">
        <v>1836</v>
      </c>
      <c r="H424" s="160">
        <v>202.42500000000001</v>
      </c>
      <c r="I424" s="161"/>
      <c r="L424" s="157"/>
      <c r="M424" s="162"/>
      <c r="T424" s="163"/>
      <c r="AT424" s="158" t="s">
        <v>455</v>
      </c>
      <c r="AU424" s="158" t="s">
        <v>90</v>
      </c>
      <c r="AV424" s="12" t="s">
        <v>90</v>
      </c>
      <c r="AW424" s="12" t="s">
        <v>37</v>
      </c>
      <c r="AX424" s="12" t="s">
        <v>81</v>
      </c>
      <c r="AY424" s="158" t="s">
        <v>309</v>
      </c>
    </row>
    <row r="425" spans="2:65" s="12" customFormat="1" x14ac:dyDescent="0.2">
      <c r="B425" s="157"/>
      <c r="D425" s="155" t="s">
        <v>455</v>
      </c>
      <c r="E425" s="158" t="s">
        <v>1</v>
      </c>
      <c r="F425" s="159" t="s">
        <v>1837</v>
      </c>
      <c r="H425" s="160">
        <v>105.626</v>
      </c>
      <c r="I425" s="161"/>
      <c r="L425" s="157"/>
      <c r="M425" s="162"/>
      <c r="T425" s="163"/>
      <c r="AT425" s="158" t="s">
        <v>455</v>
      </c>
      <c r="AU425" s="158" t="s">
        <v>90</v>
      </c>
      <c r="AV425" s="12" t="s">
        <v>90</v>
      </c>
      <c r="AW425" s="12" t="s">
        <v>37</v>
      </c>
      <c r="AX425" s="12" t="s">
        <v>81</v>
      </c>
      <c r="AY425" s="158" t="s">
        <v>309</v>
      </c>
    </row>
    <row r="426" spans="2:65" s="12" customFormat="1" x14ac:dyDescent="0.2">
      <c r="B426" s="157"/>
      <c r="D426" s="155" t="s">
        <v>455</v>
      </c>
      <c r="E426" s="158" t="s">
        <v>1</v>
      </c>
      <c r="F426" s="159" t="s">
        <v>1838</v>
      </c>
      <c r="H426" s="160">
        <v>152.62</v>
      </c>
      <c r="I426" s="161"/>
      <c r="L426" s="157"/>
      <c r="M426" s="162"/>
      <c r="T426" s="163"/>
      <c r="AT426" s="158" t="s">
        <v>455</v>
      </c>
      <c r="AU426" s="158" t="s">
        <v>90</v>
      </c>
      <c r="AV426" s="12" t="s">
        <v>90</v>
      </c>
      <c r="AW426" s="12" t="s">
        <v>37</v>
      </c>
      <c r="AX426" s="12" t="s">
        <v>81</v>
      </c>
      <c r="AY426" s="158" t="s">
        <v>309</v>
      </c>
    </row>
    <row r="427" spans="2:65" s="12" customFormat="1" x14ac:dyDescent="0.2">
      <c r="B427" s="157"/>
      <c r="D427" s="155" t="s">
        <v>455</v>
      </c>
      <c r="E427" s="158" t="s">
        <v>1</v>
      </c>
      <c r="F427" s="159" t="s">
        <v>1839</v>
      </c>
      <c r="H427" s="160">
        <v>195.64</v>
      </c>
      <c r="I427" s="161"/>
      <c r="L427" s="157"/>
      <c r="M427" s="162"/>
      <c r="T427" s="163"/>
      <c r="AT427" s="158" t="s">
        <v>455</v>
      </c>
      <c r="AU427" s="158" t="s">
        <v>90</v>
      </c>
      <c r="AV427" s="12" t="s">
        <v>90</v>
      </c>
      <c r="AW427" s="12" t="s">
        <v>37</v>
      </c>
      <c r="AX427" s="12" t="s">
        <v>81</v>
      </c>
      <c r="AY427" s="158" t="s">
        <v>309</v>
      </c>
    </row>
    <row r="428" spans="2:65" s="12" customFormat="1" x14ac:dyDescent="0.2">
      <c r="B428" s="157"/>
      <c r="D428" s="155" t="s">
        <v>455</v>
      </c>
      <c r="E428" s="158" t="s">
        <v>1</v>
      </c>
      <c r="F428" s="159" t="s">
        <v>1840</v>
      </c>
      <c r="H428" s="160">
        <v>1677.5889999999999</v>
      </c>
      <c r="I428" s="161"/>
      <c r="L428" s="157"/>
      <c r="M428" s="162"/>
      <c r="T428" s="163"/>
      <c r="AT428" s="158" t="s">
        <v>455</v>
      </c>
      <c r="AU428" s="158" t="s">
        <v>90</v>
      </c>
      <c r="AV428" s="12" t="s">
        <v>90</v>
      </c>
      <c r="AW428" s="12" t="s">
        <v>37</v>
      </c>
      <c r="AX428" s="12" t="s">
        <v>81</v>
      </c>
      <c r="AY428" s="158" t="s">
        <v>309</v>
      </c>
    </row>
    <row r="429" spans="2:65" s="13" customFormat="1" x14ac:dyDescent="0.2">
      <c r="B429" s="164"/>
      <c r="D429" s="155" t="s">
        <v>455</v>
      </c>
      <c r="E429" s="165" t="s">
        <v>1</v>
      </c>
      <c r="F429" s="166" t="s">
        <v>457</v>
      </c>
      <c r="H429" s="167">
        <v>2775.3620000000001</v>
      </c>
      <c r="I429" s="168"/>
      <c r="L429" s="164"/>
      <c r="M429" s="169"/>
      <c r="T429" s="170"/>
      <c r="AT429" s="165" t="s">
        <v>455</v>
      </c>
      <c r="AU429" s="165" t="s">
        <v>90</v>
      </c>
      <c r="AV429" s="13" t="s">
        <v>120</v>
      </c>
      <c r="AW429" s="13" t="s">
        <v>37</v>
      </c>
      <c r="AX429" s="13" t="s">
        <v>88</v>
      </c>
      <c r="AY429" s="165" t="s">
        <v>309</v>
      </c>
    </row>
    <row r="430" spans="2:65" s="1" customFormat="1" ht="16.5" customHeight="1" x14ac:dyDescent="0.2">
      <c r="B430" s="137"/>
      <c r="C430" s="138" t="s">
        <v>478</v>
      </c>
      <c r="D430" s="138" t="s">
        <v>311</v>
      </c>
      <c r="E430" s="139" t="s">
        <v>1841</v>
      </c>
      <c r="F430" s="140" t="s">
        <v>1842</v>
      </c>
      <c r="G430" s="141" t="s">
        <v>360</v>
      </c>
      <c r="H430" s="142">
        <v>390.9</v>
      </c>
      <c r="I430" s="143"/>
      <c r="J430" s="144">
        <f>ROUND(I430*H430,2)</f>
        <v>0</v>
      </c>
      <c r="K430" s="140" t="s">
        <v>610</v>
      </c>
      <c r="L430" s="33"/>
      <c r="M430" s="145" t="s">
        <v>1</v>
      </c>
      <c r="N430" s="146" t="s">
        <v>46</v>
      </c>
      <c r="P430" s="147">
        <f>O430*H430</f>
        <v>0</v>
      </c>
      <c r="Q430" s="147">
        <v>4.3800000000000002E-3</v>
      </c>
      <c r="R430" s="147">
        <f>Q430*H430</f>
        <v>1.7121420000000001</v>
      </c>
      <c r="S430" s="147">
        <v>0</v>
      </c>
      <c r="T430" s="148">
        <f>S430*H430</f>
        <v>0</v>
      </c>
      <c r="AR430" s="149" t="s">
        <v>120</v>
      </c>
      <c r="AT430" s="149" t="s">
        <v>311</v>
      </c>
      <c r="AU430" s="149" t="s">
        <v>90</v>
      </c>
      <c r="AY430" s="17" t="s">
        <v>309</v>
      </c>
      <c r="BE430" s="150">
        <f>IF(N430="základní",J430,0)</f>
        <v>0</v>
      </c>
      <c r="BF430" s="150">
        <f>IF(N430="snížená",J430,0)</f>
        <v>0</v>
      </c>
      <c r="BG430" s="150">
        <f>IF(N430="zákl. přenesená",J430,0)</f>
        <v>0</v>
      </c>
      <c r="BH430" s="150">
        <f>IF(N430="sníž. přenesená",J430,0)</f>
        <v>0</v>
      </c>
      <c r="BI430" s="150">
        <f>IF(N430="nulová",J430,0)</f>
        <v>0</v>
      </c>
      <c r="BJ430" s="17" t="s">
        <v>88</v>
      </c>
      <c r="BK430" s="150">
        <f>ROUND(I430*H430,2)</f>
        <v>0</v>
      </c>
      <c r="BL430" s="17" t="s">
        <v>120</v>
      </c>
      <c r="BM430" s="149" t="s">
        <v>1843</v>
      </c>
    </row>
    <row r="431" spans="2:65" s="1" customFormat="1" x14ac:dyDescent="0.2">
      <c r="B431" s="33"/>
      <c r="D431" s="151" t="s">
        <v>316</v>
      </c>
      <c r="F431" s="152" t="s">
        <v>1844</v>
      </c>
      <c r="I431" s="153"/>
      <c r="L431" s="33"/>
      <c r="M431" s="154"/>
      <c r="T431" s="57"/>
      <c r="AT431" s="17" t="s">
        <v>316</v>
      </c>
      <c r="AU431" s="17" t="s">
        <v>90</v>
      </c>
    </row>
    <row r="432" spans="2:65" s="12" customFormat="1" x14ac:dyDescent="0.2">
      <c r="B432" s="157"/>
      <c r="D432" s="155" t="s">
        <v>455</v>
      </c>
      <c r="E432" s="158" t="s">
        <v>1</v>
      </c>
      <c r="F432" s="159" t="s">
        <v>1845</v>
      </c>
      <c r="H432" s="160">
        <v>390.9</v>
      </c>
      <c r="I432" s="161"/>
      <c r="L432" s="157"/>
      <c r="M432" s="162"/>
      <c r="T432" s="163"/>
      <c r="AT432" s="158" t="s">
        <v>455</v>
      </c>
      <c r="AU432" s="158" t="s">
        <v>90</v>
      </c>
      <c r="AV432" s="12" t="s">
        <v>90</v>
      </c>
      <c r="AW432" s="12" t="s">
        <v>37</v>
      </c>
      <c r="AX432" s="12" t="s">
        <v>81</v>
      </c>
      <c r="AY432" s="158" t="s">
        <v>309</v>
      </c>
    </row>
    <row r="433" spans="2:65" s="13" customFormat="1" x14ac:dyDescent="0.2">
      <c r="B433" s="164"/>
      <c r="D433" s="155" t="s">
        <v>455</v>
      </c>
      <c r="E433" s="165" t="s">
        <v>1</v>
      </c>
      <c r="F433" s="166" t="s">
        <v>457</v>
      </c>
      <c r="H433" s="167">
        <v>390.9</v>
      </c>
      <c r="I433" s="168"/>
      <c r="L433" s="164"/>
      <c r="M433" s="169"/>
      <c r="T433" s="170"/>
      <c r="AT433" s="165" t="s">
        <v>455</v>
      </c>
      <c r="AU433" s="165" t="s">
        <v>90</v>
      </c>
      <c r="AV433" s="13" t="s">
        <v>120</v>
      </c>
      <c r="AW433" s="13" t="s">
        <v>37</v>
      </c>
      <c r="AX433" s="13" t="s">
        <v>88</v>
      </c>
      <c r="AY433" s="165" t="s">
        <v>309</v>
      </c>
    </row>
    <row r="434" spans="2:65" s="1" customFormat="1" ht="16.5" customHeight="1" x14ac:dyDescent="0.2">
      <c r="B434" s="137"/>
      <c r="C434" s="138" t="s">
        <v>988</v>
      </c>
      <c r="D434" s="138" t="s">
        <v>311</v>
      </c>
      <c r="E434" s="139" t="s">
        <v>1846</v>
      </c>
      <c r="F434" s="140" t="s">
        <v>1847</v>
      </c>
      <c r="G434" s="141" t="s">
        <v>360</v>
      </c>
      <c r="H434" s="142">
        <v>258.24599999999998</v>
      </c>
      <c r="I434" s="143"/>
      <c r="J434" s="144">
        <f>ROUND(I434*H434,2)</f>
        <v>0</v>
      </c>
      <c r="K434" s="140" t="s">
        <v>366</v>
      </c>
      <c r="L434" s="33"/>
      <c r="M434" s="145" t="s">
        <v>1</v>
      </c>
      <c r="N434" s="146" t="s">
        <v>46</v>
      </c>
      <c r="P434" s="147">
        <f>O434*H434</f>
        <v>0</v>
      </c>
      <c r="Q434" s="147">
        <v>1.3999999999999999E-4</v>
      </c>
      <c r="R434" s="147">
        <f>Q434*H434</f>
        <v>3.6154439999999996E-2</v>
      </c>
      <c r="S434" s="147">
        <v>0</v>
      </c>
      <c r="T434" s="148">
        <f>S434*H434</f>
        <v>0</v>
      </c>
      <c r="AR434" s="149" t="s">
        <v>120</v>
      </c>
      <c r="AT434" s="149" t="s">
        <v>311</v>
      </c>
      <c r="AU434" s="149" t="s">
        <v>90</v>
      </c>
      <c r="AY434" s="17" t="s">
        <v>309</v>
      </c>
      <c r="BE434" s="150">
        <f>IF(N434="základní",J434,0)</f>
        <v>0</v>
      </c>
      <c r="BF434" s="150">
        <f>IF(N434="snížená",J434,0)</f>
        <v>0</v>
      </c>
      <c r="BG434" s="150">
        <f>IF(N434="zákl. přenesená",J434,0)</f>
        <v>0</v>
      </c>
      <c r="BH434" s="150">
        <f>IF(N434="sníž. přenesená",J434,0)</f>
        <v>0</v>
      </c>
      <c r="BI434" s="150">
        <f>IF(N434="nulová",J434,0)</f>
        <v>0</v>
      </c>
      <c r="BJ434" s="17" t="s">
        <v>88</v>
      </c>
      <c r="BK434" s="150">
        <f>ROUND(I434*H434,2)</f>
        <v>0</v>
      </c>
      <c r="BL434" s="17" t="s">
        <v>120</v>
      </c>
      <c r="BM434" s="149" t="s">
        <v>1848</v>
      </c>
    </row>
    <row r="435" spans="2:65" s="1" customFormat="1" ht="19.5" x14ac:dyDescent="0.2">
      <c r="B435" s="33"/>
      <c r="D435" s="155" t="s">
        <v>318</v>
      </c>
      <c r="F435" s="156" t="s">
        <v>699</v>
      </c>
      <c r="I435" s="153"/>
      <c r="L435" s="33"/>
      <c r="M435" s="154"/>
      <c r="T435" s="57"/>
      <c r="AT435" s="17" t="s">
        <v>318</v>
      </c>
      <c r="AU435" s="17" t="s">
        <v>90</v>
      </c>
    </row>
    <row r="436" spans="2:65" s="1" customFormat="1" ht="16.5" customHeight="1" x14ac:dyDescent="0.2">
      <c r="B436" s="137"/>
      <c r="C436" s="138" t="s">
        <v>483</v>
      </c>
      <c r="D436" s="138" t="s">
        <v>311</v>
      </c>
      <c r="E436" s="139" t="s">
        <v>1846</v>
      </c>
      <c r="F436" s="140" t="s">
        <v>1847</v>
      </c>
      <c r="G436" s="141" t="s">
        <v>360</v>
      </c>
      <c r="H436" s="142">
        <v>397.875</v>
      </c>
      <c r="I436" s="143"/>
      <c r="J436" s="144">
        <f>ROUND(I436*H436,2)</f>
        <v>0</v>
      </c>
      <c r="K436" s="140" t="s">
        <v>366</v>
      </c>
      <c r="L436" s="33"/>
      <c r="M436" s="145" t="s">
        <v>1</v>
      </c>
      <c r="N436" s="146" t="s">
        <v>46</v>
      </c>
      <c r="P436" s="147">
        <f>O436*H436</f>
        <v>0</v>
      </c>
      <c r="Q436" s="147">
        <v>1.3999999999999999E-4</v>
      </c>
      <c r="R436" s="147">
        <f>Q436*H436</f>
        <v>5.5702499999999995E-2</v>
      </c>
      <c r="S436" s="147">
        <v>0</v>
      </c>
      <c r="T436" s="148">
        <f>S436*H436</f>
        <v>0</v>
      </c>
      <c r="AR436" s="149" t="s">
        <v>120</v>
      </c>
      <c r="AT436" s="149" t="s">
        <v>311</v>
      </c>
      <c r="AU436" s="149" t="s">
        <v>90</v>
      </c>
      <c r="AY436" s="17" t="s">
        <v>309</v>
      </c>
      <c r="BE436" s="150">
        <f>IF(N436="základní",J436,0)</f>
        <v>0</v>
      </c>
      <c r="BF436" s="150">
        <f>IF(N436="snížená",J436,0)</f>
        <v>0</v>
      </c>
      <c r="BG436" s="150">
        <f>IF(N436="zákl. přenesená",J436,0)</f>
        <v>0</v>
      </c>
      <c r="BH436" s="150">
        <f>IF(N436="sníž. přenesená",J436,0)</f>
        <v>0</v>
      </c>
      <c r="BI436" s="150">
        <f>IF(N436="nulová",J436,0)</f>
        <v>0</v>
      </c>
      <c r="BJ436" s="17" t="s">
        <v>88</v>
      </c>
      <c r="BK436" s="150">
        <f>ROUND(I436*H436,2)</f>
        <v>0</v>
      </c>
      <c r="BL436" s="17" t="s">
        <v>120</v>
      </c>
      <c r="BM436" s="149" t="s">
        <v>1849</v>
      </c>
    </row>
    <row r="437" spans="2:65" s="1" customFormat="1" ht="19.5" x14ac:dyDescent="0.2">
      <c r="B437" s="33"/>
      <c r="D437" s="155" t="s">
        <v>318</v>
      </c>
      <c r="F437" s="156" t="s">
        <v>699</v>
      </c>
      <c r="I437" s="153"/>
      <c r="L437" s="33"/>
      <c r="M437" s="154"/>
      <c r="T437" s="57"/>
      <c r="AT437" s="17" t="s">
        <v>318</v>
      </c>
      <c r="AU437" s="17" t="s">
        <v>90</v>
      </c>
    </row>
    <row r="438" spans="2:65" s="1" customFormat="1" ht="24.2" customHeight="1" x14ac:dyDescent="0.2">
      <c r="B438" s="137"/>
      <c r="C438" s="138" t="s">
        <v>999</v>
      </c>
      <c r="D438" s="138" t="s">
        <v>311</v>
      </c>
      <c r="E438" s="139" t="s">
        <v>1850</v>
      </c>
      <c r="F438" s="140" t="s">
        <v>1851</v>
      </c>
      <c r="G438" s="141" t="s">
        <v>360</v>
      </c>
      <c r="H438" s="142">
        <v>202.42500000000001</v>
      </c>
      <c r="I438" s="143"/>
      <c r="J438" s="144">
        <f>ROUND(I438*H438,2)</f>
        <v>0</v>
      </c>
      <c r="K438" s="140" t="s">
        <v>610</v>
      </c>
      <c r="L438" s="33"/>
      <c r="M438" s="145" t="s">
        <v>1</v>
      </c>
      <c r="N438" s="146" t="s">
        <v>46</v>
      </c>
      <c r="P438" s="147">
        <f>O438*H438</f>
        <v>0</v>
      </c>
      <c r="Q438" s="147">
        <v>8.6800000000000002E-3</v>
      </c>
      <c r="R438" s="147">
        <f>Q438*H438</f>
        <v>1.7570490000000001</v>
      </c>
      <c r="S438" s="147">
        <v>0</v>
      </c>
      <c r="T438" s="148">
        <f>S438*H438</f>
        <v>0</v>
      </c>
      <c r="AR438" s="149" t="s">
        <v>120</v>
      </c>
      <c r="AT438" s="149" t="s">
        <v>311</v>
      </c>
      <c r="AU438" s="149" t="s">
        <v>90</v>
      </c>
      <c r="AY438" s="17" t="s">
        <v>309</v>
      </c>
      <c r="BE438" s="150">
        <f>IF(N438="základní",J438,0)</f>
        <v>0</v>
      </c>
      <c r="BF438" s="150">
        <f>IF(N438="snížená",J438,0)</f>
        <v>0</v>
      </c>
      <c r="BG438" s="150">
        <f>IF(N438="zákl. přenesená",J438,0)</f>
        <v>0</v>
      </c>
      <c r="BH438" s="150">
        <f>IF(N438="sníž. přenesená",J438,0)</f>
        <v>0</v>
      </c>
      <c r="BI438" s="150">
        <f>IF(N438="nulová",J438,0)</f>
        <v>0</v>
      </c>
      <c r="BJ438" s="17" t="s">
        <v>88</v>
      </c>
      <c r="BK438" s="150">
        <f>ROUND(I438*H438,2)</f>
        <v>0</v>
      </c>
      <c r="BL438" s="17" t="s">
        <v>120</v>
      </c>
      <c r="BM438" s="149" t="s">
        <v>1852</v>
      </c>
    </row>
    <row r="439" spans="2:65" s="1" customFormat="1" x14ac:dyDescent="0.2">
      <c r="B439" s="33"/>
      <c r="D439" s="151" t="s">
        <v>316</v>
      </c>
      <c r="F439" s="152" t="s">
        <v>1853</v>
      </c>
      <c r="I439" s="153"/>
      <c r="L439" s="33"/>
      <c r="M439" s="154"/>
      <c r="T439" s="57"/>
      <c r="AT439" s="17" t="s">
        <v>316</v>
      </c>
      <c r="AU439" s="17" t="s">
        <v>90</v>
      </c>
    </row>
    <row r="440" spans="2:65" s="12" customFormat="1" x14ac:dyDescent="0.2">
      <c r="B440" s="157"/>
      <c r="D440" s="155" t="s">
        <v>455</v>
      </c>
      <c r="E440" s="158" t="s">
        <v>1</v>
      </c>
      <c r="F440" s="159" t="s">
        <v>1836</v>
      </c>
      <c r="H440" s="160">
        <v>202.42500000000001</v>
      </c>
      <c r="I440" s="161"/>
      <c r="L440" s="157"/>
      <c r="M440" s="162"/>
      <c r="T440" s="163"/>
      <c r="AT440" s="158" t="s">
        <v>455</v>
      </c>
      <c r="AU440" s="158" t="s">
        <v>90</v>
      </c>
      <c r="AV440" s="12" t="s">
        <v>90</v>
      </c>
      <c r="AW440" s="12" t="s">
        <v>37</v>
      </c>
      <c r="AX440" s="12" t="s">
        <v>81</v>
      </c>
      <c r="AY440" s="158" t="s">
        <v>309</v>
      </c>
    </row>
    <row r="441" spans="2:65" s="13" customFormat="1" x14ac:dyDescent="0.2">
      <c r="B441" s="164"/>
      <c r="D441" s="155" t="s">
        <v>455</v>
      </c>
      <c r="E441" s="165" t="s">
        <v>1</v>
      </c>
      <c r="F441" s="166" t="s">
        <v>457</v>
      </c>
      <c r="H441" s="167">
        <v>202.42500000000001</v>
      </c>
      <c r="I441" s="168"/>
      <c r="L441" s="164"/>
      <c r="M441" s="169"/>
      <c r="T441" s="170"/>
      <c r="AT441" s="165" t="s">
        <v>455</v>
      </c>
      <c r="AU441" s="165" t="s">
        <v>90</v>
      </c>
      <c r="AV441" s="13" t="s">
        <v>120</v>
      </c>
      <c r="AW441" s="13" t="s">
        <v>37</v>
      </c>
      <c r="AX441" s="13" t="s">
        <v>88</v>
      </c>
      <c r="AY441" s="165" t="s">
        <v>309</v>
      </c>
    </row>
    <row r="442" spans="2:65" s="1" customFormat="1" ht="16.5" customHeight="1" x14ac:dyDescent="0.2">
      <c r="B442" s="137"/>
      <c r="C442" s="182" t="s">
        <v>488</v>
      </c>
      <c r="D442" s="182" t="s">
        <v>643</v>
      </c>
      <c r="E442" s="183" t="s">
        <v>1854</v>
      </c>
      <c r="F442" s="184" t="s">
        <v>1855</v>
      </c>
      <c r="G442" s="185" t="s">
        <v>360</v>
      </c>
      <c r="H442" s="186">
        <v>222.66800000000001</v>
      </c>
      <c r="I442" s="187"/>
      <c r="J442" s="188">
        <f>ROUND(I442*H442,2)</f>
        <v>0</v>
      </c>
      <c r="K442" s="184" t="s">
        <v>366</v>
      </c>
      <c r="L442" s="189"/>
      <c r="M442" s="190" t="s">
        <v>1</v>
      </c>
      <c r="N442" s="191" t="s">
        <v>46</v>
      </c>
      <c r="P442" s="147">
        <f>O442*H442</f>
        <v>0</v>
      </c>
      <c r="Q442" s="147">
        <v>6.0000000000000001E-3</v>
      </c>
      <c r="R442" s="147">
        <f>Q442*H442</f>
        <v>1.3360080000000001</v>
      </c>
      <c r="S442" s="147">
        <v>0</v>
      </c>
      <c r="T442" s="148">
        <f>S442*H442</f>
        <v>0</v>
      </c>
      <c r="AR442" s="149" t="s">
        <v>329</v>
      </c>
      <c r="AT442" s="149" t="s">
        <v>643</v>
      </c>
      <c r="AU442" s="149" t="s">
        <v>90</v>
      </c>
      <c r="AY442" s="17" t="s">
        <v>309</v>
      </c>
      <c r="BE442" s="150">
        <f>IF(N442="základní",J442,0)</f>
        <v>0</v>
      </c>
      <c r="BF442" s="150">
        <f>IF(N442="snížená",J442,0)</f>
        <v>0</v>
      </c>
      <c r="BG442" s="150">
        <f>IF(N442="zákl. přenesená",J442,0)</f>
        <v>0</v>
      </c>
      <c r="BH442" s="150">
        <f>IF(N442="sníž. přenesená",J442,0)</f>
        <v>0</v>
      </c>
      <c r="BI442" s="150">
        <f>IF(N442="nulová",J442,0)</f>
        <v>0</v>
      </c>
      <c r="BJ442" s="17" t="s">
        <v>88</v>
      </c>
      <c r="BK442" s="150">
        <f>ROUND(I442*H442,2)</f>
        <v>0</v>
      </c>
      <c r="BL442" s="17" t="s">
        <v>120</v>
      </c>
      <c r="BM442" s="149" t="s">
        <v>1856</v>
      </c>
    </row>
    <row r="443" spans="2:65" s="1" customFormat="1" ht="19.5" x14ac:dyDescent="0.2">
      <c r="B443" s="33"/>
      <c r="D443" s="155" t="s">
        <v>318</v>
      </c>
      <c r="F443" s="156" t="s">
        <v>699</v>
      </c>
      <c r="I443" s="153"/>
      <c r="L443" s="33"/>
      <c r="M443" s="154"/>
      <c r="T443" s="57"/>
      <c r="AT443" s="17" t="s">
        <v>318</v>
      </c>
      <c r="AU443" s="17" t="s">
        <v>90</v>
      </c>
    </row>
    <row r="444" spans="2:65" s="12" customFormat="1" x14ac:dyDescent="0.2">
      <c r="B444" s="157"/>
      <c r="D444" s="155" t="s">
        <v>455</v>
      </c>
      <c r="F444" s="159" t="s">
        <v>1857</v>
      </c>
      <c r="H444" s="160">
        <v>222.66800000000001</v>
      </c>
      <c r="I444" s="161"/>
      <c r="L444" s="157"/>
      <c r="M444" s="162"/>
      <c r="T444" s="163"/>
      <c r="AT444" s="158" t="s">
        <v>455</v>
      </c>
      <c r="AU444" s="158" t="s">
        <v>90</v>
      </c>
      <c r="AV444" s="12" t="s">
        <v>90</v>
      </c>
      <c r="AW444" s="12" t="s">
        <v>3</v>
      </c>
      <c r="AX444" s="12" t="s">
        <v>88</v>
      </c>
      <c r="AY444" s="158" t="s">
        <v>309</v>
      </c>
    </row>
    <row r="445" spans="2:65" s="1" customFormat="1" ht="24.2" customHeight="1" x14ac:dyDescent="0.2">
      <c r="B445" s="137"/>
      <c r="C445" s="138" t="s">
        <v>1011</v>
      </c>
      <c r="D445" s="138" t="s">
        <v>311</v>
      </c>
      <c r="E445" s="139" t="s">
        <v>1858</v>
      </c>
      <c r="F445" s="140" t="s">
        <v>1859</v>
      </c>
      <c r="G445" s="141" t="s">
        <v>360</v>
      </c>
      <c r="H445" s="142">
        <v>149.69999999999999</v>
      </c>
      <c r="I445" s="143"/>
      <c r="J445" s="144">
        <f>ROUND(I445*H445,2)</f>
        <v>0</v>
      </c>
      <c r="K445" s="140" t="s">
        <v>610</v>
      </c>
      <c r="L445" s="33"/>
      <c r="M445" s="145" t="s">
        <v>1</v>
      </c>
      <c r="N445" s="146" t="s">
        <v>46</v>
      </c>
      <c r="P445" s="147">
        <f>O445*H445</f>
        <v>0</v>
      </c>
      <c r="Q445" s="147">
        <v>8.8400000000000006E-3</v>
      </c>
      <c r="R445" s="147">
        <f>Q445*H445</f>
        <v>1.323348</v>
      </c>
      <c r="S445" s="147">
        <v>0</v>
      </c>
      <c r="T445" s="148">
        <f>S445*H445</f>
        <v>0</v>
      </c>
      <c r="AR445" s="149" t="s">
        <v>120</v>
      </c>
      <c r="AT445" s="149" t="s">
        <v>311</v>
      </c>
      <c r="AU445" s="149" t="s">
        <v>90</v>
      </c>
      <c r="AY445" s="17" t="s">
        <v>309</v>
      </c>
      <c r="BE445" s="150">
        <f>IF(N445="základní",J445,0)</f>
        <v>0</v>
      </c>
      <c r="BF445" s="150">
        <f>IF(N445="snížená",J445,0)</f>
        <v>0</v>
      </c>
      <c r="BG445" s="150">
        <f>IF(N445="zákl. přenesená",J445,0)</f>
        <v>0</v>
      </c>
      <c r="BH445" s="150">
        <f>IF(N445="sníž. přenesená",J445,0)</f>
        <v>0</v>
      </c>
      <c r="BI445" s="150">
        <f>IF(N445="nulová",J445,0)</f>
        <v>0</v>
      </c>
      <c r="BJ445" s="17" t="s">
        <v>88</v>
      </c>
      <c r="BK445" s="150">
        <f>ROUND(I445*H445,2)</f>
        <v>0</v>
      </c>
      <c r="BL445" s="17" t="s">
        <v>120</v>
      </c>
      <c r="BM445" s="149" t="s">
        <v>1860</v>
      </c>
    </row>
    <row r="446" spans="2:65" s="1" customFormat="1" x14ac:dyDescent="0.2">
      <c r="B446" s="33"/>
      <c r="D446" s="151" t="s">
        <v>316</v>
      </c>
      <c r="F446" s="152" t="s">
        <v>1861</v>
      </c>
      <c r="I446" s="153"/>
      <c r="L446" s="33"/>
      <c r="M446" s="154"/>
      <c r="T446" s="57"/>
      <c r="AT446" s="17" t="s">
        <v>316</v>
      </c>
      <c r="AU446" s="17" t="s">
        <v>90</v>
      </c>
    </row>
    <row r="447" spans="2:65" s="1" customFormat="1" ht="16.5" customHeight="1" x14ac:dyDescent="0.2">
      <c r="B447" s="137"/>
      <c r="C447" s="182" t="s">
        <v>494</v>
      </c>
      <c r="D447" s="182" t="s">
        <v>643</v>
      </c>
      <c r="E447" s="183" t="s">
        <v>1862</v>
      </c>
      <c r="F447" s="184" t="s">
        <v>1863</v>
      </c>
      <c r="G447" s="185" t="s">
        <v>360</v>
      </c>
      <c r="H447" s="186">
        <v>164.67</v>
      </c>
      <c r="I447" s="187"/>
      <c r="J447" s="188">
        <f>ROUND(I447*H447,2)</f>
        <v>0</v>
      </c>
      <c r="K447" s="184" t="s">
        <v>366</v>
      </c>
      <c r="L447" s="189"/>
      <c r="M447" s="190" t="s">
        <v>1</v>
      </c>
      <c r="N447" s="191" t="s">
        <v>46</v>
      </c>
      <c r="P447" s="147">
        <f>O447*H447</f>
        <v>0</v>
      </c>
      <c r="Q447" s="147">
        <v>7.7999999999999996E-3</v>
      </c>
      <c r="R447" s="147">
        <f>Q447*H447</f>
        <v>1.2844259999999998</v>
      </c>
      <c r="S447" s="147">
        <v>0</v>
      </c>
      <c r="T447" s="148">
        <f>S447*H447</f>
        <v>0</v>
      </c>
      <c r="AR447" s="149" t="s">
        <v>329</v>
      </c>
      <c r="AT447" s="149" t="s">
        <v>643</v>
      </c>
      <c r="AU447" s="149" t="s">
        <v>90</v>
      </c>
      <c r="AY447" s="17" t="s">
        <v>309</v>
      </c>
      <c r="BE447" s="150">
        <f>IF(N447="základní",J447,0)</f>
        <v>0</v>
      </c>
      <c r="BF447" s="150">
        <f>IF(N447="snížená",J447,0)</f>
        <v>0</v>
      </c>
      <c r="BG447" s="150">
        <f>IF(N447="zákl. přenesená",J447,0)</f>
        <v>0</v>
      </c>
      <c r="BH447" s="150">
        <f>IF(N447="sníž. přenesená",J447,0)</f>
        <v>0</v>
      </c>
      <c r="BI447" s="150">
        <f>IF(N447="nulová",J447,0)</f>
        <v>0</v>
      </c>
      <c r="BJ447" s="17" t="s">
        <v>88</v>
      </c>
      <c r="BK447" s="150">
        <f>ROUND(I447*H447,2)</f>
        <v>0</v>
      </c>
      <c r="BL447" s="17" t="s">
        <v>120</v>
      </c>
      <c r="BM447" s="149" t="s">
        <v>1864</v>
      </c>
    </row>
    <row r="448" spans="2:65" s="12" customFormat="1" x14ac:dyDescent="0.2">
      <c r="B448" s="157"/>
      <c r="D448" s="155" t="s">
        <v>455</v>
      </c>
      <c r="F448" s="159" t="s">
        <v>1865</v>
      </c>
      <c r="H448" s="160">
        <v>164.67</v>
      </c>
      <c r="I448" s="161"/>
      <c r="L448" s="157"/>
      <c r="M448" s="162"/>
      <c r="T448" s="163"/>
      <c r="AT448" s="158" t="s">
        <v>455</v>
      </c>
      <c r="AU448" s="158" t="s">
        <v>90</v>
      </c>
      <c r="AV448" s="12" t="s">
        <v>90</v>
      </c>
      <c r="AW448" s="12" t="s">
        <v>3</v>
      </c>
      <c r="AX448" s="12" t="s">
        <v>88</v>
      </c>
      <c r="AY448" s="158" t="s">
        <v>309</v>
      </c>
    </row>
    <row r="449" spans="2:65" s="1" customFormat="1" ht="24.2" customHeight="1" x14ac:dyDescent="0.2">
      <c r="B449" s="137"/>
      <c r="C449" s="138" t="s">
        <v>1020</v>
      </c>
      <c r="D449" s="138" t="s">
        <v>311</v>
      </c>
      <c r="E449" s="139" t="s">
        <v>1866</v>
      </c>
      <c r="F449" s="140" t="s">
        <v>1867</v>
      </c>
      <c r="G449" s="141" t="s">
        <v>434</v>
      </c>
      <c r="H449" s="142">
        <v>220.25</v>
      </c>
      <c r="I449" s="143"/>
      <c r="J449" s="144">
        <f>ROUND(I449*H449,2)</f>
        <v>0</v>
      </c>
      <c r="K449" s="140" t="s">
        <v>610</v>
      </c>
      <c r="L449" s="33"/>
      <c r="M449" s="145" t="s">
        <v>1</v>
      </c>
      <c r="N449" s="146" t="s">
        <v>46</v>
      </c>
      <c r="P449" s="147">
        <f>O449*H449</f>
        <v>0</v>
      </c>
      <c r="Q449" s="147">
        <v>3.3899999999999998E-3</v>
      </c>
      <c r="R449" s="147">
        <f>Q449*H449</f>
        <v>0.74664749999999991</v>
      </c>
      <c r="S449" s="147">
        <v>0</v>
      </c>
      <c r="T449" s="148">
        <f>S449*H449</f>
        <v>0</v>
      </c>
      <c r="AR449" s="149" t="s">
        <v>120</v>
      </c>
      <c r="AT449" s="149" t="s">
        <v>311</v>
      </c>
      <c r="AU449" s="149" t="s">
        <v>90</v>
      </c>
      <c r="AY449" s="17" t="s">
        <v>309</v>
      </c>
      <c r="BE449" s="150">
        <f>IF(N449="základní",J449,0)</f>
        <v>0</v>
      </c>
      <c r="BF449" s="150">
        <f>IF(N449="snížená",J449,0)</f>
        <v>0</v>
      </c>
      <c r="BG449" s="150">
        <f>IF(N449="zákl. přenesená",J449,0)</f>
        <v>0</v>
      </c>
      <c r="BH449" s="150">
        <f>IF(N449="sníž. přenesená",J449,0)</f>
        <v>0</v>
      </c>
      <c r="BI449" s="150">
        <f>IF(N449="nulová",J449,0)</f>
        <v>0</v>
      </c>
      <c r="BJ449" s="17" t="s">
        <v>88</v>
      </c>
      <c r="BK449" s="150">
        <f>ROUND(I449*H449,2)</f>
        <v>0</v>
      </c>
      <c r="BL449" s="17" t="s">
        <v>120</v>
      </c>
      <c r="BM449" s="149" t="s">
        <v>1868</v>
      </c>
    </row>
    <row r="450" spans="2:65" s="1" customFormat="1" x14ac:dyDescent="0.2">
      <c r="B450" s="33"/>
      <c r="D450" s="151" t="s">
        <v>316</v>
      </c>
      <c r="F450" s="152" t="s">
        <v>1869</v>
      </c>
      <c r="I450" s="153"/>
      <c r="L450" s="33"/>
      <c r="M450" s="154"/>
      <c r="T450" s="57"/>
      <c r="AT450" s="17" t="s">
        <v>316</v>
      </c>
      <c r="AU450" s="17" t="s">
        <v>90</v>
      </c>
    </row>
    <row r="451" spans="2:65" s="12" customFormat="1" x14ac:dyDescent="0.2">
      <c r="B451" s="157"/>
      <c r="D451" s="155" t="s">
        <v>455</v>
      </c>
      <c r="E451" s="158" t="s">
        <v>1</v>
      </c>
      <c r="F451" s="159" t="s">
        <v>1870</v>
      </c>
      <c r="H451" s="160">
        <v>220.25</v>
      </c>
      <c r="I451" s="161"/>
      <c r="L451" s="157"/>
      <c r="M451" s="162"/>
      <c r="T451" s="163"/>
      <c r="AT451" s="158" t="s">
        <v>455</v>
      </c>
      <c r="AU451" s="158" t="s">
        <v>90</v>
      </c>
      <c r="AV451" s="12" t="s">
        <v>90</v>
      </c>
      <c r="AW451" s="12" t="s">
        <v>37</v>
      </c>
      <c r="AX451" s="12" t="s">
        <v>81</v>
      </c>
      <c r="AY451" s="158" t="s">
        <v>309</v>
      </c>
    </row>
    <row r="452" spans="2:65" s="13" customFormat="1" x14ac:dyDescent="0.2">
      <c r="B452" s="164"/>
      <c r="D452" s="155" t="s">
        <v>455</v>
      </c>
      <c r="E452" s="165" t="s">
        <v>1</v>
      </c>
      <c r="F452" s="166" t="s">
        <v>457</v>
      </c>
      <c r="H452" s="167">
        <v>220.25</v>
      </c>
      <c r="I452" s="168"/>
      <c r="L452" s="164"/>
      <c r="M452" s="169"/>
      <c r="T452" s="170"/>
      <c r="AT452" s="165" t="s">
        <v>455</v>
      </c>
      <c r="AU452" s="165" t="s">
        <v>90</v>
      </c>
      <c r="AV452" s="13" t="s">
        <v>120</v>
      </c>
      <c r="AW452" s="13" t="s">
        <v>37</v>
      </c>
      <c r="AX452" s="13" t="s">
        <v>88</v>
      </c>
      <c r="AY452" s="165" t="s">
        <v>309</v>
      </c>
    </row>
    <row r="453" spans="2:65" s="1" customFormat="1" ht="16.5" customHeight="1" x14ac:dyDescent="0.2">
      <c r="B453" s="137"/>
      <c r="C453" s="182" t="s">
        <v>501</v>
      </c>
      <c r="D453" s="182" t="s">
        <v>643</v>
      </c>
      <c r="E453" s="183" t="s">
        <v>1871</v>
      </c>
      <c r="F453" s="184" t="s">
        <v>1872</v>
      </c>
      <c r="G453" s="185" t="s">
        <v>360</v>
      </c>
      <c r="H453" s="186">
        <v>57.265000000000001</v>
      </c>
      <c r="I453" s="187"/>
      <c r="J453" s="188">
        <f>ROUND(I453*H453,2)</f>
        <v>0</v>
      </c>
      <c r="K453" s="184" t="s">
        <v>366</v>
      </c>
      <c r="L453" s="189"/>
      <c r="M453" s="190" t="s">
        <v>1</v>
      </c>
      <c r="N453" s="191" t="s">
        <v>46</v>
      </c>
      <c r="P453" s="147">
        <f>O453*H453</f>
        <v>0</v>
      </c>
      <c r="Q453" s="147">
        <v>1.1999999999999999E-3</v>
      </c>
      <c r="R453" s="147">
        <f>Q453*H453</f>
        <v>6.8718000000000001E-2</v>
      </c>
      <c r="S453" s="147">
        <v>0</v>
      </c>
      <c r="T453" s="148">
        <f>S453*H453</f>
        <v>0</v>
      </c>
      <c r="AR453" s="149" t="s">
        <v>329</v>
      </c>
      <c r="AT453" s="149" t="s">
        <v>643</v>
      </c>
      <c r="AU453" s="149" t="s">
        <v>90</v>
      </c>
      <c r="AY453" s="17" t="s">
        <v>309</v>
      </c>
      <c r="BE453" s="150">
        <f>IF(N453="základní",J453,0)</f>
        <v>0</v>
      </c>
      <c r="BF453" s="150">
        <f>IF(N453="snížená",J453,0)</f>
        <v>0</v>
      </c>
      <c r="BG453" s="150">
        <f>IF(N453="zákl. přenesená",J453,0)</f>
        <v>0</v>
      </c>
      <c r="BH453" s="150">
        <f>IF(N453="sníž. přenesená",J453,0)</f>
        <v>0</v>
      </c>
      <c r="BI453" s="150">
        <f>IF(N453="nulová",J453,0)</f>
        <v>0</v>
      </c>
      <c r="BJ453" s="17" t="s">
        <v>88</v>
      </c>
      <c r="BK453" s="150">
        <f>ROUND(I453*H453,2)</f>
        <v>0</v>
      </c>
      <c r="BL453" s="17" t="s">
        <v>120</v>
      </c>
      <c r="BM453" s="149" t="s">
        <v>1873</v>
      </c>
    </row>
    <row r="454" spans="2:65" s="1" customFormat="1" ht="19.5" x14ac:dyDescent="0.2">
      <c r="B454" s="33"/>
      <c r="D454" s="155" t="s">
        <v>318</v>
      </c>
      <c r="F454" s="156" t="s">
        <v>699</v>
      </c>
      <c r="I454" s="153"/>
      <c r="L454" s="33"/>
      <c r="M454" s="154"/>
      <c r="T454" s="57"/>
      <c r="AT454" s="17" t="s">
        <v>318</v>
      </c>
      <c r="AU454" s="17" t="s">
        <v>90</v>
      </c>
    </row>
    <row r="455" spans="2:65" s="12" customFormat="1" x14ac:dyDescent="0.2">
      <c r="B455" s="157"/>
      <c r="D455" s="155" t="s">
        <v>455</v>
      </c>
      <c r="F455" s="159" t="s">
        <v>1874</v>
      </c>
      <c r="H455" s="160">
        <v>57.265000000000001</v>
      </c>
      <c r="I455" s="161"/>
      <c r="L455" s="157"/>
      <c r="M455" s="162"/>
      <c r="T455" s="163"/>
      <c r="AT455" s="158" t="s">
        <v>455</v>
      </c>
      <c r="AU455" s="158" t="s">
        <v>90</v>
      </c>
      <c r="AV455" s="12" t="s">
        <v>90</v>
      </c>
      <c r="AW455" s="12" t="s">
        <v>3</v>
      </c>
      <c r="AX455" s="12" t="s">
        <v>88</v>
      </c>
      <c r="AY455" s="158" t="s">
        <v>309</v>
      </c>
    </row>
    <row r="456" spans="2:65" s="1" customFormat="1" ht="24.2" customHeight="1" x14ac:dyDescent="0.2">
      <c r="B456" s="137"/>
      <c r="C456" s="138" t="s">
        <v>1031</v>
      </c>
      <c r="D456" s="138" t="s">
        <v>311</v>
      </c>
      <c r="E456" s="139" t="s">
        <v>1875</v>
      </c>
      <c r="F456" s="140" t="s">
        <v>1876</v>
      </c>
      <c r="G456" s="141" t="s">
        <v>360</v>
      </c>
      <c r="H456" s="142">
        <v>167.75899999999999</v>
      </c>
      <c r="I456" s="143"/>
      <c r="J456" s="144">
        <f>ROUND(I456*H456,2)</f>
        <v>0</v>
      </c>
      <c r="K456" s="140" t="s">
        <v>610</v>
      </c>
      <c r="L456" s="33"/>
      <c r="M456" s="145" t="s">
        <v>1</v>
      </c>
      <c r="N456" s="146" t="s">
        <v>46</v>
      </c>
      <c r="P456" s="147">
        <f>O456*H456</f>
        <v>0</v>
      </c>
      <c r="Q456" s="147">
        <v>1.1599999999999999E-2</v>
      </c>
      <c r="R456" s="147">
        <f>Q456*H456</f>
        <v>1.9460043999999996</v>
      </c>
      <c r="S456" s="147">
        <v>0</v>
      </c>
      <c r="T456" s="148">
        <f>S456*H456</f>
        <v>0</v>
      </c>
      <c r="AR456" s="149" t="s">
        <v>120</v>
      </c>
      <c r="AT456" s="149" t="s">
        <v>311</v>
      </c>
      <c r="AU456" s="149" t="s">
        <v>90</v>
      </c>
      <c r="AY456" s="17" t="s">
        <v>309</v>
      </c>
      <c r="BE456" s="150">
        <f>IF(N456="základní",J456,0)</f>
        <v>0</v>
      </c>
      <c r="BF456" s="150">
        <f>IF(N456="snížená",J456,0)</f>
        <v>0</v>
      </c>
      <c r="BG456" s="150">
        <f>IF(N456="zákl. přenesená",J456,0)</f>
        <v>0</v>
      </c>
      <c r="BH456" s="150">
        <f>IF(N456="sníž. přenesená",J456,0)</f>
        <v>0</v>
      </c>
      <c r="BI456" s="150">
        <f>IF(N456="nulová",J456,0)</f>
        <v>0</v>
      </c>
      <c r="BJ456" s="17" t="s">
        <v>88</v>
      </c>
      <c r="BK456" s="150">
        <f>ROUND(I456*H456,2)</f>
        <v>0</v>
      </c>
      <c r="BL456" s="17" t="s">
        <v>120</v>
      </c>
      <c r="BM456" s="149" t="s">
        <v>1877</v>
      </c>
    </row>
    <row r="457" spans="2:65" s="1" customFormat="1" x14ac:dyDescent="0.2">
      <c r="B457" s="33"/>
      <c r="D457" s="151" t="s">
        <v>316</v>
      </c>
      <c r="F457" s="152" t="s">
        <v>1878</v>
      </c>
      <c r="I457" s="153"/>
      <c r="L457" s="33"/>
      <c r="M457" s="154"/>
      <c r="T457" s="57"/>
      <c r="AT457" s="17" t="s">
        <v>316</v>
      </c>
      <c r="AU457" s="17" t="s">
        <v>90</v>
      </c>
    </row>
    <row r="458" spans="2:65" s="12" customFormat="1" x14ac:dyDescent="0.2">
      <c r="B458" s="157"/>
      <c r="D458" s="155" t="s">
        <v>455</v>
      </c>
      <c r="E458" s="158" t="s">
        <v>1</v>
      </c>
      <c r="F458" s="159" t="s">
        <v>1879</v>
      </c>
      <c r="H458" s="160">
        <v>167.75899999999999</v>
      </c>
      <c r="I458" s="161"/>
      <c r="L458" s="157"/>
      <c r="M458" s="162"/>
      <c r="T458" s="163"/>
      <c r="AT458" s="158" t="s">
        <v>455</v>
      </c>
      <c r="AU458" s="158" t="s">
        <v>90</v>
      </c>
      <c r="AV458" s="12" t="s">
        <v>90</v>
      </c>
      <c r="AW458" s="12" t="s">
        <v>37</v>
      </c>
      <c r="AX458" s="12" t="s">
        <v>81</v>
      </c>
      <c r="AY458" s="158" t="s">
        <v>309</v>
      </c>
    </row>
    <row r="459" spans="2:65" s="13" customFormat="1" x14ac:dyDescent="0.2">
      <c r="B459" s="164"/>
      <c r="D459" s="155" t="s">
        <v>455</v>
      </c>
      <c r="E459" s="165" t="s">
        <v>1</v>
      </c>
      <c r="F459" s="166" t="s">
        <v>457</v>
      </c>
      <c r="H459" s="167">
        <v>167.75899999999999</v>
      </c>
      <c r="I459" s="168"/>
      <c r="L459" s="164"/>
      <c r="M459" s="169"/>
      <c r="T459" s="170"/>
      <c r="AT459" s="165" t="s">
        <v>455</v>
      </c>
      <c r="AU459" s="165" t="s">
        <v>90</v>
      </c>
      <c r="AV459" s="13" t="s">
        <v>120</v>
      </c>
      <c r="AW459" s="13" t="s">
        <v>37</v>
      </c>
      <c r="AX459" s="13" t="s">
        <v>88</v>
      </c>
      <c r="AY459" s="165" t="s">
        <v>309</v>
      </c>
    </row>
    <row r="460" spans="2:65" s="1" customFormat="1" ht="16.5" customHeight="1" x14ac:dyDescent="0.2">
      <c r="B460" s="137"/>
      <c r="C460" s="182" t="s">
        <v>506</v>
      </c>
      <c r="D460" s="182" t="s">
        <v>643</v>
      </c>
      <c r="E460" s="183" t="s">
        <v>1436</v>
      </c>
      <c r="F460" s="184" t="s">
        <v>1437</v>
      </c>
      <c r="G460" s="185" t="s">
        <v>360</v>
      </c>
      <c r="H460" s="186">
        <v>184.535</v>
      </c>
      <c r="I460" s="187"/>
      <c r="J460" s="188">
        <f>ROUND(I460*H460,2)</f>
        <v>0</v>
      </c>
      <c r="K460" s="184" t="s">
        <v>366</v>
      </c>
      <c r="L460" s="189"/>
      <c r="M460" s="190" t="s">
        <v>1</v>
      </c>
      <c r="N460" s="191" t="s">
        <v>46</v>
      </c>
      <c r="P460" s="147">
        <f>O460*H460</f>
        <v>0</v>
      </c>
      <c r="Q460" s="147">
        <v>2.5000000000000001E-2</v>
      </c>
      <c r="R460" s="147">
        <f>Q460*H460</f>
        <v>4.6133750000000004</v>
      </c>
      <c r="S460" s="147">
        <v>0</v>
      </c>
      <c r="T460" s="148">
        <f>S460*H460</f>
        <v>0</v>
      </c>
      <c r="AR460" s="149" t="s">
        <v>329</v>
      </c>
      <c r="AT460" s="149" t="s">
        <v>643</v>
      </c>
      <c r="AU460" s="149" t="s">
        <v>90</v>
      </c>
      <c r="AY460" s="17" t="s">
        <v>309</v>
      </c>
      <c r="BE460" s="150">
        <f>IF(N460="základní",J460,0)</f>
        <v>0</v>
      </c>
      <c r="BF460" s="150">
        <f>IF(N460="snížená",J460,0)</f>
        <v>0</v>
      </c>
      <c r="BG460" s="150">
        <f>IF(N460="zákl. přenesená",J460,0)</f>
        <v>0</v>
      </c>
      <c r="BH460" s="150">
        <f>IF(N460="sníž. přenesená",J460,0)</f>
        <v>0</v>
      </c>
      <c r="BI460" s="150">
        <f>IF(N460="nulová",J460,0)</f>
        <v>0</v>
      </c>
      <c r="BJ460" s="17" t="s">
        <v>88</v>
      </c>
      <c r="BK460" s="150">
        <f>ROUND(I460*H460,2)</f>
        <v>0</v>
      </c>
      <c r="BL460" s="17" t="s">
        <v>120</v>
      </c>
      <c r="BM460" s="149" t="s">
        <v>1880</v>
      </c>
    </row>
    <row r="461" spans="2:65" s="1" customFormat="1" ht="19.5" x14ac:dyDescent="0.2">
      <c r="B461" s="33"/>
      <c r="D461" s="155" t="s">
        <v>318</v>
      </c>
      <c r="F461" s="156" t="s">
        <v>699</v>
      </c>
      <c r="I461" s="153"/>
      <c r="L461" s="33"/>
      <c r="M461" s="154"/>
      <c r="T461" s="57"/>
      <c r="AT461" s="17" t="s">
        <v>318</v>
      </c>
      <c r="AU461" s="17" t="s">
        <v>90</v>
      </c>
    </row>
    <row r="462" spans="2:65" s="12" customFormat="1" x14ac:dyDescent="0.2">
      <c r="B462" s="157"/>
      <c r="D462" s="155" t="s">
        <v>455</v>
      </c>
      <c r="F462" s="159" t="s">
        <v>1881</v>
      </c>
      <c r="H462" s="160">
        <v>184.535</v>
      </c>
      <c r="I462" s="161"/>
      <c r="L462" s="157"/>
      <c r="M462" s="162"/>
      <c r="T462" s="163"/>
      <c r="AT462" s="158" t="s">
        <v>455</v>
      </c>
      <c r="AU462" s="158" t="s">
        <v>90</v>
      </c>
      <c r="AV462" s="12" t="s">
        <v>90</v>
      </c>
      <c r="AW462" s="12" t="s">
        <v>3</v>
      </c>
      <c r="AX462" s="12" t="s">
        <v>88</v>
      </c>
      <c r="AY462" s="158" t="s">
        <v>309</v>
      </c>
    </row>
    <row r="463" spans="2:65" s="1" customFormat="1" ht="24.2" customHeight="1" x14ac:dyDescent="0.2">
      <c r="B463" s="137"/>
      <c r="C463" s="138" t="s">
        <v>1047</v>
      </c>
      <c r="D463" s="138" t="s">
        <v>311</v>
      </c>
      <c r="E463" s="139" t="s">
        <v>1882</v>
      </c>
      <c r="F463" s="140" t="s">
        <v>1883</v>
      </c>
      <c r="G463" s="141" t="s">
        <v>360</v>
      </c>
      <c r="H463" s="142">
        <v>705.524</v>
      </c>
      <c r="I463" s="143"/>
      <c r="J463" s="144">
        <f>ROUND(I463*H463,2)</f>
        <v>0</v>
      </c>
      <c r="K463" s="140" t="s">
        <v>610</v>
      </c>
      <c r="L463" s="33"/>
      <c r="M463" s="145" t="s">
        <v>1</v>
      </c>
      <c r="N463" s="146" t="s">
        <v>46</v>
      </c>
      <c r="P463" s="147">
        <f>O463*H463</f>
        <v>0</v>
      </c>
      <c r="Q463" s="147">
        <v>1.1679999999999999E-2</v>
      </c>
      <c r="R463" s="147">
        <f>Q463*H463</f>
        <v>8.2405203199999999</v>
      </c>
      <c r="S463" s="147">
        <v>0</v>
      </c>
      <c r="T463" s="148">
        <f>S463*H463</f>
        <v>0</v>
      </c>
      <c r="AR463" s="149" t="s">
        <v>120</v>
      </c>
      <c r="AT463" s="149" t="s">
        <v>311</v>
      </c>
      <c r="AU463" s="149" t="s">
        <v>90</v>
      </c>
      <c r="AY463" s="17" t="s">
        <v>309</v>
      </c>
      <c r="BE463" s="150">
        <f>IF(N463="základní",J463,0)</f>
        <v>0</v>
      </c>
      <c r="BF463" s="150">
        <f>IF(N463="snížená",J463,0)</f>
        <v>0</v>
      </c>
      <c r="BG463" s="150">
        <f>IF(N463="zákl. přenesená",J463,0)</f>
        <v>0</v>
      </c>
      <c r="BH463" s="150">
        <f>IF(N463="sníž. přenesená",J463,0)</f>
        <v>0</v>
      </c>
      <c r="BI463" s="150">
        <f>IF(N463="nulová",J463,0)</f>
        <v>0</v>
      </c>
      <c r="BJ463" s="17" t="s">
        <v>88</v>
      </c>
      <c r="BK463" s="150">
        <f>ROUND(I463*H463,2)</f>
        <v>0</v>
      </c>
      <c r="BL463" s="17" t="s">
        <v>120</v>
      </c>
      <c r="BM463" s="149" t="s">
        <v>1884</v>
      </c>
    </row>
    <row r="464" spans="2:65" s="1" customFormat="1" x14ac:dyDescent="0.2">
      <c r="B464" s="33"/>
      <c r="D464" s="151" t="s">
        <v>316</v>
      </c>
      <c r="F464" s="152" t="s">
        <v>1885</v>
      </c>
      <c r="I464" s="153"/>
      <c r="L464" s="33"/>
      <c r="M464" s="154"/>
      <c r="T464" s="57"/>
      <c r="AT464" s="17" t="s">
        <v>316</v>
      </c>
      <c r="AU464" s="17" t="s">
        <v>90</v>
      </c>
    </row>
    <row r="465" spans="2:65" s="12" customFormat="1" x14ac:dyDescent="0.2">
      <c r="B465" s="157"/>
      <c r="D465" s="155" t="s">
        <v>455</v>
      </c>
      <c r="E465" s="158" t="s">
        <v>1</v>
      </c>
      <c r="F465" s="159" t="s">
        <v>1837</v>
      </c>
      <c r="H465" s="160">
        <v>105.626</v>
      </c>
      <c r="I465" s="161"/>
      <c r="L465" s="157"/>
      <c r="M465" s="162"/>
      <c r="T465" s="163"/>
      <c r="AT465" s="158" t="s">
        <v>455</v>
      </c>
      <c r="AU465" s="158" t="s">
        <v>90</v>
      </c>
      <c r="AV465" s="12" t="s">
        <v>90</v>
      </c>
      <c r="AW465" s="12" t="s">
        <v>37</v>
      </c>
      <c r="AX465" s="12" t="s">
        <v>81</v>
      </c>
      <c r="AY465" s="158" t="s">
        <v>309</v>
      </c>
    </row>
    <row r="466" spans="2:65" s="12" customFormat="1" x14ac:dyDescent="0.2">
      <c r="B466" s="157"/>
      <c r="D466" s="155" t="s">
        <v>455</v>
      </c>
      <c r="E466" s="158" t="s">
        <v>1</v>
      </c>
      <c r="F466" s="159" t="s">
        <v>1838</v>
      </c>
      <c r="H466" s="160">
        <v>152.62</v>
      </c>
      <c r="I466" s="161"/>
      <c r="L466" s="157"/>
      <c r="M466" s="162"/>
      <c r="T466" s="163"/>
      <c r="AT466" s="158" t="s">
        <v>455</v>
      </c>
      <c r="AU466" s="158" t="s">
        <v>90</v>
      </c>
      <c r="AV466" s="12" t="s">
        <v>90</v>
      </c>
      <c r="AW466" s="12" t="s">
        <v>37</v>
      </c>
      <c r="AX466" s="12" t="s">
        <v>81</v>
      </c>
      <c r="AY466" s="158" t="s">
        <v>309</v>
      </c>
    </row>
    <row r="467" spans="2:65" s="12" customFormat="1" x14ac:dyDescent="0.2">
      <c r="B467" s="157"/>
      <c r="D467" s="155" t="s">
        <v>455</v>
      </c>
      <c r="E467" s="158" t="s">
        <v>1</v>
      </c>
      <c r="F467" s="159" t="s">
        <v>1839</v>
      </c>
      <c r="H467" s="160">
        <v>195.64</v>
      </c>
      <c r="I467" s="161"/>
      <c r="L467" s="157"/>
      <c r="M467" s="162"/>
      <c r="T467" s="163"/>
      <c r="AT467" s="158" t="s">
        <v>455</v>
      </c>
      <c r="AU467" s="158" t="s">
        <v>90</v>
      </c>
      <c r="AV467" s="12" t="s">
        <v>90</v>
      </c>
      <c r="AW467" s="12" t="s">
        <v>37</v>
      </c>
      <c r="AX467" s="12" t="s">
        <v>81</v>
      </c>
      <c r="AY467" s="158" t="s">
        <v>309</v>
      </c>
    </row>
    <row r="468" spans="2:65" s="12" customFormat="1" x14ac:dyDescent="0.2">
      <c r="B468" s="157"/>
      <c r="D468" s="155" t="s">
        <v>455</v>
      </c>
      <c r="E468" s="158" t="s">
        <v>1</v>
      </c>
      <c r="F468" s="159" t="s">
        <v>1886</v>
      </c>
      <c r="H468" s="160">
        <v>251.63800000000001</v>
      </c>
      <c r="I468" s="161"/>
      <c r="L468" s="157"/>
      <c r="M468" s="162"/>
      <c r="T468" s="163"/>
      <c r="AT468" s="158" t="s">
        <v>455</v>
      </c>
      <c r="AU468" s="158" t="s">
        <v>90</v>
      </c>
      <c r="AV468" s="12" t="s">
        <v>90</v>
      </c>
      <c r="AW468" s="12" t="s">
        <v>37</v>
      </c>
      <c r="AX468" s="12" t="s">
        <v>81</v>
      </c>
      <c r="AY468" s="158" t="s">
        <v>309</v>
      </c>
    </row>
    <row r="469" spans="2:65" s="13" customFormat="1" x14ac:dyDescent="0.2">
      <c r="B469" s="164"/>
      <c r="D469" s="155" t="s">
        <v>455</v>
      </c>
      <c r="E469" s="165" t="s">
        <v>1</v>
      </c>
      <c r="F469" s="166" t="s">
        <v>457</v>
      </c>
      <c r="H469" s="167">
        <v>705.524</v>
      </c>
      <c r="I469" s="168"/>
      <c r="L469" s="164"/>
      <c r="M469" s="169"/>
      <c r="T469" s="170"/>
      <c r="AT469" s="165" t="s">
        <v>455</v>
      </c>
      <c r="AU469" s="165" t="s">
        <v>90</v>
      </c>
      <c r="AV469" s="13" t="s">
        <v>120</v>
      </c>
      <c r="AW469" s="13" t="s">
        <v>37</v>
      </c>
      <c r="AX469" s="13" t="s">
        <v>88</v>
      </c>
      <c r="AY469" s="165" t="s">
        <v>309</v>
      </c>
    </row>
    <row r="470" spans="2:65" s="1" customFormat="1" ht="16.5" customHeight="1" x14ac:dyDescent="0.2">
      <c r="B470" s="137"/>
      <c r="C470" s="182" t="s">
        <v>513</v>
      </c>
      <c r="D470" s="182" t="s">
        <v>643</v>
      </c>
      <c r="E470" s="183" t="s">
        <v>1887</v>
      </c>
      <c r="F470" s="184" t="s">
        <v>1888</v>
      </c>
      <c r="G470" s="185" t="s">
        <v>360</v>
      </c>
      <c r="H470" s="186">
        <v>776.07600000000002</v>
      </c>
      <c r="I470" s="187"/>
      <c r="J470" s="188">
        <f>ROUND(I470*H470,2)</f>
        <v>0</v>
      </c>
      <c r="K470" s="184" t="s">
        <v>366</v>
      </c>
      <c r="L470" s="189"/>
      <c r="M470" s="190" t="s">
        <v>1</v>
      </c>
      <c r="N470" s="191" t="s">
        <v>46</v>
      </c>
      <c r="P470" s="147">
        <f>O470*H470</f>
        <v>0</v>
      </c>
      <c r="Q470" s="147">
        <v>3.1E-2</v>
      </c>
      <c r="R470" s="147">
        <f>Q470*H470</f>
        <v>24.058356</v>
      </c>
      <c r="S470" s="147">
        <v>0</v>
      </c>
      <c r="T470" s="148">
        <f>S470*H470</f>
        <v>0</v>
      </c>
      <c r="AR470" s="149" t="s">
        <v>329</v>
      </c>
      <c r="AT470" s="149" t="s">
        <v>643</v>
      </c>
      <c r="AU470" s="149" t="s">
        <v>90</v>
      </c>
      <c r="AY470" s="17" t="s">
        <v>309</v>
      </c>
      <c r="BE470" s="150">
        <f>IF(N470="základní",J470,0)</f>
        <v>0</v>
      </c>
      <c r="BF470" s="150">
        <f>IF(N470="snížená",J470,0)</f>
        <v>0</v>
      </c>
      <c r="BG470" s="150">
        <f>IF(N470="zákl. přenesená",J470,0)</f>
        <v>0</v>
      </c>
      <c r="BH470" s="150">
        <f>IF(N470="sníž. přenesená",J470,0)</f>
        <v>0</v>
      </c>
      <c r="BI470" s="150">
        <f>IF(N470="nulová",J470,0)</f>
        <v>0</v>
      </c>
      <c r="BJ470" s="17" t="s">
        <v>88</v>
      </c>
      <c r="BK470" s="150">
        <f>ROUND(I470*H470,2)</f>
        <v>0</v>
      </c>
      <c r="BL470" s="17" t="s">
        <v>120</v>
      </c>
      <c r="BM470" s="149" t="s">
        <v>1889</v>
      </c>
    </row>
    <row r="471" spans="2:65" s="1" customFormat="1" ht="19.5" x14ac:dyDescent="0.2">
      <c r="B471" s="33"/>
      <c r="D471" s="155" t="s">
        <v>318</v>
      </c>
      <c r="F471" s="156" t="s">
        <v>699</v>
      </c>
      <c r="I471" s="153"/>
      <c r="L471" s="33"/>
      <c r="M471" s="154"/>
      <c r="T471" s="57"/>
      <c r="AT471" s="17" t="s">
        <v>318</v>
      </c>
      <c r="AU471" s="17" t="s">
        <v>90</v>
      </c>
    </row>
    <row r="472" spans="2:65" s="12" customFormat="1" x14ac:dyDescent="0.2">
      <c r="B472" s="157"/>
      <c r="D472" s="155" t="s">
        <v>455</v>
      </c>
      <c r="F472" s="159" t="s">
        <v>1890</v>
      </c>
      <c r="H472" s="160">
        <v>776.07600000000002</v>
      </c>
      <c r="I472" s="161"/>
      <c r="L472" s="157"/>
      <c r="M472" s="162"/>
      <c r="T472" s="163"/>
      <c r="AT472" s="158" t="s">
        <v>455</v>
      </c>
      <c r="AU472" s="158" t="s">
        <v>90</v>
      </c>
      <c r="AV472" s="12" t="s">
        <v>90</v>
      </c>
      <c r="AW472" s="12" t="s">
        <v>3</v>
      </c>
      <c r="AX472" s="12" t="s">
        <v>88</v>
      </c>
      <c r="AY472" s="158" t="s">
        <v>309</v>
      </c>
    </row>
    <row r="473" spans="2:65" s="1" customFormat="1" ht="24.2" customHeight="1" x14ac:dyDescent="0.2">
      <c r="B473" s="137"/>
      <c r="C473" s="138" t="s">
        <v>1058</v>
      </c>
      <c r="D473" s="138" t="s">
        <v>311</v>
      </c>
      <c r="E473" s="139" t="s">
        <v>1891</v>
      </c>
      <c r="F473" s="140" t="s">
        <v>1892</v>
      </c>
      <c r="G473" s="141" t="s">
        <v>360</v>
      </c>
      <c r="H473" s="142">
        <v>1258.192</v>
      </c>
      <c r="I473" s="143"/>
      <c r="J473" s="144">
        <f>ROUND(I473*H473,2)</f>
        <v>0</v>
      </c>
      <c r="K473" s="140" t="s">
        <v>610</v>
      </c>
      <c r="L473" s="33"/>
      <c r="M473" s="145" t="s">
        <v>1</v>
      </c>
      <c r="N473" s="146" t="s">
        <v>46</v>
      </c>
      <c r="P473" s="147">
        <f>O473*H473</f>
        <v>0</v>
      </c>
      <c r="Q473" s="147">
        <v>1.184E-2</v>
      </c>
      <c r="R473" s="147">
        <f>Q473*H473</f>
        <v>14.89699328</v>
      </c>
      <c r="S473" s="147">
        <v>0</v>
      </c>
      <c r="T473" s="148">
        <f>S473*H473</f>
        <v>0</v>
      </c>
      <c r="AR473" s="149" t="s">
        <v>120</v>
      </c>
      <c r="AT473" s="149" t="s">
        <v>311</v>
      </c>
      <c r="AU473" s="149" t="s">
        <v>90</v>
      </c>
      <c r="AY473" s="17" t="s">
        <v>309</v>
      </c>
      <c r="BE473" s="150">
        <f>IF(N473="základní",J473,0)</f>
        <v>0</v>
      </c>
      <c r="BF473" s="150">
        <f>IF(N473="snížená",J473,0)</f>
        <v>0</v>
      </c>
      <c r="BG473" s="150">
        <f>IF(N473="zákl. přenesená",J473,0)</f>
        <v>0</v>
      </c>
      <c r="BH473" s="150">
        <f>IF(N473="sníž. přenesená",J473,0)</f>
        <v>0</v>
      </c>
      <c r="BI473" s="150">
        <f>IF(N473="nulová",J473,0)</f>
        <v>0</v>
      </c>
      <c r="BJ473" s="17" t="s">
        <v>88</v>
      </c>
      <c r="BK473" s="150">
        <f>ROUND(I473*H473,2)</f>
        <v>0</v>
      </c>
      <c r="BL473" s="17" t="s">
        <v>120</v>
      </c>
      <c r="BM473" s="149" t="s">
        <v>1893</v>
      </c>
    </row>
    <row r="474" spans="2:65" s="1" customFormat="1" x14ac:dyDescent="0.2">
      <c r="B474" s="33"/>
      <c r="D474" s="151" t="s">
        <v>316</v>
      </c>
      <c r="F474" s="152" t="s">
        <v>1894</v>
      </c>
      <c r="I474" s="153"/>
      <c r="L474" s="33"/>
      <c r="M474" s="154"/>
      <c r="T474" s="57"/>
      <c r="AT474" s="17" t="s">
        <v>316</v>
      </c>
      <c r="AU474" s="17" t="s">
        <v>90</v>
      </c>
    </row>
    <row r="475" spans="2:65" s="12" customFormat="1" x14ac:dyDescent="0.2">
      <c r="B475" s="157"/>
      <c r="D475" s="155" t="s">
        <v>455</v>
      </c>
      <c r="E475" s="158" t="s">
        <v>1</v>
      </c>
      <c r="F475" s="159" t="s">
        <v>1895</v>
      </c>
      <c r="H475" s="160">
        <v>1258.192</v>
      </c>
      <c r="I475" s="161"/>
      <c r="L475" s="157"/>
      <c r="M475" s="162"/>
      <c r="T475" s="163"/>
      <c r="AT475" s="158" t="s">
        <v>455</v>
      </c>
      <c r="AU475" s="158" t="s">
        <v>90</v>
      </c>
      <c r="AV475" s="12" t="s">
        <v>90</v>
      </c>
      <c r="AW475" s="12" t="s">
        <v>37</v>
      </c>
      <c r="AX475" s="12" t="s">
        <v>81</v>
      </c>
      <c r="AY475" s="158" t="s">
        <v>309</v>
      </c>
    </row>
    <row r="476" spans="2:65" s="13" customFormat="1" x14ac:dyDescent="0.2">
      <c r="B476" s="164"/>
      <c r="D476" s="155" t="s">
        <v>455</v>
      </c>
      <c r="E476" s="165" t="s">
        <v>1</v>
      </c>
      <c r="F476" s="166" t="s">
        <v>457</v>
      </c>
      <c r="H476" s="167">
        <v>1258.192</v>
      </c>
      <c r="I476" s="168"/>
      <c r="L476" s="164"/>
      <c r="M476" s="169"/>
      <c r="T476" s="170"/>
      <c r="AT476" s="165" t="s">
        <v>455</v>
      </c>
      <c r="AU476" s="165" t="s">
        <v>90</v>
      </c>
      <c r="AV476" s="13" t="s">
        <v>120</v>
      </c>
      <c r="AW476" s="13" t="s">
        <v>37</v>
      </c>
      <c r="AX476" s="13" t="s">
        <v>88</v>
      </c>
      <c r="AY476" s="165" t="s">
        <v>309</v>
      </c>
    </row>
    <row r="477" spans="2:65" s="1" customFormat="1" ht="16.5" customHeight="1" x14ac:dyDescent="0.2">
      <c r="B477" s="137"/>
      <c r="C477" s="182" t="s">
        <v>519</v>
      </c>
      <c r="D477" s="182" t="s">
        <v>643</v>
      </c>
      <c r="E477" s="183" t="s">
        <v>1896</v>
      </c>
      <c r="F477" s="184" t="s">
        <v>1897</v>
      </c>
      <c r="G477" s="185" t="s">
        <v>360</v>
      </c>
      <c r="H477" s="186">
        <v>1384.011</v>
      </c>
      <c r="I477" s="187"/>
      <c r="J477" s="188">
        <f>ROUND(I477*H477,2)</f>
        <v>0</v>
      </c>
      <c r="K477" s="184" t="s">
        <v>366</v>
      </c>
      <c r="L477" s="189"/>
      <c r="M477" s="190" t="s">
        <v>1</v>
      </c>
      <c r="N477" s="191" t="s">
        <v>46</v>
      </c>
      <c r="P477" s="147">
        <f>O477*H477</f>
        <v>0</v>
      </c>
      <c r="Q477" s="147">
        <v>0.04</v>
      </c>
      <c r="R477" s="147">
        <f>Q477*H477</f>
        <v>55.360439999999997</v>
      </c>
      <c r="S477" s="147">
        <v>0</v>
      </c>
      <c r="T477" s="148">
        <f>S477*H477</f>
        <v>0</v>
      </c>
      <c r="AR477" s="149" t="s">
        <v>329</v>
      </c>
      <c r="AT477" s="149" t="s">
        <v>643</v>
      </c>
      <c r="AU477" s="149" t="s">
        <v>90</v>
      </c>
      <c r="AY477" s="17" t="s">
        <v>309</v>
      </c>
      <c r="BE477" s="150">
        <f>IF(N477="základní",J477,0)</f>
        <v>0</v>
      </c>
      <c r="BF477" s="150">
        <f>IF(N477="snížená",J477,0)</f>
        <v>0</v>
      </c>
      <c r="BG477" s="150">
        <f>IF(N477="zákl. přenesená",J477,0)</f>
        <v>0</v>
      </c>
      <c r="BH477" s="150">
        <f>IF(N477="sníž. přenesená",J477,0)</f>
        <v>0</v>
      </c>
      <c r="BI477" s="150">
        <f>IF(N477="nulová",J477,0)</f>
        <v>0</v>
      </c>
      <c r="BJ477" s="17" t="s">
        <v>88</v>
      </c>
      <c r="BK477" s="150">
        <f>ROUND(I477*H477,2)</f>
        <v>0</v>
      </c>
      <c r="BL477" s="17" t="s">
        <v>120</v>
      </c>
      <c r="BM477" s="149" t="s">
        <v>1898</v>
      </c>
    </row>
    <row r="478" spans="2:65" s="1" customFormat="1" ht="19.5" x14ac:dyDescent="0.2">
      <c r="B478" s="33"/>
      <c r="D478" s="155" t="s">
        <v>318</v>
      </c>
      <c r="F478" s="156" t="s">
        <v>699</v>
      </c>
      <c r="I478" s="153"/>
      <c r="L478" s="33"/>
      <c r="M478" s="154"/>
      <c r="T478" s="57"/>
      <c r="AT478" s="17" t="s">
        <v>318</v>
      </c>
      <c r="AU478" s="17" t="s">
        <v>90</v>
      </c>
    </row>
    <row r="479" spans="2:65" s="12" customFormat="1" x14ac:dyDescent="0.2">
      <c r="B479" s="157"/>
      <c r="D479" s="155" t="s">
        <v>455</v>
      </c>
      <c r="F479" s="159" t="s">
        <v>1899</v>
      </c>
      <c r="H479" s="160">
        <v>1384.011</v>
      </c>
      <c r="I479" s="161"/>
      <c r="L479" s="157"/>
      <c r="M479" s="162"/>
      <c r="T479" s="163"/>
      <c r="AT479" s="158" t="s">
        <v>455</v>
      </c>
      <c r="AU479" s="158" t="s">
        <v>90</v>
      </c>
      <c r="AV479" s="12" t="s">
        <v>90</v>
      </c>
      <c r="AW479" s="12" t="s">
        <v>3</v>
      </c>
      <c r="AX479" s="12" t="s">
        <v>88</v>
      </c>
      <c r="AY479" s="158" t="s">
        <v>309</v>
      </c>
    </row>
    <row r="480" spans="2:65" s="1" customFormat="1" ht="24.2" customHeight="1" x14ac:dyDescent="0.2">
      <c r="B480" s="137"/>
      <c r="C480" s="138" t="s">
        <v>1067</v>
      </c>
      <c r="D480" s="138" t="s">
        <v>311</v>
      </c>
      <c r="E480" s="139" t="s">
        <v>1900</v>
      </c>
      <c r="F480" s="140" t="s">
        <v>1901</v>
      </c>
      <c r="G480" s="141" t="s">
        <v>434</v>
      </c>
      <c r="H480" s="142">
        <v>946.2</v>
      </c>
      <c r="I480" s="143"/>
      <c r="J480" s="144">
        <f>ROUND(I480*H480,2)</f>
        <v>0</v>
      </c>
      <c r="K480" s="140" t="s">
        <v>610</v>
      </c>
      <c r="L480" s="33"/>
      <c r="M480" s="145" t="s">
        <v>1</v>
      </c>
      <c r="N480" s="146" t="s">
        <v>46</v>
      </c>
      <c r="P480" s="147">
        <f>O480*H480</f>
        <v>0</v>
      </c>
      <c r="Q480" s="147">
        <v>3.3899999999999998E-3</v>
      </c>
      <c r="R480" s="147">
        <f>Q480*H480</f>
        <v>3.2076180000000001</v>
      </c>
      <c r="S480" s="147">
        <v>0</v>
      </c>
      <c r="T480" s="148">
        <f>S480*H480</f>
        <v>0</v>
      </c>
      <c r="AR480" s="149" t="s">
        <v>120</v>
      </c>
      <c r="AT480" s="149" t="s">
        <v>311</v>
      </c>
      <c r="AU480" s="149" t="s">
        <v>90</v>
      </c>
      <c r="AY480" s="17" t="s">
        <v>309</v>
      </c>
      <c r="BE480" s="150">
        <f>IF(N480="základní",J480,0)</f>
        <v>0</v>
      </c>
      <c r="BF480" s="150">
        <f>IF(N480="snížená",J480,0)</f>
        <v>0</v>
      </c>
      <c r="BG480" s="150">
        <f>IF(N480="zákl. přenesená",J480,0)</f>
        <v>0</v>
      </c>
      <c r="BH480" s="150">
        <f>IF(N480="sníž. přenesená",J480,0)</f>
        <v>0</v>
      </c>
      <c r="BI480" s="150">
        <f>IF(N480="nulová",J480,0)</f>
        <v>0</v>
      </c>
      <c r="BJ480" s="17" t="s">
        <v>88</v>
      </c>
      <c r="BK480" s="150">
        <f>ROUND(I480*H480,2)</f>
        <v>0</v>
      </c>
      <c r="BL480" s="17" t="s">
        <v>120</v>
      </c>
      <c r="BM480" s="149" t="s">
        <v>1902</v>
      </c>
    </row>
    <row r="481" spans="2:65" s="1" customFormat="1" x14ac:dyDescent="0.2">
      <c r="B481" s="33"/>
      <c r="D481" s="151" t="s">
        <v>316</v>
      </c>
      <c r="F481" s="152" t="s">
        <v>1903</v>
      </c>
      <c r="I481" s="153"/>
      <c r="L481" s="33"/>
      <c r="M481" s="154"/>
      <c r="T481" s="57"/>
      <c r="AT481" s="17" t="s">
        <v>316</v>
      </c>
      <c r="AU481" s="17" t="s">
        <v>90</v>
      </c>
    </row>
    <row r="482" spans="2:65" s="12" customFormat="1" x14ac:dyDescent="0.2">
      <c r="B482" s="157"/>
      <c r="D482" s="155" t="s">
        <v>455</v>
      </c>
      <c r="E482" s="158" t="s">
        <v>1</v>
      </c>
      <c r="F482" s="159" t="s">
        <v>1904</v>
      </c>
      <c r="H482" s="160">
        <v>946.2</v>
      </c>
      <c r="I482" s="161"/>
      <c r="L482" s="157"/>
      <c r="M482" s="162"/>
      <c r="T482" s="163"/>
      <c r="AT482" s="158" t="s">
        <v>455</v>
      </c>
      <c r="AU482" s="158" t="s">
        <v>90</v>
      </c>
      <c r="AV482" s="12" t="s">
        <v>90</v>
      </c>
      <c r="AW482" s="12" t="s">
        <v>37</v>
      </c>
      <c r="AX482" s="12" t="s">
        <v>81</v>
      </c>
      <c r="AY482" s="158" t="s">
        <v>309</v>
      </c>
    </row>
    <row r="483" spans="2:65" s="13" customFormat="1" x14ac:dyDescent="0.2">
      <c r="B483" s="164"/>
      <c r="D483" s="155" t="s">
        <v>455</v>
      </c>
      <c r="E483" s="165" t="s">
        <v>1</v>
      </c>
      <c r="F483" s="166" t="s">
        <v>457</v>
      </c>
      <c r="H483" s="167">
        <v>946.2</v>
      </c>
      <c r="I483" s="168"/>
      <c r="L483" s="164"/>
      <c r="M483" s="169"/>
      <c r="T483" s="170"/>
      <c r="AT483" s="165" t="s">
        <v>455</v>
      </c>
      <c r="AU483" s="165" t="s">
        <v>90</v>
      </c>
      <c r="AV483" s="13" t="s">
        <v>120</v>
      </c>
      <c r="AW483" s="13" t="s">
        <v>37</v>
      </c>
      <c r="AX483" s="13" t="s">
        <v>88</v>
      </c>
      <c r="AY483" s="165" t="s">
        <v>309</v>
      </c>
    </row>
    <row r="484" spans="2:65" s="1" customFormat="1" ht="16.5" customHeight="1" x14ac:dyDescent="0.2">
      <c r="B484" s="137"/>
      <c r="C484" s="182" t="s">
        <v>521</v>
      </c>
      <c r="D484" s="182" t="s">
        <v>643</v>
      </c>
      <c r="E484" s="183" t="s">
        <v>1905</v>
      </c>
      <c r="F484" s="184" t="s">
        <v>1906</v>
      </c>
      <c r="G484" s="185" t="s">
        <v>360</v>
      </c>
      <c r="H484" s="186">
        <v>246.012</v>
      </c>
      <c r="I484" s="187"/>
      <c r="J484" s="188">
        <f>ROUND(I484*H484,2)</f>
        <v>0</v>
      </c>
      <c r="K484" s="184" t="s">
        <v>366</v>
      </c>
      <c r="L484" s="189"/>
      <c r="M484" s="190" t="s">
        <v>1</v>
      </c>
      <c r="N484" s="191" t="s">
        <v>46</v>
      </c>
      <c r="P484" s="147">
        <f>O484*H484</f>
        <v>0</v>
      </c>
      <c r="Q484" s="147">
        <v>4.7999999999999996E-3</v>
      </c>
      <c r="R484" s="147">
        <f>Q484*H484</f>
        <v>1.1808576</v>
      </c>
      <c r="S484" s="147">
        <v>0</v>
      </c>
      <c r="T484" s="148">
        <f>S484*H484</f>
        <v>0</v>
      </c>
      <c r="AR484" s="149" t="s">
        <v>329</v>
      </c>
      <c r="AT484" s="149" t="s">
        <v>643</v>
      </c>
      <c r="AU484" s="149" t="s">
        <v>90</v>
      </c>
      <c r="AY484" s="17" t="s">
        <v>309</v>
      </c>
      <c r="BE484" s="150">
        <f>IF(N484="základní",J484,0)</f>
        <v>0</v>
      </c>
      <c r="BF484" s="150">
        <f>IF(N484="snížená",J484,0)</f>
        <v>0</v>
      </c>
      <c r="BG484" s="150">
        <f>IF(N484="zákl. přenesená",J484,0)</f>
        <v>0</v>
      </c>
      <c r="BH484" s="150">
        <f>IF(N484="sníž. přenesená",J484,0)</f>
        <v>0</v>
      </c>
      <c r="BI484" s="150">
        <f>IF(N484="nulová",J484,0)</f>
        <v>0</v>
      </c>
      <c r="BJ484" s="17" t="s">
        <v>88</v>
      </c>
      <c r="BK484" s="150">
        <f>ROUND(I484*H484,2)</f>
        <v>0</v>
      </c>
      <c r="BL484" s="17" t="s">
        <v>120</v>
      </c>
      <c r="BM484" s="149" t="s">
        <v>1907</v>
      </c>
    </row>
    <row r="485" spans="2:65" s="1" customFormat="1" ht="19.5" x14ac:dyDescent="0.2">
      <c r="B485" s="33"/>
      <c r="D485" s="155" t="s">
        <v>318</v>
      </c>
      <c r="F485" s="156" t="s">
        <v>699</v>
      </c>
      <c r="I485" s="153"/>
      <c r="L485" s="33"/>
      <c r="M485" s="154"/>
      <c r="T485" s="57"/>
      <c r="AT485" s="17" t="s">
        <v>318</v>
      </c>
      <c r="AU485" s="17" t="s">
        <v>90</v>
      </c>
    </row>
    <row r="486" spans="2:65" s="12" customFormat="1" x14ac:dyDescent="0.2">
      <c r="B486" s="157"/>
      <c r="D486" s="155" t="s">
        <v>455</v>
      </c>
      <c r="F486" s="159" t="s">
        <v>1908</v>
      </c>
      <c r="H486" s="160">
        <v>246.012</v>
      </c>
      <c r="I486" s="161"/>
      <c r="L486" s="157"/>
      <c r="M486" s="162"/>
      <c r="T486" s="163"/>
      <c r="AT486" s="158" t="s">
        <v>455</v>
      </c>
      <c r="AU486" s="158" t="s">
        <v>90</v>
      </c>
      <c r="AV486" s="12" t="s">
        <v>90</v>
      </c>
      <c r="AW486" s="12" t="s">
        <v>3</v>
      </c>
      <c r="AX486" s="12" t="s">
        <v>88</v>
      </c>
      <c r="AY486" s="158" t="s">
        <v>309</v>
      </c>
    </row>
    <row r="487" spans="2:65" s="1" customFormat="1" ht="21.75" customHeight="1" x14ac:dyDescent="0.2">
      <c r="B487" s="137"/>
      <c r="C487" s="138" t="s">
        <v>1078</v>
      </c>
      <c r="D487" s="138" t="s">
        <v>311</v>
      </c>
      <c r="E487" s="139" t="s">
        <v>1909</v>
      </c>
      <c r="F487" s="140" t="s">
        <v>1910</v>
      </c>
      <c r="G487" s="141" t="s">
        <v>360</v>
      </c>
      <c r="H487" s="142">
        <v>1677.5889999999999</v>
      </c>
      <c r="I487" s="143"/>
      <c r="J487" s="144">
        <f>ROUND(I487*H487,2)</f>
        <v>0</v>
      </c>
      <c r="K487" s="140" t="s">
        <v>610</v>
      </c>
      <c r="L487" s="33"/>
      <c r="M487" s="145" t="s">
        <v>1</v>
      </c>
      <c r="N487" s="146" t="s">
        <v>46</v>
      </c>
      <c r="P487" s="147">
        <f>O487*H487</f>
        <v>0</v>
      </c>
      <c r="Q487" s="147">
        <v>1.8000000000000001E-4</v>
      </c>
      <c r="R487" s="147">
        <f>Q487*H487</f>
        <v>0.30196602</v>
      </c>
      <c r="S487" s="147">
        <v>0</v>
      </c>
      <c r="T487" s="148">
        <f>S487*H487</f>
        <v>0</v>
      </c>
      <c r="AR487" s="149" t="s">
        <v>120</v>
      </c>
      <c r="AT487" s="149" t="s">
        <v>311</v>
      </c>
      <c r="AU487" s="149" t="s">
        <v>90</v>
      </c>
      <c r="AY487" s="17" t="s">
        <v>309</v>
      </c>
      <c r="BE487" s="150">
        <f>IF(N487="základní",J487,0)</f>
        <v>0</v>
      </c>
      <c r="BF487" s="150">
        <f>IF(N487="snížená",J487,0)</f>
        <v>0</v>
      </c>
      <c r="BG487" s="150">
        <f>IF(N487="zákl. přenesená",J487,0)</f>
        <v>0</v>
      </c>
      <c r="BH487" s="150">
        <f>IF(N487="sníž. přenesená",J487,0)</f>
        <v>0</v>
      </c>
      <c r="BI487" s="150">
        <f>IF(N487="nulová",J487,0)</f>
        <v>0</v>
      </c>
      <c r="BJ487" s="17" t="s">
        <v>88</v>
      </c>
      <c r="BK487" s="150">
        <f>ROUND(I487*H487,2)</f>
        <v>0</v>
      </c>
      <c r="BL487" s="17" t="s">
        <v>120</v>
      </c>
      <c r="BM487" s="149" t="s">
        <v>1911</v>
      </c>
    </row>
    <row r="488" spans="2:65" s="1" customFormat="1" x14ac:dyDescent="0.2">
      <c r="B488" s="33"/>
      <c r="D488" s="151" t="s">
        <v>316</v>
      </c>
      <c r="F488" s="152" t="s">
        <v>1912</v>
      </c>
      <c r="I488" s="153"/>
      <c r="L488" s="33"/>
      <c r="M488" s="154"/>
      <c r="T488" s="57"/>
      <c r="AT488" s="17" t="s">
        <v>316</v>
      </c>
      <c r="AU488" s="17" t="s">
        <v>90</v>
      </c>
    </row>
    <row r="489" spans="2:65" s="12" customFormat="1" x14ac:dyDescent="0.2">
      <c r="B489" s="157"/>
      <c r="D489" s="155" t="s">
        <v>455</v>
      </c>
      <c r="E489" s="158" t="s">
        <v>1</v>
      </c>
      <c r="F489" s="159" t="s">
        <v>1840</v>
      </c>
      <c r="H489" s="160">
        <v>1677.5889999999999</v>
      </c>
      <c r="I489" s="161"/>
      <c r="L489" s="157"/>
      <c r="M489" s="162"/>
      <c r="T489" s="163"/>
      <c r="AT489" s="158" t="s">
        <v>455</v>
      </c>
      <c r="AU489" s="158" t="s">
        <v>90</v>
      </c>
      <c r="AV489" s="12" t="s">
        <v>90</v>
      </c>
      <c r="AW489" s="12" t="s">
        <v>37</v>
      </c>
      <c r="AX489" s="12" t="s">
        <v>81</v>
      </c>
      <c r="AY489" s="158" t="s">
        <v>309</v>
      </c>
    </row>
    <row r="490" spans="2:65" s="13" customFormat="1" x14ac:dyDescent="0.2">
      <c r="B490" s="164"/>
      <c r="D490" s="155" t="s">
        <v>455</v>
      </c>
      <c r="E490" s="165" t="s">
        <v>1</v>
      </c>
      <c r="F490" s="166" t="s">
        <v>457</v>
      </c>
      <c r="H490" s="167">
        <v>1677.5889999999999</v>
      </c>
      <c r="I490" s="168"/>
      <c r="L490" s="164"/>
      <c r="M490" s="169"/>
      <c r="T490" s="170"/>
      <c r="AT490" s="165" t="s">
        <v>455</v>
      </c>
      <c r="AU490" s="165" t="s">
        <v>90</v>
      </c>
      <c r="AV490" s="13" t="s">
        <v>120</v>
      </c>
      <c r="AW490" s="13" t="s">
        <v>37</v>
      </c>
      <c r="AX490" s="13" t="s">
        <v>88</v>
      </c>
      <c r="AY490" s="165" t="s">
        <v>309</v>
      </c>
    </row>
    <row r="491" spans="2:65" s="1" customFormat="1" ht="16.5" customHeight="1" x14ac:dyDescent="0.2">
      <c r="B491" s="137"/>
      <c r="C491" s="138" t="s">
        <v>524</v>
      </c>
      <c r="D491" s="138" t="s">
        <v>311</v>
      </c>
      <c r="E491" s="139" t="s">
        <v>1913</v>
      </c>
      <c r="F491" s="140" t="s">
        <v>1914</v>
      </c>
      <c r="G491" s="141" t="s">
        <v>360</v>
      </c>
      <c r="H491" s="142">
        <v>656.12099999999998</v>
      </c>
      <c r="I491" s="143"/>
      <c r="J491" s="144">
        <f>ROUND(I491*H491,2)</f>
        <v>0</v>
      </c>
      <c r="K491" s="140" t="s">
        <v>366</v>
      </c>
      <c r="L491" s="33"/>
      <c r="M491" s="145" t="s">
        <v>1</v>
      </c>
      <c r="N491" s="146" t="s">
        <v>46</v>
      </c>
      <c r="P491" s="147">
        <f>O491*H491</f>
        <v>0</v>
      </c>
      <c r="Q491" s="147">
        <v>0</v>
      </c>
      <c r="R491" s="147">
        <f>Q491*H491</f>
        <v>0</v>
      </c>
      <c r="S491" s="147">
        <v>0</v>
      </c>
      <c r="T491" s="148">
        <f>S491*H491</f>
        <v>0</v>
      </c>
      <c r="AR491" s="149" t="s">
        <v>120</v>
      </c>
      <c r="AT491" s="149" t="s">
        <v>311</v>
      </c>
      <c r="AU491" s="149" t="s">
        <v>90</v>
      </c>
      <c r="AY491" s="17" t="s">
        <v>309</v>
      </c>
      <c r="BE491" s="150">
        <f>IF(N491="základní",J491,0)</f>
        <v>0</v>
      </c>
      <c r="BF491" s="150">
        <f>IF(N491="snížená",J491,0)</f>
        <v>0</v>
      </c>
      <c r="BG491" s="150">
        <f>IF(N491="zákl. přenesená",J491,0)</f>
        <v>0</v>
      </c>
      <c r="BH491" s="150">
        <f>IF(N491="sníž. přenesená",J491,0)</f>
        <v>0</v>
      </c>
      <c r="BI491" s="150">
        <f>IF(N491="nulová",J491,0)</f>
        <v>0</v>
      </c>
      <c r="BJ491" s="17" t="s">
        <v>88</v>
      </c>
      <c r="BK491" s="150">
        <f>ROUND(I491*H491,2)</f>
        <v>0</v>
      </c>
      <c r="BL491" s="17" t="s">
        <v>120</v>
      </c>
      <c r="BM491" s="149" t="s">
        <v>1915</v>
      </c>
    </row>
    <row r="492" spans="2:65" s="1" customFormat="1" ht="68.25" x14ac:dyDescent="0.2">
      <c r="B492" s="33"/>
      <c r="D492" s="155" t="s">
        <v>318</v>
      </c>
      <c r="F492" s="156" t="s">
        <v>1916</v>
      </c>
      <c r="I492" s="153"/>
      <c r="L492" s="33"/>
      <c r="M492" s="154"/>
      <c r="T492" s="57"/>
      <c r="AT492" s="17" t="s">
        <v>318</v>
      </c>
      <c r="AU492" s="17" t="s">
        <v>90</v>
      </c>
    </row>
    <row r="493" spans="2:65" s="12" customFormat="1" x14ac:dyDescent="0.2">
      <c r="B493" s="157"/>
      <c r="D493" s="155" t="s">
        <v>455</v>
      </c>
      <c r="E493" s="158" t="s">
        <v>1</v>
      </c>
      <c r="F493" s="159" t="s">
        <v>1917</v>
      </c>
      <c r="H493" s="160">
        <v>656.12099999999998</v>
      </c>
      <c r="I493" s="161"/>
      <c r="L493" s="157"/>
      <c r="M493" s="162"/>
      <c r="T493" s="163"/>
      <c r="AT493" s="158" t="s">
        <v>455</v>
      </c>
      <c r="AU493" s="158" t="s">
        <v>90</v>
      </c>
      <c r="AV493" s="12" t="s">
        <v>90</v>
      </c>
      <c r="AW493" s="12" t="s">
        <v>37</v>
      </c>
      <c r="AX493" s="12" t="s">
        <v>81</v>
      </c>
      <c r="AY493" s="158" t="s">
        <v>309</v>
      </c>
    </row>
    <row r="494" spans="2:65" s="13" customFormat="1" x14ac:dyDescent="0.2">
      <c r="B494" s="164"/>
      <c r="D494" s="155" t="s">
        <v>455</v>
      </c>
      <c r="E494" s="165" t="s">
        <v>1</v>
      </c>
      <c r="F494" s="166" t="s">
        <v>457</v>
      </c>
      <c r="H494" s="167">
        <v>656.12099999999998</v>
      </c>
      <c r="I494" s="168"/>
      <c r="L494" s="164"/>
      <c r="M494" s="169"/>
      <c r="T494" s="170"/>
      <c r="AT494" s="165" t="s">
        <v>455</v>
      </c>
      <c r="AU494" s="165" t="s">
        <v>90</v>
      </c>
      <c r="AV494" s="13" t="s">
        <v>120</v>
      </c>
      <c r="AW494" s="13" t="s">
        <v>37</v>
      </c>
      <c r="AX494" s="13" t="s">
        <v>88</v>
      </c>
      <c r="AY494" s="165" t="s">
        <v>309</v>
      </c>
    </row>
    <row r="495" spans="2:65" s="1" customFormat="1" ht="16.5" customHeight="1" x14ac:dyDescent="0.2">
      <c r="B495" s="137"/>
      <c r="C495" s="138" t="s">
        <v>1089</v>
      </c>
      <c r="D495" s="138" t="s">
        <v>311</v>
      </c>
      <c r="E495" s="139" t="s">
        <v>1918</v>
      </c>
      <c r="F495" s="140" t="s">
        <v>1919</v>
      </c>
      <c r="G495" s="141" t="s">
        <v>360</v>
      </c>
      <c r="H495" s="142">
        <v>258.24599999999998</v>
      </c>
      <c r="I495" s="143"/>
      <c r="J495" s="144">
        <f>ROUND(I495*H495,2)</f>
        <v>0</v>
      </c>
      <c r="K495" s="140" t="s">
        <v>366</v>
      </c>
      <c r="L495" s="33"/>
      <c r="M495" s="145" t="s">
        <v>1</v>
      </c>
      <c r="N495" s="146" t="s">
        <v>46</v>
      </c>
      <c r="P495" s="147">
        <f>O495*H495</f>
        <v>0</v>
      </c>
      <c r="Q495" s="147">
        <v>2.8500000000000001E-3</v>
      </c>
      <c r="R495" s="147">
        <f>Q495*H495</f>
        <v>0.73600109999999996</v>
      </c>
      <c r="S495" s="147">
        <v>0</v>
      </c>
      <c r="T495" s="148">
        <f>S495*H495</f>
        <v>0</v>
      </c>
      <c r="AR495" s="149" t="s">
        <v>120</v>
      </c>
      <c r="AT495" s="149" t="s">
        <v>311</v>
      </c>
      <c r="AU495" s="149" t="s">
        <v>90</v>
      </c>
      <c r="AY495" s="17" t="s">
        <v>309</v>
      </c>
      <c r="BE495" s="150">
        <f>IF(N495="základní",J495,0)</f>
        <v>0</v>
      </c>
      <c r="BF495" s="150">
        <f>IF(N495="snížená",J495,0)</f>
        <v>0</v>
      </c>
      <c r="BG495" s="150">
        <f>IF(N495="zákl. přenesená",J495,0)</f>
        <v>0</v>
      </c>
      <c r="BH495" s="150">
        <f>IF(N495="sníž. přenesená",J495,0)</f>
        <v>0</v>
      </c>
      <c r="BI495" s="150">
        <f>IF(N495="nulová",J495,0)</f>
        <v>0</v>
      </c>
      <c r="BJ495" s="17" t="s">
        <v>88</v>
      </c>
      <c r="BK495" s="150">
        <f>ROUND(I495*H495,2)</f>
        <v>0</v>
      </c>
      <c r="BL495" s="17" t="s">
        <v>120</v>
      </c>
      <c r="BM495" s="149" t="s">
        <v>1920</v>
      </c>
    </row>
    <row r="496" spans="2:65" s="1" customFormat="1" ht="39" x14ac:dyDescent="0.2">
      <c r="B496" s="33"/>
      <c r="D496" s="155" t="s">
        <v>318</v>
      </c>
      <c r="F496" s="156" t="s">
        <v>1921</v>
      </c>
      <c r="I496" s="153"/>
      <c r="L496" s="33"/>
      <c r="M496" s="154"/>
      <c r="T496" s="57"/>
      <c r="AT496" s="17" t="s">
        <v>318</v>
      </c>
      <c r="AU496" s="17" t="s">
        <v>90</v>
      </c>
    </row>
    <row r="497" spans="2:65" s="12" customFormat="1" x14ac:dyDescent="0.2">
      <c r="B497" s="157"/>
      <c r="D497" s="155" t="s">
        <v>455</v>
      </c>
      <c r="E497" s="158" t="s">
        <v>1</v>
      </c>
      <c r="F497" s="159" t="s">
        <v>1837</v>
      </c>
      <c r="H497" s="160">
        <v>105.626</v>
      </c>
      <c r="I497" s="161"/>
      <c r="L497" s="157"/>
      <c r="M497" s="162"/>
      <c r="T497" s="163"/>
      <c r="AT497" s="158" t="s">
        <v>455</v>
      </c>
      <c r="AU497" s="158" t="s">
        <v>90</v>
      </c>
      <c r="AV497" s="12" t="s">
        <v>90</v>
      </c>
      <c r="AW497" s="12" t="s">
        <v>37</v>
      </c>
      <c r="AX497" s="12" t="s">
        <v>81</v>
      </c>
      <c r="AY497" s="158" t="s">
        <v>309</v>
      </c>
    </row>
    <row r="498" spans="2:65" s="12" customFormat="1" x14ac:dyDescent="0.2">
      <c r="B498" s="157"/>
      <c r="D498" s="155" t="s">
        <v>455</v>
      </c>
      <c r="E498" s="158" t="s">
        <v>1</v>
      </c>
      <c r="F498" s="159" t="s">
        <v>1838</v>
      </c>
      <c r="H498" s="160">
        <v>152.62</v>
      </c>
      <c r="I498" s="161"/>
      <c r="L498" s="157"/>
      <c r="M498" s="162"/>
      <c r="T498" s="163"/>
      <c r="AT498" s="158" t="s">
        <v>455</v>
      </c>
      <c r="AU498" s="158" t="s">
        <v>90</v>
      </c>
      <c r="AV498" s="12" t="s">
        <v>90</v>
      </c>
      <c r="AW498" s="12" t="s">
        <v>37</v>
      </c>
      <c r="AX498" s="12" t="s">
        <v>81</v>
      </c>
      <c r="AY498" s="158" t="s">
        <v>309</v>
      </c>
    </row>
    <row r="499" spans="2:65" s="13" customFormat="1" x14ac:dyDescent="0.2">
      <c r="B499" s="164"/>
      <c r="D499" s="155" t="s">
        <v>455</v>
      </c>
      <c r="E499" s="165" t="s">
        <v>1</v>
      </c>
      <c r="F499" s="166" t="s">
        <v>457</v>
      </c>
      <c r="H499" s="167">
        <v>258.24599999999998</v>
      </c>
      <c r="I499" s="168"/>
      <c r="L499" s="164"/>
      <c r="M499" s="169"/>
      <c r="T499" s="170"/>
      <c r="AT499" s="165" t="s">
        <v>455</v>
      </c>
      <c r="AU499" s="165" t="s">
        <v>90</v>
      </c>
      <c r="AV499" s="13" t="s">
        <v>120</v>
      </c>
      <c r="AW499" s="13" t="s">
        <v>37</v>
      </c>
      <c r="AX499" s="13" t="s">
        <v>88</v>
      </c>
      <c r="AY499" s="165" t="s">
        <v>309</v>
      </c>
    </row>
    <row r="500" spans="2:65" s="1" customFormat="1" ht="16.5" customHeight="1" x14ac:dyDescent="0.2">
      <c r="B500" s="137"/>
      <c r="C500" s="138" t="s">
        <v>527</v>
      </c>
      <c r="D500" s="138" t="s">
        <v>311</v>
      </c>
      <c r="E500" s="139" t="s">
        <v>1922</v>
      </c>
      <c r="F500" s="140" t="s">
        <v>1923</v>
      </c>
      <c r="G500" s="141" t="s">
        <v>360</v>
      </c>
      <c r="H500" s="142">
        <v>397.875</v>
      </c>
      <c r="I500" s="143"/>
      <c r="J500" s="144">
        <f>ROUND(I500*H500,2)</f>
        <v>0</v>
      </c>
      <c r="K500" s="140" t="s">
        <v>366</v>
      </c>
      <c r="L500" s="33"/>
      <c r="M500" s="145" t="s">
        <v>1</v>
      </c>
      <c r="N500" s="146" t="s">
        <v>46</v>
      </c>
      <c r="P500" s="147">
        <f>O500*H500</f>
        <v>0</v>
      </c>
      <c r="Q500" s="147">
        <v>3.3E-3</v>
      </c>
      <c r="R500" s="147">
        <f>Q500*H500</f>
        <v>1.3129875</v>
      </c>
      <c r="S500" s="147">
        <v>0</v>
      </c>
      <c r="T500" s="148">
        <f>S500*H500</f>
        <v>0</v>
      </c>
      <c r="AR500" s="149" t="s">
        <v>120</v>
      </c>
      <c r="AT500" s="149" t="s">
        <v>311</v>
      </c>
      <c r="AU500" s="149" t="s">
        <v>90</v>
      </c>
      <c r="AY500" s="17" t="s">
        <v>309</v>
      </c>
      <c r="BE500" s="150">
        <f>IF(N500="základní",J500,0)</f>
        <v>0</v>
      </c>
      <c r="BF500" s="150">
        <f>IF(N500="snížená",J500,0)</f>
        <v>0</v>
      </c>
      <c r="BG500" s="150">
        <f>IF(N500="zákl. přenesená",J500,0)</f>
        <v>0</v>
      </c>
      <c r="BH500" s="150">
        <f>IF(N500="sníž. přenesená",J500,0)</f>
        <v>0</v>
      </c>
      <c r="BI500" s="150">
        <f>IF(N500="nulová",J500,0)</f>
        <v>0</v>
      </c>
      <c r="BJ500" s="17" t="s">
        <v>88</v>
      </c>
      <c r="BK500" s="150">
        <f>ROUND(I500*H500,2)</f>
        <v>0</v>
      </c>
      <c r="BL500" s="17" t="s">
        <v>120</v>
      </c>
      <c r="BM500" s="149" t="s">
        <v>1924</v>
      </c>
    </row>
    <row r="501" spans="2:65" s="1" customFormat="1" ht="39" x14ac:dyDescent="0.2">
      <c r="B501" s="33"/>
      <c r="D501" s="155" t="s">
        <v>318</v>
      </c>
      <c r="F501" s="156" t="s">
        <v>1921</v>
      </c>
      <c r="I501" s="153"/>
      <c r="L501" s="33"/>
      <c r="M501" s="154"/>
      <c r="T501" s="57"/>
      <c r="AT501" s="17" t="s">
        <v>318</v>
      </c>
      <c r="AU501" s="17" t="s">
        <v>90</v>
      </c>
    </row>
    <row r="502" spans="2:65" s="12" customFormat="1" x14ac:dyDescent="0.2">
      <c r="B502" s="157"/>
      <c r="D502" s="155" t="s">
        <v>455</v>
      </c>
      <c r="E502" s="158" t="s">
        <v>1</v>
      </c>
      <c r="F502" s="159" t="s">
        <v>1834</v>
      </c>
      <c r="H502" s="160">
        <v>195.45</v>
      </c>
      <c r="I502" s="161"/>
      <c r="L502" s="157"/>
      <c r="M502" s="162"/>
      <c r="T502" s="163"/>
      <c r="AT502" s="158" t="s">
        <v>455</v>
      </c>
      <c r="AU502" s="158" t="s">
        <v>90</v>
      </c>
      <c r="AV502" s="12" t="s">
        <v>90</v>
      </c>
      <c r="AW502" s="12" t="s">
        <v>37</v>
      </c>
      <c r="AX502" s="12" t="s">
        <v>81</v>
      </c>
      <c r="AY502" s="158" t="s">
        <v>309</v>
      </c>
    </row>
    <row r="503" spans="2:65" s="12" customFormat="1" x14ac:dyDescent="0.2">
      <c r="B503" s="157"/>
      <c r="D503" s="155" t="s">
        <v>455</v>
      </c>
      <c r="E503" s="158" t="s">
        <v>1</v>
      </c>
      <c r="F503" s="159" t="s">
        <v>1836</v>
      </c>
      <c r="H503" s="160">
        <v>202.42500000000001</v>
      </c>
      <c r="I503" s="161"/>
      <c r="L503" s="157"/>
      <c r="M503" s="162"/>
      <c r="T503" s="163"/>
      <c r="AT503" s="158" t="s">
        <v>455</v>
      </c>
      <c r="AU503" s="158" t="s">
        <v>90</v>
      </c>
      <c r="AV503" s="12" t="s">
        <v>90</v>
      </c>
      <c r="AW503" s="12" t="s">
        <v>37</v>
      </c>
      <c r="AX503" s="12" t="s">
        <v>81</v>
      </c>
      <c r="AY503" s="158" t="s">
        <v>309</v>
      </c>
    </row>
    <row r="504" spans="2:65" s="13" customFormat="1" x14ac:dyDescent="0.2">
      <c r="B504" s="164"/>
      <c r="D504" s="155" t="s">
        <v>455</v>
      </c>
      <c r="E504" s="165" t="s">
        <v>1</v>
      </c>
      <c r="F504" s="166" t="s">
        <v>457</v>
      </c>
      <c r="H504" s="167">
        <v>397.875</v>
      </c>
      <c r="I504" s="168"/>
      <c r="L504" s="164"/>
      <c r="M504" s="169"/>
      <c r="T504" s="170"/>
      <c r="AT504" s="165" t="s">
        <v>455</v>
      </c>
      <c r="AU504" s="165" t="s">
        <v>90</v>
      </c>
      <c r="AV504" s="13" t="s">
        <v>120</v>
      </c>
      <c r="AW504" s="13" t="s">
        <v>37</v>
      </c>
      <c r="AX504" s="13" t="s">
        <v>88</v>
      </c>
      <c r="AY504" s="165" t="s">
        <v>309</v>
      </c>
    </row>
    <row r="505" spans="2:65" s="1" customFormat="1" ht="16.5" customHeight="1" x14ac:dyDescent="0.2">
      <c r="B505" s="137"/>
      <c r="C505" s="138" t="s">
        <v>1101</v>
      </c>
      <c r="D505" s="138" t="s">
        <v>311</v>
      </c>
      <c r="E505" s="139" t="s">
        <v>1925</v>
      </c>
      <c r="F505" s="140" t="s">
        <v>1926</v>
      </c>
      <c r="G505" s="141" t="s">
        <v>360</v>
      </c>
      <c r="H505" s="142">
        <v>652.28</v>
      </c>
      <c r="I505" s="143"/>
      <c r="J505" s="144">
        <f>ROUND(I505*H505,2)</f>
        <v>0</v>
      </c>
      <c r="K505" s="140" t="s">
        <v>610</v>
      </c>
      <c r="L505" s="33"/>
      <c r="M505" s="145" t="s">
        <v>1</v>
      </c>
      <c r="N505" s="146" t="s">
        <v>46</v>
      </c>
      <c r="P505" s="147">
        <f>O505*H505</f>
        <v>0</v>
      </c>
      <c r="Q505" s="147">
        <v>2.0000000000000002E-5</v>
      </c>
      <c r="R505" s="147">
        <f>Q505*H505</f>
        <v>1.3045600000000001E-2</v>
      </c>
      <c r="S505" s="147">
        <v>1.0000000000000001E-5</v>
      </c>
      <c r="T505" s="148">
        <f>S505*H505</f>
        <v>6.5228000000000005E-3</v>
      </c>
      <c r="AR505" s="149" t="s">
        <v>120</v>
      </c>
      <c r="AT505" s="149" t="s">
        <v>311</v>
      </c>
      <c r="AU505" s="149" t="s">
        <v>90</v>
      </c>
      <c r="AY505" s="17" t="s">
        <v>309</v>
      </c>
      <c r="BE505" s="150">
        <f>IF(N505="základní",J505,0)</f>
        <v>0</v>
      </c>
      <c r="BF505" s="150">
        <f>IF(N505="snížená",J505,0)</f>
        <v>0</v>
      </c>
      <c r="BG505" s="150">
        <f>IF(N505="zákl. přenesená",J505,0)</f>
        <v>0</v>
      </c>
      <c r="BH505" s="150">
        <f>IF(N505="sníž. přenesená",J505,0)</f>
        <v>0</v>
      </c>
      <c r="BI505" s="150">
        <f>IF(N505="nulová",J505,0)</f>
        <v>0</v>
      </c>
      <c r="BJ505" s="17" t="s">
        <v>88</v>
      </c>
      <c r="BK505" s="150">
        <f>ROUND(I505*H505,2)</f>
        <v>0</v>
      </c>
      <c r="BL505" s="17" t="s">
        <v>120</v>
      </c>
      <c r="BM505" s="149" t="s">
        <v>1927</v>
      </c>
    </row>
    <row r="506" spans="2:65" s="1" customFormat="1" x14ac:dyDescent="0.2">
      <c r="B506" s="33"/>
      <c r="D506" s="151" t="s">
        <v>316</v>
      </c>
      <c r="F506" s="152" t="s">
        <v>1928</v>
      </c>
      <c r="I506" s="153"/>
      <c r="L506" s="33"/>
      <c r="M506" s="154"/>
      <c r="T506" s="57"/>
      <c r="AT506" s="17" t="s">
        <v>316</v>
      </c>
      <c r="AU506" s="17" t="s">
        <v>90</v>
      </c>
    </row>
    <row r="507" spans="2:65" s="1" customFormat="1" ht="21.75" customHeight="1" x14ac:dyDescent="0.2">
      <c r="B507" s="137"/>
      <c r="C507" s="138" t="s">
        <v>532</v>
      </c>
      <c r="D507" s="138" t="s">
        <v>311</v>
      </c>
      <c r="E507" s="139" t="s">
        <v>1176</v>
      </c>
      <c r="F507" s="140" t="s">
        <v>1177</v>
      </c>
      <c r="G507" s="141" t="s">
        <v>419</v>
      </c>
      <c r="H507" s="142">
        <v>3.548</v>
      </c>
      <c r="I507" s="143"/>
      <c r="J507" s="144">
        <f>ROUND(I507*H507,2)</f>
        <v>0</v>
      </c>
      <c r="K507" s="140" t="s">
        <v>610</v>
      </c>
      <c r="L507" s="33"/>
      <c r="M507" s="145" t="s">
        <v>1</v>
      </c>
      <c r="N507" s="146" t="s">
        <v>46</v>
      </c>
      <c r="P507" s="147">
        <f>O507*H507</f>
        <v>0</v>
      </c>
      <c r="Q507" s="147">
        <v>2.5018699999999998</v>
      </c>
      <c r="R507" s="147">
        <f>Q507*H507</f>
        <v>8.87663476</v>
      </c>
      <c r="S507" s="147">
        <v>0</v>
      </c>
      <c r="T507" s="148">
        <f>S507*H507</f>
        <v>0</v>
      </c>
      <c r="AR507" s="149" t="s">
        <v>120</v>
      </c>
      <c r="AT507" s="149" t="s">
        <v>311</v>
      </c>
      <c r="AU507" s="149" t="s">
        <v>90</v>
      </c>
      <c r="AY507" s="17" t="s">
        <v>309</v>
      </c>
      <c r="BE507" s="150">
        <f>IF(N507="základní",J507,0)</f>
        <v>0</v>
      </c>
      <c r="BF507" s="150">
        <f>IF(N507="snížená",J507,0)</f>
        <v>0</v>
      </c>
      <c r="BG507" s="150">
        <f>IF(N507="zákl. přenesená",J507,0)</f>
        <v>0</v>
      </c>
      <c r="BH507" s="150">
        <f>IF(N507="sníž. přenesená",J507,0)</f>
        <v>0</v>
      </c>
      <c r="BI507" s="150">
        <f>IF(N507="nulová",J507,0)</f>
        <v>0</v>
      </c>
      <c r="BJ507" s="17" t="s">
        <v>88</v>
      </c>
      <c r="BK507" s="150">
        <f>ROUND(I507*H507,2)</f>
        <v>0</v>
      </c>
      <c r="BL507" s="17" t="s">
        <v>120</v>
      </c>
      <c r="BM507" s="149" t="s">
        <v>1929</v>
      </c>
    </row>
    <row r="508" spans="2:65" s="1" customFormat="1" x14ac:dyDescent="0.2">
      <c r="B508" s="33"/>
      <c r="D508" s="151" t="s">
        <v>316</v>
      </c>
      <c r="F508" s="152" t="s">
        <v>1179</v>
      </c>
      <c r="I508" s="153"/>
      <c r="L508" s="33"/>
      <c r="M508" s="154"/>
      <c r="T508" s="57"/>
      <c r="AT508" s="17" t="s">
        <v>316</v>
      </c>
      <c r="AU508" s="17" t="s">
        <v>90</v>
      </c>
    </row>
    <row r="509" spans="2:65" s="12" customFormat="1" x14ac:dyDescent="0.2">
      <c r="B509" s="157"/>
      <c r="D509" s="155" t="s">
        <v>455</v>
      </c>
      <c r="E509" s="158" t="s">
        <v>1</v>
      </c>
      <c r="F509" s="159" t="s">
        <v>1930</v>
      </c>
      <c r="H509" s="160">
        <v>0.79800000000000004</v>
      </c>
      <c r="I509" s="161"/>
      <c r="L509" s="157"/>
      <c r="M509" s="162"/>
      <c r="T509" s="163"/>
      <c r="AT509" s="158" t="s">
        <v>455</v>
      </c>
      <c r="AU509" s="158" t="s">
        <v>90</v>
      </c>
      <c r="AV509" s="12" t="s">
        <v>90</v>
      </c>
      <c r="AW509" s="12" t="s">
        <v>37</v>
      </c>
      <c r="AX509" s="12" t="s">
        <v>81</v>
      </c>
      <c r="AY509" s="158" t="s">
        <v>309</v>
      </c>
    </row>
    <row r="510" spans="2:65" s="12" customFormat="1" x14ac:dyDescent="0.2">
      <c r="B510" s="157"/>
      <c r="D510" s="155" t="s">
        <v>455</v>
      </c>
      <c r="E510" s="158" t="s">
        <v>1</v>
      </c>
      <c r="F510" s="159" t="s">
        <v>1931</v>
      </c>
      <c r="H510" s="160">
        <v>2.75</v>
      </c>
      <c r="I510" s="161"/>
      <c r="L510" s="157"/>
      <c r="M510" s="162"/>
      <c r="T510" s="163"/>
      <c r="AT510" s="158" t="s">
        <v>455</v>
      </c>
      <c r="AU510" s="158" t="s">
        <v>90</v>
      </c>
      <c r="AV510" s="12" t="s">
        <v>90</v>
      </c>
      <c r="AW510" s="12" t="s">
        <v>37</v>
      </c>
      <c r="AX510" s="12" t="s">
        <v>81</v>
      </c>
      <c r="AY510" s="158" t="s">
        <v>309</v>
      </c>
    </row>
    <row r="511" spans="2:65" s="13" customFormat="1" x14ac:dyDescent="0.2">
      <c r="B511" s="164"/>
      <c r="D511" s="155" t="s">
        <v>455</v>
      </c>
      <c r="E511" s="165" t="s">
        <v>1</v>
      </c>
      <c r="F511" s="166" t="s">
        <v>457</v>
      </c>
      <c r="H511" s="167">
        <v>3.548</v>
      </c>
      <c r="I511" s="168"/>
      <c r="L511" s="164"/>
      <c r="M511" s="169"/>
      <c r="T511" s="170"/>
      <c r="AT511" s="165" t="s">
        <v>455</v>
      </c>
      <c r="AU511" s="165" t="s">
        <v>90</v>
      </c>
      <c r="AV511" s="13" t="s">
        <v>120</v>
      </c>
      <c r="AW511" s="13" t="s">
        <v>37</v>
      </c>
      <c r="AX511" s="13" t="s">
        <v>88</v>
      </c>
      <c r="AY511" s="165" t="s">
        <v>309</v>
      </c>
    </row>
    <row r="512" spans="2:65" s="1" customFormat="1" ht="16.5" customHeight="1" x14ac:dyDescent="0.2">
      <c r="B512" s="137"/>
      <c r="C512" s="138" t="s">
        <v>1112</v>
      </c>
      <c r="D512" s="138" t="s">
        <v>311</v>
      </c>
      <c r="E512" s="139" t="s">
        <v>1932</v>
      </c>
      <c r="F512" s="140" t="s">
        <v>1933</v>
      </c>
      <c r="G512" s="141" t="s">
        <v>419</v>
      </c>
      <c r="H512" s="142">
        <v>3.548</v>
      </c>
      <c r="I512" s="143"/>
      <c r="J512" s="144">
        <f>ROUND(I512*H512,2)</f>
        <v>0</v>
      </c>
      <c r="K512" s="140" t="s">
        <v>610</v>
      </c>
      <c r="L512" s="33"/>
      <c r="M512" s="145" t="s">
        <v>1</v>
      </c>
      <c r="N512" s="146" t="s">
        <v>46</v>
      </c>
      <c r="P512" s="147">
        <f>O512*H512</f>
        <v>0</v>
      </c>
      <c r="Q512" s="147">
        <v>0</v>
      </c>
      <c r="R512" s="147">
        <f>Q512*H512</f>
        <v>0</v>
      </c>
      <c r="S512" s="147">
        <v>0</v>
      </c>
      <c r="T512" s="148">
        <f>S512*H512</f>
        <v>0</v>
      </c>
      <c r="AR512" s="149" t="s">
        <v>120</v>
      </c>
      <c r="AT512" s="149" t="s">
        <v>311</v>
      </c>
      <c r="AU512" s="149" t="s">
        <v>90</v>
      </c>
      <c r="AY512" s="17" t="s">
        <v>309</v>
      </c>
      <c r="BE512" s="150">
        <f>IF(N512="základní",J512,0)</f>
        <v>0</v>
      </c>
      <c r="BF512" s="150">
        <f>IF(N512="snížená",J512,0)</f>
        <v>0</v>
      </c>
      <c r="BG512" s="150">
        <f>IF(N512="zákl. přenesená",J512,0)</f>
        <v>0</v>
      </c>
      <c r="BH512" s="150">
        <f>IF(N512="sníž. přenesená",J512,0)</f>
        <v>0</v>
      </c>
      <c r="BI512" s="150">
        <f>IF(N512="nulová",J512,0)</f>
        <v>0</v>
      </c>
      <c r="BJ512" s="17" t="s">
        <v>88</v>
      </c>
      <c r="BK512" s="150">
        <f>ROUND(I512*H512,2)</f>
        <v>0</v>
      </c>
      <c r="BL512" s="17" t="s">
        <v>120</v>
      </c>
      <c r="BM512" s="149" t="s">
        <v>1934</v>
      </c>
    </row>
    <row r="513" spans="2:65" s="1" customFormat="1" x14ac:dyDescent="0.2">
      <c r="B513" s="33"/>
      <c r="D513" s="151" t="s">
        <v>316</v>
      </c>
      <c r="F513" s="152" t="s">
        <v>1935</v>
      </c>
      <c r="I513" s="153"/>
      <c r="L513" s="33"/>
      <c r="M513" s="154"/>
      <c r="T513" s="57"/>
      <c r="AT513" s="17" t="s">
        <v>316</v>
      </c>
      <c r="AU513" s="17" t="s">
        <v>90</v>
      </c>
    </row>
    <row r="514" spans="2:65" s="1" customFormat="1" ht="16.5" customHeight="1" x14ac:dyDescent="0.2">
      <c r="B514" s="137"/>
      <c r="C514" s="138" t="s">
        <v>538</v>
      </c>
      <c r="D514" s="138" t="s">
        <v>311</v>
      </c>
      <c r="E514" s="139" t="s">
        <v>1197</v>
      </c>
      <c r="F514" s="140" t="s">
        <v>1198</v>
      </c>
      <c r="G514" s="141" t="s">
        <v>360</v>
      </c>
      <c r="H514" s="142">
        <v>2709.72</v>
      </c>
      <c r="I514" s="143"/>
      <c r="J514" s="144">
        <f>ROUND(I514*H514,2)</f>
        <v>0</v>
      </c>
      <c r="K514" s="140" t="s">
        <v>366</v>
      </c>
      <c r="L514" s="33"/>
      <c r="M514" s="145" t="s">
        <v>1</v>
      </c>
      <c r="N514" s="146" t="s">
        <v>46</v>
      </c>
      <c r="P514" s="147">
        <f>O514*H514</f>
        <v>0</v>
      </c>
      <c r="Q514" s="147">
        <v>0</v>
      </c>
      <c r="R514" s="147">
        <f>Q514*H514</f>
        <v>0</v>
      </c>
      <c r="S514" s="147">
        <v>0</v>
      </c>
      <c r="T514" s="148">
        <f>S514*H514</f>
        <v>0</v>
      </c>
      <c r="AR514" s="149" t="s">
        <v>120</v>
      </c>
      <c r="AT514" s="149" t="s">
        <v>311</v>
      </c>
      <c r="AU514" s="149" t="s">
        <v>90</v>
      </c>
      <c r="AY514" s="17" t="s">
        <v>309</v>
      </c>
      <c r="BE514" s="150">
        <f>IF(N514="základní",J514,0)</f>
        <v>0</v>
      </c>
      <c r="BF514" s="150">
        <f>IF(N514="snížená",J514,0)</f>
        <v>0</v>
      </c>
      <c r="BG514" s="150">
        <f>IF(N514="zákl. přenesená",J514,0)</f>
        <v>0</v>
      </c>
      <c r="BH514" s="150">
        <f>IF(N514="sníž. přenesená",J514,0)</f>
        <v>0</v>
      </c>
      <c r="BI514" s="150">
        <f>IF(N514="nulová",J514,0)</f>
        <v>0</v>
      </c>
      <c r="BJ514" s="17" t="s">
        <v>88</v>
      </c>
      <c r="BK514" s="150">
        <f>ROUND(I514*H514,2)</f>
        <v>0</v>
      </c>
      <c r="BL514" s="17" t="s">
        <v>120</v>
      </c>
      <c r="BM514" s="149" t="s">
        <v>1936</v>
      </c>
    </row>
    <row r="515" spans="2:65" s="1" customFormat="1" ht="68.25" x14ac:dyDescent="0.2">
      <c r="B515" s="33"/>
      <c r="D515" s="155" t="s">
        <v>318</v>
      </c>
      <c r="F515" s="156" t="s">
        <v>1200</v>
      </c>
      <c r="I515" s="153"/>
      <c r="L515" s="33"/>
      <c r="M515" s="154"/>
      <c r="T515" s="57"/>
      <c r="AT515" s="17" t="s">
        <v>318</v>
      </c>
      <c r="AU515" s="17" t="s">
        <v>90</v>
      </c>
    </row>
    <row r="516" spans="2:65" s="12" customFormat="1" x14ac:dyDescent="0.2">
      <c r="B516" s="157"/>
      <c r="D516" s="155" t="s">
        <v>455</v>
      </c>
      <c r="E516" s="158" t="s">
        <v>1</v>
      </c>
      <c r="F516" s="159" t="s">
        <v>1937</v>
      </c>
      <c r="H516" s="160">
        <v>1006.63</v>
      </c>
      <c r="I516" s="161"/>
      <c r="L516" s="157"/>
      <c r="M516" s="162"/>
      <c r="T516" s="163"/>
      <c r="AT516" s="158" t="s">
        <v>455</v>
      </c>
      <c r="AU516" s="158" t="s">
        <v>90</v>
      </c>
      <c r="AV516" s="12" t="s">
        <v>90</v>
      </c>
      <c r="AW516" s="12" t="s">
        <v>37</v>
      </c>
      <c r="AX516" s="12" t="s">
        <v>81</v>
      </c>
      <c r="AY516" s="158" t="s">
        <v>309</v>
      </c>
    </row>
    <row r="517" spans="2:65" s="12" customFormat="1" x14ac:dyDescent="0.2">
      <c r="B517" s="157"/>
      <c r="D517" s="155" t="s">
        <v>455</v>
      </c>
      <c r="E517" s="158" t="s">
        <v>1</v>
      </c>
      <c r="F517" s="159" t="s">
        <v>1938</v>
      </c>
      <c r="H517" s="160">
        <v>133.80000000000001</v>
      </c>
      <c r="I517" s="161"/>
      <c r="L517" s="157"/>
      <c r="M517" s="162"/>
      <c r="T517" s="163"/>
      <c r="AT517" s="158" t="s">
        <v>455</v>
      </c>
      <c r="AU517" s="158" t="s">
        <v>90</v>
      </c>
      <c r="AV517" s="12" t="s">
        <v>90</v>
      </c>
      <c r="AW517" s="12" t="s">
        <v>37</v>
      </c>
      <c r="AX517" s="12" t="s">
        <v>81</v>
      </c>
      <c r="AY517" s="158" t="s">
        <v>309</v>
      </c>
    </row>
    <row r="518" spans="2:65" s="12" customFormat="1" x14ac:dyDescent="0.2">
      <c r="B518" s="157"/>
      <c r="D518" s="155" t="s">
        <v>455</v>
      </c>
      <c r="E518" s="158" t="s">
        <v>1</v>
      </c>
      <c r="F518" s="159" t="s">
        <v>1939</v>
      </c>
      <c r="H518" s="160">
        <v>266.36</v>
      </c>
      <c r="I518" s="161"/>
      <c r="L518" s="157"/>
      <c r="M518" s="162"/>
      <c r="T518" s="163"/>
      <c r="AT518" s="158" t="s">
        <v>455</v>
      </c>
      <c r="AU518" s="158" t="s">
        <v>90</v>
      </c>
      <c r="AV518" s="12" t="s">
        <v>90</v>
      </c>
      <c r="AW518" s="12" t="s">
        <v>37</v>
      </c>
      <c r="AX518" s="12" t="s">
        <v>81</v>
      </c>
      <c r="AY518" s="158" t="s">
        <v>309</v>
      </c>
    </row>
    <row r="519" spans="2:65" s="12" customFormat="1" ht="22.5" x14ac:dyDescent="0.2">
      <c r="B519" s="157"/>
      <c r="D519" s="155" t="s">
        <v>455</v>
      </c>
      <c r="E519" s="158" t="s">
        <v>1</v>
      </c>
      <c r="F519" s="159" t="s">
        <v>1940</v>
      </c>
      <c r="H519" s="160">
        <v>1302.93</v>
      </c>
      <c r="I519" s="161"/>
      <c r="L519" s="157"/>
      <c r="M519" s="162"/>
      <c r="T519" s="163"/>
      <c r="AT519" s="158" t="s">
        <v>455</v>
      </c>
      <c r="AU519" s="158" t="s">
        <v>90</v>
      </c>
      <c r="AV519" s="12" t="s">
        <v>90</v>
      </c>
      <c r="AW519" s="12" t="s">
        <v>37</v>
      </c>
      <c r="AX519" s="12" t="s">
        <v>81</v>
      </c>
      <c r="AY519" s="158" t="s">
        <v>309</v>
      </c>
    </row>
    <row r="520" spans="2:65" s="13" customFormat="1" x14ac:dyDescent="0.2">
      <c r="B520" s="164"/>
      <c r="D520" s="155" t="s">
        <v>455</v>
      </c>
      <c r="E520" s="165" t="s">
        <v>1</v>
      </c>
      <c r="F520" s="166" t="s">
        <v>457</v>
      </c>
      <c r="H520" s="167">
        <v>2709.72</v>
      </c>
      <c r="I520" s="168"/>
      <c r="L520" s="164"/>
      <c r="M520" s="169"/>
      <c r="T520" s="170"/>
      <c r="AT520" s="165" t="s">
        <v>455</v>
      </c>
      <c r="AU520" s="165" t="s">
        <v>90</v>
      </c>
      <c r="AV520" s="13" t="s">
        <v>120</v>
      </c>
      <c r="AW520" s="13" t="s">
        <v>37</v>
      </c>
      <c r="AX520" s="13" t="s">
        <v>88</v>
      </c>
      <c r="AY520" s="165" t="s">
        <v>309</v>
      </c>
    </row>
    <row r="521" spans="2:65" s="1" customFormat="1" ht="16.5" customHeight="1" x14ac:dyDescent="0.2">
      <c r="B521" s="137"/>
      <c r="C521" s="138" t="s">
        <v>1121</v>
      </c>
      <c r="D521" s="138" t="s">
        <v>311</v>
      </c>
      <c r="E521" s="139" t="s">
        <v>1941</v>
      </c>
      <c r="F521" s="140" t="s">
        <v>1942</v>
      </c>
      <c r="G521" s="141" t="s">
        <v>419</v>
      </c>
      <c r="H521" s="142">
        <v>245.321</v>
      </c>
      <c r="I521" s="143"/>
      <c r="J521" s="144">
        <f>ROUND(I521*H521,2)</f>
        <v>0</v>
      </c>
      <c r="K521" s="140" t="s">
        <v>366</v>
      </c>
      <c r="L521" s="33"/>
      <c r="M521" s="145" t="s">
        <v>1</v>
      </c>
      <c r="N521" s="146" t="s">
        <v>46</v>
      </c>
      <c r="P521" s="147">
        <f>O521*H521</f>
        <v>0</v>
      </c>
      <c r="Q521" s="147">
        <v>0.92700000000000005</v>
      </c>
      <c r="R521" s="147">
        <f>Q521*H521</f>
        <v>227.412567</v>
      </c>
      <c r="S521" s="147">
        <v>0</v>
      </c>
      <c r="T521" s="148">
        <f>S521*H521</f>
        <v>0</v>
      </c>
      <c r="AR521" s="149" t="s">
        <v>120</v>
      </c>
      <c r="AT521" s="149" t="s">
        <v>311</v>
      </c>
      <c r="AU521" s="149" t="s">
        <v>90</v>
      </c>
      <c r="AY521" s="17" t="s">
        <v>309</v>
      </c>
      <c r="BE521" s="150">
        <f>IF(N521="základní",J521,0)</f>
        <v>0</v>
      </c>
      <c r="BF521" s="150">
        <f>IF(N521="snížená",J521,0)</f>
        <v>0</v>
      </c>
      <c r="BG521" s="150">
        <f>IF(N521="zákl. přenesená",J521,0)</f>
        <v>0</v>
      </c>
      <c r="BH521" s="150">
        <f>IF(N521="sníž. přenesená",J521,0)</f>
        <v>0</v>
      </c>
      <c r="BI521" s="150">
        <f>IF(N521="nulová",J521,0)</f>
        <v>0</v>
      </c>
      <c r="BJ521" s="17" t="s">
        <v>88</v>
      </c>
      <c r="BK521" s="150">
        <f>ROUND(I521*H521,2)</f>
        <v>0</v>
      </c>
      <c r="BL521" s="17" t="s">
        <v>120</v>
      </c>
      <c r="BM521" s="149" t="s">
        <v>1943</v>
      </c>
    </row>
    <row r="522" spans="2:65" s="1" customFormat="1" ht="39" x14ac:dyDescent="0.2">
      <c r="B522" s="33"/>
      <c r="D522" s="155" t="s">
        <v>318</v>
      </c>
      <c r="F522" s="156" t="s">
        <v>668</v>
      </c>
      <c r="I522" s="153"/>
      <c r="L522" s="33"/>
      <c r="M522" s="154"/>
      <c r="T522" s="57"/>
      <c r="AT522" s="17" t="s">
        <v>318</v>
      </c>
      <c r="AU522" s="17" t="s">
        <v>90</v>
      </c>
    </row>
    <row r="523" spans="2:65" s="14" customFormat="1" x14ac:dyDescent="0.2">
      <c r="B523" s="176"/>
      <c r="D523" s="155" t="s">
        <v>455</v>
      </c>
      <c r="E523" s="177" t="s">
        <v>1</v>
      </c>
      <c r="F523" s="178" t="s">
        <v>1944</v>
      </c>
      <c r="H523" s="177" t="s">
        <v>1</v>
      </c>
      <c r="I523" s="179"/>
      <c r="L523" s="176"/>
      <c r="M523" s="180"/>
      <c r="T523" s="181"/>
      <c r="AT523" s="177" t="s">
        <v>455</v>
      </c>
      <c r="AU523" s="177" t="s">
        <v>90</v>
      </c>
      <c r="AV523" s="14" t="s">
        <v>88</v>
      </c>
      <c r="AW523" s="14" t="s">
        <v>37</v>
      </c>
      <c r="AX523" s="14" t="s">
        <v>81</v>
      </c>
      <c r="AY523" s="177" t="s">
        <v>309</v>
      </c>
    </row>
    <row r="524" spans="2:65" s="12" customFormat="1" x14ac:dyDescent="0.2">
      <c r="B524" s="157"/>
      <c r="D524" s="155" t="s">
        <v>455</v>
      </c>
      <c r="E524" s="158" t="s">
        <v>1</v>
      </c>
      <c r="F524" s="159" t="s">
        <v>1945</v>
      </c>
      <c r="H524" s="160">
        <v>244.125</v>
      </c>
      <c r="I524" s="161"/>
      <c r="L524" s="157"/>
      <c r="M524" s="162"/>
      <c r="T524" s="163"/>
      <c r="AT524" s="158" t="s">
        <v>455</v>
      </c>
      <c r="AU524" s="158" t="s">
        <v>90</v>
      </c>
      <c r="AV524" s="12" t="s">
        <v>90</v>
      </c>
      <c r="AW524" s="12" t="s">
        <v>37</v>
      </c>
      <c r="AX524" s="12" t="s">
        <v>81</v>
      </c>
      <c r="AY524" s="158" t="s">
        <v>309</v>
      </c>
    </row>
    <row r="525" spans="2:65" s="12" customFormat="1" x14ac:dyDescent="0.2">
      <c r="B525" s="157"/>
      <c r="D525" s="155" t="s">
        <v>455</v>
      </c>
      <c r="E525" s="158" t="s">
        <v>1</v>
      </c>
      <c r="F525" s="159" t="s">
        <v>1946</v>
      </c>
      <c r="H525" s="160">
        <v>1.196</v>
      </c>
      <c r="I525" s="161"/>
      <c r="L525" s="157"/>
      <c r="M525" s="162"/>
      <c r="T525" s="163"/>
      <c r="AT525" s="158" t="s">
        <v>455</v>
      </c>
      <c r="AU525" s="158" t="s">
        <v>90</v>
      </c>
      <c r="AV525" s="12" t="s">
        <v>90</v>
      </c>
      <c r="AW525" s="12" t="s">
        <v>37</v>
      </c>
      <c r="AX525" s="12" t="s">
        <v>81</v>
      </c>
      <c r="AY525" s="158" t="s">
        <v>309</v>
      </c>
    </row>
    <row r="526" spans="2:65" s="13" customFormat="1" x14ac:dyDescent="0.2">
      <c r="B526" s="164"/>
      <c r="D526" s="155" t="s">
        <v>455</v>
      </c>
      <c r="E526" s="165" t="s">
        <v>1</v>
      </c>
      <c r="F526" s="166" t="s">
        <v>457</v>
      </c>
      <c r="H526" s="167">
        <v>245.321</v>
      </c>
      <c r="I526" s="168"/>
      <c r="L526" s="164"/>
      <c r="M526" s="169"/>
      <c r="T526" s="170"/>
      <c r="AT526" s="165" t="s">
        <v>455</v>
      </c>
      <c r="AU526" s="165" t="s">
        <v>90</v>
      </c>
      <c r="AV526" s="13" t="s">
        <v>120</v>
      </c>
      <c r="AW526" s="13" t="s">
        <v>37</v>
      </c>
      <c r="AX526" s="13" t="s">
        <v>88</v>
      </c>
      <c r="AY526" s="165" t="s">
        <v>309</v>
      </c>
    </row>
    <row r="527" spans="2:65" s="1" customFormat="1" ht="16.5" customHeight="1" x14ac:dyDescent="0.2">
      <c r="B527" s="137"/>
      <c r="C527" s="138" t="s">
        <v>543</v>
      </c>
      <c r="D527" s="138" t="s">
        <v>311</v>
      </c>
      <c r="E527" s="139" t="s">
        <v>1208</v>
      </c>
      <c r="F527" s="140" t="s">
        <v>1209</v>
      </c>
      <c r="G527" s="141" t="s">
        <v>391</v>
      </c>
      <c r="H527" s="142">
        <v>0.29299999999999998</v>
      </c>
      <c r="I527" s="143"/>
      <c r="J527" s="144">
        <f>ROUND(I527*H527,2)</f>
        <v>0</v>
      </c>
      <c r="K527" s="140" t="s">
        <v>610</v>
      </c>
      <c r="L527" s="33"/>
      <c r="M527" s="145" t="s">
        <v>1</v>
      </c>
      <c r="N527" s="146" t="s">
        <v>46</v>
      </c>
      <c r="P527" s="147">
        <f>O527*H527</f>
        <v>0</v>
      </c>
      <c r="Q527" s="147">
        <v>1.06277</v>
      </c>
      <c r="R527" s="147">
        <f>Q527*H527</f>
        <v>0.31139160999999999</v>
      </c>
      <c r="S527" s="147">
        <v>0</v>
      </c>
      <c r="T527" s="148">
        <f>S527*H527</f>
        <v>0</v>
      </c>
      <c r="AR527" s="149" t="s">
        <v>120</v>
      </c>
      <c r="AT527" s="149" t="s">
        <v>311</v>
      </c>
      <c r="AU527" s="149" t="s">
        <v>90</v>
      </c>
      <c r="AY527" s="17" t="s">
        <v>309</v>
      </c>
      <c r="BE527" s="150">
        <f>IF(N527="základní",J527,0)</f>
        <v>0</v>
      </c>
      <c r="BF527" s="150">
        <f>IF(N527="snížená",J527,0)</f>
        <v>0</v>
      </c>
      <c r="BG527" s="150">
        <f>IF(N527="zákl. přenesená",J527,0)</f>
        <v>0</v>
      </c>
      <c r="BH527" s="150">
        <f>IF(N527="sníž. přenesená",J527,0)</f>
        <v>0</v>
      </c>
      <c r="BI527" s="150">
        <f>IF(N527="nulová",J527,0)</f>
        <v>0</v>
      </c>
      <c r="BJ527" s="17" t="s">
        <v>88</v>
      </c>
      <c r="BK527" s="150">
        <f>ROUND(I527*H527,2)</f>
        <v>0</v>
      </c>
      <c r="BL527" s="17" t="s">
        <v>120</v>
      </c>
      <c r="BM527" s="149" t="s">
        <v>1947</v>
      </c>
    </row>
    <row r="528" spans="2:65" s="1" customFormat="1" x14ac:dyDescent="0.2">
      <c r="B528" s="33"/>
      <c r="D528" s="151" t="s">
        <v>316</v>
      </c>
      <c r="F528" s="152" t="s">
        <v>1211</v>
      </c>
      <c r="I528" s="153"/>
      <c r="L528" s="33"/>
      <c r="M528" s="154"/>
      <c r="T528" s="57"/>
      <c r="AT528" s="17" t="s">
        <v>316</v>
      </c>
      <c r="AU528" s="17" t="s">
        <v>90</v>
      </c>
    </row>
    <row r="529" spans="2:65" s="12" customFormat="1" x14ac:dyDescent="0.2">
      <c r="B529" s="157"/>
      <c r="D529" s="155" t="s">
        <v>455</v>
      </c>
      <c r="E529" s="158" t="s">
        <v>1</v>
      </c>
      <c r="F529" s="159" t="s">
        <v>1948</v>
      </c>
      <c r="H529" s="160">
        <v>6.6000000000000003E-2</v>
      </c>
      <c r="I529" s="161"/>
      <c r="L529" s="157"/>
      <c r="M529" s="162"/>
      <c r="T529" s="163"/>
      <c r="AT529" s="158" t="s">
        <v>455</v>
      </c>
      <c r="AU529" s="158" t="s">
        <v>90</v>
      </c>
      <c r="AV529" s="12" t="s">
        <v>90</v>
      </c>
      <c r="AW529" s="12" t="s">
        <v>37</v>
      </c>
      <c r="AX529" s="12" t="s">
        <v>81</v>
      </c>
      <c r="AY529" s="158" t="s">
        <v>309</v>
      </c>
    </row>
    <row r="530" spans="2:65" s="12" customFormat="1" x14ac:dyDescent="0.2">
      <c r="B530" s="157"/>
      <c r="D530" s="155" t="s">
        <v>455</v>
      </c>
      <c r="E530" s="158" t="s">
        <v>1</v>
      </c>
      <c r="F530" s="159" t="s">
        <v>1949</v>
      </c>
      <c r="H530" s="160">
        <v>0.22700000000000001</v>
      </c>
      <c r="I530" s="161"/>
      <c r="L530" s="157"/>
      <c r="M530" s="162"/>
      <c r="T530" s="163"/>
      <c r="AT530" s="158" t="s">
        <v>455</v>
      </c>
      <c r="AU530" s="158" t="s">
        <v>90</v>
      </c>
      <c r="AV530" s="12" t="s">
        <v>90</v>
      </c>
      <c r="AW530" s="12" t="s">
        <v>37</v>
      </c>
      <c r="AX530" s="12" t="s">
        <v>81</v>
      </c>
      <c r="AY530" s="158" t="s">
        <v>309</v>
      </c>
    </row>
    <row r="531" spans="2:65" s="13" customFormat="1" x14ac:dyDescent="0.2">
      <c r="B531" s="164"/>
      <c r="D531" s="155" t="s">
        <v>455</v>
      </c>
      <c r="E531" s="165" t="s">
        <v>1</v>
      </c>
      <c r="F531" s="166" t="s">
        <v>457</v>
      </c>
      <c r="H531" s="167">
        <v>0.29299999999999998</v>
      </c>
      <c r="I531" s="168"/>
      <c r="L531" s="164"/>
      <c r="M531" s="169"/>
      <c r="T531" s="170"/>
      <c r="AT531" s="165" t="s">
        <v>455</v>
      </c>
      <c r="AU531" s="165" t="s">
        <v>90</v>
      </c>
      <c r="AV531" s="13" t="s">
        <v>120</v>
      </c>
      <c r="AW531" s="13" t="s">
        <v>37</v>
      </c>
      <c r="AX531" s="13" t="s">
        <v>88</v>
      </c>
      <c r="AY531" s="165" t="s">
        <v>309</v>
      </c>
    </row>
    <row r="532" spans="2:65" s="1" customFormat="1" ht="16.5" customHeight="1" x14ac:dyDescent="0.2">
      <c r="B532" s="137"/>
      <c r="C532" s="138" t="s">
        <v>497</v>
      </c>
      <c r="D532" s="138" t="s">
        <v>311</v>
      </c>
      <c r="E532" s="139" t="s">
        <v>1208</v>
      </c>
      <c r="F532" s="140" t="s">
        <v>1209</v>
      </c>
      <c r="G532" s="141" t="s">
        <v>391</v>
      </c>
      <c r="H532" s="142">
        <v>11.496</v>
      </c>
      <c r="I532" s="143"/>
      <c r="J532" s="144">
        <f>ROUND(I532*H532,2)</f>
        <v>0</v>
      </c>
      <c r="K532" s="140" t="s">
        <v>610</v>
      </c>
      <c r="L532" s="33"/>
      <c r="M532" s="145" t="s">
        <v>1</v>
      </c>
      <c r="N532" s="146" t="s">
        <v>46</v>
      </c>
      <c r="P532" s="147">
        <f>O532*H532</f>
        <v>0</v>
      </c>
      <c r="Q532" s="147">
        <v>1.06277</v>
      </c>
      <c r="R532" s="147">
        <f>Q532*H532</f>
        <v>12.21760392</v>
      </c>
      <c r="S532" s="147">
        <v>0</v>
      </c>
      <c r="T532" s="148">
        <f>S532*H532</f>
        <v>0</v>
      </c>
      <c r="AR532" s="149" t="s">
        <v>120</v>
      </c>
      <c r="AT532" s="149" t="s">
        <v>311</v>
      </c>
      <c r="AU532" s="149" t="s">
        <v>90</v>
      </c>
      <c r="AY532" s="17" t="s">
        <v>309</v>
      </c>
      <c r="BE532" s="150">
        <f>IF(N532="základní",J532,0)</f>
        <v>0</v>
      </c>
      <c r="BF532" s="150">
        <f>IF(N532="snížená",J532,0)</f>
        <v>0</v>
      </c>
      <c r="BG532" s="150">
        <f>IF(N532="zákl. přenesená",J532,0)</f>
        <v>0</v>
      </c>
      <c r="BH532" s="150">
        <f>IF(N532="sníž. přenesená",J532,0)</f>
        <v>0</v>
      </c>
      <c r="BI532" s="150">
        <f>IF(N532="nulová",J532,0)</f>
        <v>0</v>
      </c>
      <c r="BJ532" s="17" t="s">
        <v>88</v>
      </c>
      <c r="BK532" s="150">
        <f>ROUND(I532*H532,2)</f>
        <v>0</v>
      </c>
      <c r="BL532" s="17" t="s">
        <v>120</v>
      </c>
      <c r="BM532" s="149" t="s">
        <v>1950</v>
      </c>
    </row>
    <row r="533" spans="2:65" s="1" customFormat="1" x14ac:dyDescent="0.2">
      <c r="B533" s="33"/>
      <c r="D533" s="151" t="s">
        <v>316</v>
      </c>
      <c r="F533" s="152" t="s">
        <v>1211</v>
      </c>
      <c r="I533" s="153"/>
      <c r="L533" s="33"/>
      <c r="M533" s="154"/>
      <c r="T533" s="57"/>
      <c r="AT533" s="17" t="s">
        <v>316</v>
      </c>
      <c r="AU533" s="17" t="s">
        <v>90</v>
      </c>
    </row>
    <row r="534" spans="2:65" s="12" customFormat="1" x14ac:dyDescent="0.2">
      <c r="B534" s="157"/>
      <c r="D534" s="155" t="s">
        <v>455</v>
      </c>
      <c r="E534" s="158" t="s">
        <v>1</v>
      </c>
      <c r="F534" s="159" t="s">
        <v>1951</v>
      </c>
      <c r="H534" s="160">
        <v>4.1520000000000001</v>
      </c>
      <c r="I534" s="161"/>
      <c r="L534" s="157"/>
      <c r="M534" s="162"/>
      <c r="T534" s="163"/>
      <c r="AT534" s="158" t="s">
        <v>455</v>
      </c>
      <c r="AU534" s="158" t="s">
        <v>90</v>
      </c>
      <c r="AV534" s="12" t="s">
        <v>90</v>
      </c>
      <c r="AW534" s="12" t="s">
        <v>37</v>
      </c>
      <c r="AX534" s="12" t="s">
        <v>81</v>
      </c>
      <c r="AY534" s="158" t="s">
        <v>309</v>
      </c>
    </row>
    <row r="535" spans="2:65" s="12" customFormat="1" x14ac:dyDescent="0.2">
      <c r="B535" s="157"/>
      <c r="D535" s="155" t="s">
        <v>455</v>
      </c>
      <c r="E535" s="158" t="s">
        <v>1</v>
      </c>
      <c r="F535" s="159" t="s">
        <v>1952</v>
      </c>
      <c r="H535" s="160">
        <v>0.55200000000000005</v>
      </c>
      <c r="I535" s="161"/>
      <c r="L535" s="157"/>
      <c r="M535" s="162"/>
      <c r="T535" s="163"/>
      <c r="AT535" s="158" t="s">
        <v>455</v>
      </c>
      <c r="AU535" s="158" t="s">
        <v>90</v>
      </c>
      <c r="AV535" s="12" t="s">
        <v>90</v>
      </c>
      <c r="AW535" s="12" t="s">
        <v>37</v>
      </c>
      <c r="AX535" s="12" t="s">
        <v>81</v>
      </c>
      <c r="AY535" s="158" t="s">
        <v>309</v>
      </c>
    </row>
    <row r="536" spans="2:65" s="12" customFormat="1" x14ac:dyDescent="0.2">
      <c r="B536" s="157"/>
      <c r="D536" s="155" t="s">
        <v>455</v>
      </c>
      <c r="E536" s="158" t="s">
        <v>1</v>
      </c>
      <c r="F536" s="159" t="s">
        <v>1953</v>
      </c>
      <c r="H536" s="160">
        <v>1.099</v>
      </c>
      <c r="I536" s="161"/>
      <c r="L536" s="157"/>
      <c r="M536" s="162"/>
      <c r="T536" s="163"/>
      <c r="AT536" s="158" t="s">
        <v>455</v>
      </c>
      <c r="AU536" s="158" t="s">
        <v>90</v>
      </c>
      <c r="AV536" s="12" t="s">
        <v>90</v>
      </c>
      <c r="AW536" s="12" t="s">
        <v>37</v>
      </c>
      <c r="AX536" s="12" t="s">
        <v>81</v>
      </c>
      <c r="AY536" s="158" t="s">
        <v>309</v>
      </c>
    </row>
    <row r="537" spans="2:65" s="12" customFormat="1" ht="22.5" x14ac:dyDescent="0.2">
      <c r="B537" s="157"/>
      <c r="D537" s="155" t="s">
        <v>455</v>
      </c>
      <c r="E537" s="158" t="s">
        <v>1</v>
      </c>
      <c r="F537" s="159" t="s">
        <v>1954</v>
      </c>
      <c r="H537" s="160">
        <v>5.375</v>
      </c>
      <c r="I537" s="161"/>
      <c r="L537" s="157"/>
      <c r="M537" s="162"/>
      <c r="T537" s="163"/>
      <c r="AT537" s="158" t="s">
        <v>455</v>
      </c>
      <c r="AU537" s="158" t="s">
        <v>90</v>
      </c>
      <c r="AV537" s="12" t="s">
        <v>90</v>
      </c>
      <c r="AW537" s="12" t="s">
        <v>37</v>
      </c>
      <c r="AX537" s="12" t="s">
        <v>81</v>
      </c>
      <c r="AY537" s="158" t="s">
        <v>309</v>
      </c>
    </row>
    <row r="538" spans="2:65" s="12" customFormat="1" x14ac:dyDescent="0.2">
      <c r="B538" s="157"/>
      <c r="D538" s="155" t="s">
        <v>455</v>
      </c>
      <c r="E538" s="158" t="s">
        <v>1</v>
      </c>
      <c r="F538" s="159" t="s">
        <v>1955</v>
      </c>
      <c r="H538" s="160">
        <v>0.318</v>
      </c>
      <c r="I538" s="161"/>
      <c r="L538" s="157"/>
      <c r="M538" s="162"/>
      <c r="T538" s="163"/>
      <c r="AT538" s="158" t="s">
        <v>455</v>
      </c>
      <c r="AU538" s="158" t="s">
        <v>90</v>
      </c>
      <c r="AV538" s="12" t="s">
        <v>90</v>
      </c>
      <c r="AW538" s="12" t="s">
        <v>37</v>
      </c>
      <c r="AX538" s="12" t="s">
        <v>81</v>
      </c>
      <c r="AY538" s="158" t="s">
        <v>309</v>
      </c>
    </row>
    <row r="539" spans="2:65" s="13" customFormat="1" x14ac:dyDescent="0.2">
      <c r="B539" s="164"/>
      <c r="D539" s="155" t="s">
        <v>455</v>
      </c>
      <c r="E539" s="165" t="s">
        <v>1</v>
      </c>
      <c r="F539" s="166" t="s">
        <v>457</v>
      </c>
      <c r="H539" s="167">
        <v>11.496</v>
      </c>
      <c r="I539" s="168"/>
      <c r="L539" s="164"/>
      <c r="M539" s="169"/>
      <c r="T539" s="170"/>
      <c r="AT539" s="165" t="s">
        <v>455</v>
      </c>
      <c r="AU539" s="165" t="s">
        <v>90</v>
      </c>
      <c r="AV539" s="13" t="s">
        <v>120</v>
      </c>
      <c r="AW539" s="13" t="s">
        <v>37</v>
      </c>
      <c r="AX539" s="13" t="s">
        <v>88</v>
      </c>
      <c r="AY539" s="165" t="s">
        <v>309</v>
      </c>
    </row>
    <row r="540" spans="2:65" s="1" customFormat="1" ht="16.5" customHeight="1" x14ac:dyDescent="0.2">
      <c r="B540" s="137"/>
      <c r="C540" s="138" t="s">
        <v>546</v>
      </c>
      <c r="D540" s="138" t="s">
        <v>311</v>
      </c>
      <c r="E540" s="139" t="s">
        <v>1220</v>
      </c>
      <c r="F540" s="140" t="s">
        <v>1221</v>
      </c>
      <c r="G540" s="141" t="s">
        <v>360</v>
      </c>
      <c r="H540" s="142">
        <v>2786.87</v>
      </c>
      <c r="I540" s="143"/>
      <c r="J540" s="144">
        <f>ROUND(I540*H540,2)</f>
        <v>0</v>
      </c>
      <c r="K540" s="140" t="s">
        <v>610</v>
      </c>
      <c r="L540" s="33"/>
      <c r="M540" s="145" t="s">
        <v>1</v>
      </c>
      <c r="N540" s="146" t="s">
        <v>46</v>
      </c>
      <c r="P540" s="147">
        <f>O540*H540</f>
        <v>0</v>
      </c>
      <c r="Q540" s="147">
        <v>0.11</v>
      </c>
      <c r="R540" s="147">
        <f>Q540*H540</f>
        <v>306.5557</v>
      </c>
      <c r="S540" s="147">
        <v>0</v>
      </c>
      <c r="T540" s="148">
        <f>S540*H540</f>
        <v>0</v>
      </c>
      <c r="AR540" s="149" t="s">
        <v>120</v>
      </c>
      <c r="AT540" s="149" t="s">
        <v>311</v>
      </c>
      <c r="AU540" s="149" t="s">
        <v>90</v>
      </c>
      <c r="AY540" s="17" t="s">
        <v>309</v>
      </c>
      <c r="BE540" s="150">
        <f>IF(N540="základní",J540,0)</f>
        <v>0</v>
      </c>
      <c r="BF540" s="150">
        <f>IF(N540="snížená",J540,0)</f>
        <v>0</v>
      </c>
      <c r="BG540" s="150">
        <f>IF(N540="zákl. přenesená",J540,0)</f>
        <v>0</v>
      </c>
      <c r="BH540" s="150">
        <f>IF(N540="sníž. přenesená",J540,0)</f>
        <v>0</v>
      </c>
      <c r="BI540" s="150">
        <f>IF(N540="nulová",J540,0)</f>
        <v>0</v>
      </c>
      <c r="BJ540" s="17" t="s">
        <v>88</v>
      </c>
      <c r="BK540" s="150">
        <f>ROUND(I540*H540,2)</f>
        <v>0</v>
      </c>
      <c r="BL540" s="17" t="s">
        <v>120</v>
      </c>
      <c r="BM540" s="149" t="s">
        <v>1956</v>
      </c>
    </row>
    <row r="541" spans="2:65" s="1" customFormat="1" x14ac:dyDescent="0.2">
      <c r="B541" s="33"/>
      <c r="D541" s="151" t="s">
        <v>316</v>
      </c>
      <c r="F541" s="152" t="s">
        <v>1223</v>
      </c>
      <c r="I541" s="153"/>
      <c r="L541" s="33"/>
      <c r="M541" s="154"/>
      <c r="T541" s="57"/>
      <c r="AT541" s="17" t="s">
        <v>316</v>
      </c>
      <c r="AU541" s="17" t="s">
        <v>90</v>
      </c>
    </row>
    <row r="542" spans="2:65" s="1" customFormat="1" ht="19.5" x14ac:dyDescent="0.2">
      <c r="B542" s="33"/>
      <c r="D542" s="155" t="s">
        <v>318</v>
      </c>
      <c r="F542" s="156" t="s">
        <v>1224</v>
      </c>
      <c r="I542" s="153"/>
      <c r="L542" s="33"/>
      <c r="M542" s="154"/>
      <c r="T542" s="57"/>
      <c r="AT542" s="17" t="s">
        <v>318</v>
      </c>
      <c r="AU542" s="17" t="s">
        <v>90</v>
      </c>
    </row>
    <row r="543" spans="2:65" s="12" customFormat="1" x14ac:dyDescent="0.2">
      <c r="B543" s="157"/>
      <c r="D543" s="155" t="s">
        <v>455</v>
      </c>
      <c r="E543" s="158" t="s">
        <v>1</v>
      </c>
      <c r="F543" s="159" t="s">
        <v>1937</v>
      </c>
      <c r="H543" s="160">
        <v>1006.63</v>
      </c>
      <c r="I543" s="161"/>
      <c r="L543" s="157"/>
      <c r="M543" s="162"/>
      <c r="T543" s="163"/>
      <c r="AT543" s="158" t="s">
        <v>455</v>
      </c>
      <c r="AU543" s="158" t="s">
        <v>90</v>
      </c>
      <c r="AV543" s="12" t="s">
        <v>90</v>
      </c>
      <c r="AW543" s="12" t="s">
        <v>37</v>
      </c>
      <c r="AX543" s="12" t="s">
        <v>81</v>
      </c>
      <c r="AY543" s="158" t="s">
        <v>309</v>
      </c>
    </row>
    <row r="544" spans="2:65" s="12" customFormat="1" x14ac:dyDescent="0.2">
      <c r="B544" s="157"/>
      <c r="D544" s="155" t="s">
        <v>455</v>
      </c>
      <c r="E544" s="158" t="s">
        <v>1</v>
      </c>
      <c r="F544" s="159" t="s">
        <v>1938</v>
      </c>
      <c r="H544" s="160">
        <v>133.80000000000001</v>
      </c>
      <c r="I544" s="161"/>
      <c r="L544" s="157"/>
      <c r="M544" s="162"/>
      <c r="T544" s="163"/>
      <c r="AT544" s="158" t="s">
        <v>455</v>
      </c>
      <c r="AU544" s="158" t="s">
        <v>90</v>
      </c>
      <c r="AV544" s="12" t="s">
        <v>90</v>
      </c>
      <c r="AW544" s="12" t="s">
        <v>37</v>
      </c>
      <c r="AX544" s="12" t="s">
        <v>81</v>
      </c>
      <c r="AY544" s="158" t="s">
        <v>309</v>
      </c>
    </row>
    <row r="545" spans="2:65" s="12" customFormat="1" x14ac:dyDescent="0.2">
      <c r="B545" s="157"/>
      <c r="D545" s="155" t="s">
        <v>455</v>
      </c>
      <c r="E545" s="158" t="s">
        <v>1</v>
      </c>
      <c r="F545" s="159" t="s">
        <v>1939</v>
      </c>
      <c r="H545" s="160">
        <v>266.36</v>
      </c>
      <c r="I545" s="161"/>
      <c r="L545" s="157"/>
      <c r="M545" s="162"/>
      <c r="T545" s="163"/>
      <c r="AT545" s="158" t="s">
        <v>455</v>
      </c>
      <c r="AU545" s="158" t="s">
        <v>90</v>
      </c>
      <c r="AV545" s="12" t="s">
        <v>90</v>
      </c>
      <c r="AW545" s="12" t="s">
        <v>37</v>
      </c>
      <c r="AX545" s="12" t="s">
        <v>81</v>
      </c>
      <c r="AY545" s="158" t="s">
        <v>309</v>
      </c>
    </row>
    <row r="546" spans="2:65" s="12" customFormat="1" ht="22.5" x14ac:dyDescent="0.2">
      <c r="B546" s="157"/>
      <c r="D546" s="155" t="s">
        <v>455</v>
      </c>
      <c r="E546" s="158" t="s">
        <v>1</v>
      </c>
      <c r="F546" s="159" t="s">
        <v>1940</v>
      </c>
      <c r="H546" s="160">
        <v>1302.93</v>
      </c>
      <c r="I546" s="161"/>
      <c r="L546" s="157"/>
      <c r="M546" s="162"/>
      <c r="T546" s="163"/>
      <c r="AT546" s="158" t="s">
        <v>455</v>
      </c>
      <c r="AU546" s="158" t="s">
        <v>90</v>
      </c>
      <c r="AV546" s="12" t="s">
        <v>90</v>
      </c>
      <c r="AW546" s="12" t="s">
        <v>37</v>
      </c>
      <c r="AX546" s="12" t="s">
        <v>81</v>
      </c>
      <c r="AY546" s="158" t="s">
        <v>309</v>
      </c>
    </row>
    <row r="547" spans="2:65" s="12" customFormat="1" x14ac:dyDescent="0.2">
      <c r="B547" s="157"/>
      <c r="D547" s="155" t="s">
        <v>455</v>
      </c>
      <c r="E547" s="158" t="s">
        <v>1</v>
      </c>
      <c r="F547" s="159" t="s">
        <v>1957</v>
      </c>
      <c r="H547" s="160">
        <v>77.150000000000006</v>
      </c>
      <c r="I547" s="161"/>
      <c r="L547" s="157"/>
      <c r="M547" s="162"/>
      <c r="T547" s="163"/>
      <c r="AT547" s="158" t="s">
        <v>455</v>
      </c>
      <c r="AU547" s="158" t="s">
        <v>90</v>
      </c>
      <c r="AV547" s="12" t="s">
        <v>90</v>
      </c>
      <c r="AW547" s="12" t="s">
        <v>37</v>
      </c>
      <c r="AX547" s="12" t="s">
        <v>81</v>
      </c>
      <c r="AY547" s="158" t="s">
        <v>309</v>
      </c>
    </row>
    <row r="548" spans="2:65" s="13" customFormat="1" x14ac:dyDescent="0.2">
      <c r="B548" s="164"/>
      <c r="D548" s="155" t="s">
        <v>455</v>
      </c>
      <c r="E548" s="165" t="s">
        <v>1</v>
      </c>
      <c r="F548" s="166" t="s">
        <v>457</v>
      </c>
      <c r="H548" s="167">
        <v>2786.87</v>
      </c>
      <c r="I548" s="168"/>
      <c r="L548" s="164"/>
      <c r="M548" s="169"/>
      <c r="T548" s="170"/>
      <c r="AT548" s="165" t="s">
        <v>455</v>
      </c>
      <c r="AU548" s="165" t="s">
        <v>90</v>
      </c>
      <c r="AV548" s="13" t="s">
        <v>120</v>
      </c>
      <c r="AW548" s="13" t="s">
        <v>37</v>
      </c>
      <c r="AX548" s="13" t="s">
        <v>88</v>
      </c>
      <c r="AY548" s="165" t="s">
        <v>309</v>
      </c>
    </row>
    <row r="549" spans="2:65" s="1" customFormat="1" ht="16.5" customHeight="1" x14ac:dyDescent="0.2">
      <c r="B549" s="137"/>
      <c r="C549" s="138" t="s">
        <v>1142</v>
      </c>
      <c r="D549" s="138" t="s">
        <v>311</v>
      </c>
      <c r="E549" s="139" t="s">
        <v>1225</v>
      </c>
      <c r="F549" s="140" t="s">
        <v>1226</v>
      </c>
      <c r="G549" s="141" t="s">
        <v>360</v>
      </c>
      <c r="H549" s="142">
        <v>18222.43</v>
      </c>
      <c r="I549" s="143"/>
      <c r="J549" s="144">
        <f>ROUND(I549*H549,2)</f>
        <v>0</v>
      </c>
      <c r="K549" s="140" t="s">
        <v>610</v>
      </c>
      <c r="L549" s="33"/>
      <c r="M549" s="145" t="s">
        <v>1</v>
      </c>
      <c r="N549" s="146" t="s">
        <v>46</v>
      </c>
      <c r="P549" s="147">
        <f>O549*H549</f>
        <v>0</v>
      </c>
      <c r="Q549" s="147">
        <v>1.0999999999999999E-2</v>
      </c>
      <c r="R549" s="147">
        <f>Q549*H549</f>
        <v>200.44673</v>
      </c>
      <c r="S549" s="147">
        <v>0</v>
      </c>
      <c r="T549" s="148">
        <f>S549*H549</f>
        <v>0</v>
      </c>
      <c r="AR549" s="149" t="s">
        <v>120</v>
      </c>
      <c r="AT549" s="149" t="s">
        <v>311</v>
      </c>
      <c r="AU549" s="149" t="s">
        <v>90</v>
      </c>
      <c r="AY549" s="17" t="s">
        <v>309</v>
      </c>
      <c r="BE549" s="150">
        <f>IF(N549="základní",J549,0)</f>
        <v>0</v>
      </c>
      <c r="BF549" s="150">
        <f>IF(N549="snížená",J549,0)</f>
        <v>0</v>
      </c>
      <c r="BG549" s="150">
        <f>IF(N549="zákl. přenesená",J549,0)</f>
        <v>0</v>
      </c>
      <c r="BH549" s="150">
        <f>IF(N549="sníž. přenesená",J549,0)</f>
        <v>0</v>
      </c>
      <c r="BI549" s="150">
        <f>IF(N549="nulová",J549,0)</f>
        <v>0</v>
      </c>
      <c r="BJ549" s="17" t="s">
        <v>88</v>
      </c>
      <c r="BK549" s="150">
        <f>ROUND(I549*H549,2)</f>
        <v>0</v>
      </c>
      <c r="BL549" s="17" t="s">
        <v>120</v>
      </c>
      <c r="BM549" s="149" t="s">
        <v>1958</v>
      </c>
    </row>
    <row r="550" spans="2:65" s="1" customFormat="1" x14ac:dyDescent="0.2">
      <c r="B550" s="33"/>
      <c r="D550" s="151" t="s">
        <v>316</v>
      </c>
      <c r="F550" s="152" t="s">
        <v>1228</v>
      </c>
      <c r="I550" s="153"/>
      <c r="L550" s="33"/>
      <c r="M550" s="154"/>
      <c r="T550" s="57"/>
      <c r="AT550" s="17" t="s">
        <v>316</v>
      </c>
      <c r="AU550" s="17" t="s">
        <v>90</v>
      </c>
    </row>
    <row r="551" spans="2:65" s="1" customFormat="1" ht="19.5" x14ac:dyDescent="0.2">
      <c r="B551" s="33"/>
      <c r="D551" s="155" t="s">
        <v>318</v>
      </c>
      <c r="F551" s="156" t="s">
        <v>1224</v>
      </c>
      <c r="I551" s="153"/>
      <c r="L551" s="33"/>
      <c r="M551" s="154"/>
      <c r="T551" s="57"/>
      <c r="AT551" s="17" t="s">
        <v>318</v>
      </c>
      <c r="AU551" s="17" t="s">
        <v>90</v>
      </c>
    </row>
    <row r="552" spans="2:65" s="12" customFormat="1" x14ac:dyDescent="0.2">
      <c r="B552" s="157"/>
      <c r="D552" s="155" t="s">
        <v>455</v>
      </c>
      <c r="E552" s="158" t="s">
        <v>1</v>
      </c>
      <c r="F552" s="159" t="s">
        <v>1959</v>
      </c>
      <c r="H552" s="160">
        <v>9059.67</v>
      </c>
      <c r="I552" s="161"/>
      <c r="L552" s="157"/>
      <c r="M552" s="162"/>
      <c r="T552" s="163"/>
      <c r="AT552" s="158" t="s">
        <v>455</v>
      </c>
      <c r="AU552" s="158" t="s">
        <v>90</v>
      </c>
      <c r="AV552" s="12" t="s">
        <v>90</v>
      </c>
      <c r="AW552" s="12" t="s">
        <v>37</v>
      </c>
      <c r="AX552" s="12" t="s">
        <v>81</v>
      </c>
      <c r="AY552" s="158" t="s">
        <v>309</v>
      </c>
    </row>
    <row r="553" spans="2:65" s="12" customFormat="1" x14ac:dyDescent="0.2">
      <c r="B553" s="157"/>
      <c r="D553" s="155" t="s">
        <v>455</v>
      </c>
      <c r="E553" s="158" t="s">
        <v>1</v>
      </c>
      <c r="F553" s="159" t="s">
        <v>1960</v>
      </c>
      <c r="H553" s="160">
        <v>936.6</v>
      </c>
      <c r="I553" s="161"/>
      <c r="L553" s="157"/>
      <c r="M553" s="162"/>
      <c r="T553" s="163"/>
      <c r="AT553" s="158" t="s">
        <v>455</v>
      </c>
      <c r="AU553" s="158" t="s">
        <v>90</v>
      </c>
      <c r="AV553" s="12" t="s">
        <v>90</v>
      </c>
      <c r="AW553" s="12" t="s">
        <v>37</v>
      </c>
      <c r="AX553" s="12" t="s">
        <v>81</v>
      </c>
      <c r="AY553" s="158" t="s">
        <v>309</v>
      </c>
    </row>
    <row r="554" spans="2:65" s="12" customFormat="1" x14ac:dyDescent="0.2">
      <c r="B554" s="157"/>
      <c r="D554" s="155" t="s">
        <v>455</v>
      </c>
      <c r="E554" s="158" t="s">
        <v>1</v>
      </c>
      <c r="F554" s="159" t="s">
        <v>1961</v>
      </c>
      <c r="H554" s="160">
        <v>2397.2399999999998</v>
      </c>
      <c r="I554" s="161"/>
      <c r="L554" s="157"/>
      <c r="M554" s="162"/>
      <c r="T554" s="163"/>
      <c r="AT554" s="158" t="s">
        <v>455</v>
      </c>
      <c r="AU554" s="158" t="s">
        <v>90</v>
      </c>
      <c r="AV554" s="12" t="s">
        <v>90</v>
      </c>
      <c r="AW554" s="12" t="s">
        <v>37</v>
      </c>
      <c r="AX554" s="12" t="s">
        <v>81</v>
      </c>
      <c r="AY554" s="158" t="s">
        <v>309</v>
      </c>
    </row>
    <row r="555" spans="2:65" s="12" customFormat="1" ht="22.5" x14ac:dyDescent="0.2">
      <c r="B555" s="157"/>
      <c r="D555" s="155" t="s">
        <v>455</v>
      </c>
      <c r="E555" s="158" t="s">
        <v>1</v>
      </c>
      <c r="F555" s="159" t="s">
        <v>1962</v>
      </c>
      <c r="H555" s="160">
        <v>5211.72</v>
      </c>
      <c r="I555" s="161"/>
      <c r="L555" s="157"/>
      <c r="M555" s="162"/>
      <c r="T555" s="163"/>
      <c r="AT555" s="158" t="s">
        <v>455</v>
      </c>
      <c r="AU555" s="158" t="s">
        <v>90</v>
      </c>
      <c r="AV555" s="12" t="s">
        <v>90</v>
      </c>
      <c r="AW555" s="12" t="s">
        <v>37</v>
      </c>
      <c r="AX555" s="12" t="s">
        <v>81</v>
      </c>
      <c r="AY555" s="158" t="s">
        <v>309</v>
      </c>
    </row>
    <row r="556" spans="2:65" s="12" customFormat="1" x14ac:dyDescent="0.2">
      <c r="B556" s="157"/>
      <c r="D556" s="155" t="s">
        <v>455</v>
      </c>
      <c r="E556" s="158" t="s">
        <v>1</v>
      </c>
      <c r="F556" s="159" t="s">
        <v>1963</v>
      </c>
      <c r="H556" s="160">
        <v>617.20000000000005</v>
      </c>
      <c r="I556" s="161"/>
      <c r="L556" s="157"/>
      <c r="M556" s="162"/>
      <c r="T556" s="163"/>
      <c r="AT556" s="158" t="s">
        <v>455</v>
      </c>
      <c r="AU556" s="158" t="s">
        <v>90</v>
      </c>
      <c r="AV556" s="12" t="s">
        <v>90</v>
      </c>
      <c r="AW556" s="12" t="s">
        <v>37</v>
      </c>
      <c r="AX556" s="12" t="s">
        <v>81</v>
      </c>
      <c r="AY556" s="158" t="s">
        <v>309</v>
      </c>
    </row>
    <row r="557" spans="2:65" s="13" customFormat="1" x14ac:dyDescent="0.2">
      <c r="B557" s="164"/>
      <c r="D557" s="155" t="s">
        <v>455</v>
      </c>
      <c r="E557" s="165" t="s">
        <v>1</v>
      </c>
      <c r="F557" s="166" t="s">
        <v>457</v>
      </c>
      <c r="H557" s="167">
        <v>18222.43</v>
      </c>
      <c r="I557" s="168"/>
      <c r="L557" s="164"/>
      <c r="M557" s="169"/>
      <c r="T557" s="170"/>
      <c r="AT557" s="165" t="s">
        <v>455</v>
      </c>
      <c r="AU557" s="165" t="s">
        <v>90</v>
      </c>
      <c r="AV557" s="13" t="s">
        <v>120</v>
      </c>
      <c r="AW557" s="13" t="s">
        <v>37</v>
      </c>
      <c r="AX557" s="13" t="s">
        <v>88</v>
      </c>
      <c r="AY557" s="165" t="s">
        <v>309</v>
      </c>
    </row>
    <row r="558" spans="2:65" s="1" customFormat="1" ht="16.5" customHeight="1" x14ac:dyDescent="0.2">
      <c r="B558" s="137"/>
      <c r="C558" s="138" t="s">
        <v>550</v>
      </c>
      <c r="D558" s="138" t="s">
        <v>311</v>
      </c>
      <c r="E558" s="139" t="s">
        <v>1232</v>
      </c>
      <c r="F558" s="140" t="s">
        <v>1233</v>
      </c>
      <c r="G558" s="141" t="s">
        <v>360</v>
      </c>
      <c r="H558" s="142">
        <v>2786.87</v>
      </c>
      <c r="I558" s="143"/>
      <c r="J558" s="144">
        <f>ROUND(I558*H558,2)</f>
        <v>0</v>
      </c>
      <c r="K558" s="140" t="s">
        <v>610</v>
      </c>
      <c r="L558" s="33"/>
      <c r="M558" s="145" t="s">
        <v>1</v>
      </c>
      <c r="N558" s="146" t="s">
        <v>46</v>
      </c>
      <c r="P558" s="147">
        <f>O558*H558</f>
        <v>0</v>
      </c>
      <c r="Q558" s="147">
        <v>0</v>
      </c>
      <c r="R558" s="147">
        <f>Q558*H558</f>
        <v>0</v>
      </c>
      <c r="S558" s="147">
        <v>0</v>
      </c>
      <c r="T558" s="148">
        <f>S558*H558</f>
        <v>0</v>
      </c>
      <c r="AR558" s="149" t="s">
        <v>120</v>
      </c>
      <c r="AT558" s="149" t="s">
        <v>311</v>
      </c>
      <c r="AU558" s="149" t="s">
        <v>90</v>
      </c>
      <c r="AY558" s="17" t="s">
        <v>309</v>
      </c>
      <c r="BE558" s="150">
        <f>IF(N558="základní",J558,0)</f>
        <v>0</v>
      </c>
      <c r="BF558" s="150">
        <f>IF(N558="snížená",J558,0)</f>
        <v>0</v>
      </c>
      <c r="BG558" s="150">
        <f>IF(N558="zákl. přenesená",J558,0)</f>
        <v>0</v>
      </c>
      <c r="BH558" s="150">
        <f>IF(N558="sníž. přenesená",J558,0)</f>
        <v>0</v>
      </c>
      <c r="BI558" s="150">
        <f>IF(N558="nulová",J558,0)</f>
        <v>0</v>
      </c>
      <c r="BJ558" s="17" t="s">
        <v>88</v>
      </c>
      <c r="BK558" s="150">
        <f>ROUND(I558*H558,2)</f>
        <v>0</v>
      </c>
      <c r="BL558" s="17" t="s">
        <v>120</v>
      </c>
      <c r="BM558" s="149" t="s">
        <v>1964</v>
      </c>
    </row>
    <row r="559" spans="2:65" s="1" customFormat="1" x14ac:dyDescent="0.2">
      <c r="B559" s="33"/>
      <c r="D559" s="151" t="s">
        <v>316</v>
      </c>
      <c r="F559" s="152" t="s">
        <v>1235</v>
      </c>
      <c r="I559" s="153"/>
      <c r="L559" s="33"/>
      <c r="M559" s="154"/>
      <c r="T559" s="57"/>
      <c r="AT559" s="17" t="s">
        <v>316</v>
      </c>
      <c r="AU559" s="17" t="s">
        <v>90</v>
      </c>
    </row>
    <row r="560" spans="2:65" s="1" customFormat="1" ht="16.5" customHeight="1" x14ac:dyDescent="0.2">
      <c r="B560" s="137"/>
      <c r="C560" s="138" t="s">
        <v>1152</v>
      </c>
      <c r="D560" s="138" t="s">
        <v>311</v>
      </c>
      <c r="E560" s="139" t="s">
        <v>1965</v>
      </c>
      <c r="F560" s="140" t="s">
        <v>1966</v>
      </c>
      <c r="G560" s="141" t="s">
        <v>360</v>
      </c>
      <c r="H560" s="142">
        <v>48.25</v>
      </c>
      <c r="I560" s="143"/>
      <c r="J560" s="144">
        <f>ROUND(I560*H560,2)</f>
        <v>0</v>
      </c>
      <c r="K560" s="140" t="s">
        <v>610</v>
      </c>
      <c r="L560" s="33"/>
      <c r="M560" s="145" t="s">
        <v>1</v>
      </c>
      <c r="N560" s="146" t="s">
        <v>46</v>
      </c>
      <c r="P560" s="147">
        <f>O560*H560</f>
        <v>0</v>
      </c>
      <c r="Q560" s="147">
        <v>3.2399999999999998E-3</v>
      </c>
      <c r="R560" s="147">
        <f>Q560*H560</f>
        <v>0.15633</v>
      </c>
      <c r="S560" s="147">
        <v>0</v>
      </c>
      <c r="T560" s="148">
        <f>S560*H560</f>
        <v>0</v>
      </c>
      <c r="AR560" s="149" t="s">
        <v>120</v>
      </c>
      <c r="AT560" s="149" t="s">
        <v>311</v>
      </c>
      <c r="AU560" s="149" t="s">
        <v>90</v>
      </c>
      <c r="AY560" s="17" t="s">
        <v>309</v>
      </c>
      <c r="BE560" s="150">
        <f>IF(N560="základní",J560,0)</f>
        <v>0</v>
      </c>
      <c r="BF560" s="150">
        <f>IF(N560="snížená",J560,0)</f>
        <v>0</v>
      </c>
      <c r="BG560" s="150">
        <f>IF(N560="zákl. přenesená",J560,0)</f>
        <v>0</v>
      </c>
      <c r="BH560" s="150">
        <f>IF(N560="sníž. přenesená",J560,0)</f>
        <v>0</v>
      </c>
      <c r="BI560" s="150">
        <f>IF(N560="nulová",J560,0)</f>
        <v>0</v>
      </c>
      <c r="BJ560" s="17" t="s">
        <v>88</v>
      </c>
      <c r="BK560" s="150">
        <f>ROUND(I560*H560,2)</f>
        <v>0</v>
      </c>
      <c r="BL560" s="17" t="s">
        <v>120</v>
      </c>
      <c r="BM560" s="149" t="s">
        <v>1967</v>
      </c>
    </row>
    <row r="561" spans="2:65" s="1" customFormat="1" x14ac:dyDescent="0.2">
      <c r="B561" s="33"/>
      <c r="D561" s="151" t="s">
        <v>316</v>
      </c>
      <c r="F561" s="152" t="s">
        <v>1968</v>
      </c>
      <c r="I561" s="153"/>
      <c r="L561" s="33"/>
      <c r="M561" s="154"/>
      <c r="T561" s="57"/>
      <c r="AT561" s="17" t="s">
        <v>316</v>
      </c>
      <c r="AU561" s="17" t="s">
        <v>90</v>
      </c>
    </row>
    <row r="562" spans="2:65" s="14" customFormat="1" x14ac:dyDescent="0.2">
      <c r="B562" s="176"/>
      <c r="D562" s="155" t="s">
        <v>455</v>
      </c>
      <c r="E562" s="177" t="s">
        <v>1</v>
      </c>
      <c r="F562" s="178" t="s">
        <v>1944</v>
      </c>
      <c r="H562" s="177" t="s">
        <v>1</v>
      </c>
      <c r="I562" s="179"/>
      <c r="L562" s="176"/>
      <c r="M562" s="180"/>
      <c r="T562" s="181"/>
      <c r="AT562" s="177" t="s">
        <v>455</v>
      </c>
      <c r="AU562" s="177" t="s">
        <v>90</v>
      </c>
      <c r="AV562" s="14" t="s">
        <v>88</v>
      </c>
      <c r="AW562" s="14" t="s">
        <v>37</v>
      </c>
      <c r="AX562" s="14" t="s">
        <v>81</v>
      </c>
      <c r="AY562" s="177" t="s">
        <v>309</v>
      </c>
    </row>
    <row r="563" spans="2:65" s="12" customFormat="1" x14ac:dyDescent="0.2">
      <c r="B563" s="157"/>
      <c r="D563" s="155" t="s">
        <v>455</v>
      </c>
      <c r="E563" s="158" t="s">
        <v>1</v>
      </c>
      <c r="F563" s="159" t="s">
        <v>1969</v>
      </c>
      <c r="H563" s="160">
        <v>48.25</v>
      </c>
      <c r="I563" s="161"/>
      <c r="L563" s="157"/>
      <c r="M563" s="162"/>
      <c r="T563" s="163"/>
      <c r="AT563" s="158" t="s">
        <v>455</v>
      </c>
      <c r="AU563" s="158" t="s">
        <v>90</v>
      </c>
      <c r="AV563" s="12" t="s">
        <v>90</v>
      </c>
      <c r="AW563" s="12" t="s">
        <v>37</v>
      </c>
      <c r="AX563" s="12" t="s">
        <v>81</v>
      </c>
      <c r="AY563" s="158" t="s">
        <v>309</v>
      </c>
    </row>
    <row r="564" spans="2:65" s="13" customFormat="1" x14ac:dyDescent="0.2">
      <c r="B564" s="164"/>
      <c r="D564" s="155" t="s">
        <v>455</v>
      </c>
      <c r="E564" s="165" t="s">
        <v>1</v>
      </c>
      <c r="F564" s="166" t="s">
        <v>457</v>
      </c>
      <c r="H564" s="167">
        <v>48.25</v>
      </c>
      <c r="I564" s="168"/>
      <c r="L564" s="164"/>
      <c r="M564" s="169"/>
      <c r="T564" s="170"/>
      <c r="AT564" s="165" t="s">
        <v>455</v>
      </c>
      <c r="AU564" s="165" t="s">
        <v>90</v>
      </c>
      <c r="AV564" s="13" t="s">
        <v>120</v>
      </c>
      <c r="AW564" s="13" t="s">
        <v>37</v>
      </c>
      <c r="AX564" s="13" t="s">
        <v>88</v>
      </c>
      <c r="AY564" s="165" t="s">
        <v>309</v>
      </c>
    </row>
    <row r="565" spans="2:65" s="1" customFormat="1" ht="21.75" customHeight="1" x14ac:dyDescent="0.2">
      <c r="B565" s="137"/>
      <c r="C565" s="182" t="s">
        <v>553</v>
      </c>
      <c r="D565" s="182" t="s">
        <v>643</v>
      </c>
      <c r="E565" s="183" t="s">
        <v>1970</v>
      </c>
      <c r="F565" s="184" t="s">
        <v>1971</v>
      </c>
      <c r="G565" s="185" t="s">
        <v>360</v>
      </c>
      <c r="H565" s="186">
        <v>55.488</v>
      </c>
      <c r="I565" s="187"/>
      <c r="J565" s="188">
        <f>ROUND(I565*H565,2)</f>
        <v>0</v>
      </c>
      <c r="K565" s="184" t="s">
        <v>366</v>
      </c>
      <c r="L565" s="189"/>
      <c r="M565" s="190" t="s">
        <v>1</v>
      </c>
      <c r="N565" s="191" t="s">
        <v>46</v>
      </c>
      <c r="P565" s="147">
        <f>O565*H565</f>
        <v>0</v>
      </c>
      <c r="Q565" s="147">
        <v>4.3999999999999997E-2</v>
      </c>
      <c r="R565" s="147">
        <f>Q565*H565</f>
        <v>2.4414719999999996</v>
      </c>
      <c r="S565" s="147">
        <v>0</v>
      </c>
      <c r="T565" s="148">
        <f>S565*H565</f>
        <v>0</v>
      </c>
      <c r="AR565" s="149" t="s">
        <v>329</v>
      </c>
      <c r="AT565" s="149" t="s">
        <v>643</v>
      </c>
      <c r="AU565" s="149" t="s">
        <v>90</v>
      </c>
      <c r="AY565" s="17" t="s">
        <v>309</v>
      </c>
      <c r="BE565" s="150">
        <f>IF(N565="základní",J565,0)</f>
        <v>0</v>
      </c>
      <c r="BF565" s="150">
        <f>IF(N565="snížená",J565,0)</f>
        <v>0</v>
      </c>
      <c r="BG565" s="150">
        <f>IF(N565="zákl. přenesená",J565,0)</f>
        <v>0</v>
      </c>
      <c r="BH565" s="150">
        <f>IF(N565="sníž. přenesená",J565,0)</f>
        <v>0</v>
      </c>
      <c r="BI565" s="150">
        <f>IF(N565="nulová",J565,0)</f>
        <v>0</v>
      </c>
      <c r="BJ565" s="17" t="s">
        <v>88</v>
      </c>
      <c r="BK565" s="150">
        <f>ROUND(I565*H565,2)</f>
        <v>0</v>
      </c>
      <c r="BL565" s="17" t="s">
        <v>120</v>
      </c>
      <c r="BM565" s="149" t="s">
        <v>1972</v>
      </c>
    </row>
    <row r="566" spans="2:65" s="1" customFormat="1" ht="19.5" x14ac:dyDescent="0.2">
      <c r="B566" s="33"/>
      <c r="D566" s="155" t="s">
        <v>318</v>
      </c>
      <c r="F566" s="156" t="s">
        <v>699</v>
      </c>
      <c r="I566" s="153"/>
      <c r="L566" s="33"/>
      <c r="M566" s="154"/>
      <c r="T566" s="57"/>
      <c r="AT566" s="17" t="s">
        <v>318</v>
      </c>
      <c r="AU566" s="17" t="s">
        <v>90</v>
      </c>
    </row>
    <row r="567" spans="2:65" s="12" customFormat="1" x14ac:dyDescent="0.2">
      <c r="B567" s="157"/>
      <c r="D567" s="155" t="s">
        <v>455</v>
      </c>
      <c r="F567" s="159" t="s">
        <v>1973</v>
      </c>
      <c r="H567" s="160">
        <v>55.488</v>
      </c>
      <c r="I567" s="161"/>
      <c r="L567" s="157"/>
      <c r="M567" s="162"/>
      <c r="T567" s="163"/>
      <c r="AT567" s="158" t="s">
        <v>455</v>
      </c>
      <c r="AU567" s="158" t="s">
        <v>90</v>
      </c>
      <c r="AV567" s="12" t="s">
        <v>90</v>
      </c>
      <c r="AW567" s="12" t="s">
        <v>3</v>
      </c>
      <c r="AX567" s="12" t="s">
        <v>88</v>
      </c>
      <c r="AY567" s="158" t="s">
        <v>309</v>
      </c>
    </row>
    <row r="568" spans="2:65" s="1" customFormat="1" ht="16.5" customHeight="1" x14ac:dyDescent="0.2">
      <c r="B568" s="137"/>
      <c r="C568" s="138" t="s">
        <v>1161</v>
      </c>
      <c r="D568" s="138" t="s">
        <v>311</v>
      </c>
      <c r="E568" s="139" t="s">
        <v>1974</v>
      </c>
      <c r="F568" s="140" t="s">
        <v>1975</v>
      </c>
      <c r="G568" s="141" t="s">
        <v>314</v>
      </c>
      <c r="H568" s="142">
        <v>1</v>
      </c>
      <c r="I568" s="143"/>
      <c r="J568" s="144">
        <f>ROUND(I568*H568,2)</f>
        <v>0</v>
      </c>
      <c r="K568" s="140" t="s">
        <v>366</v>
      </c>
      <c r="L568" s="33"/>
      <c r="M568" s="145" t="s">
        <v>1</v>
      </c>
      <c r="N568" s="146" t="s">
        <v>46</v>
      </c>
      <c r="P568" s="147">
        <f>O568*H568</f>
        <v>0</v>
      </c>
      <c r="Q568" s="147">
        <v>0</v>
      </c>
      <c r="R568" s="147">
        <f>Q568*H568</f>
        <v>0</v>
      </c>
      <c r="S568" s="147">
        <v>0</v>
      </c>
      <c r="T568" s="148">
        <f>S568*H568</f>
        <v>0</v>
      </c>
      <c r="AR568" s="149" t="s">
        <v>120</v>
      </c>
      <c r="AT568" s="149" t="s">
        <v>311</v>
      </c>
      <c r="AU568" s="149" t="s">
        <v>90</v>
      </c>
      <c r="AY568" s="17" t="s">
        <v>309</v>
      </c>
      <c r="BE568" s="150">
        <f>IF(N568="základní",J568,0)</f>
        <v>0</v>
      </c>
      <c r="BF568" s="150">
        <f>IF(N568="snížená",J568,0)</f>
        <v>0</v>
      </c>
      <c r="BG568" s="150">
        <f>IF(N568="zákl. přenesená",J568,0)</f>
        <v>0</v>
      </c>
      <c r="BH568" s="150">
        <f>IF(N568="sníž. přenesená",J568,0)</f>
        <v>0</v>
      </c>
      <c r="BI568" s="150">
        <f>IF(N568="nulová",J568,0)</f>
        <v>0</v>
      </c>
      <c r="BJ568" s="17" t="s">
        <v>88</v>
      </c>
      <c r="BK568" s="150">
        <f>ROUND(I568*H568,2)</f>
        <v>0</v>
      </c>
      <c r="BL568" s="17" t="s">
        <v>120</v>
      </c>
      <c r="BM568" s="149" t="s">
        <v>1976</v>
      </c>
    </row>
    <row r="569" spans="2:65" s="1" customFormat="1" ht="16.5" customHeight="1" x14ac:dyDescent="0.2">
      <c r="B569" s="137"/>
      <c r="C569" s="138" t="s">
        <v>557</v>
      </c>
      <c r="D569" s="138" t="s">
        <v>311</v>
      </c>
      <c r="E569" s="139" t="s">
        <v>1977</v>
      </c>
      <c r="F569" s="140" t="s">
        <v>1978</v>
      </c>
      <c r="G569" s="141" t="s">
        <v>360</v>
      </c>
      <c r="H569" s="142">
        <v>7</v>
      </c>
      <c r="I569" s="143"/>
      <c r="J569" s="144">
        <f>ROUND(I569*H569,2)</f>
        <v>0</v>
      </c>
      <c r="K569" s="140" t="s">
        <v>366</v>
      </c>
      <c r="L569" s="33"/>
      <c r="M569" s="145" t="s">
        <v>1</v>
      </c>
      <c r="N569" s="146" t="s">
        <v>46</v>
      </c>
      <c r="P569" s="147">
        <f>O569*H569</f>
        <v>0</v>
      </c>
      <c r="Q569" s="147">
        <v>0</v>
      </c>
      <c r="R569" s="147">
        <f>Q569*H569</f>
        <v>0</v>
      </c>
      <c r="S569" s="147">
        <v>0</v>
      </c>
      <c r="T569" s="148">
        <f>S569*H569</f>
        <v>0</v>
      </c>
      <c r="AR569" s="149" t="s">
        <v>120</v>
      </c>
      <c r="AT569" s="149" t="s">
        <v>311</v>
      </c>
      <c r="AU569" s="149" t="s">
        <v>90</v>
      </c>
      <c r="AY569" s="17" t="s">
        <v>309</v>
      </c>
      <c r="BE569" s="150">
        <f>IF(N569="základní",J569,0)</f>
        <v>0</v>
      </c>
      <c r="BF569" s="150">
        <f>IF(N569="snížená",J569,0)</f>
        <v>0</v>
      </c>
      <c r="BG569" s="150">
        <f>IF(N569="zákl. přenesená",J569,0)</f>
        <v>0</v>
      </c>
      <c r="BH569" s="150">
        <f>IF(N569="sníž. přenesená",J569,0)</f>
        <v>0</v>
      </c>
      <c r="BI569" s="150">
        <f>IF(N569="nulová",J569,0)</f>
        <v>0</v>
      </c>
      <c r="BJ569" s="17" t="s">
        <v>88</v>
      </c>
      <c r="BK569" s="150">
        <f>ROUND(I569*H569,2)</f>
        <v>0</v>
      </c>
      <c r="BL569" s="17" t="s">
        <v>120</v>
      </c>
      <c r="BM569" s="149" t="s">
        <v>1979</v>
      </c>
    </row>
    <row r="570" spans="2:65" s="11" customFormat="1" ht="22.9" customHeight="1" x14ac:dyDescent="0.2">
      <c r="B570" s="125"/>
      <c r="D570" s="126" t="s">
        <v>80</v>
      </c>
      <c r="E570" s="135" t="s">
        <v>348</v>
      </c>
      <c r="F570" s="135" t="s">
        <v>448</v>
      </c>
      <c r="I570" s="128"/>
      <c r="J570" s="136">
        <f>BK570</f>
        <v>0</v>
      </c>
      <c r="L570" s="125"/>
      <c r="M570" s="130"/>
      <c r="P570" s="131">
        <f>P571+SUM(P572:P625)+P641</f>
        <v>0</v>
      </c>
      <c r="R570" s="131">
        <f>R571+SUM(R572:R625)+R641</f>
        <v>0.1239524</v>
      </c>
      <c r="T570" s="132">
        <f>T571+SUM(T572:T625)+T641</f>
        <v>0</v>
      </c>
      <c r="AR570" s="126" t="s">
        <v>88</v>
      </c>
      <c r="AT570" s="133" t="s">
        <v>80</v>
      </c>
      <c r="AU570" s="133" t="s">
        <v>88</v>
      </c>
      <c r="AY570" s="126" t="s">
        <v>309</v>
      </c>
      <c r="BK570" s="134">
        <f>BK571+SUM(BK572:BK625)+BK641</f>
        <v>0</v>
      </c>
    </row>
    <row r="571" spans="2:65" s="1" customFormat="1" ht="21.75" customHeight="1" x14ac:dyDescent="0.2">
      <c r="B571" s="137"/>
      <c r="C571" s="138" t="s">
        <v>1170</v>
      </c>
      <c r="D571" s="138" t="s">
        <v>311</v>
      </c>
      <c r="E571" s="139" t="s">
        <v>1980</v>
      </c>
      <c r="F571" s="140" t="s">
        <v>1981</v>
      </c>
      <c r="G571" s="141" t="s">
        <v>360</v>
      </c>
      <c r="H571" s="142">
        <v>3359.0929999999998</v>
      </c>
      <c r="I571" s="143"/>
      <c r="J571" s="144">
        <f>ROUND(I571*H571,2)</f>
        <v>0</v>
      </c>
      <c r="K571" s="140" t="s">
        <v>610</v>
      </c>
      <c r="L571" s="33"/>
      <c r="M571" s="145" t="s">
        <v>1</v>
      </c>
      <c r="N571" s="146" t="s">
        <v>46</v>
      </c>
      <c r="P571" s="147">
        <f>O571*H571</f>
        <v>0</v>
      </c>
      <c r="Q571" s="147">
        <v>0</v>
      </c>
      <c r="R571" s="147">
        <f>Q571*H571</f>
        <v>0</v>
      </c>
      <c r="S571" s="147">
        <v>0</v>
      </c>
      <c r="T571" s="148">
        <f>S571*H571</f>
        <v>0</v>
      </c>
      <c r="AR571" s="149" t="s">
        <v>120</v>
      </c>
      <c r="AT571" s="149" t="s">
        <v>311</v>
      </c>
      <c r="AU571" s="149" t="s">
        <v>90</v>
      </c>
      <c r="AY571" s="17" t="s">
        <v>309</v>
      </c>
      <c r="BE571" s="150">
        <f>IF(N571="základní",J571,0)</f>
        <v>0</v>
      </c>
      <c r="BF571" s="150">
        <f>IF(N571="snížená",J571,0)</f>
        <v>0</v>
      </c>
      <c r="BG571" s="150">
        <f>IF(N571="zákl. přenesená",J571,0)</f>
        <v>0</v>
      </c>
      <c r="BH571" s="150">
        <f>IF(N571="sníž. přenesená",J571,0)</f>
        <v>0</v>
      </c>
      <c r="BI571" s="150">
        <f>IF(N571="nulová",J571,0)</f>
        <v>0</v>
      </c>
      <c r="BJ571" s="17" t="s">
        <v>88</v>
      </c>
      <c r="BK571" s="150">
        <f>ROUND(I571*H571,2)</f>
        <v>0</v>
      </c>
      <c r="BL571" s="17" t="s">
        <v>120</v>
      </c>
      <c r="BM571" s="149" t="s">
        <v>1982</v>
      </c>
    </row>
    <row r="572" spans="2:65" s="1" customFormat="1" x14ac:dyDescent="0.2">
      <c r="B572" s="33"/>
      <c r="D572" s="151" t="s">
        <v>316</v>
      </c>
      <c r="F572" s="152" t="s">
        <v>1983</v>
      </c>
      <c r="I572" s="153"/>
      <c r="L572" s="33"/>
      <c r="M572" s="154"/>
      <c r="T572" s="57"/>
      <c r="AT572" s="17" t="s">
        <v>316</v>
      </c>
      <c r="AU572" s="17" t="s">
        <v>90</v>
      </c>
    </row>
    <row r="573" spans="2:65" s="14" customFormat="1" x14ac:dyDescent="0.2">
      <c r="B573" s="176"/>
      <c r="D573" s="155" t="s">
        <v>455</v>
      </c>
      <c r="E573" s="177" t="s">
        <v>1</v>
      </c>
      <c r="F573" s="178" t="s">
        <v>1984</v>
      </c>
      <c r="H573" s="177" t="s">
        <v>1</v>
      </c>
      <c r="I573" s="179"/>
      <c r="L573" s="176"/>
      <c r="M573" s="180"/>
      <c r="T573" s="181"/>
      <c r="AT573" s="177" t="s">
        <v>455</v>
      </c>
      <c r="AU573" s="177" t="s">
        <v>90</v>
      </c>
      <c r="AV573" s="14" t="s">
        <v>88</v>
      </c>
      <c r="AW573" s="14" t="s">
        <v>37</v>
      </c>
      <c r="AX573" s="14" t="s">
        <v>81</v>
      </c>
      <c r="AY573" s="177" t="s">
        <v>309</v>
      </c>
    </row>
    <row r="574" spans="2:65" s="12" customFormat="1" x14ac:dyDescent="0.2">
      <c r="B574" s="157"/>
      <c r="D574" s="155" t="s">
        <v>455</v>
      </c>
      <c r="E574" s="158" t="s">
        <v>1</v>
      </c>
      <c r="F574" s="159" t="s">
        <v>1985</v>
      </c>
      <c r="H574" s="160">
        <v>2920.95</v>
      </c>
      <c r="I574" s="161"/>
      <c r="L574" s="157"/>
      <c r="M574" s="162"/>
      <c r="T574" s="163"/>
      <c r="AT574" s="158" t="s">
        <v>455</v>
      </c>
      <c r="AU574" s="158" t="s">
        <v>90</v>
      </c>
      <c r="AV574" s="12" t="s">
        <v>90</v>
      </c>
      <c r="AW574" s="12" t="s">
        <v>37</v>
      </c>
      <c r="AX574" s="12" t="s">
        <v>81</v>
      </c>
      <c r="AY574" s="158" t="s">
        <v>309</v>
      </c>
    </row>
    <row r="575" spans="2:65" s="15" customFormat="1" x14ac:dyDescent="0.2">
      <c r="B575" s="192"/>
      <c r="D575" s="155" t="s">
        <v>455</v>
      </c>
      <c r="E575" s="193" t="s">
        <v>1</v>
      </c>
      <c r="F575" s="194" t="s">
        <v>679</v>
      </c>
      <c r="H575" s="195">
        <v>2920.95</v>
      </c>
      <c r="I575" s="196"/>
      <c r="L575" s="192"/>
      <c r="M575" s="197"/>
      <c r="T575" s="198"/>
      <c r="AT575" s="193" t="s">
        <v>455</v>
      </c>
      <c r="AU575" s="193" t="s">
        <v>90</v>
      </c>
      <c r="AV575" s="15" t="s">
        <v>101</v>
      </c>
      <c r="AW575" s="15" t="s">
        <v>37</v>
      </c>
      <c r="AX575" s="15" t="s">
        <v>81</v>
      </c>
      <c r="AY575" s="193" t="s">
        <v>309</v>
      </c>
    </row>
    <row r="576" spans="2:65" s="12" customFormat="1" x14ac:dyDescent="0.2">
      <c r="B576" s="157"/>
      <c r="D576" s="155" t="s">
        <v>455</v>
      </c>
      <c r="E576" s="158" t="s">
        <v>1</v>
      </c>
      <c r="F576" s="159" t="s">
        <v>1986</v>
      </c>
      <c r="H576" s="160">
        <v>438.14299999999997</v>
      </c>
      <c r="I576" s="161"/>
      <c r="L576" s="157"/>
      <c r="M576" s="162"/>
      <c r="T576" s="163"/>
      <c r="AT576" s="158" t="s">
        <v>455</v>
      </c>
      <c r="AU576" s="158" t="s">
        <v>90</v>
      </c>
      <c r="AV576" s="12" t="s">
        <v>90</v>
      </c>
      <c r="AW576" s="12" t="s">
        <v>37</v>
      </c>
      <c r="AX576" s="12" t="s">
        <v>81</v>
      </c>
      <c r="AY576" s="158" t="s">
        <v>309</v>
      </c>
    </row>
    <row r="577" spans="2:65" s="15" customFormat="1" x14ac:dyDescent="0.2">
      <c r="B577" s="192"/>
      <c r="D577" s="155" t="s">
        <v>455</v>
      </c>
      <c r="E577" s="193" t="s">
        <v>1</v>
      </c>
      <c r="F577" s="194" t="s">
        <v>679</v>
      </c>
      <c r="H577" s="195">
        <v>438.14299999999997</v>
      </c>
      <c r="I577" s="196"/>
      <c r="L577" s="192"/>
      <c r="M577" s="197"/>
      <c r="T577" s="198"/>
      <c r="AT577" s="193" t="s">
        <v>455</v>
      </c>
      <c r="AU577" s="193" t="s">
        <v>90</v>
      </c>
      <c r="AV577" s="15" t="s">
        <v>101</v>
      </c>
      <c r="AW577" s="15" t="s">
        <v>37</v>
      </c>
      <c r="AX577" s="15" t="s">
        <v>81</v>
      </c>
      <c r="AY577" s="193" t="s">
        <v>309</v>
      </c>
    </row>
    <row r="578" spans="2:65" s="13" customFormat="1" x14ac:dyDescent="0.2">
      <c r="B578" s="164"/>
      <c r="D578" s="155" t="s">
        <v>455</v>
      </c>
      <c r="E578" s="165" t="s">
        <v>1</v>
      </c>
      <c r="F578" s="166" t="s">
        <v>457</v>
      </c>
      <c r="H578" s="167">
        <v>3359.0929999999998</v>
      </c>
      <c r="I578" s="168"/>
      <c r="L578" s="164"/>
      <c r="M578" s="169"/>
      <c r="T578" s="170"/>
      <c r="AT578" s="165" t="s">
        <v>455</v>
      </c>
      <c r="AU578" s="165" t="s">
        <v>90</v>
      </c>
      <c r="AV578" s="13" t="s">
        <v>120</v>
      </c>
      <c r="AW578" s="13" t="s">
        <v>37</v>
      </c>
      <c r="AX578" s="13" t="s">
        <v>88</v>
      </c>
      <c r="AY578" s="165" t="s">
        <v>309</v>
      </c>
    </row>
    <row r="579" spans="2:65" s="1" customFormat="1" ht="24.2" customHeight="1" x14ac:dyDescent="0.2">
      <c r="B579" s="137"/>
      <c r="C579" s="138" t="s">
        <v>560</v>
      </c>
      <c r="D579" s="138" t="s">
        <v>311</v>
      </c>
      <c r="E579" s="139" t="s">
        <v>1987</v>
      </c>
      <c r="F579" s="140" t="s">
        <v>1988</v>
      </c>
      <c r="G579" s="141" t="s">
        <v>360</v>
      </c>
      <c r="H579" s="142">
        <v>403091.16</v>
      </c>
      <c r="I579" s="143"/>
      <c r="J579" s="144">
        <f>ROUND(I579*H579,2)</f>
        <v>0</v>
      </c>
      <c r="K579" s="140" t="s">
        <v>610</v>
      </c>
      <c r="L579" s="33"/>
      <c r="M579" s="145" t="s">
        <v>1</v>
      </c>
      <c r="N579" s="146" t="s">
        <v>46</v>
      </c>
      <c r="P579" s="147">
        <f>O579*H579</f>
        <v>0</v>
      </c>
      <c r="Q579" s="147">
        <v>0</v>
      </c>
      <c r="R579" s="147">
        <f>Q579*H579</f>
        <v>0</v>
      </c>
      <c r="S579" s="147">
        <v>0</v>
      </c>
      <c r="T579" s="148">
        <f>S579*H579</f>
        <v>0</v>
      </c>
      <c r="AR579" s="149" t="s">
        <v>120</v>
      </c>
      <c r="AT579" s="149" t="s">
        <v>311</v>
      </c>
      <c r="AU579" s="149" t="s">
        <v>90</v>
      </c>
      <c r="AY579" s="17" t="s">
        <v>309</v>
      </c>
      <c r="BE579" s="150">
        <f>IF(N579="základní",J579,0)</f>
        <v>0</v>
      </c>
      <c r="BF579" s="150">
        <f>IF(N579="snížená",J579,0)</f>
        <v>0</v>
      </c>
      <c r="BG579" s="150">
        <f>IF(N579="zákl. přenesená",J579,0)</f>
        <v>0</v>
      </c>
      <c r="BH579" s="150">
        <f>IF(N579="sníž. přenesená",J579,0)</f>
        <v>0</v>
      </c>
      <c r="BI579" s="150">
        <f>IF(N579="nulová",J579,0)</f>
        <v>0</v>
      </c>
      <c r="BJ579" s="17" t="s">
        <v>88</v>
      </c>
      <c r="BK579" s="150">
        <f>ROUND(I579*H579,2)</f>
        <v>0</v>
      </c>
      <c r="BL579" s="17" t="s">
        <v>120</v>
      </c>
      <c r="BM579" s="149" t="s">
        <v>1989</v>
      </c>
    </row>
    <row r="580" spans="2:65" s="1" customFormat="1" x14ac:dyDescent="0.2">
      <c r="B580" s="33"/>
      <c r="D580" s="151" t="s">
        <v>316</v>
      </c>
      <c r="F580" s="152" t="s">
        <v>1990</v>
      </c>
      <c r="I580" s="153"/>
      <c r="L580" s="33"/>
      <c r="M580" s="154"/>
      <c r="T580" s="57"/>
      <c r="AT580" s="17" t="s">
        <v>316</v>
      </c>
      <c r="AU580" s="17" t="s">
        <v>90</v>
      </c>
    </row>
    <row r="581" spans="2:65" s="12" customFormat="1" x14ac:dyDescent="0.2">
      <c r="B581" s="157"/>
      <c r="D581" s="155" t="s">
        <v>455</v>
      </c>
      <c r="F581" s="159" t="s">
        <v>1991</v>
      </c>
      <c r="H581" s="160">
        <v>403091.16</v>
      </c>
      <c r="I581" s="161"/>
      <c r="L581" s="157"/>
      <c r="M581" s="162"/>
      <c r="T581" s="163"/>
      <c r="AT581" s="158" t="s">
        <v>455</v>
      </c>
      <c r="AU581" s="158" t="s">
        <v>90</v>
      </c>
      <c r="AV581" s="12" t="s">
        <v>90</v>
      </c>
      <c r="AW581" s="12" t="s">
        <v>3</v>
      </c>
      <c r="AX581" s="12" t="s">
        <v>88</v>
      </c>
      <c r="AY581" s="158" t="s">
        <v>309</v>
      </c>
    </row>
    <row r="582" spans="2:65" s="1" customFormat="1" ht="21.75" customHeight="1" x14ac:dyDescent="0.2">
      <c r="B582" s="137"/>
      <c r="C582" s="138" t="s">
        <v>1182</v>
      </c>
      <c r="D582" s="138" t="s">
        <v>311</v>
      </c>
      <c r="E582" s="139" t="s">
        <v>1992</v>
      </c>
      <c r="F582" s="140" t="s">
        <v>1993</v>
      </c>
      <c r="G582" s="141" t="s">
        <v>360</v>
      </c>
      <c r="H582" s="142">
        <v>3359.0929999999998</v>
      </c>
      <c r="I582" s="143"/>
      <c r="J582" s="144">
        <f>ROUND(I582*H582,2)</f>
        <v>0</v>
      </c>
      <c r="K582" s="140" t="s">
        <v>610</v>
      </c>
      <c r="L582" s="33"/>
      <c r="M582" s="145" t="s">
        <v>1</v>
      </c>
      <c r="N582" s="146" t="s">
        <v>46</v>
      </c>
      <c r="P582" s="147">
        <f>O582*H582</f>
        <v>0</v>
      </c>
      <c r="Q582" s="147">
        <v>0</v>
      </c>
      <c r="R582" s="147">
        <f>Q582*H582</f>
        <v>0</v>
      </c>
      <c r="S582" s="147">
        <v>0</v>
      </c>
      <c r="T582" s="148">
        <f>S582*H582</f>
        <v>0</v>
      </c>
      <c r="AR582" s="149" t="s">
        <v>120</v>
      </c>
      <c r="AT582" s="149" t="s">
        <v>311</v>
      </c>
      <c r="AU582" s="149" t="s">
        <v>90</v>
      </c>
      <c r="AY582" s="17" t="s">
        <v>309</v>
      </c>
      <c r="BE582" s="150">
        <f>IF(N582="základní",J582,0)</f>
        <v>0</v>
      </c>
      <c r="BF582" s="150">
        <f>IF(N582="snížená",J582,0)</f>
        <v>0</v>
      </c>
      <c r="BG582" s="150">
        <f>IF(N582="zákl. přenesená",J582,0)</f>
        <v>0</v>
      </c>
      <c r="BH582" s="150">
        <f>IF(N582="sníž. přenesená",J582,0)</f>
        <v>0</v>
      </c>
      <c r="BI582" s="150">
        <f>IF(N582="nulová",J582,0)</f>
        <v>0</v>
      </c>
      <c r="BJ582" s="17" t="s">
        <v>88</v>
      </c>
      <c r="BK582" s="150">
        <f>ROUND(I582*H582,2)</f>
        <v>0</v>
      </c>
      <c r="BL582" s="17" t="s">
        <v>120</v>
      </c>
      <c r="BM582" s="149" t="s">
        <v>1994</v>
      </c>
    </row>
    <row r="583" spans="2:65" s="1" customFormat="1" x14ac:dyDescent="0.2">
      <c r="B583" s="33"/>
      <c r="D583" s="151" t="s">
        <v>316</v>
      </c>
      <c r="F583" s="152" t="s">
        <v>1995</v>
      </c>
      <c r="I583" s="153"/>
      <c r="L583" s="33"/>
      <c r="M583" s="154"/>
      <c r="T583" s="57"/>
      <c r="AT583" s="17" t="s">
        <v>316</v>
      </c>
      <c r="AU583" s="17" t="s">
        <v>90</v>
      </c>
    </row>
    <row r="584" spans="2:65" s="14" customFormat="1" x14ac:dyDescent="0.2">
      <c r="B584" s="176"/>
      <c r="D584" s="155" t="s">
        <v>455</v>
      </c>
      <c r="E584" s="177" t="s">
        <v>1</v>
      </c>
      <c r="F584" s="178" t="s">
        <v>1984</v>
      </c>
      <c r="H584" s="177" t="s">
        <v>1</v>
      </c>
      <c r="I584" s="179"/>
      <c r="L584" s="176"/>
      <c r="M584" s="180"/>
      <c r="T584" s="181"/>
      <c r="AT584" s="177" t="s">
        <v>455</v>
      </c>
      <c r="AU584" s="177" t="s">
        <v>90</v>
      </c>
      <c r="AV584" s="14" t="s">
        <v>88</v>
      </c>
      <c r="AW584" s="14" t="s">
        <v>37</v>
      </c>
      <c r="AX584" s="14" t="s">
        <v>81</v>
      </c>
      <c r="AY584" s="177" t="s">
        <v>309</v>
      </c>
    </row>
    <row r="585" spans="2:65" s="12" customFormat="1" x14ac:dyDescent="0.2">
      <c r="B585" s="157"/>
      <c r="D585" s="155" t="s">
        <v>455</v>
      </c>
      <c r="E585" s="158" t="s">
        <v>1</v>
      </c>
      <c r="F585" s="159" t="s">
        <v>1985</v>
      </c>
      <c r="H585" s="160">
        <v>2920.95</v>
      </c>
      <c r="I585" s="161"/>
      <c r="L585" s="157"/>
      <c r="M585" s="162"/>
      <c r="T585" s="163"/>
      <c r="AT585" s="158" t="s">
        <v>455</v>
      </c>
      <c r="AU585" s="158" t="s">
        <v>90</v>
      </c>
      <c r="AV585" s="12" t="s">
        <v>90</v>
      </c>
      <c r="AW585" s="12" t="s">
        <v>37</v>
      </c>
      <c r="AX585" s="12" t="s">
        <v>81</v>
      </c>
      <c r="AY585" s="158" t="s">
        <v>309</v>
      </c>
    </row>
    <row r="586" spans="2:65" s="15" customFormat="1" x14ac:dyDescent="0.2">
      <c r="B586" s="192"/>
      <c r="D586" s="155" t="s">
        <v>455</v>
      </c>
      <c r="E586" s="193" t="s">
        <v>1</v>
      </c>
      <c r="F586" s="194" t="s">
        <v>679</v>
      </c>
      <c r="H586" s="195">
        <v>2920.95</v>
      </c>
      <c r="I586" s="196"/>
      <c r="L586" s="192"/>
      <c r="M586" s="197"/>
      <c r="T586" s="198"/>
      <c r="AT586" s="193" t="s">
        <v>455</v>
      </c>
      <c r="AU586" s="193" t="s">
        <v>90</v>
      </c>
      <c r="AV586" s="15" t="s">
        <v>101</v>
      </c>
      <c r="AW586" s="15" t="s">
        <v>37</v>
      </c>
      <c r="AX586" s="15" t="s">
        <v>81</v>
      </c>
      <c r="AY586" s="193" t="s">
        <v>309</v>
      </c>
    </row>
    <row r="587" spans="2:65" s="12" customFormat="1" x14ac:dyDescent="0.2">
      <c r="B587" s="157"/>
      <c r="D587" s="155" t="s">
        <v>455</v>
      </c>
      <c r="E587" s="158" t="s">
        <v>1</v>
      </c>
      <c r="F587" s="159" t="s">
        <v>1986</v>
      </c>
      <c r="H587" s="160">
        <v>438.14299999999997</v>
      </c>
      <c r="I587" s="161"/>
      <c r="L587" s="157"/>
      <c r="M587" s="162"/>
      <c r="T587" s="163"/>
      <c r="AT587" s="158" t="s">
        <v>455</v>
      </c>
      <c r="AU587" s="158" t="s">
        <v>90</v>
      </c>
      <c r="AV587" s="12" t="s">
        <v>90</v>
      </c>
      <c r="AW587" s="12" t="s">
        <v>37</v>
      </c>
      <c r="AX587" s="12" t="s">
        <v>81</v>
      </c>
      <c r="AY587" s="158" t="s">
        <v>309</v>
      </c>
    </row>
    <row r="588" spans="2:65" s="15" customFormat="1" x14ac:dyDescent="0.2">
      <c r="B588" s="192"/>
      <c r="D588" s="155" t="s">
        <v>455</v>
      </c>
      <c r="E588" s="193" t="s">
        <v>1</v>
      </c>
      <c r="F588" s="194" t="s">
        <v>679</v>
      </c>
      <c r="H588" s="195">
        <v>438.14299999999997</v>
      </c>
      <c r="I588" s="196"/>
      <c r="L588" s="192"/>
      <c r="M588" s="197"/>
      <c r="T588" s="198"/>
      <c r="AT588" s="193" t="s">
        <v>455</v>
      </c>
      <c r="AU588" s="193" t="s">
        <v>90</v>
      </c>
      <c r="AV588" s="15" t="s">
        <v>101</v>
      </c>
      <c r="AW588" s="15" t="s">
        <v>37</v>
      </c>
      <c r="AX588" s="15" t="s">
        <v>81</v>
      </c>
      <c r="AY588" s="193" t="s">
        <v>309</v>
      </c>
    </row>
    <row r="589" spans="2:65" s="13" customFormat="1" x14ac:dyDescent="0.2">
      <c r="B589" s="164"/>
      <c r="D589" s="155" t="s">
        <v>455</v>
      </c>
      <c r="E589" s="165" t="s">
        <v>1</v>
      </c>
      <c r="F589" s="166" t="s">
        <v>457</v>
      </c>
      <c r="H589" s="167">
        <v>3359.0929999999998</v>
      </c>
      <c r="I589" s="168"/>
      <c r="L589" s="164"/>
      <c r="M589" s="169"/>
      <c r="T589" s="170"/>
      <c r="AT589" s="165" t="s">
        <v>455</v>
      </c>
      <c r="AU589" s="165" t="s">
        <v>90</v>
      </c>
      <c r="AV589" s="13" t="s">
        <v>120</v>
      </c>
      <c r="AW589" s="13" t="s">
        <v>37</v>
      </c>
      <c r="AX589" s="13" t="s">
        <v>88</v>
      </c>
      <c r="AY589" s="165" t="s">
        <v>309</v>
      </c>
    </row>
    <row r="590" spans="2:65" s="1" customFormat="1" ht="16.5" customHeight="1" x14ac:dyDescent="0.2">
      <c r="B590" s="137"/>
      <c r="C590" s="138" t="s">
        <v>564</v>
      </c>
      <c r="D590" s="138" t="s">
        <v>311</v>
      </c>
      <c r="E590" s="139" t="s">
        <v>1996</v>
      </c>
      <c r="F590" s="140" t="s">
        <v>1997</v>
      </c>
      <c r="G590" s="141" t="s">
        <v>434</v>
      </c>
      <c r="H590" s="142">
        <v>1033.2</v>
      </c>
      <c r="I590" s="143"/>
      <c r="J590" s="144">
        <f>ROUND(I590*H590,2)</f>
        <v>0</v>
      </c>
      <c r="K590" s="140" t="s">
        <v>610</v>
      </c>
      <c r="L590" s="33"/>
      <c r="M590" s="145" t="s">
        <v>1</v>
      </c>
      <c r="N590" s="146" t="s">
        <v>46</v>
      </c>
      <c r="P590" s="147">
        <f>O590*H590</f>
        <v>0</v>
      </c>
      <c r="Q590" s="147">
        <v>0</v>
      </c>
      <c r="R590" s="147">
        <f>Q590*H590</f>
        <v>0</v>
      </c>
      <c r="S590" s="147">
        <v>0</v>
      </c>
      <c r="T590" s="148">
        <f>S590*H590</f>
        <v>0</v>
      </c>
      <c r="AR590" s="149" t="s">
        <v>120</v>
      </c>
      <c r="AT590" s="149" t="s">
        <v>311</v>
      </c>
      <c r="AU590" s="149" t="s">
        <v>90</v>
      </c>
      <c r="AY590" s="17" t="s">
        <v>309</v>
      </c>
      <c r="BE590" s="150">
        <f>IF(N590="základní",J590,0)</f>
        <v>0</v>
      </c>
      <c r="BF590" s="150">
        <f>IF(N590="snížená",J590,0)</f>
        <v>0</v>
      </c>
      <c r="BG590" s="150">
        <f>IF(N590="zákl. přenesená",J590,0)</f>
        <v>0</v>
      </c>
      <c r="BH590" s="150">
        <f>IF(N590="sníž. přenesená",J590,0)</f>
        <v>0</v>
      </c>
      <c r="BI590" s="150">
        <f>IF(N590="nulová",J590,0)</f>
        <v>0</v>
      </c>
      <c r="BJ590" s="17" t="s">
        <v>88</v>
      </c>
      <c r="BK590" s="150">
        <f>ROUND(I590*H590,2)</f>
        <v>0</v>
      </c>
      <c r="BL590" s="17" t="s">
        <v>120</v>
      </c>
      <c r="BM590" s="149" t="s">
        <v>1998</v>
      </c>
    </row>
    <row r="591" spans="2:65" s="1" customFormat="1" x14ac:dyDescent="0.2">
      <c r="B591" s="33"/>
      <c r="D591" s="151" t="s">
        <v>316</v>
      </c>
      <c r="F591" s="152" t="s">
        <v>1999</v>
      </c>
      <c r="I591" s="153"/>
      <c r="L591" s="33"/>
      <c r="M591" s="154"/>
      <c r="T591" s="57"/>
      <c r="AT591" s="17" t="s">
        <v>316</v>
      </c>
      <c r="AU591" s="17" t="s">
        <v>90</v>
      </c>
    </row>
    <row r="592" spans="2:65" s="1" customFormat="1" ht="16.5" customHeight="1" x14ac:dyDescent="0.2">
      <c r="B592" s="137"/>
      <c r="C592" s="138" t="s">
        <v>1196</v>
      </c>
      <c r="D592" s="138" t="s">
        <v>311</v>
      </c>
      <c r="E592" s="139" t="s">
        <v>2000</v>
      </c>
      <c r="F592" s="140" t="s">
        <v>2001</v>
      </c>
      <c r="G592" s="141" t="s">
        <v>434</v>
      </c>
      <c r="H592" s="142">
        <v>123984</v>
      </c>
      <c r="I592" s="143"/>
      <c r="J592" s="144">
        <f>ROUND(I592*H592,2)</f>
        <v>0</v>
      </c>
      <c r="K592" s="140" t="s">
        <v>610</v>
      </c>
      <c r="L592" s="33"/>
      <c r="M592" s="145" t="s">
        <v>1</v>
      </c>
      <c r="N592" s="146" t="s">
        <v>46</v>
      </c>
      <c r="P592" s="147">
        <f>O592*H592</f>
        <v>0</v>
      </c>
      <c r="Q592" s="147">
        <v>0</v>
      </c>
      <c r="R592" s="147">
        <f>Q592*H592</f>
        <v>0</v>
      </c>
      <c r="S592" s="147">
        <v>0</v>
      </c>
      <c r="T592" s="148">
        <f>S592*H592</f>
        <v>0</v>
      </c>
      <c r="AR592" s="149" t="s">
        <v>120</v>
      </c>
      <c r="AT592" s="149" t="s">
        <v>311</v>
      </c>
      <c r="AU592" s="149" t="s">
        <v>90</v>
      </c>
      <c r="AY592" s="17" t="s">
        <v>309</v>
      </c>
      <c r="BE592" s="150">
        <f>IF(N592="základní",J592,0)</f>
        <v>0</v>
      </c>
      <c r="BF592" s="150">
        <f>IF(N592="snížená",J592,0)</f>
        <v>0</v>
      </c>
      <c r="BG592" s="150">
        <f>IF(N592="zákl. přenesená",J592,0)</f>
        <v>0</v>
      </c>
      <c r="BH592" s="150">
        <f>IF(N592="sníž. přenesená",J592,0)</f>
        <v>0</v>
      </c>
      <c r="BI592" s="150">
        <f>IF(N592="nulová",J592,0)</f>
        <v>0</v>
      </c>
      <c r="BJ592" s="17" t="s">
        <v>88</v>
      </c>
      <c r="BK592" s="150">
        <f>ROUND(I592*H592,2)</f>
        <v>0</v>
      </c>
      <c r="BL592" s="17" t="s">
        <v>120</v>
      </c>
      <c r="BM592" s="149" t="s">
        <v>2002</v>
      </c>
    </row>
    <row r="593" spans="2:65" s="1" customFormat="1" x14ac:dyDescent="0.2">
      <c r="B593" s="33"/>
      <c r="D593" s="151" t="s">
        <v>316</v>
      </c>
      <c r="F593" s="152" t="s">
        <v>2003</v>
      </c>
      <c r="I593" s="153"/>
      <c r="L593" s="33"/>
      <c r="M593" s="154"/>
      <c r="T593" s="57"/>
      <c r="AT593" s="17" t="s">
        <v>316</v>
      </c>
      <c r="AU593" s="17" t="s">
        <v>90</v>
      </c>
    </row>
    <row r="594" spans="2:65" s="12" customFormat="1" x14ac:dyDescent="0.2">
      <c r="B594" s="157"/>
      <c r="D594" s="155" t="s">
        <v>455</v>
      </c>
      <c r="F594" s="159" t="s">
        <v>2004</v>
      </c>
      <c r="H594" s="160">
        <v>123984</v>
      </c>
      <c r="I594" s="161"/>
      <c r="L594" s="157"/>
      <c r="M594" s="162"/>
      <c r="T594" s="163"/>
      <c r="AT594" s="158" t="s">
        <v>455</v>
      </c>
      <c r="AU594" s="158" t="s">
        <v>90</v>
      </c>
      <c r="AV594" s="12" t="s">
        <v>90</v>
      </c>
      <c r="AW594" s="12" t="s">
        <v>3</v>
      </c>
      <c r="AX594" s="12" t="s">
        <v>88</v>
      </c>
      <c r="AY594" s="158" t="s">
        <v>309</v>
      </c>
    </row>
    <row r="595" spans="2:65" s="1" customFormat="1" ht="16.5" customHeight="1" x14ac:dyDescent="0.2">
      <c r="B595" s="137"/>
      <c r="C595" s="138" t="s">
        <v>567</v>
      </c>
      <c r="D595" s="138" t="s">
        <v>311</v>
      </c>
      <c r="E595" s="139" t="s">
        <v>2005</v>
      </c>
      <c r="F595" s="140" t="s">
        <v>2006</v>
      </c>
      <c r="G595" s="141" t="s">
        <v>434</v>
      </c>
      <c r="H595" s="142">
        <v>1033.2</v>
      </c>
      <c r="I595" s="143"/>
      <c r="J595" s="144">
        <f>ROUND(I595*H595,2)</f>
        <v>0</v>
      </c>
      <c r="K595" s="140" t="s">
        <v>610</v>
      </c>
      <c r="L595" s="33"/>
      <c r="M595" s="145" t="s">
        <v>1</v>
      </c>
      <c r="N595" s="146" t="s">
        <v>46</v>
      </c>
      <c r="P595" s="147">
        <f>O595*H595</f>
        <v>0</v>
      </c>
      <c r="Q595" s="147">
        <v>0</v>
      </c>
      <c r="R595" s="147">
        <f>Q595*H595</f>
        <v>0</v>
      </c>
      <c r="S595" s="147">
        <v>0</v>
      </c>
      <c r="T595" s="148">
        <f>S595*H595</f>
        <v>0</v>
      </c>
      <c r="AR595" s="149" t="s">
        <v>120</v>
      </c>
      <c r="AT595" s="149" t="s">
        <v>311</v>
      </c>
      <c r="AU595" s="149" t="s">
        <v>90</v>
      </c>
      <c r="AY595" s="17" t="s">
        <v>309</v>
      </c>
      <c r="BE595" s="150">
        <f>IF(N595="základní",J595,0)</f>
        <v>0</v>
      </c>
      <c r="BF595" s="150">
        <f>IF(N595="snížená",J595,0)</f>
        <v>0</v>
      </c>
      <c r="BG595" s="150">
        <f>IF(N595="zákl. přenesená",J595,0)</f>
        <v>0</v>
      </c>
      <c r="BH595" s="150">
        <f>IF(N595="sníž. přenesená",J595,0)</f>
        <v>0</v>
      </c>
      <c r="BI595" s="150">
        <f>IF(N595="nulová",J595,0)</f>
        <v>0</v>
      </c>
      <c r="BJ595" s="17" t="s">
        <v>88</v>
      </c>
      <c r="BK595" s="150">
        <f>ROUND(I595*H595,2)</f>
        <v>0</v>
      </c>
      <c r="BL595" s="17" t="s">
        <v>120</v>
      </c>
      <c r="BM595" s="149" t="s">
        <v>2007</v>
      </c>
    </row>
    <row r="596" spans="2:65" s="1" customFormat="1" x14ac:dyDescent="0.2">
      <c r="B596" s="33"/>
      <c r="D596" s="151" t="s">
        <v>316</v>
      </c>
      <c r="F596" s="152" t="s">
        <v>2008</v>
      </c>
      <c r="I596" s="153"/>
      <c r="L596" s="33"/>
      <c r="M596" s="154"/>
      <c r="T596" s="57"/>
      <c r="AT596" s="17" t="s">
        <v>316</v>
      </c>
      <c r="AU596" s="17" t="s">
        <v>90</v>
      </c>
    </row>
    <row r="597" spans="2:65" s="1" customFormat="1" ht="16.5" customHeight="1" x14ac:dyDescent="0.2">
      <c r="B597" s="137"/>
      <c r="C597" s="138" t="s">
        <v>1219</v>
      </c>
      <c r="D597" s="138" t="s">
        <v>311</v>
      </c>
      <c r="E597" s="139" t="s">
        <v>2009</v>
      </c>
      <c r="F597" s="140" t="s">
        <v>2010</v>
      </c>
      <c r="G597" s="141" t="s">
        <v>360</v>
      </c>
      <c r="H597" s="142">
        <v>3359.0929999999998</v>
      </c>
      <c r="I597" s="143"/>
      <c r="J597" s="144">
        <f>ROUND(I597*H597,2)</f>
        <v>0</v>
      </c>
      <c r="K597" s="140" t="s">
        <v>610</v>
      </c>
      <c r="L597" s="33"/>
      <c r="M597" s="145" t="s">
        <v>1</v>
      </c>
      <c r="N597" s="146" t="s">
        <v>46</v>
      </c>
      <c r="P597" s="147">
        <f>O597*H597</f>
        <v>0</v>
      </c>
      <c r="Q597" s="147">
        <v>0</v>
      </c>
      <c r="R597" s="147">
        <f>Q597*H597</f>
        <v>0</v>
      </c>
      <c r="S597" s="147">
        <v>0</v>
      </c>
      <c r="T597" s="148">
        <f>S597*H597</f>
        <v>0</v>
      </c>
      <c r="AR597" s="149" t="s">
        <v>120</v>
      </c>
      <c r="AT597" s="149" t="s">
        <v>311</v>
      </c>
      <c r="AU597" s="149" t="s">
        <v>90</v>
      </c>
      <c r="AY597" s="17" t="s">
        <v>309</v>
      </c>
      <c r="BE597" s="150">
        <f>IF(N597="základní",J597,0)</f>
        <v>0</v>
      </c>
      <c r="BF597" s="150">
        <f>IF(N597="snížená",J597,0)</f>
        <v>0</v>
      </c>
      <c r="BG597" s="150">
        <f>IF(N597="zákl. přenesená",J597,0)</f>
        <v>0</v>
      </c>
      <c r="BH597" s="150">
        <f>IF(N597="sníž. přenesená",J597,0)</f>
        <v>0</v>
      </c>
      <c r="BI597" s="150">
        <f>IF(N597="nulová",J597,0)</f>
        <v>0</v>
      </c>
      <c r="BJ597" s="17" t="s">
        <v>88</v>
      </c>
      <c r="BK597" s="150">
        <f>ROUND(I597*H597,2)</f>
        <v>0</v>
      </c>
      <c r="BL597" s="17" t="s">
        <v>120</v>
      </c>
      <c r="BM597" s="149" t="s">
        <v>2011</v>
      </c>
    </row>
    <row r="598" spans="2:65" s="1" customFormat="1" x14ac:dyDescent="0.2">
      <c r="B598" s="33"/>
      <c r="D598" s="151" t="s">
        <v>316</v>
      </c>
      <c r="F598" s="152" t="s">
        <v>2012</v>
      </c>
      <c r="I598" s="153"/>
      <c r="L598" s="33"/>
      <c r="M598" s="154"/>
      <c r="T598" s="57"/>
      <c r="AT598" s="17" t="s">
        <v>316</v>
      </c>
      <c r="AU598" s="17" t="s">
        <v>90</v>
      </c>
    </row>
    <row r="599" spans="2:65" s="14" customFormat="1" x14ac:dyDescent="0.2">
      <c r="B599" s="176"/>
      <c r="D599" s="155" t="s">
        <v>455</v>
      </c>
      <c r="E599" s="177" t="s">
        <v>1</v>
      </c>
      <c r="F599" s="178" t="s">
        <v>1984</v>
      </c>
      <c r="H599" s="177" t="s">
        <v>1</v>
      </c>
      <c r="I599" s="179"/>
      <c r="L599" s="176"/>
      <c r="M599" s="180"/>
      <c r="T599" s="181"/>
      <c r="AT599" s="177" t="s">
        <v>455</v>
      </c>
      <c r="AU599" s="177" t="s">
        <v>90</v>
      </c>
      <c r="AV599" s="14" t="s">
        <v>88</v>
      </c>
      <c r="AW599" s="14" t="s">
        <v>37</v>
      </c>
      <c r="AX599" s="14" t="s">
        <v>81</v>
      </c>
      <c r="AY599" s="177" t="s">
        <v>309</v>
      </c>
    </row>
    <row r="600" spans="2:65" s="12" customFormat="1" x14ac:dyDescent="0.2">
      <c r="B600" s="157"/>
      <c r="D600" s="155" t="s">
        <v>455</v>
      </c>
      <c r="E600" s="158" t="s">
        <v>1</v>
      </c>
      <c r="F600" s="159" t="s">
        <v>1985</v>
      </c>
      <c r="H600" s="160">
        <v>2920.95</v>
      </c>
      <c r="I600" s="161"/>
      <c r="L600" s="157"/>
      <c r="M600" s="162"/>
      <c r="T600" s="163"/>
      <c r="AT600" s="158" t="s">
        <v>455</v>
      </c>
      <c r="AU600" s="158" t="s">
        <v>90</v>
      </c>
      <c r="AV600" s="12" t="s">
        <v>90</v>
      </c>
      <c r="AW600" s="12" t="s">
        <v>37</v>
      </c>
      <c r="AX600" s="12" t="s">
        <v>81</v>
      </c>
      <c r="AY600" s="158" t="s">
        <v>309</v>
      </c>
    </row>
    <row r="601" spans="2:65" s="15" customFormat="1" x14ac:dyDescent="0.2">
      <c r="B601" s="192"/>
      <c r="D601" s="155" t="s">
        <v>455</v>
      </c>
      <c r="E601" s="193" t="s">
        <v>1</v>
      </c>
      <c r="F601" s="194" t="s">
        <v>679</v>
      </c>
      <c r="H601" s="195">
        <v>2920.95</v>
      </c>
      <c r="I601" s="196"/>
      <c r="L601" s="192"/>
      <c r="M601" s="197"/>
      <c r="T601" s="198"/>
      <c r="AT601" s="193" t="s">
        <v>455</v>
      </c>
      <c r="AU601" s="193" t="s">
        <v>90</v>
      </c>
      <c r="AV601" s="15" t="s">
        <v>101</v>
      </c>
      <c r="AW601" s="15" t="s">
        <v>37</v>
      </c>
      <c r="AX601" s="15" t="s">
        <v>81</v>
      </c>
      <c r="AY601" s="193" t="s">
        <v>309</v>
      </c>
    </row>
    <row r="602" spans="2:65" s="12" customFormat="1" x14ac:dyDescent="0.2">
      <c r="B602" s="157"/>
      <c r="D602" s="155" t="s">
        <v>455</v>
      </c>
      <c r="E602" s="158" t="s">
        <v>1</v>
      </c>
      <c r="F602" s="159" t="s">
        <v>1986</v>
      </c>
      <c r="H602" s="160">
        <v>438.14299999999997</v>
      </c>
      <c r="I602" s="161"/>
      <c r="L602" s="157"/>
      <c r="M602" s="162"/>
      <c r="T602" s="163"/>
      <c r="AT602" s="158" t="s">
        <v>455</v>
      </c>
      <c r="AU602" s="158" t="s">
        <v>90</v>
      </c>
      <c r="AV602" s="12" t="s">
        <v>90</v>
      </c>
      <c r="AW602" s="12" t="s">
        <v>37</v>
      </c>
      <c r="AX602" s="12" t="s">
        <v>81</v>
      </c>
      <c r="AY602" s="158" t="s">
        <v>309</v>
      </c>
    </row>
    <row r="603" spans="2:65" s="15" customFormat="1" x14ac:dyDescent="0.2">
      <c r="B603" s="192"/>
      <c r="D603" s="155" t="s">
        <v>455</v>
      </c>
      <c r="E603" s="193" t="s">
        <v>1</v>
      </c>
      <c r="F603" s="194" t="s">
        <v>679</v>
      </c>
      <c r="H603" s="195">
        <v>438.14299999999997</v>
      </c>
      <c r="I603" s="196"/>
      <c r="L603" s="192"/>
      <c r="M603" s="197"/>
      <c r="T603" s="198"/>
      <c r="AT603" s="193" t="s">
        <v>455</v>
      </c>
      <c r="AU603" s="193" t="s">
        <v>90</v>
      </c>
      <c r="AV603" s="15" t="s">
        <v>101</v>
      </c>
      <c r="AW603" s="15" t="s">
        <v>37</v>
      </c>
      <c r="AX603" s="15" t="s">
        <v>81</v>
      </c>
      <c r="AY603" s="193" t="s">
        <v>309</v>
      </c>
    </row>
    <row r="604" spans="2:65" s="13" customFormat="1" x14ac:dyDescent="0.2">
      <c r="B604" s="164"/>
      <c r="D604" s="155" t="s">
        <v>455</v>
      </c>
      <c r="E604" s="165" t="s">
        <v>1</v>
      </c>
      <c r="F604" s="166" t="s">
        <v>457</v>
      </c>
      <c r="H604" s="167">
        <v>3359.0929999999998</v>
      </c>
      <c r="I604" s="168"/>
      <c r="L604" s="164"/>
      <c r="M604" s="169"/>
      <c r="T604" s="170"/>
      <c r="AT604" s="165" t="s">
        <v>455</v>
      </c>
      <c r="AU604" s="165" t="s">
        <v>90</v>
      </c>
      <c r="AV604" s="13" t="s">
        <v>120</v>
      </c>
      <c r="AW604" s="13" t="s">
        <v>37</v>
      </c>
      <c r="AX604" s="13" t="s">
        <v>88</v>
      </c>
      <c r="AY604" s="165" t="s">
        <v>309</v>
      </c>
    </row>
    <row r="605" spans="2:65" s="1" customFormat="1" ht="16.5" customHeight="1" x14ac:dyDescent="0.2">
      <c r="B605" s="137"/>
      <c r="C605" s="138" t="s">
        <v>571</v>
      </c>
      <c r="D605" s="138" t="s">
        <v>311</v>
      </c>
      <c r="E605" s="139" t="s">
        <v>2013</v>
      </c>
      <c r="F605" s="140" t="s">
        <v>2014</v>
      </c>
      <c r="G605" s="141" t="s">
        <v>360</v>
      </c>
      <c r="H605" s="142">
        <v>403091.16</v>
      </c>
      <c r="I605" s="143"/>
      <c r="J605" s="144">
        <f>ROUND(I605*H605,2)</f>
        <v>0</v>
      </c>
      <c r="K605" s="140" t="s">
        <v>610</v>
      </c>
      <c r="L605" s="33"/>
      <c r="M605" s="145" t="s">
        <v>1</v>
      </c>
      <c r="N605" s="146" t="s">
        <v>46</v>
      </c>
      <c r="P605" s="147">
        <f>O605*H605</f>
        <v>0</v>
      </c>
      <c r="Q605" s="147">
        <v>0</v>
      </c>
      <c r="R605" s="147">
        <f>Q605*H605</f>
        <v>0</v>
      </c>
      <c r="S605" s="147">
        <v>0</v>
      </c>
      <c r="T605" s="148">
        <f>S605*H605</f>
        <v>0</v>
      </c>
      <c r="AR605" s="149" t="s">
        <v>120</v>
      </c>
      <c r="AT605" s="149" t="s">
        <v>311</v>
      </c>
      <c r="AU605" s="149" t="s">
        <v>90</v>
      </c>
      <c r="AY605" s="17" t="s">
        <v>309</v>
      </c>
      <c r="BE605" s="150">
        <f>IF(N605="základní",J605,0)</f>
        <v>0</v>
      </c>
      <c r="BF605" s="150">
        <f>IF(N605="snížená",J605,0)</f>
        <v>0</v>
      </c>
      <c r="BG605" s="150">
        <f>IF(N605="zákl. přenesená",J605,0)</f>
        <v>0</v>
      </c>
      <c r="BH605" s="150">
        <f>IF(N605="sníž. přenesená",J605,0)</f>
        <v>0</v>
      </c>
      <c r="BI605" s="150">
        <f>IF(N605="nulová",J605,0)</f>
        <v>0</v>
      </c>
      <c r="BJ605" s="17" t="s">
        <v>88</v>
      </c>
      <c r="BK605" s="150">
        <f>ROUND(I605*H605,2)</f>
        <v>0</v>
      </c>
      <c r="BL605" s="17" t="s">
        <v>120</v>
      </c>
      <c r="BM605" s="149" t="s">
        <v>2015</v>
      </c>
    </row>
    <row r="606" spans="2:65" s="1" customFormat="1" x14ac:dyDescent="0.2">
      <c r="B606" s="33"/>
      <c r="D606" s="151" t="s">
        <v>316</v>
      </c>
      <c r="F606" s="152" t="s">
        <v>2016</v>
      </c>
      <c r="I606" s="153"/>
      <c r="L606" s="33"/>
      <c r="M606" s="154"/>
      <c r="T606" s="57"/>
      <c r="AT606" s="17" t="s">
        <v>316</v>
      </c>
      <c r="AU606" s="17" t="s">
        <v>90</v>
      </c>
    </row>
    <row r="607" spans="2:65" s="12" customFormat="1" x14ac:dyDescent="0.2">
      <c r="B607" s="157"/>
      <c r="D607" s="155" t="s">
        <v>455</v>
      </c>
      <c r="F607" s="159" t="s">
        <v>1991</v>
      </c>
      <c r="H607" s="160">
        <v>403091.16</v>
      </c>
      <c r="I607" s="161"/>
      <c r="L607" s="157"/>
      <c r="M607" s="162"/>
      <c r="T607" s="163"/>
      <c r="AT607" s="158" t="s">
        <v>455</v>
      </c>
      <c r="AU607" s="158" t="s">
        <v>90</v>
      </c>
      <c r="AV607" s="12" t="s">
        <v>90</v>
      </c>
      <c r="AW607" s="12" t="s">
        <v>3</v>
      </c>
      <c r="AX607" s="12" t="s">
        <v>88</v>
      </c>
      <c r="AY607" s="158" t="s">
        <v>309</v>
      </c>
    </row>
    <row r="608" spans="2:65" s="1" customFormat="1" ht="16.5" customHeight="1" x14ac:dyDescent="0.2">
      <c r="B608" s="137"/>
      <c r="C608" s="138" t="s">
        <v>1231</v>
      </c>
      <c r="D608" s="138" t="s">
        <v>311</v>
      </c>
      <c r="E608" s="139" t="s">
        <v>2017</v>
      </c>
      <c r="F608" s="140" t="s">
        <v>2018</v>
      </c>
      <c r="G608" s="141" t="s">
        <v>360</v>
      </c>
      <c r="H608" s="142">
        <v>3359.0929999999998</v>
      </c>
      <c r="I608" s="143"/>
      <c r="J608" s="144">
        <f>ROUND(I608*H608,2)</f>
        <v>0</v>
      </c>
      <c r="K608" s="140" t="s">
        <v>610</v>
      </c>
      <c r="L608" s="33"/>
      <c r="M608" s="145" t="s">
        <v>1</v>
      </c>
      <c r="N608" s="146" t="s">
        <v>46</v>
      </c>
      <c r="P608" s="147">
        <f>O608*H608</f>
        <v>0</v>
      </c>
      <c r="Q608" s="147">
        <v>0</v>
      </c>
      <c r="R608" s="147">
        <f>Q608*H608</f>
        <v>0</v>
      </c>
      <c r="S608" s="147">
        <v>0</v>
      </c>
      <c r="T608" s="148">
        <f>S608*H608</f>
        <v>0</v>
      </c>
      <c r="AR608" s="149" t="s">
        <v>120</v>
      </c>
      <c r="AT608" s="149" t="s">
        <v>311</v>
      </c>
      <c r="AU608" s="149" t="s">
        <v>90</v>
      </c>
      <c r="AY608" s="17" t="s">
        <v>309</v>
      </c>
      <c r="BE608" s="150">
        <f>IF(N608="základní",J608,0)</f>
        <v>0</v>
      </c>
      <c r="BF608" s="150">
        <f>IF(N608="snížená",J608,0)</f>
        <v>0</v>
      </c>
      <c r="BG608" s="150">
        <f>IF(N608="zákl. přenesená",J608,0)</f>
        <v>0</v>
      </c>
      <c r="BH608" s="150">
        <f>IF(N608="sníž. přenesená",J608,0)</f>
        <v>0</v>
      </c>
      <c r="BI608" s="150">
        <f>IF(N608="nulová",J608,0)</f>
        <v>0</v>
      </c>
      <c r="BJ608" s="17" t="s">
        <v>88</v>
      </c>
      <c r="BK608" s="150">
        <f>ROUND(I608*H608,2)</f>
        <v>0</v>
      </c>
      <c r="BL608" s="17" t="s">
        <v>120</v>
      </c>
      <c r="BM608" s="149" t="s">
        <v>2019</v>
      </c>
    </row>
    <row r="609" spans="2:65" s="1" customFormat="1" x14ac:dyDescent="0.2">
      <c r="B609" s="33"/>
      <c r="D609" s="151" t="s">
        <v>316</v>
      </c>
      <c r="F609" s="152" t="s">
        <v>2020</v>
      </c>
      <c r="I609" s="153"/>
      <c r="L609" s="33"/>
      <c r="M609" s="154"/>
      <c r="T609" s="57"/>
      <c r="AT609" s="17" t="s">
        <v>316</v>
      </c>
      <c r="AU609" s="17" t="s">
        <v>90</v>
      </c>
    </row>
    <row r="610" spans="2:65" s="14" customFormat="1" x14ac:dyDescent="0.2">
      <c r="B610" s="176"/>
      <c r="D610" s="155" t="s">
        <v>455</v>
      </c>
      <c r="E610" s="177" t="s">
        <v>1</v>
      </c>
      <c r="F610" s="178" t="s">
        <v>1984</v>
      </c>
      <c r="H610" s="177" t="s">
        <v>1</v>
      </c>
      <c r="I610" s="179"/>
      <c r="L610" s="176"/>
      <c r="M610" s="180"/>
      <c r="T610" s="181"/>
      <c r="AT610" s="177" t="s">
        <v>455</v>
      </c>
      <c r="AU610" s="177" t="s">
        <v>90</v>
      </c>
      <c r="AV610" s="14" t="s">
        <v>88</v>
      </c>
      <c r="AW610" s="14" t="s">
        <v>37</v>
      </c>
      <c r="AX610" s="14" t="s">
        <v>81</v>
      </c>
      <c r="AY610" s="177" t="s">
        <v>309</v>
      </c>
    </row>
    <row r="611" spans="2:65" s="12" customFormat="1" x14ac:dyDescent="0.2">
      <c r="B611" s="157"/>
      <c r="D611" s="155" t="s">
        <v>455</v>
      </c>
      <c r="E611" s="158" t="s">
        <v>1</v>
      </c>
      <c r="F611" s="159" t="s">
        <v>1985</v>
      </c>
      <c r="H611" s="160">
        <v>2920.95</v>
      </c>
      <c r="I611" s="161"/>
      <c r="L611" s="157"/>
      <c r="M611" s="162"/>
      <c r="T611" s="163"/>
      <c r="AT611" s="158" t="s">
        <v>455</v>
      </c>
      <c r="AU611" s="158" t="s">
        <v>90</v>
      </c>
      <c r="AV611" s="12" t="s">
        <v>90</v>
      </c>
      <c r="AW611" s="12" t="s">
        <v>37</v>
      </c>
      <c r="AX611" s="12" t="s">
        <v>81</v>
      </c>
      <c r="AY611" s="158" t="s">
        <v>309</v>
      </c>
    </row>
    <row r="612" spans="2:65" s="15" customFormat="1" x14ac:dyDescent="0.2">
      <c r="B612" s="192"/>
      <c r="D612" s="155" t="s">
        <v>455</v>
      </c>
      <c r="E612" s="193" t="s">
        <v>1</v>
      </c>
      <c r="F612" s="194" t="s">
        <v>679</v>
      </c>
      <c r="H612" s="195">
        <v>2920.95</v>
      </c>
      <c r="I612" s="196"/>
      <c r="L612" s="192"/>
      <c r="M612" s="197"/>
      <c r="T612" s="198"/>
      <c r="AT612" s="193" t="s">
        <v>455</v>
      </c>
      <c r="AU612" s="193" t="s">
        <v>90</v>
      </c>
      <c r="AV612" s="15" t="s">
        <v>101</v>
      </c>
      <c r="AW612" s="15" t="s">
        <v>37</v>
      </c>
      <c r="AX612" s="15" t="s">
        <v>81</v>
      </c>
      <c r="AY612" s="193" t="s">
        <v>309</v>
      </c>
    </row>
    <row r="613" spans="2:65" s="12" customFormat="1" x14ac:dyDescent="0.2">
      <c r="B613" s="157"/>
      <c r="D613" s="155" t="s">
        <v>455</v>
      </c>
      <c r="E613" s="158" t="s">
        <v>1</v>
      </c>
      <c r="F613" s="159" t="s">
        <v>1986</v>
      </c>
      <c r="H613" s="160">
        <v>438.14299999999997</v>
      </c>
      <c r="I613" s="161"/>
      <c r="L613" s="157"/>
      <c r="M613" s="162"/>
      <c r="T613" s="163"/>
      <c r="AT613" s="158" t="s">
        <v>455</v>
      </c>
      <c r="AU613" s="158" t="s">
        <v>90</v>
      </c>
      <c r="AV613" s="12" t="s">
        <v>90</v>
      </c>
      <c r="AW613" s="12" t="s">
        <v>37</v>
      </c>
      <c r="AX613" s="12" t="s">
        <v>81</v>
      </c>
      <c r="AY613" s="158" t="s">
        <v>309</v>
      </c>
    </row>
    <row r="614" spans="2:65" s="15" customFormat="1" x14ac:dyDescent="0.2">
      <c r="B614" s="192"/>
      <c r="D614" s="155" t="s">
        <v>455</v>
      </c>
      <c r="E614" s="193" t="s">
        <v>1</v>
      </c>
      <c r="F614" s="194" t="s">
        <v>679</v>
      </c>
      <c r="H614" s="195">
        <v>438.14299999999997</v>
      </c>
      <c r="I614" s="196"/>
      <c r="L614" s="192"/>
      <c r="M614" s="197"/>
      <c r="T614" s="198"/>
      <c r="AT614" s="193" t="s">
        <v>455</v>
      </c>
      <c r="AU614" s="193" t="s">
        <v>90</v>
      </c>
      <c r="AV614" s="15" t="s">
        <v>101</v>
      </c>
      <c r="AW614" s="15" t="s">
        <v>37</v>
      </c>
      <c r="AX614" s="15" t="s">
        <v>81</v>
      </c>
      <c r="AY614" s="193" t="s">
        <v>309</v>
      </c>
    </row>
    <row r="615" spans="2:65" s="13" customFormat="1" x14ac:dyDescent="0.2">
      <c r="B615" s="164"/>
      <c r="D615" s="155" t="s">
        <v>455</v>
      </c>
      <c r="E615" s="165" t="s">
        <v>1</v>
      </c>
      <c r="F615" s="166" t="s">
        <v>457</v>
      </c>
      <c r="H615" s="167">
        <v>3359.0929999999998</v>
      </c>
      <c r="I615" s="168"/>
      <c r="L615" s="164"/>
      <c r="M615" s="169"/>
      <c r="T615" s="170"/>
      <c r="AT615" s="165" t="s">
        <v>455</v>
      </c>
      <c r="AU615" s="165" t="s">
        <v>90</v>
      </c>
      <c r="AV615" s="13" t="s">
        <v>120</v>
      </c>
      <c r="AW615" s="13" t="s">
        <v>37</v>
      </c>
      <c r="AX615" s="13" t="s">
        <v>88</v>
      </c>
      <c r="AY615" s="165" t="s">
        <v>309</v>
      </c>
    </row>
    <row r="616" spans="2:65" s="1" customFormat="1" ht="21.75" customHeight="1" x14ac:dyDescent="0.2">
      <c r="B616" s="137"/>
      <c r="C616" s="138" t="s">
        <v>574</v>
      </c>
      <c r="D616" s="138" t="s">
        <v>311</v>
      </c>
      <c r="E616" s="139" t="s">
        <v>1257</v>
      </c>
      <c r="F616" s="140" t="s">
        <v>1258</v>
      </c>
      <c r="G616" s="141" t="s">
        <v>360</v>
      </c>
      <c r="H616" s="142">
        <v>2861.84</v>
      </c>
      <c r="I616" s="143"/>
      <c r="J616" s="144">
        <f>ROUND(I616*H616,2)</f>
        <v>0</v>
      </c>
      <c r="K616" s="140" t="s">
        <v>610</v>
      </c>
      <c r="L616" s="33"/>
      <c r="M616" s="145" t="s">
        <v>1</v>
      </c>
      <c r="N616" s="146" t="s">
        <v>46</v>
      </c>
      <c r="P616" s="147">
        <f>O616*H616</f>
        <v>0</v>
      </c>
      <c r="Q616" s="147">
        <v>0</v>
      </c>
      <c r="R616" s="147">
        <f>Q616*H616</f>
        <v>0</v>
      </c>
      <c r="S616" s="147">
        <v>0</v>
      </c>
      <c r="T616" s="148">
        <f>S616*H616</f>
        <v>0</v>
      </c>
      <c r="AR616" s="149" t="s">
        <v>120</v>
      </c>
      <c r="AT616" s="149" t="s">
        <v>311</v>
      </c>
      <c r="AU616" s="149" t="s">
        <v>90</v>
      </c>
      <c r="AY616" s="17" t="s">
        <v>309</v>
      </c>
      <c r="BE616" s="150">
        <f>IF(N616="základní",J616,0)</f>
        <v>0</v>
      </c>
      <c r="BF616" s="150">
        <f>IF(N616="snížená",J616,0)</f>
        <v>0</v>
      </c>
      <c r="BG616" s="150">
        <f>IF(N616="zákl. přenesená",J616,0)</f>
        <v>0</v>
      </c>
      <c r="BH616" s="150">
        <f>IF(N616="sníž. přenesená",J616,0)</f>
        <v>0</v>
      </c>
      <c r="BI616" s="150">
        <f>IF(N616="nulová",J616,0)</f>
        <v>0</v>
      </c>
      <c r="BJ616" s="17" t="s">
        <v>88</v>
      </c>
      <c r="BK616" s="150">
        <f>ROUND(I616*H616,2)</f>
        <v>0</v>
      </c>
      <c r="BL616" s="17" t="s">
        <v>120</v>
      </c>
      <c r="BM616" s="149" t="s">
        <v>2021</v>
      </c>
    </row>
    <row r="617" spans="2:65" s="1" customFormat="1" x14ac:dyDescent="0.2">
      <c r="B617" s="33"/>
      <c r="D617" s="151" t="s">
        <v>316</v>
      </c>
      <c r="F617" s="152" t="s">
        <v>1260</v>
      </c>
      <c r="I617" s="153"/>
      <c r="L617" s="33"/>
      <c r="M617" s="154"/>
      <c r="T617" s="57"/>
      <c r="AT617" s="17" t="s">
        <v>316</v>
      </c>
      <c r="AU617" s="17" t="s">
        <v>90</v>
      </c>
    </row>
    <row r="618" spans="2:65" s="12" customFormat="1" x14ac:dyDescent="0.2">
      <c r="B618" s="157"/>
      <c r="D618" s="155" t="s">
        <v>455</v>
      </c>
      <c r="E618" s="158" t="s">
        <v>1</v>
      </c>
      <c r="F618" s="159" t="s">
        <v>2022</v>
      </c>
      <c r="H618" s="160">
        <v>2861.84</v>
      </c>
      <c r="I618" s="161"/>
      <c r="L618" s="157"/>
      <c r="M618" s="162"/>
      <c r="T618" s="163"/>
      <c r="AT618" s="158" t="s">
        <v>455</v>
      </c>
      <c r="AU618" s="158" t="s">
        <v>90</v>
      </c>
      <c r="AV618" s="12" t="s">
        <v>90</v>
      </c>
      <c r="AW618" s="12" t="s">
        <v>37</v>
      </c>
      <c r="AX618" s="12" t="s">
        <v>81</v>
      </c>
      <c r="AY618" s="158" t="s">
        <v>309</v>
      </c>
    </row>
    <row r="619" spans="2:65" s="13" customFormat="1" x14ac:dyDescent="0.2">
      <c r="B619" s="164"/>
      <c r="D619" s="155" t="s">
        <v>455</v>
      </c>
      <c r="E619" s="165" t="s">
        <v>1</v>
      </c>
      <c r="F619" s="166" t="s">
        <v>457</v>
      </c>
      <c r="H619" s="167">
        <v>2861.84</v>
      </c>
      <c r="I619" s="168"/>
      <c r="L619" s="164"/>
      <c r="M619" s="169"/>
      <c r="T619" s="170"/>
      <c r="AT619" s="165" t="s">
        <v>455</v>
      </c>
      <c r="AU619" s="165" t="s">
        <v>90</v>
      </c>
      <c r="AV619" s="13" t="s">
        <v>120</v>
      </c>
      <c r="AW619" s="13" t="s">
        <v>37</v>
      </c>
      <c r="AX619" s="13" t="s">
        <v>88</v>
      </c>
      <c r="AY619" s="165" t="s">
        <v>309</v>
      </c>
    </row>
    <row r="620" spans="2:65" s="1" customFormat="1" ht="16.5" customHeight="1" x14ac:dyDescent="0.2">
      <c r="B620" s="137"/>
      <c r="C620" s="138" t="s">
        <v>1242</v>
      </c>
      <c r="D620" s="138" t="s">
        <v>311</v>
      </c>
      <c r="E620" s="139" t="s">
        <v>2023</v>
      </c>
      <c r="F620" s="140" t="s">
        <v>2024</v>
      </c>
      <c r="G620" s="141" t="s">
        <v>360</v>
      </c>
      <c r="H620" s="142">
        <v>3098.81</v>
      </c>
      <c r="I620" s="143"/>
      <c r="J620" s="144">
        <f>ROUND(I620*H620,2)</f>
        <v>0</v>
      </c>
      <c r="K620" s="140" t="s">
        <v>610</v>
      </c>
      <c r="L620" s="33"/>
      <c r="M620" s="145" t="s">
        <v>1</v>
      </c>
      <c r="N620" s="146" t="s">
        <v>46</v>
      </c>
      <c r="P620" s="147">
        <f>O620*H620</f>
        <v>0</v>
      </c>
      <c r="Q620" s="147">
        <v>4.0000000000000003E-5</v>
      </c>
      <c r="R620" s="147">
        <f>Q620*H620</f>
        <v>0.1239524</v>
      </c>
      <c r="S620" s="147">
        <v>0</v>
      </c>
      <c r="T620" s="148">
        <f>S620*H620</f>
        <v>0</v>
      </c>
      <c r="AR620" s="149" t="s">
        <v>120</v>
      </c>
      <c r="AT620" s="149" t="s">
        <v>311</v>
      </c>
      <c r="AU620" s="149" t="s">
        <v>90</v>
      </c>
      <c r="AY620" s="17" t="s">
        <v>309</v>
      </c>
      <c r="BE620" s="150">
        <f>IF(N620="základní",J620,0)</f>
        <v>0</v>
      </c>
      <c r="BF620" s="150">
        <f>IF(N620="snížená",J620,0)</f>
        <v>0</v>
      </c>
      <c r="BG620" s="150">
        <f>IF(N620="zákl. přenesená",J620,0)</f>
        <v>0</v>
      </c>
      <c r="BH620" s="150">
        <f>IF(N620="sníž. přenesená",J620,0)</f>
        <v>0</v>
      </c>
      <c r="BI620" s="150">
        <f>IF(N620="nulová",J620,0)</f>
        <v>0</v>
      </c>
      <c r="BJ620" s="17" t="s">
        <v>88</v>
      </c>
      <c r="BK620" s="150">
        <f>ROUND(I620*H620,2)</f>
        <v>0</v>
      </c>
      <c r="BL620" s="17" t="s">
        <v>120</v>
      </c>
      <c r="BM620" s="149" t="s">
        <v>2025</v>
      </c>
    </row>
    <row r="621" spans="2:65" s="1" customFormat="1" x14ac:dyDescent="0.2">
      <c r="B621" s="33"/>
      <c r="D621" s="151" t="s">
        <v>316</v>
      </c>
      <c r="F621" s="152" t="s">
        <v>2026</v>
      </c>
      <c r="I621" s="153"/>
      <c r="L621" s="33"/>
      <c r="M621" s="154"/>
      <c r="T621" s="57"/>
      <c r="AT621" s="17" t="s">
        <v>316</v>
      </c>
      <c r="AU621" s="17" t="s">
        <v>90</v>
      </c>
    </row>
    <row r="622" spans="2:65" s="12" customFormat="1" x14ac:dyDescent="0.2">
      <c r="B622" s="157"/>
      <c r="D622" s="155" t="s">
        <v>455</v>
      </c>
      <c r="E622" s="158" t="s">
        <v>1</v>
      </c>
      <c r="F622" s="159" t="s">
        <v>2027</v>
      </c>
      <c r="H622" s="160">
        <v>3098.81</v>
      </c>
      <c r="I622" s="161"/>
      <c r="L622" s="157"/>
      <c r="M622" s="162"/>
      <c r="T622" s="163"/>
      <c r="AT622" s="158" t="s">
        <v>455</v>
      </c>
      <c r="AU622" s="158" t="s">
        <v>90</v>
      </c>
      <c r="AV622" s="12" t="s">
        <v>90</v>
      </c>
      <c r="AW622" s="12" t="s">
        <v>37</v>
      </c>
      <c r="AX622" s="12" t="s">
        <v>81</v>
      </c>
      <c r="AY622" s="158" t="s">
        <v>309</v>
      </c>
    </row>
    <row r="623" spans="2:65" s="13" customFormat="1" x14ac:dyDescent="0.2">
      <c r="B623" s="164"/>
      <c r="D623" s="155" t="s">
        <v>455</v>
      </c>
      <c r="E623" s="165" t="s">
        <v>1</v>
      </c>
      <c r="F623" s="166" t="s">
        <v>457</v>
      </c>
      <c r="H623" s="167">
        <v>3098.81</v>
      </c>
      <c r="I623" s="168"/>
      <c r="L623" s="164"/>
      <c r="M623" s="169"/>
      <c r="T623" s="170"/>
      <c r="AT623" s="165" t="s">
        <v>455</v>
      </c>
      <c r="AU623" s="165" t="s">
        <v>90</v>
      </c>
      <c r="AV623" s="13" t="s">
        <v>120</v>
      </c>
      <c r="AW623" s="13" t="s">
        <v>37</v>
      </c>
      <c r="AX623" s="13" t="s">
        <v>88</v>
      </c>
      <c r="AY623" s="165" t="s">
        <v>309</v>
      </c>
    </row>
    <row r="624" spans="2:65" s="1" customFormat="1" ht="24.2" customHeight="1" x14ac:dyDescent="0.2">
      <c r="B624" s="137"/>
      <c r="C624" s="138" t="s">
        <v>581</v>
      </c>
      <c r="D624" s="138" t="s">
        <v>311</v>
      </c>
      <c r="E624" s="139" t="s">
        <v>2028</v>
      </c>
      <c r="F624" s="140" t="s">
        <v>2029</v>
      </c>
      <c r="G624" s="141" t="s">
        <v>2030</v>
      </c>
      <c r="H624" s="142">
        <v>139.19999999999999</v>
      </c>
      <c r="I624" s="143"/>
      <c r="J624" s="144">
        <f>ROUND(I624*H624,2)</f>
        <v>0</v>
      </c>
      <c r="K624" s="140" t="s">
        <v>366</v>
      </c>
      <c r="L624" s="33"/>
      <c r="M624" s="145" t="s">
        <v>1</v>
      </c>
      <c r="N624" s="146" t="s">
        <v>46</v>
      </c>
      <c r="P624" s="147">
        <f>O624*H624</f>
        <v>0</v>
      </c>
      <c r="Q624" s="147">
        <v>0</v>
      </c>
      <c r="R624" s="147">
        <f>Q624*H624</f>
        <v>0</v>
      </c>
      <c r="S624" s="147">
        <v>0</v>
      </c>
      <c r="T624" s="148">
        <f>S624*H624</f>
        <v>0</v>
      </c>
      <c r="AR624" s="149" t="s">
        <v>120</v>
      </c>
      <c r="AT624" s="149" t="s">
        <v>311</v>
      </c>
      <c r="AU624" s="149" t="s">
        <v>90</v>
      </c>
      <c r="AY624" s="17" t="s">
        <v>309</v>
      </c>
      <c r="BE624" s="150">
        <f>IF(N624="základní",J624,0)</f>
        <v>0</v>
      </c>
      <c r="BF624" s="150">
        <f>IF(N624="snížená",J624,0)</f>
        <v>0</v>
      </c>
      <c r="BG624" s="150">
        <f>IF(N624="zákl. přenesená",J624,0)</f>
        <v>0</v>
      </c>
      <c r="BH624" s="150">
        <f>IF(N624="sníž. přenesená",J624,0)</f>
        <v>0</v>
      </c>
      <c r="BI624" s="150">
        <f>IF(N624="nulová",J624,0)</f>
        <v>0</v>
      </c>
      <c r="BJ624" s="17" t="s">
        <v>88</v>
      </c>
      <c r="BK624" s="150">
        <f>ROUND(I624*H624,2)</f>
        <v>0</v>
      </c>
      <c r="BL624" s="17" t="s">
        <v>120</v>
      </c>
      <c r="BM624" s="149" t="s">
        <v>2031</v>
      </c>
    </row>
    <row r="625" spans="2:65" s="11" customFormat="1" ht="20.85" customHeight="1" x14ac:dyDescent="0.2">
      <c r="B625" s="125"/>
      <c r="D625" s="126" t="s">
        <v>80</v>
      </c>
      <c r="E625" s="135" t="s">
        <v>497</v>
      </c>
      <c r="F625" s="135" t="s">
        <v>2032</v>
      </c>
      <c r="I625" s="128"/>
      <c r="J625" s="136">
        <f>BK625</f>
        <v>0</v>
      </c>
      <c r="L625" s="125"/>
      <c r="M625" s="130"/>
      <c r="P625" s="131">
        <f>SUM(P626:P640)</f>
        <v>0</v>
      </c>
      <c r="R625" s="131">
        <f>SUM(R626:R640)</f>
        <v>0</v>
      </c>
      <c r="T625" s="132">
        <f>SUM(T626:T640)</f>
        <v>0</v>
      </c>
      <c r="AR625" s="126" t="s">
        <v>88</v>
      </c>
      <c r="AT625" s="133" t="s">
        <v>80</v>
      </c>
      <c r="AU625" s="133" t="s">
        <v>90</v>
      </c>
      <c r="AY625" s="126" t="s">
        <v>309</v>
      </c>
      <c r="BK625" s="134">
        <f>SUM(BK626:BK640)</f>
        <v>0</v>
      </c>
    </row>
    <row r="626" spans="2:65" s="1" customFormat="1" ht="16.5" customHeight="1" x14ac:dyDescent="0.2">
      <c r="B626" s="137"/>
      <c r="C626" s="138" t="s">
        <v>1251</v>
      </c>
      <c r="D626" s="138" t="s">
        <v>311</v>
      </c>
      <c r="E626" s="139" t="s">
        <v>2033</v>
      </c>
      <c r="F626" s="140" t="s">
        <v>2034</v>
      </c>
      <c r="G626" s="141" t="s">
        <v>360</v>
      </c>
      <c r="H626" s="142">
        <v>4.07</v>
      </c>
      <c r="I626" s="143"/>
      <c r="J626" s="144">
        <f>ROUND(I626*H626,2)</f>
        <v>0</v>
      </c>
      <c r="K626" s="140" t="s">
        <v>366</v>
      </c>
      <c r="L626" s="33"/>
      <c r="M626" s="145" t="s">
        <v>1</v>
      </c>
      <c r="N626" s="146" t="s">
        <v>46</v>
      </c>
      <c r="P626" s="147">
        <f>O626*H626</f>
        <v>0</v>
      </c>
      <c r="Q626" s="147">
        <v>0</v>
      </c>
      <c r="R626" s="147">
        <f>Q626*H626</f>
        <v>0</v>
      </c>
      <c r="S626" s="147">
        <v>0</v>
      </c>
      <c r="T626" s="148">
        <f>S626*H626</f>
        <v>0</v>
      </c>
      <c r="AR626" s="149" t="s">
        <v>120</v>
      </c>
      <c r="AT626" s="149" t="s">
        <v>311</v>
      </c>
      <c r="AU626" s="149" t="s">
        <v>101</v>
      </c>
      <c r="AY626" s="17" t="s">
        <v>309</v>
      </c>
      <c r="BE626" s="150">
        <f>IF(N626="základní",J626,0)</f>
        <v>0</v>
      </c>
      <c r="BF626" s="150">
        <f>IF(N626="snížená",J626,0)</f>
        <v>0</v>
      </c>
      <c r="BG626" s="150">
        <f>IF(N626="zákl. přenesená",J626,0)</f>
        <v>0</v>
      </c>
      <c r="BH626" s="150">
        <f>IF(N626="sníž. přenesená",J626,0)</f>
        <v>0</v>
      </c>
      <c r="BI626" s="150">
        <f>IF(N626="nulová",J626,0)</f>
        <v>0</v>
      </c>
      <c r="BJ626" s="17" t="s">
        <v>88</v>
      </c>
      <c r="BK626" s="150">
        <f>ROUND(I626*H626,2)</f>
        <v>0</v>
      </c>
      <c r="BL626" s="17" t="s">
        <v>120</v>
      </c>
      <c r="BM626" s="149" t="s">
        <v>2035</v>
      </c>
    </row>
    <row r="627" spans="2:65" s="1" customFormat="1" ht="39" x14ac:dyDescent="0.2">
      <c r="B627" s="33"/>
      <c r="D627" s="155" t="s">
        <v>318</v>
      </c>
      <c r="F627" s="156" t="s">
        <v>831</v>
      </c>
      <c r="I627" s="153"/>
      <c r="L627" s="33"/>
      <c r="M627" s="154"/>
      <c r="T627" s="57"/>
      <c r="AT627" s="17" t="s">
        <v>318</v>
      </c>
      <c r="AU627" s="17" t="s">
        <v>101</v>
      </c>
    </row>
    <row r="628" spans="2:65" s="1" customFormat="1" ht="21.75" customHeight="1" x14ac:dyDescent="0.2">
      <c r="B628" s="137"/>
      <c r="C628" s="138" t="s">
        <v>585</v>
      </c>
      <c r="D628" s="138" t="s">
        <v>311</v>
      </c>
      <c r="E628" s="139" t="s">
        <v>2036</v>
      </c>
      <c r="F628" s="140" t="s">
        <v>2037</v>
      </c>
      <c r="G628" s="141" t="s">
        <v>360</v>
      </c>
      <c r="H628" s="142">
        <v>198.613</v>
      </c>
      <c r="I628" s="143"/>
      <c r="J628" s="144">
        <f>ROUND(I628*H628,2)</f>
        <v>0</v>
      </c>
      <c r="K628" s="140" t="s">
        <v>366</v>
      </c>
      <c r="L628" s="33"/>
      <c r="M628" s="145" t="s">
        <v>1</v>
      </c>
      <c r="N628" s="146" t="s">
        <v>46</v>
      </c>
      <c r="P628" s="147">
        <f>O628*H628</f>
        <v>0</v>
      </c>
      <c r="Q628" s="147">
        <v>0</v>
      </c>
      <c r="R628" s="147">
        <f>Q628*H628</f>
        <v>0</v>
      </c>
      <c r="S628" s="147">
        <v>0</v>
      </c>
      <c r="T628" s="148">
        <f>S628*H628</f>
        <v>0</v>
      </c>
      <c r="AR628" s="149" t="s">
        <v>120</v>
      </c>
      <c r="AT628" s="149" t="s">
        <v>311</v>
      </c>
      <c r="AU628" s="149" t="s">
        <v>101</v>
      </c>
      <c r="AY628" s="17" t="s">
        <v>309</v>
      </c>
      <c r="BE628" s="150">
        <f>IF(N628="základní",J628,0)</f>
        <v>0</v>
      </c>
      <c r="BF628" s="150">
        <f>IF(N628="snížená",J628,0)</f>
        <v>0</v>
      </c>
      <c r="BG628" s="150">
        <f>IF(N628="zákl. přenesená",J628,0)</f>
        <v>0</v>
      </c>
      <c r="BH628" s="150">
        <f>IF(N628="sníž. přenesená",J628,0)</f>
        <v>0</v>
      </c>
      <c r="BI628" s="150">
        <f>IF(N628="nulová",J628,0)</f>
        <v>0</v>
      </c>
      <c r="BJ628" s="17" t="s">
        <v>88</v>
      </c>
      <c r="BK628" s="150">
        <f>ROUND(I628*H628,2)</f>
        <v>0</v>
      </c>
      <c r="BL628" s="17" t="s">
        <v>120</v>
      </c>
      <c r="BM628" s="149" t="s">
        <v>2038</v>
      </c>
    </row>
    <row r="629" spans="2:65" s="1" customFormat="1" ht="39" x14ac:dyDescent="0.2">
      <c r="B629" s="33"/>
      <c r="D629" s="155" t="s">
        <v>318</v>
      </c>
      <c r="F629" s="156" t="s">
        <v>668</v>
      </c>
      <c r="I629" s="153"/>
      <c r="L629" s="33"/>
      <c r="M629" s="154"/>
      <c r="T629" s="57"/>
      <c r="AT629" s="17" t="s">
        <v>318</v>
      </c>
      <c r="AU629" s="17" t="s">
        <v>101</v>
      </c>
    </row>
    <row r="630" spans="2:65" s="14" customFormat="1" x14ac:dyDescent="0.2">
      <c r="B630" s="176"/>
      <c r="D630" s="155" t="s">
        <v>455</v>
      </c>
      <c r="E630" s="177" t="s">
        <v>1</v>
      </c>
      <c r="F630" s="178" t="s">
        <v>1944</v>
      </c>
      <c r="H630" s="177" t="s">
        <v>1</v>
      </c>
      <c r="I630" s="179"/>
      <c r="L630" s="176"/>
      <c r="M630" s="180"/>
      <c r="T630" s="181"/>
      <c r="AT630" s="177" t="s">
        <v>455</v>
      </c>
      <c r="AU630" s="177" t="s">
        <v>101</v>
      </c>
      <c r="AV630" s="14" t="s">
        <v>88</v>
      </c>
      <c r="AW630" s="14" t="s">
        <v>37</v>
      </c>
      <c r="AX630" s="14" t="s">
        <v>81</v>
      </c>
      <c r="AY630" s="177" t="s">
        <v>309</v>
      </c>
    </row>
    <row r="631" spans="2:65" s="12" customFormat="1" x14ac:dyDescent="0.2">
      <c r="B631" s="157"/>
      <c r="D631" s="155" t="s">
        <v>455</v>
      </c>
      <c r="E631" s="158" t="s">
        <v>1</v>
      </c>
      <c r="F631" s="159" t="s">
        <v>2039</v>
      </c>
      <c r="H631" s="160">
        <v>198.613</v>
      </c>
      <c r="I631" s="161"/>
      <c r="L631" s="157"/>
      <c r="M631" s="162"/>
      <c r="T631" s="163"/>
      <c r="AT631" s="158" t="s">
        <v>455</v>
      </c>
      <c r="AU631" s="158" t="s">
        <v>101</v>
      </c>
      <c r="AV631" s="12" t="s">
        <v>90</v>
      </c>
      <c r="AW631" s="12" t="s">
        <v>37</v>
      </c>
      <c r="AX631" s="12" t="s">
        <v>81</v>
      </c>
      <c r="AY631" s="158" t="s">
        <v>309</v>
      </c>
    </row>
    <row r="632" spans="2:65" s="13" customFormat="1" x14ac:dyDescent="0.2">
      <c r="B632" s="164"/>
      <c r="D632" s="155" t="s">
        <v>455</v>
      </c>
      <c r="E632" s="165" t="s">
        <v>1</v>
      </c>
      <c r="F632" s="166" t="s">
        <v>457</v>
      </c>
      <c r="H632" s="167">
        <v>198.613</v>
      </c>
      <c r="I632" s="168"/>
      <c r="L632" s="164"/>
      <c r="M632" s="169"/>
      <c r="T632" s="170"/>
      <c r="AT632" s="165" t="s">
        <v>455</v>
      </c>
      <c r="AU632" s="165" t="s">
        <v>101</v>
      </c>
      <c r="AV632" s="13" t="s">
        <v>120</v>
      </c>
      <c r="AW632" s="13" t="s">
        <v>37</v>
      </c>
      <c r="AX632" s="13" t="s">
        <v>88</v>
      </c>
      <c r="AY632" s="165" t="s">
        <v>309</v>
      </c>
    </row>
    <row r="633" spans="2:65" s="1" customFormat="1" ht="16.5" customHeight="1" x14ac:dyDescent="0.2">
      <c r="B633" s="137"/>
      <c r="C633" s="138" t="s">
        <v>1262</v>
      </c>
      <c r="D633" s="138" t="s">
        <v>311</v>
      </c>
      <c r="E633" s="139" t="s">
        <v>2040</v>
      </c>
      <c r="F633" s="140" t="s">
        <v>2041</v>
      </c>
      <c r="G633" s="141" t="s">
        <v>360</v>
      </c>
      <c r="H633" s="142">
        <v>152.62</v>
      </c>
      <c r="I633" s="143"/>
      <c r="J633" s="144">
        <f>ROUND(I633*H633,2)</f>
        <v>0</v>
      </c>
      <c r="K633" s="140" t="s">
        <v>366</v>
      </c>
      <c r="L633" s="33"/>
      <c r="M633" s="145" t="s">
        <v>1</v>
      </c>
      <c r="N633" s="146" t="s">
        <v>46</v>
      </c>
      <c r="P633" s="147">
        <f>O633*H633</f>
        <v>0</v>
      </c>
      <c r="Q633" s="147">
        <v>0</v>
      </c>
      <c r="R633" s="147">
        <f>Q633*H633</f>
        <v>0</v>
      </c>
      <c r="S633" s="147">
        <v>0</v>
      </c>
      <c r="T633" s="148">
        <f>S633*H633</f>
        <v>0</v>
      </c>
      <c r="AR633" s="149" t="s">
        <v>120</v>
      </c>
      <c r="AT633" s="149" t="s">
        <v>311</v>
      </c>
      <c r="AU633" s="149" t="s">
        <v>101</v>
      </c>
      <c r="AY633" s="17" t="s">
        <v>309</v>
      </c>
      <c r="BE633" s="150">
        <f>IF(N633="základní",J633,0)</f>
        <v>0</v>
      </c>
      <c r="BF633" s="150">
        <f>IF(N633="snížená",J633,0)</f>
        <v>0</v>
      </c>
      <c r="BG633" s="150">
        <f>IF(N633="zákl. přenesená",J633,0)</f>
        <v>0</v>
      </c>
      <c r="BH633" s="150">
        <f>IF(N633="sníž. přenesená",J633,0)</f>
        <v>0</v>
      </c>
      <c r="BI633" s="150">
        <f>IF(N633="nulová",J633,0)</f>
        <v>0</v>
      </c>
      <c r="BJ633" s="17" t="s">
        <v>88</v>
      </c>
      <c r="BK633" s="150">
        <f>ROUND(I633*H633,2)</f>
        <v>0</v>
      </c>
      <c r="BL633" s="17" t="s">
        <v>120</v>
      </c>
      <c r="BM633" s="149" t="s">
        <v>2042</v>
      </c>
    </row>
    <row r="634" spans="2:65" s="1" customFormat="1" ht="39" x14ac:dyDescent="0.2">
      <c r="B634" s="33"/>
      <c r="D634" s="155" t="s">
        <v>318</v>
      </c>
      <c r="F634" s="156" t="s">
        <v>1921</v>
      </c>
      <c r="I634" s="153"/>
      <c r="L634" s="33"/>
      <c r="M634" s="154"/>
      <c r="T634" s="57"/>
      <c r="AT634" s="17" t="s">
        <v>318</v>
      </c>
      <c r="AU634" s="17" t="s">
        <v>101</v>
      </c>
    </row>
    <row r="635" spans="2:65" s="12" customFormat="1" x14ac:dyDescent="0.2">
      <c r="B635" s="157"/>
      <c r="D635" s="155" t="s">
        <v>455</v>
      </c>
      <c r="E635" s="158" t="s">
        <v>1</v>
      </c>
      <c r="F635" s="159" t="s">
        <v>1838</v>
      </c>
      <c r="H635" s="160">
        <v>152.62</v>
      </c>
      <c r="I635" s="161"/>
      <c r="L635" s="157"/>
      <c r="M635" s="162"/>
      <c r="T635" s="163"/>
      <c r="AT635" s="158" t="s">
        <v>455</v>
      </c>
      <c r="AU635" s="158" t="s">
        <v>101</v>
      </c>
      <c r="AV635" s="12" t="s">
        <v>90</v>
      </c>
      <c r="AW635" s="12" t="s">
        <v>37</v>
      </c>
      <c r="AX635" s="12" t="s">
        <v>81</v>
      </c>
      <c r="AY635" s="158" t="s">
        <v>309</v>
      </c>
    </row>
    <row r="636" spans="2:65" s="13" customFormat="1" x14ac:dyDescent="0.2">
      <c r="B636" s="164"/>
      <c r="D636" s="155" t="s">
        <v>455</v>
      </c>
      <c r="E636" s="165" t="s">
        <v>1</v>
      </c>
      <c r="F636" s="166" t="s">
        <v>457</v>
      </c>
      <c r="H636" s="167">
        <v>152.62</v>
      </c>
      <c r="I636" s="168"/>
      <c r="L636" s="164"/>
      <c r="M636" s="169"/>
      <c r="T636" s="170"/>
      <c r="AT636" s="165" t="s">
        <v>455</v>
      </c>
      <c r="AU636" s="165" t="s">
        <v>101</v>
      </c>
      <c r="AV636" s="13" t="s">
        <v>120</v>
      </c>
      <c r="AW636" s="13" t="s">
        <v>37</v>
      </c>
      <c r="AX636" s="13" t="s">
        <v>88</v>
      </c>
      <c r="AY636" s="165" t="s">
        <v>309</v>
      </c>
    </row>
    <row r="637" spans="2:65" s="1" customFormat="1" ht="16.5" customHeight="1" x14ac:dyDescent="0.2">
      <c r="B637" s="137"/>
      <c r="C637" s="138" t="s">
        <v>590</v>
      </c>
      <c r="D637" s="138" t="s">
        <v>311</v>
      </c>
      <c r="E637" s="139" t="s">
        <v>2043</v>
      </c>
      <c r="F637" s="140" t="s">
        <v>2044</v>
      </c>
      <c r="G637" s="141" t="s">
        <v>360</v>
      </c>
      <c r="H637" s="142">
        <v>197.89</v>
      </c>
      <c r="I637" s="143"/>
      <c r="J637" s="144">
        <f>ROUND(I637*H637,2)</f>
        <v>0</v>
      </c>
      <c r="K637" s="140" t="s">
        <v>366</v>
      </c>
      <c r="L637" s="33"/>
      <c r="M637" s="145" t="s">
        <v>1</v>
      </c>
      <c r="N637" s="146" t="s">
        <v>46</v>
      </c>
      <c r="P637" s="147">
        <f>O637*H637</f>
        <v>0</v>
      </c>
      <c r="Q637" s="147">
        <v>0</v>
      </c>
      <c r="R637" s="147">
        <f>Q637*H637</f>
        <v>0</v>
      </c>
      <c r="S637" s="147">
        <v>0</v>
      </c>
      <c r="T637" s="148">
        <f>S637*H637</f>
        <v>0</v>
      </c>
      <c r="AR637" s="149" t="s">
        <v>120</v>
      </c>
      <c r="AT637" s="149" t="s">
        <v>311</v>
      </c>
      <c r="AU637" s="149" t="s">
        <v>101</v>
      </c>
      <c r="AY637" s="17" t="s">
        <v>309</v>
      </c>
      <c r="BE637" s="150">
        <f>IF(N637="základní",J637,0)</f>
        <v>0</v>
      </c>
      <c r="BF637" s="150">
        <f>IF(N637="snížená",J637,0)</f>
        <v>0</v>
      </c>
      <c r="BG637" s="150">
        <f>IF(N637="zákl. přenesená",J637,0)</f>
        <v>0</v>
      </c>
      <c r="BH637" s="150">
        <f>IF(N637="sníž. přenesená",J637,0)</f>
        <v>0</v>
      </c>
      <c r="BI637" s="150">
        <f>IF(N637="nulová",J637,0)</f>
        <v>0</v>
      </c>
      <c r="BJ637" s="17" t="s">
        <v>88</v>
      </c>
      <c r="BK637" s="150">
        <f>ROUND(I637*H637,2)</f>
        <v>0</v>
      </c>
      <c r="BL637" s="17" t="s">
        <v>120</v>
      </c>
      <c r="BM637" s="149" t="s">
        <v>2045</v>
      </c>
    </row>
    <row r="638" spans="2:65" s="1" customFormat="1" ht="68.25" x14ac:dyDescent="0.2">
      <c r="B638" s="33"/>
      <c r="D638" s="155" t="s">
        <v>318</v>
      </c>
      <c r="F638" s="156" t="s">
        <v>2046</v>
      </c>
      <c r="I638" s="153"/>
      <c r="L638" s="33"/>
      <c r="M638" s="154"/>
      <c r="T638" s="57"/>
      <c r="AT638" s="17" t="s">
        <v>318</v>
      </c>
      <c r="AU638" s="17" t="s">
        <v>101</v>
      </c>
    </row>
    <row r="639" spans="2:65" s="12" customFormat="1" x14ac:dyDescent="0.2">
      <c r="B639" s="157"/>
      <c r="D639" s="155" t="s">
        <v>455</v>
      </c>
      <c r="E639" s="158" t="s">
        <v>1</v>
      </c>
      <c r="F639" s="159" t="s">
        <v>2047</v>
      </c>
      <c r="H639" s="160">
        <v>197.89</v>
      </c>
      <c r="I639" s="161"/>
      <c r="L639" s="157"/>
      <c r="M639" s="162"/>
      <c r="T639" s="163"/>
      <c r="AT639" s="158" t="s">
        <v>455</v>
      </c>
      <c r="AU639" s="158" t="s">
        <v>101</v>
      </c>
      <c r="AV639" s="12" t="s">
        <v>90</v>
      </c>
      <c r="AW639" s="12" t="s">
        <v>37</v>
      </c>
      <c r="AX639" s="12" t="s">
        <v>81</v>
      </c>
      <c r="AY639" s="158" t="s">
        <v>309</v>
      </c>
    </row>
    <row r="640" spans="2:65" s="13" customFormat="1" x14ac:dyDescent="0.2">
      <c r="B640" s="164"/>
      <c r="D640" s="155" t="s">
        <v>455</v>
      </c>
      <c r="E640" s="165" t="s">
        <v>1</v>
      </c>
      <c r="F640" s="166" t="s">
        <v>457</v>
      </c>
      <c r="H640" s="167">
        <v>197.89</v>
      </c>
      <c r="I640" s="168"/>
      <c r="L640" s="164"/>
      <c r="M640" s="169"/>
      <c r="T640" s="170"/>
      <c r="AT640" s="165" t="s">
        <v>455</v>
      </c>
      <c r="AU640" s="165" t="s">
        <v>101</v>
      </c>
      <c r="AV640" s="13" t="s">
        <v>120</v>
      </c>
      <c r="AW640" s="13" t="s">
        <v>37</v>
      </c>
      <c r="AX640" s="13" t="s">
        <v>88</v>
      </c>
      <c r="AY640" s="165" t="s">
        <v>309</v>
      </c>
    </row>
    <row r="641" spans="2:65" s="11" customFormat="1" ht="20.85" customHeight="1" x14ac:dyDescent="0.2">
      <c r="B641" s="125"/>
      <c r="D641" s="126" t="s">
        <v>80</v>
      </c>
      <c r="E641" s="135" t="s">
        <v>2048</v>
      </c>
      <c r="F641" s="135" t="s">
        <v>2049</v>
      </c>
      <c r="I641" s="128"/>
      <c r="J641" s="136">
        <f>BK641</f>
        <v>0</v>
      </c>
      <c r="L641" s="125"/>
      <c r="M641" s="130"/>
      <c r="P641" s="131">
        <f>SUM(P642:P663)</f>
        <v>0</v>
      </c>
      <c r="R641" s="131">
        <f>SUM(R642:R663)</f>
        <v>0</v>
      </c>
      <c r="T641" s="132">
        <f>SUM(T642:T663)</f>
        <v>0</v>
      </c>
      <c r="AR641" s="126" t="s">
        <v>88</v>
      </c>
      <c r="AT641" s="133" t="s">
        <v>80</v>
      </c>
      <c r="AU641" s="133" t="s">
        <v>90</v>
      </c>
      <c r="AY641" s="126" t="s">
        <v>309</v>
      </c>
      <c r="BK641" s="134">
        <f>SUM(BK642:BK663)</f>
        <v>0</v>
      </c>
    </row>
    <row r="642" spans="2:65" s="1" customFormat="1" ht="16.5" customHeight="1" x14ac:dyDescent="0.2">
      <c r="B642" s="137"/>
      <c r="C642" s="138" t="s">
        <v>1276</v>
      </c>
      <c r="D642" s="138" t="s">
        <v>311</v>
      </c>
      <c r="E642" s="139" t="s">
        <v>2050</v>
      </c>
      <c r="F642" s="140" t="s">
        <v>2051</v>
      </c>
      <c r="G642" s="141" t="s">
        <v>314</v>
      </c>
      <c r="H642" s="142">
        <v>6</v>
      </c>
      <c r="I642" s="143"/>
      <c r="J642" s="144">
        <f>ROUND(I642*H642,2)</f>
        <v>0</v>
      </c>
      <c r="K642" s="140" t="s">
        <v>366</v>
      </c>
      <c r="L642" s="33"/>
      <c r="M642" s="145" t="s">
        <v>1</v>
      </c>
      <c r="N642" s="146" t="s">
        <v>46</v>
      </c>
      <c r="P642" s="147">
        <f>O642*H642</f>
        <v>0</v>
      </c>
      <c r="Q642" s="147">
        <v>0</v>
      </c>
      <c r="R642" s="147">
        <f>Q642*H642</f>
        <v>0</v>
      </c>
      <c r="S642" s="147">
        <v>0</v>
      </c>
      <c r="T642" s="148">
        <f>S642*H642</f>
        <v>0</v>
      </c>
      <c r="AR642" s="149" t="s">
        <v>120</v>
      </c>
      <c r="AT642" s="149" t="s">
        <v>311</v>
      </c>
      <c r="AU642" s="149" t="s">
        <v>101</v>
      </c>
      <c r="AY642" s="17" t="s">
        <v>309</v>
      </c>
      <c r="BE642" s="150">
        <f>IF(N642="základní",J642,0)</f>
        <v>0</v>
      </c>
      <c r="BF642" s="150">
        <f>IF(N642="snížená",J642,0)</f>
        <v>0</v>
      </c>
      <c r="BG642" s="150">
        <f>IF(N642="zákl. přenesená",J642,0)</f>
        <v>0</v>
      </c>
      <c r="BH642" s="150">
        <f>IF(N642="sníž. přenesená",J642,0)</f>
        <v>0</v>
      </c>
      <c r="BI642" s="150">
        <f>IF(N642="nulová",J642,0)</f>
        <v>0</v>
      </c>
      <c r="BJ642" s="17" t="s">
        <v>88</v>
      </c>
      <c r="BK642" s="150">
        <f>ROUND(I642*H642,2)</f>
        <v>0</v>
      </c>
      <c r="BL642" s="17" t="s">
        <v>120</v>
      </c>
      <c r="BM642" s="149" t="s">
        <v>2052</v>
      </c>
    </row>
    <row r="643" spans="2:65" s="1" customFormat="1" ht="58.5" x14ac:dyDescent="0.2">
      <c r="B643" s="33"/>
      <c r="D643" s="155" t="s">
        <v>318</v>
      </c>
      <c r="F643" s="156" t="s">
        <v>2053</v>
      </c>
      <c r="I643" s="153"/>
      <c r="L643" s="33"/>
      <c r="M643" s="154"/>
      <c r="T643" s="57"/>
      <c r="AT643" s="17" t="s">
        <v>318</v>
      </c>
      <c r="AU643" s="17" t="s">
        <v>101</v>
      </c>
    </row>
    <row r="644" spans="2:65" s="1" customFormat="1" ht="16.5" customHeight="1" x14ac:dyDescent="0.2">
      <c r="B644" s="137"/>
      <c r="C644" s="138" t="s">
        <v>1281</v>
      </c>
      <c r="D644" s="138" t="s">
        <v>311</v>
      </c>
      <c r="E644" s="139" t="s">
        <v>2054</v>
      </c>
      <c r="F644" s="140" t="s">
        <v>2055</v>
      </c>
      <c r="G644" s="141" t="s">
        <v>314</v>
      </c>
      <c r="H644" s="142">
        <v>6</v>
      </c>
      <c r="I644" s="143"/>
      <c r="J644" s="144">
        <f>ROUND(I644*H644,2)</f>
        <v>0</v>
      </c>
      <c r="K644" s="140" t="s">
        <v>366</v>
      </c>
      <c r="L644" s="33"/>
      <c r="M644" s="145" t="s">
        <v>1</v>
      </c>
      <c r="N644" s="146" t="s">
        <v>46</v>
      </c>
      <c r="P644" s="147">
        <f>O644*H644</f>
        <v>0</v>
      </c>
      <c r="Q644" s="147">
        <v>0</v>
      </c>
      <c r="R644" s="147">
        <f>Q644*H644</f>
        <v>0</v>
      </c>
      <c r="S644" s="147">
        <v>0</v>
      </c>
      <c r="T644" s="148">
        <f>S644*H644</f>
        <v>0</v>
      </c>
      <c r="AR644" s="149" t="s">
        <v>120</v>
      </c>
      <c r="AT644" s="149" t="s">
        <v>311</v>
      </c>
      <c r="AU644" s="149" t="s">
        <v>101</v>
      </c>
      <c r="AY644" s="17" t="s">
        <v>309</v>
      </c>
      <c r="BE644" s="150">
        <f>IF(N644="základní",J644,0)</f>
        <v>0</v>
      </c>
      <c r="BF644" s="150">
        <f>IF(N644="snížená",J644,0)</f>
        <v>0</v>
      </c>
      <c r="BG644" s="150">
        <f>IF(N644="zákl. přenesená",J644,0)</f>
        <v>0</v>
      </c>
      <c r="BH644" s="150">
        <f>IF(N644="sníž. přenesená",J644,0)</f>
        <v>0</v>
      </c>
      <c r="BI644" s="150">
        <f>IF(N644="nulová",J644,0)</f>
        <v>0</v>
      </c>
      <c r="BJ644" s="17" t="s">
        <v>88</v>
      </c>
      <c r="BK644" s="150">
        <f>ROUND(I644*H644,2)</f>
        <v>0</v>
      </c>
      <c r="BL644" s="17" t="s">
        <v>120</v>
      </c>
      <c r="BM644" s="149" t="s">
        <v>2056</v>
      </c>
    </row>
    <row r="645" spans="2:65" s="1" customFormat="1" ht="58.5" x14ac:dyDescent="0.2">
      <c r="B645" s="33"/>
      <c r="D645" s="155" t="s">
        <v>318</v>
      </c>
      <c r="F645" s="156" t="s">
        <v>2053</v>
      </c>
      <c r="I645" s="153"/>
      <c r="L645" s="33"/>
      <c r="M645" s="154"/>
      <c r="T645" s="57"/>
      <c r="AT645" s="17" t="s">
        <v>318</v>
      </c>
      <c r="AU645" s="17" t="s">
        <v>101</v>
      </c>
    </row>
    <row r="646" spans="2:65" s="1" customFormat="1" ht="16.5" customHeight="1" x14ac:dyDescent="0.2">
      <c r="B646" s="137"/>
      <c r="C646" s="138" t="s">
        <v>1284</v>
      </c>
      <c r="D646" s="138" t="s">
        <v>311</v>
      </c>
      <c r="E646" s="139" t="s">
        <v>2057</v>
      </c>
      <c r="F646" s="140" t="s">
        <v>2058</v>
      </c>
      <c r="G646" s="141" t="s">
        <v>314</v>
      </c>
      <c r="H646" s="142">
        <v>6</v>
      </c>
      <c r="I646" s="143"/>
      <c r="J646" s="144">
        <f>ROUND(I646*H646,2)</f>
        <v>0</v>
      </c>
      <c r="K646" s="140" t="s">
        <v>366</v>
      </c>
      <c r="L646" s="33"/>
      <c r="M646" s="145" t="s">
        <v>1</v>
      </c>
      <c r="N646" s="146" t="s">
        <v>46</v>
      </c>
      <c r="P646" s="147">
        <f>O646*H646</f>
        <v>0</v>
      </c>
      <c r="Q646" s="147">
        <v>0</v>
      </c>
      <c r="R646" s="147">
        <f>Q646*H646</f>
        <v>0</v>
      </c>
      <c r="S646" s="147">
        <v>0</v>
      </c>
      <c r="T646" s="148">
        <f>S646*H646</f>
        <v>0</v>
      </c>
      <c r="AR646" s="149" t="s">
        <v>120</v>
      </c>
      <c r="AT646" s="149" t="s">
        <v>311</v>
      </c>
      <c r="AU646" s="149" t="s">
        <v>101</v>
      </c>
      <c r="AY646" s="17" t="s">
        <v>309</v>
      </c>
      <c r="BE646" s="150">
        <f>IF(N646="základní",J646,0)</f>
        <v>0</v>
      </c>
      <c r="BF646" s="150">
        <f>IF(N646="snížená",J646,0)</f>
        <v>0</v>
      </c>
      <c r="BG646" s="150">
        <f>IF(N646="zákl. přenesená",J646,0)</f>
        <v>0</v>
      </c>
      <c r="BH646" s="150">
        <f>IF(N646="sníž. přenesená",J646,0)</f>
        <v>0</v>
      </c>
      <c r="BI646" s="150">
        <f>IF(N646="nulová",J646,0)</f>
        <v>0</v>
      </c>
      <c r="BJ646" s="17" t="s">
        <v>88</v>
      </c>
      <c r="BK646" s="150">
        <f>ROUND(I646*H646,2)</f>
        <v>0</v>
      </c>
      <c r="BL646" s="17" t="s">
        <v>120</v>
      </c>
      <c r="BM646" s="149" t="s">
        <v>2059</v>
      </c>
    </row>
    <row r="647" spans="2:65" s="1" customFormat="1" ht="58.5" x14ac:dyDescent="0.2">
      <c r="B647" s="33"/>
      <c r="D647" s="155" t="s">
        <v>318</v>
      </c>
      <c r="F647" s="156" t="s">
        <v>2053</v>
      </c>
      <c r="I647" s="153"/>
      <c r="L647" s="33"/>
      <c r="M647" s="154"/>
      <c r="T647" s="57"/>
      <c r="AT647" s="17" t="s">
        <v>318</v>
      </c>
      <c r="AU647" s="17" t="s">
        <v>101</v>
      </c>
    </row>
    <row r="648" spans="2:65" s="1" customFormat="1" ht="16.5" customHeight="1" x14ac:dyDescent="0.2">
      <c r="B648" s="137"/>
      <c r="C648" s="138" t="s">
        <v>1287</v>
      </c>
      <c r="D648" s="138" t="s">
        <v>311</v>
      </c>
      <c r="E648" s="139" t="s">
        <v>2060</v>
      </c>
      <c r="F648" s="140" t="s">
        <v>2061</v>
      </c>
      <c r="G648" s="141" t="s">
        <v>314</v>
      </c>
      <c r="H648" s="142">
        <v>8</v>
      </c>
      <c r="I648" s="143"/>
      <c r="J648" s="144">
        <f>ROUND(I648*H648,2)</f>
        <v>0</v>
      </c>
      <c r="K648" s="140" t="s">
        <v>366</v>
      </c>
      <c r="L648" s="33"/>
      <c r="M648" s="145" t="s">
        <v>1</v>
      </c>
      <c r="N648" s="146" t="s">
        <v>46</v>
      </c>
      <c r="P648" s="147">
        <f>O648*H648</f>
        <v>0</v>
      </c>
      <c r="Q648" s="147">
        <v>0</v>
      </c>
      <c r="R648" s="147">
        <f>Q648*H648</f>
        <v>0</v>
      </c>
      <c r="S648" s="147">
        <v>0</v>
      </c>
      <c r="T648" s="148">
        <f>S648*H648</f>
        <v>0</v>
      </c>
      <c r="AR648" s="149" t="s">
        <v>120</v>
      </c>
      <c r="AT648" s="149" t="s">
        <v>311</v>
      </c>
      <c r="AU648" s="149" t="s">
        <v>101</v>
      </c>
      <c r="AY648" s="17" t="s">
        <v>309</v>
      </c>
      <c r="BE648" s="150">
        <f>IF(N648="základní",J648,0)</f>
        <v>0</v>
      </c>
      <c r="BF648" s="150">
        <f>IF(N648="snížená",J648,0)</f>
        <v>0</v>
      </c>
      <c r="BG648" s="150">
        <f>IF(N648="zákl. přenesená",J648,0)</f>
        <v>0</v>
      </c>
      <c r="BH648" s="150">
        <f>IF(N648="sníž. přenesená",J648,0)</f>
        <v>0</v>
      </c>
      <c r="BI648" s="150">
        <f>IF(N648="nulová",J648,0)</f>
        <v>0</v>
      </c>
      <c r="BJ648" s="17" t="s">
        <v>88</v>
      </c>
      <c r="BK648" s="150">
        <f>ROUND(I648*H648,2)</f>
        <v>0</v>
      </c>
      <c r="BL648" s="17" t="s">
        <v>120</v>
      </c>
      <c r="BM648" s="149" t="s">
        <v>2062</v>
      </c>
    </row>
    <row r="649" spans="2:65" s="1" customFormat="1" ht="58.5" x14ac:dyDescent="0.2">
      <c r="B649" s="33"/>
      <c r="D649" s="155" t="s">
        <v>318</v>
      </c>
      <c r="F649" s="156" t="s">
        <v>2053</v>
      </c>
      <c r="I649" s="153"/>
      <c r="L649" s="33"/>
      <c r="M649" s="154"/>
      <c r="T649" s="57"/>
      <c r="AT649" s="17" t="s">
        <v>318</v>
      </c>
      <c r="AU649" s="17" t="s">
        <v>101</v>
      </c>
    </row>
    <row r="650" spans="2:65" s="1" customFormat="1" ht="16.5" customHeight="1" x14ac:dyDescent="0.2">
      <c r="B650" s="137"/>
      <c r="C650" s="138" t="s">
        <v>1292</v>
      </c>
      <c r="D650" s="138" t="s">
        <v>311</v>
      </c>
      <c r="E650" s="139" t="s">
        <v>2063</v>
      </c>
      <c r="F650" s="140" t="s">
        <v>2064</v>
      </c>
      <c r="G650" s="141" t="s">
        <v>314</v>
      </c>
      <c r="H650" s="142">
        <v>8</v>
      </c>
      <c r="I650" s="143"/>
      <c r="J650" s="144">
        <f>ROUND(I650*H650,2)</f>
        <v>0</v>
      </c>
      <c r="K650" s="140" t="s">
        <v>366</v>
      </c>
      <c r="L650" s="33"/>
      <c r="M650" s="145" t="s">
        <v>1</v>
      </c>
      <c r="N650" s="146" t="s">
        <v>46</v>
      </c>
      <c r="P650" s="147">
        <f>O650*H650</f>
        <v>0</v>
      </c>
      <c r="Q650" s="147">
        <v>0</v>
      </c>
      <c r="R650" s="147">
        <f>Q650*H650</f>
        <v>0</v>
      </c>
      <c r="S650" s="147">
        <v>0</v>
      </c>
      <c r="T650" s="148">
        <f>S650*H650</f>
        <v>0</v>
      </c>
      <c r="AR650" s="149" t="s">
        <v>120</v>
      </c>
      <c r="AT650" s="149" t="s">
        <v>311</v>
      </c>
      <c r="AU650" s="149" t="s">
        <v>101</v>
      </c>
      <c r="AY650" s="17" t="s">
        <v>309</v>
      </c>
      <c r="BE650" s="150">
        <f>IF(N650="základní",J650,0)</f>
        <v>0</v>
      </c>
      <c r="BF650" s="150">
        <f>IF(N650="snížená",J650,0)</f>
        <v>0</v>
      </c>
      <c r="BG650" s="150">
        <f>IF(N650="zákl. přenesená",J650,0)</f>
        <v>0</v>
      </c>
      <c r="BH650" s="150">
        <f>IF(N650="sníž. přenesená",J650,0)</f>
        <v>0</v>
      </c>
      <c r="BI650" s="150">
        <f>IF(N650="nulová",J650,0)</f>
        <v>0</v>
      </c>
      <c r="BJ650" s="17" t="s">
        <v>88</v>
      </c>
      <c r="BK650" s="150">
        <f>ROUND(I650*H650,2)</f>
        <v>0</v>
      </c>
      <c r="BL650" s="17" t="s">
        <v>120</v>
      </c>
      <c r="BM650" s="149" t="s">
        <v>2065</v>
      </c>
    </row>
    <row r="651" spans="2:65" s="1" customFormat="1" ht="58.5" x14ac:dyDescent="0.2">
      <c r="B651" s="33"/>
      <c r="D651" s="155" t="s">
        <v>318</v>
      </c>
      <c r="F651" s="156" t="s">
        <v>2053</v>
      </c>
      <c r="I651" s="153"/>
      <c r="L651" s="33"/>
      <c r="M651" s="154"/>
      <c r="T651" s="57"/>
      <c r="AT651" s="17" t="s">
        <v>318</v>
      </c>
      <c r="AU651" s="17" t="s">
        <v>101</v>
      </c>
    </row>
    <row r="652" spans="2:65" s="1" customFormat="1" ht="16.5" customHeight="1" x14ac:dyDescent="0.2">
      <c r="B652" s="137"/>
      <c r="C652" s="138" t="s">
        <v>1298</v>
      </c>
      <c r="D652" s="138" t="s">
        <v>311</v>
      </c>
      <c r="E652" s="139" t="s">
        <v>2066</v>
      </c>
      <c r="F652" s="140" t="s">
        <v>2067</v>
      </c>
      <c r="G652" s="141" t="s">
        <v>314</v>
      </c>
      <c r="H652" s="142">
        <v>2</v>
      </c>
      <c r="I652" s="143"/>
      <c r="J652" s="144">
        <f>ROUND(I652*H652,2)</f>
        <v>0</v>
      </c>
      <c r="K652" s="140" t="s">
        <v>366</v>
      </c>
      <c r="L652" s="33"/>
      <c r="M652" s="145" t="s">
        <v>1</v>
      </c>
      <c r="N652" s="146" t="s">
        <v>46</v>
      </c>
      <c r="P652" s="147">
        <f>O652*H652</f>
        <v>0</v>
      </c>
      <c r="Q652" s="147">
        <v>0</v>
      </c>
      <c r="R652" s="147">
        <f>Q652*H652</f>
        <v>0</v>
      </c>
      <c r="S652" s="147">
        <v>0</v>
      </c>
      <c r="T652" s="148">
        <f>S652*H652</f>
        <v>0</v>
      </c>
      <c r="AR652" s="149" t="s">
        <v>120</v>
      </c>
      <c r="AT652" s="149" t="s">
        <v>311</v>
      </c>
      <c r="AU652" s="149" t="s">
        <v>101</v>
      </c>
      <c r="AY652" s="17" t="s">
        <v>309</v>
      </c>
      <c r="BE652" s="150">
        <f>IF(N652="základní",J652,0)</f>
        <v>0</v>
      </c>
      <c r="BF652" s="150">
        <f>IF(N652="snížená",J652,0)</f>
        <v>0</v>
      </c>
      <c r="BG652" s="150">
        <f>IF(N652="zákl. přenesená",J652,0)</f>
        <v>0</v>
      </c>
      <c r="BH652" s="150">
        <f>IF(N652="sníž. přenesená",J652,0)</f>
        <v>0</v>
      </c>
      <c r="BI652" s="150">
        <f>IF(N652="nulová",J652,0)</f>
        <v>0</v>
      </c>
      <c r="BJ652" s="17" t="s">
        <v>88</v>
      </c>
      <c r="BK652" s="150">
        <f>ROUND(I652*H652,2)</f>
        <v>0</v>
      </c>
      <c r="BL652" s="17" t="s">
        <v>120</v>
      </c>
      <c r="BM652" s="149" t="s">
        <v>2068</v>
      </c>
    </row>
    <row r="653" spans="2:65" s="1" customFormat="1" ht="58.5" x14ac:dyDescent="0.2">
      <c r="B653" s="33"/>
      <c r="D653" s="155" t="s">
        <v>318</v>
      </c>
      <c r="F653" s="156" t="s">
        <v>2053</v>
      </c>
      <c r="I653" s="153"/>
      <c r="L653" s="33"/>
      <c r="M653" s="154"/>
      <c r="T653" s="57"/>
      <c r="AT653" s="17" t="s">
        <v>318</v>
      </c>
      <c r="AU653" s="17" t="s">
        <v>101</v>
      </c>
    </row>
    <row r="654" spans="2:65" s="1" customFormat="1" ht="16.5" customHeight="1" x14ac:dyDescent="0.2">
      <c r="B654" s="137"/>
      <c r="C654" s="138" t="s">
        <v>1305</v>
      </c>
      <c r="D654" s="138" t="s">
        <v>311</v>
      </c>
      <c r="E654" s="139" t="s">
        <v>2069</v>
      </c>
      <c r="F654" s="140" t="s">
        <v>2070</v>
      </c>
      <c r="G654" s="141" t="s">
        <v>314</v>
      </c>
      <c r="H654" s="142">
        <v>2</v>
      </c>
      <c r="I654" s="143"/>
      <c r="J654" s="144">
        <f>ROUND(I654*H654,2)</f>
        <v>0</v>
      </c>
      <c r="K654" s="140" t="s">
        <v>366</v>
      </c>
      <c r="L654" s="33"/>
      <c r="M654" s="145" t="s">
        <v>1</v>
      </c>
      <c r="N654" s="146" t="s">
        <v>46</v>
      </c>
      <c r="P654" s="147">
        <f>O654*H654</f>
        <v>0</v>
      </c>
      <c r="Q654" s="147">
        <v>0</v>
      </c>
      <c r="R654" s="147">
        <f>Q654*H654</f>
        <v>0</v>
      </c>
      <c r="S654" s="147">
        <v>0</v>
      </c>
      <c r="T654" s="148">
        <f>S654*H654</f>
        <v>0</v>
      </c>
      <c r="AR654" s="149" t="s">
        <v>120</v>
      </c>
      <c r="AT654" s="149" t="s">
        <v>311</v>
      </c>
      <c r="AU654" s="149" t="s">
        <v>101</v>
      </c>
      <c r="AY654" s="17" t="s">
        <v>309</v>
      </c>
      <c r="BE654" s="150">
        <f>IF(N654="základní",J654,0)</f>
        <v>0</v>
      </c>
      <c r="BF654" s="150">
        <f>IF(N654="snížená",J654,0)</f>
        <v>0</v>
      </c>
      <c r="BG654" s="150">
        <f>IF(N654="zákl. přenesená",J654,0)</f>
        <v>0</v>
      </c>
      <c r="BH654" s="150">
        <f>IF(N654="sníž. přenesená",J654,0)</f>
        <v>0</v>
      </c>
      <c r="BI654" s="150">
        <f>IF(N654="nulová",J654,0)</f>
        <v>0</v>
      </c>
      <c r="BJ654" s="17" t="s">
        <v>88</v>
      </c>
      <c r="BK654" s="150">
        <f>ROUND(I654*H654,2)</f>
        <v>0</v>
      </c>
      <c r="BL654" s="17" t="s">
        <v>120</v>
      </c>
      <c r="BM654" s="149" t="s">
        <v>2071</v>
      </c>
    </row>
    <row r="655" spans="2:65" s="1" customFormat="1" ht="58.5" x14ac:dyDescent="0.2">
      <c r="B655" s="33"/>
      <c r="D655" s="155" t="s">
        <v>318</v>
      </c>
      <c r="F655" s="156" t="s">
        <v>2053</v>
      </c>
      <c r="I655" s="153"/>
      <c r="L655" s="33"/>
      <c r="M655" s="154"/>
      <c r="T655" s="57"/>
      <c r="AT655" s="17" t="s">
        <v>318</v>
      </c>
      <c r="AU655" s="17" t="s">
        <v>101</v>
      </c>
    </row>
    <row r="656" spans="2:65" s="1" customFormat="1" ht="16.5" customHeight="1" x14ac:dyDescent="0.2">
      <c r="B656" s="137"/>
      <c r="C656" s="138" t="s">
        <v>1314</v>
      </c>
      <c r="D656" s="138" t="s">
        <v>311</v>
      </c>
      <c r="E656" s="139" t="s">
        <v>2072</v>
      </c>
      <c r="F656" s="140" t="s">
        <v>2073</v>
      </c>
      <c r="G656" s="141" t="s">
        <v>314</v>
      </c>
      <c r="H656" s="142">
        <v>1</v>
      </c>
      <c r="I656" s="143"/>
      <c r="J656" s="144">
        <f>ROUND(I656*H656,2)</f>
        <v>0</v>
      </c>
      <c r="K656" s="140" t="s">
        <v>366</v>
      </c>
      <c r="L656" s="33"/>
      <c r="M656" s="145" t="s">
        <v>1</v>
      </c>
      <c r="N656" s="146" t="s">
        <v>46</v>
      </c>
      <c r="P656" s="147">
        <f>O656*H656</f>
        <v>0</v>
      </c>
      <c r="Q656" s="147">
        <v>0</v>
      </c>
      <c r="R656" s="147">
        <f>Q656*H656</f>
        <v>0</v>
      </c>
      <c r="S656" s="147">
        <v>0</v>
      </c>
      <c r="T656" s="148">
        <f>S656*H656</f>
        <v>0</v>
      </c>
      <c r="AR656" s="149" t="s">
        <v>120</v>
      </c>
      <c r="AT656" s="149" t="s">
        <v>311</v>
      </c>
      <c r="AU656" s="149" t="s">
        <v>101</v>
      </c>
      <c r="AY656" s="17" t="s">
        <v>309</v>
      </c>
      <c r="BE656" s="150">
        <f>IF(N656="základní",J656,0)</f>
        <v>0</v>
      </c>
      <c r="BF656" s="150">
        <f>IF(N656="snížená",J656,0)</f>
        <v>0</v>
      </c>
      <c r="BG656" s="150">
        <f>IF(N656="zákl. přenesená",J656,0)</f>
        <v>0</v>
      </c>
      <c r="BH656" s="150">
        <f>IF(N656="sníž. přenesená",J656,0)</f>
        <v>0</v>
      </c>
      <c r="BI656" s="150">
        <f>IF(N656="nulová",J656,0)</f>
        <v>0</v>
      </c>
      <c r="BJ656" s="17" t="s">
        <v>88</v>
      </c>
      <c r="BK656" s="150">
        <f>ROUND(I656*H656,2)</f>
        <v>0</v>
      </c>
      <c r="BL656" s="17" t="s">
        <v>120</v>
      </c>
      <c r="BM656" s="149" t="s">
        <v>2074</v>
      </c>
    </row>
    <row r="657" spans="2:65" s="1" customFormat="1" ht="58.5" x14ac:dyDescent="0.2">
      <c r="B657" s="33"/>
      <c r="D657" s="155" t="s">
        <v>318</v>
      </c>
      <c r="F657" s="156" t="s">
        <v>2053</v>
      </c>
      <c r="I657" s="153"/>
      <c r="L657" s="33"/>
      <c r="M657" s="154"/>
      <c r="T657" s="57"/>
      <c r="AT657" s="17" t="s">
        <v>318</v>
      </c>
      <c r="AU657" s="17" t="s">
        <v>101</v>
      </c>
    </row>
    <row r="658" spans="2:65" s="1" customFormat="1" ht="16.5" customHeight="1" x14ac:dyDescent="0.2">
      <c r="B658" s="137"/>
      <c r="C658" s="138" t="s">
        <v>1318</v>
      </c>
      <c r="D658" s="138" t="s">
        <v>311</v>
      </c>
      <c r="E658" s="139" t="s">
        <v>2075</v>
      </c>
      <c r="F658" s="140" t="s">
        <v>2076</v>
      </c>
      <c r="G658" s="141" t="s">
        <v>314</v>
      </c>
      <c r="H658" s="142">
        <v>1</v>
      </c>
      <c r="I658" s="143"/>
      <c r="J658" s="144">
        <f>ROUND(I658*H658,2)</f>
        <v>0</v>
      </c>
      <c r="K658" s="140" t="s">
        <v>366</v>
      </c>
      <c r="L658" s="33"/>
      <c r="M658" s="145" t="s">
        <v>1</v>
      </c>
      <c r="N658" s="146" t="s">
        <v>46</v>
      </c>
      <c r="P658" s="147">
        <f>O658*H658</f>
        <v>0</v>
      </c>
      <c r="Q658" s="147">
        <v>0</v>
      </c>
      <c r="R658" s="147">
        <f>Q658*H658</f>
        <v>0</v>
      </c>
      <c r="S658" s="147">
        <v>0</v>
      </c>
      <c r="T658" s="148">
        <f>S658*H658</f>
        <v>0</v>
      </c>
      <c r="AR658" s="149" t="s">
        <v>120</v>
      </c>
      <c r="AT658" s="149" t="s">
        <v>311</v>
      </c>
      <c r="AU658" s="149" t="s">
        <v>101</v>
      </c>
      <c r="AY658" s="17" t="s">
        <v>309</v>
      </c>
      <c r="BE658" s="150">
        <f>IF(N658="základní",J658,0)</f>
        <v>0</v>
      </c>
      <c r="BF658" s="150">
        <f>IF(N658="snížená",J658,0)</f>
        <v>0</v>
      </c>
      <c r="BG658" s="150">
        <f>IF(N658="zákl. přenesená",J658,0)</f>
        <v>0</v>
      </c>
      <c r="BH658" s="150">
        <f>IF(N658="sníž. přenesená",J658,0)</f>
        <v>0</v>
      </c>
      <c r="BI658" s="150">
        <f>IF(N658="nulová",J658,0)</f>
        <v>0</v>
      </c>
      <c r="BJ658" s="17" t="s">
        <v>88</v>
      </c>
      <c r="BK658" s="150">
        <f>ROUND(I658*H658,2)</f>
        <v>0</v>
      </c>
      <c r="BL658" s="17" t="s">
        <v>120</v>
      </c>
      <c r="BM658" s="149" t="s">
        <v>2077</v>
      </c>
    </row>
    <row r="659" spans="2:65" s="1" customFormat="1" ht="58.5" x14ac:dyDescent="0.2">
      <c r="B659" s="33"/>
      <c r="D659" s="155" t="s">
        <v>318</v>
      </c>
      <c r="F659" s="156" t="s">
        <v>2053</v>
      </c>
      <c r="I659" s="153"/>
      <c r="L659" s="33"/>
      <c r="M659" s="154"/>
      <c r="T659" s="57"/>
      <c r="AT659" s="17" t="s">
        <v>318</v>
      </c>
      <c r="AU659" s="17" t="s">
        <v>101</v>
      </c>
    </row>
    <row r="660" spans="2:65" s="1" customFormat="1" ht="16.5" customHeight="1" x14ac:dyDescent="0.2">
      <c r="B660" s="137"/>
      <c r="C660" s="138" t="s">
        <v>1323</v>
      </c>
      <c r="D660" s="138" t="s">
        <v>311</v>
      </c>
      <c r="E660" s="139" t="s">
        <v>2078</v>
      </c>
      <c r="F660" s="140" t="s">
        <v>2079</v>
      </c>
      <c r="G660" s="141" t="s">
        <v>314</v>
      </c>
      <c r="H660" s="142">
        <v>1</v>
      </c>
      <c r="I660" s="143"/>
      <c r="J660" s="144">
        <f>ROUND(I660*H660,2)</f>
        <v>0</v>
      </c>
      <c r="K660" s="140" t="s">
        <v>366</v>
      </c>
      <c r="L660" s="33"/>
      <c r="M660" s="145" t="s">
        <v>1</v>
      </c>
      <c r="N660" s="146" t="s">
        <v>46</v>
      </c>
      <c r="P660" s="147">
        <f>O660*H660</f>
        <v>0</v>
      </c>
      <c r="Q660" s="147">
        <v>0</v>
      </c>
      <c r="R660" s="147">
        <f>Q660*H660</f>
        <v>0</v>
      </c>
      <c r="S660" s="147">
        <v>0</v>
      </c>
      <c r="T660" s="148">
        <f>S660*H660</f>
        <v>0</v>
      </c>
      <c r="AR660" s="149" t="s">
        <v>120</v>
      </c>
      <c r="AT660" s="149" t="s">
        <v>311</v>
      </c>
      <c r="AU660" s="149" t="s">
        <v>101</v>
      </c>
      <c r="AY660" s="17" t="s">
        <v>309</v>
      </c>
      <c r="BE660" s="150">
        <f>IF(N660="základní",J660,0)</f>
        <v>0</v>
      </c>
      <c r="BF660" s="150">
        <f>IF(N660="snížená",J660,0)</f>
        <v>0</v>
      </c>
      <c r="BG660" s="150">
        <f>IF(N660="zákl. přenesená",J660,0)</f>
        <v>0</v>
      </c>
      <c r="BH660" s="150">
        <f>IF(N660="sníž. přenesená",J660,0)</f>
        <v>0</v>
      </c>
      <c r="BI660" s="150">
        <f>IF(N660="nulová",J660,0)</f>
        <v>0</v>
      </c>
      <c r="BJ660" s="17" t="s">
        <v>88</v>
      </c>
      <c r="BK660" s="150">
        <f>ROUND(I660*H660,2)</f>
        <v>0</v>
      </c>
      <c r="BL660" s="17" t="s">
        <v>120</v>
      </c>
      <c r="BM660" s="149" t="s">
        <v>2080</v>
      </c>
    </row>
    <row r="661" spans="2:65" s="1" customFormat="1" ht="58.5" x14ac:dyDescent="0.2">
      <c r="B661" s="33"/>
      <c r="D661" s="155" t="s">
        <v>318</v>
      </c>
      <c r="F661" s="156" t="s">
        <v>2053</v>
      </c>
      <c r="I661" s="153"/>
      <c r="L661" s="33"/>
      <c r="M661" s="154"/>
      <c r="T661" s="57"/>
      <c r="AT661" s="17" t="s">
        <v>318</v>
      </c>
      <c r="AU661" s="17" t="s">
        <v>101</v>
      </c>
    </row>
    <row r="662" spans="2:65" s="1" customFormat="1" ht="16.5" customHeight="1" x14ac:dyDescent="0.2">
      <c r="B662" s="137"/>
      <c r="C662" s="138" t="s">
        <v>1328</v>
      </c>
      <c r="D662" s="138" t="s">
        <v>311</v>
      </c>
      <c r="E662" s="139" t="s">
        <v>2081</v>
      </c>
      <c r="F662" s="140" t="s">
        <v>2082</v>
      </c>
      <c r="G662" s="141" t="s">
        <v>314</v>
      </c>
      <c r="H662" s="142">
        <v>1</v>
      </c>
      <c r="I662" s="143"/>
      <c r="J662" s="144">
        <f>ROUND(I662*H662,2)</f>
        <v>0</v>
      </c>
      <c r="K662" s="140" t="s">
        <v>366</v>
      </c>
      <c r="L662" s="33"/>
      <c r="M662" s="145" t="s">
        <v>1</v>
      </c>
      <c r="N662" s="146" t="s">
        <v>46</v>
      </c>
      <c r="P662" s="147">
        <f>O662*H662</f>
        <v>0</v>
      </c>
      <c r="Q662" s="147">
        <v>0</v>
      </c>
      <c r="R662" s="147">
        <f>Q662*H662</f>
        <v>0</v>
      </c>
      <c r="S662" s="147">
        <v>0</v>
      </c>
      <c r="T662" s="148">
        <f>S662*H662</f>
        <v>0</v>
      </c>
      <c r="AR662" s="149" t="s">
        <v>120</v>
      </c>
      <c r="AT662" s="149" t="s">
        <v>311</v>
      </c>
      <c r="AU662" s="149" t="s">
        <v>101</v>
      </c>
      <c r="AY662" s="17" t="s">
        <v>309</v>
      </c>
      <c r="BE662" s="150">
        <f>IF(N662="základní",J662,0)</f>
        <v>0</v>
      </c>
      <c r="BF662" s="150">
        <f>IF(N662="snížená",J662,0)</f>
        <v>0</v>
      </c>
      <c r="BG662" s="150">
        <f>IF(N662="zákl. přenesená",J662,0)</f>
        <v>0</v>
      </c>
      <c r="BH662" s="150">
        <f>IF(N662="sníž. přenesená",J662,0)</f>
        <v>0</v>
      </c>
      <c r="BI662" s="150">
        <f>IF(N662="nulová",J662,0)</f>
        <v>0</v>
      </c>
      <c r="BJ662" s="17" t="s">
        <v>88</v>
      </c>
      <c r="BK662" s="150">
        <f>ROUND(I662*H662,2)</f>
        <v>0</v>
      </c>
      <c r="BL662" s="17" t="s">
        <v>120</v>
      </c>
      <c r="BM662" s="149" t="s">
        <v>2083</v>
      </c>
    </row>
    <row r="663" spans="2:65" s="1" customFormat="1" ht="58.5" x14ac:dyDescent="0.2">
      <c r="B663" s="33"/>
      <c r="D663" s="155" t="s">
        <v>318</v>
      </c>
      <c r="F663" s="156" t="s">
        <v>2053</v>
      </c>
      <c r="I663" s="153"/>
      <c r="L663" s="33"/>
      <c r="M663" s="154"/>
      <c r="T663" s="57"/>
      <c r="AT663" s="17" t="s">
        <v>318</v>
      </c>
      <c r="AU663" s="17" t="s">
        <v>101</v>
      </c>
    </row>
    <row r="664" spans="2:65" s="11" customFormat="1" ht="22.9" customHeight="1" x14ac:dyDescent="0.2">
      <c r="B664" s="125"/>
      <c r="D664" s="126" t="s">
        <v>80</v>
      </c>
      <c r="E664" s="135" t="s">
        <v>1303</v>
      </c>
      <c r="F664" s="135" t="s">
        <v>1304</v>
      </c>
      <c r="I664" s="128"/>
      <c r="J664" s="136">
        <f>BK664</f>
        <v>0</v>
      </c>
      <c r="L664" s="125"/>
      <c r="M664" s="130"/>
      <c r="P664" s="131">
        <f>SUM(P665:P666)</f>
        <v>0</v>
      </c>
      <c r="R664" s="131">
        <f>SUM(R665:R666)</f>
        <v>0</v>
      </c>
      <c r="T664" s="132">
        <f>SUM(T665:T666)</f>
        <v>0</v>
      </c>
      <c r="AR664" s="126" t="s">
        <v>88</v>
      </c>
      <c r="AT664" s="133" t="s">
        <v>80</v>
      </c>
      <c r="AU664" s="133" t="s">
        <v>88</v>
      </c>
      <c r="AY664" s="126" t="s">
        <v>309</v>
      </c>
      <c r="BK664" s="134">
        <f>SUM(BK665:BK666)</f>
        <v>0</v>
      </c>
    </row>
    <row r="665" spans="2:65" s="1" customFormat="1" ht="16.5" customHeight="1" x14ac:dyDescent="0.2">
      <c r="B665" s="137"/>
      <c r="C665" s="138" t="s">
        <v>1334</v>
      </c>
      <c r="D665" s="138" t="s">
        <v>311</v>
      </c>
      <c r="E665" s="139" t="s">
        <v>1306</v>
      </c>
      <c r="F665" s="140" t="s">
        <v>1307</v>
      </c>
      <c r="G665" s="141" t="s">
        <v>391</v>
      </c>
      <c r="H665" s="142">
        <v>6362.4250000000002</v>
      </c>
      <c r="I665" s="143"/>
      <c r="J665" s="144">
        <f>ROUND(I665*H665,2)</f>
        <v>0</v>
      </c>
      <c r="K665" s="140" t="s">
        <v>366</v>
      </c>
      <c r="L665" s="33"/>
      <c r="M665" s="145" t="s">
        <v>1</v>
      </c>
      <c r="N665" s="146" t="s">
        <v>46</v>
      </c>
      <c r="P665" s="147">
        <f>O665*H665</f>
        <v>0</v>
      </c>
      <c r="Q665" s="147">
        <v>0</v>
      </c>
      <c r="R665" s="147">
        <f>Q665*H665</f>
        <v>0</v>
      </c>
      <c r="S665" s="147">
        <v>0</v>
      </c>
      <c r="T665" s="148">
        <f>S665*H665</f>
        <v>0</v>
      </c>
      <c r="AR665" s="149" t="s">
        <v>120</v>
      </c>
      <c r="AT665" s="149" t="s">
        <v>311</v>
      </c>
      <c r="AU665" s="149" t="s">
        <v>90</v>
      </c>
      <c r="AY665" s="17" t="s">
        <v>309</v>
      </c>
      <c r="BE665" s="150">
        <f>IF(N665="základní",J665,0)</f>
        <v>0</v>
      </c>
      <c r="BF665" s="150">
        <f>IF(N665="snížená",J665,0)</f>
        <v>0</v>
      </c>
      <c r="BG665" s="150">
        <f>IF(N665="zákl. přenesená",J665,0)</f>
        <v>0</v>
      </c>
      <c r="BH665" s="150">
        <f>IF(N665="sníž. přenesená",J665,0)</f>
        <v>0</v>
      </c>
      <c r="BI665" s="150">
        <f>IF(N665="nulová",J665,0)</f>
        <v>0</v>
      </c>
      <c r="BJ665" s="17" t="s">
        <v>88</v>
      </c>
      <c r="BK665" s="150">
        <f>ROUND(I665*H665,2)</f>
        <v>0</v>
      </c>
      <c r="BL665" s="17" t="s">
        <v>120</v>
      </c>
      <c r="BM665" s="149" t="s">
        <v>2084</v>
      </c>
    </row>
    <row r="666" spans="2:65" s="1" customFormat="1" ht="58.5" x14ac:dyDescent="0.2">
      <c r="B666" s="33"/>
      <c r="D666" s="155" t="s">
        <v>318</v>
      </c>
      <c r="F666" s="156" t="s">
        <v>1309</v>
      </c>
      <c r="I666" s="153"/>
      <c r="L666" s="33"/>
      <c r="M666" s="154"/>
      <c r="T666" s="57"/>
      <c r="AT666" s="17" t="s">
        <v>318</v>
      </c>
      <c r="AU666" s="17" t="s">
        <v>90</v>
      </c>
    </row>
    <row r="667" spans="2:65" s="11" customFormat="1" ht="25.9" customHeight="1" x14ac:dyDescent="0.2">
      <c r="B667" s="125"/>
      <c r="D667" s="126" t="s">
        <v>80</v>
      </c>
      <c r="E667" s="127" t="s">
        <v>1310</v>
      </c>
      <c r="F667" s="127" t="s">
        <v>1311</v>
      </c>
      <c r="I667" s="128"/>
      <c r="J667" s="129">
        <f>BK667</f>
        <v>0</v>
      </c>
      <c r="L667" s="125"/>
      <c r="M667" s="130"/>
      <c r="P667" s="131">
        <f>P668+P687+P870+P973+P1005+P1093+P1173+P1273+P1668+P1735+P1780+P1795+P1844+P1853</f>
        <v>0</v>
      </c>
      <c r="R667" s="131">
        <f>R668+R687+R870+R973+R1005+R1093+R1173+R1273+R1668+R1735+R1780+R1795+R1844+R1853</f>
        <v>1115.3255601100002</v>
      </c>
      <c r="T667" s="132">
        <f>T668+T687+T870+T973+T1005+T1093+T1173+T1273+T1668+T1735+T1780+T1795+T1844+T1853</f>
        <v>0</v>
      </c>
      <c r="AR667" s="126" t="s">
        <v>90</v>
      </c>
      <c r="AT667" s="133" t="s">
        <v>80</v>
      </c>
      <c r="AU667" s="133" t="s">
        <v>81</v>
      </c>
      <c r="AY667" s="126" t="s">
        <v>309</v>
      </c>
      <c r="BK667" s="134">
        <f>BK668+BK687+BK870+BK973+BK1005+BK1093+BK1173+BK1273+BK1668+BK1735+BK1780+BK1795+BK1844+BK1853</f>
        <v>0</v>
      </c>
    </row>
    <row r="668" spans="2:65" s="11" customFormat="1" ht="22.9" customHeight="1" x14ac:dyDescent="0.2">
      <c r="B668" s="125"/>
      <c r="D668" s="126" t="s">
        <v>80</v>
      </c>
      <c r="E668" s="135" t="s">
        <v>1312</v>
      </c>
      <c r="F668" s="135" t="s">
        <v>1313</v>
      </c>
      <c r="I668" s="128"/>
      <c r="J668" s="136">
        <f>BK668</f>
        <v>0</v>
      </c>
      <c r="L668" s="125"/>
      <c r="M668" s="130"/>
      <c r="P668" s="131">
        <f>SUM(P669:P686)</f>
        <v>0</v>
      </c>
      <c r="R668" s="131">
        <f>SUM(R669:R686)</f>
        <v>9.880631600000001</v>
      </c>
      <c r="T668" s="132">
        <f>SUM(T669:T686)</f>
        <v>0</v>
      </c>
      <c r="AR668" s="126" t="s">
        <v>90</v>
      </c>
      <c r="AT668" s="133" t="s">
        <v>80</v>
      </c>
      <c r="AU668" s="133" t="s">
        <v>88</v>
      </c>
      <c r="AY668" s="126" t="s">
        <v>309</v>
      </c>
      <c r="BK668" s="134">
        <f>SUM(BK669:BK686)</f>
        <v>0</v>
      </c>
    </row>
    <row r="669" spans="2:65" s="1" customFormat="1" ht="16.5" customHeight="1" x14ac:dyDescent="0.2">
      <c r="B669" s="137"/>
      <c r="C669" s="138" t="s">
        <v>1340</v>
      </c>
      <c r="D669" s="138" t="s">
        <v>311</v>
      </c>
      <c r="E669" s="139" t="s">
        <v>1335</v>
      </c>
      <c r="F669" s="140" t="s">
        <v>1336</v>
      </c>
      <c r="G669" s="141" t="s">
        <v>360</v>
      </c>
      <c r="H669" s="142">
        <v>1406.79</v>
      </c>
      <c r="I669" s="143"/>
      <c r="J669" s="144">
        <f>ROUND(I669*H669,2)</f>
        <v>0</v>
      </c>
      <c r="K669" s="140" t="s">
        <v>610</v>
      </c>
      <c r="L669" s="33"/>
      <c r="M669" s="145" t="s">
        <v>1</v>
      </c>
      <c r="N669" s="146" t="s">
        <v>46</v>
      </c>
      <c r="P669" s="147">
        <f>O669*H669</f>
        <v>0</v>
      </c>
      <c r="Q669" s="147">
        <v>0</v>
      </c>
      <c r="R669" s="147">
        <f>Q669*H669</f>
        <v>0</v>
      </c>
      <c r="S669" s="147">
        <v>0</v>
      </c>
      <c r="T669" s="148">
        <f>S669*H669</f>
        <v>0</v>
      </c>
      <c r="AR669" s="149" t="s">
        <v>346</v>
      </c>
      <c r="AT669" s="149" t="s">
        <v>311</v>
      </c>
      <c r="AU669" s="149" t="s">
        <v>90</v>
      </c>
      <c r="AY669" s="17" t="s">
        <v>309</v>
      </c>
      <c r="BE669" s="150">
        <f>IF(N669="základní",J669,0)</f>
        <v>0</v>
      </c>
      <c r="BF669" s="150">
        <f>IF(N669="snížená",J669,0)</f>
        <v>0</v>
      </c>
      <c r="BG669" s="150">
        <f>IF(N669="zákl. přenesená",J669,0)</f>
        <v>0</v>
      </c>
      <c r="BH669" s="150">
        <f>IF(N669="sníž. přenesená",J669,0)</f>
        <v>0</v>
      </c>
      <c r="BI669" s="150">
        <f>IF(N669="nulová",J669,0)</f>
        <v>0</v>
      </c>
      <c r="BJ669" s="17" t="s">
        <v>88</v>
      </c>
      <c r="BK669" s="150">
        <f>ROUND(I669*H669,2)</f>
        <v>0</v>
      </c>
      <c r="BL669" s="17" t="s">
        <v>346</v>
      </c>
      <c r="BM669" s="149" t="s">
        <v>2085</v>
      </c>
    </row>
    <row r="670" spans="2:65" s="1" customFormat="1" x14ac:dyDescent="0.2">
      <c r="B670" s="33"/>
      <c r="D670" s="151" t="s">
        <v>316</v>
      </c>
      <c r="F670" s="152" t="s">
        <v>1338</v>
      </c>
      <c r="I670" s="153"/>
      <c r="L670" s="33"/>
      <c r="M670" s="154"/>
      <c r="T670" s="57"/>
      <c r="AT670" s="17" t="s">
        <v>316</v>
      </c>
      <c r="AU670" s="17" t="s">
        <v>90</v>
      </c>
    </row>
    <row r="671" spans="2:65" s="12" customFormat="1" x14ac:dyDescent="0.2">
      <c r="B671" s="157"/>
      <c r="D671" s="155" t="s">
        <v>455</v>
      </c>
      <c r="E671" s="158" t="s">
        <v>1</v>
      </c>
      <c r="F671" s="159" t="s">
        <v>1937</v>
      </c>
      <c r="H671" s="160">
        <v>1006.63</v>
      </c>
      <c r="I671" s="161"/>
      <c r="L671" s="157"/>
      <c r="M671" s="162"/>
      <c r="T671" s="163"/>
      <c r="AT671" s="158" t="s">
        <v>455</v>
      </c>
      <c r="AU671" s="158" t="s">
        <v>90</v>
      </c>
      <c r="AV671" s="12" t="s">
        <v>90</v>
      </c>
      <c r="AW671" s="12" t="s">
        <v>37</v>
      </c>
      <c r="AX671" s="12" t="s">
        <v>81</v>
      </c>
      <c r="AY671" s="158" t="s">
        <v>309</v>
      </c>
    </row>
    <row r="672" spans="2:65" s="12" customFormat="1" x14ac:dyDescent="0.2">
      <c r="B672" s="157"/>
      <c r="D672" s="155" t="s">
        <v>455</v>
      </c>
      <c r="E672" s="158" t="s">
        <v>1</v>
      </c>
      <c r="F672" s="159" t="s">
        <v>1938</v>
      </c>
      <c r="H672" s="160">
        <v>133.80000000000001</v>
      </c>
      <c r="I672" s="161"/>
      <c r="L672" s="157"/>
      <c r="M672" s="162"/>
      <c r="T672" s="163"/>
      <c r="AT672" s="158" t="s">
        <v>455</v>
      </c>
      <c r="AU672" s="158" t="s">
        <v>90</v>
      </c>
      <c r="AV672" s="12" t="s">
        <v>90</v>
      </c>
      <c r="AW672" s="12" t="s">
        <v>37</v>
      </c>
      <c r="AX672" s="12" t="s">
        <v>81</v>
      </c>
      <c r="AY672" s="158" t="s">
        <v>309</v>
      </c>
    </row>
    <row r="673" spans="2:65" s="12" customFormat="1" x14ac:dyDescent="0.2">
      <c r="B673" s="157"/>
      <c r="D673" s="155" t="s">
        <v>455</v>
      </c>
      <c r="E673" s="158" t="s">
        <v>1</v>
      </c>
      <c r="F673" s="159" t="s">
        <v>1939</v>
      </c>
      <c r="H673" s="160">
        <v>266.36</v>
      </c>
      <c r="I673" s="161"/>
      <c r="L673" s="157"/>
      <c r="M673" s="162"/>
      <c r="T673" s="163"/>
      <c r="AT673" s="158" t="s">
        <v>455</v>
      </c>
      <c r="AU673" s="158" t="s">
        <v>90</v>
      </c>
      <c r="AV673" s="12" t="s">
        <v>90</v>
      </c>
      <c r="AW673" s="12" t="s">
        <v>37</v>
      </c>
      <c r="AX673" s="12" t="s">
        <v>81</v>
      </c>
      <c r="AY673" s="158" t="s">
        <v>309</v>
      </c>
    </row>
    <row r="674" spans="2:65" s="13" customFormat="1" x14ac:dyDescent="0.2">
      <c r="B674" s="164"/>
      <c r="D674" s="155" t="s">
        <v>455</v>
      </c>
      <c r="E674" s="165" t="s">
        <v>1</v>
      </c>
      <c r="F674" s="166" t="s">
        <v>457</v>
      </c>
      <c r="H674" s="167">
        <v>1406.79</v>
      </c>
      <c r="I674" s="168"/>
      <c r="L674" s="164"/>
      <c r="M674" s="169"/>
      <c r="T674" s="170"/>
      <c r="AT674" s="165" t="s">
        <v>455</v>
      </c>
      <c r="AU674" s="165" t="s">
        <v>90</v>
      </c>
      <c r="AV674" s="13" t="s">
        <v>120</v>
      </c>
      <c r="AW674" s="13" t="s">
        <v>37</v>
      </c>
      <c r="AX674" s="13" t="s">
        <v>88</v>
      </c>
      <c r="AY674" s="165" t="s">
        <v>309</v>
      </c>
    </row>
    <row r="675" spans="2:65" s="1" customFormat="1" ht="16.5" customHeight="1" x14ac:dyDescent="0.2">
      <c r="B675" s="137"/>
      <c r="C675" s="182" t="s">
        <v>1345</v>
      </c>
      <c r="D675" s="182" t="s">
        <v>643</v>
      </c>
      <c r="E675" s="183" t="s">
        <v>1341</v>
      </c>
      <c r="F675" s="184" t="s">
        <v>1342</v>
      </c>
      <c r="G675" s="185" t="s">
        <v>391</v>
      </c>
      <c r="H675" s="186">
        <v>0.46400000000000002</v>
      </c>
      <c r="I675" s="187"/>
      <c r="J675" s="188">
        <f>ROUND(I675*H675,2)</f>
        <v>0</v>
      </c>
      <c r="K675" s="184" t="s">
        <v>610</v>
      </c>
      <c r="L675" s="189"/>
      <c r="M675" s="190" t="s">
        <v>1</v>
      </c>
      <c r="N675" s="191" t="s">
        <v>46</v>
      </c>
      <c r="P675" s="147">
        <f>O675*H675</f>
        <v>0</v>
      </c>
      <c r="Q675" s="147">
        <v>1</v>
      </c>
      <c r="R675" s="147">
        <f>Q675*H675</f>
        <v>0.46400000000000002</v>
      </c>
      <c r="S675" s="147">
        <v>0</v>
      </c>
      <c r="T675" s="148">
        <f>S675*H675</f>
        <v>0</v>
      </c>
      <c r="AR675" s="149" t="s">
        <v>385</v>
      </c>
      <c r="AT675" s="149" t="s">
        <v>643</v>
      </c>
      <c r="AU675" s="149" t="s">
        <v>90</v>
      </c>
      <c r="AY675" s="17" t="s">
        <v>309</v>
      </c>
      <c r="BE675" s="150">
        <f>IF(N675="základní",J675,0)</f>
        <v>0</v>
      </c>
      <c r="BF675" s="150">
        <f>IF(N675="snížená",J675,0)</f>
        <v>0</v>
      </c>
      <c r="BG675" s="150">
        <f>IF(N675="zákl. přenesená",J675,0)</f>
        <v>0</v>
      </c>
      <c r="BH675" s="150">
        <f>IF(N675="sníž. přenesená",J675,0)</f>
        <v>0</v>
      </c>
      <c r="BI675" s="150">
        <f>IF(N675="nulová",J675,0)</f>
        <v>0</v>
      </c>
      <c r="BJ675" s="17" t="s">
        <v>88</v>
      </c>
      <c r="BK675" s="150">
        <f>ROUND(I675*H675,2)</f>
        <v>0</v>
      </c>
      <c r="BL675" s="17" t="s">
        <v>346</v>
      </c>
      <c r="BM675" s="149" t="s">
        <v>2086</v>
      </c>
    </row>
    <row r="676" spans="2:65" s="12" customFormat="1" x14ac:dyDescent="0.2">
      <c r="B676" s="157"/>
      <c r="D676" s="155" t="s">
        <v>455</v>
      </c>
      <c r="F676" s="159" t="s">
        <v>2087</v>
      </c>
      <c r="H676" s="160">
        <v>0.46400000000000002</v>
      </c>
      <c r="I676" s="161"/>
      <c r="L676" s="157"/>
      <c r="M676" s="162"/>
      <c r="T676" s="163"/>
      <c r="AT676" s="158" t="s">
        <v>455</v>
      </c>
      <c r="AU676" s="158" t="s">
        <v>90</v>
      </c>
      <c r="AV676" s="12" t="s">
        <v>90</v>
      </c>
      <c r="AW676" s="12" t="s">
        <v>3</v>
      </c>
      <c r="AX676" s="12" t="s">
        <v>88</v>
      </c>
      <c r="AY676" s="158" t="s">
        <v>309</v>
      </c>
    </row>
    <row r="677" spans="2:65" s="1" customFormat="1" ht="16.5" customHeight="1" x14ac:dyDescent="0.2">
      <c r="B677" s="137"/>
      <c r="C677" s="138" t="s">
        <v>1347</v>
      </c>
      <c r="D677" s="138" t="s">
        <v>311</v>
      </c>
      <c r="E677" s="139" t="s">
        <v>1360</v>
      </c>
      <c r="F677" s="140" t="s">
        <v>1361</v>
      </c>
      <c r="G677" s="141" t="s">
        <v>360</v>
      </c>
      <c r="H677" s="142">
        <v>1406.79</v>
      </c>
      <c r="I677" s="143"/>
      <c r="J677" s="144">
        <f>ROUND(I677*H677,2)</f>
        <v>0</v>
      </c>
      <c r="K677" s="140" t="s">
        <v>610</v>
      </c>
      <c r="L677" s="33"/>
      <c r="M677" s="145" t="s">
        <v>1</v>
      </c>
      <c r="N677" s="146" t="s">
        <v>46</v>
      </c>
      <c r="P677" s="147">
        <f>O677*H677</f>
        <v>0</v>
      </c>
      <c r="Q677" s="147">
        <v>4.0000000000000002E-4</v>
      </c>
      <c r="R677" s="147">
        <f>Q677*H677</f>
        <v>0.56271599999999999</v>
      </c>
      <c r="S677" s="147">
        <v>0</v>
      </c>
      <c r="T677" s="148">
        <f>S677*H677</f>
        <v>0</v>
      </c>
      <c r="AR677" s="149" t="s">
        <v>346</v>
      </c>
      <c r="AT677" s="149" t="s">
        <v>311</v>
      </c>
      <c r="AU677" s="149" t="s">
        <v>90</v>
      </c>
      <c r="AY677" s="17" t="s">
        <v>309</v>
      </c>
      <c r="BE677" s="150">
        <f>IF(N677="základní",J677,0)</f>
        <v>0</v>
      </c>
      <c r="BF677" s="150">
        <f>IF(N677="snížená",J677,0)</f>
        <v>0</v>
      </c>
      <c r="BG677" s="150">
        <f>IF(N677="zákl. přenesená",J677,0)</f>
        <v>0</v>
      </c>
      <c r="BH677" s="150">
        <f>IF(N677="sníž. přenesená",J677,0)</f>
        <v>0</v>
      </c>
      <c r="BI677" s="150">
        <f>IF(N677="nulová",J677,0)</f>
        <v>0</v>
      </c>
      <c r="BJ677" s="17" t="s">
        <v>88</v>
      </c>
      <c r="BK677" s="150">
        <f>ROUND(I677*H677,2)</f>
        <v>0</v>
      </c>
      <c r="BL677" s="17" t="s">
        <v>346</v>
      </c>
      <c r="BM677" s="149" t="s">
        <v>2088</v>
      </c>
    </row>
    <row r="678" spans="2:65" s="1" customFormat="1" x14ac:dyDescent="0.2">
      <c r="B678" s="33"/>
      <c r="D678" s="151" t="s">
        <v>316</v>
      </c>
      <c r="F678" s="152" t="s">
        <v>1363</v>
      </c>
      <c r="I678" s="153"/>
      <c r="L678" s="33"/>
      <c r="M678" s="154"/>
      <c r="T678" s="57"/>
      <c r="AT678" s="17" t="s">
        <v>316</v>
      </c>
      <c r="AU678" s="17" t="s">
        <v>90</v>
      </c>
    </row>
    <row r="679" spans="2:65" s="12" customFormat="1" x14ac:dyDescent="0.2">
      <c r="B679" s="157"/>
      <c r="D679" s="155" t="s">
        <v>455</v>
      </c>
      <c r="E679" s="158" t="s">
        <v>1</v>
      </c>
      <c r="F679" s="159" t="s">
        <v>1937</v>
      </c>
      <c r="H679" s="160">
        <v>1006.63</v>
      </c>
      <c r="I679" s="161"/>
      <c r="L679" s="157"/>
      <c r="M679" s="162"/>
      <c r="T679" s="163"/>
      <c r="AT679" s="158" t="s">
        <v>455</v>
      </c>
      <c r="AU679" s="158" t="s">
        <v>90</v>
      </c>
      <c r="AV679" s="12" t="s">
        <v>90</v>
      </c>
      <c r="AW679" s="12" t="s">
        <v>37</v>
      </c>
      <c r="AX679" s="12" t="s">
        <v>81</v>
      </c>
      <c r="AY679" s="158" t="s">
        <v>309</v>
      </c>
    </row>
    <row r="680" spans="2:65" s="12" customFormat="1" x14ac:dyDescent="0.2">
      <c r="B680" s="157"/>
      <c r="D680" s="155" t="s">
        <v>455</v>
      </c>
      <c r="E680" s="158" t="s">
        <v>1</v>
      </c>
      <c r="F680" s="159" t="s">
        <v>1938</v>
      </c>
      <c r="H680" s="160">
        <v>133.80000000000001</v>
      </c>
      <c r="I680" s="161"/>
      <c r="L680" s="157"/>
      <c r="M680" s="162"/>
      <c r="T680" s="163"/>
      <c r="AT680" s="158" t="s">
        <v>455</v>
      </c>
      <c r="AU680" s="158" t="s">
        <v>90</v>
      </c>
      <c r="AV680" s="12" t="s">
        <v>90</v>
      </c>
      <c r="AW680" s="12" t="s">
        <v>37</v>
      </c>
      <c r="AX680" s="12" t="s">
        <v>81</v>
      </c>
      <c r="AY680" s="158" t="s">
        <v>309</v>
      </c>
    </row>
    <row r="681" spans="2:65" s="12" customFormat="1" x14ac:dyDescent="0.2">
      <c r="B681" s="157"/>
      <c r="D681" s="155" t="s">
        <v>455</v>
      </c>
      <c r="E681" s="158" t="s">
        <v>1</v>
      </c>
      <c r="F681" s="159" t="s">
        <v>1939</v>
      </c>
      <c r="H681" s="160">
        <v>266.36</v>
      </c>
      <c r="I681" s="161"/>
      <c r="L681" s="157"/>
      <c r="M681" s="162"/>
      <c r="T681" s="163"/>
      <c r="AT681" s="158" t="s">
        <v>455</v>
      </c>
      <c r="AU681" s="158" t="s">
        <v>90</v>
      </c>
      <c r="AV681" s="12" t="s">
        <v>90</v>
      </c>
      <c r="AW681" s="12" t="s">
        <v>37</v>
      </c>
      <c r="AX681" s="12" t="s">
        <v>81</v>
      </c>
      <c r="AY681" s="158" t="s">
        <v>309</v>
      </c>
    </row>
    <row r="682" spans="2:65" s="13" customFormat="1" x14ac:dyDescent="0.2">
      <c r="B682" s="164"/>
      <c r="D682" s="155" t="s">
        <v>455</v>
      </c>
      <c r="E682" s="165" t="s">
        <v>1</v>
      </c>
      <c r="F682" s="166" t="s">
        <v>457</v>
      </c>
      <c r="H682" s="167">
        <v>1406.79</v>
      </c>
      <c r="I682" s="168"/>
      <c r="L682" s="164"/>
      <c r="M682" s="169"/>
      <c r="T682" s="170"/>
      <c r="AT682" s="165" t="s">
        <v>455</v>
      </c>
      <c r="AU682" s="165" t="s">
        <v>90</v>
      </c>
      <c r="AV682" s="13" t="s">
        <v>120</v>
      </c>
      <c r="AW682" s="13" t="s">
        <v>37</v>
      </c>
      <c r="AX682" s="13" t="s">
        <v>88</v>
      </c>
      <c r="AY682" s="165" t="s">
        <v>309</v>
      </c>
    </row>
    <row r="683" spans="2:65" s="1" customFormat="1" ht="24.2" customHeight="1" x14ac:dyDescent="0.2">
      <c r="B683" s="137"/>
      <c r="C683" s="182" t="s">
        <v>1350</v>
      </c>
      <c r="D683" s="182" t="s">
        <v>643</v>
      </c>
      <c r="E683" s="183" t="s">
        <v>1366</v>
      </c>
      <c r="F683" s="184" t="s">
        <v>1367</v>
      </c>
      <c r="G683" s="185" t="s">
        <v>360</v>
      </c>
      <c r="H683" s="186">
        <v>1639.614</v>
      </c>
      <c r="I683" s="187"/>
      <c r="J683" s="188">
        <f>ROUND(I683*H683,2)</f>
        <v>0</v>
      </c>
      <c r="K683" s="184" t="s">
        <v>610</v>
      </c>
      <c r="L683" s="189"/>
      <c r="M683" s="190" t="s">
        <v>1</v>
      </c>
      <c r="N683" s="191" t="s">
        <v>46</v>
      </c>
      <c r="P683" s="147">
        <f>O683*H683</f>
        <v>0</v>
      </c>
      <c r="Q683" s="147">
        <v>5.4000000000000003E-3</v>
      </c>
      <c r="R683" s="147">
        <f>Q683*H683</f>
        <v>8.8539156000000006</v>
      </c>
      <c r="S683" s="147">
        <v>0</v>
      </c>
      <c r="T683" s="148">
        <f>S683*H683</f>
        <v>0</v>
      </c>
      <c r="AR683" s="149" t="s">
        <v>385</v>
      </c>
      <c r="AT683" s="149" t="s">
        <v>643</v>
      </c>
      <c r="AU683" s="149" t="s">
        <v>90</v>
      </c>
      <c r="AY683" s="17" t="s">
        <v>309</v>
      </c>
      <c r="BE683" s="150">
        <f>IF(N683="základní",J683,0)</f>
        <v>0</v>
      </c>
      <c r="BF683" s="150">
        <f>IF(N683="snížená",J683,0)</f>
        <v>0</v>
      </c>
      <c r="BG683" s="150">
        <f>IF(N683="zákl. přenesená",J683,0)</f>
        <v>0</v>
      </c>
      <c r="BH683" s="150">
        <f>IF(N683="sníž. přenesená",J683,0)</f>
        <v>0</v>
      </c>
      <c r="BI683" s="150">
        <f>IF(N683="nulová",J683,0)</f>
        <v>0</v>
      </c>
      <c r="BJ683" s="17" t="s">
        <v>88</v>
      </c>
      <c r="BK683" s="150">
        <f>ROUND(I683*H683,2)</f>
        <v>0</v>
      </c>
      <c r="BL683" s="17" t="s">
        <v>346</v>
      </c>
      <c r="BM683" s="149" t="s">
        <v>2089</v>
      </c>
    </row>
    <row r="684" spans="2:65" s="12" customFormat="1" x14ac:dyDescent="0.2">
      <c r="B684" s="157"/>
      <c r="D684" s="155" t="s">
        <v>455</v>
      </c>
      <c r="F684" s="159" t="s">
        <v>2090</v>
      </c>
      <c r="H684" s="160">
        <v>1639.614</v>
      </c>
      <c r="I684" s="161"/>
      <c r="L684" s="157"/>
      <c r="M684" s="162"/>
      <c r="T684" s="163"/>
      <c r="AT684" s="158" t="s">
        <v>455</v>
      </c>
      <c r="AU684" s="158" t="s">
        <v>90</v>
      </c>
      <c r="AV684" s="12" t="s">
        <v>90</v>
      </c>
      <c r="AW684" s="12" t="s">
        <v>3</v>
      </c>
      <c r="AX684" s="12" t="s">
        <v>88</v>
      </c>
      <c r="AY684" s="158" t="s">
        <v>309</v>
      </c>
    </row>
    <row r="685" spans="2:65" s="1" customFormat="1" ht="24.2" customHeight="1" x14ac:dyDescent="0.2">
      <c r="B685" s="137"/>
      <c r="C685" s="138" t="s">
        <v>1356</v>
      </c>
      <c r="D685" s="138" t="s">
        <v>311</v>
      </c>
      <c r="E685" s="139" t="s">
        <v>1403</v>
      </c>
      <c r="F685" s="140" t="s">
        <v>1404</v>
      </c>
      <c r="G685" s="141" t="s">
        <v>391</v>
      </c>
      <c r="H685" s="142">
        <v>9.8810000000000002</v>
      </c>
      <c r="I685" s="143"/>
      <c r="J685" s="144">
        <f>ROUND(I685*H685,2)</f>
        <v>0</v>
      </c>
      <c r="K685" s="140" t="s">
        <v>610</v>
      </c>
      <c r="L685" s="33"/>
      <c r="M685" s="145" t="s">
        <v>1</v>
      </c>
      <c r="N685" s="146" t="s">
        <v>46</v>
      </c>
      <c r="P685" s="147">
        <f>O685*H685</f>
        <v>0</v>
      </c>
      <c r="Q685" s="147">
        <v>0</v>
      </c>
      <c r="R685" s="147">
        <f>Q685*H685</f>
        <v>0</v>
      </c>
      <c r="S685" s="147">
        <v>0</v>
      </c>
      <c r="T685" s="148">
        <f>S685*H685</f>
        <v>0</v>
      </c>
      <c r="AR685" s="149" t="s">
        <v>346</v>
      </c>
      <c r="AT685" s="149" t="s">
        <v>311</v>
      </c>
      <c r="AU685" s="149" t="s">
        <v>90</v>
      </c>
      <c r="AY685" s="17" t="s">
        <v>309</v>
      </c>
      <c r="BE685" s="150">
        <f>IF(N685="základní",J685,0)</f>
        <v>0</v>
      </c>
      <c r="BF685" s="150">
        <f>IF(N685="snížená",J685,0)</f>
        <v>0</v>
      </c>
      <c r="BG685" s="150">
        <f>IF(N685="zákl. přenesená",J685,0)</f>
        <v>0</v>
      </c>
      <c r="BH685" s="150">
        <f>IF(N685="sníž. přenesená",J685,0)</f>
        <v>0</v>
      </c>
      <c r="BI685" s="150">
        <f>IF(N685="nulová",J685,0)</f>
        <v>0</v>
      </c>
      <c r="BJ685" s="17" t="s">
        <v>88</v>
      </c>
      <c r="BK685" s="150">
        <f>ROUND(I685*H685,2)</f>
        <v>0</v>
      </c>
      <c r="BL685" s="17" t="s">
        <v>346</v>
      </c>
      <c r="BM685" s="149" t="s">
        <v>2091</v>
      </c>
    </row>
    <row r="686" spans="2:65" s="1" customFormat="1" x14ac:dyDescent="0.2">
      <c r="B686" s="33"/>
      <c r="D686" s="151" t="s">
        <v>316</v>
      </c>
      <c r="F686" s="152" t="s">
        <v>1406</v>
      </c>
      <c r="I686" s="153"/>
      <c r="L686" s="33"/>
      <c r="M686" s="154"/>
      <c r="T686" s="57"/>
      <c r="AT686" s="17" t="s">
        <v>316</v>
      </c>
      <c r="AU686" s="17" t="s">
        <v>90</v>
      </c>
    </row>
    <row r="687" spans="2:65" s="11" customFormat="1" ht="22.9" customHeight="1" x14ac:dyDescent="0.2">
      <c r="B687" s="125"/>
      <c r="D687" s="126" t="s">
        <v>80</v>
      </c>
      <c r="E687" s="135" t="s">
        <v>2092</v>
      </c>
      <c r="F687" s="135" t="s">
        <v>2093</v>
      </c>
      <c r="I687" s="128"/>
      <c r="J687" s="136">
        <f>BK687</f>
        <v>0</v>
      </c>
      <c r="L687" s="125"/>
      <c r="M687" s="130"/>
      <c r="P687" s="131">
        <f>SUM(P688:P869)</f>
        <v>0</v>
      </c>
      <c r="R687" s="131">
        <f>SUM(R688:R869)</f>
        <v>669.0966396</v>
      </c>
      <c r="T687" s="132">
        <f>SUM(T688:T869)</f>
        <v>0</v>
      </c>
      <c r="AR687" s="126" t="s">
        <v>90</v>
      </c>
      <c r="AT687" s="133" t="s">
        <v>80</v>
      </c>
      <c r="AU687" s="133" t="s">
        <v>88</v>
      </c>
      <c r="AY687" s="126" t="s">
        <v>309</v>
      </c>
      <c r="BK687" s="134">
        <f>SUM(BK688:BK869)</f>
        <v>0</v>
      </c>
    </row>
    <row r="688" spans="2:65" s="1" customFormat="1" ht="16.5" customHeight="1" x14ac:dyDescent="0.2">
      <c r="B688" s="137"/>
      <c r="C688" s="138" t="s">
        <v>1359</v>
      </c>
      <c r="D688" s="138" t="s">
        <v>311</v>
      </c>
      <c r="E688" s="139" t="s">
        <v>2094</v>
      </c>
      <c r="F688" s="140" t="s">
        <v>2095</v>
      </c>
      <c r="G688" s="141" t="s">
        <v>360</v>
      </c>
      <c r="H688" s="142">
        <v>2900.8649999999998</v>
      </c>
      <c r="I688" s="143"/>
      <c r="J688" s="144">
        <f>ROUND(I688*H688,2)</f>
        <v>0</v>
      </c>
      <c r="K688" s="140" t="s">
        <v>610</v>
      </c>
      <c r="L688" s="33"/>
      <c r="M688" s="145" t="s">
        <v>1</v>
      </c>
      <c r="N688" s="146" t="s">
        <v>46</v>
      </c>
      <c r="P688" s="147">
        <f>O688*H688</f>
        <v>0</v>
      </c>
      <c r="Q688" s="147">
        <v>0</v>
      </c>
      <c r="R688" s="147">
        <f>Q688*H688</f>
        <v>0</v>
      </c>
      <c r="S688" s="147">
        <v>0</v>
      </c>
      <c r="T688" s="148">
        <f>S688*H688</f>
        <v>0</v>
      </c>
      <c r="AR688" s="149" t="s">
        <v>346</v>
      </c>
      <c r="AT688" s="149" t="s">
        <v>311</v>
      </c>
      <c r="AU688" s="149" t="s">
        <v>90</v>
      </c>
      <c r="AY688" s="17" t="s">
        <v>309</v>
      </c>
      <c r="BE688" s="150">
        <f>IF(N688="základní",J688,0)</f>
        <v>0</v>
      </c>
      <c r="BF688" s="150">
        <f>IF(N688="snížená",J688,0)</f>
        <v>0</v>
      </c>
      <c r="BG688" s="150">
        <f>IF(N688="zákl. přenesená",J688,0)</f>
        <v>0</v>
      </c>
      <c r="BH688" s="150">
        <f>IF(N688="sníž. přenesená",J688,0)</f>
        <v>0</v>
      </c>
      <c r="BI688" s="150">
        <f>IF(N688="nulová",J688,0)</f>
        <v>0</v>
      </c>
      <c r="BJ688" s="17" t="s">
        <v>88</v>
      </c>
      <c r="BK688" s="150">
        <f>ROUND(I688*H688,2)</f>
        <v>0</v>
      </c>
      <c r="BL688" s="17" t="s">
        <v>346</v>
      </c>
      <c r="BM688" s="149" t="s">
        <v>2096</v>
      </c>
    </row>
    <row r="689" spans="2:65" s="1" customFormat="1" x14ac:dyDescent="0.2">
      <c r="B689" s="33"/>
      <c r="D689" s="151" t="s">
        <v>316</v>
      </c>
      <c r="F689" s="152" t="s">
        <v>2097</v>
      </c>
      <c r="I689" s="153"/>
      <c r="L689" s="33"/>
      <c r="M689" s="154"/>
      <c r="T689" s="57"/>
      <c r="AT689" s="17" t="s">
        <v>316</v>
      </c>
      <c r="AU689" s="17" t="s">
        <v>90</v>
      </c>
    </row>
    <row r="690" spans="2:65" s="14" customFormat="1" x14ac:dyDescent="0.2">
      <c r="B690" s="176"/>
      <c r="D690" s="155" t="s">
        <v>455</v>
      </c>
      <c r="E690" s="177" t="s">
        <v>1</v>
      </c>
      <c r="F690" s="178" t="s">
        <v>1944</v>
      </c>
      <c r="H690" s="177" t="s">
        <v>1</v>
      </c>
      <c r="I690" s="179"/>
      <c r="L690" s="176"/>
      <c r="M690" s="180"/>
      <c r="T690" s="181"/>
      <c r="AT690" s="177" t="s">
        <v>455</v>
      </c>
      <c r="AU690" s="177" t="s">
        <v>90</v>
      </c>
      <c r="AV690" s="14" t="s">
        <v>88</v>
      </c>
      <c r="AW690" s="14" t="s">
        <v>37</v>
      </c>
      <c r="AX690" s="14" t="s">
        <v>81</v>
      </c>
      <c r="AY690" s="177" t="s">
        <v>309</v>
      </c>
    </row>
    <row r="691" spans="2:65" s="12" customFormat="1" x14ac:dyDescent="0.2">
      <c r="B691" s="157"/>
      <c r="D691" s="155" t="s">
        <v>455</v>
      </c>
      <c r="E691" s="158" t="s">
        <v>1</v>
      </c>
      <c r="F691" s="159" t="s">
        <v>2098</v>
      </c>
      <c r="H691" s="160">
        <v>886.21</v>
      </c>
      <c r="I691" s="161"/>
      <c r="L691" s="157"/>
      <c r="M691" s="162"/>
      <c r="T691" s="163"/>
      <c r="AT691" s="158" t="s">
        <v>455</v>
      </c>
      <c r="AU691" s="158" t="s">
        <v>90</v>
      </c>
      <c r="AV691" s="12" t="s">
        <v>90</v>
      </c>
      <c r="AW691" s="12" t="s">
        <v>37</v>
      </c>
      <c r="AX691" s="12" t="s">
        <v>81</v>
      </c>
      <c r="AY691" s="158" t="s">
        <v>309</v>
      </c>
    </row>
    <row r="692" spans="2:65" s="12" customFormat="1" x14ac:dyDescent="0.2">
      <c r="B692" s="157"/>
      <c r="D692" s="155" t="s">
        <v>455</v>
      </c>
      <c r="E692" s="158" t="s">
        <v>1</v>
      </c>
      <c r="F692" s="159" t="s">
        <v>2099</v>
      </c>
      <c r="H692" s="160">
        <v>1627.5</v>
      </c>
      <c r="I692" s="161"/>
      <c r="L692" s="157"/>
      <c r="M692" s="162"/>
      <c r="T692" s="163"/>
      <c r="AT692" s="158" t="s">
        <v>455</v>
      </c>
      <c r="AU692" s="158" t="s">
        <v>90</v>
      </c>
      <c r="AV692" s="12" t="s">
        <v>90</v>
      </c>
      <c r="AW692" s="12" t="s">
        <v>37</v>
      </c>
      <c r="AX692" s="12" t="s">
        <v>81</v>
      </c>
      <c r="AY692" s="158" t="s">
        <v>309</v>
      </c>
    </row>
    <row r="693" spans="2:65" s="12" customFormat="1" x14ac:dyDescent="0.2">
      <c r="B693" s="157"/>
      <c r="D693" s="155" t="s">
        <v>455</v>
      </c>
      <c r="E693" s="158" t="s">
        <v>1</v>
      </c>
      <c r="F693" s="159" t="s">
        <v>2100</v>
      </c>
      <c r="H693" s="160">
        <v>104.625</v>
      </c>
      <c r="I693" s="161"/>
      <c r="L693" s="157"/>
      <c r="M693" s="162"/>
      <c r="T693" s="163"/>
      <c r="AT693" s="158" t="s">
        <v>455</v>
      </c>
      <c r="AU693" s="158" t="s">
        <v>90</v>
      </c>
      <c r="AV693" s="12" t="s">
        <v>90</v>
      </c>
      <c r="AW693" s="12" t="s">
        <v>37</v>
      </c>
      <c r="AX693" s="12" t="s">
        <v>81</v>
      </c>
      <c r="AY693" s="158" t="s">
        <v>309</v>
      </c>
    </row>
    <row r="694" spans="2:65" s="12" customFormat="1" x14ac:dyDescent="0.2">
      <c r="B694" s="157"/>
      <c r="D694" s="155" t="s">
        <v>455</v>
      </c>
      <c r="E694" s="158" t="s">
        <v>1</v>
      </c>
      <c r="F694" s="159" t="s">
        <v>2101</v>
      </c>
      <c r="H694" s="160">
        <v>190.83</v>
      </c>
      <c r="I694" s="161"/>
      <c r="L694" s="157"/>
      <c r="M694" s="162"/>
      <c r="T694" s="163"/>
      <c r="AT694" s="158" t="s">
        <v>455</v>
      </c>
      <c r="AU694" s="158" t="s">
        <v>90</v>
      </c>
      <c r="AV694" s="12" t="s">
        <v>90</v>
      </c>
      <c r="AW694" s="12" t="s">
        <v>37</v>
      </c>
      <c r="AX694" s="12" t="s">
        <v>81</v>
      </c>
      <c r="AY694" s="158" t="s">
        <v>309</v>
      </c>
    </row>
    <row r="695" spans="2:65" s="12" customFormat="1" x14ac:dyDescent="0.2">
      <c r="B695" s="157"/>
      <c r="D695" s="155" t="s">
        <v>455</v>
      </c>
      <c r="E695" s="158" t="s">
        <v>1</v>
      </c>
      <c r="F695" s="159" t="s">
        <v>1969</v>
      </c>
      <c r="H695" s="160">
        <v>48.25</v>
      </c>
      <c r="I695" s="161"/>
      <c r="L695" s="157"/>
      <c r="M695" s="162"/>
      <c r="T695" s="163"/>
      <c r="AT695" s="158" t="s">
        <v>455</v>
      </c>
      <c r="AU695" s="158" t="s">
        <v>90</v>
      </c>
      <c r="AV695" s="12" t="s">
        <v>90</v>
      </c>
      <c r="AW695" s="12" t="s">
        <v>37</v>
      </c>
      <c r="AX695" s="12" t="s">
        <v>81</v>
      </c>
      <c r="AY695" s="158" t="s">
        <v>309</v>
      </c>
    </row>
    <row r="696" spans="2:65" s="12" customFormat="1" x14ac:dyDescent="0.2">
      <c r="B696" s="157"/>
      <c r="D696" s="155" t="s">
        <v>455</v>
      </c>
      <c r="E696" s="158" t="s">
        <v>1</v>
      </c>
      <c r="F696" s="159" t="s">
        <v>2102</v>
      </c>
      <c r="H696" s="160">
        <v>15.95</v>
      </c>
      <c r="I696" s="161"/>
      <c r="L696" s="157"/>
      <c r="M696" s="162"/>
      <c r="T696" s="163"/>
      <c r="AT696" s="158" t="s">
        <v>455</v>
      </c>
      <c r="AU696" s="158" t="s">
        <v>90</v>
      </c>
      <c r="AV696" s="12" t="s">
        <v>90</v>
      </c>
      <c r="AW696" s="12" t="s">
        <v>37</v>
      </c>
      <c r="AX696" s="12" t="s">
        <v>81</v>
      </c>
      <c r="AY696" s="158" t="s">
        <v>309</v>
      </c>
    </row>
    <row r="697" spans="2:65" s="12" customFormat="1" x14ac:dyDescent="0.2">
      <c r="B697" s="157"/>
      <c r="D697" s="155" t="s">
        <v>455</v>
      </c>
      <c r="E697" s="158" t="s">
        <v>1</v>
      </c>
      <c r="F697" s="159" t="s">
        <v>2103</v>
      </c>
      <c r="H697" s="160">
        <v>27.5</v>
      </c>
      <c r="I697" s="161"/>
      <c r="L697" s="157"/>
      <c r="M697" s="162"/>
      <c r="T697" s="163"/>
      <c r="AT697" s="158" t="s">
        <v>455</v>
      </c>
      <c r="AU697" s="158" t="s">
        <v>90</v>
      </c>
      <c r="AV697" s="12" t="s">
        <v>90</v>
      </c>
      <c r="AW697" s="12" t="s">
        <v>37</v>
      </c>
      <c r="AX697" s="12" t="s">
        <v>81</v>
      </c>
      <c r="AY697" s="158" t="s">
        <v>309</v>
      </c>
    </row>
    <row r="698" spans="2:65" s="13" customFormat="1" x14ac:dyDescent="0.2">
      <c r="B698" s="164"/>
      <c r="D698" s="155" t="s">
        <v>455</v>
      </c>
      <c r="E698" s="165" t="s">
        <v>1</v>
      </c>
      <c r="F698" s="166" t="s">
        <v>457</v>
      </c>
      <c r="H698" s="167">
        <v>2900.8649999999998</v>
      </c>
      <c r="I698" s="168"/>
      <c r="L698" s="164"/>
      <c r="M698" s="169"/>
      <c r="T698" s="170"/>
      <c r="AT698" s="165" t="s">
        <v>455</v>
      </c>
      <c r="AU698" s="165" t="s">
        <v>90</v>
      </c>
      <c r="AV698" s="13" t="s">
        <v>120</v>
      </c>
      <c r="AW698" s="13" t="s">
        <v>37</v>
      </c>
      <c r="AX698" s="13" t="s">
        <v>88</v>
      </c>
      <c r="AY698" s="165" t="s">
        <v>309</v>
      </c>
    </row>
    <row r="699" spans="2:65" s="1" customFormat="1" ht="16.5" customHeight="1" x14ac:dyDescent="0.2">
      <c r="B699" s="137"/>
      <c r="C699" s="182" t="s">
        <v>1365</v>
      </c>
      <c r="D699" s="182" t="s">
        <v>643</v>
      </c>
      <c r="E699" s="183" t="s">
        <v>1341</v>
      </c>
      <c r="F699" s="184" t="s">
        <v>1342</v>
      </c>
      <c r="G699" s="185" t="s">
        <v>391</v>
      </c>
      <c r="H699" s="186">
        <v>0.92800000000000005</v>
      </c>
      <c r="I699" s="187"/>
      <c r="J699" s="188">
        <f>ROUND(I699*H699,2)</f>
        <v>0</v>
      </c>
      <c r="K699" s="184" t="s">
        <v>610</v>
      </c>
      <c r="L699" s="189"/>
      <c r="M699" s="190" t="s">
        <v>1</v>
      </c>
      <c r="N699" s="191" t="s">
        <v>46</v>
      </c>
      <c r="P699" s="147">
        <f>O699*H699</f>
        <v>0</v>
      </c>
      <c r="Q699" s="147">
        <v>1</v>
      </c>
      <c r="R699" s="147">
        <f>Q699*H699</f>
        <v>0.92800000000000005</v>
      </c>
      <c r="S699" s="147">
        <v>0</v>
      </c>
      <c r="T699" s="148">
        <f>S699*H699</f>
        <v>0</v>
      </c>
      <c r="AR699" s="149" t="s">
        <v>385</v>
      </c>
      <c r="AT699" s="149" t="s">
        <v>643</v>
      </c>
      <c r="AU699" s="149" t="s">
        <v>90</v>
      </c>
      <c r="AY699" s="17" t="s">
        <v>309</v>
      </c>
      <c r="BE699" s="150">
        <f>IF(N699="základní",J699,0)</f>
        <v>0</v>
      </c>
      <c r="BF699" s="150">
        <f>IF(N699="snížená",J699,0)</f>
        <v>0</v>
      </c>
      <c r="BG699" s="150">
        <f>IF(N699="zákl. přenesená",J699,0)</f>
        <v>0</v>
      </c>
      <c r="BH699" s="150">
        <f>IF(N699="sníž. přenesená",J699,0)</f>
        <v>0</v>
      </c>
      <c r="BI699" s="150">
        <f>IF(N699="nulová",J699,0)</f>
        <v>0</v>
      </c>
      <c r="BJ699" s="17" t="s">
        <v>88</v>
      </c>
      <c r="BK699" s="150">
        <f>ROUND(I699*H699,2)</f>
        <v>0</v>
      </c>
      <c r="BL699" s="17" t="s">
        <v>346</v>
      </c>
      <c r="BM699" s="149" t="s">
        <v>2104</v>
      </c>
    </row>
    <row r="700" spans="2:65" s="12" customFormat="1" x14ac:dyDescent="0.2">
      <c r="B700" s="157"/>
      <c r="D700" s="155" t="s">
        <v>455</v>
      </c>
      <c r="F700" s="159" t="s">
        <v>2105</v>
      </c>
      <c r="H700" s="160">
        <v>0.92800000000000005</v>
      </c>
      <c r="I700" s="161"/>
      <c r="L700" s="157"/>
      <c r="M700" s="162"/>
      <c r="T700" s="163"/>
      <c r="AT700" s="158" t="s">
        <v>455</v>
      </c>
      <c r="AU700" s="158" t="s">
        <v>90</v>
      </c>
      <c r="AV700" s="12" t="s">
        <v>90</v>
      </c>
      <c r="AW700" s="12" t="s">
        <v>3</v>
      </c>
      <c r="AX700" s="12" t="s">
        <v>88</v>
      </c>
      <c r="AY700" s="158" t="s">
        <v>309</v>
      </c>
    </row>
    <row r="701" spans="2:65" s="1" customFormat="1" ht="16.5" customHeight="1" x14ac:dyDescent="0.2">
      <c r="B701" s="137"/>
      <c r="C701" s="138" t="s">
        <v>1370</v>
      </c>
      <c r="D701" s="138" t="s">
        <v>311</v>
      </c>
      <c r="E701" s="139" t="s">
        <v>2106</v>
      </c>
      <c r="F701" s="140" t="s">
        <v>2107</v>
      </c>
      <c r="G701" s="141" t="s">
        <v>360</v>
      </c>
      <c r="H701" s="142">
        <v>1603.415</v>
      </c>
      <c r="I701" s="143"/>
      <c r="J701" s="144">
        <f>ROUND(I701*H701,2)</f>
        <v>0</v>
      </c>
      <c r="K701" s="140" t="s">
        <v>610</v>
      </c>
      <c r="L701" s="33"/>
      <c r="M701" s="145" t="s">
        <v>1</v>
      </c>
      <c r="N701" s="146" t="s">
        <v>46</v>
      </c>
      <c r="P701" s="147">
        <f>O701*H701</f>
        <v>0</v>
      </c>
      <c r="Q701" s="147">
        <v>0</v>
      </c>
      <c r="R701" s="147">
        <f>Q701*H701</f>
        <v>0</v>
      </c>
      <c r="S701" s="147">
        <v>0</v>
      </c>
      <c r="T701" s="148">
        <f>S701*H701</f>
        <v>0</v>
      </c>
      <c r="AR701" s="149" t="s">
        <v>346</v>
      </c>
      <c r="AT701" s="149" t="s">
        <v>311</v>
      </c>
      <c r="AU701" s="149" t="s">
        <v>90</v>
      </c>
      <c r="AY701" s="17" t="s">
        <v>309</v>
      </c>
      <c r="BE701" s="150">
        <f>IF(N701="základní",J701,0)</f>
        <v>0</v>
      </c>
      <c r="BF701" s="150">
        <f>IF(N701="snížená",J701,0)</f>
        <v>0</v>
      </c>
      <c r="BG701" s="150">
        <f>IF(N701="zákl. přenesená",J701,0)</f>
        <v>0</v>
      </c>
      <c r="BH701" s="150">
        <f>IF(N701="sníž. přenesená",J701,0)</f>
        <v>0</v>
      </c>
      <c r="BI701" s="150">
        <f>IF(N701="nulová",J701,0)</f>
        <v>0</v>
      </c>
      <c r="BJ701" s="17" t="s">
        <v>88</v>
      </c>
      <c r="BK701" s="150">
        <f>ROUND(I701*H701,2)</f>
        <v>0</v>
      </c>
      <c r="BL701" s="17" t="s">
        <v>346</v>
      </c>
      <c r="BM701" s="149" t="s">
        <v>2108</v>
      </c>
    </row>
    <row r="702" spans="2:65" s="1" customFormat="1" x14ac:dyDescent="0.2">
      <c r="B702" s="33"/>
      <c r="D702" s="151" t="s">
        <v>316</v>
      </c>
      <c r="F702" s="152" t="s">
        <v>2109</v>
      </c>
      <c r="I702" s="153"/>
      <c r="L702" s="33"/>
      <c r="M702" s="154"/>
      <c r="T702" s="57"/>
      <c r="AT702" s="17" t="s">
        <v>316</v>
      </c>
      <c r="AU702" s="17" t="s">
        <v>90</v>
      </c>
    </row>
    <row r="703" spans="2:65" s="14" customFormat="1" x14ac:dyDescent="0.2">
      <c r="B703" s="176"/>
      <c r="D703" s="155" t="s">
        <v>455</v>
      </c>
      <c r="E703" s="177" t="s">
        <v>1</v>
      </c>
      <c r="F703" s="178" t="s">
        <v>1944</v>
      </c>
      <c r="H703" s="177" t="s">
        <v>1</v>
      </c>
      <c r="I703" s="179"/>
      <c r="L703" s="176"/>
      <c r="M703" s="180"/>
      <c r="T703" s="181"/>
      <c r="AT703" s="177" t="s">
        <v>455</v>
      </c>
      <c r="AU703" s="177" t="s">
        <v>90</v>
      </c>
      <c r="AV703" s="14" t="s">
        <v>88</v>
      </c>
      <c r="AW703" s="14" t="s">
        <v>37</v>
      </c>
      <c r="AX703" s="14" t="s">
        <v>81</v>
      </c>
      <c r="AY703" s="177" t="s">
        <v>309</v>
      </c>
    </row>
    <row r="704" spans="2:65" s="12" customFormat="1" x14ac:dyDescent="0.2">
      <c r="B704" s="157"/>
      <c r="D704" s="155" t="s">
        <v>455</v>
      </c>
      <c r="E704" s="158" t="s">
        <v>1</v>
      </c>
      <c r="F704" s="159" t="s">
        <v>2098</v>
      </c>
      <c r="H704" s="160">
        <v>886.21</v>
      </c>
      <c r="I704" s="161"/>
      <c r="L704" s="157"/>
      <c r="M704" s="162"/>
      <c r="T704" s="163"/>
      <c r="AT704" s="158" t="s">
        <v>455</v>
      </c>
      <c r="AU704" s="158" t="s">
        <v>90</v>
      </c>
      <c r="AV704" s="12" t="s">
        <v>90</v>
      </c>
      <c r="AW704" s="12" t="s">
        <v>37</v>
      </c>
      <c r="AX704" s="12" t="s">
        <v>81</v>
      </c>
      <c r="AY704" s="158" t="s">
        <v>309</v>
      </c>
    </row>
    <row r="705" spans="2:65" s="12" customFormat="1" x14ac:dyDescent="0.2">
      <c r="B705" s="157"/>
      <c r="D705" s="155" t="s">
        <v>455</v>
      </c>
      <c r="E705" s="158" t="s">
        <v>1</v>
      </c>
      <c r="F705" s="159" t="s">
        <v>2100</v>
      </c>
      <c r="H705" s="160">
        <v>104.625</v>
      </c>
      <c r="I705" s="161"/>
      <c r="L705" s="157"/>
      <c r="M705" s="162"/>
      <c r="T705" s="163"/>
      <c r="AT705" s="158" t="s">
        <v>455</v>
      </c>
      <c r="AU705" s="158" t="s">
        <v>90</v>
      </c>
      <c r="AV705" s="12" t="s">
        <v>90</v>
      </c>
      <c r="AW705" s="12" t="s">
        <v>37</v>
      </c>
      <c r="AX705" s="12" t="s">
        <v>81</v>
      </c>
      <c r="AY705" s="158" t="s">
        <v>309</v>
      </c>
    </row>
    <row r="706" spans="2:65" s="12" customFormat="1" x14ac:dyDescent="0.2">
      <c r="B706" s="157"/>
      <c r="D706" s="155" t="s">
        <v>455</v>
      </c>
      <c r="E706" s="158" t="s">
        <v>1</v>
      </c>
      <c r="F706" s="159" t="s">
        <v>2101</v>
      </c>
      <c r="H706" s="160">
        <v>190.83</v>
      </c>
      <c r="I706" s="161"/>
      <c r="L706" s="157"/>
      <c r="M706" s="162"/>
      <c r="T706" s="163"/>
      <c r="AT706" s="158" t="s">
        <v>455</v>
      </c>
      <c r="AU706" s="158" t="s">
        <v>90</v>
      </c>
      <c r="AV706" s="12" t="s">
        <v>90</v>
      </c>
      <c r="AW706" s="12" t="s">
        <v>37</v>
      </c>
      <c r="AX706" s="12" t="s">
        <v>81</v>
      </c>
      <c r="AY706" s="158" t="s">
        <v>309</v>
      </c>
    </row>
    <row r="707" spans="2:65" s="12" customFormat="1" x14ac:dyDescent="0.2">
      <c r="B707" s="157"/>
      <c r="D707" s="155" t="s">
        <v>455</v>
      </c>
      <c r="E707" s="158" t="s">
        <v>1</v>
      </c>
      <c r="F707" s="159" t="s">
        <v>1969</v>
      </c>
      <c r="H707" s="160">
        <v>48.25</v>
      </c>
      <c r="I707" s="161"/>
      <c r="L707" s="157"/>
      <c r="M707" s="162"/>
      <c r="T707" s="163"/>
      <c r="AT707" s="158" t="s">
        <v>455</v>
      </c>
      <c r="AU707" s="158" t="s">
        <v>90</v>
      </c>
      <c r="AV707" s="12" t="s">
        <v>90</v>
      </c>
      <c r="AW707" s="12" t="s">
        <v>37</v>
      </c>
      <c r="AX707" s="12" t="s">
        <v>81</v>
      </c>
      <c r="AY707" s="158" t="s">
        <v>309</v>
      </c>
    </row>
    <row r="708" spans="2:65" s="15" customFormat="1" x14ac:dyDescent="0.2">
      <c r="B708" s="192"/>
      <c r="D708" s="155" t="s">
        <v>455</v>
      </c>
      <c r="E708" s="193" t="s">
        <v>1</v>
      </c>
      <c r="F708" s="194" t="s">
        <v>679</v>
      </c>
      <c r="H708" s="195">
        <v>1229.915</v>
      </c>
      <c r="I708" s="196"/>
      <c r="L708" s="192"/>
      <c r="M708" s="197"/>
      <c r="T708" s="198"/>
      <c r="AT708" s="193" t="s">
        <v>455</v>
      </c>
      <c r="AU708" s="193" t="s">
        <v>90</v>
      </c>
      <c r="AV708" s="15" t="s">
        <v>101</v>
      </c>
      <c r="AW708" s="15" t="s">
        <v>37</v>
      </c>
      <c r="AX708" s="15" t="s">
        <v>81</v>
      </c>
      <c r="AY708" s="193" t="s">
        <v>309</v>
      </c>
    </row>
    <row r="709" spans="2:65" s="12" customFormat="1" x14ac:dyDescent="0.2">
      <c r="B709" s="157"/>
      <c r="D709" s="155" t="s">
        <v>455</v>
      </c>
      <c r="E709" s="158" t="s">
        <v>1</v>
      </c>
      <c r="F709" s="159" t="s">
        <v>2110</v>
      </c>
      <c r="H709" s="160">
        <v>373.5</v>
      </c>
      <c r="I709" s="161"/>
      <c r="L709" s="157"/>
      <c r="M709" s="162"/>
      <c r="T709" s="163"/>
      <c r="AT709" s="158" t="s">
        <v>455</v>
      </c>
      <c r="AU709" s="158" t="s">
        <v>90</v>
      </c>
      <c r="AV709" s="12" t="s">
        <v>90</v>
      </c>
      <c r="AW709" s="12" t="s">
        <v>37</v>
      </c>
      <c r="AX709" s="12" t="s">
        <v>81</v>
      </c>
      <c r="AY709" s="158" t="s">
        <v>309</v>
      </c>
    </row>
    <row r="710" spans="2:65" s="13" customFormat="1" x14ac:dyDescent="0.2">
      <c r="B710" s="164"/>
      <c r="D710" s="155" t="s">
        <v>455</v>
      </c>
      <c r="E710" s="165" t="s">
        <v>1</v>
      </c>
      <c r="F710" s="166" t="s">
        <v>457</v>
      </c>
      <c r="H710" s="167">
        <v>1603.415</v>
      </c>
      <c r="I710" s="168"/>
      <c r="L710" s="164"/>
      <c r="M710" s="169"/>
      <c r="T710" s="170"/>
      <c r="AT710" s="165" t="s">
        <v>455</v>
      </c>
      <c r="AU710" s="165" t="s">
        <v>90</v>
      </c>
      <c r="AV710" s="13" t="s">
        <v>120</v>
      </c>
      <c r="AW710" s="13" t="s">
        <v>37</v>
      </c>
      <c r="AX710" s="13" t="s">
        <v>88</v>
      </c>
      <c r="AY710" s="165" t="s">
        <v>309</v>
      </c>
    </row>
    <row r="711" spans="2:65" s="1" customFormat="1" ht="24.2" customHeight="1" x14ac:dyDescent="0.2">
      <c r="B711" s="137"/>
      <c r="C711" s="182" t="s">
        <v>1372</v>
      </c>
      <c r="D711" s="182" t="s">
        <v>643</v>
      </c>
      <c r="E711" s="183" t="s">
        <v>2111</v>
      </c>
      <c r="F711" s="184" t="s">
        <v>2112</v>
      </c>
      <c r="G711" s="185" t="s">
        <v>360</v>
      </c>
      <c r="H711" s="186">
        <v>1868.78</v>
      </c>
      <c r="I711" s="187"/>
      <c r="J711" s="188">
        <f>ROUND(I711*H711,2)</f>
        <v>0</v>
      </c>
      <c r="K711" s="184" t="s">
        <v>366</v>
      </c>
      <c r="L711" s="189"/>
      <c r="M711" s="190" t="s">
        <v>1</v>
      </c>
      <c r="N711" s="191" t="s">
        <v>46</v>
      </c>
      <c r="P711" s="147">
        <f>O711*H711</f>
        <v>0</v>
      </c>
      <c r="Q711" s="147">
        <v>4.0000000000000001E-3</v>
      </c>
      <c r="R711" s="147">
        <f>Q711*H711</f>
        <v>7.4751200000000004</v>
      </c>
      <c r="S711" s="147">
        <v>0</v>
      </c>
      <c r="T711" s="148">
        <f>S711*H711</f>
        <v>0</v>
      </c>
      <c r="AR711" s="149" t="s">
        <v>385</v>
      </c>
      <c r="AT711" s="149" t="s">
        <v>643</v>
      </c>
      <c r="AU711" s="149" t="s">
        <v>90</v>
      </c>
      <c r="AY711" s="17" t="s">
        <v>309</v>
      </c>
      <c r="BE711" s="150">
        <f>IF(N711="základní",J711,0)</f>
        <v>0</v>
      </c>
      <c r="BF711" s="150">
        <f>IF(N711="snížená",J711,0)</f>
        <v>0</v>
      </c>
      <c r="BG711" s="150">
        <f>IF(N711="zákl. přenesená",J711,0)</f>
        <v>0</v>
      </c>
      <c r="BH711" s="150">
        <f>IF(N711="sníž. přenesená",J711,0)</f>
        <v>0</v>
      </c>
      <c r="BI711" s="150">
        <f>IF(N711="nulová",J711,0)</f>
        <v>0</v>
      </c>
      <c r="BJ711" s="17" t="s">
        <v>88</v>
      </c>
      <c r="BK711" s="150">
        <f>ROUND(I711*H711,2)</f>
        <v>0</v>
      </c>
      <c r="BL711" s="17" t="s">
        <v>346</v>
      </c>
      <c r="BM711" s="149" t="s">
        <v>2113</v>
      </c>
    </row>
    <row r="712" spans="2:65" s="1" customFormat="1" ht="19.5" x14ac:dyDescent="0.2">
      <c r="B712" s="33"/>
      <c r="D712" s="155" t="s">
        <v>318</v>
      </c>
      <c r="F712" s="156" t="s">
        <v>699</v>
      </c>
      <c r="I712" s="153"/>
      <c r="L712" s="33"/>
      <c r="M712" s="154"/>
      <c r="T712" s="57"/>
      <c r="AT712" s="17" t="s">
        <v>318</v>
      </c>
      <c r="AU712" s="17" t="s">
        <v>90</v>
      </c>
    </row>
    <row r="713" spans="2:65" s="12" customFormat="1" x14ac:dyDescent="0.2">
      <c r="B713" s="157"/>
      <c r="D713" s="155" t="s">
        <v>455</v>
      </c>
      <c r="F713" s="159" t="s">
        <v>2114</v>
      </c>
      <c r="H713" s="160">
        <v>1868.78</v>
      </c>
      <c r="I713" s="161"/>
      <c r="L713" s="157"/>
      <c r="M713" s="162"/>
      <c r="T713" s="163"/>
      <c r="AT713" s="158" t="s">
        <v>455</v>
      </c>
      <c r="AU713" s="158" t="s">
        <v>90</v>
      </c>
      <c r="AV713" s="12" t="s">
        <v>90</v>
      </c>
      <c r="AW713" s="12" t="s">
        <v>3</v>
      </c>
      <c r="AX713" s="12" t="s">
        <v>88</v>
      </c>
      <c r="AY713" s="158" t="s">
        <v>309</v>
      </c>
    </row>
    <row r="714" spans="2:65" s="1" customFormat="1" ht="16.5" customHeight="1" x14ac:dyDescent="0.2">
      <c r="B714" s="137"/>
      <c r="C714" s="138" t="s">
        <v>1376</v>
      </c>
      <c r="D714" s="138" t="s">
        <v>311</v>
      </c>
      <c r="E714" s="139" t="s">
        <v>2115</v>
      </c>
      <c r="F714" s="140" t="s">
        <v>2116</v>
      </c>
      <c r="G714" s="141" t="s">
        <v>360</v>
      </c>
      <c r="H714" s="142">
        <v>3196.32</v>
      </c>
      <c r="I714" s="143"/>
      <c r="J714" s="144">
        <f>ROUND(I714*H714,2)</f>
        <v>0</v>
      </c>
      <c r="K714" s="140" t="s">
        <v>610</v>
      </c>
      <c r="L714" s="33"/>
      <c r="M714" s="145" t="s">
        <v>1</v>
      </c>
      <c r="N714" s="146" t="s">
        <v>46</v>
      </c>
      <c r="P714" s="147">
        <f>O714*H714</f>
        <v>0</v>
      </c>
      <c r="Q714" s="147">
        <v>8.8000000000000003E-4</v>
      </c>
      <c r="R714" s="147">
        <f>Q714*H714</f>
        <v>2.8127616000000004</v>
      </c>
      <c r="S714" s="147">
        <v>0</v>
      </c>
      <c r="T714" s="148">
        <f>S714*H714</f>
        <v>0</v>
      </c>
      <c r="AR714" s="149" t="s">
        <v>346</v>
      </c>
      <c r="AT714" s="149" t="s">
        <v>311</v>
      </c>
      <c r="AU714" s="149" t="s">
        <v>90</v>
      </c>
      <c r="AY714" s="17" t="s">
        <v>309</v>
      </c>
      <c r="BE714" s="150">
        <f>IF(N714="základní",J714,0)</f>
        <v>0</v>
      </c>
      <c r="BF714" s="150">
        <f>IF(N714="snížená",J714,0)</f>
        <v>0</v>
      </c>
      <c r="BG714" s="150">
        <f>IF(N714="zákl. přenesená",J714,0)</f>
        <v>0</v>
      </c>
      <c r="BH714" s="150">
        <f>IF(N714="sníž. přenesená",J714,0)</f>
        <v>0</v>
      </c>
      <c r="BI714" s="150">
        <f>IF(N714="nulová",J714,0)</f>
        <v>0</v>
      </c>
      <c r="BJ714" s="17" t="s">
        <v>88</v>
      </c>
      <c r="BK714" s="150">
        <f>ROUND(I714*H714,2)</f>
        <v>0</v>
      </c>
      <c r="BL714" s="17" t="s">
        <v>346</v>
      </c>
      <c r="BM714" s="149" t="s">
        <v>2117</v>
      </c>
    </row>
    <row r="715" spans="2:65" s="1" customFormat="1" x14ac:dyDescent="0.2">
      <c r="B715" s="33"/>
      <c r="D715" s="151" t="s">
        <v>316</v>
      </c>
      <c r="F715" s="152" t="s">
        <v>2118</v>
      </c>
      <c r="I715" s="153"/>
      <c r="L715" s="33"/>
      <c r="M715" s="154"/>
      <c r="T715" s="57"/>
      <c r="AT715" s="17" t="s">
        <v>316</v>
      </c>
      <c r="AU715" s="17" t="s">
        <v>90</v>
      </c>
    </row>
    <row r="716" spans="2:65" s="14" customFormat="1" x14ac:dyDescent="0.2">
      <c r="B716" s="176"/>
      <c r="D716" s="155" t="s">
        <v>455</v>
      </c>
      <c r="E716" s="177" t="s">
        <v>1</v>
      </c>
      <c r="F716" s="178" t="s">
        <v>1944</v>
      </c>
      <c r="H716" s="177" t="s">
        <v>1</v>
      </c>
      <c r="I716" s="179"/>
      <c r="L716" s="176"/>
      <c r="M716" s="180"/>
      <c r="T716" s="181"/>
      <c r="AT716" s="177" t="s">
        <v>455</v>
      </c>
      <c r="AU716" s="177" t="s">
        <v>90</v>
      </c>
      <c r="AV716" s="14" t="s">
        <v>88</v>
      </c>
      <c r="AW716" s="14" t="s">
        <v>37</v>
      </c>
      <c r="AX716" s="14" t="s">
        <v>81</v>
      </c>
      <c r="AY716" s="177" t="s">
        <v>309</v>
      </c>
    </row>
    <row r="717" spans="2:65" s="12" customFormat="1" x14ac:dyDescent="0.2">
      <c r="B717" s="157"/>
      <c r="D717" s="155" t="s">
        <v>455</v>
      </c>
      <c r="E717" s="158" t="s">
        <v>1</v>
      </c>
      <c r="F717" s="159" t="s">
        <v>2098</v>
      </c>
      <c r="H717" s="160">
        <v>886.21</v>
      </c>
      <c r="I717" s="161"/>
      <c r="L717" s="157"/>
      <c r="M717" s="162"/>
      <c r="T717" s="163"/>
      <c r="AT717" s="158" t="s">
        <v>455</v>
      </c>
      <c r="AU717" s="158" t="s">
        <v>90</v>
      </c>
      <c r="AV717" s="12" t="s">
        <v>90</v>
      </c>
      <c r="AW717" s="12" t="s">
        <v>37</v>
      </c>
      <c r="AX717" s="12" t="s">
        <v>81</v>
      </c>
      <c r="AY717" s="158" t="s">
        <v>309</v>
      </c>
    </row>
    <row r="718" spans="2:65" s="12" customFormat="1" x14ac:dyDescent="0.2">
      <c r="B718" s="157"/>
      <c r="D718" s="155" t="s">
        <v>455</v>
      </c>
      <c r="E718" s="158" t="s">
        <v>1</v>
      </c>
      <c r="F718" s="159" t="s">
        <v>2099</v>
      </c>
      <c r="H718" s="160">
        <v>1627.5</v>
      </c>
      <c r="I718" s="161"/>
      <c r="L718" s="157"/>
      <c r="M718" s="162"/>
      <c r="T718" s="163"/>
      <c r="AT718" s="158" t="s">
        <v>455</v>
      </c>
      <c r="AU718" s="158" t="s">
        <v>90</v>
      </c>
      <c r="AV718" s="12" t="s">
        <v>90</v>
      </c>
      <c r="AW718" s="12" t="s">
        <v>37</v>
      </c>
      <c r="AX718" s="12" t="s">
        <v>81</v>
      </c>
      <c r="AY718" s="158" t="s">
        <v>309</v>
      </c>
    </row>
    <row r="719" spans="2:65" s="12" customFormat="1" x14ac:dyDescent="0.2">
      <c r="B719" s="157"/>
      <c r="D719" s="155" t="s">
        <v>455</v>
      </c>
      <c r="E719" s="158" t="s">
        <v>1</v>
      </c>
      <c r="F719" s="159" t="s">
        <v>2119</v>
      </c>
      <c r="H719" s="160">
        <v>209.25</v>
      </c>
      <c r="I719" s="161"/>
      <c r="L719" s="157"/>
      <c r="M719" s="162"/>
      <c r="T719" s="163"/>
      <c r="AT719" s="158" t="s">
        <v>455</v>
      </c>
      <c r="AU719" s="158" t="s">
        <v>90</v>
      </c>
      <c r="AV719" s="12" t="s">
        <v>90</v>
      </c>
      <c r="AW719" s="12" t="s">
        <v>37</v>
      </c>
      <c r="AX719" s="12" t="s">
        <v>81</v>
      </c>
      <c r="AY719" s="158" t="s">
        <v>309</v>
      </c>
    </row>
    <row r="720" spans="2:65" s="12" customFormat="1" x14ac:dyDescent="0.2">
      <c r="B720" s="157"/>
      <c r="D720" s="155" t="s">
        <v>455</v>
      </c>
      <c r="E720" s="158" t="s">
        <v>1</v>
      </c>
      <c r="F720" s="159" t="s">
        <v>2120</v>
      </c>
      <c r="H720" s="160">
        <v>381.66</v>
      </c>
      <c r="I720" s="161"/>
      <c r="L720" s="157"/>
      <c r="M720" s="162"/>
      <c r="T720" s="163"/>
      <c r="AT720" s="158" t="s">
        <v>455</v>
      </c>
      <c r="AU720" s="158" t="s">
        <v>90</v>
      </c>
      <c r="AV720" s="12" t="s">
        <v>90</v>
      </c>
      <c r="AW720" s="12" t="s">
        <v>37</v>
      </c>
      <c r="AX720" s="12" t="s">
        <v>81</v>
      </c>
      <c r="AY720" s="158" t="s">
        <v>309</v>
      </c>
    </row>
    <row r="721" spans="2:65" s="12" customFormat="1" x14ac:dyDescent="0.2">
      <c r="B721" s="157"/>
      <c r="D721" s="155" t="s">
        <v>455</v>
      </c>
      <c r="E721" s="158" t="s">
        <v>1</v>
      </c>
      <c r="F721" s="159" t="s">
        <v>1969</v>
      </c>
      <c r="H721" s="160">
        <v>48.25</v>
      </c>
      <c r="I721" s="161"/>
      <c r="L721" s="157"/>
      <c r="M721" s="162"/>
      <c r="T721" s="163"/>
      <c r="AT721" s="158" t="s">
        <v>455</v>
      </c>
      <c r="AU721" s="158" t="s">
        <v>90</v>
      </c>
      <c r="AV721" s="12" t="s">
        <v>90</v>
      </c>
      <c r="AW721" s="12" t="s">
        <v>37</v>
      </c>
      <c r="AX721" s="12" t="s">
        <v>81</v>
      </c>
      <c r="AY721" s="158" t="s">
        <v>309</v>
      </c>
    </row>
    <row r="722" spans="2:65" s="12" customFormat="1" x14ac:dyDescent="0.2">
      <c r="B722" s="157"/>
      <c r="D722" s="155" t="s">
        <v>455</v>
      </c>
      <c r="E722" s="158" t="s">
        <v>1</v>
      </c>
      <c r="F722" s="159" t="s">
        <v>2102</v>
      </c>
      <c r="H722" s="160">
        <v>15.95</v>
      </c>
      <c r="I722" s="161"/>
      <c r="L722" s="157"/>
      <c r="M722" s="162"/>
      <c r="T722" s="163"/>
      <c r="AT722" s="158" t="s">
        <v>455</v>
      </c>
      <c r="AU722" s="158" t="s">
        <v>90</v>
      </c>
      <c r="AV722" s="12" t="s">
        <v>90</v>
      </c>
      <c r="AW722" s="12" t="s">
        <v>37</v>
      </c>
      <c r="AX722" s="12" t="s">
        <v>81</v>
      </c>
      <c r="AY722" s="158" t="s">
        <v>309</v>
      </c>
    </row>
    <row r="723" spans="2:65" s="12" customFormat="1" x14ac:dyDescent="0.2">
      <c r="B723" s="157"/>
      <c r="D723" s="155" t="s">
        <v>455</v>
      </c>
      <c r="E723" s="158" t="s">
        <v>1</v>
      </c>
      <c r="F723" s="159" t="s">
        <v>2103</v>
      </c>
      <c r="H723" s="160">
        <v>27.5</v>
      </c>
      <c r="I723" s="161"/>
      <c r="L723" s="157"/>
      <c r="M723" s="162"/>
      <c r="T723" s="163"/>
      <c r="AT723" s="158" t="s">
        <v>455</v>
      </c>
      <c r="AU723" s="158" t="s">
        <v>90</v>
      </c>
      <c r="AV723" s="12" t="s">
        <v>90</v>
      </c>
      <c r="AW723" s="12" t="s">
        <v>37</v>
      </c>
      <c r="AX723" s="12" t="s">
        <v>81</v>
      </c>
      <c r="AY723" s="158" t="s">
        <v>309</v>
      </c>
    </row>
    <row r="724" spans="2:65" s="13" customFormat="1" x14ac:dyDescent="0.2">
      <c r="B724" s="164"/>
      <c r="D724" s="155" t="s">
        <v>455</v>
      </c>
      <c r="E724" s="165" t="s">
        <v>1</v>
      </c>
      <c r="F724" s="166" t="s">
        <v>457</v>
      </c>
      <c r="H724" s="167">
        <v>3196.32</v>
      </c>
      <c r="I724" s="168"/>
      <c r="L724" s="164"/>
      <c r="M724" s="169"/>
      <c r="T724" s="170"/>
      <c r="AT724" s="165" t="s">
        <v>455</v>
      </c>
      <c r="AU724" s="165" t="s">
        <v>90</v>
      </c>
      <c r="AV724" s="13" t="s">
        <v>120</v>
      </c>
      <c r="AW724" s="13" t="s">
        <v>37</v>
      </c>
      <c r="AX724" s="13" t="s">
        <v>88</v>
      </c>
      <c r="AY724" s="165" t="s">
        <v>309</v>
      </c>
    </row>
    <row r="725" spans="2:65" s="1" customFormat="1" ht="24.2" customHeight="1" x14ac:dyDescent="0.2">
      <c r="B725" s="137"/>
      <c r="C725" s="182" t="s">
        <v>1378</v>
      </c>
      <c r="D725" s="182" t="s">
        <v>643</v>
      </c>
      <c r="E725" s="183" t="s">
        <v>2121</v>
      </c>
      <c r="F725" s="184" t="s">
        <v>2122</v>
      </c>
      <c r="G725" s="185" t="s">
        <v>360</v>
      </c>
      <c r="H725" s="186">
        <v>3725.3110000000001</v>
      </c>
      <c r="I725" s="187"/>
      <c r="J725" s="188">
        <f>ROUND(I725*H725,2)</f>
        <v>0</v>
      </c>
      <c r="K725" s="184" t="s">
        <v>366</v>
      </c>
      <c r="L725" s="189"/>
      <c r="M725" s="190" t="s">
        <v>1</v>
      </c>
      <c r="N725" s="191" t="s">
        <v>46</v>
      </c>
      <c r="P725" s="147">
        <f>O725*H725</f>
        <v>0</v>
      </c>
      <c r="Q725" s="147">
        <v>4.7000000000000002E-3</v>
      </c>
      <c r="R725" s="147">
        <f>Q725*H725</f>
        <v>17.5089617</v>
      </c>
      <c r="S725" s="147">
        <v>0</v>
      </c>
      <c r="T725" s="148">
        <f>S725*H725</f>
        <v>0</v>
      </c>
      <c r="AR725" s="149" t="s">
        <v>385</v>
      </c>
      <c r="AT725" s="149" t="s">
        <v>643</v>
      </c>
      <c r="AU725" s="149" t="s">
        <v>90</v>
      </c>
      <c r="AY725" s="17" t="s">
        <v>309</v>
      </c>
      <c r="BE725" s="150">
        <f>IF(N725="základní",J725,0)</f>
        <v>0</v>
      </c>
      <c r="BF725" s="150">
        <f>IF(N725="snížená",J725,0)</f>
        <v>0</v>
      </c>
      <c r="BG725" s="150">
        <f>IF(N725="zákl. přenesená",J725,0)</f>
        <v>0</v>
      </c>
      <c r="BH725" s="150">
        <f>IF(N725="sníž. přenesená",J725,0)</f>
        <v>0</v>
      </c>
      <c r="BI725" s="150">
        <f>IF(N725="nulová",J725,0)</f>
        <v>0</v>
      </c>
      <c r="BJ725" s="17" t="s">
        <v>88</v>
      </c>
      <c r="BK725" s="150">
        <f>ROUND(I725*H725,2)</f>
        <v>0</v>
      </c>
      <c r="BL725" s="17" t="s">
        <v>346</v>
      </c>
      <c r="BM725" s="149" t="s">
        <v>2123</v>
      </c>
    </row>
    <row r="726" spans="2:65" s="1" customFormat="1" ht="29.25" x14ac:dyDescent="0.2">
      <c r="B726" s="33"/>
      <c r="D726" s="155" t="s">
        <v>318</v>
      </c>
      <c r="F726" s="156" t="s">
        <v>2124</v>
      </c>
      <c r="I726" s="153"/>
      <c r="L726" s="33"/>
      <c r="M726" s="154"/>
      <c r="T726" s="57"/>
      <c r="AT726" s="17" t="s">
        <v>318</v>
      </c>
      <c r="AU726" s="17" t="s">
        <v>90</v>
      </c>
    </row>
    <row r="727" spans="2:65" s="12" customFormat="1" x14ac:dyDescent="0.2">
      <c r="B727" s="157"/>
      <c r="D727" s="155" t="s">
        <v>455</v>
      </c>
      <c r="F727" s="159" t="s">
        <v>2125</v>
      </c>
      <c r="H727" s="160">
        <v>3725.3110000000001</v>
      </c>
      <c r="I727" s="161"/>
      <c r="L727" s="157"/>
      <c r="M727" s="162"/>
      <c r="T727" s="163"/>
      <c r="AT727" s="158" t="s">
        <v>455</v>
      </c>
      <c r="AU727" s="158" t="s">
        <v>90</v>
      </c>
      <c r="AV727" s="12" t="s">
        <v>90</v>
      </c>
      <c r="AW727" s="12" t="s">
        <v>3</v>
      </c>
      <c r="AX727" s="12" t="s">
        <v>88</v>
      </c>
      <c r="AY727" s="158" t="s">
        <v>309</v>
      </c>
    </row>
    <row r="728" spans="2:65" s="1" customFormat="1" ht="16.5" customHeight="1" x14ac:dyDescent="0.2">
      <c r="B728" s="137"/>
      <c r="C728" s="138" t="s">
        <v>1381</v>
      </c>
      <c r="D728" s="138" t="s">
        <v>311</v>
      </c>
      <c r="E728" s="139" t="s">
        <v>2115</v>
      </c>
      <c r="F728" s="140" t="s">
        <v>2116</v>
      </c>
      <c r="G728" s="141" t="s">
        <v>360</v>
      </c>
      <c r="H728" s="142">
        <v>1229.915</v>
      </c>
      <c r="I728" s="143"/>
      <c r="J728" s="144">
        <f>ROUND(I728*H728,2)</f>
        <v>0</v>
      </c>
      <c r="K728" s="140" t="s">
        <v>610</v>
      </c>
      <c r="L728" s="33"/>
      <c r="M728" s="145" t="s">
        <v>1</v>
      </c>
      <c r="N728" s="146" t="s">
        <v>46</v>
      </c>
      <c r="P728" s="147">
        <f>O728*H728</f>
        <v>0</v>
      </c>
      <c r="Q728" s="147">
        <v>8.8000000000000003E-4</v>
      </c>
      <c r="R728" s="147">
        <f>Q728*H728</f>
        <v>1.0823252000000001</v>
      </c>
      <c r="S728" s="147">
        <v>0</v>
      </c>
      <c r="T728" s="148">
        <f>S728*H728</f>
        <v>0</v>
      </c>
      <c r="AR728" s="149" t="s">
        <v>346</v>
      </c>
      <c r="AT728" s="149" t="s">
        <v>311</v>
      </c>
      <c r="AU728" s="149" t="s">
        <v>90</v>
      </c>
      <c r="AY728" s="17" t="s">
        <v>309</v>
      </c>
      <c r="BE728" s="150">
        <f>IF(N728="základní",J728,0)</f>
        <v>0</v>
      </c>
      <c r="BF728" s="150">
        <f>IF(N728="snížená",J728,0)</f>
        <v>0</v>
      </c>
      <c r="BG728" s="150">
        <f>IF(N728="zákl. přenesená",J728,0)</f>
        <v>0</v>
      </c>
      <c r="BH728" s="150">
        <f>IF(N728="sníž. přenesená",J728,0)</f>
        <v>0</v>
      </c>
      <c r="BI728" s="150">
        <f>IF(N728="nulová",J728,0)</f>
        <v>0</v>
      </c>
      <c r="BJ728" s="17" t="s">
        <v>88</v>
      </c>
      <c r="BK728" s="150">
        <f>ROUND(I728*H728,2)</f>
        <v>0</v>
      </c>
      <c r="BL728" s="17" t="s">
        <v>346</v>
      </c>
      <c r="BM728" s="149" t="s">
        <v>2126</v>
      </c>
    </row>
    <row r="729" spans="2:65" s="1" customFormat="1" x14ac:dyDescent="0.2">
      <c r="B729" s="33"/>
      <c r="D729" s="151" t="s">
        <v>316</v>
      </c>
      <c r="F729" s="152" t="s">
        <v>2118</v>
      </c>
      <c r="I729" s="153"/>
      <c r="L729" s="33"/>
      <c r="M729" s="154"/>
      <c r="T729" s="57"/>
      <c r="AT729" s="17" t="s">
        <v>316</v>
      </c>
      <c r="AU729" s="17" t="s">
        <v>90</v>
      </c>
    </row>
    <row r="730" spans="2:65" s="14" customFormat="1" x14ac:dyDescent="0.2">
      <c r="B730" s="176"/>
      <c r="D730" s="155" t="s">
        <v>455</v>
      </c>
      <c r="E730" s="177" t="s">
        <v>1</v>
      </c>
      <c r="F730" s="178" t="s">
        <v>1944</v>
      </c>
      <c r="H730" s="177" t="s">
        <v>1</v>
      </c>
      <c r="I730" s="179"/>
      <c r="L730" s="176"/>
      <c r="M730" s="180"/>
      <c r="T730" s="181"/>
      <c r="AT730" s="177" t="s">
        <v>455</v>
      </c>
      <c r="AU730" s="177" t="s">
        <v>90</v>
      </c>
      <c r="AV730" s="14" t="s">
        <v>88</v>
      </c>
      <c r="AW730" s="14" t="s">
        <v>37</v>
      </c>
      <c r="AX730" s="14" t="s">
        <v>81</v>
      </c>
      <c r="AY730" s="177" t="s">
        <v>309</v>
      </c>
    </row>
    <row r="731" spans="2:65" s="12" customFormat="1" x14ac:dyDescent="0.2">
      <c r="B731" s="157"/>
      <c r="D731" s="155" t="s">
        <v>455</v>
      </c>
      <c r="E731" s="158" t="s">
        <v>1</v>
      </c>
      <c r="F731" s="159" t="s">
        <v>2098</v>
      </c>
      <c r="H731" s="160">
        <v>886.21</v>
      </c>
      <c r="I731" s="161"/>
      <c r="L731" s="157"/>
      <c r="M731" s="162"/>
      <c r="T731" s="163"/>
      <c r="AT731" s="158" t="s">
        <v>455</v>
      </c>
      <c r="AU731" s="158" t="s">
        <v>90</v>
      </c>
      <c r="AV731" s="12" t="s">
        <v>90</v>
      </c>
      <c r="AW731" s="12" t="s">
        <v>37</v>
      </c>
      <c r="AX731" s="12" t="s">
        <v>81</v>
      </c>
      <c r="AY731" s="158" t="s">
        <v>309</v>
      </c>
    </row>
    <row r="732" spans="2:65" s="12" customFormat="1" x14ac:dyDescent="0.2">
      <c r="B732" s="157"/>
      <c r="D732" s="155" t="s">
        <v>455</v>
      </c>
      <c r="E732" s="158" t="s">
        <v>1</v>
      </c>
      <c r="F732" s="159" t="s">
        <v>2100</v>
      </c>
      <c r="H732" s="160">
        <v>104.625</v>
      </c>
      <c r="I732" s="161"/>
      <c r="L732" s="157"/>
      <c r="M732" s="162"/>
      <c r="T732" s="163"/>
      <c r="AT732" s="158" t="s">
        <v>455</v>
      </c>
      <c r="AU732" s="158" t="s">
        <v>90</v>
      </c>
      <c r="AV732" s="12" t="s">
        <v>90</v>
      </c>
      <c r="AW732" s="12" t="s">
        <v>37</v>
      </c>
      <c r="AX732" s="12" t="s">
        <v>81</v>
      </c>
      <c r="AY732" s="158" t="s">
        <v>309</v>
      </c>
    </row>
    <row r="733" spans="2:65" s="12" customFormat="1" x14ac:dyDescent="0.2">
      <c r="B733" s="157"/>
      <c r="D733" s="155" t="s">
        <v>455</v>
      </c>
      <c r="E733" s="158" t="s">
        <v>1</v>
      </c>
      <c r="F733" s="159" t="s">
        <v>2101</v>
      </c>
      <c r="H733" s="160">
        <v>190.83</v>
      </c>
      <c r="I733" s="161"/>
      <c r="L733" s="157"/>
      <c r="M733" s="162"/>
      <c r="T733" s="163"/>
      <c r="AT733" s="158" t="s">
        <v>455</v>
      </c>
      <c r="AU733" s="158" t="s">
        <v>90</v>
      </c>
      <c r="AV733" s="12" t="s">
        <v>90</v>
      </c>
      <c r="AW733" s="12" t="s">
        <v>37</v>
      </c>
      <c r="AX733" s="12" t="s">
        <v>81</v>
      </c>
      <c r="AY733" s="158" t="s">
        <v>309</v>
      </c>
    </row>
    <row r="734" spans="2:65" s="12" customFormat="1" x14ac:dyDescent="0.2">
      <c r="B734" s="157"/>
      <c r="D734" s="155" t="s">
        <v>455</v>
      </c>
      <c r="E734" s="158" t="s">
        <v>1</v>
      </c>
      <c r="F734" s="159" t="s">
        <v>1969</v>
      </c>
      <c r="H734" s="160">
        <v>48.25</v>
      </c>
      <c r="I734" s="161"/>
      <c r="L734" s="157"/>
      <c r="M734" s="162"/>
      <c r="T734" s="163"/>
      <c r="AT734" s="158" t="s">
        <v>455</v>
      </c>
      <c r="AU734" s="158" t="s">
        <v>90</v>
      </c>
      <c r="AV734" s="12" t="s">
        <v>90</v>
      </c>
      <c r="AW734" s="12" t="s">
        <v>37</v>
      </c>
      <c r="AX734" s="12" t="s">
        <v>81</v>
      </c>
      <c r="AY734" s="158" t="s">
        <v>309</v>
      </c>
    </row>
    <row r="735" spans="2:65" s="13" customFormat="1" x14ac:dyDescent="0.2">
      <c r="B735" s="164"/>
      <c r="D735" s="155" t="s">
        <v>455</v>
      </c>
      <c r="E735" s="165" t="s">
        <v>1</v>
      </c>
      <c r="F735" s="166" t="s">
        <v>457</v>
      </c>
      <c r="H735" s="167">
        <v>1229.915</v>
      </c>
      <c r="I735" s="168"/>
      <c r="L735" s="164"/>
      <c r="M735" s="169"/>
      <c r="T735" s="170"/>
      <c r="AT735" s="165" t="s">
        <v>455</v>
      </c>
      <c r="AU735" s="165" t="s">
        <v>90</v>
      </c>
      <c r="AV735" s="13" t="s">
        <v>120</v>
      </c>
      <c r="AW735" s="13" t="s">
        <v>37</v>
      </c>
      <c r="AX735" s="13" t="s">
        <v>88</v>
      </c>
      <c r="AY735" s="165" t="s">
        <v>309</v>
      </c>
    </row>
    <row r="736" spans="2:65" s="1" customFormat="1" ht="24.2" customHeight="1" x14ac:dyDescent="0.2">
      <c r="B736" s="137"/>
      <c r="C736" s="182" t="s">
        <v>1383</v>
      </c>
      <c r="D736" s="182" t="s">
        <v>643</v>
      </c>
      <c r="E736" s="183" t="s">
        <v>2127</v>
      </c>
      <c r="F736" s="184" t="s">
        <v>2128</v>
      </c>
      <c r="G736" s="185" t="s">
        <v>360</v>
      </c>
      <c r="H736" s="186">
        <v>1433.4659999999999</v>
      </c>
      <c r="I736" s="187"/>
      <c r="J736" s="188">
        <f>ROUND(I736*H736,2)</f>
        <v>0</v>
      </c>
      <c r="K736" s="184" t="s">
        <v>366</v>
      </c>
      <c r="L736" s="189"/>
      <c r="M736" s="190" t="s">
        <v>1</v>
      </c>
      <c r="N736" s="191" t="s">
        <v>46</v>
      </c>
      <c r="P736" s="147">
        <f>O736*H736</f>
        <v>0</v>
      </c>
      <c r="Q736" s="147">
        <v>5.0000000000000001E-3</v>
      </c>
      <c r="R736" s="147">
        <f>Q736*H736</f>
        <v>7.1673299999999998</v>
      </c>
      <c r="S736" s="147">
        <v>0</v>
      </c>
      <c r="T736" s="148">
        <f>S736*H736</f>
        <v>0</v>
      </c>
      <c r="AR736" s="149" t="s">
        <v>385</v>
      </c>
      <c r="AT736" s="149" t="s">
        <v>643</v>
      </c>
      <c r="AU736" s="149" t="s">
        <v>90</v>
      </c>
      <c r="AY736" s="17" t="s">
        <v>309</v>
      </c>
      <c r="BE736" s="150">
        <f>IF(N736="základní",J736,0)</f>
        <v>0</v>
      </c>
      <c r="BF736" s="150">
        <f>IF(N736="snížená",J736,0)</f>
        <v>0</v>
      </c>
      <c r="BG736" s="150">
        <f>IF(N736="zákl. přenesená",J736,0)</f>
        <v>0</v>
      </c>
      <c r="BH736" s="150">
        <f>IF(N736="sníž. přenesená",J736,0)</f>
        <v>0</v>
      </c>
      <c r="BI736" s="150">
        <f>IF(N736="nulová",J736,0)</f>
        <v>0</v>
      </c>
      <c r="BJ736" s="17" t="s">
        <v>88</v>
      </c>
      <c r="BK736" s="150">
        <f>ROUND(I736*H736,2)</f>
        <v>0</v>
      </c>
      <c r="BL736" s="17" t="s">
        <v>346</v>
      </c>
      <c r="BM736" s="149" t="s">
        <v>2129</v>
      </c>
    </row>
    <row r="737" spans="2:65" s="1" customFormat="1" ht="19.5" x14ac:dyDescent="0.2">
      <c r="B737" s="33"/>
      <c r="D737" s="155" t="s">
        <v>318</v>
      </c>
      <c r="F737" s="156" t="s">
        <v>699</v>
      </c>
      <c r="I737" s="153"/>
      <c r="L737" s="33"/>
      <c r="M737" s="154"/>
      <c r="T737" s="57"/>
      <c r="AT737" s="17" t="s">
        <v>318</v>
      </c>
      <c r="AU737" s="17" t="s">
        <v>90</v>
      </c>
    </row>
    <row r="738" spans="2:65" s="12" customFormat="1" x14ac:dyDescent="0.2">
      <c r="B738" s="157"/>
      <c r="D738" s="155" t="s">
        <v>455</v>
      </c>
      <c r="F738" s="159" t="s">
        <v>2130</v>
      </c>
      <c r="H738" s="160">
        <v>1433.4659999999999</v>
      </c>
      <c r="I738" s="161"/>
      <c r="L738" s="157"/>
      <c r="M738" s="162"/>
      <c r="T738" s="163"/>
      <c r="AT738" s="158" t="s">
        <v>455</v>
      </c>
      <c r="AU738" s="158" t="s">
        <v>90</v>
      </c>
      <c r="AV738" s="12" t="s">
        <v>90</v>
      </c>
      <c r="AW738" s="12" t="s">
        <v>3</v>
      </c>
      <c r="AX738" s="12" t="s">
        <v>88</v>
      </c>
      <c r="AY738" s="158" t="s">
        <v>309</v>
      </c>
    </row>
    <row r="739" spans="2:65" s="1" customFormat="1" ht="16.5" customHeight="1" x14ac:dyDescent="0.2">
      <c r="B739" s="137"/>
      <c r="C739" s="138" t="s">
        <v>1385</v>
      </c>
      <c r="D739" s="138" t="s">
        <v>311</v>
      </c>
      <c r="E739" s="139" t="s">
        <v>2115</v>
      </c>
      <c r="F739" s="140" t="s">
        <v>2116</v>
      </c>
      <c r="G739" s="141" t="s">
        <v>360</v>
      </c>
      <c r="H739" s="142">
        <v>1770.925</v>
      </c>
      <c r="I739" s="143"/>
      <c r="J739" s="144">
        <f>ROUND(I739*H739,2)</f>
        <v>0</v>
      </c>
      <c r="K739" s="140" t="s">
        <v>610</v>
      </c>
      <c r="L739" s="33"/>
      <c r="M739" s="145" t="s">
        <v>1</v>
      </c>
      <c r="N739" s="146" t="s">
        <v>46</v>
      </c>
      <c r="P739" s="147">
        <f>O739*H739</f>
        <v>0</v>
      </c>
      <c r="Q739" s="147">
        <v>8.8000000000000003E-4</v>
      </c>
      <c r="R739" s="147">
        <f>Q739*H739</f>
        <v>1.558414</v>
      </c>
      <c r="S739" s="147">
        <v>0</v>
      </c>
      <c r="T739" s="148">
        <f>S739*H739</f>
        <v>0</v>
      </c>
      <c r="AR739" s="149" t="s">
        <v>346</v>
      </c>
      <c r="AT739" s="149" t="s">
        <v>311</v>
      </c>
      <c r="AU739" s="149" t="s">
        <v>90</v>
      </c>
      <c r="AY739" s="17" t="s">
        <v>309</v>
      </c>
      <c r="BE739" s="150">
        <f>IF(N739="základní",J739,0)</f>
        <v>0</v>
      </c>
      <c r="BF739" s="150">
        <f>IF(N739="snížená",J739,0)</f>
        <v>0</v>
      </c>
      <c r="BG739" s="150">
        <f>IF(N739="zákl. přenesená",J739,0)</f>
        <v>0</v>
      </c>
      <c r="BH739" s="150">
        <f>IF(N739="sníž. přenesená",J739,0)</f>
        <v>0</v>
      </c>
      <c r="BI739" s="150">
        <f>IF(N739="nulová",J739,0)</f>
        <v>0</v>
      </c>
      <c r="BJ739" s="17" t="s">
        <v>88</v>
      </c>
      <c r="BK739" s="150">
        <f>ROUND(I739*H739,2)</f>
        <v>0</v>
      </c>
      <c r="BL739" s="17" t="s">
        <v>346</v>
      </c>
      <c r="BM739" s="149" t="s">
        <v>2131</v>
      </c>
    </row>
    <row r="740" spans="2:65" s="1" customFormat="1" x14ac:dyDescent="0.2">
      <c r="B740" s="33"/>
      <c r="D740" s="151" t="s">
        <v>316</v>
      </c>
      <c r="F740" s="152" t="s">
        <v>2118</v>
      </c>
      <c r="I740" s="153"/>
      <c r="L740" s="33"/>
      <c r="M740" s="154"/>
      <c r="T740" s="57"/>
      <c r="AT740" s="17" t="s">
        <v>316</v>
      </c>
      <c r="AU740" s="17" t="s">
        <v>90</v>
      </c>
    </row>
    <row r="741" spans="2:65" s="14" customFormat="1" x14ac:dyDescent="0.2">
      <c r="B741" s="176"/>
      <c r="D741" s="155" t="s">
        <v>455</v>
      </c>
      <c r="E741" s="177" t="s">
        <v>1</v>
      </c>
      <c r="F741" s="178" t="s">
        <v>1944</v>
      </c>
      <c r="H741" s="177" t="s">
        <v>1</v>
      </c>
      <c r="I741" s="179"/>
      <c r="L741" s="176"/>
      <c r="M741" s="180"/>
      <c r="T741" s="181"/>
      <c r="AT741" s="177" t="s">
        <v>455</v>
      </c>
      <c r="AU741" s="177" t="s">
        <v>90</v>
      </c>
      <c r="AV741" s="14" t="s">
        <v>88</v>
      </c>
      <c r="AW741" s="14" t="s">
        <v>37</v>
      </c>
      <c r="AX741" s="14" t="s">
        <v>81</v>
      </c>
      <c r="AY741" s="177" t="s">
        <v>309</v>
      </c>
    </row>
    <row r="742" spans="2:65" s="12" customFormat="1" x14ac:dyDescent="0.2">
      <c r="B742" s="157"/>
      <c r="D742" s="155" t="s">
        <v>455</v>
      </c>
      <c r="E742" s="158" t="s">
        <v>1</v>
      </c>
      <c r="F742" s="159" t="s">
        <v>2099</v>
      </c>
      <c r="H742" s="160">
        <v>1627.5</v>
      </c>
      <c r="I742" s="161"/>
      <c r="L742" s="157"/>
      <c r="M742" s="162"/>
      <c r="T742" s="163"/>
      <c r="AT742" s="158" t="s">
        <v>455</v>
      </c>
      <c r="AU742" s="158" t="s">
        <v>90</v>
      </c>
      <c r="AV742" s="12" t="s">
        <v>90</v>
      </c>
      <c r="AW742" s="12" t="s">
        <v>37</v>
      </c>
      <c r="AX742" s="12" t="s">
        <v>81</v>
      </c>
      <c r="AY742" s="158" t="s">
        <v>309</v>
      </c>
    </row>
    <row r="743" spans="2:65" s="12" customFormat="1" x14ac:dyDescent="0.2">
      <c r="B743" s="157"/>
      <c r="D743" s="155" t="s">
        <v>455</v>
      </c>
      <c r="E743" s="158" t="s">
        <v>1</v>
      </c>
      <c r="F743" s="159" t="s">
        <v>2132</v>
      </c>
      <c r="H743" s="160">
        <v>99.974999999999994</v>
      </c>
      <c r="I743" s="161"/>
      <c r="L743" s="157"/>
      <c r="M743" s="162"/>
      <c r="T743" s="163"/>
      <c r="AT743" s="158" t="s">
        <v>455</v>
      </c>
      <c r="AU743" s="158" t="s">
        <v>90</v>
      </c>
      <c r="AV743" s="12" t="s">
        <v>90</v>
      </c>
      <c r="AW743" s="12" t="s">
        <v>37</v>
      </c>
      <c r="AX743" s="12" t="s">
        <v>81</v>
      </c>
      <c r="AY743" s="158" t="s">
        <v>309</v>
      </c>
    </row>
    <row r="744" spans="2:65" s="12" customFormat="1" x14ac:dyDescent="0.2">
      <c r="B744" s="157"/>
      <c r="D744" s="155" t="s">
        <v>455</v>
      </c>
      <c r="E744" s="158" t="s">
        <v>1</v>
      </c>
      <c r="F744" s="159" t="s">
        <v>2102</v>
      </c>
      <c r="H744" s="160">
        <v>15.95</v>
      </c>
      <c r="I744" s="161"/>
      <c r="L744" s="157"/>
      <c r="M744" s="162"/>
      <c r="T744" s="163"/>
      <c r="AT744" s="158" t="s">
        <v>455</v>
      </c>
      <c r="AU744" s="158" t="s">
        <v>90</v>
      </c>
      <c r="AV744" s="12" t="s">
        <v>90</v>
      </c>
      <c r="AW744" s="12" t="s">
        <v>37</v>
      </c>
      <c r="AX744" s="12" t="s">
        <v>81</v>
      </c>
      <c r="AY744" s="158" t="s">
        <v>309</v>
      </c>
    </row>
    <row r="745" spans="2:65" s="12" customFormat="1" x14ac:dyDescent="0.2">
      <c r="B745" s="157"/>
      <c r="D745" s="155" t="s">
        <v>455</v>
      </c>
      <c r="E745" s="158" t="s">
        <v>1</v>
      </c>
      <c r="F745" s="159" t="s">
        <v>2103</v>
      </c>
      <c r="H745" s="160">
        <v>27.5</v>
      </c>
      <c r="I745" s="161"/>
      <c r="L745" s="157"/>
      <c r="M745" s="162"/>
      <c r="T745" s="163"/>
      <c r="AT745" s="158" t="s">
        <v>455</v>
      </c>
      <c r="AU745" s="158" t="s">
        <v>90</v>
      </c>
      <c r="AV745" s="12" t="s">
        <v>90</v>
      </c>
      <c r="AW745" s="12" t="s">
        <v>37</v>
      </c>
      <c r="AX745" s="12" t="s">
        <v>81</v>
      </c>
      <c r="AY745" s="158" t="s">
        <v>309</v>
      </c>
    </row>
    <row r="746" spans="2:65" s="13" customFormat="1" x14ac:dyDescent="0.2">
      <c r="B746" s="164"/>
      <c r="D746" s="155" t="s">
        <v>455</v>
      </c>
      <c r="E746" s="165" t="s">
        <v>1</v>
      </c>
      <c r="F746" s="166" t="s">
        <v>457</v>
      </c>
      <c r="H746" s="167">
        <v>1770.925</v>
      </c>
      <c r="I746" s="168"/>
      <c r="L746" s="164"/>
      <c r="M746" s="169"/>
      <c r="T746" s="170"/>
      <c r="AT746" s="165" t="s">
        <v>455</v>
      </c>
      <c r="AU746" s="165" t="s">
        <v>90</v>
      </c>
      <c r="AV746" s="13" t="s">
        <v>120</v>
      </c>
      <c r="AW746" s="13" t="s">
        <v>37</v>
      </c>
      <c r="AX746" s="13" t="s">
        <v>88</v>
      </c>
      <c r="AY746" s="165" t="s">
        <v>309</v>
      </c>
    </row>
    <row r="747" spans="2:65" s="1" customFormat="1" ht="24.2" customHeight="1" x14ac:dyDescent="0.2">
      <c r="B747" s="137"/>
      <c r="C747" s="182" t="s">
        <v>1391</v>
      </c>
      <c r="D747" s="182" t="s">
        <v>643</v>
      </c>
      <c r="E747" s="183" t="s">
        <v>2133</v>
      </c>
      <c r="F747" s="184" t="s">
        <v>2134</v>
      </c>
      <c r="G747" s="185" t="s">
        <v>360</v>
      </c>
      <c r="H747" s="186">
        <v>2064.0129999999999</v>
      </c>
      <c r="I747" s="187"/>
      <c r="J747" s="188">
        <f>ROUND(I747*H747,2)</f>
        <v>0</v>
      </c>
      <c r="K747" s="184" t="s">
        <v>366</v>
      </c>
      <c r="L747" s="189"/>
      <c r="M747" s="190" t="s">
        <v>1</v>
      </c>
      <c r="N747" s="191" t="s">
        <v>46</v>
      </c>
      <c r="P747" s="147">
        <f>O747*H747</f>
        <v>0</v>
      </c>
      <c r="Q747" s="147">
        <v>6.6E-3</v>
      </c>
      <c r="R747" s="147">
        <f>Q747*H747</f>
        <v>13.6224858</v>
      </c>
      <c r="S747" s="147">
        <v>0</v>
      </c>
      <c r="T747" s="148">
        <f>S747*H747</f>
        <v>0</v>
      </c>
      <c r="AR747" s="149" t="s">
        <v>385</v>
      </c>
      <c r="AT747" s="149" t="s">
        <v>643</v>
      </c>
      <c r="AU747" s="149" t="s">
        <v>90</v>
      </c>
      <c r="AY747" s="17" t="s">
        <v>309</v>
      </c>
      <c r="BE747" s="150">
        <f>IF(N747="základní",J747,0)</f>
        <v>0</v>
      </c>
      <c r="BF747" s="150">
        <f>IF(N747="snížená",J747,0)</f>
        <v>0</v>
      </c>
      <c r="BG747" s="150">
        <f>IF(N747="zákl. přenesená",J747,0)</f>
        <v>0</v>
      </c>
      <c r="BH747" s="150">
        <f>IF(N747="sníž. přenesená",J747,0)</f>
        <v>0</v>
      </c>
      <c r="BI747" s="150">
        <f>IF(N747="nulová",J747,0)</f>
        <v>0</v>
      </c>
      <c r="BJ747" s="17" t="s">
        <v>88</v>
      </c>
      <c r="BK747" s="150">
        <f>ROUND(I747*H747,2)</f>
        <v>0</v>
      </c>
      <c r="BL747" s="17" t="s">
        <v>346</v>
      </c>
      <c r="BM747" s="149" t="s">
        <v>2135</v>
      </c>
    </row>
    <row r="748" spans="2:65" s="1" customFormat="1" ht="19.5" x14ac:dyDescent="0.2">
      <c r="B748" s="33"/>
      <c r="D748" s="155" t="s">
        <v>318</v>
      </c>
      <c r="F748" s="156" t="s">
        <v>699</v>
      </c>
      <c r="I748" s="153"/>
      <c r="L748" s="33"/>
      <c r="M748" s="154"/>
      <c r="T748" s="57"/>
      <c r="AT748" s="17" t="s">
        <v>318</v>
      </c>
      <c r="AU748" s="17" t="s">
        <v>90</v>
      </c>
    </row>
    <row r="749" spans="2:65" s="12" customFormat="1" x14ac:dyDescent="0.2">
      <c r="B749" s="157"/>
      <c r="D749" s="155" t="s">
        <v>455</v>
      </c>
      <c r="F749" s="159" t="s">
        <v>2136</v>
      </c>
      <c r="H749" s="160">
        <v>2064.0129999999999</v>
      </c>
      <c r="I749" s="161"/>
      <c r="L749" s="157"/>
      <c r="M749" s="162"/>
      <c r="T749" s="163"/>
      <c r="AT749" s="158" t="s">
        <v>455</v>
      </c>
      <c r="AU749" s="158" t="s">
        <v>90</v>
      </c>
      <c r="AV749" s="12" t="s">
        <v>90</v>
      </c>
      <c r="AW749" s="12" t="s">
        <v>3</v>
      </c>
      <c r="AX749" s="12" t="s">
        <v>88</v>
      </c>
      <c r="AY749" s="158" t="s">
        <v>309</v>
      </c>
    </row>
    <row r="750" spans="2:65" s="1" customFormat="1" ht="16.5" customHeight="1" x14ac:dyDescent="0.2">
      <c r="B750" s="137"/>
      <c r="C750" s="138" t="s">
        <v>1394</v>
      </c>
      <c r="D750" s="138" t="s">
        <v>311</v>
      </c>
      <c r="E750" s="139" t="s">
        <v>2137</v>
      </c>
      <c r="F750" s="140" t="s">
        <v>2138</v>
      </c>
      <c r="G750" s="141" t="s">
        <v>360</v>
      </c>
      <c r="H750" s="142">
        <v>3148.07</v>
      </c>
      <c r="I750" s="143"/>
      <c r="J750" s="144">
        <f>ROUND(I750*H750,2)</f>
        <v>0</v>
      </c>
      <c r="K750" s="140" t="s">
        <v>610</v>
      </c>
      <c r="L750" s="33"/>
      <c r="M750" s="145" t="s">
        <v>1</v>
      </c>
      <c r="N750" s="146" t="s">
        <v>46</v>
      </c>
      <c r="P750" s="147">
        <f>O750*H750</f>
        <v>0</v>
      </c>
      <c r="Q750" s="147">
        <v>0</v>
      </c>
      <c r="R750" s="147">
        <f>Q750*H750</f>
        <v>0</v>
      </c>
      <c r="S750" s="147">
        <v>0</v>
      </c>
      <c r="T750" s="148">
        <f>S750*H750</f>
        <v>0</v>
      </c>
      <c r="AR750" s="149" t="s">
        <v>346</v>
      </c>
      <c r="AT750" s="149" t="s">
        <v>311</v>
      </c>
      <c r="AU750" s="149" t="s">
        <v>90</v>
      </c>
      <c r="AY750" s="17" t="s">
        <v>309</v>
      </c>
      <c r="BE750" s="150">
        <f>IF(N750="základní",J750,0)</f>
        <v>0</v>
      </c>
      <c r="BF750" s="150">
        <f>IF(N750="snížená",J750,0)</f>
        <v>0</v>
      </c>
      <c r="BG750" s="150">
        <f>IF(N750="zákl. přenesená",J750,0)</f>
        <v>0</v>
      </c>
      <c r="BH750" s="150">
        <f>IF(N750="sníž. přenesená",J750,0)</f>
        <v>0</v>
      </c>
      <c r="BI750" s="150">
        <f>IF(N750="nulová",J750,0)</f>
        <v>0</v>
      </c>
      <c r="BJ750" s="17" t="s">
        <v>88</v>
      </c>
      <c r="BK750" s="150">
        <f>ROUND(I750*H750,2)</f>
        <v>0</v>
      </c>
      <c r="BL750" s="17" t="s">
        <v>346</v>
      </c>
      <c r="BM750" s="149" t="s">
        <v>2139</v>
      </c>
    </row>
    <row r="751" spans="2:65" s="1" customFormat="1" x14ac:dyDescent="0.2">
      <c r="B751" s="33"/>
      <c r="D751" s="151" t="s">
        <v>316</v>
      </c>
      <c r="F751" s="152" t="s">
        <v>2140</v>
      </c>
      <c r="I751" s="153"/>
      <c r="L751" s="33"/>
      <c r="M751" s="154"/>
      <c r="T751" s="57"/>
      <c r="AT751" s="17" t="s">
        <v>316</v>
      </c>
      <c r="AU751" s="17" t="s">
        <v>90</v>
      </c>
    </row>
    <row r="752" spans="2:65" s="14" customFormat="1" x14ac:dyDescent="0.2">
      <c r="B752" s="176"/>
      <c r="D752" s="155" t="s">
        <v>455</v>
      </c>
      <c r="E752" s="177" t="s">
        <v>1</v>
      </c>
      <c r="F752" s="178" t="s">
        <v>1944</v>
      </c>
      <c r="H752" s="177" t="s">
        <v>1</v>
      </c>
      <c r="I752" s="179"/>
      <c r="L752" s="176"/>
      <c r="M752" s="180"/>
      <c r="T752" s="181"/>
      <c r="AT752" s="177" t="s">
        <v>455</v>
      </c>
      <c r="AU752" s="177" t="s">
        <v>90</v>
      </c>
      <c r="AV752" s="14" t="s">
        <v>88</v>
      </c>
      <c r="AW752" s="14" t="s">
        <v>37</v>
      </c>
      <c r="AX752" s="14" t="s">
        <v>81</v>
      </c>
      <c r="AY752" s="177" t="s">
        <v>309</v>
      </c>
    </row>
    <row r="753" spans="2:65" s="12" customFormat="1" x14ac:dyDescent="0.2">
      <c r="B753" s="157"/>
      <c r="D753" s="155" t="s">
        <v>455</v>
      </c>
      <c r="E753" s="158" t="s">
        <v>1</v>
      </c>
      <c r="F753" s="159" t="s">
        <v>2098</v>
      </c>
      <c r="H753" s="160">
        <v>886.21</v>
      </c>
      <c r="I753" s="161"/>
      <c r="L753" s="157"/>
      <c r="M753" s="162"/>
      <c r="T753" s="163"/>
      <c r="AT753" s="158" t="s">
        <v>455</v>
      </c>
      <c r="AU753" s="158" t="s">
        <v>90</v>
      </c>
      <c r="AV753" s="12" t="s">
        <v>90</v>
      </c>
      <c r="AW753" s="12" t="s">
        <v>37</v>
      </c>
      <c r="AX753" s="12" t="s">
        <v>81</v>
      </c>
      <c r="AY753" s="158" t="s">
        <v>309</v>
      </c>
    </row>
    <row r="754" spans="2:65" s="12" customFormat="1" x14ac:dyDescent="0.2">
      <c r="B754" s="157"/>
      <c r="D754" s="155" t="s">
        <v>455</v>
      </c>
      <c r="E754" s="158" t="s">
        <v>1</v>
      </c>
      <c r="F754" s="159" t="s">
        <v>2099</v>
      </c>
      <c r="H754" s="160">
        <v>1627.5</v>
      </c>
      <c r="I754" s="161"/>
      <c r="L754" s="157"/>
      <c r="M754" s="162"/>
      <c r="T754" s="163"/>
      <c r="AT754" s="158" t="s">
        <v>455</v>
      </c>
      <c r="AU754" s="158" t="s">
        <v>90</v>
      </c>
      <c r="AV754" s="12" t="s">
        <v>90</v>
      </c>
      <c r="AW754" s="12" t="s">
        <v>37</v>
      </c>
      <c r="AX754" s="12" t="s">
        <v>81</v>
      </c>
      <c r="AY754" s="158" t="s">
        <v>309</v>
      </c>
    </row>
    <row r="755" spans="2:65" s="12" customFormat="1" x14ac:dyDescent="0.2">
      <c r="B755" s="157"/>
      <c r="D755" s="155" t="s">
        <v>455</v>
      </c>
      <c r="E755" s="158" t="s">
        <v>1</v>
      </c>
      <c r="F755" s="159" t="s">
        <v>2119</v>
      </c>
      <c r="H755" s="160">
        <v>209.25</v>
      </c>
      <c r="I755" s="161"/>
      <c r="L755" s="157"/>
      <c r="M755" s="162"/>
      <c r="T755" s="163"/>
      <c r="AT755" s="158" t="s">
        <v>455</v>
      </c>
      <c r="AU755" s="158" t="s">
        <v>90</v>
      </c>
      <c r="AV755" s="12" t="s">
        <v>90</v>
      </c>
      <c r="AW755" s="12" t="s">
        <v>37</v>
      </c>
      <c r="AX755" s="12" t="s">
        <v>81</v>
      </c>
      <c r="AY755" s="158" t="s">
        <v>309</v>
      </c>
    </row>
    <row r="756" spans="2:65" s="12" customFormat="1" x14ac:dyDescent="0.2">
      <c r="B756" s="157"/>
      <c r="D756" s="155" t="s">
        <v>455</v>
      </c>
      <c r="E756" s="158" t="s">
        <v>1</v>
      </c>
      <c r="F756" s="159" t="s">
        <v>2120</v>
      </c>
      <c r="H756" s="160">
        <v>381.66</v>
      </c>
      <c r="I756" s="161"/>
      <c r="L756" s="157"/>
      <c r="M756" s="162"/>
      <c r="T756" s="163"/>
      <c r="AT756" s="158" t="s">
        <v>455</v>
      </c>
      <c r="AU756" s="158" t="s">
        <v>90</v>
      </c>
      <c r="AV756" s="12" t="s">
        <v>90</v>
      </c>
      <c r="AW756" s="12" t="s">
        <v>37</v>
      </c>
      <c r="AX756" s="12" t="s">
        <v>81</v>
      </c>
      <c r="AY756" s="158" t="s">
        <v>309</v>
      </c>
    </row>
    <row r="757" spans="2:65" s="12" customFormat="1" x14ac:dyDescent="0.2">
      <c r="B757" s="157"/>
      <c r="D757" s="155" t="s">
        <v>455</v>
      </c>
      <c r="E757" s="158" t="s">
        <v>1</v>
      </c>
      <c r="F757" s="159" t="s">
        <v>2102</v>
      </c>
      <c r="H757" s="160">
        <v>15.95</v>
      </c>
      <c r="I757" s="161"/>
      <c r="L757" s="157"/>
      <c r="M757" s="162"/>
      <c r="T757" s="163"/>
      <c r="AT757" s="158" t="s">
        <v>455</v>
      </c>
      <c r="AU757" s="158" t="s">
        <v>90</v>
      </c>
      <c r="AV757" s="12" t="s">
        <v>90</v>
      </c>
      <c r="AW757" s="12" t="s">
        <v>37</v>
      </c>
      <c r="AX757" s="12" t="s">
        <v>81</v>
      </c>
      <c r="AY757" s="158" t="s">
        <v>309</v>
      </c>
    </row>
    <row r="758" spans="2:65" s="12" customFormat="1" x14ac:dyDescent="0.2">
      <c r="B758" s="157"/>
      <c r="D758" s="155" t="s">
        <v>455</v>
      </c>
      <c r="E758" s="158" t="s">
        <v>1</v>
      </c>
      <c r="F758" s="159" t="s">
        <v>2103</v>
      </c>
      <c r="H758" s="160">
        <v>27.5</v>
      </c>
      <c r="I758" s="161"/>
      <c r="L758" s="157"/>
      <c r="M758" s="162"/>
      <c r="T758" s="163"/>
      <c r="AT758" s="158" t="s">
        <v>455</v>
      </c>
      <c r="AU758" s="158" t="s">
        <v>90</v>
      </c>
      <c r="AV758" s="12" t="s">
        <v>90</v>
      </c>
      <c r="AW758" s="12" t="s">
        <v>37</v>
      </c>
      <c r="AX758" s="12" t="s">
        <v>81</v>
      </c>
      <c r="AY758" s="158" t="s">
        <v>309</v>
      </c>
    </row>
    <row r="759" spans="2:65" s="13" customFormat="1" x14ac:dyDescent="0.2">
      <c r="B759" s="164"/>
      <c r="D759" s="155" t="s">
        <v>455</v>
      </c>
      <c r="E759" s="165" t="s">
        <v>1</v>
      </c>
      <c r="F759" s="166" t="s">
        <v>457</v>
      </c>
      <c r="H759" s="167">
        <v>3148.07</v>
      </c>
      <c r="I759" s="168"/>
      <c r="L759" s="164"/>
      <c r="M759" s="169"/>
      <c r="T759" s="170"/>
      <c r="AT759" s="165" t="s">
        <v>455</v>
      </c>
      <c r="AU759" s="165" t="s">
        <v>90</v>
      </c>
      <c r="AV759" s="13" t="s">
        <v>120</v>
      </c>
      <c r="AW759" s="13" t="s">
        <v>37</v>
      </c>
      <c r="AX759" s="13" t="s">
        <v>88</v>
      </c>
      <c r="AY759" s="165" t="s">
        <v>309</v>
      </c>
    </row>
    <row r="760" spans="2:65" s="1" customFormat="1" ht="16.5" customHeight="1" x14ac:dyDescent="0.2">
      <c r="B760" s="137"/>
      <c r="C760" s="182" t="s">
        <v>1396</v>
      </c>
      <c r="D760" s="182" t="s">
        <v>643</v>
      </c>
      <c r="E760" s="183" t="s">
        <v>2141</v>
      </c>
      <c r="F760" s="184" t="s">
        <v>2142</v>
      </c>
      <c r="G760" s="185" t="s">
        <v>360</v>
      </c>
      <c r="H760" s="186">
        <v>3636.0210000000002</v>
      </c>
      <c r="I760" s="187"/>
      <c r="J760" s="188">
        <f>ROUND(I760*H760,2)</f>
        <v>0</v>
      </c>
      <c r="K760" s="184" t="s">
        <v>610</v>
      </c>
      <c r="L760" s="189"/>
      <c r="M760" s="190" t="s">
        <v>1</v>
      </c>
      <c r="N760" s="191" t="s">
        <v>46</v>
      </c>
      <c r="P760" s="147">
        <f>O760*H760</f>
        <v>0</v>
      </c>
      <c r="Q760" s="147">
        <v>5.0000000000000001E-4</v>
      </c>
      <c r="R760" s="147">
        <f>Q760*H760</f>
        <v>1.8180105000000002</v>
      </c>
      <c r="S760" s="147">
        <v>0</v>
      </c>
      <c r="T760" s="148">
        <f>S760*H760</f>
        <v>0</v>
      </c>
      <c r="AR760" s="149" t="s">
        <v>385</v>
      </c>
      <c r="AT760" s="149" t="s">
        <v>643</v>
      </c>
      <c r="AU760" s="149" t="s">
        <v>90</v>
      </c>
      <c r="AY760" s="17" t="s">
        <v>309</v>
      </c>
      <c r="BE760" s="150">
        <f>IF(N760="základní",J760,0)</f>
        <v>0</v>
      </c>
      <c r="BF760" s="150">
        <f>IF(N760="snížená",J760,0)</f>
        <v>0</v>
      </c>
      <c r="BG760" s="150">
        <f>IF(N760="zákl. přenesená",J760,0)</f>
        <v>0</v>
      </c>
      <c r="BH760" s="150">
        <f>IF(N760="sníž. přenesená",J760,0)</f>
        <v>0</v>
      </c>
      <c r="BI760" s="150">
        <f>IF(N760="nulová",J760,0)</f>
        <v>0</v>
      </c>
      <c r="BJ760" s="17" t="s">
        <v>88</v>
      </c>
      <c r="BK760" s="150">
        <f>ROUND(I760*H760,2)</f>
        <v>0</v>
      </c>
      <c r="BL760" s="17" t="s">
        <v>346</v>
      </c>
      <c r="BM760" s="149" t="s">
        <v>2143</v>
      </c>
    </row>
    <row r="761" spans="2:65" s="12" customFormat="1" x14ac:dyDescent="0.2">
      <c r="B761" s="157"/>
      <c r="D761" s="155" t="s">
        <v>455</v>
      </c>
      <c r="F761" s="159" t="s">
        <v>2144</v>
      </c>
      <c r="H761" s="160">
        <v>3636.0210000000002</v>
      </c>
      <c r="I761" s="161"/>
      <c r="L761" s="157"/>
      <c r="M761" s="162"/>
      <c r="T761" s="163"/>
      <c r="AT761" s="158" t="s">
        <v>455</v>
      </c>
      <c r="AU761" s="158" t="s">
        <v>90</v>
      </c>
      <c r="AV761" s="12" t="s">
        <v>90</v>
      </c>
      <c r="AW761" s="12" t="s">
        <v>3</v>
      </c>
      <c r="AX761" s="12" t="s">
        <v>88</v>
      </c>
      <c r="AY761" s="158" t="s">
        <v>309</v>
      </c>
    </row>
    <row r="762" spans="2:65" s="1" customFormat="1" ht="16.5" customHeight="1" x14ac:dyDescent="0.2">
      <c r="B762" s="137"/>
      <c r="C762" s="138" t="s">
        <v>1398</v>
      </c>
      <c r="D762" s="138" t="s">
        <v>311</v>
      </c>
      <c r="E762" s="139" t="s">
        <v>2137</v>
      </c>
      <c r="F762" s="140" t="s">
        <v>2138</v>
      </c>
      <c r="G762" s="141" t="s">
        <v>360</v>
      </c>
      <c r="H762" s="142">
        <v>1930.93</v>
      </c>
      <c r="I762" s="143"/>
      <c r="J762" s="144">
        <f>ROUND(I762*H762,2)</f>
        <v>0</v>
      </c>
      <c r="K762" s="140" t="s">
        <v>610</v>
      </c>
      <c r="L762" s="33"/>
      <c r="M762" s="145" t="s">
        <v>1</v>
      </c>
      <c r="N762" s="146" t="s">
        <v>46</v>
      </c>
      <c r="P762" s="147">
        <f>O762*H762</f>
        <v>0</v>
      </c>
      <c r="Q762" s="147">
        <v>0</v>
      </c>
      <c r="R762" s="147">
        <f>Q762*H762</f>
        <v>0</v>
      </c>
      <c r="S762" s="147">
        <v>0</v>
      </c>
      <c r="T762" s="148">
        <f>S762*H762</f>
        <v>0</v>
      </c>
      <c r="AR762" s="149" t="s">
        <v>346</v>
      </c>
      <c r="AT762" s="149" t="s">
        <v>311</v>
      </c>
      <c r="AU762" s="149" t="s">
        <v>90</v>
      </c>
      <c r="AY762" s="17" t="s">
        <v>309</v>
      </c>
      <c r="BE762" s="150">
        <f>IF(N762="základní",J762,0)</f>
        <v>0</v>
      </c>
      <c r="BF762" s="150">
        <f>IF(N762="snížená",J762,0)</f>
        <v>0</v>
      </c>
      <c r="BG762" s="150">
        <f>IF(N762="zákl. přenesená",J762,0)</f>
        <v>0</v>
      </c>
      <c r="BH762" s="150">
        <f>IF(N762="sníž. přenesená",J762,0)</f>
        <v>0</v>
      </c>
      <c r="BI762" s="150">
        <f>IF(N762="nulová",J762,0)</f>
        <v>0</v>
      </c>
      <c r="BJ762" s="17" t="s">
        <v>88</v>
      </c>
      <c r="BK762" s="150">
        <f>ROUND(I762*H762,2)</f>
        <v>0</v>
      </c>
      <c r="BL762" s="17" t="s">
        <v>346</v>
      </c>
      <c r="BM762" s="149" t="s">
        <v>2145</v>
      </c>
    </row>
    <row r="763" spans="2:65" s="1" customFormat="1" x14ac:dyDescent="0.2">
      <c r="B763" s="33"/>
      <c r="D763" s="151" t="s">
        <v>316</v>
      </c>
      <c r="F763" s="152" t="s">
        <v>2140</v>
      </c>
      <c r="I763" s="153"/>
      <c r="L763" s="33"/>
      <c r="M763" s="154"/>
      <c r="T763" s="57"/>
      <c r="AT763" s="17" t="s">
        <v>316</v>
      </c>
      <c r="AU763" s="17" t="s">
        <v>90</v>
      </c>
    </row>
    <row r="764" spans="2:65" s="14" customFormat="1" x14ac:dyDescent="0.2">
      <c r="B764" s="176"/>
      <c r="D764" s="155" t="s">
        <v>455</v>
      </c>
      <c r="E764" s="177" t="s">
        <v>1</v>
      </c>
      <c r="F764" s="178" t="s">
        <v>1944</v>
      </c>
      <c r="H764" s="177" t="s">
        <v>1</v>
      </c>
      <c r="I764" s="179"/>
      <c r="L764" s="176"/>
      <c r="M764" s="180"/>
      <c r="T764" s="181"/>
      <c r="AT764" s="177" t="s">
        <v>455</v>
      </c>
      <c r="AU764" s="177" t="s">
        <v>90</v>
      </c>
      <c r="AV764" s="14" t="s">
        <v>88</v>
      </c>
      <c r="AW764" s="14" t="s">
        <v>37</v>
      </c>
      <c r="AX764" s="14" t="s">
        <v>81</v>
      </c>
      <c r="AY764" s="177" t="s">
        <v>309</v>
      </c>
    </row>
    <row r="765" spans="2:65" s="12" customFormat="1" x14ac:dyDescent="0.2">
      <c r="B765" s="157"/>
      <c r="D765" s="155" t="s">
        <v>455</v>
      </c>
      <c r="E765" s="158" t="s">
        <v>1</v>
      </c>
      <c r="F765" s="159" t="s">
        <v>2099</v>
      </c>
      <c r="H765" s="160">
        <v>1627.5</v>
      </c>
      <c r="I765" s="161"/>
      <c r="L765" s="157"/>
      <c r="M765" s="162"/>
      <c r="T765" s="163"/>
      <c r="AT765" s="158" t="s">
        <v>455</v>
      </c>
      <c r="AU765" s="158" t="s">
        <v>90</v>
      </c>
      <c r="AV765" s="12" t="s">
        <v>90</v>
      </c>
      <c r="AW765" s="12" t="s">
        <v>37</v>
      </c>
      <c r="AX765" s="12" t="s">
        <v>81</v>
      </c>
      <c r="AY765" s="158" t="s">
        <v>309</v>
      </c>
    </row>
    <row r="766" spans="2:65" s="12" customFormat="1" x14ac:dyDescent="0.2">
      <c r="B766" s="157"/>
      <c r="D766" s="155" t="s">
        <v>455</v>
      </c>
      <c r="E766" s="158" t="s">
        <v>1</v>
      </c>
      <c r="F766" s="159" t="s">
        <v>2100</v>
      </c>
      <c r="H766" s="160">
        <v>104.625</v>
      </c>
      <c r="I766" s="161"/>
      <c r="L766" s="157"/>
      <c r="M766" s="162"/>
      <c r="T766" s="163"/>
      <c r="AT766" s="158" t="s">
        <v>455</v>
      </c>
      <c r="AU766" s="158" t="s">
        <v>90</v>
      </c>
      <c r="AV766" s="12" t="s">
        <v>90</v>
      </c>
      <c r="AW766" s="12" t="s">
        <v>37</v>
      </c>
      <c r="AX766" s="12" t="s">
        <v>81</v>
      </c>
      <c r="AY766" s="158" t="s">
        <v>309</v>
      </c>
    </row>
    <row r="767" spans="2:65" s="12" customFormat="1" x14ac:dyDescent="0.2">
      <c r="B767" s="157"/>
      <c r="D767" s="155" t="s">
        <v>455</v>
      </c>
      <c r="E767" s="158" t="s">
        <v>1</v>
      </c>
      <c r="F767" s="159" t="s">
        <v>2146</v>
      </c>
      <c r="H767" s="160">
        <v>190.83</v>
      </c>
      <c r="I767" s="161"/>
      <c r="L767" s="157"/>
      <c r="M767" s="162"/>
      <c r="T767" s="163"/>
      <c r="AT767" s="158" t="s">
        <v>455</v>
      </c>
      <c r="AU767" s="158" t="s">
        <v>90</v>
      </c>
      <c r="AV767" s="12" t="s">
        <v>90</v>
      </c>
      <c r="AW767" s="12" t="s">
        <v>37</v>
      </c>
      <c r="AX767" s="12" t="s">
        <v>81</v>
      </c>
      <c r="AY767" s="158" t="s">
        <v>309</v>
      </c>
    </row>
    <row r="768" spans="2:65" s="12" customFormat="1" x14ac:dyDescent="0.2">
      <c r="B768" s="157"/>
      <c r="D768" s="155" t="s">
        <v>455</v>
      </c>
      <c r="E768" s="158" t="s">
        <v>1</v>
      </c>
      <c r="F768" s="159" t="s">
        <v>2147</v>
      </c>
      <c r="H768" s="160">
        <v>7.9749999999999996</v>
      </c>
      <c r="I768" s="161"/>
      <c r="L768" s="157"/>
      <c r="M768" s="162"/>
      <c r="T768" s="163"/>
      <c r="AT768" s="158" t="s">
        <v>455</v>
      </c>
      <c r="AU768" s="158" t="s">
        <v>90</v>
      </c>
      <c r="AV768" s="12" t="s">
        <v>90</v>
      </c>
      <c r="AW768" s="12" t="s">
        <v>37</v>
      </c>
      <c r="AX768" s="12" t="s">
        <v>81</v>
      </c>
      <c r="AY768" s="158" t="s">
        <v>309</v>
      </c>
    </row>
    <row r="769" spans="2:65" s="13" customFormat="1" x14ac:dyDescent="0.2">
      <c r="B769" s="164"/>
      <c r="D769" s="155" t="s">
        <v>455</v>
      </c>
      <c r="E769" s="165" t="s">
        <v>1</v>
      </c>
      <c r="F769" s="166" t="s">
        <v>457</v>
      </c>
      <c r="H769" s="167">
        <v>1930.93</v>
      </c>
      <c r="I769" s="168"/>
      <c r="L769" s="164"/>
      <c r="M769" s="169"/>
      <c r="T769" s="170"/>
      <c r="AT769" s="165" t="s">
        <v>455</v>
      </c>
      <c r="AU769" s="165" t="s">
        <v>90</v>
      </c>
      <c r="AV769" s="13" t="s">
        <v>120</v>
      </c>
      <c r="AW769" s="13" t="s">
        <v>37</v>
      </c>
      <c r="AX769" s="13" t="s">
        <v>88</v>
      </c>
      <c r="AY769" s="165" t="s">
        <v>309</v>
      </c>
    </row>
    <row r="770" spans="2:65" s="1" customFormat="1" ht="16.5" customHeight="1" x14ac:dyDescent="0.2">
      <c r="B770" s="137"/>
      <c r="C770" s="182" t="s">
        <v>1402</v>
      </c>
      <c r="D770" s="182" t="s">
        <v>643</v>
      </c>
      <c r="E770" s="183" t="s">
        <v>2148</v>
      </c>
      <c r="F770" s="184" t="s">
        <v>2149</v>
      </c>
      <c r="G770" s="185" t="s">
        <v>360</v>
      </c>
      <c r="H770" s="186">
        <v>2230.2240000000002</v>
      </c>
      <c r="I770" s="187"/>
      <c r="J770" s="188">
        <f>ROUND(I770*H770,2)</f>
        <v>0</v>
      </c>
      <c r="K770" s="184" t="s">
        <v>610</v>
      </c>
      <c r="L770" s="189"/>
      <c r="M770" s="190" t="s">
        <v>1</v>
      </c>
      <c r="N770" s="191" t="s">
        <v>46</v>
      </c>
      <c r="P770" s="147">
        <f>O770*H770</f>
        <v>0</v>
      </c>
      <c r="Q770" s="147">
        <v>1E-4</v>
      </c>
      <c r="R770" s="147">
        <f>Q770*H770</f>
        <v>0.22302240000000004</v>
      </c>
      <c r="S770" s="147">
        <v>0</v>
      </c>
      <c r="T770" s="148">
        <f>S770*H770</f>
        <v>0</v>
      </c>
      <c r="AR770" s="149" t="s">
        <v>385</v>
      </c>
      <c r="AT770" s="149" t="s">
        <v>643</v>
      </c>
      <c r="AU770" s="149" t="s">
        <v>90</v>
      </c>
      <c r="AY770" s="17" t="s">
        <v>309</v>
      </c>
      <c r="BE770" s="150">
        <f>IF(N770="základní",J770,0)</f>
        <v>0</v>
      </c>
      <c r="BF770" s="150">
        <f>IF(N770="snížená",J770,0)</f>
        <v>0</v>
      </c>
      <c r="BG770" s="150">
        <f>IF(N770="zákl. přenesená",J770,0)</f>
        <v>0</v>
      </c>
      <c r="BH770" s="150">
        <f>IF(N770="sníž. přenesená",J770,0)</f>
        <v>0</v>
      </c>
      <c r="BI770" s="150">
        <f>IF(N770="nulová",J770,0)</f>
        <v>0</v>
      </c>
      <c r="BJ770" s="17" t="s">
        <v>88</v>
      </c>
      <c r="BK770" s="150">
        <f>ROUND(I770*H770,2)</f>
        <v>0</v>
      </c>
      <c r="BL770" s="17" t="s">
        <v>346</v>
      </c>
      <c r="BM770" s="149" t="s">
        <v>2150</v>
      </c>
    </row>
    <row r="771" spans="2:65" s="12" customFormat="1" x14ac:dyDescent="0.2">
      <c r="B771" s="157"/>
      <c r="D771" s="155" t="s">
        <v>455</v>
      </c>
      <c r="F771" s="159" t="s">
        <v>2151</v>
      </c>
      <c r="H771" s="160">
        <v>2230.2240000000002</v>
      </c>
      <c r="I771" s="161"/>
      <c r="L771" s="157"/>
      <c r="M771" s="162"/>
      <c r="T771" s="163"/>
      <c r="AT771" s="158" t="s">
        <v>455</v>
      </c>
      <c r="AU771" s="158" t="s">
        <v>90</v>
      </c>
      <c r="AV771" s="12" t="s">
        <v>90</v>
      </c>
      <c r="AW771" s="12" t="s">
        <v>3</v>
      </c>
      <c r="AX771" s="12" t="s">
        <v>88</v>
      </c>
      <c r="AY771" s="158" t="s">
        <v>309</v>
      </c>
    </row>
    <row r="772" spans="2:65" s="1" customFormat="1" ht="16.5" customHeight="1" x14ac:dyDescent="0.2">
      <c r="B772" s="137"/>
      <c r="C772" s="138" t="s">
        <v>1409</v>
      </c>
      <c r="D772" s="138" t="s">
        <v>311</v>
      </c>
      <c r="E772" s="139" t="s">
        <v>2152</v>
      </c>
      <c r="F772" s="140" t="s">
        <v>2153</v>
      </c>
      <c r="G772" s="141" t="s">
        <v>360</v>
      </c>
      <c r="H772" s="142">
        <v>886.21</v>
      </c>
      <c r="I772" s="143"/>
      <c r="J772" s="144">
        <f>ROUND(I772*H772,2)</f>
        <v>0</v>
      </c>
      <c r="K772" s="140" t="s">
        <v>610</v>
      </c>
      <c r="L772" s="33"/>
      <c r="M772" s="145" t="s">
        <v>1</v>
      </c>
      <c r="N772" s="146" t="s">
        <v>46</v>
      </c>
      <c r="P772" s="147">
        <f>O772*H772</f>
        <v>0</v>
      </c>
      <c r="Q772" s="147">
        <v>0</v>
      </c>
      <c r="R772" s="147">
        <f>Q772*H772</f>
        <v>0</v>
      </c>
      <c r="S772" s="147">
        <v>0</v>
      </c>
      <c r="T772" s="148">
        <f>S772*H772</f>
        <v>0</v>
      </c>
      <c r="AR772" s="149" t="s">
        <v>346</v>
      </c>
      <c r="AT772" s="149" t="s">
        <v>311</v>
      </c>
      <c r="AU772" s="149" t="s">
        <v>90</v>
      </c>
      <c r="AY772" s="17" t="s">
        <v>309</v>
      </c>
      <c r="BE772" s="150">
        <f>IF(N772="základní",J772,0)</f>
        <v>0</v>
      </c>
      <c r="BF772" s="150">
        <f>IF(N772="snížená",J772,0)</f>
        <v>0</v>
      </c>
      <c r="BG772" s="150">
        <f>IF(N772="zákl. přenesená",J772,0)</f>
        <v>0</v>
      </c>
      <c r="BH772" s="150">
        <f>IF(N772="sníž. přenesená",J772,0)</f>
        <v>0</v>
      </c>
      <c r="BI772" s="150">
        <f>IF(N772="nulová",J772,0)</f>
        <v>0</v>
      </c>
      <c r="BJ772" s="17" t="s">
        <v>88</v>
      </c>
      <c r="BK772" s="150">
        <f>ROUND(I772*H772,2)</f>
        <v>0</v>
      </c>
      <c r="BL772" s="17" t="s">
        <v>346</v>
      </c>
      <c r="BM772" s="149" t="s">
        <v>2154</v>
      </c>
    </row>
    <row r="773" spans="2:65" s="1" customFormat="1" x14ac:dyDescent="0.2">
      <c r="B773" s="33"/>
      <c r="D773" s="151" t="s">
        <v>316</v>
      </c>
      <c r="F773" s="152" t="s">
        <v>2155</v>
      </c>
      <c r="I773" s="153"/>
      <c r="L773" s="33"/>
      <c r="M773" s="154"/>
      <c r="T773" s="57"/>
      <c r="AT773" s="17" t="s">
        <v>316</v>
      </c>
      <c r="AU773" s="17" t="s">
        <v>90</v>
      </c>
    </row>
    <row r="774" spans="2:65" s="14" customFormat="1" x14ac:dyDescent="0.2">
      <c r="B774" s="176"/>
      <c r="D774" s="155" t="s">
        <v>455</v>
      </c>
      <c r="E774" s="177" t="s">
        <v>1</v>
      </c>
      <c r="F774" s="178" t="s">
        <v>1944</v>
      </c>
      <c r="H774" s="177" t="s">
        <v>1</v>
      </c>
      <c r="I774" s="179"/>
      <c r="L774" s="176"/>
      <c r="M774" s="180"/>
      <c r="T774" s="181"/>
      <c r="AT774" s="177" t="s">
        <v>455</v>
      </c>
      <c r="AU774" s="177" t="s">
        <v>90</v>
      </c>
      <c r="AV774" s="14" t="s">
        <v>88</v>
      </c>
      <c r="AW774" s="14" t="s">
        <v>37</v>
      </c>
      <c r="AX774" s="14" t="s">
        <v>81</v>
      </c>
      <c r="AY774" s="177" t="s">
        <v>309</v>
      </c>
    </row>
    <row r="775" spans="2:65" s="12" customFormat="1" x14ac:dyDescent="0.2">
      <c r="B775" s="157"/>
      <c r="D775" s="155" t="s">
        <v>455</v>
      </c>
      <c r="E775" s="158" t="s">
        <v>1</v>
      </c>
      <c r="F775" s="159" t="s">
        <v>2098</v>
      </c>
      <c r="H775" s="160">
        <v>886.21</v>
      </c>
      <c r="I775" s="161"/>
      <c r="L775" s="157"/>
      <c r="M775" s="162"/>
      <c r="T775" s="163"/>
      <c r="AT775" s="158" t="s">
        <v>455</v>
      </c>
      <c r="AU775" s="158" t="s">
        <v>90</v>
      </c>
      <c r="AV775" s="12" t="s">
        <v>90</v>
      </c>
      <c r="AW775" s="12" t="s">
        <v>37</v>
      </c>
      <c r="AX775" s="12" t="s">
        <v>81</v>
      </c>
      <c r="AY775" s="158" t="s">
        <v>309</v>
      </c>
    </row>
    <row r="776" spans="2:65" s="13" customFormat="1" x14ac:dyDescent="0.2">
      <c r="B776" s="164"/>
      <c r="D776" s="155" t="s">
        <v>455</v>
      </c>
      <c r="E776" s="165" t="s">
        <v>1</v>
      </c>
      <c r="F776" s="166" t="s">
        <v>457</v>
      </c>
      <c r="H776" s="167">
        <v>886.21</v>
      </c>
      <c r="I776" s="168"/>
      <c r="L776" s="164"/>
      <c r="M776" s="169"/>
      <c r="T776" s="170"/>
      <c r="AT776" s="165" t="s">
        <v>455</v>
      </c>
      <c r="AU776" s="165" t="s">
        <v>90</v>
      </c>
      <c r="AV776" s="13" t="s">
        <v>120</v>
      </c>
      <c r="AW776" s="13" t="s">
        <v>37</v>
      </c>
      <c r="AX776" s="13" t="s">
        <v>88</v>
      </c>
      <c r="AY776" s="165" t="s">
        <v>309</v>
      </c>
    </row>
    <row r="777" spans="2:65" s="1" customFormat="1" ht="16.5" customHeight="1" x14ac:dyDescent="0.2">
      <c r="B777" s="137"/>
      <c r="C777" s="182" t="s">
        <v>1414</v>
      </c>
      <c r="D777" s="182" t="s">
        <v>643</v>
      </c>
      <c r="E777" s="183" t="s">
        <v>2156</v>
      </c>
      <c r="F777" s="184" t="s">
        <v>2157</v>
      </c>
      <c r="G777" s="185" t="s">
        <v>391</v>
      </c>
      <c r="H777" s="186">
        <v>73.111999999999995</v>
      </c>
      <c r="I777" s="187"/>
      <c r="J777" s="188">
        <f>ROUND(I777*H777,2)</f>
        <v>0</v>
      </c>
      <c r="K777" s="184" t="s">
        <v>610</v>
      </c>
      <c r="L777" s="189"/>
      <c r="M777" s="190" t="s">
        <v>1</v>
      </c>
      <c r="N777" s="191" t="s">
        <v>46</v>
      </c>
      <c r="P777" s="147">
        <f>O777*H777</f>
        <v>0</v>
      </c>
      <c r="Q777" s="147">
        <v>1</v>
      </c>
      <c r="R777" s="147">
        <f>Q777*H777</f>
        <v>73.111999999999995</v>
      </c>
      <c r="S777" s="147">
        <v>0</v>
      </c>
      <c r="T777" s="148">
        <f>S777*H777</f>
        <v>0</v>
      </c>
      <c r="AR777" s="149" t="s">
        <v>385</v>
      </c>
      <c r="AT777" s="149" t="s">
        <v>643</v>
      </c>
      <c r="AU777" s="149" t="s">
        <v>90</v>
      </c>
      <c r="AY777" s="17" t="s">
        <v>309</v>
      </c>
      <c r="BE777" s="150">
        <f>IF(N777="základní",J777,0)</f>
        <v>0</v>
      </c>
      <c r="BF777" s="150">
        <f>IF(N777="snížená",J777,0)</f>
        <v>0</v>
      </c>
      <c r="BG777" s="150">
        <f>IF(N777="zákl. přenesená",J777,0)</f>
        <v>0</v>
      </c>
      <c r="BH777" s="150">
        <f>IF(N777="sníž. přenesená",J777,0)</f>
        <v>0</v>
      </c>
      <c r="BI777" s="150">
        <f>IF(N777="nulová",J777,0)</f>
        <v>0</v>
      </c>
      <c r="BJ777" s="17" t="s">
        <v>88</v>
      </c>
      <c r="BK777" s="150">
        <f>ROUND(I777*H777,2)</f>
        <v>0</v>
      </c>
      <c r="BL777" s="17" t="s">
        <v>346</v>
      </c>
      <c r="BM777" s="149" t="s">
        <v>2158</v>
      </c>
    </row>
    <row r="778" spans="2:65" s="12" customFormat="1" x14ac:dyDescent="0.2">
      <c r="B778" s="157"/>
      <c r="D778" s="155" t="s">
        <v>455</v>
      </c>
      <c r="F778" s="159" t="s">
        <v>2159</v>
      </c>
      <c r="H778" s="160">
        <v>73.111999999999995</v>
      </c>
      <c r="I778" s="161"/>
      <c r="L778" s="157"/>
      <c r="M778" s="162"/>
      <c r="T778" s="163"/>
      <c r="AT778" s="158" t="s">
        <v>455</v>
      </c>
      <c r="AU778" s="158" t="s">
        <v>90</v>
      </c>
      <c r="AV778" s="12" t="s">
        <v>90</v>
      </c>
      <c r="AW778" s="12" t="s">
        <v>3</v>
      </c>
      <c r="AX778" s="12" t="s">
        <v>88</v>
      </c>
      <c r="AY778" s="158" t="s">
        <v>309</v>
      </c>
    </row>
    <row r="779" spans="2:65" s="1" customFormat="1" ht="21.75" customHeight="1" x14ac:dyDescent="0.2">
      <c r="B779" s="137"/>
      <c r="C779" s="138" t="s">
        <v>1419</v>
      </c>
      <c r="D779" s="138" t="s">
        <v>311</v>
      </c>
      <c r="E779" s="139" t="s">
        <v>2160</v>
      </c>
      <c r="F779" s="140" t="s">
        <v>2161</v>
      </c>
      <c r="G779" s="141" t="s">
        <v>419</v>
      </c>
      <c r="H779" s="142">
        <v>204.31100000000001</v>
      </c>
      <c r="I779" s="143"/>
      <c r="J779" s="144">
        <f>ROUND(I779*H779,2)</f>
        <v>0</v>
      </c>
      <c r="K779" s="140" t="s">
        <v>366</v>
      </c>
      <c r="L779" s="33"/>
      <c r="M779" s="145" t="s">
        <v>1</v>
      </c>
      <c r="N779" s="146" t="s">
        <v>46</v>
      </c>
      <c r="P779" s="147">
        <f>O779*H779</f>
        <v>0</v>
      </c>
      <c r="Q779" s="147">
        <v>1</v>
      </c>
      <c r="R779" s="147">
        <f>Q779*H779</f>
        <v>204.31100000000001</v>
      </c>
      <c r="S779" s="147">
        <v>0</v>
      </c>
      <c r="T779" s="148">
        <f>S779*H779</f>
        <v>0</v>
      </c>
      <c r="AR779" s="149" t="s">
        <v>346</v>
      </c>
      <c r="AT779" s="149" t="s">
        <v>311</v>
      </c>
      <c r="AU779" s="149" t="s">
        <v>90</v>
      </c>
      <c r="AY779" s="17" t="s">
        <v>309</v>
      </c>
      <c r="BE779" s="150">
        <f>IF(N779="základní",J779,0)</f>
        <v>0</v>
      </c>
      <c r="BF779" s="150">
        <f>IF(N779="snížená",J779,0)</f>
        <v>0</v>
      </c>
      <c r="BG779" s="150">
        <f>IF(N779="zákl. přenesená",J779,0)</f>
        <v>0</v>
      </c>
      <c r="BH779" s="150">
        <f>IF(N779="sníž. přenesená",J779,0)</f>
        <v>0</v>
      </c>
      <c r="BI779" s="150">
        <f>IF(N779="nulová",J779,0)</f>
        <v>0</v>
      </c>
      <c r="BJ779" s="17" t="s">
        <v>88</v>
      </c>
      <c r="BK779" s="150">
        <f>ROUND(I779*H779,2)</f>
        <v>0</v>
      </c>
      <c r="BL779" s="17" t="s">
        <v>346</v>
      </c>
      <c r="BM779" s="149" t="s">
        <v>2162</v>
      </c>
    </row>
    <row r="780" spans="2:65" s="1" customFormat="1" ht="39" x14ac:dyDescent="0.2">
      <c r="B780" s="33"/>
      <c r="D780" s="155" t="s">
        <v>318</v>
      </c>
      <c r="F780" s="156" t="s">
        <v>668</v>
      </c>
      <c r="I780" s="153"/>
      <c r="L780" s="33"/>
      <c r="M780" s="154"/>
      <c r="T780" s="57"/>
      <c r="AT780" s="17" t="s">
        <v>318</v>
      </c>
      <c r="AU780" s="17" t="s">
        <v>90</v>
      </c>
    </row>
    <row r="781" spans="2:65" s="12" customFormat="1" x14ac:dyDescent="0.2">
      <c r="B781" s="157"/>
      <c r="D781" s="155" t="s">
        <v>455</v>
      </c>
      <c r="E781" s="158" t="s">
        <v>1</v>
      </c>
      <c r="F781" s="159" t="s">
        <v>2163</v>
      </c>
      <c r="H781" s="160">
        <v>195.3</v>
      </c>
      <c r="I781" s="161"/>
      <c r="L781" s="157"/>
      <c r="M781" s="162"/>
      <c r="T781" s="163"/>
      <c r="AT781" s="158" t="s">
        <v>455</v>
      </c>
      <c r="AU781" s="158" t="s">
        <v>90</v>
      </c>
      <c r="AV781" s="12" t="s">
        <v>90</v>
      </c>
      <c r="AW781" s="12" t="s">
        <v>37</v>
      </c>
      <c r="AX781" s="12" t="s">
        <v>81</v>
      </c>
      <c r="AY781" s="158" t="s">
        <v>309</v>
      </c>
    </row>
    <row r="782" spans="2:65" s="12" customFormat="1" x14ac:dyDescent="0.2">
      <c r="B782" s="157"/>
      <c r="D782" s="155" t="s">
        <v>455</v>
      </c>
      <c r="E782" s="158" t="s">
        <v>1</v>
      </c>
      <c r="F782" s="159" t="s">
        <v>2164</v>
      </c>
      <c r="H782" s="160">
        <v>2.645</v>
      </c>
      <c r="I782" s="161"/>
      <c r="L782" s="157"/>
      <c r="M782" s="162"/>
      <c r="T782" s="163"/>
      <c r="AT782" s="158" t="s">
        <v>455</v>
      </c>
      <c r="AU782" s="158" t="s">
        <v>90</v>
      </c>
      <c r="AV782" s="12" t="s">
        <v>90</v>
      </c>
      <c r="AW782" s="12" t="s">
        <v>37</v>
      </c>
      <c r="AX782" s="12" t="s">
        <v>81</v>
      </c>
      <c r="AY782" s="158" t="s">
        <v>309</v>
      </c>
    </row>
    <row r="783" spans="2:65" s="12" customFormat="1" x14ac:dyDescent="0.2">
      <c r="B783" s="157"/>
      <c r="D783" s="155" t="s">
        <v>455</v>
      </c>
      <c r="E783" s="158" t="s">
        <v>1</v>
      </c>
      <c r="F783" s="159" t="s">
        <v>2165</v>
      </c>
      <c r="H783" s="160">
        <v>4.7709999999999999</v>
      </c>
      <c r="I783" s="161"/>
      <c r="L783" s="157"/>
      <c r="M783" s="162"/>
      <c r="T783" s="163"/>
      <c r="AT783" s="158" t="s">
        <v>455</v>
      </c>
      <c r="AU783" s="158" t="s">
        <v>90</v>
      </c>
      <c r="AV783" s="12" t="s">
        <v>90</v>
      </c>
      <c r="AW783" s="12" t="s">
        <v>37</v>
      </c>
      <c r="AX783" s="12" t="s">
        <v>81</v>
      </c>
      <c r="AY783" s="158" t="s">
        <v>309</v>
      </c>
    </row>
    <row r="784" spans="2:65" s="12" customFormat="1" x14ac:dyDescent="0.2">
      <c r="B784" s="157"/>
      <c r="D784" s="155" t="s">
        <v>455</v>
      </c>
      <c r="E784" s="158" t="s">
        <v>1</v>
      </c>
      <c r="F784" s="159" t="s">
        <v>2166</v>
      </c>
      <c r="H784" s="160">
        <v>1.595</v>
      </c>
      <c r="I784" s="161"/>
      <c r="L784" s="157"/>
      <c r="M784" s="162"/>
      <c r="T784" s="163"/>
      <c r="AT784" s="158" t="s">
        <v>455</v>
      </c>
      <c r="AU784" s="158" t="s">
        <v>90</v>
      </c>
      <c r="AV784" s="12" t="s">
        <v>90</v>
      </c>
      <c r="AW784" s="12" t="s">
        <v>37</v>
      </c>
      <c r="AX784" s="12" t="s">
        <v>81</v>
      </c>
      <c r="AY784" s="158" t="s">
        <v>309</v>
      </c>
    </row>
    <row r="785" spans="2:65" s="13" customFormat="1" x14ac:dyDescent="0.2">
      <c r="B785" s="164"/>
      <c r="D785" s="155" t="s">
        <v>455</v>
      </c>
      <c r="E785" s="165" t="s">
        <v>1</v>
      </c>
      <c r="F785" s="166" t="s">
        <v>457</v>
      </c>
      <c r="H785" s="167">
        <v>204.31100000000001</v>
      </c>
      <c r="I785" s="168"/>
      <c r="L785" s="164"/>
      <c r="M785" s="169"/>
      <c r="T785" s="170"/>
      <c r="AT785" s="165" t="s">
        <v>455</v>
      </c>
      <c r="AU785" s="165" t="s">
        <v>90</v>
      </c>
      <c r="AV785" s="13" t="s">
        <v>120</v>
      </c>
      <c r="AW785" s="13" t="s">
        <v>37</v>
      </c>
      <c r="AX785" s="13" t="s">
        <v>88</v>
      </c>
      <c r="AY785" s="165" t="s">
        <v>309</v>
      </c>
    </row>
    <row r="786" spans="2:65" s="1" customFormat="1" ht="21.75" customHeight="1" x14ac:dyDescent="0.2">
      <c r="B786" s="137"/>
      <c r="C786" s="138" t="s">
        <v>1425</v>
      </c>
      <c r="D786" s="138" t="s">
        <v>311</v>
      </c>
      <c r="E786" s="139" t="s">
        <v>2167</v>
      </c>
      <c r="F786" s="140" t="s">
        <v>2168</v>
      </c>
      <c r="G786" s="141" t="s">
        <v>360</v>
      </c>
      <c r="H786" s="142">
        <v>1132.7850000000001</v>
      </c>
      <c r="I786" s="143"/>
      <c r="J786" s="144">
        <f>ROUND(I786*H786,2)</f>
        <v>0</v>
      </c>
      <c r="K786" s="140" t="s">
        <v>366</v>
      </c>
      <c r="L786" s="33"/>
      <c r="M786" s="145" t="s">
        <v>1</v>
      </c>
      <c r="N786" s="146" t="s">
        <v>46</v>
      </c>
      <c r="P786" s="147">
        <f>O786*H786</f>
        <v>0</v>
      </c>
      <c r="Q786" s="147">
        <v>6.5000000000000002E-2</v>
      </c>
      <c r="R786" s="147">
        <f>Q786*H786</f>
        <v>73.631025000000008</v>
      </c>
      <c r="S786" s="147">
        <v>0</v>
      </c>
      <c r="T786" s="148">
        <f>S786*H786</f>
        <v>0</v>
      </c>
      <c r="AR786" s="149" t="s">
        <v>346</v>
      </c>
      <c r="AT786" s="149" t="s">
        <v>311</v>
      </c>
      <c r="AU786" s="149" t="s">
        <v>90</v>
      </c>
      <c r="AY786" s="17" t="s">
        <v>309</v>
      </c>
      <c r="BE786" s="150">
        <f>IF(N786="základní",J786,0)</f>
        <v>0</v>
      </c>
      <c r="BF786" s="150">
        <f>IF(N786="snížená",J786,0)</f>
        <v>0</v>
      </c>
      <c r="BG786" s="150">
        <f>IF(N786="zákl. přenesená",J786,0)</f>
        <v>0</v>
      </c>
      <c r="BH786" s="150">
        <f>IF(N786="sníž. přenesená",J786,0)</f>
        <v>0</v>
      </c>
      <c r="BI786" s="150">
        <f>IF(N786="nulová",J786,0)</f>
        <v>0</v>
      </c>
      <c r="BJ786" s="17" t="s">
        <v>88</v>
      </c>
      <c r="BK786" s="150">
        <f>ROUND(I786*H786,2)</f>
        <v>0</v>
      </c>
      <c r="BL786" s="17" t="s">
        <v>346</v>
      </c>
      <c r="BM786" s="149" t="s">
        <v>2169</v>
      </c>
    </row>
    <row r="787" spans="2:65" s="1" customFormat="1" ht="39" x14ac:dyDescent="0.2">
      <c r="B787" s="33"/>
      <c r="D787" s="155" t="s">
        <v>318</v>
      </c>
      <c r="F787" s="156" t="s">
        <v>668</v>
      </c>
      <c r="I787" s="153"/>
      <c r="L787" s="33"/>
      <c r="M787" s="154"/>
      <c r="T787" s="57"/>
      <c r="AT787" s="17" t="s">
        <v>318</v>
      </c>
      <c r="AU787" s="17" t="s">
        <v>90</v>
      </c>
    </row>
    <row r="788" spans="2:65" s="14" customFormat="1" x14ac:dyDescent="0.2">
      <c r="B788" s="176"/>
      <c r="D788" s="155" t="s">
        <v>455</v>
      </c>
      <c r="E788" s="177" t="s">
        <v>1</v>
      </c>
      <c r="F788" s="178" t="s">
        <v>1944</v>
      </c>
      <c r="H788" s="177" t="s">
        <v>1</v>
      </c>
      <c r="I788" s="179"/>
      <c r="L788" s="176"/>
      <c r="M788" s="180"/>
      <c r="T788" s="181"/>
      <c r="AT788" s="177" t="s">
        <v>455</v>
      </c>
      <c r="AU788" s="177" t="s">
        <v>90</v>
      </c>
      <c r="AV788" s="14" t="s">
        <v>88</v>
      </c>
      <c r="AW788" s="14" t="s">
        <v>37</v>
      </c>
      <c r="AX788" s="14" t="s">
        <v>81</v>
      </c>
      <c r="AY788" s="177" t="s">
        <v>309</v>
      </c>
    </row>
    <row r="789" spans="2:65" s="12" customFormat="1" x14ac:dyDescent="0.2">
      <c r="B789" s="157"/>
      <c r="D789" s="155" t="s">
        <v>455</v>
      </c>
      <c r="E789" s="158" t="s">
        <v>1</v>
      </c>
      <c r="F789" s="159" t="s">
        <v>2170</v>
      </c>
      <c r="H789" s="160">
        <v>976.5</v>
      </c>
      <c r="I789" s="161"/>
      <c r="L789" s="157"/>
      <c r="M789" s="162"/>
      <c r="T789" s="163"/>
      <c r="AT789" s="158" t="s">
        <v>455</v>
      </c>
      <c r="AU789" s="158" t="s">
        <v>90</v>
      </c>
      <c r="AV789" s="12" t="s">
        <v>90</v>
      </c>
      <c r="AW789" s="12" t="s">
        <v>37</v>
      </c>
      <c r="AX789" s="12" t="s">
        <v>81</v>
      </c>
      <c r="AY789" s="158" t="s">
        <v>309</v>
      </c>
    </row>
    <row r="790" spans="2:65" s="12" customFormat="1" x14ac:dyDescent="0.2">
      <c r="B790" s="157"/>
      <c r="D790" s="155" t="s">
        <v>455</v>
      </c>
      <c r="E790" s="158" t="s">
        <v>1</v>
      </c>
      <c r="F790" s="159" t="s">
        <v>2171</v>
      </c>
      <c r="H790" s="160">
        <v>52.895000000000003</v>
      </c>
      <c r="I790" s="161"/>
      <c r="L790" s="157"/>
      <c r="M790" s="162"/>
      <c r="T790" s="163"/>
      <c r="AT790" s="158" t="s">
        <v>455</v>
      </c>
      <c r="AU790" s="158" t="s">
        <v>90</v>
      </c>
      <c r="AV790" s="12" t="s">
        <v>90</v>
      </c>
      <c r="AW790" s="12" t="s">
        <v>37</v>
      </c>
      <c r="AX790" s="12" t="s">
        <v>81</v>
      </c>
      <c r="AY790" s="158" t="s">
        <v>309</v>
      </c>
    </row>
    <row r="791" spans="2:65" s="12" customFormat="1" x14ac:dyDescent="0.2">
      <c r="B791" s="157"/>
      <c r="D791" s="155" t="s">
        <v>455</v>
      </c>
      <c r="E791" s="158" t="s">
        <v>1</v>
      </c>
      <c r="F791" s="159" t="s">
        <v>2172</v>
      </c>
      <c r="H791" s="160">
        <v>95.415000000000006</v>
      </c>
      <c r="I791" s="161"/>
      <c r="L791" s="157"/>
      <c r="M791" s="162"/>
      <c r="T791" s="163"/>
      <c r="AT791" s="158" t="s">
        <v>455</v>
      </c>
      <c r="AU791" s="158" t="s">
        <v>90</v>
      </c>
      <c r="AV791" s="12" t="s">
        <v>90</v>
      </c>
      <c r="AW791" s="12" t="s">
        <v>37</v>
      </c>
      <c r="AX791" s="12" t="s">
        <v>81</v>
      </c>
      <c r="AY791" s="158" t="s">
        <v>309</v>
      </c>
    </row>
    <row r="792" spans="2:65" s="12" customFormat="1" x14ac:dyDescent="0.2">
      <c r="B792" s="157"/>
      <c r="D792" s="155" t="s">
        <v>455</v>
      </c>
      <c r="E792" s="158" t="s">
        <v>1</v>
      </c>
      <c r="F792" s="159" t="s">
        <v>2147</v>
      </c>
      <c r="H792" s="160">
        <v>7.9749999999999996</v>
      </c>
      <c r="I792" s="161"/>
      <c r="L792" s="157"/>
      <c r="M792" s="162"/>
      <c r="T792" s="163"/>
      <c r="AT792" s="158" t="s">
        <v>455</v>
      </c>
      <c r="AU792" s="158" t="s">
        <v>90</v>
      </c>
      <c r="AV792" s="12" t="s">
        <v>90</v>
      </c>
      <c r="AW792" s="12" t="s">
        <v>37</v>
      </c>
      <c r="AX792" s="12" t="s">
        <v>81</v>
      </c>
      <c r="AY792" s="158" t="s">
        <v>309</v>
      </c>
    </row>
    <row r="793" spans="2:65" s="13" customFormat="1" x14ac:dyDescent="0.2">
      <c r="B793" s="164"/>
      <c r="D793" s="155" t="s">
        <v>455</v>
      </c>
      <c r="E793" s="165" t="s">
        <v>1</v>
      </c>
      <c r="F793" s="166" t="s">
        <v>457</v>
      </c>
      <c r="H793" s="167">
        <v>1132.7850000000001</v>
      </c>
      <c r="I793" s="168"/>
      <c r="L793" s="164"/>
      <c r="M793" s="169"/>
      <c r="T793" s="170"/>
      <c r="AT793" s="165" t="s">
        <v>455</v>
      </c>
      <c r="AU793" s="165" t="s">
        <v>90</v>
      </c>
      <c r="AV793" s="13" t="s">
        <v>120</v>
      </c>
      <c r="AW793" s="13" t="s">
        <v>37</v>
      </c>
      <c r="AX793" s="13" t="s">
        <v>88</v>
      </c>
      <c r="AY793" s="165" t="s">
        <v>309</v>
      </c>
    </row>
    <row r="794" spans="2:65" s="1" customFormat="1" ht="21.75" customHeight="1" x14ac:dyDescent="0.2">
      <c r="B794" s="137"/>
      <c r="C794" s="138" t="s">
        <v>1430</v>
      </c>
      <c r="D794" s="138" t="s">
        <v>311</v>
      </c>
      <c r="E794" s="139" t="s">
        <v>2173</v>
      </c>
      <c r="F794" s="140" t="s">
        <v>2174</v>
      </c>
      <c r="G794" s="141" t="s">
        <v>360</v>
      </c>
      <c r="H794" s="142">
        <v>1132.7850000000001</v>
      </c>
      <c r="I794" s="143"/>
      <c r="J794" s="144">
        <f>ROUND(I794*H794,2)</f>
        <v>0</v>
      </c>
      <c r="K794" s="140" t="s">
        <v>366</v>
      </c>
      <c r="L794" s="33"/>
      <c r="M794" s="145" t="s">
        <v>1</v>
      </c>
      <c r="N794" s="146" t="s">
        <v>46</v>
      </c>
      <c r="P794" s="147">
        <f>O794*H794</f>
        <v>0</v>
      </c>
      <c r="Q794" s="147">
        <v>6.5000000000000002E-2</v>
      </c>
      <c r="R794" s="147">
        <f>Q794*H794</f>
        <v>73.631025000000008</v>
      </c>
      <c r="S794" s="147">
        <v>0</v>
      </c>
      <c r="T794" s="148">
        <f>S794*H794</f>
        <v>0</v>
      </c>
      <c r="AR794" s="149" t="s">
        <v>346</v>
      </c>
      <c r="AT794" s="149" t="s">
        <v>311</v>
      </c>
      <c r="AU794" s="149" t="s">
        <v>90</v>
      </c>
      <c r="AY794" s="17" t="s">
        <v>309</v>
      </c>
      <c r="BE794" s="150">
        <f>IF(N794="základní",J794,0)</f>
        <v>0</v>
      </c>
      <c r="BF794" s="150">
        <f>IF(N794="snížená",J794,0)</f>
        <v>0</v>
      </c>
      <c r="BG794" s="150">
        <f>IF(N794="zákl. přenesená",J794,0)</f>
        <v>0</v>
      </c>
      <c r="BH794" s="150">
        <f>IF(N794="sníž. přenesená",J794,0)</f>
        <v>0</v>
      </c>
      <c r="BI794" s="150">
        <f>IF(N794="nulová",J794,0)</f>
        <v>0</v>
      </c>
      <c r="BJ794" s="17" t="s">
        <v>88</v>
      </c>
      <c r="BK794" s="150">
        <f>ROUND(I794*H794,2)</f>
        <v>0</v>
      </c>
      <c r="BL794" s="17" t="s">
        <v>346</v>
      </c>
      <c r="BM794" s="149" t="s">
        <v>2175</v>
      </c>
    </row>
    <row r="795" spans="2:65" s="1" customFormat="1" ht="39" x14ac:dyDescent="0.2">
      <c r="B795" s="33"/>
      <c r="D795" s="155" t="s">
        <v>318</v>
      </c>
      <c r="F795" s="156" t="s">
        <v>668</v>
      </c>
      <c r="I795" s="153"/>
      <c r="L795" s="33"/>
      <c r="M795" s="154"/>
      <c r="T795" s="57"/>
      <c r="AT795" s="17" t="s">
        <v>318</v>
      </c>
      <c r="AU795" s="17" t="s">
        <v>90</v>
      </c>
    </row>
    <row r="796" spans="2:65" s="14" customFormat="1" x14ac:dyDescent="0.2">
      <c r="B796" s="176"/>
      <c r="D796" s="155" t="s">
        <v>455</v>
      </c>
      <c r="E796" s="177" t="s">
        <v>1</v>
      </c>
      <c r="F796" s="178" t="s">
        <v>1944</v>
      </c>
      <c r="H796" s="177" t="s">
        <v>1</v>
      </c>
      <c r="I796" s="179"/>
      <c r="L796" s="176"/>
      <c r="M796" s="180"/>
      <c r="T796" s="181"/>
      <c r="AT796" s="177" t="s">
        <v>455</v>
      </c>
      <c r="AU796" s="177" t="s">
        <v>90</v>
      </c>
      <c r="AV796" s="14" t="s">
        <v>88</v>
      </c>
      <c r="AW796" s="14" t="s">
        <v>37</v>
      </c>
      <c r="AX796" s="14" t="s">
        <v>81</v>
      </c>
      <c r="AY796" s="177" t="s">
        <v>309</v>
      </c>
    </row>
    <row r="797" spans="2:65" s="12" customFormat="1" x14ac:dyDescent="0.2">
      <c r="B797" s="157"/>
      <c r="D797" s="155" t="s">
        <v>455</v>
      </c>
      <c r="E797" s="158" t="s">
        <v>1</v>
      </c>
      <c r="F797" s="159" t="s">
        <v>2170</v>
      </c>
      <c r="H797" s="160">
        <v>976.5</v>
      </c>
      <c r="I797" s="161"/>
      <c r="L797" s="157"/>
      <c r="M797" s="162"/>
      <c r="T797" s="163"/>
      <c r="AT797" s="158" t="s">
        <v>455</v>
      </c>
      <c r="AU797" s="158" t="s">
        <v>90</v>
      </c>
      <c r="AV797" s="12" t="s">
        <v>90</v>
      </c>
      <c r="AW797" s="12" t="s">
        <v>37</v>
      </c>
      <c r="AX797" s="12" t="s">
        <v>81</v>
      </c>
      <c r="AY797" s="158" t="s">
        <v>309</v>
      </c>
    </row>
    <row r="798" spans="2:65" s="12" customFormat="1" x14ac:dyDescent="0.2">
      <c r="B798" s="157"/>
      <c r="D798" s="155" t="s">
        <v>455</v>
      </c>
      <c r="E798" s="158" t="s">
        <v>1</v>
      </c>
      <c r="F798" s="159" t="s">
        <v>2171</v>
      </c>
      <c r="H798" s="160">
        <v>52.895000000000003</v>
      </c>
      <c r="I798" s="161"/>
      <c r="L798" s="157"/>
      <c r="M798" s="162"/>
      <c r="T798" s="163"/>
      <c r="AT798" s="158" t="s">
        <v>455</v>
      </c>
      <c r="AU798" s="158" t="s">
        <v>90</v>
      </c>
      <c r="AV798" s="12" t="s">
        <v>90</v>
      </c>
      <c r="AW798" s="12" t="s">
        <v>37</v>
      </c>
      <c r="AX798" s="12" t="s">
        <v>81</v>
      </c>
      <c r="AY798" s="158" t="s">
        <v>309</v>
      </c>
    </row>
    <row r="799" spans="2:65" s="12" customFormat="1" x14ac:dyDescent="0.2">
      <c r="B799" s="157"/>
      <c r="D799" s="155" t="s">
        <v>455</v>
      </c>
      <c r="E799" s="158" t="s">
        <v>1</v>
      </c>
      <c r="F799" s="159" t="s">
        <v>2172</v>
      </c>
      <c r="H799" s="160">
        <v>95.415000000000006</v>
      </c>
      <c r="I799" s="161"/>
      <c r="L799" s="157"/>
      <c r="M799" s="162"/>
      <c r="T799" s="163"/>
      <c r="AT799" s="158" t="s">
        <v>455</v>
      </c>
      <c r="AU799" s="158" t="s">
        <v>90</v>
      </c>
      <c r="AV799" s="12" t="s">
        <v>90</v>
      </c>
      <c r="AW799" s="12" t="s">
        <v>37</v>
      </c>
      <c r="AX799" s="12" t="s">
        <v>81</v>
      </c>
      <c r="AY799" s="158" t="s">
        <v>309</v>
      </c>
    </row>
    <row r="800" spans="2:65" s="12" customFormat="1" x14ac:dyDescent="0.2">
      <c r="B800" s="157"/>
      <c r="D800" s="155" t="s">
        <v>455</v>
      </c>
      <c r="E800" s="158" t="s">
        <v>1</v>
      </c>
      <c r="F800" s="159" t="s">
        <v>2147</v>
      </c>
      <c r="H800" s="160">
        <v>7.9749999999999996</v>
      </c>
      <c r="I800" s="161"/>
      <c r="L800" s="157"/>
      <c r="M800" s="162"/>
      <c r="T800" s="163"/>
      <c r="AT800" s="158" t="s">
        <v>455</v>
      </c>
      <c r="AU800" s="158" t="s">
        <v>90</v>
      </c>
      <c r="AV800" s="12" t="s">
        <v>90</v>
      </c>
      <c r="AW800" s="12" t="s">
        <v>37</v>
      </c>
      <c r="AX800" s="12" t="s">
        <v>81</v>
      </c>
      <c r="AY800" s="158" t="s">
        <v>309</v>
      </c>
    </row>
    <row r="801" spans="2:65" s="13" customFormat="1" x14ac:dyDescent="0.2">
      <c r="B801" s="164"/>
      <c r="D801" s="155" t="s">
        <v>455</v>
      </c>
      <c r="E801" s="165" t="s">
        <v>1</v>
      </c>
      <c r="F801" s="166" t="s">
        <v>457</v>
      </c>
      <c r="H801" s="167">
        <v>1132.7850000000001</v>
      </c>
      <c r="I801" s="168"/>
      <c r="L801" s="164"/>
      <c r="M801" s="169"/>
      <c r="T801" s="170"/>
      <c r="AT801" s="165" t="s">
        <v>455</v>
      </c>
      <c r="AU801" s="165" t="s">
        <v>90</v>
      </c>
      <c r="AV801" s="13" t="s">
        <v>120</v>
      </c>
      <c r="AW801" s="13" t="s">
        <v>37</v>
      </c>
      <c r="AX801" s="13" t="s">
        <v>88</v>
      </c>
      <c r="AY801" s="165" t="s">
        <v>309</v>
      </c>
    </row>
    <row r="802" spans="2:65" s="1" customFormat="1" ht="16.5" customHeight="1" x14ac:dyDescent="0.2">
      <c r="B802" s="137"/>
      <c r="C802" s="138" t="s">
        <v>1435</v>
      </c>
      <c r="D802" s="138" t="s">
        <v>311</v>
      </c>
      <c r="E802" s="139" t="s">
        <v>2176</v>
      </c>
      <c r="F802" s="140" t="s">
        <v>2177</v>
      </c>
      <c r="G802" s="141" t="s">
        <v>360</v>
      </c>
      <c r="H802" s="142">
        <v>2658.63</v>
      </c>
      <c r="I802" s="143"/>
      <c r="J802" s="144">
        <f>ROUND(I802*H802,2)</f>
        <v>0</v>
      </c>
      <c r="K802" s="140" t="s">
        <v>610</v>
      </c>
      <c r="L802" s="33"/>
      <c r="M802" s="145" t="s">
        <v>1</v>
      </c>
      <c r="N802" s="146" t="s">
        <v>46</v>
      </c>
      <c r="P802" s="147">
        <f>O802*H802</f>
        <v>0</v>
      </c>
      <c r="Q802" s="147">
        <v>0</v>
      </c>
      <c r="R802" s="147">
        <f>Q802*H802</f>
        <v>0</v>
      </c>
      <c r="S802" s="147">
        <v>0</v>
      </c>
      <c r="T802" s="148">
        <f>S802*H802</f>
        <v>0</v>
      </c>
      <c r="AR802" s="149" t="s">
        <v>346</v>
      </c>
      <c r="AT802" s="149" t="s">
        <v>311</v>
      </c>
      <c r="AU802" s="149" t="s">
        <v>90</v>
      </c>
      <c r="AY802" s="17" t="s">
        <v>309</v>
      </c>
      <c r="BE802" s="150">
        <f>IF(N802="základní",J802,0)</f>
        <v>0</v>
      </c>
      <c r="BF802" s="150">
        <f>IF(N802="snížená",J802,0)</f>
        <v>0</v>
      </c>
      <c r="BG802" s="150">
        <f>IF(N802="zákl. přenesená",J802,0)</f>
        <v>0</v>
      </c>
      <c r="BH802" s="150">
        <f>IF(N802="sníž. přenesená",J802,0)</f>
        <v>0</v>
      </c>
      <c r="BI802" s="150">
        <f>IF(N802="nulová",J802,0)</f>
        <v>0</v>
      </c>
      <c r="BJ802" s="17" t="s">
        <v>88</v>
      </c>
      <c r="BK802" s="150">
        <f>ROUND(I802*H802,2)</f>
        <v>0</v>
      </c>
      <c r="BL802" s="17" t="s">
        <v>346</v>
      </c>
      <c r="BM802" s="149" t="s">
        <v>2178</v>
      </c>
    </row>
    <row r="803" spans="2:65" s="1" customFormat="1" x14ac:dyDescent="0.2">
      <c r="B803" s="33"/>
      <c r="D803" s="151" t="s">
        <v>316</v>
      </c>
      <c r="F803" s="152" t="s">
        <v>2179</v>
      </c>
      <c r="I803" s="153"/>
      <c r="L803" s="33"/>
      <c r="M803" s="154"/>
      <c r="T803" s="57"/>
      <c r="AT803" s="17" t="s">
        <v>316</v>
      </c>
      <c r="AU803" s="17" t="s">
        <v>90</v>
      </c>
    </row>
    <row r="804" spans="2:65" s="14" customFormat="1" x14ac:dyDescent="0.2">
      <c r="B804" s="176"/>
      <c r="D804" s="155" t="s">
        <v>455</v>
      </c>
      <c r="E804" s="177" t="s">
        <v>1</v>
      </c>
      <c r="F804" s="178" t="s">
        <v>1944</v>
      </c>
      <c r="H804" s="177" t="s">
        <v>1</v>
      </c>
      <c r="I804" s="179"/>
      <c r="L804" s="176"/>
      <c r="M804" s="180"/>
      <c r="T804" s="181"/>
      <c r="AT804" s="177" t="s">
        <v>455</v>
      </c>
      <c r="AU804" s="177" t="s">
        <v>90</v>
      </c>
      <c r="AV804" s="14" t="s">
        <v>88</v>
      </c>
      <c r="AW804" s="14" t="s">
        <v>37</v>
      </c>
      <c r="AX804" s="14" t="s">
        <v>81</v>
      </c>
      <c r="AY804" s="177" t="s">
        <v>309</v>
      </c>
    </row>
    <row r="805" spans="2:65" s="12" customFormat="1" x14ac:dyDescent="0.2">
      <c r="B805" s="157"/>
      <c r="D805" s="155" t="s">
        <v>455</v>
      </c>
      <c r="E805" s="158" t="s">
        <v>1</v>
      </c>
      <c r="F805" s="159" t="s">
        <v>2180</v>
      </c>
      <c r="H805" s="160">
        <v>2658.63</v>
      </c>
      <c r="I805" s="161"/>
      <c r="L805" s="157"/>
      <c r="M805" s="162"/>
      <c r="T805" s="163"/>
      <c r="AT805" s="158" t="s">
        <v>455</v>
      </c>
      <c r="AU805" s="158" t="s">
        <v>90</v>
      </c>
      <c r="AV805" s="12" t="s">
        <v>90</v>
      </c>
      <c r="AW805" s="12" t="s">
        <v>37</v>
      </c>
      <c r="AX805" s="12" t="s">
        <v>81</v>
      </c>
      <c r="AY805" s="158" t="s">
        <v>309</v>
      </c>
    </row>
    <row r="806" spans="2:65" s="13" customFormat="1" x14ac:dyDescent="0.2">
      <c r="B806" s="164"/>
      <c r="D806" s="155" t="s">
        <v>455</v>
      </c>
      <c r="E806" s="165" t="s">
        <v>1</v>
      </c>
      <c r="F806" s="166" t="s">
        <v>457</v>
      </c>
      <c r="H806" s="167">
        <v>2658.63</v>
      </c>
      <c r="I806" s="168"/>
      <c r="L806" s="164"/>
      <c r="M806" s="169"/>
      <c r="T806" s="170"/>
      <c r="AT806" s="165" t="s">
        <v>455</v>
      </c>
      <c r="AU806" s="165" t="s">
        <v>90</v>
      </c>
      <c r="AV806" s="13" t="s">
        <v>120</v>
      </c>
      <c r="AW806" s="13" t="s">
        <v>37</v>
      </c>
      <c r="AX806" s="13" t="s">
        <v>88</v>
      </c>
      <c r="AY806" s="165" t="s">
        <v>309</v>
      </c>
    </row>
    <row r="807" spans="2:65" s="1" customFormat="1" ht="16.5" customHeight="1" x14ac:dyDescent="0.2">
      <c r="B807" s="137"/>
      <c r="C807" s="182" t="s">
        <v>1440</v>
      </c>
      <c r="D807" s="182" t="s">
        <v>643</v>
      </c>
      <c r="E807" s="183" t="s">
        <v>2156</v>
      </c>
      <c r="F807" s="184" t="s">
        <v>2157</v>
      </c>
      <c r="G807" s="185" t="s">
        <v>391</v>
      </c>
      <c r="H807" s="186">
        <v>43.866999999999997</v>
      </c>
      <c r="I807" s="187"/>
      <c r="J807" s="188">
        <f>ROUND(I807*H807,2)</f>
        <v>0</v>
      </c>
      <c r="K807" s="184" t="s">
        <v>610</v>
      </c>
      <c r="L807" s="189"/>
      <c r="M807" s="190" t="s">
        <v>1</v>
      </c>
      <c r="N807" s="191" t="s">
        <v>46</v>
      </c>
      <c r="P807" s="147">
        <f>O807*H807</f>
        <v>0</v>
      </c>
      <c r="Q807" s="147">
        <v>1</v>
      </c>
      <c r="R807" s="147">
        <f>Q807*H807</f>
        <v>43.866999999999997</v>
      </c>
      <c r="S807" s="147">
        <v>0</v>
      </c>
      <c r="T807" s="148">
        <f>S807*H807</f>
        <v>0</v>
      </c>
      <c r="AR807" s="149" t="s">
        <v>385</v>
      </c>
      <c r="AT807" s="149" t="s">
        <v>643</v>
      </c>
      <c r="AU807" s="149" t="s">
        <v>90</v>
      </c>
      <c r="AY807" s="17" t="s">
        <v>309</v>
      </c>
      <c r="BE807" s="150">
        <f>IF(N807="základní",J807,0)</f>
        <v>0</v>
      </c>
      <c r="BF807" s="150">
        <f>IF(N807="snížená",J807,0)</f>
        <v>0</v>
      </c>
      <c r="BG807" s="150">
        <f>IF(N807="zákl. přenesená",J807,0)</f>
        <v>0</v>
      </c>
      <c r="BH807" s="150">
        <f>IF(N807="sníž. přenesená",J807,0)</f>
        <v>0</v>
      </c>
      <c r="BI807" s="150">
        <f>IF(N807="nulová",J807,0)</f>
        <v>0</v>
      </c>
      <c r="BJ807" s="17" t="s">
        <v>88</v>
      </c>
      <c r="BK807" s="150">
        <f>ROUND(I807*H807,2)</f>
        <v>0</v>
      </c>
      <c r="BL807" s="17" t="s">
        <v>346</v>
      </c>
      <c r="BM807" s="149" t="s">
        <v>2181</v>
      </c>
    </row>
    <row r="808" spans="2:65" s="12" customFormat="1" x14ac:dyDescent="0.2">
      <c r="B808" s="157"/>
      <c r="D808" s="155" t="s">
        <v>455</v>
      </c>
      <c r="F808" s="159" t="s">
        <v>2182</v>
      </c>
      <c r="H808" s="160">
        <v>43.866999999999997</v>
      </c>
      <c r="I808" s="161"/>
      <c r="L808" s="157"/>
      <c r="M808" s="162"/>
      <c r="T808" s="163"/>
      <c r="AT808" s="158" t="s">
        <v>455</v>
      </c>
      <c r="AU808" s="158" t="s">
        <v>90</v>
      </c>
      <c r="AV808" s="12" t="s">
        <v>90</v>
      </c>
      <c r="AW808" s="12" t="s">
        <v>3</v>
      </c>
      <c r="AX808" s="12" t="s">
        <v>88</v>
      </c>
      <c r="AY808" s="158" t="s">
        <v>309</v>
      </c>
    </row>
    <row r="809" spans="2:65" s="1" customFormat="1" ht="16.5" customHeight="1" x14ac:dyDescent="0.2">
      <c r="B809" s="137"/>
      <c r="C809" s="138" t="s">
        <v>1445</v>
      </c>
      <c r="D809" s="138" t="s">
        <v>311</v>
      </c>
      <c r="E809" s="139" t="s">
        <v>2183</v>
      </c>
      <c r="F809" s="140" t="s">
        <v>2184</v>
      </c>
      <c r="G809" s="141" t="s">
        <v>419</v>
      </c>
      <c r="H809" s="142">
        <v>3.19</v>
      </c>
      <c r="I809" s="143"/>
      <c r="J809" s="144">
        <f>ROUND(I809*H809,2)</f>
        <v>0</v>
      </c>
      <c r="K809" s="140" t="s">
        <v>366</v>
      </c>
      <c r="L809" s="33"/>
      <c r="M809" s="145" t="s">
        <v>1</v>
      </c>
      <c r="N809" s="146" t="s">
        <v>46</v>
      </c>
      <c r="P809" s="147">
        <f>O809*H809</f>
        <v>0</v>
      </c>
      <c r="Q809" s="147">
        <v>1</v>
      </c>
      <c r="R809" s="147">
        <f>Q809*H809</f>
        <v>3.19</v>
      </c>
      <c r="S809" s="147">
        <v>0</v>
      </c>
      <c r="T809" s="148">
        <f>S809*H809</f>
        <v>0</v>
      </c>
      <c r="AR809" s="149" t="s">
        <v>346</v>
      </c>
      <c r="AT809" s="149" t="s">
        <v>311</v>
      </c>
      <c r="AU809" s="149" t="s">
        <v>90</v>
      </c>
      <c r="AY809" s="17" t="s">
        <v>309</v>
      </c>
      <c r="BE809" s="150">
        <f>IF(N809="základní",J809,0)</f>
        <v>0</v>
      </c>
      <c r="BF809" s="150">
        <f>IF(N809="snížená",J809,0)</f>
        <v>0</v>
      </c>
      <c r="BG809" s="150">
        <f>IF(N809="zákl. přenesená",J809,0)</f>
        <v>0</v>
      </c>
      <c r="BH809" s="150">
        <f>IF(N809="sníž. přenesená",J809,0)</f>
        <v>0</v>
      </c>
      <c r="BI809" s="150">
        <f>IF(N809="nulová",J809,0)</f>
        <v>0</v>
      </c>
      <c r="BJ809" s="17" t="s">
        <v>88</v>
      </c>
      <c r="BK809" s="150">
        <f>ROUND(I809*H809,2)</f>
        <v>0</v>
      </c>
      <c r="BL809" s="17" t="s">
        <v>346</v>
      </c>
      <c r="BM809" s="149" t="s">
        <v>2185</v>
      </c>
    </row>
    <row r="810" spans="2:65" s="1" customFormat="1" ht="39" x14ac:dyDescent="0.2">
      <c r="B810" s="33"/>
      <c r="D810" s="155" t="s">
        <v>318</v>
      </c>
      <c r="F810" s="156" t="s">
        <v>668</v>
      </c>
      <c r="I810" s="153"/>
      <c r="L810" s="33"/>
      <c r="M810" s="154"/>
      <c r="T810" s="57"/>
      <c r="AT810" s="17" t="s">
        <v>318</v>
      </c>
      <c r="AU810" s="17" t="s">
        <v>90</v>
      </c>
    </row>
    <row r="811" spans="2:65" s="12" customFormat="1" x14ac:dyDescent="0.2">
      <c r="B811" s="157"/>
      <c r="D811" s="155" t="s">
        <v>455</v>
      </c>
      <c r="E811" s="158" t="s">
        <v>1</v>
      </c>
      <c r="F811" s="159" t="s">
        <v>2186</v>
      </c>
      <c r="H811" s="160">
        <v>3.19</v>
      </c>
      <c r="I811" s="161"/>
      <c r="L811" s="157"/>
      <c r="M811" s="162"/>
      <c r="T811" s="163"/>
      <c r="AT811" s="158" t="s">
        <v>455</v>
      </c>
      <c r="AU811" s="158" t="s">
        <v>90</v>
      </c>
      <c r="AV811" s="12" t="s">
        <v>90</v>
      </c>
      <c r="AW811" s="12" t="s">
        <v>37</v>
      </c>
      <c r="AX811" s="12" t="s">
        <v>81</v>
      </c>
      <c r="AY811" s="158" t="s">
        <v>309</v>
      </c>
    </row>
    <row r="812" spans="2:65" s="13" customFormat="1" x14ac:dyDescent="0.2">
      <c r="B812" s="164"/>
      <c r="D812" s="155" t="s">
        <v>455</v>
      </c>
      <c r="E812" s="165" t="s">
        <v>1</v>
      </c>
      <c r="F812" s="166" t="s">
        <v>457</v>
      </c>
      <c r="H812" s="167">
        <v>3.19</v>
      </c>
      <c r="I812" s="168"/>
      <c r="L812" s="164"/>
      <c r="M812" s="169"/>
      <c r="T812" s="170"/>
      <c r="AT812" s="165" t="s">
        <v>455</v>
      </c>
      <c r="AU812" s="165" t="s">
        <v>90</v>
      </c>
      <c r="AV812" s="13" t="s">
        <v>120</v>
      </c>
      <c r="AW812" s="13" t="s">
        <v>37</v>
      </c>
      <c r="AX812" s="13" t="s">
        <v>88</v>
      </c>
      <c r="AY812" s="165" t="s">
        <v>309</v>
      </c>
    </row>
    <row r="813" spans="2:65" s="1" customFormat="1" ht="16.5" customHeight="1" x14ac:dyDescent="0.2">
      <c r="B813" s="137"/>
      <c r="C813" s="138" t="s">
        <v>1450</v>
      </c>
      <c r="D813" s="138" t="s">
        <v>311</v>
      </c>
      <c r="E813" s="139" t="s">
        <v>2187</v>
      </c>
      <c r="F813" s="140" t="s">
        <v>2188</v>
      </c>
      <c r="G813" s="141" t="s">
        <v>360</v>
      </c>
      <c r="H813" s="142">
        <v>782.52300000000002</v>
      </c>
      <c r="I813" s="143"/>
      <c r="J813" s="144">
        <f>ROUND(I813*H813,2)</f>
        <v>0</v>
      </c>
      <c r="K813" s="140" t="s">
        <v>610</v>
      </c>
      <c r="L813" s="33"/>
      <c r="M813" s="145" t="s">
        <v>1</v>
      </c>
      <c r="N813" s="146" t="s">
        <v>46</v>
      </c>
      <c r="P813" s="147">
        <f>O813*H813</f>
        <v>0</v>
      </c>
      <c r="Q813" s="147">
        <v>0</v>
      </c>
      <c r="R813" s="147">
        <f>Q813*H813</f>
        <v>0</v>
      </c>
      <c r="S813" s="147">
        <v>0</v>
      </c>
      <c r="T813" s="148">
        <f>S813*H813</f>
        <v>0</v>
      </c>
      <c r="AR813" s="149" t="s">
        <v>346</v>
      </c>
      <c r="AT813" s="149" t="s">
        <v>311</v>
      </c>
      <c r="AU813" s="149" t="s">
        <v>90</v>
      </c>
      <c r="AY813" s="17" t="s">
        <v>309</v>
      </c>
      <c r="BE813" s="150">
        <f>IF(N813="základní",J813,0)</f>
        <v>0</v>
      </c>
      <c r="BF813" s="150">
        <f>IF(N813="snížená",J813,0)</f>
        <v>0</v>
      </c>
      <c r="BG813" s="150">
        <f>IF(N813="zákl. přenesená",J813,0)</f>
        <v>0</v>
      </c>
      <c r="BH813" s="150">
        <f>IF(N813="sníž. přenesená",J813,0)</f>
        <v>0</v>
      </c>
      <c r="BI813" s="150">
        <f>IF(N813="nulová",J813,0)</f>
        <v>0</v>
      </c>
      <c r="BJ813" s="17" t="s">
        <v>88</v>
      </c>
      <c r="BK813" s="150">
        <f>ROUND(I813*H813,2)</f>
        <v>0</v>
      </c>
      <c r="BL813" s="17" t="s">
        <v>346</v>
      </c>
      <c r="BM813" s="149" t="s">
        <v>2189</v>
      </c>
    </row>
    <row r="814" spans="2:65" s="1" customFormat="1" x14ac:dyDescent="0.2">
      <c r="B814" s="33"/>
      <c r="D814" s="151" t="s">
        <v>316</v>
      </c>
      <c r="F814" s="152" t="s">
        <v>2190</v>
      </c>
      <c r="I814" s="153"/>
      <c r="L814" s="33"/>
      <c r="M814" s="154"/>
      <c r="T814" s="57"/>
      <c r="AT814" s="17" t="s">
        <v>316</v>
      </c>
      <c r="AU814" s="17" t="s">
        <v>90</v>
      </c>
    </row>
    <row r="815" spans="2:65" s="14" customFormat="1" x14ac:dyDescent="0.2">
      <c r="B815" s="176"/>
      <c r="D815" s="155" t="s">
        <v>455</v>
      </c>
      <c r="E815" s="177" t="s">
        <v>1</v>
      </c>
      <c r="F815" s="178" t="s">
        <v>1944</v>
      </c>
      <c r="H815" s="177" t="s">
        <v>1</v>
      </c>
      <c r="I815" s="179"/>
      <c r="L815" s="176"/>
      <c r="M815" s="180"/>
      <c r="T815" s="181"/>
      <c r="AT815" s="177" t="s">
        <v>455</v>
      </c>
      <c r="AU815" s="177" t="s">
        <v>90</v>
      </c>
      <c r="AV815" s="14" t="s">
        <v>88</v>
      </c>
      <c r="AW815" s="14" t="s">
        <v>37</v>
      </c>
      <c r="AX815" s="14" t="s">
        <v>81</v>
      </c>
      <c r="AY815" s="177" t="s">
        <v>309</v>
      </c>
    </row>
    <row r="816" spans="2:65" s="12" customFormat="1" x14ac:dyDescent="0.2">
      <c r="B816" s="157"/>
      <c r="D816" s="155" t="s">
        <v>455</v>
      </c>
      <c r="E816" s="158" t="s">
        <v>1</v>
      </c>
      <c r="F816" s="159" t="s">
        <v>2191</v>
      </c>
      <c r="H816" s="160">
        <v>983.29300000000001</v>
      </c>
      <c r="I816" s="161"/>
      <c r="L816" s="157"/>
      <c r="M816" s="162"/>
      <c r="T816" s="163"/>
      <c r="AT816" s="158" t="s">
        <v>455</v>
      </c>
      <c r="AU816" s="158" t="s">
        <v>90</v>
      </c>
      <c r="AV816" s="12" t="s">
        <v>90</v>
      </c>
      <c r="AW816" s="12" t="s">
        <v>37</v>
      </c>
      <c r="AX816" s="12" t="s">
        <v>81</v>
      </c>
      <c r="AY816" s="158" t="s">
        <v>309</v>
      </c>
    </row>
    <row r="817" spans="2:65" s="12" customFormat="1" x14ac:dyDescent="0.2">
      <c r="B817" s="157"/>
      <c r="D817" s="155" t="s">
        <v>455</v>
      </c>
      <c r="E817" s="158" t="s">
        <v>1</v>
      </c>
      <c r="F817" s="159" t="s">
        <v>2192</v>
      </c>
      <c r="H817" s="160">
        <v>-200.77</v>
      </c>
      <c r="I817" s="161"/>
      <c r="L817" s="157"/>
      <c r="M817" s="162"/>
      <c r="T817" s="163"/>
      <c r="AT817" s="158" t="s">
        <v>455</v>
      </c>
      <c r="AU817" s="158" t="s">
        <v>90</v>
      </c>
      <c r="AV817" s="12" t="s">
        <v>90</v>
      </c>
      <c r="AW817" s="12" t="s">
        <v>37</v>
      </c>
      <c r="AX817" s="12" t="s">
        <v>81</v>
      </c>
      <c r="AY817" s="158" t="s">
        <v>309</v>
      </c>
    </row>
    <row r="818" spans="2:65" s="13" customFormat="1" x14ac:dyDescent="0.2">
      <c r="B818" s="164"/>
      <c r="D818" s="155" t="s">
        <v>455</v>
      </c>
      <c r="E818" s="165" t="s">
        <v>1</v>
      </c>
      <c r="F818" s="166" t="s">
        <v>457</v>
      </c>
      <c r="H818" s="167">
        <v>782.52300000000002</v>
      </c>
      <c r="I818" s="168"/>
      <c r="L818" s="164"/>
      <c r="M818" s="169"/>
      <c r="T818" s="170"/>
      <c r="AT818" s="165" t="s">
        <v>455</v>
      </c>
      <c r="AU818" s="165" t="s">
        <v>90</v>
      </c>
      <c r="AV818" s="13" t="s">
        <v>120</v>
      </c>
      <c r="AW818" s="13" t="s">
        <v>37</v>
      </c>
      <c r="AX818" s="13" t="s">
        <v>88</v>
      </c>
      <c r="AY818" s="165" t="s">
        <v>309</v>
      </c>
    </row>
    <row r="819" spans="2:65" s="1" customFormat="1" ht="24.2" customHeight="1" x14ac:dyDescent="0.2">
      <c r="B819" s="137"/>
      <c r="C819" s="182" t="s">
        <v>1457</v>
      </c>
      <c r="D819" s="182" t="s">
        <v>643</v>
      </c>
      <c r="E819" s="183" t="s">
        <v>2193</v>
      </c>
      <c r="F819" s="184" t="s">
        <v>2194</v>
      </c>
      <c r="G819" s="185" t="s">
        <v>360</v>
      </c>
      <c r="H819" s="186">
        <v>912.03099999999995</v>
      </c>
      <c r="I819" s="187"/>
      <c r="J819" s="188">
        <f>ROUND(I819*H819,2)</f>
        <v>0</v>
      </c>
      <c r="K819" s="184" t="s">
        <v>366</v>
      </c>
      <c r="L819" s="189"/>
      <c r="M819" s="190" t="s">
        <v>1</v>
      </c>
      <c r="N819" s="191" t="s">
        <v>46</v>
      </c>
      <c r="P819" s="147">
        <f>O819*H819</f>
        <v>0</v>
      </c>
      <c r="Q819" s="147">
        <v>1.9E-3</v>
      </c>
      <c r="R819" s="147">
        <f>Q819*H819</f>
        <v>1.7328588999999999</v>
      </c>
      <c r="S819" s="147">
        <v>0</v>
      </c>
      <c r="T819" s="148">
        <f>S819*H819</f>
        <v>0</v>
      </c>
      <c r="AR819" s="149" t="s">
        <v>385</v>
      </c>
      <c r="AT819" s="149" t="s">
        <v>643</v>
      </c>
      <c r="AU819" s="149" t="s">
        <v>90</v>
      </c>
      <c r="AY819" s="17" t="s">
        <v>309</v>
      </c>
      <c r="BE819" s="150">
        <f>IF(N819="základní",J819,0)</f>
        <v>0</v>
      </c>
      <c r="BF819" s="150">
        <f>IF(N819="snížená",J819,0)</f>
        <v>0</v>
      </c>
      <c r="BG819" s="150">
        <f>IF(N819="zákl. přenesená",J819,0)</f>
        <v>0</v>
      </c>
      <c r="BH819" s="150">
        <f>IF(N819="sníž. přenesená",J819,0)</f>
        <v>0</v>
      </c>
      <c r="BI819" s="150">
        <f>IF(N819="nulová",J819,0)</f>
        <v>0</v>
      </c>
      <c r="BJ819" s="17" t="s">
        <v>88</v>
      </c>
      <c r="BK819" s="150">
        <f>ROUND(I819*H819,2)</f>
        <v>0</v>
      </c>
      <c r="BL819" s="17" t="s">
        <v>346</v>
      </c>
      <c r="BM819" s="149" t="s">
        <v>2195</v>
      </c>
    </row>
    <row r="820" spans="2:65" s="1" customFormat="1" ht="19.5" x14ac:dyDescent="0.2">
      <c r="B820" s="33"/>
      <c r="D820" s="155" t="s">
        <v>318</v>
      </c>
      <c r="F820" s="156" t="s">
        <v>699</v>
      </c>
      <c r="I820" s="153"/>
      <c r="L820" s="33"/>
      <c r="M820" s="154"/>
      <c r="T820" s="57"/>
      <c r="AT820" s="17" t="s">
        <v>318</v>
      </c>
      <c r="AU820" s="17" t="s">
        <v>90</v>
      </c>
    </row>
    <row r="821" spans="2:65" s="12" customFormat="1" x14ac:dyDescent="0.2">
      <c r="B821" s="157"/>
      <c r="D821" s="155" t="s">
        <v>455</v>
      </c>
      <c r="F821" s="159" t="s">
        <v>2196</v>
      </c>
      <c r="H821" s="160">
        <v>912.03099999999995</v>
      </c>
      <c r="I821" s="161"/>
      <c r="L821" s="157"/>
      <c r="M821" s="162"/>
      <c r="T821" s="163"/>
      <c r="AT821" s="158" t="s">
        <v>455</v>
      </c>
      <c r="AU821" s="158" t="s">
        <v>90</v>
      </c>
      <c r="AV821" s="12" t="s">
        <v>90</v>
      </c>
      <c r="AW821" s="12" t="s">
        <v>3</v>
      </c>
      <c r="AX821" s="12" t="s">
        <v>88</v>
      </c>
      <c r="AY821" s="158" t="s">
        <v>309</v>
      </c>
    </row>
    <row r="822" spans="2:65" s="1" customFormat="1" ht="24.2" customHeight="1" x14ac:dyDescent="0.2">
      <c r="B822" s="137"/>
      <c r="C822" s="138" t="s">
        <v>1465</v>
      </c>
      <c r="D822" s="138" t="s">
        <v>311</v>
      </c>
      <c r="E822" s="139" t="s">
        <v>2197</v>
      </c>
      <c r="F822" s="140" t="s">
        <v>2198</v>
      </c>
      <c r="G822" s="141" t="s">
        <v>360</v>
      </c>
      <c r="H822" s="142">
        <v>782.52300000000002</v>
      </c>
      <c r="I822" s="143"/>
      <c r="J822" s="144">
        <f>ROUND(I822*H822,2)</f>
        <v>0</v>
      </c>
      <c r="K822" s="140" t="s">
        <v>366</v>
      </c>
      <c r="L822" s="33"/>
      <c r="M822" s="145" t="s">
        <v>1</v>
      </c>
      <c r="N822" s="146" t="s">
        <v>46</v>
      </c>
      <c r="P822" s="147">
        <f>O822*H822</f>
        <v>0</v>
      </c>
      <c r="Q822" s="147">
        <v>4.0000000000000001E-3</v>
      </c>
      <c r="R822" s="147">
        <f>Q822*H822</f>
        <v>3.1300920000000003</v>
      </c>
      <c r="S822" s="147">
        <v>0</v>
      </c>
      <c r="T822" s="148">
        <f>S822*H822</f>
        <v>0</v>
      </c>
      <c r="AR822" s="149" t="s">
        <v>346</v>
      </c>
      <c r="AT822" s="149" t="s">
        <v>311</v>
      </c>
      <c r="AU822" s="149" t="s">
        <v>90</v>
      </c>
      <c r="AY822" s="17" t="s">
        <v>309</v>
      </c>
      <c r="BE822" s="150">
        <f>IF(N822="základní",J822,0)</f>
        <v>0</v>
      </c>
      <c r="BF822" s="150">
        <f>IF(N822="snížená",J822,0)</f>
        <v>0</v>
      </c>
      <c r="BG822" s="150">
        <f>IF(N822="zákl. přenesená",J822,0)</f>
        <v>0</v>
      </c>
      <c r="BH822" s="150">
        <f>IF(N822="sníž. přenesená",J822,0)</f>
        <v>0</v>
      </c>
      <c r="BI822" s="150">
        <f>IF(N822="nulová",J822,0)</f>
        <v>0</v>
      </c>
      <c r="BJ822" s="17" t="s">
        <v>88</v>
      </c>
      <c r="BK822" s="150">
        <f>ROUND(I822*H822,2)</f>
        <v>0</v>
      </c>
      <c r="BL822" s="17" t="s">
        <v>346</v>
      </c>
      <c r="BM822" s="149" t="s">
        <v>2199</v>
      </c>
    </row>
    <row r="823" spans="2:65" s="1" customFormat="1" ht="243.75" x14ac:dyDescent="0.2">
      <c r="B823" s="33"/>
      <c r="D823" s="155" t="s">
        <v>318</v>
      </c>
      <c r="F823" s="156" t="s">
        <v>2200</v>
      </c>
      <c r="I823" s="153"/>
      <c r="L823" s="33"/>
      <c r="M823" s="154"/>
      <c r="T823" s="57"/>
      <c r="AT823" s="17" t="s">
        <v>318</v>
      </c>
      <c r="AU823" s="17" t="s">
        <v>90</v>
      </c>
    </row>
    <row r="824" spans="2:65" s="14" customFormat="1" x14ac:dyDescent="0.2">
      <c r="B824" s="176"/>
      <c r="D824" s="155" t="s">
        <v>455</v>
      </c>
      <c r="E824" s="177" t="s">
        <v>1</v>
      </c>
      <c r="F824" s="178" t="s">
        <v>1944</v>
      </c>
      <c r="H824" s="177" t="s">
        <v>1</v>
      </c>
      <c r="I824" s="179"/>
      <c r="L824" s="176"/>
      <c r="M824" s="180"/>
      <c r="T824" s="181"/>
      <c r="AT824" s="177" t="s">
        <v>455</v>
      </c>
      <c r="AU824" s="177" t="s">
        <v>90</v>
      </c>
      <c r="AV824" s="14" t="s">
        <v>88</v>
      </c>
      <c r="AW824" s="14" t="s">
        <v>37</v>
      </c>
      <c r="AX824" s="14" t="s">
        <v>81</v>
      </c>
      <c r="AY824" s="177" t="s">
        <v>309</v>
      </c>
    </row>
    <row r="825" spans="2:65" s="12" customFormat="1" x14ac:dyDescent="0.2">
      <c r="B825" s="157"/>
      <c r="D825" s="155" t="s">
        <v>455</v>
      </c>
      <c r="E825" s="158" t="s">
        <v>1</v>
      </c>
      <c r="F825" s="159" t="s">
        <v>2191</v>
      </c>
      <c r="H825" s="160">
        <v>983.29300000000001</v>
      </c>
      <c r="I825" s="161"/>
      <c r="L825" s="157"/>
      <c r="M825" s="162"/>
      <c r="T825" s="163"/>
      <c r="AT825" s="158" t="s">
        <v>455</v>
      </c>
      <c r="AU825" s="158" t="s">
        <v>90</v>
      </c>
      <c r="AV825" s="12" t="s">
        <v>90</v>
      </c>
      <c r="AW825" s="12" t="s">
        <v>37</v>
      </c>
      <c r="AX825" s="12" t="s">
        <v>81</v>
      </c>
      <c r="AY825" s="158" t="s">
        <v>309</v>
      </c>
    </row>
    <row r="826" spans="2:65" s="12" customFormat="1" x14ac:dyDescent="0.2">
      <c r="B826" s="157"/>
      <c r="D826" s="155" t="s">
        <v>455</v>
      </c>
      <c r="E826" s="158" t="s">
        <v>1</v>
      </c>
      <c r="F826" s="159" t="s">
        <v>2192</v>
      </c>
      <c r="H826" s="160">
        <v>-200.77</v>
      </c>
      <c r="I826" s="161"/>
      <c r="L826" s="157"/>
      <c r="M826" s="162"/>
      <c r="T826" s="163"/>
      <c r="AT826" s="158" t="s">
        <v>455</v>
      </c>
      <c r="AU826" s="158" t="s">
        <v>90</v>
      </c>
      <c r="AV826" s="12" t="s">
        <v>90</v>
      </c>
      <c r="AW826" s="12" t="s">
        <v>37</v>
      </c>
      <c r="AX826" s="12" t="s">
        <v>81</v>
      </c>
      <c r="AY826" s="158" t="s">
        <v>309</v>
      </c>
    </row>
    <row r="827" spans="2:65" s="13" customFormat="1" x14ac:dyDescent="0.2">
      <c r="B827" s="164"/>
      <c r="D827" s="155" t="s">
        <v>455</v>
      </c>
      <c r="E827" s="165" t="s">
        <v>1</v>
      </c>
      <c r="F827" s="166" t="s">
        <v>457</v>
      </c>
      <c r="H827" s="167">
        <v>782.52300000000002</v>
      </c>
      <c r="I827" s="168"/>
      <c r="L827" s="164"/>
      <c r="M827" s="169"/>
      <c r="T827" s="170"/>
      <c r="AT827" s="165" t="s">
        <v>455</v>
      </c>
      <c r="AU827" s="165" t="s">
        <v>90</v>
      </c>
      <c r="AV827" s="13" t="s">
        <v>120</v>
      </c>
      <c r="AW827" s="13" t="s">
        <v>37</v>
      </c>
      <c r="AX827" s="13" t="s">
        <v>88</v>
      </c>
      <c r="AY827" s="165" t="s">
        <v>309</v>
      </c>
    </row>
    <row r="828" spans="2:65" s="1" customFormat="1" ht="16.5" customHeight="1" x14ac:dyDescent="0.2">
      <c r="B828" s="137"/>
      <c r="C828" s="138" t="s">
        <v>1471</v>
      </c>
      <c r="D828" s="138" t="s">
        <v>311</v>
      </c>
      <c r="E828" s="139" t="s">
        <v>2201</v>
      </c>
      <c r="F828" s="140" t="s">
        <v>2202</v>
      </c>
      <c r="G828" s="141" t="s">
        <v>360</v>
      </c>
      <c r="H828" s="142">
        <v>1930.93</v>
      </c>
      <c r="I828" s="143"/>
      <c r="J828" s="144">
        <f>ROUND(I828*H828,2)</f>
        <v>0</v>
      </c>
      <c r="K828" s="140" t="s">
        <v>610</v>
      </c>
      <c r="L828" s="33"/>
      <c r="M828" s="145" t="s">
        <v>1</v>
      </c>
      <c r="N828" s="146" t="s">
        <v>46</v>
      </c>
      <c r="P828" s="147">
        <f>O828*H828</f>
        <v>0</v>
      </c>
      <c r="Q828" s="147">
        <v>0</v>
      </c>
      <c r="R828" s="147">
        <f>Q828*H828</f>
        <v>0</v>
      </c>
      <c r="S828" s="147">
        <v>0</v>
      </c>
      <c r="T828" s="148">
        <f>S828*H828</f>
        <v>0</v>
      </c>
      <c r="AR828" s="149" t="s">
        <v>346</v>
      </c>
      <c r="AT828" s="149" t="s">
        <v>311</v>
      </c>
      <c r="AU828" s="149" t="s">
        <v>90</v>
      </c>
      <c r="AY828" s="17" t="s">
        <v>309</v>
      </c>
      <c r="BE828" s="150">
        <f>IF(N828="základní",J828,0)</f>
        <v>0</v>
      </c>
      <c r="BF828" s="150">
        <f>IF(N828="snížená",J828,0)</f>
        <v>0</v>
      </c>
      <c r="BG828" s="150">
        <f>IF(N828="zákl. přenesená",J828,0)</f>
        <v>0</v>
      </c>
      <c r="BH828" s="150">
        <f>IF(N828="sníž. přenesená",J828,0)</f>
        <v>0</v>
      </c>
      <c r="BI828" s="150">
        <f>IF(N828="nulová",J828,0)</f>
        <v>0</v>
      </c>
      <c r="BJ828" s="17" t="s">
        <v>88</v>
      </c>
      <c r="BK828" s="150">
        <f>ROUND(I828*H828,2)</f>
        <v>0</v>
      </c>
      <c r="BL828" s="17" t="s">
        <v>346</v>
      </c>
      <c r="BM828" s="149" t="s">
        <v>2203</v>
      </c>
    </row>
    <row r="829" spans="2:65" s="1" customFormat="1" x14ac:dyDescent="0.2">
      <c r="B829" s="33"/>
      <c r="D829" s="151" t="s">
        <v>316</v>
      </c>
      <c r="F829" s="152" t="s">
        <v>2204</v>
      </c>
      <c r="I829" s="153"/>
      <c r="L829" s="33"/>
      <c r="M829" s="154"/>
      <c r="T829" s="57"/>
      <c r="AT829" s="17" t="s">
        <v>316</v>
      </c>
      <c r="AU829" s="17" t="s">
        <v>90</v>
      </c>
    </row>
    <row r="830" spans="2:65" s="14" customFormat="1" x14ac:dyDescent="0.2">
      <c r="B830" s="176"/>
      <c r="D830" s="155" t="s">
        <v>455</v>
      </c>
      <c r="E830" s="177" t="s">
        <v>1</v>
      </c>
      <c r="F830" s="178" t="s">
        <v>1944</v>
      </c>
      <c r="H830" s="177" t="s">
        <v>1</v>
      </c>
      <c r="I830" s="179"/>
      <c r="L830" s="176"/>
      <c r="M830" s="180"/>
      <c r="T830" s="181"/>
      <c r="AT830" s="177" t="s">
        <v>455</v>
      </c>
      <c r="AU830" s="177" t="s">
        <v>90</v>
      </c>
      <c r="AV830" s="14" t="s">
        <v>88</v>
      </c>
      <c r="AW830" s="14" t="s">
        <v>37</v>
      </c>
      <c r="AX830" s="14" t="s">
        <v>81</v>
      </c>
      <c r="AY830" s="177" t="s">
        <v>309</v>
      </c>
    </row>
    <row r="831" spans="2:65" s="12" customFormat="1" x14ac:dyDescent="0.2">
      <c r="B831" s="157"/>
      <c r="D831" s="155" t="s">
        <v>455</v>
      </c>
      <c r="E831" s="158" t="s">
        <v>1</v>
      </c>
      <c r="F831" s="159" t="s">
        <v>2099</v>
      </c>
      <c r="H831" s="160">
        <v>1627.5</v>
      </c>
      <c r="I831" s="161"/>
      <c r="L831" s="157"/>
      <c r="M831" s="162"/>
      <c r="T831" s="163"/>
      <c r="AT831" s="158" t="s">
        <v>455</v>
      </c>
      <c r="AU831" s="158" t="s">
        <v>90</v>
      </c>
      <c r="AV831" s="12" t="s">
        <v>90</v>
      </c>
      <c r="AW831" s="12" t="s">
        <v>37</v>
      </c>
      <c r="AX831" s="12" t="s">
        <v>81</v>
      </c>
      <c r="AY831" s="158" t="s">
        <v>309</v>
      </c>
    </row>
    <row r="832" spans="2:65" s="12" customFormat="1" x14ac:dyDescent="0.2">
      <c r="B832" s="157"/>
      <c r="D832" s="155" t="s">
        <v>455</v>
      </c>
      <c r="E832" s="158" t="s">
        <v>1</v>
      </c>
      <c r="F832" s="159" t="s">
        <v>2100</v>
      </c>
      <c r="H832" s="160">
        <v>104.625</v>
      </c>
      <c r="I832" s="161"/>
      <c r="L832" s="157"/>
      <c r="M832" s="162"/>
      <c r="T832" s="163"/>
      <c r="AT832" s="158" t="s">
        <v>455</v>
      </c>
      <c r="AU832" s="158" t="s">
        <v>90</v>
      </c>
      <c r="AV832" s="12" t="s">
        <v>90</v>
      </c>
      <c r="AW832" s="12" t="s">
        <v>37</v>
      </c>
      <c r="AX832" s="12" t="s">
        <v>81</v>
      </c>
      <c r="AY832" s="158" t="s">
        <v>309</v>
      </c>
    </row>
    <row r="833" spans="2:65" s="12" customFormat="1" x14ac:dyDescent="0.2">
      <c r="B833" s="157"/>
      <c r="D833" s="155" t="s">
        <v>455</v>
      </c>
      <c r="E833" s="158" t="s">
        <v>1</v>
      </c>
      <c r="F833" s="159" t="s">
        <v>2101</v>
      </c>
      <c r="H833" s="160">
        <v>190.83</v>
      </c>
      <c r="I833" s="161"/>
      <c r="L833" s="157"/>
      <c r="M833" s="162"/>
      <c r="T833" s="163"/>
      <c r="AT833" s="158" t="s">
        <v>455</v>
      </c>
      <c r="AU833" s="158" t="s">
        <v>90</v>
      </c>
      <c r="AV833" s="12" t="s">
        <v>90</v>
      </c>
      <c r="AW833" s="12" t="s">
        <v>37</v>
      </c>
      <c r="AX833" s="12" t="s">
        <v>81</v>
      </c>
      <c r="AY833" s="158" t="s">
        <v>309</v>
      </c>
    </row>
    <row r="834" spans="2:65" s="12" customFormat="1" x14ac:dyDescent="0.2">
      <c r="B834" s="157"/>
      <c r="D834" s="155" t="s">
        <v>455</v>
      </c>
      <c r="E834" s="158" t="s">
        <v>1</v>
      </c>
      <c r="F834" s="159" t="s">
        <v>2147</v>
      </c>
      <c r="H834" s="160">
        <v>7.9749999999999996</v>
      </c>
      <c r="I834" s="161"/>
      <c r="L834" s="157"/>
      <c r="M834" s="162"/>
      <c r="T834" s="163"/>
      <c r="AT834" s="158" t="s">
        <v>455</v>
      </c>
      <c r="AU834" s="158" t="s">
        <v>90</v>
      </c>
      <c r="AV834" s="12" t="s">
        <v>90</v>
      </c>
      <c r="AW834" s="12" t="s">
        <v>37</v>
      </c>
      <c r="AX834" s="12" t="s">
        <v>81</v>
      </c>
      <c r="AY834" s="158" t="s">
        <v>309</v>
      </c>
    </row>
    <row r="835" spans="2:65" s="13" customFormat="1" x14ac:dyDescent="0.2">
      <c r="B835" s="164"/>
      <c r="D835" s="155" t="s">
        <v>455</v>
      </c>
      <c r="E835" s="165" t="s">
        <v>1</v>
      </c>
      <c r="F835" s="166" t="s">
        <v>457</v>
      </c>
      <c r="H835" s="167">
        <v>1930.93</v>
      </c>
      <c r="I835" s="168"/>
      <c r="L835" s="164"/>
      <c r="M835" s="169"/>
      <c r="T835" s="170"/>
      <c r="AT835" s="165" t="s">
        <v>455</v>
      </c>
      <c r="AU835" s="165" t="s">
        <v>90</v>
      </c>
      <c r="AV835" s="13" t="s">
        <v>120</v>
      </c>
      <c r="AW835" s="13" t="s">
        <v>37</v>
      </c>
      <c r="AX835" s="13" t="s">
        <v>88</v>
      </c>
      <c r="AY835" s="165" t="s">
        <v>309</v>
      </c>
    </row>
    <row r="836" spans="2:65" s="1" customFormat="1" ht="24.2" customHeight="1" x14ac:dyDescent="0.2">
      <c r="B836" s="137"/>
      <c r="C836" s="182" t="s">
        <v>1477</v>
      </c>
      <c r="D836" s="182" t="s">
        <v>643</v>
      </c>
      <c r="E836" s="183" t="s">
        <v>2205</v>
      </c>
      <c r="F836" s="184" t="s">
        <v>2206</v>
      </c>
      <c r="G836" s="185" t="s">
        <v>360</v>
      </c>
      <c r="H836" s="186">
        <v>2128.85</v>
      </c>
      <c r="I836" s="187"/>
      <c r="J836" s="188">
        <f>ROUND(I836*H836,2)</f>
        <v>0</v>
      </c>
      <c r="K836" s="184" t="s">
        <v>610</v>
      </c>
      <c r="L836" s="189"/>
      <c r="M836" s="190" t="s">
        <v>1</v>
      </c>
      <c r="N836" s="191" t="s">
        <v>46</v>
      </c>
      <c r="P836" s="147">
        <f>O836*H836</f>
        <v>0</v>
      </c>
      <c r="Q836" s="147">
        <v>1.3500000000000001E-3</v>
      </c>
      <c r="R836" s="147">
        <f>Q836*H836</f>
        <v>2.8739474999999999</v>
      </c>
      <c r="S836" s="147">
        <v>0</v>
      </c>
      <c r="T836" s="148">
        <f>S836*H836</f>
        <v>0</v>
      </c>
      <c r="AR836" s="149" t="s">
        <v>385</v>
      </c>
      <c r="AT836" s="149" t="s">
        <v>643</v>
      </c>
      <c r="AU836" s="149" t="s">
        <v>90</v>
      </c>
      <c r="AY836" s="17" t="s">
        <v>309</v>
      </c>
      <c r="BE836" s="150">
        <f>IF(N836="základní",J836,0)</f>
        <v>0</v>
      </c>
      <c r="BF836" s="150">
        <f>IF(N836="snížená",J836,0)</f>
        <v>0</v>
      </c>
      <c r="BG836" s="150">
        <f>IF(N836="zákl. přenesená",J836,0)</f>
        <v>0</v>
      </c>
      <c r="BH836" s="150">
        <f>IF(N836="sníž. přenesená",J836,0)</f>
        <v>0</v>
      </c>
      <c r="BI836" s="150">
        <f>IF(N836="nulová",J836,0)</f>
        <v>0</v>
      </c>
      <c r="BJ836" s="17" t="s">
        <v>88</v>
      </c>
      <c r="BK836" s="150">
        <f>ROUND(I836*H836,2)</f>
        <v>0</v>
      </c>
      <c r="BL836" s="17" t="s">
        <v>346</v>
      </c>
      <c r="BM836" s="149" t="s">
        <v>2207</v>
      </c>
    </row>
    <row r="837" spans="2:65" s="12" customFormat="1" x14ac:dyDescent="0.2">
      <c r="B837" s="157"/>
      <c r="D837" s="155" t="s">
        <v>455</v>
      </c>
      <c r="F837" s="159" t="s">
        <v>2208</v>
      </c>
      <c r="H837" s="160">
        <v>2128.85</v>
      </c>
      <c r="I837" s="161"/>
      <c r="L837" s="157"/>
      <c r="M837" s="162"/>
      <c r="T837" s="163"/>
      <c r="AT837" s="158" t="s">
        <v>455</v>
      </c>
      <c r="AU837" s="158" t="s">
        <v>90</v>
      </c>
      <c r="AV837" s="12" t="s">
        <v>90</v>
      </c>
      <c r="AW837" s="12" t="s">
        <v>3</v>
      </c>
      <c r="AX837" s="12" t="s">
        <v>88</v>
      </c>
      <c r="AY837" s="158" t="s">
        <v>309</v>
      </c>
    </row>
    <row r="838" spans="2:65" s="1" customFormat="1" ht="16.5" customHeight="1" x14ac:dyDescent="0.2">
      <c r="B838" s="137"/>
      <c r="C838" s="138" t="s">
        <v>1483</v>
      </c>
      <c r="D838" s="138" t="s">
        <v>311</v>
      </c>
      <c r="E838" s="139" t="s">
        <v>2209</v>
      </c>
      <c r="F838" s="140" t="s">
        <v>2210</v>
      </c>
      <c r="G838" s="141" t="s">
        <v>360</v>
      </c>
      <c r="H838" s="142">
        <v>1124.81</v>
      </c>
      <c r="I838" s="143"/>
      <c r="J838" s="144">
        <f>ROUND(I838*H838,2)</f>
        <v>0</v>
      </c>
      <c r="K838" s="140" t="s">
        <v>610</v>
      </c>
      <c r="L838" s="33"/>
      <c r="M838" s="145" t="s">
        <v>1</v>
      </c>
      <c r="N838" s="146" t="s">
        <v>46</v>
      </c>
      <c r="P838" s="147">
        <f>O838*H838</f>
        <v>0</v>
      </c>
      <c r="Q838" s="147">
        <v>0</v>
      </c>
      <c r="R838" s="147">
        <f>Q838*H838</f>
        <v>0</v>
      </c>
      <c r="S838" s="147">
        <v>0</v>
      </c>
      <c r="T838" s="148">
        <f>S838*H838</f>
        <v>0</v>
      </c>
      <c r="AR838" s="149" t="s">
        <v>346</v>
      </c>
      <c r="AT838" s="149" t="s">
        <v>311</v>
      </c>
      <c r="AU838" s="149" t="s">
        <v>90</v>
      </c>
      <c r="AY838" s="17" t="s">
        <v>309</v>
      </c>
      <c r="BE838" s="150">
        <f>IF(N838="základní",J838,0)</f>
        <v>0</v>
      </c>
      <c r="BF838" s="150">
        <f>IF(N838="snížená",J838,0)</f>
        <v>0</v>
      </c>
      <c r="BG838" s="150">
        <f>IF(N838="zákl. přenesená",J838,0)</f>
        <v>0</v>
      </c>
      <c r="BH838" s="150">
        <f>IF(N838="sníž. přenesená",J838,0)</f>
        <v>0</v>
      </c>
      <c r="BI838" s="150">
        <f>IF(N838="nulová",J838,0)</f>
        <v>0</v>
      </c>
      <c r="BJ838" s="17" t="s">
        <v>88</v>
      </c>
      <c r="BK838" s="150">
        <f>ROUND(I838*H838,2)</f>
        <v>0</v>
      </c>
      <c r="BL838" s="17" t="s">
        <v>346</v>
      </c>
      <c r="BM838" s="149" t="s">
        <v>2211</v>
      </c>
    </row>
    <row r="839" spans="2:65" s="1" customFormat="1" x14ac:dyDescent="0.2">
      <c r="B839" s="33"/>
      <c r="D839" s="151" t="s">
        <v>316</v>
      </c>
      <c r="F839" s="152" t="s">
        <v>2212</v>
      </c>
      <c r="I839" s="153"/>
      <c r="L839" s="33"/>
      <c r="M839" s="154"/>
      <c r="T839" s="57"/>
      <c r="AT839" s="17" t="s">
        <v>316</v>
      </c>
      <c r="AU839" s="17" t="s">
        <v>90</v>
      </c>
    </row>
    <row r="840" spans="2:65" s="14" customFormat="1" x14ac:dyDescent="0.2">
      <c r="B840" s="176"/>
      <c r="D840" s="155" t="s">
        <v>455</v>
      </c>
      <c r="E840" s="177" t="s">
        <v>1</v>
      </c>
      <c r="F840" s="178" t="s">
        <v>1944</v>
      </c>
      <c r="H840" s="177" t="s">
        <v>1</v>
      </c>
      <c r="I840" s="179"/>
      <c r="L840" s="176"/>
      <c r="M840" s="180"/>
      <c r="T840" s="181"/>
      <c r="AT840" s="177" t="s">
        <v>455</v>
      </c>
      <c r="AU840" s="177" t="s">
        <v>90</v>
      </c>
      <c r="AV840" s="14" t="s">
        <v>88</v>
      </c>
      <c r="AW840" s="14" t="s">
        <v>37</v>
      </c>
      <c r="AX840" s="14" t="s">
        <v>81</v>
      </c>
      <c r="AY840" s="177" t="s">
        <v>309</v>
      </c>
    </row>
    <row r="841" spans="2:65" s="12" customFormat="1" x14ac:dyDescent="0.2">
      <c r="B841" s="157"/>
      <c r="D841" s="155" t="s">
        <v>455</v>
      </c>
      <c r="E841" s="158" t="s">
        <v>1</v>
      </c>
      <c r="F841" s="159" t="s">
        <v>2170</v>
      </c>
      <c r="H841" s="160">
        <v>976.5</v>
      </c>
      <c r="I841" s="161"/>
      <c r="L841" s="157"/>
      <c r="M841" s="162"/>
      <c r="T841" s="163"/>
      <c r="AT841" s="158" t="s">
        <v>455</v>
      </c>
      <c r="AU841" s="158" t="s">
        <v>90</v>
      </c>
      <c r="AV841" s="12" t="s">
        <v>90</v>
      </c>
      <c r="AW841" s="12" t="s">
        <v>37</v>
      </c>
      <c r="AX841" s="12" t="s">
        <v>81</v>
      </c>
      <c r="AY841" s="158" t="s">
        <v>309</v>
      </c>
    </row>
    <row r="842" spans="2:65" s="12" customFormat="1" x14ac:dyDescent="0.2">
      <c r="B842" s="157"/>
      <c r="D842" s="155" t="s">
        <v>455</v>
      </c>
      <c r="E842" s="158" t="s">
        <v>1</v>
      </c>
      <c r="F842" s="159" t="s">
        <v>2213</v>
      </c>
      <c r="H842" s="160">
        <v>52.895000000000003</v>
      </c>
      <c r="I842" s="161"/>
      <c r="L842" s="157"/>
      <c r="M842" s="162"/>
      <c r="T842" s="163"/>
      <c r="AT842" s="158" t="s">
        <v>455</v>
      </c>
      <c r="AU842" s="158" t="s">
        <v>90</v>
      </c>
      <c r="AV842" s="12" t="s">
        <v>90</v>
      </c>
      <c r="AW842" s="12" t="s">
        <v>37</v>
      </c>
      <c r="AX842" s="12" t="s">
        <v>81</v>
      </c>
      <c r="AY842" s="158" t="s">
        <v>309</v>
      </c>
    </row>
    <row r="843" spans="2:65" s="12" customFormat="1" x14ac:dyDescent="0.2">
      <c r="B843" s="157"/>
      <c r="D843" s="155" t="s">
        <v>455</v>
      </c>
      <c r="E843" s="158" t="s">
        <v>1</v>
      </c>
      <c r="F843" s="159" t="s">
        <v>2214</v>
      </c>
      <c r="H843" s="160">
        <v>95.415000000000006</v>
      </c>
      <c r="I843" s="161"/>
      <c r="L843" s="157"/>
      <c r="M843" s="162"/>
      <c r="T843" s="163"/>
      <c r="AT843" s="158" t="s">
        <v>455</v>
      </c>
      <c r="AU843" s="158" t="s">
        <v>90</v>
      </c>
      <c r="AV843" s="12" t="s">
        <v>90</v>
      </c>
      <c r="AW843" s="12" t="s">
        <v>37</v>
      </c>
      <c r="AX843" s="12" t="s">
        <v>81</v>
      </c>
      <c r="AY843" s="158" t="s">
        <v>309</v>
      </c>
    </row>
    <row r="844" spans="2:65" s="13" customFormat="1" x14ac:dyDescent="0.2">
      <c r="B844" s="164"/>
      <c r="D844" s="155" t="s">
        <v>455</v>
      </c>
      <c r="E844" s="165" t="s">
        <v>1</v>
      </c>
      <c r="F844" s="166" t="s">
        <v>457</v>
      </c>
      <c r="H844" s="167">
        <v>1124.81</v>
      </c>
      <c r="I844" s="168"/>
      <c r="L844" s="164"/>
      <c r="M844" s="169"/>
      <c r="T844" s="170"/>
      <c r="AT844" s="165" t="s">
        <v>455</v>
      </c>
      <c r="AU844" s="165" t="s">
        <v>90</v>
      </c>
      <c r="AV844" s="13" t="s">
        <v>120</v>
      </c>
      <c r="AW844" s="13" t="s">
        <v>37</v>
      </c>
      <c r="AX844" s="13" t="s">
        <v>88</v>
      </c>
      <c r="AY844" s="165" t="s">
        <v>309</v>
      </c>
    </row>
    <row r="845" spans="2:65" s="1" customFormat="1" ht="16.5" customHeight="1" x14ac:dyDescent="0.2">
      <c r="B845" s="137"/>
      <c r="C845" s="182" t="s">
        <v>1489</v>
      </c>
      <c r="D845" s="182" t="s">
        <v>643</v>
      </c>
      <c r="E845" s="183" t="s">
        <v>2215</v>
      </c>
      <c r="F845" s="184" t="s">
        <v>2216</v>
      </c>
      <c r="G845" s="185" t="s">
        <v>419</v>
      </c>
      <c r="H845" s="186">
        <v>247.458</v>
      </c>
      <c r="I845" s="187"/>
      <c r="J845" s="188">
        <f>ROUND(I845*H845,2)</f>
        <v>0</v>
      </c>
      <c r="K845" s="184" t="s">
        <v>366</v>
      </c>
      <c r="L845" s="189"/>
      <c r="M845" s="190" t="s">
        <v>1</v>
      </c>
      <c r="N845" s="191" t="s">
        <v>46</v>
      </c>
      <c r="P845" s="147">
        <f>O845*H845</f>
        <v>0</v>
      </c>
      <c r="Q845" s="147">
        <v>0.51</v>
      </c>
      <c r="R845" s="147">
        <f>Q845*H845</f>
        <v>126.20358</v>
      </c>
      <c r="S845" s="147">
        <v>0</v>
      </c>
      <c r="T845" s="148">
        <f>S845*H845</f>
        <v>0</v>
      </c>
      <c r="AR845" s="149" t="s">
        <v>385</v>
      </c>
      <c r="AT845" s="149" t="s">
        <v>643</v>
      </c>
      <c r="AU845" s="149" t="s">
        <v>90</v>
      </c>
      <c r="AY845" s="17" t="s">
        <v>309</v>
      </c>
      <c r="BE845" s="150">
        <f>IF(N845="základní",J845,0)</f>
        <v>0</v>
      </c>
      <c r="BF845" s="150">
        <f>IF(N845="snížená",J845,0)</f>
        <v>0</v>
      </c>
      <c r="BG845" s="150">
        <f>IF(N845="zákl. přenesená",J845,0)</f>
        <v>0</v>
      </c>
      <c r="BH845" s="150">
        <f>IF(N845="sníž. přenesená",J845,0)</f>
        <v>0</v>
      </c>
      <c r="BI845" s="150">
        <f>IF(N845="nulová",J845,0)</f>
        <v>0</v>
      </c>
      <c r="BJ845" s="17" t="s">
        <v>88</v>
      </c>
      <c r="BK845" s="150">
        <f>ROUND(I845*H845,2)</f>
        <v>0</v>
      </c>
      <c r="BL845" s="17" t="s">
        <v>346</v>
      </c>
      <c r="BM845" s="149" t="s">
        <v>2217</v>
      </c>
    </row>
    <row r="846" spans="2:65" s="1" customFormat="1" ht="19.5" x14ac:dyDescent="0.2">
      <c r="B846" s="33"/>
      <c r="D846" s="155" t="s">
        <v>318</v>
      </c>
      <c r="F846" s="156" t="s">
        <v>699</v>
      </c>
      <c r="I846" s="153"/>
      <c r="L846" s="33"/>
      <c r="M846" s="154"/>
      <c r="T846" s="57"/>
      <c r="AT846" s="17" t="s">
        <v>318</v>
      </c>
      <c r="AU846" s="17" t="s">
        <v>90</v>
      </c>
    </row>
    <row r="847" spans="2:65" s="12" customFormat="1" x14ac:dyDescent="0.2">
      <c r="B847" s="157"/>
      <c r="D847" s="155" t="s">
        <v>455</v>
      </c>
      <c r="F847" s="159" t="s">
        <v>2218</v>
      </c>
      <c r="H847" s="160">
        <v>247.458</v>
      </c>
      <c r="I847" s="161"/>
      <c r="L847" s="157"/>
      <c r="M847" s="162"/>
      <c r="T847" s="163"/>
      <c r="AT847" s="158" t="s">
        <v>455</v>
      </c>
      <c r="AU847" s="158" t="s">
        <v>90</v>
      </c>
      <c r="AV847" s="12" t="s">
        <v>90</v>
      </c>
      <c r="AW847" s="12" t="s">
        <v>3</v>
      </c>
      <c r="AX847" s="12" t="s">
        <v>88</v>
      </c>
      <c r="AY847" s="158" t="s">
        <v>309</v>
      </c>
    </row>
    <row r="848" spans="2:65" s="1" customFormat="1" ht="16.5" customHeight="1" x14ac:dyDescent="0.2">
      <c r="B848" s="137"/>
      <c r="C848" s="138" t="s">
        <v>1495</v>
      </c>
      <c r="D848" s="138" t="s">
        <v>311</v>
      </c>
      <c r="E848" s="139" t="s">
        <v>2219</v>
      </c>
      <c r="F848" s="140" t="s">
        <v>2220</v>
      </c>
      <c r="G848" s="141" t="s">
        <v>360</v>
      </c>
      <c r="H848" s="142">
        <v>498</v>
      </c>
      <c r="I848" s="143"/>
      <c r="J848" s="144">
        <f>ROUND(I848*H848,2)</f>
        <v>0</v>
      </c>
      <c r="K848" s="140" t="s">
        <v>610</v>
      </c>
      <c r="L848" s="33"/>
      <c r="M848" s="145" t="s">
        <v>1</v>
      </c>
      <c r="N848" s="146" t="s">
        <v>46</v>
      </c>
      <c r="P848" s="147">
        <f>O848*H848</f>
        <v>0</v>
      </c>
      <c r="Q848" s="147">
        <v>0</v>
      </c>
      <c r="R848" s="147">
        <f>Q848*H848</f>
        <v>0</v>
      </c>
      <c r="S848" s="147">
        <v>0</v>
      </c>
      <c r="T848" s="148">
        <f>S848*H848</f>
        <v>0</v>
      </c>
      <c r="AR848" s="149" t="s">
        <v>346</v>
      </c>
      <c r="AT848" s="149" t="s">
        <v>311</v>
      </c>
      <c r="AU848" s="149" t="s">
        <v>90</v>
      </c>
      <c r="AY848" s="17" t="s">
        <v>309</v>
      </c>
      <c r="BE848" s="150">
        <f>IF(N848="základní",J848,0)</f>
        <v>0</v>
      </c>
      <c r="BF848" s="150">
        <f>IF(N848="snížená",J848,0)</f>
        <v>0</v>
      </c>
      <c r="BG848" s="150">
        <f>IF(N848="zákl. přenesená",J848,0)</f>
        <v>0</v>
      </c>
      <c r="BH848" s="150">
        <f>IF(N848="sníž. přenesená",J848,0)</f>
        <v>0</v>
      </c>
      <c r="BI848" s="150">
        <f>IF(N848="nulová",J848,0)</f>
        <v>0</v>
      </c>
      <c r="BJ848" s="17" t="s">
        <v>88</v>
      </c>
      <c r="BK848" s="150">
        <f>ROUND(I848*H848,2)</f>
        <v>0</v>
      </c>
      <c r="BL848" s="17" t="s">
        <v>346</v>
      </c>
      <c r="BM848" s="149" t="s">
        <v>2221</v>
      </c>
    </row>
    <row r="849" spans="2:65" s="1" customFormat="1" x14ac:dyDescent="0.2">
      <c r="B849" s="33"/>
      <c r="D849" s="151" t="s">
        <v>316</v>
      </c>
      <c r="F849" s="152" t="s">
        <v>2222</v>
      </c>
      <c r="I849" s="153"/>
      <c r="L849" s="33"/>
      <c r="M849" s="154"/>
      <c r="T849" s="57"/>
      <c r="AT849" s="17" t="s">
        <v>316</v>
      </c>
      <c r="AU849" s="17" t="s">
        <v>90</v>
      </c>
    </row>
    <row r="850" spans="2:65" s="12" customFormat="1" x14ac:dyDescent="0.2">
      <c r="B850" s="157"/>
      <c r="D850" s="155" t="s">
        <v>455</v>
      </c>
      <c r="E850" s="158" t="s">
        <v>1</v>
      </c>
      <c r="F850" s="159" t="s">
        <v>2223</v>
      </c>
      <c r="H850" s="160">
        <v>498</v>
      </c>
      <c r="I850" s="161"/>
      <c r="L850" s="157"/>
      <c r="M850" s="162"/>
      <c r="T850" s="163"/>
      <c r="AT850" s="158" t="s">
        <v>455</v>
      </c>
      <c r="AU850" s="158" t="s">
        <v>90</v>
      </c>
      <c r="AV850" s="12" t="s">
        <v>90</v>
      </c>
      <c r="AW850" s="12" t="s">
        <v>37</v>
      </c>
      <c r="AX850" s="12" t="s">
        <v>81</v>
      </c>
      <c r="AY850" s="158" t="s">
        <v>309</v>
      </c>
    </row>
    <row r="851" spans="2:65" s="13" customFormat="1" x14ac:dyDescent="0.2">
      <c r="B851" s="164"/>
      <c r="D851" s="155" t="s">
        <v>455</v>
      </c>
      <c r="E851" s="165" t="s">
        <v>1</v>
      </c>
      <c r="F851" s="166" t="s">
        <v>457</v>
      </c>
      <c r="H851" s="167">
        <v>498</v>
      </c>
      <c r="I851" s="168"/>
      <c r="L851" s="164"/>
      <c r="M851" s="169"/>
      <c r="T851" s="170"/>
      <c r="AT851" s="165" t="s">
        <v>455</v>
      </c>
      <c r="AU851" s="165" t="s">
        <v>90</v>
      </c>
      <c r="AV851" s="13" t="s">
        <v>120</v>
      </c>
      <c r="AW851" s="13" t="s">
        <v>37</v>
      </c>
      <c r="AX851" s="13" t="s">
        <v>88</v>
      </c>
      <c r="AY851" s="165" t="s">
        <v>309</v>
      </c>
    </row>
    <row r="852" spans="2:65" s="1" customFormat="1" ht="16.5" customHeight="1" x14ac:dyDescent="0.2">
      <c r="B852" s="137"/>
      <c r="C852" s="182" t="s">
        <v>1500</v>
      </c>
      <c r="D852" s="182" t="s">
        <v>643</v>
      </c>
      <c r="E852" s="183" t="s">
        <v>1341</v>
      </c>
      <c r="F852" s="184" t="s">
        <v>1342</v>
      </c>
      <c r="G852" s="185" t="s">
        <v>391</v>
      </c>
      <c r="H852" s="186">
        <v>0.17399999999999999</v>
      </c>
      <c r="I852" s="187"/>
      <c r="J852" s="188">
        <f>ROUND(I852*H852,2)</f>
        <v>0</v>
      </c>
      <c r="K852" s="184" t="s">
        <v>610</v>
      </c>
      <c r="L852" s="189"/>
      <c r="M852" s="190" t="s">
        <v>1</v>
      </c>
      <c r="N852" s="191" t="s">
        <v>46</v>
      </c>
      <c r="P852" s="147">
        <f>O852*H852</f>
        <v>0</v>
      </c>
      <c r="Q852" s="147">
        <v>1</v>
      </c>
      <c r="R852" s="147">
        <f>Q852*H852</f>
        <v>0.17399999999999999</v>
      </c>
      <c r="S852" s="147">
        <v>0</v>
      </c>
      <c r="T852" s="148">
        <f>S852*H852</f>
        <v>0</v>
      </c>
      <c r="AR852" s="149" t="s">
        <v>385</v>
      </c>
      <c r="AT852" s="149" t="s">
        <v>643</v>
      </c>
      <c r="AU852" s="149" t="s">
        <v>90</v>
      </c>
      <c r="AY852" s="17" t="s">
        <v>309</v>
      </c>
      <c r="BE852" s="150">
        <f>IF(N852="základní",J852,0)</f>
        <v>0</v>
      </c>
      <c r="BF852" s="150">
        <f>IF(N852="snížená",J852,0)</f>
        <v>0</v>
      </c>
      <c r="BG852" s="150">
        <f>IF(N852="zákl. přenesená",J852,0)</f>
        <v>0</v>
      </c>
      <c r="BH852" s="150">
        <f>IF(N852="sníž. přenesená",J852,0)</f>
        <v>0</v>
      </c>
      <c r="BI852" s="150">
        <f>IF(N852="nulová",J852,0)</f>
        <v>0</v>
      </c>
      <c r="BJ852" s="17" t="s">
        <v>88</v>
      </c>
      <c r="BK852" s="150">
        <f>ROUND(I852*H852,2)</f>
        <v>0</v>
      </c>
      <c r="BL852" s="17" t="s">
        <v>346</v>
      </c>
      <c r="BM852" s="149" t="s">
        <v>2224</v>
      </c>
    </row>
    <row r="853" spans="2:65" s="12" customFormat="1" x14ac:dyDescent="0.2">
      <c r="B853" s="157"/>
      <c r="D853" s="155" t="s">
        <v>455</v>
      </c>
      <c r="F853" s="159" t="s">
        <v>2225</v>
      </c>
      <c r="H853" s="160">
        <v>0.17399999999999999</v>
      </c>
      <c r="I853" s="161"/>
      <c r="L853" s="157"/>
      <c r="M853" s="162"/>
      <c r="T853" s="163"/>
      <c r="AT853" s="158" t="s">
        <v>455</v>
      </c>
      <c r="AU853" s="158" t="s">
        <v>90</v>
      </c>
      <c r="AV853" s="12" t="s">
        <v>90</v>
      </c>
      <c r="AW853" s="12" t="s">
        <v>3</v>
      </c>
      <c r="AX853" s="12" t="s">
        <v>88</v>
      </c>
      <c r="AY853" s="158" t="s">
        <v>309</v>
      </c>
    </row>
    <row r="854" spans="2:65" s="1" customFormat="1" ht="16.5" customHeight="1" x14ac:dyDescent="0.2">
      <c r="B854" s="137"/>
      <c r="C854" s="138" t="s">
        <v>1506</v>
      </c>
      <c r="D854" s="138" t="s">
        <v>311</v>
      </c>
      <c r="E854" s="139" t="s">
        <v>2226</v>
      </c>
      <c r="F854" s="140" t="s">
        <v>2227</v>
      </c>
      <c r="G854" s="141" t="s">
        <v>360</v>
      </c>
      <c r="H854" s="142">
        <v>871.5</v>
      </c>
      <c r="I854" s="143"/>
      <c r="J854" s="144">
        <f>ROUND(I854*H854,2)</f>
        <v>0</v>
      </c>
      <c r="K854" s="140" t="s">
        <v>610</v>
      </c>
      <c r="L854" s="33"/>
      <c r="M854" s="145" t="s">
        <v>1</v>
      </c>
      <c r="N854" s="146" t="s">
        <v>46</v>
      </c>
      <c r="P854" s="147">
        <f>O854*H854</f>
        <v>0</v>
      </c>
      <c r="Q854" s="147">
        <v>9.3999999999999997E-4</v>
      </c>
      <c r="R854" s="147">
        <f>Q854*H854</f>
        <v>0.81920999999999999</v>
      </c>
      <c r="S854" s="147">
        <v>0</v>
      </c>
      <c r="T854" s="148">
        <f>S854*H854</f>
        <v>0</v>
      </c>
      <c r="AR854" s="149" t="s">
        <v>346</v>
      </c>
      <c r="AT854" s="149" t="s">
        <v>311</v>
      </c>
      <c r="AU854" s="149" t="s">
        <v>90</v>
      </c>
      <c r="AY854" s="17" t="s">
        <v>309</v>
      </c>
      <c r="BE854" s="150">
        <f>IF(N854="základní",J854,0)</f>
        <v>0</v>
      </c>
      <c r="BF854" s="150">
        <f>IF(N854="snížená",J854,0)</f>
        <v>0</v>
      </c>
      <c r="BG854" s="150">
        <f>IF(N854="zákl. přenesená",J854,0)</f>
        <v>0</v>
      </c>
      <c r="BH854" s="150">
        <f>IF(N854="sníž. přenesená",J854,0)</f>
        <v>0</v>
      </c>
      <c r="BI854" s="150">
        <f>IF(N854="nulová",J854,0)</f>
        <v>0</v>
      </c>
      <c r="BJ854" s="17" t="s">
        <v>88</v>
      </c>
      <c r="BK854" s="150">
        <f>ROUND(I854*H854,2)</f>
        <v>0</v>
      </c>
      <c r="BL854" s="17" t="s">
        <v>346</v>
      </c>
      <c r="BM854" s="149" t="s">
        <v>2228</v>
      </c>
    </row>
    <row r="855" spans="2:65" s="1" customFormat="1" x14ac:dyDescent="0.2">
      <c r="B855" s="33"/>
      <c r="D855" s="151" t="s">
        <v>316</v>
      </c>
      <c r="F855" s="152" t="s">
        <v>2229</v>
      </c>
      <c r="I855" s="153"/>
      <c r="L855" s="33"/>
      <c r="M855" s="154"/>
      <c r="T855" s="57"/>
      <c r="AT855" s="17" t="s">
        <v>316</v>
      </c>
      <c r="AU855" s="17" t="s">
        <v>90</v>
      </c>
    </row>
    <row r="856" spans="2:65" s="12" customFormat="1" x14ac:dyDescent="0.2">
      <c r="B856" s="157"/>
      <c r="D856" s="155" t="s">
        <v>455</v>
      </c>
      <c r="E856" s="158" t="s">
        <v>1</v>
      </c>
      <c r="F856" s="159" t="s">
        <v>2230</v>
      </c>
      <c r="H856" s="160">
        <v>871.5</v>
      </c>
      <c r="I856" s="161"/>
      <c r="L856" s="157"/>
      <c r="M856" s="162"/>
      <c r="T856" s="163"/>
      <c r="AT856" s="158" t="s">
        <v>455</v>
      </c>
      <c r="AU856" s="158" t="s">
        <v>90</v>
      </c>
      <c r="AV856" s="12" t="s">
        <v>90</v>
      </c>
      <c r="AW856" s="12" t="s">
        <v>37</v>
      </c>
      <c r="AX856" s="12" t="s">
        <v>81</v>
      </c>
      <c r="AY856" s="158" t="s">
        <v>309</v>
      </c>
    </row>
    <row r="857" spans="2:65" s="13" customFormat="1" x14ac:dyDescent="0.2">
      <c r="B857" s="164"/>
      <c r="D857" s="155" t="s">
        <v>455</v>
      </c>
      <c r="E857" s="165" t="s">
        <v>1</v>
      </c>
      <c r="F857" s="166" t="s">
        <v>457</v>
      </c>
      <c r="H857" s="167">
        <v>871.5</v>
      </c>
      <c r="I857" s="168"/>
      <c r="L857" s="164"/>
      <c r="M857" s="169"/>
      <c r="T857" s="170"/>
      <c r="AT857" s="165" t="s">
        <v>455</v>
      </c>
      <c r="AU857" s="165" t="s">
        <v>90</v>
      </c>
      <c r="AV857" s="13" t="s">
        <v>120</v>
      </c>
      <c r="AW857" s="13" t="s">
        <v>37</v>
      </c>
      <c r="AX857" s="13" t="s">
        <v>88</v>
      </c>
      <c r="AY857" s="165" t="s">
        <v>309</v>
      </c>
    </row>
    <row r="858" spans="2:65" s="1" customFormat="1" ht="24.2" customHeight="1" x14ac:dyDescent="0.2">
      <c r="B858" s="137"/>
      <c r="C858" s="182" t="s">
        <v>1512</v>
      </c>
      <c r="D858" s="182" t="s">
        <v>643</v>
      </c>
      <c r="E858" s="183" t="s">
        <v>2121</v>
      </c>
      <c r="F858" s="184" t="s">
        <v>2122</v>
      </c>
      <c r="G858" s="185" t="s">
        <v>360</v>
      </c>
      <c r="H858" s="186">
        <v>1045.8</v>
      </c>
      <c r="I858" s="187"/>
      <c r="J858" s="188">
        <f>ROUND(I858*H858,2)</f>
        <v>0</v>
      </c>
      <c r="K858" s="184" t="s">
        <v>366</v>
      </c>
      <c r="L858" s="189"/>
      <c r="M858" s="190" t="s">
        <v>1</v>
      </c>
      <c r="N858" s="191" t="s">
        <v>46</v>
      </c>
      <c r="P858" s="147">
        <f>O858*H858</f>
        <v>0</v>
      </c>
      <c r="Q858" s="147">
        <v>4.7000000000000002E-3</v>
      </c>
      <c r="R858" s="147">
        <f>Q858*H858</f>
        <v>4.91526</v>
      </c>
      <c r="S858" s="147">
        <v>0</v>
      </c>
      <c r="T858" s="148">
        <f>S858*H858</f>
        <v>0</v>
      </c>
      <c r="AR858" s="149" t="s">
        <v>385</v>
      </c>
      <c r="AT858" s="149" t="s">
        <v>643</v>
      </c>
      <c r="AU858" s="149" t="s">
        <v>90</v>
      </c>
      <c r="AY858" s="17" t="s">
        <v>309</v>
      </c>
      <c r="BE858" s="150">
        <f>IF(N858="základní",J858,0)</f>
        <v>0</v>
      </c>
      <c r="BF858" s="150">
        <f>IF(N858="snížená",J858,0)</f>
        <v>0</v>
      </c>
      <c r="BG858" s="150">
        <f>IF(N858="zákl. přenesená",J858,0)</f>
        <v>0</v>
      </c>
      <c r="BH858" s="150">
        <f>IF(N858="sníž. přenesená",J858,0)</f>
        <v>0</v>
      </c>
      <c r="BI858" s="150">
        <f>IF(N858="nulová",J858,0)</f>
        <v>0</v>
      </c>
      <c r="BJ858" s="17" t="s">
        <v>88</v>
      </c>
      <c r="BK858" s="150">
        <f>ROUND(I858*H858,2)</f>
        <v>0</v>
      </c>
      <c r="BL858" s="17" t="s">
        <v>346</v>
      </c>
      <c r="BM858" s="149" t="s">
        <v>2231</v>
      </c>
    </row>
    <row r="859" spans="2:65" s="1" customFormat="1" ht="19.5" x14ac:dyDescent="0.2">
      <c r="B859" s="33"/>
      <c r="D859" s="155" t="s">
        <v>318</v>
      </c>
      <c r="F859" s="156" t="s">
        <v>699</v>
      </c>
      <c r="I859" s="153"/>
      <c r="L859" s="33"/>
      <c r="M859" s="154"/>
      <c r="T859" s="57"/>
      <c r="AT859" s="17" t="s">
        <v>318</v>
      </c>
      <c r="AU859" s="17" t="s">
        <v>90</v>
      </c>
    </row>
    <row r="860" spans="2:65" s="12" customFormat="1" x14ac:dyDescent="0.2">
      <c r="B860" s="157"/>
      <c r="D860" s="155" t="s">
        <v>455</v>
      </c>
      <c r="F860" s="159" t="s">
        <v>2232</v>
      </c>
      <c r="H860" s="160">
        <v>1045.8</v>
      </c>
      <c r="I860" s="161"/>
      <c r="L860" s="157"/>
      <c r="M860" s="162"/>
      <c r="T860" s="163"/>
      <c r="AT860" s="158" t="s">
        <v>455</v>
      </c>
      <c r="AU860" s="158" t="s">
        <v>90</v>
      </c>
      <c r="AV860" s="12" t="s">
        <v>90</v>
      </c>
      <c r="AW860" s="12" t="s">
        <v>3</v>
      </c>
      <c r="AX860" s="12" t="s">
        <v>88</v>
      </c>
      <c r="AY860" s="158" t="s">
        <v>309</v>
      </c>
    </row>
    <row r="861" spans="2:65" s="1" customFormat="1" ht="16.5" customHeight="1" x14ac:dyDescent="0.2">
      <c r="B861" s="137"/>
      <c r="C861" s="138" t="s">
        <v>1520</v>
      </c>
      <c r="D861" s="138" t="s">
        <v>311</v>
      </c>
      <c r="E861" s="139" t="s">
        <v>2226</v>
      </c>
      <c r="F861" s="140" t="s">
        <v>2227</v>
      </c>
      <c r="G861" s="141" t="s">
        <v>360</v>
      </c>
      <c r="H861" s="142">
        <v>373.5</v>
      </c>
      <c r="I861" s="143"/>
      <c r="J861" s="144">
        <f>ROUND(I861*H861,2)</f>
        <v>0</v>
      </c>
      <c r="K861" s="140" t="s">
        <v>610</v>
      </c>
      <c r="L861" s="33"/>
      <c r="M861" s="145" t="s">
        <v>1</v>
      </c>
      <c r="N861" s="146" t="s">
        <v>46</v>
      </c>
      <c r="P861" s="147">
        <f>O861*H861</f>
        <v>0</v>
      </c>
      <c r="Q861" s="147">
        <v>9.3999999999999997E-4</v>
      </c>
      <c r="R861" s="147">
        <f>Q861*H861</f>
        <v>0.35109000000000001</v>
      </c>
      <c r="S861" s="147">
        <v>0</v>
      </c>
      <c r="T861" s="148">
        <f>S861*H861</f>
        <v>0</v>
      </c>
      <c r="AR861" s="149" t="s">
        <v>346</v>
      </c>
      <c r="AT861" s="149" t="s">
        <v>311</v>
      </c>
      <c r="AU861" s="149" t="s">
        <v>90</v>
      </c>
      <c r="AY861" s="17" t="s">
        <v>309</v>
      </c>
      <c r="BE861" s="150">
        <f>IF(N861="základní",J861,0)</f>
        <v>0</v>
      </c>
      <c r="BF861" s="150">
        <f>IF(N861="snížená",J861,0)</f>
        <v>0</v>
      </c>
      <c r="BG861" s="150">
        <f>IF(N861="zákl. přenesená",J861,0)</f>
        <v>0</v>
      </c>
      <c r="BH861" s="150">
        <f>IF(N861="sníž. přenesená",J861,0)</f>
        <v>0</v>
      </c>
      <c r="BI861" s="150">
        <f>IF(N861="nulová",J861,0)</f>
        <v>0</v>
      </c>
      <c r="BJ861" s="17" t="s">
        <v>88</v>
      </c>
      <c r="BK861" s="150">
        <f>ROUND(I861*H861,2)</f>
        <v>0</v>
      </c>
      <c r="BL861" s="17" t="s">
        <v>346</v>
      </c>
      <c r="BM861" s="149" t="s">
        <v>2233</v>
      </c>
    </row>
    <row r="862" spans="2:65" s="1" customFormat="1" x14ac:dyDescent="0.2">
      <c r="B862" s="33"/>
      <c r="D862" s="151" t="s">
        <v>316</v>
      </c>
      <c r="F862" s="152" t="s">
        <v>2229</v>
      </c>
      <c r="I862" s="153"/>
      <c r="L862" s="33"/>
      <c r="M862" s="154"/>
      <c r="T862" s="57"/>
      <c r="AT862" s="17" t="s">
        <v>316</v>
      </c>
      <c r="AU862" s="17" t="s">
        <v>90</v>
      </c>
    </row>
    <row r="863" spans="2:65" s="12" customFormat="1" x14ac:dyDescent="0.2">
      <c r="B863" s="157"/>
      <c r="D863" s="155" t="s">
        <v>455</v>
      </c>
      <c r="E863" s="158" t="s">
        <v>1</v>
      </c>
      <c r="F863" s="159" t="s">
        <v>2110</v>
      </c>
      <c r="H863" s="160">
        <v>373.5</v>
      </c>
      <c r="I863" s="161"/>
      <c r="L863" s="157"/>
      <c r="M863" s="162"/>
      <c r="T863" s="163"/>
      <c r="AT863" s="158" t="s">
        <v>455</v>
      </c>
      <c r="AU863" s="158" t="s">
        <v>90</v>
      </c>
      <c r="AV863" s="12" t="s">
        <v>90</v>
      </c>
      <c r="AW863" s="12" t="s">
        <v>37</v>
      </c>
      <c r="AX863" s="12" t="s">
        <v>81</v>
      </c>
      <c r="AY863" s="158" t="s">
        <v>309</v>
      </c>
    </row>
    <row r="864" spans="2:65" s="13" customFormat="1" x14ac:dyDescent="0.2">
      <c r="B864" s="164"/>
      <c r="D864" s="155" t="s">
        <v>455</v>
      </c>
      <c r="E864" s="165" t="s">
        <v>1</v>
      </c>
      <c r="F864" s="166" t="s">
        <v>457</v>
      </c>
      <c r="H864" s="167">
        <v>373.5</v>
      </c>
      <c r="I864" s="168"/>
      <c r="L864" s="164"/>
      <c r="M864" s="169"/>
      <c r="T864" s="170"/>
      <c r="AT864" s="165" t="s">
        <v>455</v>
      </c>
      <c r="AU864" s="165" t="s">
        <v>90</v>
      </c>
      <c r="AV864" s="13" t="s">
        <v>120</v>
      </c>
      <c r="AW864" s="13" t="s">
        <v>37</v>
      </c>
      <c r="AX864" s="13" t="s">
        <v>88</v>
      </c>
      <c r="AY864" s="165" t="s">
        <v>309</v>
      </c>
    </row>
    <row r="865" spans="2:65" s="1" customFormat="1" ht="24.2" customHeight="1" x14ac:dyDescent="0.2">
      <c r="B865" s="137"/>
      <c r="C865" s="182" t="s">
        <v>1526</v>
      </c>
      <c r="D865" s="182" t="s">
        <v>643</v>
      </c>
      <c r="E865" s="183" t="s">
        <v>2133</v>
      </c>
      <c r="F865" s="184" t="s">
        <v>2134</v>
      </c>
      <c r="G865" s="185" t="s">
        <v>360</v>
      </c>
      <c r="H865" s="186">
        <v>448.2</v>
      </c>
      <c r="I865" s="187"/>
      <c r="J865" s="188">
        <f>ROUND(I865*H865,2)</f>
        <v>0</v>
      </c>
      <c r="K865" s="184" t="s">
        <v>366</v>
      </c>
      <c r="L865" s="189"/>
      <c r="M865" s="190" t="s">
        <v>1</v>
      </c>
      <c r="N865" s="191" t="s">
        <v>46</v>
      </c>
      <c r="P865" s="147">
        <f>O865*H865</f>
        <v>0</v>
      </c>
      <c r="Q865" s="147">
        <v>6.6E-3</v>
      </c>
      <c r="R865" s="147">
        <f>Q865*H865</f>
        <v>2.9581200000000001</v>
      </c>
      <c r="S865" s="147">
        <v>0</v>
      </c>
      <c r="T865" s="148">
        <f>S865*H865</f>
        <v>0</v>
      </c>
      <c r="AR865" s="149" t="s">
        <v>385</v>
      </c>
      <c r="AT865" s="149" t="s">
        <v>643</v>
      </c>
      <c r="AU865" s="149" t="s">
        <v>90</v>
      </c>
      <c r="AY865" s="17" t="s">
        <v>309</v>
      </c>
      <c r="BE865" s="150">
        <f>IF(N865="základní",J865,0)</f>
        <v>0</v>
      </c>
      <c r="BF865" s="150">
        <f>IF(N865="snížená",J865,0)</f>
        <v>0</v>
      </c>
      <c r="BG865" s="150">
        <f>IF(N865="zákl. přenesená",J865,0)</f>
        <v>0</v>
      </c>
      <c r="BH865" s="150">
        <f>IF(N865="sníž. přenesená",J865,0)</f>
        <v>0</v>
      </c>
      <c r="BI865" s="150">
        <f>IF(N865="nulová",J865,0)</f>
        <v>0</v>
      </c>
      <c r="BJ865" s="17" t="s">
        <v>88</v>
      </c>
      <c r="BK865" s="150">
        <f>ROUND(I865*H865,2)</f>
        <v>0</v>
      </c>
      <c r="BL865" s="17" t="s">
        <v>346</v>
      </c>
      <c r="BM865" s="149" t="s">
        <v>2234</v>
      </c>
    </row>
    <row r="866" spans="2:65" s="1" customFormat="1" ht="19.5" x14ac:dyDescent="0.2">
      <c r="B866" s="33"/>
      <c r="D866" s="155" t="s">
        <v>318</v>
      </c>
      <c r="F866" s="156" t="s">
        <v>699</v>
      </c>
      <c r="I866" s="153"/>
      <c r="L866" s="33"/>
      <c r="M866" s="154"/>
      <c r="T866" s="57"/>
      <c r="AT866" s="17" t="s">
        <v>318</v>
      </c>
      <c r="AU866" s="17" t="s">
        <v>90</v>
      </c>
    </row>
    <row r="867" spans="2:65" s="12" customFormat="1" x14ac:dyDescent="0.2">
      <c r="B867" s="157"/>
      <c r="D867" s="155" t="s">
        <v>455</v>
      </c>
      <c r="F867" s="159" t="s">
        <v>2235</v>
      </c>
      <c r="H867" s="160">
        <v>448.2</v>
      </c>
      <c r="I867" s="161"/>
      <c r="L867" s="157"/>
      <c r="M867" s="162"/>
      <c r="T867" s="163"/>
      <c r="AT867" s="158" t="s">
        <v>455</v>
      </c>
      <c r="AU867" s="158" t="s">
        <v>90</v>
      </c>
      <c r="AV867" s="12" t="s">
        <v>90</v>
      </c>
      <c r="AW867" s="12" t="s">
        <v>3</v>
      </c>
      <c r="AX867" s="12" t="s">
        <v>88</v>
      </c>
      <c r="AY867" s="158" t="s">
        <v>309</v>
      </c>
    </row>
    <row r="868" spans="2:65" s="1" customFormat="1" ht="21.75" customHeight="1" x14ac:dyDescent="0.2">
      <c r="B868" s="137"/>
      <c r="C868" s="138" t="s">
        <v>1532</v>
      </c>
      <c r="D868" s="138" t="s">
        <v>311</v>
      </c>
      <c r="E868" s="139" t="s">
        <v>2236</v>
      </c>
      <c r="F868" s="140" t="s">
        <v>2237</v>
      </c>
      <c r="G868" s="141" t="s">
        <v>391</v>
      </c>
      <c r="H868" s="142">
        <v>669.09699999999998</v>
      </c>
      <c r="I868" s="143"/>
      <c r="J868" s="144">
        <f>ROUND(I868*H868,2)</f>
        <v>0</v>
      </c>
      <c r="K868" s="140" t="s">
        <v>610</v>
      </c>
      <c r="L868" s="33"/>
      <c r="M868" s="145" t="s">
        <v>1</v>
      </c>
      <c r="N868" s="146" t="s">
        <v>46</v>
      </c>
      <c r="P868" s="147">
        <f>O868*H868</f>
        <v>0</v>
      </c>
      <c r="Q868" s="147">
        <v>0</v>
      </c>
      <c r="R868" s="147">
        <f>Q868*H868</f>
        <v>0</v>
      </c>
      <c r="S868" s="147">
        <v>0</v>
      </c>
      <c r="T868" s="148">
        <f>S868*H868</f>
        <v>0</v>
      </c>
      <c r="AR868" s="149" t="s">
        <v>346</v>
      </c>
      <c r="AT868" s="149" t="s">
        <v>311</v>
      </c>
      <c r="AU868" s="149" t="s">
        <v>90</v>
      </c>
      <c r="AY868" s="17" t="s">
        <v>309</v>
      </c>
      <c r="BE868" s="150">
        <f>IF(N868="základní",J868,0)</f>
        <v>0</v>
      </c>
      <c r="BF868" s="150">
        <f>IF(N868="snížená",J868,0)</f>
        <v>0</v>
      </c>
      <c r="BG868" s="150">
        <f>IF(N868="zákl. přenesená",J868,0)</f>
        <v>0</v>
      </c>
      <c r="BH868" s="150">
        <f>IF(N868="sníž. přenesená",J868,0)</f>
        <v>0</v>
      </c>
      <c r="BI868" s="150">
        <f>IF(N868="nulová",J868,0)</f>
        <v>0</v>
      </c>
      <c r="BJ868" s="17" t="s">
        <v>88</v>
      </c>
      <c r="BK868" s="150">
        <f>ROUND(I868*H868,2)</f>
        <v>0</v>
      </c>
      <c r="BL868" s="17" t="s">
        <v>346</v>
      </c>
      <c r="BM868" s="149" t="s">
        <v>2238</v>
      </c>
    </row>
    <row r="869" spans="2:65" s="1" customFormat="1" x14ac:dyDescent="0.2">
      <c r="B869" s="33"/>
      <c r="D869" s="151" t="s">
        <v>316</v>
      </c>
      <c r="F869" s="152" t="s">
        <v>2239</v>
      </c>
      <c r="I869" s="153"/>
      <c r="L869" s="33"/>
      <c r="M869" s="154"/>
      <c r="T869" s="57"/>
      <c r="AT869" s="17" t="s">
        <v>316</v>
      </c>
      <c r="AU869" s="17" t="s">
        <v>90</v>
      </c>
    </row>
    <row r="870" spans="2:65" s="11" customFormat="1" ht="22.9" customHeight="1" x14ac:dyDescent="0.2">
      <c r="B870" s="125"/>
      <c r="D870" s="126" t="s">
        <v>80</v>
      </c>
      <c r="E870" s="135" t="s">
        <v>1407</v>
      </c>
      <c r="F870" s="135" t="s">
        <v>1408</v>
      </c>
      <c r="I870" s="128"/>
      <c r="J870" s="136">
        <f>BK870</f>
        <v>0</v>
      </c>
      <c r="L870" s="125"/>
      <c r="M870" s="130"/>
      <c r="P870" s="131">
        <f>SUM(P871:P972)</f>
        <v>0</v>
      </c>
      <c r="R870" s="131">
        <f>SUM(R871:R972)</f>
        <v>127.28895075999996</v>
      </c>
      <c r="T870" s="132">
        <f>SUM(T871:T972)</f>
        <v>0</v>
      </c>
      <c r="AR870" s="126" t="s">
        <v>90</v>
      </c>
      <c r="AT870" s="133" t="s">
        <v>80</v>
      </c>
      <c r="AU870" s="133" t="s">
        <v>88</v>
      </c>
      <c r="AY870" s="126" t="s">
        <v>309</v>
      </c>
      <c r="BK870" s="134">
        <f>SUM(BK871:BK972)</f>
        <v>0</v>
      </c>
    </row>
    <row r="871" spans="2:65" s="1" customFormat="1" ht="21.75" customHeight="1" x14ac:dyDescent="0.2">
      <c r="B871" s="137"/>
      <c r="C871" s="138" t="s">
        <v>1537</v>
      </c>
      <c r="D871" s="138" t="s">
        <v>311</v>
      </c>
      <c r="E871" s="139" t="s">
        <v>1410</v>
      </c>
      <c r="F871" s="140" t="s">
        <v>1411</v>
      </c>
      <c r="G871" s="141" t="s">
        <v>360</v>
      </c>
      <c r="H871" s="142">
        <v>1152</v>
      </c>
      <c r="I871" s="143"/>
      <c r="J871" s="144">
        <f>ROUND(I871*H871,2)</f>
        <v>0</v>
      </c>
      <c r="K871" s="140" t="s">
        <v>610</v>
      </c>
      <c r="L871" s="33"/>
      <c r="M871" s="145" t="s">
        <v>1</v>
      </c>
      <c r="N871" s="146" t="s">
        <v>46</v>
      </c>
      <c r="P871" s="147">
        <f>O871*H871</f>
        <v>0</v>
      </c>
      <c r="Q871" s="147">
        <v>6.0299999999999998E-3</v>
      </c>
      <c r="R871" s="147">
        <f>Q871*H871</f>
        <v>6.9465599999999998</v>
      </c>
      <c r="S871" s="147">
        <v>0</v>
      </c>
      <c r="T871" s="148">
        <f>S871*H871</f>
        <v>0</v>
      </c>
      <c r="AR871" s="149" t="s">
        <v>346</v>
      </c>
      <c r="AT871" s="149" t="s">
        <v>311</v>
      </c>
      <c r="AU871" s="149" t="s">
        <v>90</v>
      </c>
      <c r="AY871" s="17" t="s">
        <v>309</v>
      </c>
      <c r="BE871" s="150">
        <f>IF(N871="základní",J871,0)</f>
        <v>0</v>
      </c>
      <c r="BF871" s="150">
        <f>IF(N871="snížená",J871,0)</f>
        <v>0</v>
      </c>
      <c r="BG871" s="150">
        <f>IF(N871="zákl. přenesená",J871,0)</f>
        <v>0</v>
      </c>
      <c r="BH871" s="150">
        <f>IF(N871="sníž. přenesená",J871,0)</f>
        <v>0</v>
      </c>
      <c r="BI871" s="150">
        <f>IF(N871="nulová",J871,0)</f>
        <v>0</v>
      </c>
      <c r="BJ871" s="17" t="s">
        <v>88</v>
      </c>
      <c r="BK871" s="150">
        <f>ROUND(I871*H871,2)</f>
        <v>0</v>
      </c>
      <c r="BL871" s="17" t="s">
        <v>346</v>
      </c>
      <c r="BM871" s="149" t="s">
        <v>2240</v>
      </c>
    </row>
    <row r="872" spans="2:65" s="1" customFormat="1" x14ac:dyDescent="0.2">
      <c r="B872" s="33"/>
      <c r="D872" s="151" t="s">
        <v>316</v>
      </c>
      <c r="F872" s="152" t="s">
        <v>1413</v>
      </c>
      <c r="I872" s="153"/>
      <c r="L872" s="33"/>
      <c r="M872" s="154"/>
      <c r="T872" s="57"/>
      <c r="AT872" s="17" t="s">
        <v>316</v>
      </c>
      <c r="AU872" s="17" t="s">
        <v>90</v>
      </c>
    </row>
    <row r="873" spans="2:65" s="14" customFormat="1" x14ac:dyDescent="0.2">
      <c r="B873" s="176"/>
      <c r="D873" s="155" t="s">
        <v>455</v>
      </c>
      <c r="E873" s="177" t="s">
        <v>1</v>
      </c>
      <c r="F873" s="178" t="s">
        <v>2241</v>
      </c>
      <c r="H873" s="177" t="s">
        <v>1</v>
      </c>
      <c r="I873" s="179"/>
      <c r="L873" s="176"/>
      <c r="M873" s="180"/>
      <c r="T873" s="181"/>
      <c r="AT873" s="177" t="s">
        <v>455</v>
      </c>
      <c r="AU873" s="177" t="s">
        <v>90</v>
      </c>
      <c r="AV873" s="14" t="s">
        <v>88</v>
      </c>
      <c r="AW873" s="14" t="s">
        <v>37</v>
      </c>
      <c r="AX873" s="14" t="s">
        <v>81</v>
      </c>
      <c r="AY873" s="177" t="s">
        <v>309</v>
      </c>
    </row>
    <row r="874" spans="2:65" s="12" customFormat="1" x14ac:dyDescent="0.2">
      <c r="B874" s="157"/>
      <c r="D874" s="155" t="s">
        <v>455</v>
      </c>
      <c r="E874" s="158" t="s">
        <v>1</v>
      </c>
      <c r="F874" s="159" t="s">
        <v>2242</v>
      </c>
      <c r="H874" s="160">
        <v>1152</v>
      </c>
      <c r="I874" s="161"/>
      <c r="L874" s="157"/>
      <c r="M874" s="162"/>
      <c r="T874" s="163"/>
      <c r="AT874" s="158" t="s">
        <v>455</v>
      </c>
      <c r="AU874" s="158" t="s">
        <v>90</v>
      </c>
      <c r="AV874" s="12" t="s">
        <v>90</v>
      </c>
      <c r="AW874" s="12" t="s">
        <v>37</v>
      </c>
      <c r="AX874" s="12" t="s">
        <v>81</v>
      </c>
      <c r="AY874" s="158" t="s">
        <v>309</v>
      </c>
    </row>
    <row r="875" spans="2:65" s="13" customFormat="1" x14ac:dyDescent="0.2">
      <c r="B875" s="164"/>
      <c r="D875" s="155" t="s">
        <v>455</v>
      </c>
      <c r="E875" s="165" t="s">
        <v>1</v>
      </c>
      <c r="F875" s="166" t="s">
        <v>457</v>
      </c>
      <c r="H875" s="167">
        <v>1152</v>
      </c>
      <c r="I875" s="168"/>
      <c r="L875" s="164"/>
      <c r="M875" s="169"/>
      <c r="T875" s="170"/>
      <c r="AT875" s="165" t="s">
        <v>455</v>
      </c>
      <c r="AU875" s="165" t="s">
        <v>90</v>
      </c>
      <c r="AV875" s="13" t="s">
        <v>120</v>
      </c>
      <c r="AW875" s="13" t="s">
        <v>37</v>
      </c>
      <c r="AX875" s="13" t="s">
        <v>88</v>
      </c>
      <c r="AY875" s="165" t="s">
        <v>309</v>
      </c>
    </row>
    <row r="876" spans="2:65" s="1" customFormat="1" ht="16.5" customHeight="1" x14ac:dyDescent="0.2">
      <c r="B876" s="137"/>
      <c r="C876" s="182" t="s">
        <v>1544</v>
      </c>
      <c r="D876" s="182" t="s">
        <v>643</v>
      </c>
      <c r="E876" s="183" t="s">
        <v>2243</v>
      </c>
      <c r="F876" s="184" t="s">
        <v>2244</v>
      </c>
      <c r="G876" s="185" t="s">
        <v>360</v>
      </c>
      <c r="H876" s="186">
        <v>1267.2</v>
      </c>
      <c r="I876" s="187"/>
      <c r="J876" s="188">
        <f>ROUND(I876*H876,2)</f>
        <v>0</v>
      </c>
      <c r="K876" s="184" t="s">
        <v>366</v>
      </c>
      <c r="L876" s="189"/>
      <c r="M876" s="190" t="s">
        <v>1</v>
      </c>
      <c r="N876" s="191" t="s">
        <v>46</v>
      </c>
      <c r="P876" s="147">
        <f>O876*H876</f>
        <v>0</v>
      </c>
      <c r="Q876" s="147">
        <v>2.8000000000000001E-2</v>
      </c>
      <c r="R876" s="147">
        <f>Q876*H876</f>
        <v>35.4816</v>
      </c>
      <c r="S876" s="147">
        <v>0</v>
      </c>
      <c r="T876" s="148">
        <f>S876*H876</f>
        <v>0</v>
      </c>
      <c r="AR876" s="149" t="s">
        <v>385</v>
      </c>
      <c r="AT876" s="149" t="s">
        <v>643</v>
      </c>
      <c r="AU876" s="149" t="s">
        <v>90</v>
      </c>
      <c r="AY876" s="17" t="s">
        <v>309</v>
      </c>
      <c r="BE876" s="150">
        <f>IF(N876="základní",J876,0)</f>
        <v>0</v>
      </c>
      <c r="BF876" s="150">
        <f>IF(N876="snížená",J876,0)</f>
        <v>0</v>
      </c>
      <c r="BG876" s="150">
        <f>IF(N876="zákl. přenesená",J876,0)</f>
        <v>0</v>
      </c>
      <c r="BH876" s="150">
        <f>IF(N876="sníž. přenesená",J876,0)</f>
        <v>0</v>
      </c>
      <c r="BI876" s="150">
        <f>IF(N876="nulová",J876,0)</f>
        <v>0</v>
      </c>
      <c r="BJ876" s="17" t="s">
        <v>88</v>
      </c>
      <c r="BK876" s="150">
        <f>ROUND(I876*H876,2)</f>
        <v>0</v>
      </c>
      <c r="BL876" s="17" t="s">
        <v>346</v>
      </c>
      <c r="BM876" s="149" t="s">
        <v>2245</v>
      </c>
    </row>
    <row r="877" spans="2:65" s="12" customFormat="1" x14ac:dyDescent="0.2">
      <c r="B877" s="157"/>
      <c r="D877" s="155" t="s">
        <v>455</v>
      </c>
      <c r="F877" s="159" t="s">
        <v>2246</v>
      </c>
      <c r="H877" s="160">
        <v>1267.2</v>
      </c>
      <c r="I877" s="161"/>
      <c r="L877" s="157"/>
      <c r="M877" s="162"/>
      <c r="T877" s="163"/>
      <c r="AT877" s="158" t="s">
        <v>455</v>
      </c>
      <c r="AU877" s="158" t="s">
        <v>90</v>
      </c>
      <c r="AV877" s="12" t="s">
        <v>90</v>
      </c>
      <c r="AW877" s="12" t="s">
        <v>3</v>
      </c>
      <c r="AX877" s="12" t="s">
        <v>88</v>
      </c>
      <c r="AY877" s="158" t="s">
        <v>309</v>
      </c>
    </row>
    <row r="878" spans="2:65" s="1" customFormat="1" ht="21.75" customHeight="1" x14ac:dyDescent="0.2">
      <c r="B878" s="137"/>
      <c r="C878" s="138" t="s">
        <v>1551</v>
      </c>
      <c r="D878" s="138" t="s">
        <v>311</v>
      </c>
      <c r="E878" s="139" t="s">
        <v>1410</v>
      </c>
      <c r="F878" s="140" t="s">
        <v>1411</v>
      </c>
      <c r="G878" s="141" t="s">
        <v>360</v>
      </c>
      <c r="H878" s="142">
        <v>154</v>
      </c>
      <c r="I878" s="143"/>
      <c r="J878" s="144">
        <f>ROUND(I878*H878,2)</f>
        <v>0</v>
      </c>
      <c r="K878" s="140" t="s">
        <v>610</v>
      </c>
      <c r="L878" s="33"/>
      <c r="M878" s="145" t="s">
        <v>1</v>
      </c>
      <c r="N878" s="146" t="s">
        <v>46</v>
      </c>
      <c r="P878" s="147">
        <f>O878*H878</f>
        <v>0</v>
      </c>
      <c r="Q878" s="147">
        <v>6.0299999999999998E-3</v>
      </c>
      <c r="R878" s="147">
        <f>Q878*H878</f>
        <v>0.92862</v>
      </c>
      <c r="S878" s="147">
        <v>0</v>
      </c>
      <c r="T878" s="148">
        <f>S878*H878</f>
        <v>0</v>
      </c>
      <c r="AR878" s="149" t="s">
        <v>346</v>
      </c>
      <c r="AT878" s="149" t="s">
        <v>311</v>
      </c>
      <c r="AU878" s="149" t="s">
        <v>90</v>
      </c>
      <c r="AY878" s="17" t="s">
        <v>309</v>
      </c>
      <c r="BE878" s="150">
        <f>IF(N878="základní",J878,0)</f>
        <v>0</v>
      </c>
      <c r="BF878" s="150">
        <f>IF(N878="snížená",J878,0)</f>
        <v>0</v>
      </c>
      <c r="BG878" s="150">
        <f>IF(N878="zákl. přenesená",J878,0)</f>
        <v>0</v>
      </c>
      <c r="BH878" s="150">
        <f>IF(N878="sníž. přenesená",J878,0)</f>
        <v>0</v>
      </c>
      <c r="BI878" s="150">
        <f>IF(N878="nulová",J878,0)</f>
        <v>0</v>
      </c>
      <c r="BJ878" s="17" t="s">
        <v>88</v>
      </c>
      <c r="BK878" s="150">
        <f>ROUND(I878*H878,2)</f>
        <v>0</v>
      </c>
      <c r="BL878" s="17" t="s">
        <v>346</v>
      </c>
      <c r="BM878" s="149" t="s">
        <v>2247</v>
      </c>
    </row>
    <row r="879" spans="2:65" s="1" customFormat="1" x14ac:dyDescent="0.2">
      <c r="B879" s="33"/>
      <c r="D879" s="151" t="s">
        <v>316</v>
      </c>
      <c r="F879" s="152" t="s">
        <v>1413</v>
      </c>
      <c r="I879" s="153"/>
      <c r="L879" s="33"/>
      <c r="M879" s="154"/>
      <c r="T879" s="57"/>
      <c r="AT879" s="17" t="s">
        <v>316</v>
      </c>
      <c r="AU879" s="17" t="s">
        <v>90</v>
      </c>
    </row>
    <row r="880" spans="2:65" s="14" customFormat="1" x14ac:dyDescent="0.2">
      <c r="B880" s="176"/>
      <c r="D880" s="155" t="s">
        <v>455</v>
      </c>
      <c r="E880" s="177" t="s">
        <v>1</v>
      </c>
      <c r="F880" s="178" t="s">
        <v>2248</v>
      </c>
      <c r="H880" s="177" t="s">
        <v>1</v>
      </c>
      <c r="I880" s="179"/>
      <c r="L880" s="176"/>
      <c r="M880" s="180"/>
      <c r="T880" s="181"/>
      <c r="AT880" s="177" t="s">
        <v>455</v>
      </c>
      <c r="AU880" s="177" t="s">
        <v>90</v>
      </c>
      <c r="AV880" s="14" t="s">
        <v>88</v>
      </c>
      <c r="AW880" s="14" t="s">
        <v>37</v>
      </c>
      <c r="AX880" s="14" t="s">
        <v>81</v>
      </c>
      <c r="AY880" s="177" t="s">
        <v>309</v>
      </c>
    </row>
    <row r="881" spans="2:65" s="12" customFormat="1" x14ac:dyDescent="0.2">
      <c r="B881" s="157"/>
      <c r="D881" s="155" t="s">
        <v>455</v>
      </c>
      <c r="E881" s="158" t="s">
        <v>1</v>
      </c>
      <c r="F881" s="159" t="s">
        <v>2249</v>
      </c>
      <c r="H881" s="160">
        <v>154</v>
      </c>
      <c r="I881" s="161"/>
      <c r="L881" s="157"/>
      <c r="M881" s="162"/>
      <c r="T881" s="163"/>
      <c r="AT881" s="158" t="s">
        <v>455</v>
      </c>
      <c r="AU881" s="158" t="s">
        <v>90</v>
      </c>
      <c r="AV881" s="12" t="s">
        <v>90</v>
      </c>
      <c r="AW881" s="12" t="s">
        <v>37</v>
      </c>
      <c r="AX881" s="12" t="s">
        <v>81</v>
      </c>
      <c r="AY881" s="158" t="s">
        <v>309</v>
      </c>
    </row>
    <row r="882" spans="2:65" s="13" customFormat="1" x14ac:dyDescent="0.2">
      <c r="B882" s="164"/>
      <c r="D882" s="155" t="s">
        <v>455</v>
      </c>
      <c r="E882" s="165" t="s">
        <v>1</v>
      </c>
      <c r="F882" s="166" t="s">
        <v>457</v>
      </c>
      <c r="H882" s="167">
        <v>154</v>
      </c>
      <c r="I882" s="168"/>
      <c r="L882" s="164"/>
      <c r="M882" s="169"/>
      <c r="T882" s="170"/>
      <c r="AT882" s="165" t="s">
        <v>455</v>
      </c>
      <c r="AU882" s="165" t="s">
        <v>90</v>
      </c>
      <c r="AV882" s="13" t="s">
        <v>120</v>
      </c>
      <c r="AW882" s="13" t="s">
        <v>37</v>
      </c>
      <c r="AX882" s="13" t="s">
        <v>88</v>
      </c>
      <c r="AY882" s="165" t="s">
        <v>309</v>
      </c>
    </row>
    <row r="883" spans="2:65" s="1" customFormat="1" ht="16.5" customHeight="1" x14ac:dyDescent="0.2">
      <c r="B883" s="137"/>
      <c r="C883" s="182" t="s">
        <v>1557</v>
      </c>
      <c r="D883" s="182" t="s">
        <v>643</v>
      </c>
      <c r="E883" s="183" t="s">
        <v>1446</v>
      </c>
      <c r="F883" s="184" t="s">
        <v>2250</v>
      </c>
      <c r="G883" s="185" t="s">
        <v>360</v>
      </c>
      <c r="H883" s="186">
        <v>169.4</v>
      </c>
      <c r="I883" s="187"/>
      <c r="J883" s="188">
        <f>ROUND(I883*H883,2)</f>
        <v>0</v>
      </c>
      <c r="K883" s="184" t="s">
        <v>366</v>
      </c>
      <c r="L883" s="189"/>
      <c r="M883" s="190" t="s">
        <v>1</v>
      </c>
      <c r="N883" s="191" t="s">
        <v>46</v>
      </c>
      <c r="P883" s="147">
        <f>O883*H883</f>
        <v>0</v>
      </c>
      <c r="Q883" s="147">
        <v>3.4000000000000002E-2</v>
      </c>
      <c r="R883" s="147">
        <f>Q883*H883</f>
        <v>5.7596000000000007</v>
      </c>
      <c r="S883" s="147">
        <v>0</v>
      </c>
      <c r="T883" s="148">
        <f>S883*H883</f>
        <v>0</v>
      </c>
      <c r="AR883" s="149" t="s">
        <v>385</v>
      </c>
      <c r="AT883" s="149" t="s">
        <v>643</v>
      </c>
      <c r="AU883" s="149" t="s">
        <v>90</v>
      </c>
      <c r="AY883" s="17" t="s">
        <v>309</v>
      </c>
      <c r="BE883" s="150">
        <f>IF(N883="základní",J883,0)</f>
        <v>0</v>
      </c>
      <c r="BF883" s="150">
        <f>IF(N883="snížená",J883,0)</f>
        <v>0</v>
      </c>
      <c r="BG883" s="150">
        <f>IF(N883="zákl. přenesená",J883,0)</f>
        <v>0</v>
      </c>
      <c r="BH883" s="150">
        <f>IF(N883="sníž. přenesená",J883,0)</f>
        <v>0</v>
      </c>
      <c r="BI883" s="150">
        <f>IF(N883="nulová",J883,0)</f>
        <v>0</v>
      </c>
      <c r="BJ883" s="17" t="s">
        <v>88</v>
      </c>
      <c r="BK883" s="150">
        <f>ROUND(I883*H883,2)</f>
        <v>0</v>
      </c>
      <c r="BL883" s="17" t="s">
        <v>346</v>
      </c>
      <c r="BM883" s="149" t="s">
        <v>2251</v>
      </c>
    </row>
    <row r="884" spans="2:65" s="12" customFormat="1" x14ac:dyDescent="0.2">
      <c r="B884" s="157"/>
      <c r="D884" s="155" t="s">
        <v>455</v>
      </c>
      <c r="F884" s="159" t="s">
        <v>2252</v>
      </c>
      <c r="H884" s="160">
        <v>169.4</v>
      </c>
      <c r="I884" s="161"/>
      <c r="L884" s="157"/>
      <c r="M884" s="162"/>
      <c r="T884" s="163"/>
      <c r="AT884" s="158" t="s">
        <v>455</v>
      </c>
      <c r="AU884" s="158" t="s">
        <v>90</v>
      </c>
      <c r="AV884" s="12" t="s">
        <v>90</v>
      </c>
      <c r="AW884" s="12" t="s">
        <v>3</v>
      </c>
      <c r="AX884" s="12" t="s">
        <v>88</v>
      </c>
      <c r="AY884" s="158" t="s">
        <v>309</v>
      </c>
    </row>
    <row r="885" spans="2:65" s="1" customFormat="1" ht="21.75" customHeight="1" x14ac:dyDescent="0.2">
      <c r="B885" s="137"/>
      <c r="C885" s="138" t="s">
        <v>1562</v>
      </c>
      <c r="D885" s="138" t="s">
        <v>311</v>
      </c>
      <c r="E885" s="139" t="s">
        <v>1410</v>
      </c>
      <c r="F885" s="140" t="s">
        <v>1411</v>
      </c>
      <c r="G885" s="141" t="s">
        <v>360</v>
      </c>
      <c r="H885" s="142">
        <v>134</v>
      </c>
      <c r="I885" s="143"/>
      <c r="J885" s="144">
        <f>ROUND(I885*H885,2)</f>
        <v>0</v>
      </c>
      <c r="K885" s="140" t="s">
        <v>610</v>
      </c>
      <c r="L885" s="33"/>
      <c r="M885" s="145" t="s">
        <v>1</v>
      </c>
      <c r="N885" s="146" t="s">
        <v>46</v>
      </c>
      <c r="P885" s="147">
        <f>O885*H885</f>
        <v>0</v>
      </c>
      <c r="Q885" s="147">
        <v>6.0299999999999998E-3</v>
      </c>
      <c r="R885" s="147">
        <f>Q885*H885</f>
        <v>0.80801999999999996</v>
      </c>
      <c r="S885" s="147">
        <v>0</v>
      </c>
      <c r="T885" s="148">
        <f>S885*H885</f>
        <v>0</v>
      </c>
      <c r="AR885" s="149" t="s">
        <v>346</v>
      </c>
      <c r="AT885" s="149" t="s">
        <v>311</v>
      </c>
      <c r="AU885" s="149" t="s">
        <v>90</v>
      </c>
      <c r="AY885" s="17" t="s">
        <v>309</v>
      </c>
      <c r="BE885" s="150">
        <f>IF(N885="základní",J885,0)</f>
        <v>0</v>
      </c>
      <c r="BF885" s="150">
        <f>IF(N885="snížená",J885,0)</f>
        <v>0</v>
      </c>
      <c r="BG885" s="150">
        <f>IF(N885="zákl. přenesená",J885,0)</f>
        <v>0</v>
      </c>
      <c r="BH885" s="150">
        <f>IF(N885="sníž. přenesená",J885,0)</f>
        <v>0</v>
      </c>
      <c r="BI885" s="150">
        <f>IF(N885="nulová",J885,0)</f>
        <v>0</v>
      </c>
      <c r="BJ885" s="17" t="s">
        <v>88</v>
      </c>
      <c r="BK885" s="150">
        <f>ROUND(I885*H885,2)</f>
        <v>0</v>
      </c>
      <c r="BL885" s="17" t="s">
        <v>346</v>
      </c>
      <c r="BM885" s="149" t="s">
        <v>2253</v>
      </c>
    </row>
    <row r="886" spans="2:65" s="1" customFormat="1" x14ac:dyDescent="0.2">
      <c r="B886" s="33"/>
      <c r="D886" s="151" t="s">
        <v>316</v>
      </c>
      <c r="F886" s="152" t="s">
        <v>1413</v>
      </c>
      <c r="I886" s="153"/>
      <c r="L886" s="33"/>
      <c r="M886" s="154"/>
      <c r="T886" s="57"/>
      <c r="AT886" s="17" t="s">
        <v>316</v>
      </c>
      <c r="AU886" s="17" t="s">
        <v>90</v>
      </c>
    </row>
    <row r="887" spans="2:65" s="12" customFormat="1" x14ac:dyDescent="0.2">
      <c r="B887" s="157"/>
      <c r="D887" s="155" t="s">
        <v>455</v>
      </c>
      <c r="E887" s="158" t="s">
        <v>1</v>
      </c>
      <c r="F887" s="159" t="s">
        <v>2254</v>
      </c>
      <c r="H887" s="160">
        <v>134</v>
      </c>
      <c r="I887" s="161"/>
      <c r="L887" s="157"/>
      <c r="M887" s="162"/>
      <c r="T887" s="163"/>
      <c r="AT887" s="158" t="s">
        <v>455</v>
      </c>
      <c r="AU887" s="158" t="s">
        <v>90</v>
      </c>
      <c r="AV887" s="12" t="s">
        <v>90</v>
      </c>
      <c r="AW887" s="12" t="s">
        <v>37</v>
      </c>
      <c r="AX887" s="12" t="s">
        <v>81</v>
      </c>
      <c r="AY887" s="158" t="s">
        <v>309</v>
      </c>
    </row>
    <row r="888" spans="2:65" s="13" customFormat="1" x14ac:dyDescent="0.2">
      <c r="B888" s="164"/>
      <c r="D888" s="155" t="s">
        <v>455</v>
      </c>
      <c r="E888" s="165" t="s">
        <v>1</v>
      </c>
      <c r="F888" s="166" t="s">
        <v>457</v>
      </c>
      <c r="H888" s="167">
        <v>134</v>
      </c>
      <c r="I888" s="168"/>
      <c r="L888" s="164"/>
      <c r="M888" s="169"/>
      <c r="T888" s="170"/>
      <c r="AT888" s="165" t="s">
        <v>455</v>
      </c>
      <c r="AU888" s="165" t="s">
        <v>90</v>
      </c>
      <c r="AV888" s="13" t="s">
        <v>120</v>
      </c>
      <c r="AW888" s="13" t="s">
        <v>37</v>
      </c>
      <c r="AX888" s="13" t="s">
        <v>88</v>
      </c>
      <c r="AY888" s="165" t="s">
        <v>309</v>
      </c>
    </row>
    <row r="889" spans="2:65" s="1" customFormat="1" ht="16.5" customHeight="1" x14ac:dyDescent="0.2">
      <c r="B889" s="137"/>
      <c r="C889" s="182" t="s">
        <v>1569</v>
      </c>
      <c r="D889" s="182" t="s">
        <v>643</v>
      </c>
      <c r="E889" s="183" t="s">
        <v>2255</v>
      </c>
      <c r="F889" s="184" t="s">
        <v>2256</v>
      </c>
      <c r="G889" s="185" t="s">
        <v>360</v>
      </c>
      <c r="H889" s="186">
        <v>147.4</v>
      </c>
      <c r="I889" s="187"/>
      <c r="J889" s="188">
        <f>ROUND(I889*H889,2)</f>
        <v>0</v>
      </c>
      <c r="K889" s="184" t="s">
        <v>366</v>
      </c>
      <c r="L889" s="189"/>
      <c r="M889" s="190" t="s">
        <v>1</v>
      </c>
      <c r="N889" s="191" t="s">
        <v>46</v>
      </c>
      <c r="P889" s="147">
        <f>O889*H889</f>
        <v>0</v>
      </c>
      <c r="Q889" s="147">
        <v>1.55E-2</v>
      </c>
      <c r="R889" s="147">
        <f>Q889*H889</f>
        <v>2.2847</v>
      </c>
      <c r="S889" s="147">
        <v>0</v>
      </c>
      <c r="T889" s="148">
        <f>S889*H889</f>
        <v>0</v>
      </c>
      <c r="AR889" s="149" t="s">
        <v>385</v>
      </c>
      <c r="AT889" s="149" t="s">
        <v>643</v>
      </c>
      <c r="AU889" s="149" t="s">
        <v>90</v>
      </c>
      <c r="AY889" s="17" t="s">
        <v>309</v>
      </c>
      <c r="BE889" s="150">
        <f>IF(N889="základní",J889,0)</f>
        <v>0</v>
      </c>
      <c r="BF889" s="150">
        <f>IF(N889="snížená",J889,0)</f>
        <v>0</v>
      </c>
      <c r="BG889" s="150">
        <f>IF(N889="zákl. přenesená",J889,0)</f>
        <v>0</v>
      </c>
      <c r="BH889" s="150">
        <f>IF(N889="sníž. přenesená",J889,0)</f>
        <v>0</v>
      </c>
      <c r="BI889" s="150">
        <f>IF(N889="nulová",J889,0)</f>
        <v>0</v>
      </c>
      <c r="BJ889" s="17" t="s">
        <v>88</v>
      </c>
      <c r="BK889" s="150">
        <f>ROUND(I889*H889,2)</f>
        <v>0</v>
      </c>
      <c r="BL889" s="17" t="s">
        <v>346</v>
      </c>
      <c r="BM889" s="149" t="s">
        <v>2257</v>
      </c>
    </row>
    <row r="890" spans="2:65" s="12" customFormat="1" x14ac:dyDescent="0.2">
      <c r="B890" s="157"/>
      <c r="D890" s="155" t="s">
        <v>455</v>
      </c>
      <c r="F890" s="159" t="s">
        <v>2258</v>
      </c>
      <c r="H890" s="160">
        <v>147.4</v>
      </c>
      <c r="I890" s="161"/>
      <c r="L890" s="157"/>
      <c r="M890" s="162"/>
      <c r="T890" s="163"/>
      <c r="AT890" s="158" t="s">
        <v>455</v>
      </c>
      <c r="AU890" s="158" t="s">
        <v>90</v>
      </c>
      <c r="AV890" s="12" t="s">
        <v>90</v>
      </c>
      <c r="AW890" s="12" t="s">
        <v>3</v>
      </c>
      <c r="AX890" s="12" t="s">
        <v>88</v>
      </c>
      <c r="AY890" s="158" t="s">
        <v>309</v>
      </c>
    </row>
    <row r="891" spans="2:65" s="1" customFormat="1" ht="16.5" customHeight="1" x14ac:dyDescent="0.2">
      <c r="B891" s="137"/>
      <c r="C891" s="138" t="s">
        <v>1574</v>
      </c>
      <c r="D891" s="138" t="s">
        <v>311</v>
      </c>
      <c r="E891" s="139" t="s">
        <v>2259</v>
      </c>
      <c r="F891" s="140" t="s">
        <v>2260</v>
      </c>
      <c r="G891" s="141" t="s">
        <v>360</v>
      </c>
      <c r="H891" s="142">
        <v>1302.93</v>
      </c>
      <c r="I891" s="143"/>
      <c r="J891" s="144">
        <f>ROUND(I891*H891,2)</f>
        <v>0</v>
      </c>
      <c r="K891" s="140" t="s">
        <v>610</v>
      </c>
      <c r="L891" s="33"/>
      <c r="M891" s="145" t="s">
        <v>1</v>
      </c>
      <c r="N891" s="146" t="s">
        <v>46</v>
      </c>
      <c r="P891" s="147">
        <f>O891*H891</f>
        <v>0</v>
      </c>
      <c r="Q891" s="147">
        <v>0</v>
      </c>
      <c r="R891" s="147">
        <f>Q891*H891</f>
        <v>0</v>
      </c>
      <c r="S891" s="147">
        <v>0</v>
      </c>
      <c r="T891" s="148">
        <f>S891*H891</f>
        <v>0</v>
      </c>
      <c r="AR891" s="149" t="s">
        <v>346</v>
      </c>
      <c r="AT891" s="149" t="s">
        <v>311</v>
      </c>
      <c r="AU891" s="149" t="s">
        <v>90</v>
      </c>
      <c r="AY891" s="17" t="s">
        <v>309</v>
      </c>
      <c r="BE891" s="150">
        <f>IF(N891="základní",J891,0)</f>
        <v>0</v>
      </c>
      <c r="BF891" s="150">
        <f>IF(N891="snížená",J891,0)</f>
        <v>0</v>
      </c>
      <c r="BG891" s="150">
        <f>IF(N891="zákl. přenesená",J891,0)</f>
        <v>0</v>
      </c>
      <c r="BH891" s="150">
        <f>IF(N891="sníž. přenesená",J891,0)</f>
        <v>0</v>
      </c>
      <c r="BI891" s="150">
        <f>IF(N891="nulová",J891,0)</f>
        <v>0</v>
      </c>
      <c r="BJ891" s="17" t="s">
        <v>88</v>
      </c>
      <c r="BK891" s="150">
        <f>ROUND(I891*H891,2)</f>
        <v>0</v>
      </c>
      <c r="BL891" s="17" t="s">
        <v>346</v>
      </c>
      <c r="BM891" s="149" t="s">
        <v>2261</v>
      </c>
    </row>
    <row r="892" spans="2:65" s="1" customFormat="1" x14ac:dyDescent="0.2">
      <c r="B892" s="33"/>
      <c r="D892" s="151" t="s">
        <v>316</v>
      </c>
      <c r="F892" s="152" t="s">
        <v>2262</v>
      </c>
      <c r="I892" s="153"/>
      <c r="L892" s="33"/>
      <c r="M892" s="154"/>
      <c r="T892" s="57"/>
      <c r="AT892" s="17" t="s">
        <v>316</v>
      </c>
      <c r="AU892" s="17" t="s">
        <v>90</v>
      </c>
    </row>
    <row r="893" spans="2:65" s="12" customFormat="1" ht="22.5" x14ac:dyDescent="0.2">
      <c r="B893" s="157"/>
      <c r="D893" s="155" t="s">
        <v>455</v>
      </c>
      <c r="E893" s="158" t="s">
        <v>1</v>
      </c>
      <c r="F893" s="159" t="s">
        <v>1940</v>
      </c>
      <c r="H893" s="160">
        <v>1302.93</v>
      </c>
      <c r="I893" s="161"/>
      <c r="L893" s="157"/>
      <c r="M893" s="162"/>
      <c r="T893" s="163"/>
      <c r="AT893" s="158" t="s">
        <v>455</v>
      </c>
      <c r="AU893" s="158" t="s">
        <v>90</v>
      </c>
      <c r="AV893" s="12" t="s">
        <v>90</v>
      </c>
      <c r="AW893" s="12" t="s">
        <v>37</v>
      </c>
      <c r="AX893" s="12" t="s">
        <v>81</v>
      </c>
      <c r="AY893" s="158" t="s">
        <v>309</v>
      </c>
    </row>
    <row r="894" spans="2:65" s="13" customFormat="1" x14ac:dyDescent="0.2">
      <c r="B894" s="164"/>
      <c r="D894" s="155" t="s">
        <v>455</v>
      </c>
      <c r="E894" s="165" t="s">
        <v>1</v>
      </c>
      <c r="F894" s="166" t="s">
        <v>457</v>
      </c>
      <c r="H894" s="167">
        <v>1302.93</v>
      </c>
      <c r="I894" s="168"/>
      <c r="L894" s="164"/>
      <c r="M894" s="169"/>
      <c r="T894" s="170"/>
      <c r="AT894" s="165" t="s">
        <v>455</v>
      </c>
      <c r="AU894" s="165" t="s">
        <v>90</v>
      </c>
      <c r="AV894" s="13" t="s">
        <v>120</v>
      </c>
      <c r="AW894" s="13" t="s">
        <v>37</v>
      </c>
      <c r="AX894" s="13" t="s">
        <v>88</v>
      </c>
      <c r="AY894" s="165" t="s">
        <v>309</v>
      </c>
    </row>
    <row r="895" spans="2:65" s="1" customFormat="1" ht="16.5" customHeight="1" x14ac:dyDescent="0.2">
      <c r="B895" s="137"/>
      <c r="C895" s="182" t="s">
        <v>1580</v>
      </c>
      <c r="D895" s="182" t="s">
        <v>643</v>
      </c>
      <c r="E895" s="183" t="s">
        <v>2263</v>
      </c>
      <c r="F895" s="184" t="s">
        <v>2264</v>
      </c>
      <c r="G895" s="185" t="s">
        <v>360</v>
      </c>
      <c r="H895" s="186">
        <v>1433.223</v>
      </c>
      <c r="I895" s="187"/>
      <c r="J895" s="188">
        <f>ROUND(I895*H895,2)</f>
        <v>0</v>
      </c>
      <c r="K895" s="184" t="s">
        <v>610</v>
      </c>
      <c r="L895" s="189"/>
      <c r="M895" s="190" t="s">
        <v>1</v>
      </c>
      <c r="N895" s="191" t="s">
        <v>46</v>
      </c>
      <c r="P895" s="147">
        <f>O895*H895</f>
        <v>0</v>
      </c>
      <c r="Q895" s="147">
        <v>4.4400000000000004E-3</v>
      </c>
      <c r="R895" s="147">
        <f>Q895*H895</f>
        <v>6.3635101199999999</v>
      </c>
      <c r="S895" s="147">
        <v>0</v>
      </c>
      <c r="T895" s="148">
        <f>S895*H895</f>
        <v>0</v>
      </c>
      <c r="AR895" s="149" t="s">
        <v>385</v>
      </c>
      <c r="AT895" s="149" t="s">
        <v>643</v>
      </c>
      <c r="AU895" s="149" t="s">
        <v>90</v>
      </c>
      <c r="AY895" s="17" t="s">
        <v>309</v>
      </c>
      <c r="BE895" s="150">
        <f>IF(N895="základní",J895,0)</f>
        <v>0</v>
      </c>
      <c r="BF895" s="150">
        <f>IF(N895="snížená",J895,0)</f>
        <v>0</v>
      </c>
      <c r="BG895" s="150">
        <f>IF(N895="zákl. přenesená",J895,0)</f>
        <v>0</v>
      </c>
      <c r="BH895" s="150">
        <f>IF(N895="sníž. přenesená",J895,0)</f>
        <v>0</v>
      </c>
      <c r="BI895" s="150">
        <f>IF(N895="nulová",J895,0)</f>
        <v>0</v>
      </c>
      <c r="BJ895" s="17" t="s">
        <v>88</v>
      </c>
      <c r="BK895" s="150">
        <f>ROUND(I895*H895,2)</f>
        <v>0</v>
      </c>
      <c r="BL895" s="17" t="s">
        <v>346</v>
      </c>
      <c r="BM895" s="149" t="s">
        <v>2265</v>
      </c>
    </row>
    <row r="896" spans="2:65" s="12" customFormat="1" x14ac:dyDescent="0.2">
      <c r="B896" s="157"/>
      <c r="D896" s="155" t="s">
        <v>455</v>
      </c>
      <c r="F896" s="159" t="s">
        <v>2266</v>
      </c>
      <c r="H896" s="160">
        <v>1433.223</v>
      </c>
      <c r="I896" s="161"/>
      <c r="L896" s="157"/>
      <c r="M896" s="162"/>
      <c r="T896" s="163"/>
      <c r="AT896" s="158" t="s">
        <v>455</v>
      </c>
      <c r="AU896" s="158" t="s">
        <v>90</v>
      </c>
      <c r="AV896" s="12" t="s">
        <v>90</v>
      </c>
      <c r="AW896" s="12" t="s">
        <v>3</v>
      </c>
      <c r="AX896" s="12" t="s">
        <v>88</v>
      </c>
      <c r="AY896" s="158" t="s">
        <v>309</v>
      </c>
    </row>
    <row r="897" spans="2:65" s="1" customFormat="1" ht="24.2" customHeight="1" x14ac:dyDescent="0.2">
      <c r="B897" s="137"/>
      <c r="C897" s="138" t="s">
        <v>1583</v>
      </c>
      <c r="D897" s="138" t="s">
        <v>311</v>
      </c>
      <c r="E897" s="139" t="s">
        <v>2267</v>
      </c>
      <c r="F897" s="140" t="s">
        <v>2268</v>
      </c>
      <c r="G897" s="141" t="s">
        <v>360</v>
      </c>
      <c r="H897" s="142">
        <v>934.46</v>
      </c>
      <c r="I897" s="143"/>
      <c r="J897" s="144">
        <f>ROUND(I897*H897,2)</f>
        <v>0</v>
      </c>
      <c r="K897" s="140" t="s">
        <v>610</v>
      </c>
      <c r="L897" s="33"/>
      <c r="M897" s="145" t="s">
        <v>1</v>
      </c>
      <c r="N897" s="146" t="s">
        <v>46</v>
      </c>
      <c r="P897" s="147">
        <f>O897*H897</f>
        <v>0</v>
      </c>
      <c r="Q897" s="147">
        <v>1.2E-4</v>
      </c>
      <c r="R897" s="147">
        <f>Q897*H897</f>
        <v>0.1121352</v>
      </c>
      <c r="S897" s="147">
        <v>0</v>
      </c>
      <c r="T897" s="148">
        <f>S897*H897</f>
        <v>0</v>
      </c>
      <c r="AR897" s="149" t="s">
        <v>346</v>
      </c>
      <c r="AT897" s="149" t="s">
        <v>311</v>
      </c>
      <c r="AU897" s="149" t="s">
        <v>90</v>
      </c>
      <c r="AY897" s="17" t="s">
        <v>309</v>
      </c>
      <c r="BE897" s="150">
        <f>IF(N897="základní",J897,0)</f>
        <v>0</v>
      </c>
      <c r="BF897" s="150">
        <f>IF(N897="snížená",J897,0)</f>
        <v>0</v>
      </c>
      <c r="BG897" s="150">
        <f>IF(N897="zákl. přenesená",J897,0)</f>
        <v>0</v>
      </c>
      <c r="BH897" s="150">
        <f>IF(N897="sníž. přenesená",J897,0)</f>
        <v>0</v>
      </c>
      <c r="BI897" s="150">
        <f>IF(N897="nulová",J897,0)</f>
        <v>0</v>
      </c>
      <c r="BJ897" s="17" t="s">
        <v>88</v>
      </c>
      <c r="BK897" s="150">
        <f>ROUND(I897*H897,2)</f>
        <v>0</v>
      </c>
      <c r="BL897" s="17" t="s">
        <v>346</v>
      </c>
      <c r="BM897" s="149" t="s">
        <v>2269</v>
      </c>
    </row>
    <row r="898" spans="2:65" s="1" customFormat="1" x14ac:dyDescent="0.2">
      <c r="B898" s="33"/>
      <c r="D898" s="151" t="s">
        <v>316</v>
      </c>
      <c r="F898" s="152" t="s">
        <v>2270</v>
      </c>
      <c r="I898" s="153"/>
      <c r="L898" s="33"/>
      <c r="M898" s="154"/>
      <c r="T898" s="57"/>
      <c r="AT898" s="17" t="s">
        <v>316</v>
      </c>
      <c r="AU898" s="17" t="s">
        <v>90</v>
      </c>
    </row>
    <row r="899" spans="2:65" s="14" customFormat="1" x14ac:dyDescent="0.2">
      <c r="B899" s="176"/>
      <c r="D899" s="155" t="s">
        <v>455</v>
      </c>
      <c r="E899" s="177" t="s">
        <v>1</v>
      </c>
      <c r="F899" s="178" t="s">
        <v>1944</v>
      </c>
      <c r="H899" s="177" t="s">
        <v>1</v>
      </c>
      <c r="I899" s="179"/>
      <c r="L899" s="176"/>
      <c r="M899" s="180"/>
      <c r="T899" s="181"/>
      <c r="AT899" s="177" t="s">
        <v>455</v>
      </c>
      <c r="AU899" s="177" t="s">
        <v>90</v>
      </c>
      <c r="AV899" s="14" t="s">
        <v>88</v>
      </c>
      <c r="AW899" s="14" t="s">
        <v>37</v>
      </c>
      <c r="AX899" s="14" t="s">
        <v>81</v>
      </c>
      <c r="AY899" s="177" t="s">
        <v>309</v>
      </c>
    </row>
    <row r="900" spans="2:65" s="12" customFormat="1" x14ac:dyDescent="0.2">
      <c r="B900" s="157"/>
      <c r="D900" s="155" t="s">
        <v>455</v>
      </c>
      <c r="E900" s="158" t="s">
        <v>1</v>
      </c>
      <c r="F900" s="159" t="s">
        <v>2098</v>
      </c>
      <c r="H900" s="160">
        <v>886.21</v>
      </c>
      <c r="I900" s="161"/>
      <c r="L900" s="157"/>
      <c r="M900" s="162"/>
      <c r="T900" s="163"/>
      <c r="AT900" s="158" t="s">
        <v>455</v>
      </c>
      <c r="AU900" s="158" t="s">
        <v>90</v>
      </c>
      <c r="AV900" s="12" t="s">
        <v>90</v>
      </c>
      <c r="AW900" s="12" t="s">
        <v>37</v>
      </c>
      <c r="AX900" s="12" t="s">
        <v>81</v>
      </c>
      <c r="AY900" s="158" t="s">
        <v>309</v>
      </c>
    </row>
    <row r="901" spans="2:65" s="12" customFormat="1" x14ac:dyDescent="0.2">
      <c r="B901" s="157"/>
      <c r="D901" s="155" t="s">
        <v>455</v>
      </c>
      <c r="E901" s="158" t="s">
        <v>1</v>
      </c>
      <c r="F901" s="159" t="s">
        <v>1969</v>
      </c>
      <c r="H901" s="160">
        <v>48.25</v>
      </c>
      <c r="I901" s="161"/>
      <c r="L901" s="157"/>
      <c r="M901" s="162"/>
      <c r="T901" s="163"/>
      <c r="AT901" s="158" t="s">
        <v>455</v>
      </c>
      <c r="AU901" s="158" t="s">
        <v>90</v>
      </c>
      <c r="AV901" s="12" t="s">
        <v>90</v>
      </c>
      <c r="AW901" s="12" t="s">
        <v>37</v>
      </c>
      <c r="AX901" s="12" t="s">
        <v>81</v>
      </c>
      <c r="AY901" s="158" t="s">
        <v>309</v>
      </c>
    </row>
    <row r="902" spans="2:65" s="13" customFormat="1" x14ac:dyDescent="0.2">
      <c r="B902" s="164"/>
      <c r="D902" s="155" t="s">
        <v>455</v>
      </c>
      <c r="E902" s="165" t="s">
        <v>1</v>
      </c>
      <c r="F902" s="166" t="s">
        <v>457</v>
      </c>
      <c r="H902" s="167">
        <v>934.46</v>
      </c>
      <c r="I902" s="168"/>
      <c r="L902" s="164"/>
      <c r="M902" s="169"/>
      <c r="T902" s="170"/>
      <c r="AT902" s="165" t="s">
        <v>455</v>
      </c>
      <c r="AU902" s="165" t="s">
        <v>90</v>
      </c>
      <c r="AV902" s="13" t="s">
        <v>120</v>
      </c>
      <c r="AW902" s="13" t="s">
        <v>37</v>
      </c>
      <c r="AX902" s="13" t="s">
        <v>88</v>
      </c>
      <c r="AY902" s="165" t="s">
        <v>309</v>
      </c>
    </row>
    <row r="903" spans="2:65" s="1" customFormat="1" ht="16.5" customHeight="1" x14ac:dyDescent="0.2">
      <c r="B903" s="137"/>
      <c r="C903" s="182" t="s">
        <v>1587</v>
      </c>
      <c r="D903" s="182" t="s">
        <v>643</v>
      </c>
      <c r="E903" s="183" t="s">
        <v>2271</v>
      </c>
      <c r="F903" s="184" t="s">
        <v>2272</v>
      </c>
      <c r="G903" s="185" t="s">
        <v>360</v>
      </c>
      <c r="H903" s="186">
        <v>1027.9059999999999</v>
      </c>
      <c r="I903" s="187"/>
      <c r="J903" s="188">
        <f>ROUND(I903*H903,2)</f>
        <v>0</v>
      </c>
      <c r="K903" s="184" t="s">
        <v>366</v>
      </c>
      <c r="L903" s="189"/>
      <c r="M903" s="190" t="s">
        <v>1</v>
      </c>
      <c r="N903" s="191" t="s">
        <v>46</v>
      </c>
      <c r="P903" s="147">
        <f>O903*H903</f>
        <v>0</v>
      </c>
      <c r="Q903" s="147">
        <v>5.0000000000000001E-3</v>
      </c>
      <c r="R903" s="147">
        <f>Q903*H903</f>
        <v>5.1395299999999997</v>
      </c>
      <c r="S903" s="147">
        <v>0</v>
      </c>
      <c r="T903" s="148">
        <f>S903*H903</f>
        <v>0</v>
      </c>
      <c r="AR903" s="149" t="s">
        <v>385</v>
      </c>
      <c r="AT903" s="149" t="s">
        <v>643</v>
      </c>
      <c r="AU903" s="149" t="s">
        <v>90</v>
      </c>
      <c r="AY903" s="17" t="s">
        <v>309</v>
      </c>
      <c r="BE903" s="150">
        <f>IF(N903="základní",J903,0)</f>
        <v>0</v>
      </c>
      <c r="BF903" s="150">
        <f>IF(N903="snížená",J903,0)</f>
        <v>0</v>
      </c>
      <c r="BG903" s="150">
        <f>IF(N903="zákl. přenesená",J903,0)</f>
        <v>0</v>
      </c>
      <c r="BH903" s="150">
        <f>IF(N903="sníž. přenesená",J903,0)</f>
        <v>0</v>
      </c>
      <c r="BI903" s="150">
        <f>IF(N903="nulová",J903,0)</f>
        <v>0</v>
      </c>
      <c r="BJ903" s="17" t="s">
        <v>88</v>
      </c>
      <c r="BK903" s="150">
        <f>ROUND(I903*H903,2)</f>
        <v>0</v>
      </c>
      <c r="BL903" s="17" t="s">
        <v>346</v>
      </c>
      <c r="BM903" s="149" t="s">
        <v>2273</v>
      </c>
    </row>
    <row r="904" spans="2:65" s="1" customFormat="1" ht="19.5" x14ac:dyDescent="0.2">
      <c r="B904" s="33"/>
      <c r="D904" s="155" t="s">
        <v>318</v>
      </c>
      <c r="F904" s="156" t="s">
        <v>699</v>
      </c>
      <c r="I904" s="153"/>
      <c r="L904" s="33"/>
      <c r="M904" s="154"/>
      <c r="T904" s="57"/>
      <c r="AT904" s="17" t="s">
        <v>318</v>
      </c>
      <c r="AU904" s="17" t="s">
        <v>90</v>
      </c>
    </row>
    <row r="905" spans="2:65" s="12" customFormat="1" x14ac:dyDescent="0.2">
      <c r="B905" s="157"/>
      <c r="D905" s="155" t="s">
        <v>455</v>
      </c>
      <c r="F905" s="159" t="s">
        <v>2274</v>
      </c>
      <c r="H905" s="160">
        <v>1027.9059999999999</v>
      </c>
      <c r="I905" s="161"/>
      <c r="L905" s="157"/>
      <c r="M905" s="162"/>
      <c r="T905" s="163"/>
      <c r="AT905" s="158" t="s">
        <v>455</v>
      </c>
      <c r="AU905" s="158" t="s">
        <v>90</v>
      </c>
      <c r="AV905" s="12" t="s">
        <v>90</v>
      </c>
      <c r="AW905" s="12" t="s">
        <v>3</v>
      </c>
      <c r="AX905" s="12" t="s">
        <v>88</v>
      </c>
      <c r="AY905" s="158" t="s">
        <v>309</v>
      </c>
    </row>
    <row r="906" spans="2:65" s="1" customFormat="1" ht="24.2" customHeight="1" x14ac:dyDescent="0.2">
      <c r="B906" s="137"/>
      <c r="C906" s="138" t="s">
        <v>1589</v>
      </c>
      <c r="D906" s="138" t="s">
        <v>311</v>
      </c>
      <c r="E906" s="139" t="s">
        <v>2267</v>
      </c>
      <c r="F906" s="140" t="s">
        <v>2268</v>
      </c>
      <c r="G906" s="141" t="s">
        <v>360</v>
      </c>
      <c r="H906" s="142">
        <v>1930.93</v>
      </c>
      <c r="I906" s="143"/>
      <c r="J906" s="144">
        <f>ROUND(I906*H906,2)</f>
        <v>0</v>
      </c>
      <c r="K906" s="140" t="s">
        <v>610</v>
      </c>
      <c r="L906" s="33"/>
      <c r="M906" s="145" t="s">
        <v>1</v>
      </c>
      <c r="N906" s="146" t="s">
        <v>46</v>
      </c>
      <c r="P906" s="147">
        <f>O906*H906</f>
        <v>0</v>
      </c>
      <c r="Q906" s="147">
        <v>1.2E-4</v>
      </c>
      <c r="R906" s="147">
        <f>Q906*H906</f>
        <v>0.23171160000000002</v>
      </c>
      <c r="S906" s="147">
        <v>0</v>
      </c>
      <c r="T906" s="148">
        <f>S906*H906</f>
        <v>0</v>
      </c>
      <c r="AR906" s="149" t="s">
        <v>346</v>
      </c>
      <c r="AT906" s="149" t="s">
        <v>311</v>
      </c>
      <c r="AU906" s="149" t="s">
        <v>90</v>
      </c>
      <c r="AY906" s="17" t="s">
        <v>309</v>
      </c>
      <c r="BE906" s="150">
        <f>IF(N906="základní",J906,0)</f>
        <v>0</v>
      </c>
      <c r="BF906" s="150">
        <f>IF(N906="snížená",J906,0)</f>
        <v>0</v>
      </c>
      <c r="BG906" s="150">
        <f>IF(N906="zákl. přenesená",J906,0)</f>
        <v>0</v>
      </c>
      <c r="BH906" s="150">
        <f>IF(N906="sníž. přenesená",J906,0)</f>
        <v>0</v>
      </c>
      <c r="BI906" s="150">
        <f>IF(N906="nulová",J906,0)</f>
        <v>0</v>
      </c>
      <c r="BJ906" s="17" t="s">
        <v>88</v>
      </c>
      <c r="BK906" s="150">
        <f>ROUND(I906*H906,2)</f>
        <v>0</v>
      </c>
      <c r="BL906" s="17" t="s">
        <v>346</v>
      </c>
      <c r="BM906" s="149" t="s">
        <v>2275</v>
      </c>
    </row>
    <row r="907" spans="2:65" s="1" customFormat="1" x14ac:dyDescent="0.2">
      <c r="B907" s="33"/>
      <c r="D907" s="151" t="s">
        <v>316</v>
      </c>
      <c r="F907" s="152" t="s">
        <v>2270</v>
      </c>
      <c r="I907" s="153"/>
      <c r="L907" s="33"/>
      <c r="M907" s="154"/>
      <c r="T907" s="57"/>
      <c r="AT907" s="17" t="s">
        <v>316</v>
      </c>
      <c r="AU907" s="17" t="s">
        <v>90</v>
      </c>
    </row>
    <row r="908" spans="2:65" s="14" customFormat="1" x14ac:dyDescent="0.2">
      <c r="B908" s="176"/>
      <c r="D908" s="155" t="s">
        <v>455</v>
      </c>
      <c r="E908" s="177" t="s">
        <v>1</v>
      </c>
      <c r="F908" s="178" t="s">
        <v>1944</v>
      </c>
      <c r="H908" s="177" t="s">
        <v>1</v>
      </c>
      <c r="I908" s="179"/>
      <c r="L908" s="176"/>
      <c r="M908" s="180"/>
      <c r="T908" s="181"/>
      <c r="AT908" s="177" t="s">
        <v>455</v>
      </c>
      <c r="AU908" s="177" t="s">
        <v>90</v>
      </c>
      <c r="AV908" s="14" t="s">
        <v>88</v>
      </c>
      <c r="AW908" s="14" t="s">
        <v>37</v>
      </c>
      <c r="AX908" s="14" t="s">
        <v>81</v>
      </c>
      <c r="AY908" s="177" t="s">
        <v>309</v>
      </c>
    </row>
    <row r="909" spans="2:65" s="12" customFormat="1" x14ac:dyDescent="0.2">
      <c r="B909" s="157"/>
      <c r="D909" s="155" t="s">
        <v>455</v>
      </c>
      <c r="E909" s="158" t="s">
        <v>1</v>
      </c>
      <c r="F909" s="159" t="s">
        <v>2099</v>
      </c>
      <c r="H909" s="160">
        <v>1627.5</v>
      </c>
      <c r="I909" s="161"/>
      <c r="L909" s="157"/>
      <c r="M909" s="162"/>
      <c r="T909" s="163"/>
      <c r="AT909" s="158" t="s">
        <v>455</v>
      </c>
      <c r="AU909" s="158" t="s">
        <v>90</v>
      </c>
      <c r="AV909" s="12" t="s">
        <v>90</v>
      </c>
      <c r="AW909" s="12" t="s">
        <v>37</v>
      </c>
      <c r="AX909" s="12" t="s">
        <v>81</v>
      </c>
      <c r="AY909" s="158" t="s">
        <v>309</v>
      </c>
    </row>
    <row r="910" spans="2:65" s="12" customFormat="1" x14ac:dyDescent="0.2">
      <c r="B910" s="157"/>
      <c r="D910" s="155" t="s">
        <v>455</v>
      </c>
      <c r="E910" s="158" t="s">
        <v>1</v>
      </c>
      <c r="F910" s="159" t="s">
        <v>2100</v>
      </c>
      <c r="H910" s="160">
        <v>104.625</v>
      </c>
      <c r="I910" s="161"/>
      <c r="L910" s="157"/>
      <c r="M910" s="162"/>
      <c r="T910" s="163"/>
      <c r="AT910" s="158" t="s">
        <v>455</v>
      </c>
      <c r="AU910" s="158" t="s">
        <v>90</v>
      </c>
      <c r="AV910" s="12" t="s">
        <v>90</v>
      </c>
      <c r="AW910" s="12" t="s">
        <v>37</v>
      </c>
      <c r="AX910" s="12" t="s">
        <v>81</v>
      </c>
      <c r="AY910" s="158" t="s">
        <v>309</v>
      </c>
    </row>
    <row r="911" spans="2:65" s="12" customFormat="1" x14ac:dyDescent="0.2">
      <c r="B911" s="157"/>
      <c r="D911" s="155" t="s">
        <v>455</v>
      </c>
      <c r="E911" s="158" t="s">
        <v>1</v>
      </c>
      <c r="F911" s="159" t="s">
        <v>2101</v>
      </c>
      <c r="H911" s="160">
        <v>190.83</v>
      </c>
      <c r="I911" s="161"/>
      <c r="L911" s="157"/>
      <c r="M911" s="162"/>
      <c r="T911" s="163"/>
      <c r="AT911" s="158" t="s">
        <v>455</v>
      </c>
      <c r="AU911" s="158" t="s">
        <v>90</v>
      </c>
      <c r="AV911" s="12" t="s">
        <v>90</v>
      </c>
      <c r="AW911" s="12" t="s">
        <v>37</v>
      </c>
      <c r="AX911" s="12" t="s">
        <v>81</v>
      </c>
      <c r="AY911" s="158" t="s">
        <v>309</v>
      </c>
    </row>
    <row r="912" spans="2:65" s="12" customFormat="1" x14ac:dyDescent="0.2">
      <c r="B912" s="157"/>
      <c r="D912" s="155" t="s">
        <v>455</v>
      </c>
      <c r="E912" s="158" t="s">
        <v>1</v>
      </c>
      <c r="F912" s="159" t="s">
        <v>2147</v>
      </c>
      <c r="H912" s="160">
        <v>7.9749999999999996</v>
      </c>
      <c r="I912" s="161"/>
      <c r="L912" s="157"/>
      <c r="M912" s="162"/>
      <c r="T912" s="163"/>
      <c r="AT912" s="158" t="s">
        <v>455</v>
      </c>
      <c r="AU912" s="158" t="s">
        <v>90</v>
      </c>
      <c r="AV912" s="12" t="s">
        <v>90</v>
      </c>
      <c r="AW912" s="12" t="s">
        <v>37</v>
      </c>
      <c r="AX912" s="12" t="s">
        <v>81</v>
      </c>
      <c r="AY912" s="158" t="s">
        <v>309</v>
      </c>
    </row>
    <row r="913" spans="2:65" s="13" customFormat="1" x14ac:dyDescent="0.2">
      <c r="B913" s="164"/>
      <c r="D913" s="155" t="s">
        <v>455</v>
      </c>
      <c r="E913" s="165" t="s">
        <v>1</v>
      </c>
      <c r="F913" s="166" t="s">
        <v>457</v>
      </c>
      <c r="H913" s="167">
        <v>1930.93</v>
      </c>
      <c r="I913" s="168"/>
      <c r="L913" s="164"/>
      <c r="M913" s="169"/>
      <c r="T913" s="170"/>
      <c r="AT913" s="165" t="s">
        <v>455</v>
      </c>
      <c r="AU913" s="165" t="s">
        <v>90</v>
      </c>
      <c r="AV913" s="13" t="s">
        <v>120</v>
      </c>
      <c r="AW913" s="13" t="s">
        <v>37</v>
      </c>
      <c r="AX913" s="13" t="s">
        <v>88</v>
      </c>
      <c r="AY913" s="165" t="s">
        <v>309</v>
      </c>
    </row>
    <row r="914" spans="2:65" s="1" customFormat="1" ht="16.5" customHeight="1" x14ac:dyDescent="0.2">
      <c r="B914" s="137"/>
      <c r="C914" s="182" t="s">
        <v>1597</v>
      </c>
      <c r="D914" s="182" t="s">
        <v>643</v>
      </c>
      <c r="E914" s="183" t="s">
        <v>2276</v>
      </c>
      <c r="F914" s="184" t="s">
        <v>2277</v>
      </c>
      <c r="G914" s="185" t="s">
        <v>360</v>
      </c>
      <c r="H914" s="186">
        <v>2124.0230000000001</v>
      </c>
      <c r="I914" s="187"/>
      <c r="J914" s="188">
        <f>ROUND(I914*H914,2)</f>
        <v>0</v>
      </c>
      <c r="K914" s="184" t="s">
        <v>366</v>
      </c>
      <c r="L914" s="189"/>
      <c r="M914" s="190" t="s">
        <v>1</v>
      </c>
      <c r="N914" s="191" t="s">
        <v>46</v>
      </c>
      <c r="P914" s="147">
        <f>O914*H914</f>
        <v>0</v>
      </c>
      <c r="Q914" s="147">
        <v>6.6499999999999997E-3</v>
      </c>
      <c r="R914" s="147">
        <f>Q914*H914</f>
        <v>14.12475295</v>
      </c>
      <c r="S914" s="147">
        <v>0</v>
      </c>
      <c r="T914" s="148">
        <f>S914*H914</f>
        <v>0</v>
      </c>
      <c r="AR914" s="149" t="s">
        <v>385</v>
      </c>
      <c r="AT914" s="149" t="s">
        <v>643</v>
      </c>
      <c r="AU914" s="149" t="s">
        <v>90</v>
      </c>
      <c r="AY914" s="17" t="s">
        <v>309</v>
      </c>
      <c r="BE914" s="150">
        <f>IF(N914="základní",J914,0)</f>
        <v>0</v>
      </c>
      <c r="BF914" s="150">
        <f>IF(N914="snížená",J914,0)</f>
        <v>0</v>
      </c>
      <c r="BG914" s="150">
        <f>IF(N914="zákl. přenesená",J914,0)</f>
        <v>0</v>
      </c>
      <c r="BH914" s="150">
        <f>IF(N914="sníž. přenesená",J914,0)</f>
        <v>0</v>
      </c>
      <c r="BI914" s="150">
        <f>IF(N914="nulová",J914,0)</f>
        <v>0</v>
      </c>
      <c r="BJ914" s="17" t="s">
        <v>88</v>
      </c>
      <c r="BK914" s="150">
        <f>ROUND(I914*H914,2)</f>
        <v>0</v>
      </c>
      <c r="BL914" s="17" t="s">
        <v>346</v>
      </c>
      <c r="BM914" s="149" t="s">
        <v>2278</v>
      </c>
    </row>
    <row r="915" spans="2:65" s="1" customFormat="1" ht="19.5" x14ac:dyDescent="0.2">
      <c r="B915" s="33"/>
      <c r="D915" s="155" t="s">
        <v>318</v>
      </c>
      <c r="F915" s="156" t="s">
        <v>699</v>
      </c>
      <c r="I915" s="153"/>
      <c r="L915" s="33"/>
      <c r="M915" s="154"/>
      <c r="T915" s="57"/>
      <c r="AT915" s="17" t="s">
        <v>318</v>
      </c>
      <c r="AU915" s="17" t="s">
        <v>90</v>
      </c>
    </row>
    <row r="916" spans="2:65" s="12" customFormat="1" x14ac:dyDescent="0.2">
      <c r="B916" s="157"/>
      <c r="D916" s="155" t="s">
        <v>455</v>
      </c>
      <c r="F916" s="159" t="s">
        <v>2279</v>
      </c>
      <c r="H916" s="160">
        <v>2124.0230000000001</v>
      </c>
      <c r="I916" s="161"/>
      <c r="L916" s="157"/>
      <c r="M916" s="162"/>
      <c r="T916" s="163"/>
      <c r="AT916" s="158" t="s">
        <v>455</v>
      </c>
      <c r="AU916" s="158" t="s">
        <v>90</v>
      </c>
      <c r="AV916" s="12" t="s">
        <v>90</v>
      </c>
      <c r="AW916" s="12" t="s">
        <v>3</v>
      </c>
      <c r="AX916" s="12" t="s">
        <v>88</v>
      </c>
      <c r="AY916" s="158" t="s">
        <v>309</v>
      </c>
    </row>
    <row r="917" spans="2:65" s="1" customFormat="1" ht="24.2" customHeight="1" x14ac:dyDescent="0.2">
      <c r="B917" s="137"/>
      <c r="C917" s="138" t="s">
        <v>1603</v>
      </c>
      <c r="D917" s="138" t="s">
        <v>311</v>
      </c>
      <c r="E917" s="139" t="s">
        <v>2267</v>
      </c>
      <c r="F917" s="140" t="s">
        <v>2268</v>
      </c>
      <c r="G917" s="141" t="s">
        <v>360</v>
      </c>
      <c r="H917" s="142">
        <v>295.45499999999998</v>
      </c>
      <c r="I917" s="143"/>
      <c r="J917" s="144">
        <f>ROUND(I917*H917,2)</f>
        <v>0</v>
      </c>
      <c r="K917" s="140" t="s">
        <v>610</v>
      </c>
      <c r="L917" s="33"/>
      <c r="M917" s="145" t="s">
        <v>1</v>
      </c>
      <c r="N917" s="146" t="s">
        <v>46</v>
      </c>
      <c r="P917" s="147">
        <f>O917*H917</f>
        <v>0</v>
      </c>
      <c r="Q917" s="147">
        <v>1.2E-4</v>
      </c>
      <c r="R917" s="147">
        <f>Q917*H917</f>
        <v>3.5454599999999996E-2</v>
      </c>
      <c r="S917" s="147">
        <v>0</v>
      </c>
      <c r="T917" s="148">
        <f>S917*H917</f>
        <v>0</v>
      </c>
      <c r="AR917" s="149" t="s">
        <v>346</v>
      </c>
      <c r="AT917" s="149" t="s">
        <v>311</v>
      </c>
      <c r="AU917" s="149" t="s">
        <v>90</v>
      </c>
      <c r="AY917" s="17" t="s">
        <v>309</v>
      </c>
      <c r="BE917" s="150">
        <f>IF(N917="základní",J917,0)</f>
        <v>0</v>
      </c>
      <c r="BF917" s="150">
        <f>IF(N917="snížená",J917,0)</f>
        <v>0</v>
      </c>
      <c r="BG917" s="150">
        <f>IF(N917="zákl. přenesená",J917,0)</f>
        <v>0</v>
      </c>
      <c r="BH917" s="150">
        <f>IF(N917="sníž. přenesená",J917,0)</f>
        <v>0</v>
      </c>
      <c r="BI917" s="150">
        <f>IF(N917="nulová",J917,0)</f>
        <v>0</v>
      </c>
      <c r="BJ917" s="17" t="s">
        <v>88</v>
      </c>
      <c r="BK917" s="150">
        <f>ROUND(I917*H917,2)</f>
        <v>0</v>
      </c>
      <c r="BL917" s="17" t="s">
        <v>346</v>
      </c>
      <c r="BM917" s="149" t="s">
        <v>2280</v>
      </c>
    </row>
    <row r="918" spans="2:65" s="1" customFormat="1" x14ac:dyDescent="0.2">
      <c r="B918" s="33"/>
      <c r="D918" s="151" t="s">
        <v>316</v>
      </c>
      <c r="F918" s="152" t="s">
        <v>2270</v>
      </c>
      <c r="I918" s="153"/>
      <c r="L918" s="33"/>
      <c r="M918" s="154"/>
      <c r="T918" s="57"/>
      <c r="AT918" s="17" t="s">
        <v>316</v>
      </c>
      <c r="AU918" s="17" t="s">
        <v>90</v>
      </c>
    </row>
    <row r="919" spans="2:65" s="14" customFormat="1" x14ac:dyDescent="0.2">
      <c r="B919" s="176"/>
      <c r="D919" s="155" t="s">
        <v>455</v>
      </c>
      <c r="E919" s="177" t="s">
        <v>1</v>
      </c>
      <c r="F919" s="178" t="s">
        <v>1944</v>
      </c>
      <c r="H919" s="177" t="s">
        <v>1</v>
      </c>
      <c r="I919" s="179"/>
      <c r="L919" s="176"/>
      <c r="M919" s="180"/>
      <c r="T919" s="181"/>
      <c r="AT919" s="177" t="s">
        <v>455</v>
      </c>
      <c r="AU919" s="177" t="s">
        <v>90</v>
      </c>
      <c r="AV919" s="14" t="s">
        <v>88</v>
      </c>
      <c r="AW919" s="14" t="s">
        <v>37</v>
      </c>
      <c r="AX919" s="14" t="s">
        <v>81</v>
      </c>
      <c r="AY919" s="177" t="s">
        <v>309</v>
      </c>
    </row>
    <row r="920" spans="2:65" s="12" customFormat="1" x14ac:dyDescent="0.2">
      <c r="B920" s="157"/>
      <c r="D920" s="155" t="s">
        <v>455</v>
      </c>
      <c r="E920" s="158" t="s">
        <v>1</v>
      </c>
      <c r="F920" s="159" t="s">
        <v>2100</v>
      </c>
      <c r="H920" s="160">
        <v>104.625</v>
      </c>
      <c r="I920" s="161"/>
      <c r="L920" s="157"/>
      <c r="M920" s="162"/>
      <c r="T920" s="163"/>
      <c r="AT920" s="158" t="s">
        <v>455</v>
      </c>
      <c r="AU920" s="158" t="s">
        <v>90</v>
      </c>
      <c r="AV920" s="12" t="s">
        <v>90</v>
      </c>
      <c r="AW920" s="12" t="s">
        <v>37</v>
      </c>
      <c r="AX920" s="12" t="s">
        <v>81</v>
      </c>
      <c r="AY920" s="158" t="s">
        <v>309</v>
      </c>
    </row>
    <row r="921" spans="2:65" s="12" customFormat="1" x14ac:dyDescent="0.2">
      <c r="B921" s="157"/>
      <c r="D921" s="155" t="s">
        <v>455</v>
      </c>
      <c r="E921" s="158" t="s">
        <v>1</v>
      </c>
      <c r="F921" s="159" t="s">
        <v>2101</v>
      </c>
      <c r="H921" s="160">
        <v>190.83</v>
      </c>
      <c r="I921" s="161"/>
      <c r="L921" s="157"/>
      <c r="M921" s="162"/>
      <c r="T921" s="163"/>
      <c r="AT921" s="158" t="s">
        <v>455</v>
      </c>
      <c r="AU921" s="158" t="s">
        <v>90</v>
      </c>
      <c r="AV921" s="12" t="s">
        <v>90</v>
      </c>
      <c r="AW921" s="12" t="s">
        <v>37</v>
      </c>
      <c r="AX921" s="12" t="s">
        <v>81</v>
      </c>
      <c r="AY921" s="158" t="s">
        <v>309</v>
      </c>
    </row>
    <row r="922" spans="2:65" s="13" customFormat="1" x14ac:dyDescent="0.2">
      <c r="B922" s="164"/>
      <c r="D922" s="155" t="s">
        <v>455</v>
      </c>
      <c r="E922" s="165" t="s">
        <v>1</v>
      </c>
      <c r="F922" s="166" t="s">
        <v>457</v>
      </c>
      <c r="H922" s="167">
        <v>295.45499999999998</v>
      </c>
      <c r="I922" s="168"/>
      <c r="L922" s="164"/>
      <c r="M922" s="169"/>
      <c r="T922" s="170"/>
      <c r="AT922" s="165" t="s">
        <v>455</v>
      </c>
      <c r="AU922" s="165" t="s">
        <v>90</v>
      </c>
      <c r="AV922" s="13" t="s">
        <v>120</v>
      </c>
      <c r="AW922" s="13" t="s">
        <v>37</v>
      </c>
      <c r="AX922" s="13" t="s">
        <v>88</v>
      </c>
      <c r="AY922" s="165" t="s">
        <v>309</v>
      </c>
    </row>
    <row r="923" spans="2:65" s="1" customFormat="1" ht="16.5" customHeight="1" x14ac:dyDescent="0.2">
      <c r="B923" s="137"/>
      <c r="C923" s="182" t="s">
        <v>2281</v>
      </c>
      <c r="D923" s="182" t="s">
        <v>643</v>
      </c>
      <c r="E923" s="183" t="s">
        <v>2282</v>
      </c>
      <c r="F923" s="184" t="s">
        <v>2283</v>
      </c>
      <c r="G923" s="185" t="s">
        <v>360</v>
      </c>
      <c r="H923" s="186">
        <v>325.00099999999998</v>
      </c>
      <c r="I923" s="187"/>
      <c r="J923" s="188">
        <f>ROUND(I923*H923,2)</f>
        <v>0</v>
      </c>
      <c r="K923" s="184" t="s">
        <v>366</v>
      </c>
      <c r="L923" s="189"/>
      <c r="M923" s="190" t="s">
        <v>1</v>
      </c>
      <c r="N923" s="191" t="s">
        <v>46</v>
      </c>
      <c r="P923" s="147">
        <f>O923*H923</f>
        <v>0</v>
      </c>
      <c r="Q923" s="147">
        <v>7.0000000000000001E-3</v>
      </c>
      <c r="R923" s="147">
        <f>Q923*H923</f>
        <v>2.275007</v>
      </c>
      <c r="S923" s="147">
        <v>0</v>
      </c>
      <c r="T923" s="148">
        <f>S923*H923</f>
        <v>0</v>
      </c>
      <c r="AR923" s="149" t="s">
        <v>385</v>
      </c>
      <c r="AT923" s="149" t="s">
        <v>643</v>
      </c>
      <c r="AU923" s="149" t="s">
        <v>90</v>
      </c>
      <c r="AY923" s="17" t="s">
        <v>309</v>
      </c>
      <c r="BE923" s="150">
        <f>IF(N923="základní",J923,0)</f>
        <v>0</v>
      </c>
      <c r="BF923" s="150">
        <f>IF(N923="snížená",J923,0)</f>
        <v>0</v>
      </c>
      <c r="BG923" s="150">
        <f>IF(N923="zákl. přenesená",J923,0)</f>
        <v>0</v>
      </c>
      <c r="BH923" s="150">
        <f>IF(N923="sníž. přenesená",J923,0)</f>
        <v>0</v>
      </c>
      <c r="BI923" s="150">
        <f>IF(N923="nulová",J923,0)</f>
        <v>0</v>
      </c>
      <c r="BJ923" s="17" t="s">
        <v>88</v>
      </c>
      <c r="BK923" s="150">
        <f>ROUND(I923*H923,2)</f>
        <v>0</v>
      </c>
      <c r="BL923" s="17" t="s">
        <v>346</v>
      </c>
      <c r="BM923" s="149" t="s">
        <v>2284</v>
      </c>
    </row>
    <row r="924" spans="2:65" s="1" customFormat="1" ht="19.5" x14ac:dyDescent="0.2">
      <c r="B924" s="33"/>
      <c r="D924" s="155" t="s">
        <v>318</v>
      </c>
      <c r="F924" s="156" t="s">
        <v>699</v>
      </c>
      <c r="I924" s="153"/>
      <c r="L924" s="33"/>
      <c r="M924" s="154"/>
      <c r="T924" s="57"/>
      <c r="AT924" s="17" t="s">
        <v>318</v>
      </c>
      <c r="AU924" s="17" t="s">
        <v>90</v>
      </c>
    </row>
    <row r="925" spans="2:65" s="12" customFormat="1" x14ac:dyDescent="0.2">
      <c r="B925" s="157"/>
      <c r="D925" s="155" t="s">
        <v>455</v>
      </c>
      <c r="F925" s="159" t="s">
        <v>2285</v>
      </c>
      <c r="H925" s="160">
        <v>325.00099999999998</v>
      </c>
      <c r="I925" s="161"/>
      <c r="L925" s="157"/>
      <c r="M925" s="162"/>
      <c r="T925" s="163"/>
      <c r="AT925" s="158" t="s">
        <v>455</v>
      </c>
      <c r="AU925" s="158" t="s">
        <v>90</v>
      </c>
      <c r="AV925" s="12" t="s">
        <v>90</v>
      </c>
      <c r="AW925" s="12" t="s">
        <v>3</v>
      </c>
      <c r="AX925" s="12" t="s">
        <v>88</v>
      </c>
      <c r="AY925" s="158" t="s">
        <v>309</v>
      </c>
    </row>
    <row r="926" spans="2:65" s="1" customFormat="1" ht="16.5" customHeight="1" x14ac:dyDescent="0.2">
      <c r="B926" s="137"/>
      <c r="C926" s="138" t="s">
        <v>2286</v>
      </c>
      <c r="D926" s="138" t="s">
        <v>311</v>
      </c>
      <c r="E926" s="139" t="s">
        <v>2287</v>
      </c>
      <c r="F926" s="140" t="s">
        <v>2288</v>
      </c>
      <c r="G926" s="141" t="s">
        <v>360</v>
      </c>
      <c r="H926" s="142">
        <v>1229.915</v>
      </c>
      <c r="I926" s="143"/>
      <c r="J926" s="144">
        <f>ROUND(I926*H926,2)</f>
        <v>0</v>
      </c>
      <c r="K926" s="140" t="s">
        <v>610</v>
      </c>
      <c r="L926" s="33"/>
      <c r="M926" s="145" t="s">
        <v>1</v>
      </c>
      <c r="N926" s="146" t="s">
        <v>46</v>
      </c>
      <c r="P926" s="147">
        <f>O926*H926</f>
        <v>0</v>
      </c>
      <c r="Q926" s="147">
        <v>1E-4</v>
      </c>
      <c r="R926" s="147">
        <f>Q926*H926</f>
        <v>0.1229915</v>
      </c>
      <c r="S926" s="147">
        <v>0</v>
      </c>
      <c r="T926" s="148">
        <f>S926*H926</f>
        <v>0</v>
      </c>
      <c r="AR926" s="149" t="s">
        <v>346</v>
      </c>
      <c r="AT926" s="149" t="s">
        <v>311</v>
      </c>
      <c r="AU926" s="149" t="s">
        <v>90</v>
      </c>
      <c r="AY926" s="17" t="s">
        <v>309</v>
      </c>
      <c r="BE926" s="150">
        <f>IF(N926="základní",J926,0)</f>
        <v>0</v>
      </c>
      <c r="BF926" s="150">
        <f>IF(N926="snížená",J926,0)</f>
        <v>0</v>
      </c>
      <c r="BG926" s="150">
        <f>IF(N926="zákl. přenesená",J926,0)</f>
        <v>0</v>
      </c>
      <c r="BH926" s="150">
        <f>IF(N926="sníž. přenesená",J926,0)</f>
        <v>0</v>
      </c>
      <c r="BI926" s="150">
        <f>IF(N926="nulová",J926,0)</f>
        <v>0</v>
      </c>
      <c r="BJ926" s="17" t="s">
        <v>88</v>
      </c>
      <c r="BK926" s="150">
        <f>ROUND(I926*H926,2)</f>
        <v>0</v>
      </c>
      <c r="BL926" s="17" t="s">
        <v>346</v>
      </c>
      <c r="BM926" s="149" t="s">
        <v>2289</v>
      </c>
    </row>
    <row r="927" spans="2:65" s="1" customFormat="1" x14ac:dyDescent="0.2">
      <c r="B927" s="33"/>
      <c r="D927" s="151" t="s">
        <v>316</v>
      </c>
      <c r="F927" s="152" t="s">
        <v>2290</v>
      </c>
      <c r="I927" s="153"/>
      <c r="L927" s="33"/>
      <c r="M927" s="154"/>
      <c r="T927" s="57"/>
      <c r="AT927" s="17" t="s">
        <v>316</v>
      </c>
      <c r="AU927" s="17" t="s">
        <v>90</v>
      </c>
    </row>
    <row r="928" spans="2:65" s="12" customFormat="1" x14ac:dyDescent="0.2">
      <c r="B928" s="157"/>
      <c r="D928" s="155" t="s">
        <v>455</v>
      </c>
      <c r="E928" s="158" t="s">
        <v>1</v>
      </c>
      <c r="F928" s="159" t="s">
        <v>2098</v>
      </c>
      <c r="H928" s="160">
        <v>886.21</v>
      </c>
      <c r="I928" s="161"/>
      <c r="L928" s="157"/>
      <c r="M928" s="162"/>
      <c r="T928" s="163"/>
      <c r="AT928" s="158" t="s">
        <v>455</v>
      </c>
      <c r="AU928" s="158" t="s">
        <v>90</v>
      </c>
      <c r="AV928" s="12" t="s">
        <v>90</v>
      </c>
      <c r="AW928" s="12" t="s">
        <v>37</v>
      </c>
      <c r="AX928" s="12" t="s">
        <v>81</v>
      </c>
      <c r="AY928" s="158" t="s">
        <v>309</v>
      </c>
    </row>
    <row r="929" spans="2:65" s="12" customFormat="1" x14ac:dyDescent="0.2">
      <c r="B929" s="157"/>
      <c r="D929" s="155" t="s">
        <v>455</v>
      </c>
      <c r="E929" s="158" t="s">
        <v>1</v>
      </c>
      <c r="F929" s="159" t="s">
        <v>2100</v>
      </c>
      <c r="H929" s="160">
        <v>104.625</v>
      </c>
      <c r="I929" s="161"/>
      <c r="L929" s="157"/>
      <c r="M929" s="162"/>
      <c r="T929" s="163"/>
      <c r="AT929" s="158" t="s">
        <v>455</v>
      </c>
      <c r="AU929" s="158" t="s">
        <v>90</v>
      </c>
      <c r="AV929" s="12" t="s">
        <v>90</v>
      </c>
      <c r="AW929" s="12" t="s">
        <v>37</v>
      </c>
      <c r="AX929" s="12" t="s">
        <v>81</v>
      </c>
      <c r="AY929" s="158" t="s">
        <v>309</v>
      </c>
    </row>
    <row r="930" spans="2:65" s="12" customFormat="1" x14ac:dyDescent="0.2">
      <c r="B930" s="157"/>
      <c r="D930" s="155" t="s">
        <v>455</v>
      </c>
      <c r="E930" s="158" t="s">
        <v>1</v>
      </c>
      <c r="F930" s="159" t="s">
        <v>2101</v>
      </c>
      <c r="H930" s="160">
        <v>190.83</v>
      </c>
      <c r="I930" s="161"/>
      <c r="L930" s="157"/>
      <c r="M930" s="162"/>
      <c r="T930" s="163"/>
      <c r="AT930" s="158" t="s">
        <v>455</v>
      </c>
      <c r="AU930" s="158" t="s">
        <v>90</v>
      </c>
      <c r="AV930" s="12" t="s">
        <v>90</v>
      </c>
      <c r="AW930" s="12" t="s">
        <v>37</v>
      </c>
      <c r="AX930" s="12" t="s">
        <v>81</v>
      </c>
      <c r="AY930" s="158" t="s">
        <v>309</v>
      </c>
    </row>
    <row r="931" spans="2:65" s="12" customFormat="1" x14ac:dyDescent="0.2">
      <c r="B931" s="157"/>
      <c r="D931" s="155" t="s">
        <v>455</v>
      </c>
      <c r="E931" s="158" t="s">
        <v>1</v>
      </c>
      <c r="F931" s="159" t="s">
        <v>1969</v>
      </c>
      <c r="H931" s="160">
        <v>48.25</v>
      </c>
      <c r="I931" s="161"/>
      <c r="L931" s="157"/>
      <c r="M931" s="162"/>
      <c r="T931" s="163"/>
      <c r="AT931" s="158" t="s">
        <v>455</v>
      </c>
      <c r="AU931" s="158" t="s">
        <v>90</v>
      </c>
      <c r="AV931" s="12" t="s">
        <v>90</v>
      </c>
      <c r="AW931" s="12" t="s">
        <v>37</v>
      </c>
      <c r="AX931" s="12" t="s">
        <v>81</v>
      </c>
      <c r="AY931" s="158" t="s">
        <v>309</v>
      </c>
    </row>
    <row r="932" spans="2:65" s="13" customFormat="1" x14ac:dyDescent="0.2">
      <c r="B932" s="164"/>
      <c r="D932" s="155" t="s">
        <v>455</v>
      </c>
      <c r="E932" s="165" t="s">
        <v>1</v>
      </c>
      <c r="F932" s="166" t="s">
        <v>457</v>
      </c>
      <c r="H932" s="167">
        <v>1229.915</v>
      </c>
      <c r="I932" s="168"/>
      <c r="L932" s="164"/>
      <c r="M932" s="169"/>
      <c r="T932" s="170"/>
      <c r="AT932" s="165" t="s">
        <v>455</v>
      </c>
      <c r="AU932" s="165" t="s">
        <v>90</v>
      </c>
      <c r="AV932" s="13" t="s">
        <v>120</v>
      </c>
      <c r="AW932" s="13" t="s">
        <v>37</v>
      </c>
      <c r="AX932" s="13" t="s">
        <v>88</v>
      </c>
      <c r="AY932" s="165" t="s">
        <v>309</v>
      </c>
    </row>
    <row r="933" spans="2:65" s="1" customFormat="1" ht="24.2" customHeight="1" x14ac:dyDescent="0.2">
      <c r="B933" s="137"/>
      <c r="C933" s="138" t="s">
        <v>2291</v>
      </c>
      <c r="D933" s="138" t="s">
        <v>311</v>
      </c>
      <c r="E933" s="139" t="s">
        <v>2292</v>
      </c>
      <c r="F933" s="140" t="s">
        <v>2293</v>
      </c>
      <c r="G933" s="141" t="s">
        <v>360</v>
      </c>
      <c r="H933" s="142">
        <v>934.46</v>
      </c>
      <c r="I933" s="143"/>
      <c r="J933" s="144">
        <f>ROUND(I933*H933,2)</f>
        <v>0</v>
      </c>
      <c r="K933" s="140" t="s">
        <v>610</v>
      </c>
      <c r="L933" s="33"/>
      <c r="M933" s="145" t="s">
        <v>1</v>
      </c>
      <c r="N933" s="146" t="s">
        <v>46</v>
      </c>
      <c r="P933" s="147">
        <f>O933*H933</f>
        <v>0</v>
      </c>
      <c r="Q933" s="147">
        <v>1.2E-4</v>
      </c>
      <c r="R933" s="147">
        <f>Q933*H933</f>
        <v>0.1121352</v>
      </c>
      <c r="S933" s="147">
        <v>0</v>
      </c>
      <c r="T933" s="148">
        <f>S933*H933</f>
        <v>0</v>
      </c>
      <c r="AR933" s="149" t="s">
        <v>346</v>
      </c>
      <c r="AT933" s="149" t="s">
        <v>311</v>
      </c>
      <c r="AU933" s="149" t="s">
        <v>90</v>
      </c>
      <c r="AY933" s="17" t="s">
        <v>309</v>
      </c>
      <c r="BE933" s="150">
        <f>IF(N933="základní",J933,0)</f>
        <v>0</v>
      </c>
      <c r="BF933" s="150">
        <f>IF(N933="snížená",J933,0)</f>
        <v>0</v>
      </c>
      <c r="BG933" s="150">
        <f>IF(N933="zákl. přenesená",J933,0)</f>
        <v>0</v>
      </c>
      <c r="BH933" s="150">
        <f>IF(N933="sníž. přenesená",J933,0)</f>
        <v>0</v>
      </c>
      <c r="BI933" s="150">
        <f>IF(N933="nulová",J933,0)</f>
        <v>0</v>
      </c>
      <c r="BJ933" s="17" t="s">
        <v>88</v>
      </c>
      <c r="BK933" s="150">
        <f>ROUND(I933*H933,2)</f>
        <v>0</v>
      </c>
      <c r="BL933" s="17" t="s">
        <v>346</v>
      </c>
      <c r="BM933" s="149" t="s">
        <v>2294</v>
      </c>
    </row>
    <row r="934" spans="2:65" s="1" customFormat="1" x14ac:dyDescent="0.2">
      <c r="B934" s="33"/>
      <c r="D934" s="151" t="s">
        <v>316</v>
      </c>
      <c r="F934" s="152" t="s">
        <v>2295</v>
      </c>
      <c r="I934" s="153"/>
      <c r="L934" s="33"/>
      <c r="M934" s="154"/>
      <c r="T934" s="57"/>
      <c r="AT934" s="17" t="s">
        <v>316</v>
      </c>
      <c r="AU934" s="17" t="s">
        <v>90</v>
      </c>
    </row>
    <row r="935" spans="2:65" s="14" customFormat="1" x14ac:dyDescent="0.2">
      <c r="B935" s="176"/>
      <c r="D935" s="155" t="s">
        <v>455</v>
      </c>
      <c r="E935" s="177" t="s">
        <v>1</v>
      </c>
      <c r="F935" s="178" t="s">
        <v>1944</v>
      </c>
      <c r="H935" s="177" t="s">
        <v>1</v>
      </c>
      <c r="I935" s="179"/>
      <c r="L935" s="176"/>
      <c r="M935" s="180"/>
      <c r="T935" s="181"/>
      <c r="AT935" s="177" t="s">
        <v>455</v>
      </c>
      <c r="AU935" s="177" t="s">
        <v>90</v>
      </c>
      <c r="AV935" s="14" t="s">
        <v>88</v>
      </c>
      <c r="AW935" s="14" t="s">
        <v>37</v>
      </c>
      <c r="AX935" s="14" t="s">
        <v>81</v>
      </c>
      <c r="AY935" s="177" t="s">
        <v>309</v>
      </c>
    </row>
    <row r="936" spans="2:65" s="12" customFormat="1" x14ac:dyDescent="0.2">
      <c r="B936" s="157"/>
      <c r="D936" s="155" t="s">
        <v>455</v>
      </c>
      <c r="E936" s="158" t="s">
        <v>1</v>
      </c>
      <c r="F936" s="159" t="s">
        <v>2098</v>
      </c>
      <c r="H936" s="160">
        <v>886.21</v>
      </c>
      <c r="I936" s="161"/>
      <c r="L936" s="157"/>
      <c r="M936" s="162"/>
      <c r="T936" s="163"/>
      <c r="AT936" s="158" t="s">
        <v>455</v>
      </c>
      <c r="AU936" s="158" t="s">
        <v>90</v>
      </c>
      <c r="AV936" s="12" t="s">
        <v>90</v>
      </c>
      <c r="AW936" s="12" t="s">
        <v>37</v>
      </c>
      <c r="AX936" s="12" t="s">
        <v>81</v>
      </c>
      <c r="AY936" s="158" t="s">
        <v>309</v>
      </c>
    </row>
    <row r="937" spans="2:65" s="12" customFormat="1" x14ac:dyDescent="0.2">
      <c r="B937" s="157"/>
      <c r="D937" s="155" t="s">
        <v>455</v>
      </c>
      <c r="E937" s="158" t="s">
        <v>1</v>
      </c>
      <c r="F937" s="159" t="s">
        <v>1969</v>
      </c>
      <c r="H937" s="160">
        <v>48.25</v>
      </c>
      <c r="I937" s="161"/>
      <c r="L937" s="157"/>
      <c r="M937" s="162"/>
      <c r="T937" s="163"/>
      <c r="AT937" s="158" t="s">
        <v>455</v>
      </c>
      <c r="AU937" s="158" t="s">
        <v>90</v>
      </c>
      <c r="AV937" s="12" t="s">
        <v>90</v>
      </c>
      <c r="AW937" s="12" t="s">
        <v>37</v>
      </c>
      <c r="AX937" s="12" t="s">
        <v>81</v>
      </c>
      <c r="AY937" s="158" t="s">
        <v>309</v>
      </c>
    </row>
    <row r="938" spans="2:65" s="13" customFormat="1" x14ac:dyDescent="0.2">
      <c r="B938" s="164"/>
      <c r="D938" s="155" t="s">
        <v>455</v>
      </c>
      <c r="E938" s="165" t="s">
        <v>1</v>
      </c>
      <c r="F938" s="166" t="s">
        <v>457</v>
      </c>
      <c r="H938" s="167">
        <v>934.46</v>
      </c>
      <c r="I938" s="168"/>
      <c r="L938" s="164"/>
      <c r="M938" s="169"/>
      <c r="T938" s="170"/>
      <c r="AT938" s="165" t="s">
        <v>455</v>
      </c>
      <c r="AU938" s="165" t="s">
        <v>90</v>
      </c>
      <c r="AV938" s="13" t="s">
        <v>120</v>
      </c>
      <c r="AW938" s="13" t="s">
        <v>37</v>
      </c>
      <c r="AX938" s="13" t="s">
        <v>88</v>
      </c>
      <c r="AY938" s="165" t="s">
        <v>309</v>
      </c>
    </row>
    <row r="939" spans="2:65" s="1" customFormat="1" ht="21.75" customHeight="1" x14ac:dyDescent="0.2">
      <c r="B939" s="137"/>
      <c r="C939" s="182" t="s">
        <v>2296</v>
      </c>
      <c r="D939" s="182" t="s">
        <v>643</v>
      </c>
      <c r="E939" s="183" t="s">
        <v>2297</v>
      </c>
      <c r="F939" s="184" t="s">
        <v>2298</v>
      </c>
      <c r="G939" s="185" t="s">
        <v>419</v>
      </c>
      <c r="H939" s="186">
        <v>154.18600000000001</v>
      </c>
      <c r="I939" s="187"/>
      <c r="J939" s="188">
        <f>ROUND(I939*H939,2)</f>
        <v>0</v>
      </c>
      <c r="K939" s="184" t="s">
        <v>366</v>
      </c>
      <c r="L939" s="189"/>
      <c r="M939" s="190" t="s">
        <v>1</v>
      </c>
      <c r="N939" s="191" t="s">
        <v>46</v>
      </c>
      <c r="P939" s="147">
        <f>O939*H939</f>
        <v>0</v>
      </c>
      <c r="Q939" s="147">
        <v>0.02</v>
      </c>
      <c r="R939" s="147">
        <f>Q939*H939</f>
        <v>3.08372</v>
      </c>
      <c r="S939" s="147">
        <v>0</v>
      </c>
      <c r="T939" s="148">
        <f>S939*H939</f>
        <v>0</v>
      </c>
      <c r="AR939" s="149" t="s">
        <v>385</v>
      </c>
      <c r="AT939" s="149" t="s">
        <v>643</v>
      </c>
      <c r="AU939" s="149" t="s">
        <v>90</v>
      </c>
      <c r="AY939" s="17" t="s">
        <v>309</v>
      </c>
      <c r="BE939" s="150">
        <f>IF(N939="základní",J939,0)</f>
        <v>0</v>
      </c>
      <c r="BF939" s="150">
        <f>IF(N939="snížená",J939,0)</f>
        <v>0</v>
      </c>
      <c r="BG939" s="150">
        <f>IF(N939="zákl. přenesená",J939,0)</f>
        <v>0</v>
      </c>
      <c r="BH939" s="150">
        <f>IF(N939="sníž. přenesená",J939,0)</f>
        <v>0</v>
      </c>
      <c r="BI939" s="150">
        <f>IF(N939="nulová",J939,0)</f>
        <v>0</v>
      </c>
      <c r="BJ939" s="17" t="s">
        <v>88</v>
      </c>
      <c r="BK939" s="150">
        <f>ROUND(I939*H939,2)</f>
        <v>0</v>
      </c>
      <c r="BL939" s="17" t="s">
        <v>346</v>
      </c>
      <c r="BM939" s="149" t="s">
        <v>2299</v>
      </c>
    </row>
    <row r="940" spans="2:65" s="1" customFormat="1" ht="19.5" x14ac:dyDescent="0.2">
      <c r="B940" s="33"/>
      <c r="D940" s="155" t="s">
        <v>318</v>
      </c>
      <c r="F940" s="156" t="s">
        <v>699</v>
      </c>
      <c r="I940" s="153"/>
      <c r="L940" s="33"/>
      <c r="M940" s="154"/>
      <c r="T940" s="57"/>
      <c r="AT940" s="17" t="s">
        <v>318</v>
      </c>
      <c r="AU940" s="17" t="s">
        <v>90</v>
      </c>
    </row>
    <row r="941" spans="2:65" s="12" customFormat="1" x14ac:dyDescent="0.2">
      <c r="B941" s="157"/>
      <c r="D941" s="155" t="s">
        <v>455</v>
      </c>
      <c r="F941" s="159" t="s">
        <v>2300</v>
      </c>
      <c r="H941" s="160">
        <v>154.18600000000001</v>
      </c>
      <c r="I941" s="161"/>
      <c r="L941" s="157"/>
      <c r="M941" s="162"/>
      <c r="T941" s="163"/>
      <c r="AT941" s="158" t="s">
        <v>455</v>
      </c>
      <c r="AU941" s="158" t="s">
        <v>90</v>
      </c>
      <c r="AV941" s="12" t="s">
        <v>90</v>
      </c>
      <c r="AW941" s="12" t="s">
        <v>3</v>
      </c>
      <c r="AX941" s="12" t="s">
        <v>88</v>
      </c>
      <c r="AY941" s="158" t="s">
        <v>309</v>
      </c>
    </row>
    <row r="942" spans="2:65" s="1" customFormat="1" ht="24.2" customHeight="1" x14ac:dyDescent="0.2">
      <c r="B942" s="137"/>
      <c r="C942" s="138" t="s">
        <v>2301</v>
      </c>
      <c r="D942" s="138" t="s">
        <v>311</v>
      </c>
      <c r="E942" s="139" t="s">
        <v>2292</v>
      </c>
      <c r="F942" s="140" t="s">
        <v>2293</v>
      </c>
      <c r="G942" s="141" t="s">
        <v>360</v>
      </c>
      <c r="H942" s="142">
        <v>295.45499999999998</v>
      </c>
      <c r="I942" s="143"/>
      <c r="J942" s="144">
        <f>ROUND(I942*H942,2)</f>
        <v>0</v>
      </c>
      <c r="K942" s="140" t="s">
        <v>610</v>
      </c>
      <c r="L942" s="33"/>
      <c r="M942" s="145" t="s">
        <v>1</v>
      </c>
      <c r="N942" s="146" t="s">
        <v>46</v>
      </c>
      <c r="P942" s="147">
        <f>O942*H942</f>
        <v>0</v>
      </c>
      <c r="Q942" s="147">
        <v>1.2E-4</v>
      </c>
      <c r="R942" s="147">
        <f>Q942*H942</f>
        <v>3.5454599999999996E-2</v>
      </c>
      <c r="S942" s="147">
        <v>0</v>
      </c>
      <c r="T942" s="148">
        <f>S942*H942</f>
        <v>0</v>
      </c>
      <c r="AR942" s="149" t="s">
        <v>346</v>
      </c>
      <c r="AT942" s="149" t="s">
        <v>311</v>
      </c>
      <c r="AU942" s="149" t="s">
        <v>90</v>
      </c>
      <c r="AY942" s="17" t="s">
        <v>309</v>
      </c>
      <c r="BE942" s="150">
        <f>IF(N942="základní",J942,0)</f>
        <v>0</v>
      </c>
      <c r="BF942" s="150">
        <f>IF(N942="snížená",J942,0)</f>
        <v>0</v>
      </c>
      <c r="BG942" s="150">
        <f>IF(N942="zákl. přenesená",J942,0)</f>
        <v>0</v>
      </c>
      <c r="BH942" s="150">
        <f>IF(N942="sníž. přenesená",J942,0)</f>
        <v>0</v>
      </c>
      <c r="BI942" s="150">
        <f>IF(N942="nulová",J942,0)</f>
        <v>0</v>
      </c>
      <c r="BJ942" s="17" t="s">
        <v>88</v>
      </c>
      <c r="BK942" s="150">
        <f>ROUND(I942*H942,2)</f>
        <v>0</v>
      </c>
      <c r="BL942" s="17" t="s">
        <v>346</v>
      </c>
      <c r="BM942" s="149" t="s">
        <v>2302</v>
      </c>
    </row>
    <row r="943" spans="2:65" s="1" customFormat="1" x14ac:dyDescent="0.2">
      <c r="B943" s="33"/>
      <c r="D943" s="151" t="s">
        <v>316</v>
      </c>
      <c r="F943" s="152" t="s">
        <v>2295</v>
      </c>
      <c r="I943" s="153"/>
      <c r="L943" s="33"/>
      <c r="M943" s="154"/>
      <c r="T943" s="57"/>
      <c r="AT943" s="17" t="s">
        <v>316</v>
      </c>
      <c r="AU943" s="17" t="s">
        <v>90</v>
      </c>
    </row>
    <row r="944" spans="2:65" s="14" customFormat="1" x14ac:dyDescent="0.2">
      <c r="B944" s="176"/>
      <c r="D944" s="155" t="s">
        <v>455</v>
      </c>
      <c r="E944" s="177" t="s">
        <v>1</v>
      </c>
      <c r="F944" s="178" t="s">
        <v>1944</v>
      </c>
      <c r="H944" s="177" t="s">
        <v>1</v>
      </c>
      <c r="I944" s="179"/>
      <c r="L944" s="176"/>
      <c r="M944" s="180"/>
      <c r="T944" s="181"/>
      <c r="AT944" s="177" t="s">
        <v>455</v>
      </c>
      <c r="AU944" s="177" t="s">
        <v>90</v>
      </c>
      <c r="AV944" s="14" t="s">
        <v>88</v>
      </c>
      <c r="AW944" s="14" t="s">
        <v>37</v>
      </c>
      <c r="AX944" s="14" t="s">
        <v>81</v>
      </c>
      <c r="AY944" s="177" t="s">
        <v>309</v>
      </c>
    </row>
    <row r="945" spans="2:65" s="12" customFormat="1" x14ac:dyDescent="0.2">
      <c r="B945" s="157"/>
      <c r="D945" s="155" t="s">
        <v>455</v>
      </c>
      <c r="E945" s="158" t="s">
        <v>1</v>
      </c>
      <c r="F945" s="159" t="s">
        <v>2100</v>
      </c>
      <c r="H945" s="160">
        <v>104.625</v>
      </c>
      <c r="I945" s="161"/>
      <c r="L945" s="157"/>
      <c r="M945" s="162"/>
      <c r="T945" s="163"/>
      <c r="AT945" s="158" t="s">
        <v>455</v>
      </c>
      <c r="AU945" s="158" t="s">
        <v>90</v>
      </c>
      <c r="AV945" s="12" t="s">
        <v>90</v>
      </c>
      <c r="AW945" s="12" t="s">
        <v>37</v>
      </c>
      <c r="AX945" s="12" t="s">
        <v>81</v>
      </c>
      <c r="AY945" s="158" t="s">
        <v>309</v>
      </c>
    </row>
    <row r="946" spans="2:65" s="12" customFormat="1" x14ac:dyDescent="0.2">
      <c r="B946" s="157"/>
      <c r="D946" s="155" t="s">
        <v>455</v>
      </c>
      <c r="E946" s="158" t="s">
        <v>1</v>
      </c>
      <c r="F946" s="159" t="s">
        <v>2101</v>
      </c>
      <c r="H946" s="160">
        <v>190.83</v>
      </c>
      <c r="I946" s="161"/>
      <c r="L946" s="157"/>
      <c r="M946" s="162"/>
      <c r="T946" s="163"/>
      <c r="AT946" s="158" t="s">
        <v>455</v>
      </c>
      <c r="AU946" s="158" t="s">
        <v>90</v>
      </c>
      <c r="AV946" s="12" t="s">
        <v>90</v>
      </c>
      <c r="AW946" s="12" t="s">
        <v>37</v>
      </c>
      <c r="AX946" s="12" t="s">
        <v>81</v>
      </c>
      <c r="AY946" s="158" t="s">
        <v>309</v>
      </c>
    </row>
    <row r="947" spans="2:65" s="13" customFormat="1" x14ac:dyDescent="0.2">
      <c r="B947" s="164"/>
      <c r="D947" s="155" t="s">
        <v>455</v>
      </c>
      <c r="E947" s="165" t="s">
        <v>1</v>
      </c>
      <c r="F947" s="166" t="s">
        <v>457</v>
      </c>
      <c r="H947" s="167">
        <v>295.45499999999998</v>
      </c>
      <c r="I947" s="168"/>
      <c r="L947" s="164"/>
      <c r="M947" s="169"/>
      <c r="T947" s="170"/>
      <c r="AT947" s="165" t="s">
        <v>455</v>
      </c>
      <c r="AU947" s="165" t="s">
        <v>90</v>
      </c>
      <c r="AV947" s="13" t="s">
        <v>120</v>
      </c>
      <c r="AW947" s="13" t="s">
        <v>37</v>
      </c>
      <c r="AX947" s="13" t="s">
        <v>88</v>
      </c>
      <c r="AY947" s="165" t="s">
        <v>309</v>
      </c>
    </row>
    <row r="948" spans="2:65" s="1" customFormat="1" ht="21.75" customHeight="1" x14ac:dyDescent="0.2">
      <c r="B948" s="137"/>
      <c r="C948" s="182" t="s">
        <v>2303</v>
      </c>
      <c r="D948" s="182" t="s">
        <v>643</v>
      </c>
      <c r="E948" s="183" t="s">
        <v>2304</v>
      </c>
      <c r="F948" s="184" t="s">
        <v>2305</v>
      </c>
      <c r="G948" s="185" t="s">
        <v>419</v>
      </c>
      <c r="H948" s="186">
        <v>48.75</v>
      </c>
      <c r="I948" s="187"/>
      <c r="J948" s="188">
        <f>ROUND(I948*H948,2)</f>
        <v>0</v>
      </c>
      <c r="K948" s="184" t="s">
        <v>366</v>
      </c>
      <c r="L948" s="189"/>
      <c r="M948" s="190" t="s">
        <v>1</v>
      </c>
      <c r="N948" s="191" t="s">
        <v>46</v>
      </c>
      <c r="P948" s="147">
        <f>O948*H948</f>
        <v>0</v>
      </c>
      <c r="Q948" s="147">
        <v>0.02</v>
      </c>
      <c r="R948" s="147">
        <f>Q948*H948</f>
        <v>0.97499999999999998</v>
      </c>
      <c r="S948" s="147">
        <v>0</v>
      </c>
      <c r="T948" s="148">
        <f>S948*H948</f>
        <v>0</v>
      </c>
      <c r="AR948" s="149" t="s">
        <v>385</v>
      </c>
      <c r="AT948" s="149" t="s">
        <v>643</v>
      </c>
      <c r="AU948" s="149" t="s">
        <v>90</v>
      </c>
      <c r="AY948" s="17" t="s">
        <v>309</v>
      </c>
      <c r="BE948" s="150">
        <f>IF(N948="základní",J948,0)</f>
        <v>0</v>
      </c>
      <c r="BF948" s="150">
        <f>IF(N948="snížená",J948,0)</f>
        <v>0</v>
      </c>
      <c r="BG948" s="150">
        <f>IF(N948="zákl. přenesená",J948,0)</f>
        <v>0</v>
      </c>
      <c r="BH948" s="150">
        <f>IF(N948="sníž. přenesená",J948,0)</f>
        <v>0</v>
      </c>
      <c r="BI948" s="150">
        <f>IF(N948="nulová",J948,0)</f>
        <v>0</v>
      </c>
      <c r="BJ948" s="17" t="s">
        <v>88</v>
      </c>
      <c r="BK948" s="150">
        <f>ROUND(I948*H948,2)</f>
        <v>0</v>
      </c>
      <c r="BL948" s="17" t="s">
        <v>346</v>
      </c>
      <c r="BM948" s="149" t="s">
        <v>2306</v>
      </c>
    </row>
    <row r="949" spans="2:65" s="1" customFormat="1" ht="19.5" x14ac:dyDescent="0.2">
      <c r="B949" s="33"/>
      <c r="D949" s="155" t="s">
        <v>318</v>
      </c>
      <c r="F949" s="156" t="s">
        <v>699</v>
      </c>
      <c r="I949" s="153"/>
      <c r="L949" s="33"/>
      <c r="M949" s="154"/>
      <c r="T949" s="57"/>
      <c r="AT949" s="17" t="s">
        <v>318</v>
      </c>
      <c r="AU949" s="17" t="s">
        <v>90</v>
      </c>
    </row>
    <row r="950" spans="2:65" s="12" customFormat="1" x14ac:dyDescent="0.2">
      <c r="B950" s="157"/>
      <c r="D950" s="155" t="s">
        <v>455</v>
      </c>
      <c r="F950" s="159" t="s">
        <v>2307</v>
      </c>
      <c r="H950" s="160">
        <v>48.75</v>
      </c>
      <c r="I950" s="161"/>
      <c r="L950" s="157"/>
      <c r="M950" s="162"/>
      <c r="T950" s="163"/>
      <c r="AT950" s="158" t="s">
        <v>455</v>
      </c>
      <c r="AU950" s="158" t="s">
        <v>90</v>
      </c>
      <c r="AV950" s="12" t="s">
        <v>90</v>
      </c>
      <c r="AW950" s="12" t="s">
        <v>3</v>
      </c>
      <c r="AX950" s="12" t="s">
        <v>88</v>
      </c>
      <c r="AY950" s="158" t="s">
        <v>309</v>
      </c>
    </row>
    <row r="951" spans="2:65" s="1" customFormat="1" ht="16.5" customHeight="1" x14ac:dyDescent="0.2">
      <c r="B951" s="137"/>
      <c r="C951" s="138" t="s">
        <v>2308</v>
      </c>
      <c r="D951" s="138" t="s">
        <v>311</v>
      </c>
      <c r="E951" s="139" t="s">
        <v>2309</v>
      </c>
      <c r="F951" s="140" t="s">
        <v>2310</v>
      </c>
      <c r="G951" s="141" t="s">
        <v>434</v>
      </c>
      <c r="H951" s="142">
        <v>622.5</v>
      </c>
      <c r="I951" s="143"/>
      <c r="J951" s="144">
        <f>ROUND(I951*H951,2)</f>
        <v>0</v>
      </c>
      <c r="K951" s="140" t="s">
        <v>610</v>
      </c>
      <c r="L951" s="33"/>
      <c r="M951" s="145" t="s">
        <v>1</v>
      </c>
      <c r="N951" s="146" t="s">
        <v>46</v>
      </c>
      <c r="P951" s="147">
        <f>O951*H951</f>
        <v>0</v>
      </c>
      <c r="Q951" s="147">
        <v>2.4000000000000001E-4</v>
      </c>
      <c r="R951" s="147">
        <f>Q951*H951</f>
        <v>0.14940000000000001</v>
      </c>
      <c r="S951" s="147">
        <v>0</v>
      </c>
      <c r="T951" s="148">
        <f>S951*H951</f>
        <v>0</v>
      </c>
      <c r="AR951" s="149" t="s">
        <v>346</v>
      </c>
      <c r="AT951" s="149" t="s">
        <v>311</v>
      </c>
      <c r="AU951" s="149" t="s">
        <v>90</v>
      </c>
      <c r="AY951" s="17" t="s">
        <v>309</v>
      </c>
      <c r="BE951" s="150">
        <f>IF(N951="základní",J951,0)</f>
        <v>0</v>
      </c>
      <c r="BF951" s="150">
        <f>IF(N951="snížená",J951,0)</f>
        <v>0</v>
      </c>
      <c r="BG951" s="150">
        <f>IF(N951="zákl. přenesená",J951,0)</f>
        <v>0</v>
      </c>
      <c r="BH951" s="150">
        <f>IF(N951="sníž. přenesená",J951,0)</f>
        <v>0</v>
      </c>
      <c r="BI951" s="150">
        <f>IF(N951="nulová",J951,0)</f>
        <v>0</v>
      </c>
      <c r="BJ951" s="17" t="s">
        <v>88</v>
      </c>
      <c r="BK951" s="150">
        <f>ROUND(I951*H951,2)</f>
        <v>0</v>
      </c>
      <c r="BL951" s="17" t="s">
        <v>346</v>
      </c>
      <c r="BM951" s="149" t="s">
        <v>2311</v>
      </c>
    </row>
    <row r="952" spans="2:65" s="1" customFormat="1" x14ac:dyDescent="0.2">
      <c r="B952" s="33"/>
      <c r="D952" s="151" t="s">
        <v>316</v>
      </c>
      <c r="F952" s="152" t="s">
        <v>2312</v>
      </c>
      <c r="I952" s="153"/>
      <c r="L952" s="33"/>
      <c r="M952" s="154"/>
      <c r="T952" s="57"/>
      <c r="AT952" s="17" t="s">
        <v>316</v>
      </c>
      <c r="AU952" s="17" t="s">
        <v>90</v>
      </c>
    </row>
    <row r="953" spans="2:65" s="1" customFormat="1" ht="16.5" customHeight="1" x14ac:dyDescent="0.2">
      <c r="B953" s="137"/>
      <c r="C953" s="182" t="s">
        <v>2313</v>
      </c>
      <c r="D953" s="182" t="s">
        <v>643</v>
      </c>
      <c r="E953" s="183" t="s">
        <v>2314</v>
      </c>
      <c r="F953" s="184" t="s">
        <v>2315</v>
      </c>
      <c r="G953" s="185" t="s">
        <v>419</v>
      </c>
      <c r="H953" s="186">
        <v>22.597000000000001</v>
      </c>
      <c r="I953" s="187"/>
      <c r="J953" s="188">
        <f>ROUND(I953*H953,2)</f>
        <v>0</v>
      </c>
      <c r="K953" s="184" t="s">
        <v>610</v>
      </c>
      <c r="L953" s="189"/>
      <c r="M953" s="190" t="s">
        <v>1</v>
      </c>
      <c r="N953" s="191" t="s">
        <v>46</v>
      </c>
      <c r="P953" s="147">
        <f>O953*H953</f>
        <v>0</v>
      </c>
      <c r="Q953" s="147">
        <v>0.03</v>
      </c>
      <c r="R953" s="147">
        <f>Q953*H953</f>
        <v>0.67791000000000001</v>
      </c>
      <c r="S953" s="147">
        <v>0</v>
      </c>
      <c r="T953" s="148">
        <f>S953*H953</f>
        <v>0</v>
      </c>
      <c r="AR953" s="149" t="s">
        <v>385</v>
      </c>
      <c r="AT953" s="149" t="s">
        <v>643</v>
      </c>
      <c r="AU953" s="149" t="s">
        <v>90</v>
      </c>
      <c r="AY953" s="17" t="s">
        <v>309</v>
      </c>
      <c r="BE953" s="150">
        <f>IF(N953="základní",J953,0)</f>
        <v>0</v>
      </c>
      <c r="BF953" s="150">
        <f>IF(N953="snížená",J953,0)</f>
        <v>0</v>
      </c>
      <c r="BG953" s="150">
        <f>IF(N953="zákl. přenesená",J953,0)</f>
        <v>0</v>
      </c>
      <c r="BH953" s="150">
        <f>IF(N953="sníž. přenesená",J953,0)</f>
        <v>0</v>
      </c>
      <c r="BI953" s="150">
        <f>IF(N953="nulová",J953,0)</f>
        <v>0</v>
      </c>
      <c r="BJ953" s="17" t="s">
        <v>88</v>
      </c>
      <c r="BK953" s="150">
        <f>ROUND(I953*H953,2)</f>
        <v>0</v>
      </c>
      <c r="BL953" s="17" t="s">
        <v>346</v>
      </c>
      <c r="BM953" s="149" t="s">
        <v>2316</v>
      </c>
    </row>
    <row r="954" spans="2:65" s="12" customFormat="1" x14ac:dyDescent="0.2">
      <c r="B954" s="157"/>
      <c r="D954" s="155" t="s">
        <v>455</v>
      </c>
      <c r="F954" s="159" t="s">
        <v>2317</v>
      </c>
      <c r="H954" s="160">
        <v>22.597000000000001</v>
      </c>
      <c r="I954" s="161"/>
      <c r="L954" s="157"/>
      <c r="M954" s="162"/>
      <c r="T954" s="163"/>
      <c r="AT954" s="158" t="s">
        <v>455</v>
      </c>
      <c r="AU954" s="158" t="s">
        <v>90</v>
      </c>
      <c r="AV954" s="12" t="s">
        <v>90</v>
      </c>
      <c r="AW954" s="12" t="s">
        <v>3</v>
      </c>
      <c r="AX954" s="12" t="s">
        <v>88</v>
      </c>
      <c r="AY954" s="158" t="s">
        <v>309</v>
      </c>
    </row>
    <row r="955" spans="2:65" s="1" customFormat="1" ht="21.75" customHeight="1" x14ac:dyDescent="0.2">
      <c r="B955" s="137"/>
      <c r="C955" s="138" t="s">
        <v>2318</v>
      </c>
      <c r="D955" s="138" t="s">
        <v>311</v>
      </c>
      <c r="E955" s="139" t="s">
        <v>2319</v>
      </c>
      <c r="F955" s="140" t="s">
        <v>2320</v>
      </c>
      <c r="G955" s="141" t="s">
        <v>360</v>
      </c>
      <c r="H955" s="142">
        <v>498</v>
      </c>
      <c r="I955" s="143"/>
      <c r="J955" s="144">
        <f>ROUND(I955*H955,2)</f>
        <v>0</v>
      </c>
      <c r="K955" s="140" t="s">
        <v>610</v>
      </c>
      <c r="L955" s="33"/>
      <c r="M955" s="145" t="s">
        <v>1</v>
      </c>
      <c r="N955" s="146" t="s">
        <v>46</v>
      </c>
      <c r="P955" s="147">
        <f>O955*H955</f>
        <v>0</v>
      </c>
      <c r="Q955" s="147">
        <v>1.9000000000000001E-4</v>
      </c>
      <c r="R955" s="147">
        <f>Q955*H955</f>
        <v>9.462000000000001E-2</v>
      </c>
      <c r="S955" s="147">
        <v>0</v>
      </c>
      <c r="T955" s="148">
        <f>S955*H955</f>
        <v>0</v>
      </c>
      <c r="AR955" s="149" t="s">
        <v>346</v>
      </c>
      <c r="AT955" s="149" t="s">
        <v>311</v>
      </c>
      <c r="AU955" s="149" t="s">
        <v>90</v>
      </c>
      <c r="AY955" s="17" t="s">
        <v>309</v>
      </c>
      <c r="BE955" s="150">
        <f>IF(N955="základní",J955,0)</f>
        <v>0</v>
      </c>
      <c r="BF955" s="150">
        <f>IF(N955="snížená",J955,0)</f>
        <v>0</v>
      </c>
      <c r="BG955" s="150">
        <f>IF(N955="zákl. přenesená",J955,0)</f>
        <v>0</v>
      </c>
      <c r="BH955" s="150">
        <f>IF(N955="sníž. přenesená",J955,0)</f>
        <v>0</v>
      </c>
      <c r="BI955" s="150">
        <f>IF(N955="nulová",J955,0)</f>
        <v>0</v>
      </c>
      <c r="BJ955" s="17" t="s">
        <v>88</v>
      </c>
      <c r="BK955" s="150">
        <f>ROUND(I955*H955,2)</f>
        <v>0</v>
      </c>
      <c r="BL955" s="17" t="s">
        <v>346</v>
      </c>
      <c r="BM955" s="149" t="s">
        <v>2321</v>
      </c>
    </row>
    <row r="956" spans="2:65" s="1" customFormat="1" x14ac:dyDescent="0.2">
      <c r="B956" s="33"/>
      <c r="D956" s="151" t="s">
        <v>316</v>
      </c>
      <c r="F956" s="152" t="s">
        <v>2322</v>
      </c>
      <c r="I956" s="153"/>
      <c r="L956" s="33"/>
      <c r="M956" s="154"/>
      <c r="T956" s="57"/>
      <c r="AT956" s="17" t="s">
        <v>316</v>
      </c>
      <c r="AU956" s="17" t="s">
        <v>90</v>
      </c>
    </row>
    <row r="957" spans="2:65" s="12" customFormat="1" x14ac:dyDescent="0.2">
      <c r="B957" s="157"/>
      <c r="D957" s="155" t="s">
        <v>455</v>
      </c>
      <c r="E957" s="158" t="s">
        <v>1</v>
      </c>
      <c r="F957" s="159" t="s">
        <v>2223</v>
      </c>
      <c r="H957" s="160">
        <v>498</v>
      </c>
      <c r="I957" s="161"/>
      <c r="L957" s="157"/>
      <c r="M957" s="162"/>
      <c r="T957" s="163"/>
      <c r="AT957" s="158" t="s">
        <v>455</v>
      </c>
      <c r="AU957" s="158" t="s">
        <v>90</v>
      </c>
      <c r="AV957" s="12" t="s">
        <v>90</v>
      </c>
      <c r="AW957" s="12" t="s">
        <v>37</v>
      </c>
      <c r="AX957" s="12" t="s">
        <v>81</v>
      </c>
      <c r="AY957" s="158" t="s">
        <v>309</v>
      </c>
    </row>
    <row r="958" spans="2:65" s="13" customFormat="1" x14ac:dyDescent="0.2">
      <c r="B958" s="164"/>
      <c r="D958" s="155" t="s">
        <v>455</v>
      </c>
      <c r="E958" s="165" t="s">
        <v>1</v>
      </c>
      <c r="F958" s="166" t="s">
        <v>457</v>
      </c>
      <c r="H958" s="167">
        <v>498</v>
      </c>
      <c r="I958" s="168"/>
      <c r="L958" s="164"/>
      <c r="M958" s="169"/>
      <c r="T958" s="170"/>
      <c r="AT958" s="165" t="s">
        <v>455</v>
      </c>
      <c r="AU958" s="165" t="s">
        <v>90</v>
      </c>
      <c r="AV958" s="13" t="s">
        <v>120</v>
      </c>
      <c r="AW958" s="13" t="s">
        <v>37</v>
      </c>
      <c r="AX958" s="13" t="s">
        <v>88</v>
      </c>
      <c r="AY958" s="165" t="s">
        <v>309</v>
      </c>
    </row>
    <row r="959" spans="2:65" s="1" customFormat="1" ht="16.5" customHeight="1" x14ac:dyDescent="0.2">
      <c r="B959" s="137"/>
      <c r="C959" s="182" t="s">
        <v>2323</v>
      </c>
      <c r="D959" s="182" t="s">
        <v>643</v>
      </c>
      <c r="E959" s="183" t="s">
        <v>2324</v>
      </c>
      <c r="F959" s="184" t="s">
        <v>2325</v>
      </c>
      <c r="G959" s="185" t="s">
        <v>419</v>
      </c>
      <c r="H959" s="186">
        <v>109.56</v>
      </c>
      <c r="I959" s="187"/>
      <c r="J959" s="188">
        <f>ROUND(I959*H959,2)</f>
        <v>0</v>
      </c>
      <c r="K959" s="184" t="s">
        <v>366</v>
      </c>
      <c r="L959" s="189"/>
      <c r="M959" s="190" t="s">
        <v>1</v>
      </c>
      <c r="N959" s="191" t="s">
        <v>46</v>
      </c>
      <c r="P959" s="147">
        <f>O959*H959</f>
        <v>0</v>
      </c>
      <c r="Q959" s="147">
        <v>0.35</v>
      </c>
      <c r="R959" s="147">
        <f>Q959*H959</f>
        <v>38.345999999999997</v>
      </c>
      <c r="S959" s="147">
        <v>0</v>
      </c>
      <c r="T959" s="148">
        <f>S959*H959</f>
        <v>0</v>
      </c>
      <c r="AR959" s="149" t="s">
        <v>385</v>
      </c>
      <c r="AT959" s="149" t="s">
        <v>643</v>
      </c>
      <c r="AU959" s="149" t="s">
        <v>90</v>
      </c>
      <c r="AY959" s="17" t="s">
        <v>309</v>
      </c>
      <c r="BE959" s="150">
        <f>IF(N959="základní",J959,0)</f>
        <v>0</v>
      </c>
      <c r="BF959" s="150">
        <f>IF(N959="snížená",J959,0)</f>
        <v>0</v>
      </c>
      <c r="BG959" s="150">
        <f>IF(N959="zákl. přenesená",J959,0)</f>
        <v>0</v>
      </c>
      <c r="BH959" s="150">
        <f>IF(N959="sníž. přenesená",J959,0)</f>
        <v>0</v>
      </c>
      <c r="BI959" s="150">
        <f>IF(N959="nulová",J959,0)</f>
        <v>0</v>
      </c>
      <c r="BJ959" s="17" t="s">
        <v>88</v>
      </c>
      <c r="BK959" s="150">
        <f>ROUND(I959*H959,2)</f>
        <v>0</v>
      </c>
      <c r="BL959" s="17" t="s">
        <v>346</v>
      </c>
      <c r="BM959" s="149" t="s">
        <v>2326</v>
      </c>
    </row>
    <row r="960" spans="2:65" s="1" customFormat="1" ht="19.5" x14ac:dyDescent="0.2">
      <c r="B960" s="33"/>
      <c r="D960" s="155" t="s">
        <v>318</v>
      </c>
      <c r="F960" s="156" t="s">
        <v>699</v>
      </c>
      <c r="I960" s="153"/>
      <c r="L960" s="33"/>
      <c r="M960" s="154"/>
      <c r="T960" s="57"/>
      <c r="AT960" s="17" t="s">
        <v>318</v>
      </c>
      <c r="AU960" s="17" t="s">
        <v>90</v>
      </c>
    </row>
    <row r="961" spans="2:65" s="12" customFormat="1" x14ac:dyDescent="0.2">
      <c r="B961" s="157"/>
      <c r="D961" s="155" t="s">
        <v>455</v>
      </c>
      <c r="F961" s="159" t="s">
        <v>2327</v>
      </c>
      <c r="H961" s="160">
        <v>109.56</v>
      </c>
      <c r="I961" s="161"/>
      <c r="L961" s="157"/>
      <c r="M961" s="162"/>
      <c r="T961" s="163"/>
      <c r="AT961" s="158" t="s">
        <v>455</v>
      </c>
      <c r="AU961" s="158" t="s">
        <v>90</v>
      </c>
      <c r="AV961" s="12" t="s">
        <v>90</v>
      </c>
      <c r="AW961" s="12" t="s">
        <v>3</v>
      </c>
      <c r="AX961" s="12" t="s">
        <v>88</v>
      </c>
      <c r="AY961" s="158" t="s">
        <v>309</v>
      </c>
    </row>
    <row r="962" spans="2:65" s="1" customFormat="1" ht="21.75" customHeight="1" x14ac:dyDescent="0.2">
      <c r="B962" s="137"/>
      <c r="C962" s="138" t="s">
        <v>2328</v>
      </c>
      <c r="D962" s="138" t="s">
        <v>311</v>
      </c>
      <c r="E962" s="139" t="s">
        <v>2329</v>
      </c>
      <c r="F962" s="140" t="s">
        <v>2330</v>
      </c>
      <c r="G962" s="141" t="s">
        <v>360</v>
      </c>
      <c r="H962" s="142">
        <v>782.52300000000002</v>
      </c>
      <c r="I962" s="143"/>
      <c r="J962" s="144">
        <f>ROUND(I962*H962,2)</f>
        <v>0</v>
      </c>
      <c r="K962" s="140" t="s">
        <v>610</v>
      </c>
      <c r="L962" s="33"/>
      <c r="M962" s="145" t="s">
        <v>1</v>
      </c>
      <c r="N962" s="146" t="s">
        <v>46</v>
      </c>
      <c r="P962" s="147">
        <f>O962*H962</f>
        <v>0</v>
      </c>
      <c r="Q962" s="147">
        <v>1.2999999999999999E-4</v>
      </c>
      <c r="R962" s="147">
        <f>Q962*H962</f>
        <v>0.10172798999999999</v>
      </c>
      <c r="S962" s="147">
        <v>0</v>
      </c>
      <c r="T962" s="148">
        <f>S962*H962</f>
        <v>0</v>
      </c>
      <c r="AR962" s="149" t="s">
        <v>346</v>
      </c>
      <c r="AT962" s="149" t="s">
        <v>311</v>
      </c>
      <c r="AU962" s="149" t="s">
        <v>90</v>
      </c>
      <c r="AY962" s="17" t="s">
        <v>309</v>
      </c>
      <c r="BE962" s="150">
        <f>IF(N962="základní",J962,0)</f>
        <v>0</v>
      </c>
      <c r="BF962" s="150">
        <f>IF(N962="snížená",J962,0)</f>
        <v>0</v>
      </c>
      <c r="BG962" s="150">
        <f>IF(N962="zákl. přenesená",J962,0)</f>
        <v>0</v>
      </c>
      <c r="BH962" s="150">
        <f>IF(N962="sníž. přenesená",J962,0)</f>
        <v>0</v>
      </c>
      <c r="BI962" s="150">
        <f>IF(N962="nulová",J962,0)</f>
        <v>0</v>
      </c>
      <c r="BJ962" s="17" t="s">
        <v>88</v>
      </c>
      <c r="BK962" s="150">
        <f>ROUND(I962*H962,2)</f>
        <v>0</v>
      </c>
      <c r="BL962" s="17" t="s">
        <v>346</v>
      </c>
      <c r="BM962" s="149" t="s">
        <v>2331</v>
      </c>
    </row>
    <row r="963" spans="2:65" s="1" customFormat="1" x14ac:dyDescent="0.2">
      <c r="B963" s="33"/>
      <c r="D963" s="151" t="s">
        <v>316</v>
      </c>
      <c r="F963" s="152" t="s">
        <v>2332</v>
      </c>
      <c r="I963" s="153"/>
      <c r="L963" s="33"/>
      <c r="M963" s="154"/>
      <c r="T963" s="57"/>
      <c r="AT963" s="17" t="s">
        <v>316</v>
      </c>
      <c r="AU963" s="17" t="s">
        <v>90</v>
      </c>
    </row>
    <row r="964" spans="2:65" s="14" customFormat="1" x14ac:dyDescent="0.2">
      <c r="B964" s="176"/>
      <c r="D964" s="155" t="s">
        <v>455</v>
      </c>
      <c r="E964" s="177" t="s">
        <v>1</v>
      </c>
      <c r="F964" s="178" t="s">
        <v>1944</v>
      </c>
      <c r="H964" s="177" t="s">
        <v>1</v>
      </c>
      <c r="I964" s="179"/>
      <c r="L964" s="176"/>
      <c r="M964" s="180"/>
      <c r="T964" s="181"/>
      <c r="AT964" s="177" t="s">
        <v>455</v>
      </c>
      <c r="AU964" s="177" t="s">
        <v>90</v>
      </c>
      <c r="AV964" s="14" t="s">
        <v>88</v>
      </c>
      <c r="AW964" s="14" t="s">
        <v>37</v>
      </c>
      <c r="AX964" s="14" t="s">
        <v>81</v>
      </c>
      <c r="AY964" s="177" t="s">
        <v>309</v>
      </c>
    </row>
    <row r="965" spans="2:65" s="12" customFormat="1" x14ac:dyDescent="0.2">
      <c r="B965" s="157"/>
      <c r="D965" s="155" t="s">
        <v>455</v>
      </c>
      <c r="E965" s="158" t="s">
        <v>1</v>
      </c>
      <c r="F965" s="159" t="s">
        <v>2191</v>
      </c>
      <c r="H965" s="160">
        <v>983.29300000000001</v>
      </c>
      <c r="I965" s="161"/>
      <c r="L965" s="157"/>
      <c r="M965" s="162"/>
      <c r="T965" s="163"/>
      <c r="AT965" s="158" t="s">
        <v>455</v>
      </c>
      <c r="AU965" s="158" t="s">
        <v>90</v>
      </c>
      <c r="AV965" s="12" t="s">
        <v>90</v>
      </c>
      <c r="AW965" s="12" t="s">
        <v>37</v>
      </c>
      <c r="AX965" s="12" t="s">
        <v>81</v>
      </c>
      <c r="AY965" s="158" t="s">
        <v>309</v>
      </c>
    </row>
    <row r="966" spans="2:65" s="12" customFormat="1" x14ac:dyDescent="0.2">
      <c r="B966" s="157"/>
      <c r="D966" s="155" t="s">
        <v>455</v>
      </c>
      <c r="E966" s="158" t="s">
        <v>1</v>
      </c>
      <c r="F966" s="159" t="s">
        <v>2192</v>
      </c>
      <c r="H966" s="160">
        <v>-200.77</v>
      </c>
      <c r="I966" s="161"/>
      <c r="L966" s="157"/>
      <c r="M966" s="162"/>
      <c r="T966" s="163"/>
      <c r="AT966" s="158" t="s">
        <v>455</v>
      </c>
      <c r="AU966" s="158" t="s">
        <v>90</v>
      </c>
      <c r="AV966" s="12" t="s">
        <v>90</v>
      </c>
      <c r="AW966" s="12" t="s">
        <v>37</v>
      </c>
      <c r="AX966" s="12" t="s">
        <v>81</v>
      </c>
      <c r="AY966" s="158" t="s">
        <v>309</v>
      </c>
    </row>
    <row r="967" spans="2:65" s="13" customFormat="1" x14ac:dyDescent="0.2">
      <c r="B967" s="164"/>
      <c r="D967" s="155" t="s">
        <v>455</v>
      </c>
      <c r="E967" s="165" t="s">
        <v>1</v>
      </c>
      <c r="F967" s="166" t="s">
        <v>457</v>
      </c>
      <c r="H967" s="167">
        <v>782.52300000000002</v>
      </c>
      <c r="I967" s="168"/>
      <c r="L967" s="164"/>
      <c r="M967" s="169"/>
      <c r="T967" s="170"/>
      <c r="AT967" s="165" t="s">
        <v>455</v>
      </c>
      <c r="AU967" s="165" t="s">
        <v>90</v>
      </c>
      <c r="AV967" s="13" t="s">
        <v>120</v>
      </c>
      <c r="AW967" s="13" t="s">
        <v>37</v>
      </c>
      <c r="AX967" s="13" t="s">
        <v>88</v>
      </c>
      <c r="AY967" s="165" t="s">
        <v>309</v>
      </c>
    </row>
    <row r="968" spans="2:65" s="1" customFormat="1" ht="16.5" customHeight="1" x14ac:dyDescent="0.2">
      <c r="B968" s="137"/>
      <c r="C968" s="182" t="s">
        <v>2333</v>
      </c>
      <c r="D968" s="182" t="s">
        <v>643</v>
      </c>
      <c r="E968" s="183" t="s">
        <v>2334</v>
      </c>
      <c r="F968" s="184" t="s">
        <v>2335</v>
      </c>
      <c r="G968" s="185" t="s">
        <v>360</v>
      </c>
      <c r="H968" s="186">
        <v>860.77499999999998</v>
      </c>
      <c r="I968" s="187"/>
      <c r="J968" s="188">
        <f>ROUND(I968*H968,2)</f>
        <v>0</v>
      </c>
      <c r="K968" s="184" t="s">
        <v>366</v>
      </c>
      <c r="L968" s="189"/>
      <c r="M968" s="190" t="s">
        <v>1</v>
      </c>
      <c r="N968" s="191" t="s">
        <v>46</v>
      </c>
      <c r="P968" s="147">
        <f>O968*H968</f>
        <v>0</v>
      </c>
      <c r="Q968" s="147">
        <v>3.5999999999999999E-3</v>
      </c>
      <c r="R968" s="147">
        <f>Q968*H968</f>
        <v>3.0987899999999997</v>
      </c>
      <c r="S968" s="147">
        <v>0</v>
      </c>
      <c r="T968" s="148">
        <f>S968*H968</f>
        <v>0</v>
      </c>
      <c r="AR968" s="149" t="s">
        <v>385</v>
      </c>
      <c r="AT968" s="149" t="s">
        <v>643</v>
      </c>
      <c r="AU968" s="149" t="s">
        <v>90</v>
      </c>
      <c r="AY968" s="17" t="s">
        <v>309</v>
      </c>
      <c r="BE968" s="150">
        <f>IF(N968="základní",J968,0)</f>
        <v>0</v>
      </c>
      <c r="BF968" s="150">
        <f>IF(N968="snížená",J968,0)</f>
        <v>0</v>
      </c>
      <c r="BG968" s="150">
        <f>IF(N968="zákl. přenesená",J968,0)</f>
        <v>0</v>
      </c>
      <c r="BH968" s="150">
        <f>IF(N968="sníž. přenesená",J968,0)</f>
        <v>0</v>
      </c>
      <c r="BI968" s="150">
        <f>IF(N968="nulová",J968,0)</f>
        <v>0</v>
      </c>
      <c r="BJ968" s="17" t="s">
        <v>88</v>
      </c>
      <c r="BK968" s="150">
        <f>ROUND(I968*H968,2)</f>
        <v>0</v>
      </c>
      <c r="BL968" s="17" t="s">
        <v>346</v>
      </c>
      <c r="BM968" s="149" t="s">
        <v>2336</v>
      </c>
    </row>
    <row r="969" spans="2:65" s="1" customFormat="1" ht="19.5" x14ac:dyDescent="0.2">
      <c r="B969" s="33"/>
      <c r="D969" s="155" t="s">
        <v>318</v>
      </c>
      <c r="F969" s="156" t="s">
        <v>699</v>
      </c>
      <c r="I969" s="153"/>
      <c r="L969" s="33"/>
      <c r="M969" s="154"/>
      <c r="T969" s="57"/>
      <c r="AT969" s="17" t="s">
        <v>318</v>
      </c>
      <c r="AU969" s="17" t="s">
        <v>90</v>
      </c>
    </row>
    <row r="970" spans="2:65" s="12" customFormat="1" x14ac:dyDescent="0.2">
      <c r="B970" s="157"/>
      <c r="D970" s="155" t="s">
        <v>455</v>
      </c>
      <c r="F970" s="159" t="s">
        <v>2337</v>
      </c>
      <c r="H970" s="160">
        <v>860.77499999999998</v>
      </c>
      <c r="I970" s="161"/>
      <c r="L970" s="157"/>
      <c r="M970" s="162"/>
      <c r="T970" s="163"/>
      <c r="AT970" s="158" t="s">
        <v>455</v>
      </c>
      <c r="AU970" s="158" t="s">
        <v>90</v>
      </c>
      <c r="AV970" s="12" t="s">
        <v>90</v>
      </c>
      <c r="AW970" s="12" t="s">
        <v>3</v>
      </c>
      <c r="AX970" s="12" t="s">
        <v>88</v>
      </c>
      <c r="AY970" s="158" t="s">
        <v>309</v>
      </c>
    </row>
    <row r="971" spans="2:65" s="1" customFormat="1" ht="21.75" customHeight="1" x14ac:dyDescent="0.2">
      <c r="B971" s="137"/>
      <c r="C971" s="138" t="s">
        <v>2338</v>
      </c>
      <c r="D971" s="138" t="s">
        <v>311</v>
      </c>
      <c r="E971" s="139" t="s">
        <v>1451</v>
      </c>
      <c r="F971" s="140" t="s">
        <v>1452</v>
      </c>
      <c r="G971" s="141" t="s">
        <v>391</v>
      </c>
      <c r="H971" s="142">
        <v>127.289</v>
      </c>
      <c r="I971" s="143"/>
      <c r="J971" s="144">
        <f>ROUND(I971*H971,2)</f>
        <v>0</v>
      </c>
      <c r="K971" s="140" t="s">
        <v>610</v>
      </c>
      <c r="L971" s="33"/>
      <c r="M971" s="145" t="s">
        <v>1</v>
      </c>
      <c r="N971" s="146" t="s">
        <v>46</v>
      </c>
      <c r="P971" s="147">
        <f>O971*H971</f>
        <v>0</v>
      </c>
      <c r="Q971" s="147">
        <v>0</v>
      </c>
      <c r="R971" s="147">
        <f>Q971*H971</f>
        <v>0</v>
      </c>
      <c r="S971" s="147">
        <v>0</v>
      </c>
      <c r="T971" s="148">
        <f>S971*H971</f>
        <v>0</v>
      </c>
      <c r="AR971" s="149" t="s">
        <v>346</v>
      </c>
      <c r="AT971" s="149" t="s">
        <v>311</v>
      </c>
      <c r="AU971" s="149" t="s">
        <v>90</v>
      </c>
      <c r="AY971" s="17" t="s">
        <v>309</v>
      </c>
      <c r="BE971" s="150">
        <f>IF(N971="základní",J971,0)</f>
        <v>0</v>
      </c>
      <c r="BF971" s="150">
        <f>IF(N971="snížená",J971,0)</f>
        <v>0</v>
      </c>
      <c r="BG971" s="150">
        <f>IF(N971="zákl. přenesená",J971,0)</f>
        <v>0</v>
      </c>
      <c r="BH971" s="150">
        <f>IF(N971="sníž. přenesená",J971,0)</f>
        <v>0</v>
      </c>
      <c r="BI971" s="150">
        <f>IF(N971="nulová",J971,0)</f>
        <v>0</v>
      </c>
      <c r="BJ971" s="17" t="s">
        <v>88</v>
      </c>
      <c r="BK971" s="150">
        <f>ROUND(I971*H971,2)</f>
        <v>0</v>
      </c>
      <c r="BL971" s="17" t="s">
        <v>346</v>
      </c>
      <c r="BM971" s="149" t="s">
        <v>2339</v>
      </c>
    </row>
    <row r="972" spans="2:65" s="1" customFormat="1" x14ac:dyDescent="0.2">
      <c r="B972" s="33"/>
      <c r="D972" s="151" t="s">
        <v>316</v>
      </c>
      <c r="F972" s="152" t="s">
        <v>1454</v>
      </c>
      <c r="I972" s="153"/>
      <c r="L972" s="33"/>
      <c r="M972" s="154"/>
      <c r="T972" s="57"/>
      <c r="AT972" s="17" t="s">
        <v>316</v>
      </c>
      <c r="AU972" s="17" t="s">
        <v>90</v>
      </c>
    </row>
    <row r="973" spans="2:65" s="11" customFormat="1" ht="22.9" customHeight="1" x14ac:dyDescent="0.2">
      <c r="B973" s="125"/>
      <c r="D973" s="126" t="s">
        <v>80</v>
      </c>
      <c r="E973" s="135" t="s">
        <v>2340</v>
      </c>
      <c r="F973" s="135" t="s">
        <v>2341</v>
      </c>
      <c r="I973" s="128"/>
      <c r="J973" s="136">
        <f>BK973</f>
        <v>0</v>
      </c>
      <c r="L973" s="125"/>
      <c r="M973" s="130"/>
      <c r="P973" s="131">
        <f>SUM(P974:P1004)</f>
        <v>0</v>
      </c>
      <c r="R973" s="131">
        <f>SUM(R974:R1004)</f>
        <v>49.629919360000002</v>
      </c>
      <c r="T973" s="132">
        <f>SUM(T974:T1004)</f>
        <v>0</v>
      </c>
      <c r="AR973" s="126" t="s">
        <v>90</v>
      </c>
      <c r="AT973" s="133" t="s">
        <v>80</v>
      </c>
      <c r="AU973" s="133" t="s">
        <v>88</v>
      </c>
      <c r="AY973" s="126" t="s">
        <v>309</v>
      </c>
      <c r="BK973" s="134">
        <f>SUM(BK974:BK1004)</f>
        <v>0</v>
      </c>
    </row>
    <row r="974" spans="2:65" s="1" customFormat="1" ht="16.5" customHeight="1" x14ac:dyDescent="0.2">
      <c r="B974" s="137"/>
      <c r="C974" s="138" t="s">
        <v>2342</v>
      </c>
      <c r="D974" s="138" t="s">
        <v>311</v>
      </c>
      <c r="E974" s="139" t="s">
        <v>2343</v>
      </c>
      <c r="F974" s="140" t="s">
        <v>2344</v>
      </c>
      <c r="G974" s="141" t="s">
        <v>419</v>
      </c>
      <c r="H974" s="142">
        <v>33.598999999999997</v>
      </c>
      <c r="I974" s="143"/>
      <c r="J974" s="144">
        <f>ROUND(I974*H974,2)</f>
        <v>0</v>
      </c>
      <c r="K974" s="140" t="s">
        <v>610</v>
      </c>
      <c r="L974" s="33"/>
      <c r="M974" s="145" t="s">
        <v>1</v>
      </c>
      <c r="N974" s="146" t="s">
        <v>46</v>
      </c>
      <c r="P974" s="147">
        <f>O974*H974</f>
        <v>0</v>
      </c>
      <c r="Q974" s="147">
        <v>1.08E-3</v>
      </c>
      <c r="R974" s="147">
        <f>Q974*H974</f>
        <v>3.628692E-2</v>
      </c>
      <c r="S974" s="147">
        <v>0</v>
      </c>
      <c r="T974" s="148">
        <f>S974*H974</f>
        <v>0</v>
      </c>
      <c r="AR974" s="149" t="s">
        <v>346</v>
      </c>
      <c r="AT974" s="149" t="s">
        <v>311</v>
      </c>
      <c r="AU974" s="149" t="s">
        <v>90</v>
      </c>
      <c r="AY974" s="17" t="s">
        <v>309</v>
      </c>
      <c r="BE974" s="150">
        <f>IF(N974="základní",J974,0)</f>
        <v>0</v>
      </c>
      <c r="BF974" s="150">
        <f>IF(N974="snížená",J974,0)</f>
        <v>0</v>
      </c>
      <c r="BG974" s="150">
        <f>IF(N974="zákl. přenesená",J974,0)</f>
        <v>0</v>
      </c>
      <c r="BH974" s="150">
        <f>IF(N974="sníž. přenesená",J974,0)</f>
        <v>0</v>
      </c>
      <c r="BI974" s="150">
        <f>IF(N974="nulová",J974,0)</f>
        <v>0</v>
      </c>
      <c r="BJ974" s="17" t="s">
        <v>88</v>
      </c>
      <c r="BK974" s="150">
        <f>ROUND(I974*H974,2)</f>
        <v>0</v>
      </c>
      <c r="BL974" s="17" t="s">
        <v>346</v>
      </c>
      <c r="BM974" s="149" t="s">
        <v>2345</v>
      </c>
    </row>
    <row r="975" spans="2:65" s="1" customFormat="1" x14ac:dyDescent="0.2">
      <c r="B975" s="33"/>
      <c r="D975" s="151" t="s">
        <v>316</v>
      </c>
      <c r="F975" s="152" t="s">
        <v>2346</v>
      </c>
      <c r="I975" s="153"/>
      <c r="L975" s="33"/>
      <c r="M975" s="154"/>
      <c r="T975" s="57"/>
      <c r="AT975" s="17" t="s">
        <v>316</v>
      </c>
      <c r="AU975" s="17" t="s">
        <v>90</v>
      </c>
    </row>
    <row r="976" spans="2:65" s="1" customFormat="1" ht="16.5" customHeight="1" x14ac:dyDescent="0.2">
      <c r="B976" s="137"/>
      <c r="C976" s="138" t="s">
        <v>2347</v>
      </c>
      <c r="D976" s="138" t="s">
        <v>311</v>
      </c>
      <c r="E976" s="139" t="s">
        <v>2348</v>
      </c>
      <c r="F976" s="140" t="s">
        <v>2349</v>
      </c>
      <c r="G976" s="141" t="s">
        <v>1331</v>
      </c>
      <c r="H976" s="142">
        <v>3306.67</v>
      </c>
      <c r="I976" s="143"/>
      <c r="J976" s="144">
        <f>ROUND(I976*H976,2)</f>
        <v>0</v>
      </c>
      <c r="K976" s="140" t="s">
        <v>610</v>
      </c>
      <c r="L976" s="33"/>
      <c r="M976" s="145" t="s">
        <v>1</v>
      </c>
      <c r="N976" s="146" t="s">
        <v>46</v>
      </c>
      <c r="P976" s="147">
        <f>O976*H976</f>
        <v>0</v>
      </c>
      <c r="Q976" s="147">
        <v>0</v>
      </c>
      <c r="R976" s="147">
        <f>Q976*H976</f>
        <v>0</v>
      </c>
      <c r="S976" s="147">
        <v>0</v>
      </c>
      <c r="T976" s="148">
        <f>S976*H976</f>
        <v>0</v>
      </c>
      <c r="AR976" s="149" t="s">
        <v>346</v>
      </c>
      <c r="AT976" s="149" t="s">
        <v>311</v>
      </c>
      <c r="AU976" s="149" t="s">
        <v>90</v>
      </c>
      <c r="AY976" s="17" t="s">
        <v>309</v>
      </c>
      <c r="BE976" s="150">
        <f>IF(N976="základní",J976,0)</f>
        <v>0</v>
      </c>
      <c r="BF976" s="150">
        <f>IF(N976="snížená",J976,0)</f>
        <v>0</v>
      </c>
      <c r="BG976" s="150">
        <f>IF(N976="zákl. přenesená",J976,0)</f>
        <v>0</v>
      </c>
      <c r="BH976" s="150">
        <f>IF(N976="sníž. přenesená",J976,0)</f>
        <v>0</v>
      </c>
      <c r="BI976" s="150">
        <f>IF(N976="nulová",J976,0)</f>
        <v>0</v>
      </c>
      <c r="BJ976" s="17" t="s">
        <v>88</v>
      </c>
      <c r="BK976" s="150">
        <f>ROUND(I976*H976,2)</f>
        <v>0</v>
      </c>
      <c r="BL976" s="17" t="s">
        <v>346</v>
      </c>
      <c r="BM976" s="149" t="s">
        <v>2350</v>
      </c>
    </row>
    <row r="977" spans="2:65" s="1" customFormat="1" x14ac:dyDescent="0.2">
      <c r="B977" s="33"/>
      <c r="D977" s="151" t="s">
        <v>316</v>
      </c>
      <c r="F977" s="152" t="s">
        <v>2351</v>
      </c>
      <c r="I977" s="153"/>
      <c r="L977" s="33"/>
      <c r="M977" s="154"/>
      <c r="T977" s="57"/>
      <c r="AT977" s="17" t="s">
        <v>316</v>
      </c>
      <c r="AU977" s="17" t="s">
        <v>90</v>
      </c>
    </row>
    <row r="978" spans="2:65" s="1" customFormat="1" ht="156" x14ac:dyDescent="0.2">
      <c r="B978" s="33"/>
      <c r="D978" s="155" t="s">
        <v>318</v>
      </c>
      <c r="F978" s="156" t="s">
        <v>2352</v>
      </c>
      <c r="I978" s="153"/>
      <c r="L978" s="33"/>
      <c r="M978" s="154"/>
      <c r="T978" s="57"/>
      <c r="AT978" s="17" t="s">
        <v>318</v>
      </c>
      <c r="AU978" s="17" t="s">
        <v>90</v>
      </c>
    </row>
    <row r="979" spans="2:65" s="1" customFormat="1" ht="16.5" customHeight="1" x14ac:dyDescent="0.2">
      <c r="B979" s="137"/>
      <c r="C979" s="182" t="s">
        <v>2353</v>
      </c>
      <c r="D979" s="182" t="s">
        <v>643</v>
      </c>
      <c r="E979" s="183" t="s">
        <v>2354</v>
      </c>
      <c r="F979" s="184" t="s">
        <v>2355</v>
      </c>
      <c r="G979" s="185" t="s">
        <v>391</v>
      </c>
      <c r="H979" s="186">
        <v>3.637</v>
      </c>
      <c r="I979" s="187"/>
      <c r="J979" s="188">
        <f>ROUND(I979*H979,2)</f>
        <v>0</v>
      </c>
      <c r="K979" s="184" t="s">
        <v>366</v>
      </c>
      <c r="L979" s="189"/>
      <c r="M979" s="190" t="s">
        <v>1</v>
      </c>
      <c r="N979" s="191" t="s">
        <v>46</v>
      </c>
      <c r="P979" s="147">
        <f>O979*H979</f>
        <v>0</v>
      </c>
      <c r="Q979" s="147">
        <v>1</v>
      </c>
      <c r="R979" s="147">
        <f>Q979*H979</f>
        <v>3.637</v>
      </c>
      <c r="S979" s="147">
        <v>0</v>
      </c>
      <c r="T979" s="148">
        <f>S979*H979</f>
        <v>0</v>
      </c>
      <c r="AR979" s="149" t="s">
        <v>385</v>
      </c>
      <c r="AT979" s="149" t="s">
        <v>643</v>
      </c>
      <c r="AU979" s="149" t="s">
        <v>90</v>
      </c>
      <c r="AY979" s="17" t="s">
        <v>309</v>
      </c>
      <c r="BE979" s="150">
        <f>IF(N979="základní",J979,0)</f>
        <v>0</v>
      </c>
      <c r="BF979" s="150">
        <f>IF(N979="snížená",J979,0)</f>
        <v>0</v>
      </c>
      <c r="BG979" s="150">
        <f>IF(N979="zákl. přenesená",J979,0)</f>
        <v>0</v>
      </c>
      <c r="BH979" s="150">
        <f>IF(N979="sníž. přenesená",J979,0)</f>
        <v>0</v>
      </c>
      <c r="BI979" s="150">
        <f>IF(N979="nulová",J979,0)</f>
        <v>0</v>
      </c>
      <c r="BJ979" s="17" t="s">
        <v>88</v>
      </c>
      <c r="BK979" s="150">
        <f>ROUND(I979*H979,2)</f>
        <v>0</v>
      </c>
      <c r="BL979" s="17" t="s">
        <v>346</v>
      </c>
      <c r="BM979" s="149" t="s">
        <v>2356</v>
      </c>
    </row>
    <row r="980" spans="2:65" s="12" customFormat="1" x14ac:dyDescent="0.2">
      <c r="B980" s="157"/>
      <c r="D980" s="155" t="s">
        <v>455</v>
      </c>
      <c r="F980" s="159" t="s">
        <v>2357</v>
      </c>
      <c r="H980" s="160">
        <v>3.637</v>
      </c>
      <c r="I980" s="161"/>
      <c r="L980" s="157"/>
      <c r="M980" s="162"/>
      <c r="T980" s="163"/>
      <c r="AT980" s="158" t="s">
        <v>455</v>
      </c>
      <c r="AU980" s="158" t="s">
        <v>90</v>
      </c>
      <c r="AV980" s="12" t="s">
        <v>90</v>
      </c>
      <c r="AW980" s="12" t="s">
        <v>3</v>
      </c>
      <c r="AX980" s="12" t="s">
        <v>88</v>
      </c>
      <c r="AY980" s="158" t="s">
        <v>309</v>
      </c>
    </row>
    <row r="981" spans="2:65" s="1" customFormat="1" ht="21.75" customHeight="1" x14ac:dyDescent="0.2">
      <c r="B981" s="137"/>
      <c r="C981" s="138" t="s">
        <v>2358</v>
      </c>
      <c r="D981" s="138" t="s">
        <v>311</v>
      </c>
      <c r="E981" s="139" t="s">
        <v>2359</v>
      </c>
      <c r="F981" s="140" t="s">
        <v>2360</v>
      </c>
      <c r="G981" s="141" t="s">
        <v>434</v>
      </c>
      <c r="H981" s="142">
        <v>1071</v>
      </c>
      <c r="I981" s="143"/>
      <c r="J981" s="144">
        <f>ROUND(I981*H981,2)</f>
        <v>0</v>
      </c>
      <c r="K981" s="140" t="s">
        <v>610</v>
      </c>
      <c r="L981" s="33"/>
      <c r="M981" s="145" t="s">
        <v>1</v>
      </c>
      <c r="N981" s="146" t="s">
        <v>46</v>
      </c>
      <c r="P981" s="147">
        <f>O981*H981</f>
        <v>0</v>
      </c>
      <c r="Q981" s="147">
        <v>0</v>
      </c>
      <c r="R981" s="147">
        <f>Q981*H981</f>
        <v>0</v>
      </c>
      <c r="S981" s="147">
        <v>0</v>
      </c>
      <c r="T981" s="148">
        <f>S981*H981</f>
        <v>0</v>
      </c>
      <c r="AR981" s="149" t="s">
        <v>346</v>
      </c>
      <c r="AT981" s="149" t="s">
        <v>311</v>
      </c>
      <c r="AU981" s="149" t="s">
        <v>90</v>
      </c>
      <c r="AY981" s="17" t="s">
        <v>309</v>
      </c>
      <c r="BE981" s="150">
        <f>IF(N981="základní",J981,0)</f>
        <v>0</v>
      </c>
      <c r="BF981" s="150">
        <f>IF(N981="snížená",J981,0)</f>
        <v>0</v>
      </c>
      <c r="BG981" s="150">
        <f>IF(N981="zákl. přenesená",J981,0)</f>
        <v>0</v>
      </c>
      <c r="BH981" s="150">
        <f>IF(N981="sníž. přenesená",J981,0)</f>
        <v>0</v>
      </c>
      <c r="BI981" s="150">
        <f>IF(N981="nulová",J981,0)</f>
        <v>0</v>
      </c>
      <c r="BJ981" s="17" t="s">
        <v>88</v>
      </c>
      <c r="BK981" s="150">
        <f>ROUND(I981*H981,2)</f>
        <v>0</v>
      </c>
      <c r="BL981" s="17" t="s">
        <v>346</v>
      </c>
      <c r="BM981" s="149" t="s">
        <v>2361</v>
      </c>
    </row>
    <row r="982" spans="2:65" s="1" customFormat="1" x14ac:dyDescent="0.2">
      <c r="B982" s="33"/>
      <c r="D982" s="151" t="s">
        <v>316</v>
      </c>
      <c r="F982" s="152" t="s">
        <v>2362</v>
      </c>
      <c r="I982" s="153"/>
      <c r="L982" s="33"/>
      <c r="M982" s="154"/>
      <c r="T982" s="57"/>
      <c r="AT982" s="17" t="s">
        <v>316</v>
      </c>
      <c r="AU982" s="17" t="s">
        <v>90</v>
      </c>
    </row>
    <row r="983" spans="2:65" s="1" customFormat="1" ht="195" x14ac:dyDescent="0.2">
      <c r="B983" s="33"/>
      <c r="D983" s="155" t="s">
        <v>318</v>
      </c>
      <c r="F983" s="156" t="s">
        <v>2363</v>
      </c>
      <c r="I983" s="153"/>
      <c r="L983" s="33"/>
      <c r="M983" s="154"/>
      <c r="T983" s="57"/>
      <c r="AT983" s="17" t="s">
        <v>318</v>
      </c>
      <c r="AU983" s="17" t="s">
        <v>90</v>
      </c>
    </row>
    <row r="984" spans="2:65" s="1" customFormat="1" ht="16.5" customHeight="1" x14ac:dyDescent="0.2">
      <c r="B984" s="137"/>
      <c r="C984" s="182" t="s">
        <v>2364</v>
      </c>
      <c r="D984" s="182" t="s">
        <v>643</v>
      </c>
      <c r="E984" s="183" t="s">
        <v>2365</v>
      </c>
      <c r="F984" s="184" t="s">
        <v>2366</v>
      </c>
      <c r="G984" s="185" t="s">
        <v>419</v>
      </c>
      <c r="H984" s="186">
        <v>18.850000000000001</v>
      </c>
      <c r="I984" s="187"/>
      <c r="J984" s="188">
        <f>ROUND(I984*H984,2)</f>
        <v>0</v>
      </c>
      <c r="K984" s="184" t="s">
        <v>366</v>
      </c>
      <c r="L984" s="189"/>
      <c r="M984" s="190" t="s">
        <v>1</v>
      </c>
      <c r="N984" s="191" t="s">
        <v>46</v>
      </c>
      <c r="P984" s="147">
        <f>O984*H984</f>
        <v>0</v>
      </c>
      <c r="Q984" s="147">
        <v>0.55000000000000004</v>
      </c>
      <c r="R984" s="147">
        <f>Q984*H984</f>
        <v>10.367500000000001</v>
      </c>
      <c r="S984" s="147">
        <v>0</v>
      </c>
      <c r="T984" s="148">
        <f>S984*H984</f>
        <v>0</v>
      </c>
      <c r="AR984" s="149" t="s">
        <v>385</v>
      </c>
      <c r="AT984" s="149" t="s">
        <v>643</v>
      </c>
      <c r="AU984" s="149" t="s">
        <v>90</v>
      </c>
      <c r="AY984" s="17" t="s">
        <v>309</v>
      </c>
      <c r="BE984" s="150">
        <f>IF(N984="základní",J984,0)</f>
        <v>0</v>
      </c>
      <c r="BF984" s="150">
        <f>IF(N984="snížená",J984,0)</f>
        <v>0</v>
      </c>
      <c r="BG984" s="150">
        <f>IF(N984="zákl. přenesená",J984,0)</f>
        <v>0</v>
      </c>
      <c r="BH984" s="150">
        <f>IF(N984="sníž. přenesená",J984,0)</f>
        <v>0</v>
      </c>
      <c r="BI984" s="150">
        <f>IF(N984="nulová",J984,0)</f>
        <v>0</v>
      </c>
      <c r="BJ984" s="17" t="s">
        <v>88</v>
      </c>
      <c r="BK984" s="150">
        <f>ROUND(I984*H984,2)</f>
        <v>0</v>
      </c>
      <c r="BL984" s="17" t="s">
        <v>346</v>
      </c>
      <c r="BM984" s="149" t="s">
        <v>2367</v>
      </c>
    </row>
    <row r="985" spans="2:65" s="1" customFormat="1" ht="21.75" customHeight="1" x14ac:dyDescent="0.2">
      <c r="B985" s="137"/>
      <c r="C985" s="138" t="s">
        <v>2368</v>
      </c>
      <c r="D985" s="138" t="s">
        <v>311</v>
      </c>
      <c r="E985" s="139" t="s">
        <v>2369</v>
      </c>
      <c r="F985" s="140" t="s">
        <v>2370</v>
      </c>
      <c r="G985" s="141" t="s">
        <v>360</v>
      </c>
      <c r="H985" s="142">
        <v>1594.586</v>
      </c>
      <c r="I985" s="143"/>
      <c r="J985" s="144">
        <f>ROUND(I985*H985,2)</f>
        <v>0</v>
      </c>
      <c r="K985" s="140" t="s">
        <v>610</v>
      </c>
      <c r="L985" s="33"/>
      <c r="M985" s="145" t="s">
        <v>1</v>
      </c>
      <c r="N985" s="146" t="s">
        <v>46</v>
      </c>
      <c r="P985" s="147">
        <f>O985*H985</f>
        <v>0</v>
      </c>
      <c r="Q985" s="147">
        <v>1.423E-2</v>
      </c>
      <c r="R985" s="147">
        <f>Q985*H985</f>
        <v>22.690958779999999</v>
      </c>
      <c r="S985" s="147">
        <v>0</v>
      </c>
      <c r="T985" s="148">
        <f>S985*H985</f>
        <v>0</v>
      </c>
      <c r="AR985" s="149" t="s">
        <v>346</v>
      </c>
      <c r="AT985" s="149" t="s">
        <v>311</v>
      </c>
      <c r="AU985" s="149" t="s">
        <v>90</v>
      </c>
      <c r="AY985" s="17" t="s">
        <v>309</v>
      </c>
      <c r="BE985" s="150">
        <f>IF(N985="základní",J985,0)</f>
        <v>0</v>
      </c>
      <c r="BF985" s="150">
        <f>IF(N985="snížená",J985,0)</f>
        <v>0</v>
      </c>
      <c r="BG985" s="150">
        <f>IF(N985="zákl. přenesená",J985,0)</f>
        <v>0</v>
      </c>
      <c r="BH985" s="150">
        <f>IF(N985="sníž. přenesená",J985,0)</f>
        <v>0</v>
      </c>
      <c r="BI985" s="150">
        <f>IF(N985="nulová",J985,0)</f>
        <v>0</v>
      </c>
      <c r="BJ985" s="17" t="s">
        <v>88</v>
      </c>
      <c r="BK985" s="150">
        <f>ROUND(I985*H985,2)</f>
        <v>0</v>
      </c>
      <c r="BL985" s="17" t="s">
        <v>346</v>
      </c>
      <c r="BM985" s="149" t="s">
        <v>2371</v>
      </c>
    </row>
    <row r="986" spans="2:65" s="1" customFormat="1" x14ac:dyDescent="0.2">
      <c r="B986" s="33"/>
      <c r="D986" s="151" t="s">
        <v>316</v>
      </c>
      <c r="F986" s="152" t="s">
        <v>2372</v>
      </c>
      <c r="I986" s="153"/>
      <c r="L986" s="33"/>
      <c r="M986" s="154"/>
      <c r="T986" s="57"/>
      <c r="AT986" s="17" t="s">
        <v>316</v>
      </c>
      <c r="AU986" s="17" t="s">
        <v>90</v>
      </c>
    </row>
    <row r="987" spans="2:65" s="14" customFormat="1" x14ac:dyDescent="0.2">
      <c r="B987" s="176"/>
      <c r="D987" s="155" t="s">
        <v>455</v>
      </c>
      <c r="E987" s="177" t="s">
        <v>1</v>
      </c>
      <c r="F987" s="178" t="s">
        <v>1944</v>
      </c>
      <c r="H987" s="177" t="s">
        <v>1</v>
      </c>
      <c r="I987" s="179"/>
      <c r="L987" s="176"/>
      <c r="M987" s="180"/>
      <c r="T987" s="181"/>
      <c r="AT987" s="177" t="s">
        <v>455</v>
      </c>
      <c r="AU987" s="177" t="s">
        <v>90</v>
      </c>
      <c r="AV987" s="14" t="s">
        <v>88</v>
      </c>
      <c r="AW987" s="14" t="s">
        <v>37</v>
      </c>
      <c r="AX987" s="14" t="s">
        <v>81</v>
      </c>
      <c r="AY987" s="177" t="s">
        <v>309</v>
      </c>
    </row>
    <row r="988" spans="2:65" s="12" customFormat="1" x14ac:dyDescent="0.2">
      <c r="B988" s="157"/>
      <c r="D988" s="155" t="s">
        <v>455</v>
      </c>
      <c r="E988" s="158" t="s">
        <v>1</v>
      </c>
      <c r="F988" s="159" t="s">
        <v>2373</v>
      </c>
      <c r="H988" s="160">
        <v>1966.586</v>
      </c>
      <c r="I988" s="161"/>
      <c r="L988" s="157"/>
      <c r="M988" s="162"/>
      <c r="T988" s="163"/>
      <c r="AT988" s="158" t="s">
        <v>455</v>
      </c>
      <c r="AU988" s="158" t="s">
        <v>90</v>
      </c>
      <c r="AV988" s="12" t="s">
        <v>90</v>
      </c>
      <c r="AW988" s="12" t="s">
        <v>37</v>
      </c>
      <c r="AX988" s="12" t="s">
        <v>81</v>
      </c>
      <c r="AY988" s="158" t="s">
        <v>309</v>
      </c>
    </row>
    <row r="989" spans="2:65" s="12" customFormat="1" x14ac:dyDescent="0.2">
      <c r="B989" s="157"/>
      <c r="D989" s="155" t="s">
        <v>455</v>
      </c>
      <c r="E989" s="158" t="s">
        <v>1</v>
      </c>
      <c r="F989" s="159" t="s">
        <v>2374</v>
      </c>
      <c r="H989" s="160">
        <v>-372</v>
      </c>
      <c r="I989" s="161"/>
      <c r="L989" s="157"/>
      <c r="M989" s="162"/>
      <c r="T989" s="163"/>
      <c r="AT989" s="158" t="s">
        <v>455</v>
      </c>
      <c r="AU989" s="158" t="s">
        <v>90</v>
      </c>
      <c r="AV989" s="12" t="s">
        <v>90</v>
      </c>
      <c r="AW989" s="12" t="s">
        <v>37</v>
      </c>
      <c r="AX989" s="12" t="s">
        <v>81</v>
      </c>
      <c r="AY989" s="158" t="s">
        <v>309</v>
      </c>
    </row>
    <row r="990" spans="2:65" s="13" customFormat="1" x14ac:dyDescent="0.2">
      <c r="B990" s="164"/>
      <c r="D990" s="155" t="s">
        <v>455</v>
      </c>
      <c r="E990" s="165" t="s">
        <v>1</v>
      </c>
      <c r="F990" s="166" t="s">
        <v>457</v>
      </c>
      <c r="H990" s="167">
        <v>1594.586</v>
      </c>
      <c r="I990" s="168"/>
      <c r="L990" s="164"/>
      <c r="M990" s="169"/>
      <c r="T990" s="170"/>
      <c r="AT990" s="165" t="s">
        <v>455</v>
      </c>
      <c r="AU990" s="165" t="s">
        <v>90</v>
      </c>
      <c r="AV990" s="13" t="s">
        <v>120</v>
      </c>
      <c r="AW990" s="13" t="s">
        <v>37</v>
      </c>
      <c r="AX990" s="13" t="s">
        <v>88</v>
      </c>
      <c r="AY990" s="165" t="s">
        <v>309</v>
      </c>
    </row>
    <row r="991" spans="2:65" s="1" customFormat="1" ht="16.5" customHeight="1" x14ac:dyDescent="0.2">
      <c r="B991" s="137"/>
      <c r="C991" s="138" t="s">
        <v>2375</v>
      </c>
      <c r="D991" s="138" t="s">
        <v>311</v>
      </c>
      <c r="E991" s="139" t="s">
        <v>2376</v>
      </c>
      <c r="F991" s="140" t="s">
        <v>2377</v>
      </c>
      <c r="G991" s="141" t="s">
        <v>360</v>
      </c>
      <c r="H991" s="142">
        <v>797.29300000000001</v>
      </c>
      <c r="I991" s="143"/>
      <c r="J991" s="144">
        <f>ROUND(I991*H991,2)</f>
        <v>0</v>
      </c>
      <c r="K991" s="140" t="s">
        <v>610</v>
      </c>
      <c r="L991" s="33"/>
      <c r="M991" s="145" t="s">
        <v>1</v>
      </c>
      <c r="N991" s="146" t="s">
        <v>46</v>
      </c>
      <c r="P991" s="147">
        <f>O991*H991</f>
        <v>0</v>
      </c>
      <c r="Q991" s="147">
        <v>0</v>
      </c>
      <c r="R991" s="147">
        <f>Q991*H991</f>
        <v>0</v>
      </c>
      <c r="S991" s="147">
        <v>0</v>
      </c>
      <c r="T991" s="148">
        <f>S991*H991</f>
        <v>0</v>
      </c>
      <c r="AR991" s="149" t="s">
        <v>346</v>
      </c>
      <c r="AT991" s="149" t="s">
        <v>311</v>
      </c>
      <c r="AU991" s="149" t="s">
        <v>90</v>
      </c>
      <c r="AY991" s="17" t="s">
        <v>309</v>
      </c>
      <c r="BE991" s="150">
        <f>IF(N991="základní",J991,0)</f>
        <v>0</v>
      </c>
      <c r="BF991" s="150">
        <f>IF(N991="snížená",J991,0)</f>
        <v>0</v>
      </c>
      <c r="BG991" s="150">
        <f>IF(N991="zákl. přenesená",J991,0)</f>
        <v>0</v>
      </c>
      <c r="BH991" s="150">
        <f>IF(N991="sníž. přenesená",J991,0)</f>
        <v>0</v>
      </c>
      <c r="BI991" s="150">
        <f>IF(N991="nulová",J991,0)</f>
        <v>0</v>
      </c>
      <c r="BJ991" s="17" t="s">
        <v>88</v>
      </c>
      <c r="BK991" s="150">
        <f>ROUND(I991*H991,2)</f>
        <v>0</v>
      </c>
      <c r="BL991" s="17" t="s">
        <v>346</v>
      </c>
      <c r="BM991" s="149" t="s">
        <v>2378</v>
      </c>
    </row>
    <row r="992" spans="2:65" s="1" customFormat="1" x14ac:dyDescent="0.2">
      <c r="B992" s="33"/>
      <c r="D992" s="151" t="s">
        <v>316</v>
      </c>
      <c r="F992" s="152" t="s">
        <v>2379</v>
      </c>
      <c r="I992" s="153"/>
      <c r="L992" s="33"/>
      <c r="M992" s="154"/>
      <c r="T992" s="57"/>
      <c r="AT992" s="17" t="s">
        <v>316</v>
      </c>
      <c r="AU992" s="17" t="s">
        <v>90</v>
      </c>
    </row>
    <row r="993" spans="2:65" s="14" customFormat="1" x14ac:dyDescent="0.2">
      <c r="B993" s="176"/>
      <c r="D993" s="155" t="s">
        <v>455</v>
      </c>
      <c r="E993" s="177" t="s">
        <v>1</v>
      </c>
      <c r="F993" s="178" t="s">
        <v>1944</v>
      </c>
      <c r="H993" s="177" t="s">
        <v>1</v>
      </c>
      <c r="I993" s="179"/>
      <c r="L993" s="176"/>
      <c r="M993" s="180"/>
      <c r="T993" s="181"/>
      <c r="AT993" s="177" t="s">
        <v>455</v>
      </c>
      <c r="AU993" s="177" t="s">
        <v>90</v>
      </c>
      <c r="AV993" s="14" t="s">
        <v>88</v>
      </c>
      <c r="AW993" s="14" t="s">
        <v>37</v>
      </c>
      <c r="AX993" s="14" t="s">
        <v>81</v>
      </c>
      <c r="AY993" s="177" t="s">
        <v>309</v>
      </c>
    </row>
    <row r="994" spans="2:65" s="12" customFormat="1" x14ac:dyDescent="0.2">
      <c r="B994" s="157"/>
      <c r="D994" s="155" t="s">
        <v>455</v>
      </c>
      <c r="E994" s="158" t="s">
        <v>1</v>
      </c>
      <c r="F994" s="159" t="s">
        <v>2191</v>
      </c>
      <c r="H994" s="160">
        <v>983.29300000000001</v>
      </c>
      <c r="I994" s="161"/>
      <c r="L994" s="157"/>
      <c r="M994" s="162"/>
      <c r="T994" s="163"/>
      <c r="AT994" s="158" t="s">
        <v>455</v>
      </c>
      <c r="AU994" s="158" t="s">
        <v>90</v>
      </c>
      <c r="AV994" s="12" t="s">
        <v>90</v>
      </c>
      <c r="AW994" s="12" t="s">
        <v>37</v>
      </c>
      <c r="AX994" s="12" t="s">
        <v>81</v>
      </c>
      <c r="AY994" s="158" t="s">
        <v>309</v>
      </c>
    </row>
    <row r="995" spans="2:65" s="12" customFormat="1" x14ac:dyDescent="0.2">
      <c r="B995" s="157"/>
      <c r="D995" s="155" t="s">
        <v>455</v>
      </c>
      <c r="E995" s="158" t="s">
        <v>1</v>
      </c>
      <c r="F995" s="159" t="s">
        <v>2380</v>
      </c>
      <c r="H995" s="160">
        <v>-186</v>
      </c>
      <c r="I995" s="161"/>
      <c r="L995" s="157"/>
      <c r="M995" s="162"/>
      <c r="T995" s="163"/>
      <c r="AT995" s="158" t="s">
        <v>455</v>
      </c>
      <c r="AU995" s="158" t="s">
        <v>90</v>
      </c>
      <c r="AV995" s="12" t="s">
        <v>90</v>
      </c>
      <c r="AW995" s="12" t="s">
        <v>37</v>
      </c>
      <c r="AX995" s="12" t="s">
        <v>81</v>
      </c>
      <c r="AY995" s="158" t="s">
        <v>309</v>
      </c>
    </row>
    <row r="996" spans="2:65" s="13" customFormat="1" x14ac:dyDescent="0.2">
      <c r="B996" s="164"/>
      <c r="D996" s="155" t="s">
        <v>455</v>
      </c>
      <c r="E996" s="165" t="s">
        <v>1</v>
      </c>
      <c r="F996" s="166" t="s">
        <v>457</v>
      </c>
      <c r="H996" s="167">
        <v>797.29300000000001</v>
      </c>
      <c r="I996" s="168"/>
      <c r="L996" s="164"/>
      <c r="M996" s="169"/>
      <c r="T996" s="170"/>
      <c r="AT996" s="165" t="s">
        <v>455</v>
      </c>
      <c r="AU996" s="165" t="s">
        <v>90</v>
      </c>
      <c r="AV996" s="13" t="s">
        <v>120</v>
      </c>
      <c r="AW996" s="13" t="s">
        <v>37</v>
      </c>
      <c r="AX996" s="13" t="s">
        <v>88</v>
      </c>
      <c r="AY996" s="165" t="s">
        <v>309</v>
      </c>
    </row>
    <row r="997" spans="2:65" s="1" customFormat="1" ht="16.5" customHeight="1" x14ac:dyDescent="0.2">
      <c r="B997" s="137"/>
      <c r="C997" s="182" t="s">
        <v>2381</v>
      </c>
      <c r="D997" s="182" t="s">
        <v>643</v>
      </c>
      <c r="E997" s="183" t="s">
        <v>2382</v>
      </c>
      <c r="F997" s="184" t="s">
        <v>2383</v>
      </c>
      <c r="G997" s="185" t="s">
        <v>419</v>
      </c>
      <c r="H997" s="186">
        <v>11.959</v>
      </c>
      <c r="I997" s="187"/>
      <c r="J997" s="188">
        <f>ROUND(I997*H997,2)</f>
        <v>0</v>
      </c>
      <c r="K997" s="184" t="s">
        <v>610</v>
      </c>
      <c r="L997" s="189"/>
      <c r="M997" s="190" t="s">
        <v>1</v>
      </c>
      <c r="N997" s="191" t="s">
        <v>46</v>
      </c>
      <c r="P997" s="147">
        <f>O997*H997</f>
        <v>0</v>
      </c>
      <c r="Q997" s="147">
        <v>0.55000000000000004</v>
      </c>
      <c r="R997" s="147">
        <f>Q997*H997</f>
        <v>6.5774500000000007</v>
      </c>
      <c r="S997" s="147">
        <v>0</v>
      </c>
      <c r="T997" s="148">
        <f>S997*H997</f>
        <v>0</v>
      </c>
      <c r="AR997" s="149" t="s">
        <v>385</v>
      </c>
      <c r="AT997" s="149" t="s">
        <v>643</v>
      </c>
      <c r="AU997" s="149" t="s">
        <v>90</v>
      </c>
      <c r="AY997" s="17" t="s">
        <v>309</v>
      </c>
      <c r="BE997" s="150">
        <f>IF(N997="základní",J997,0)</f>
        <v>0</v>
      </c>
      <c r="BF997" s="150">
        <f>IF(N997="snížená",J997,0)</f>
        <v>0</v>
      </c>
      <c r="BG997" s="150">
        <f>IF(N997="zákl. přenesená",J997,0)</f>
        <v>0</v>
      </c>
      <c r="BH997" s="150">
        <f>IF(N997="sníž. přenesená",J997,0)</f>
        <v>0</v>
      </c>
      <c r="BI997" s="150">
        <f>IF(N997="nulová",J997,0)</f>
        <v>0</v>
      </c>
      <c r="BJ997" s="17" t="s">
        <v>88</v>
      </c>
      <c r="BK997" s="150">
        <f>ROUND(I997*H997,2)</f>
        <v>0</v>
      </c>
      <c r="BL997" s="17" t="s">
        <v>346</v>
      </c>
      <c r="BM997" s="149" t="s">
        <v>2384</v>
      </c>
    </row>
    <row r="998" spans="2:65" s="12" customFormat="1" x14ac:dyDescent="0.2">
      <c r="B998" s="157"/>
      <c r="D998" s="155" t="s">
        <v>455</v>
      </c>
      <c r="F998" s="159" t="s">
        <v>2385</v>
      </c>
      <c r="H998" s="160">
        <v>11.959</v>
      </c>
      <c r="I998" s="161"/>
      <c r="L998" s="157"/>
      <c r="M998" s="162"/>
      <c r="T998" s="163"/>
      <c r="AT998" s="158" t="s">
        <v>455</v>
      </c>
      <c r="AU998" s="158" t="s">
        <v>90</v>
      </c>
      <c r="AV998" s="12" t="s">
        <v>90</v>
      </c>
      <c r="AW998" s="12" t="s">
        <v>3</v>
      </c>
      <c r="AX998" s="12" t="s">
        <v>88</v>
      </c>
      <c r="AY998" s="158" t="s">
        <v>309</v>
      </c>
    </row>
    <row r="999" spans="2:65" s="1" customFormat="1" ht="16.5" customHeight="1" x14ac:dyDescent="0.2">
      <c r="B999" s="137"/>
      <c r="C999" s="138" t="s">
        <v>2386</v>
      </c>
      <c r="D999" s="138" t="s">
        <v>311</v>
      </c>
      <c r="E999" s="139" t="s">
        <v>2387</v>
      </c>
      <c r="F999" s="140" t="s">
        <v>2388</v>
      </c>
      <c r="G999" s="141" t="s">
        <v>360</v>
      </c>
      <c r="H999" s="142">
        <v>342.375</v>
      </c>
      <c r="I999" s="143"/>
      <c r="J999" s="144">
        <f>ROUND(I999*H999,2)</f>
        <v>0</v>
      </c>
      <c r="K999" s="140" t="s">
        <v>610</v>
      </c>
      <c r="L999" s="33"/>
      <c r="M999" s="145" t="s">
        <v>1</v>
      </c>
      <c r="N999" s="146" t="s">
        <v>46</v>
      </c>
      <c r="P999" s="147">
        <f>O999*H999</f>
        <v>0</v>
      </c>
      <c r="Q999" s="147">
        <v>1.6219999999999998E-2</v>
      </c>
      <c r="R999" s="147">
        <f>Q999*H999</f>
        <v>5.5533224999999993</v>
      </c>
      <c r="S999" s="147">
        <v>0</v>
      </c>
      <c r="T999" s="148">
        <f>S999*H999</f>
        <v>0</v>
      </c>
      <c r="AR999" s="149" t="s">
        <v>346</v>
      </c>
      <c r="AT999" s="149" t="s">
        <v>311</v>
      </c>
      <c r="AU999" s="149" t="s">
        <v>90</v>
      </c>
      <c r="AY999" s="17" t="s">
        <v>309</v>
      </c>
      <c r="BE999" s="150">
        <f>IF(N999="základní",J999,0)</f>
        <v>0</v>
      </c>
      <c r="BF999" s="150">
        <f>IF(N999="snížená",J999,0)</f>
        <v>0</v>
      </c>
      <c r="BG999" s="150">
        <f>IF(N999="zákl. přenesená",J999,0)</f>
        <v>0</v>
      </c>
      <c r="BH999" s="150">
        <f>IF(N999="sníž. přenesená",J999,0)</f>
        <v>0</v>
      </c>
      <c r="BI999" s="150">
        <f>IF(N999="nulová",J999,0)</f>
        <v>0</v>
      </c>
      <c r="BJ999" s="17" t="s">
        <v>88</v>
      </c>
      <c r="BK999" s="150">
        <f>ROUND(I999*H999,2)</f>
        <v>0</v>
      </c>
      <c r="BL999" s="17" t="s">
        <v>346</v>
      </c>
      <c r="BM999" s="149" t="s">
        <v>2389</v>
      </c>
    </row>
    <row r="1000" spans="2:65" s="1" customFormat="1" x14ac:dyDescent="0.2">
      <c r="B1000" s="33"/>
      <c r="D1000" s="151" t="s">
        <v>316</v>
      </c>
      <c r="F1000" s="152" t="s">
        <v>2390</v>
      </c>
      <c r="I1000" s="153"/>
      <c r="L1000" s="33"/>
      <c r="M1000" s="154"/>
      <c r="T1000" s="57"/>
      <c r="AT1000" s="17" t="s">
        <v>316</v>
      </c>
      <c r="AU1000" s="17" t="s">
        <v>90</v>
      </c>
    </row>
    <row r="1001" spans="2:65" s="1" customFormat="1" ht="16.5" customHeight="1" x14ac:dyDescent="0.2">
      <c r="B1001" s="137"/>
      <c r="C1001" s="138" t="s">
        <v>2391</v>
      </c>
      <c r="D1001" s="138" t="s">
        <v>311</v>
      </c>
      <c r="E1001" s="139" t="s">
        <v>2392</v>
      </c>
      <c r="F1001" s="140" t="s">
        <v>2393</v>
      </c>
      <c r="G1001" s="141" t="s">
        <v>419</v>
      </c>
      <c r="H1001" s="142">
        <v>33.598999999999997</v>
      </c>
      <c r="I1001" s="143"/>
      <c r="J1001" s="144">
        <f>ROUND(I1001*H1001,2)</f>
        <v>0</v>
      </c>
      <c r="K1001" s="140" t="s">
        <v>610</v>
      </c>
      <c r="L1001" s="33"/>
      <c r="M1001" s="145" t="s">
        <v>1</v>
      </c>
      <c r="N1001" s="146" t="s">
        <v>46</v>
      </c>
      <c r="P1001" s="147">
        <f>O1001*H1001</f>
        <v>0</v>
      </c>
      <c r="Q1001" s="147">
        <v>2.2839999999999999E-2</v>
      </c>
      <c r="R1001" s="147">
        <f>Q1001*H1001</f>
        <v>0.76740115999999992</v>
      </c>
      <c r="S1001" s="147">
        <v>0</v>
      </c>
      <c r="T1001" s="148">
        <f>S1001*H1001</f>
        <v>0</v>
      </c>
      <c r="AR1001" s="149" t="s">
        <v>346</v>
      </c>
      <c r="AT1001" s="149" t="s">
        <v>311</v>
      </c>
      <c r="AU1001" s="149" t="s">
        <v>90</v>
      </c>
      <c r="AY1001" s="17" t="s">
        <v>309</v>
      </c>
      <c r="BE1001" s="150">
        <f>IF(N1001="základní",J1001,0)</f>
        <v>0</v>
      </c>
      <c r="BF1001" s="150">
        <f>IF(N1001="snížená",J1001,0)</f>
        <v>0</v>
      </c>
      <c r="BG1001" s="150">
        <f>IF(N1001="zákl. přenesená",J1001,0)</f>
        <v>0</v>
      </c>
      <c r="BH1001" s="150">
        <f>IF(N1001="sníž. přenesená",J1001,0)</f>
        <v>0</v>
      </c>
      <c r="BI1001" s="150">
        <f>IF(N1001="nulová",J1001,0)</f>
        <v>0</v>
      </c>
      <c r="BJ1001" s="17" t="s">
        <v>88</v>
      </c>
      <c r="BK1001" s="150">
        <f>ROUND(I1001*H1001,2)</f>
        <v>0</v>
      </c>
      <c r="BL1001" s="17" t="s">
        <v>346</v>
      </c>
      <c r="BM1001" s="149" t="s">
        <v>2394</v>
      </c>
    </row>
    <row r="1002" spans="2:65" s="1" customFormat="1" x14ac:dyDescent="0.2">
      <c r="B1002" s="33"/>
      <c r="D1002" s="151" t="s">
        <v>316</v>
      </c>
      <c r="F1002" s="152" t="s">
        <v>2395</v>
      </c>
      <c r="I1002" s="153"/>
      <c r="L1002" s="33"/>
      <c r="M1002" s="154"/>
      <c r="T1002" s="57"/>
      <c r="AT1002" s="17" t="s">
        <v>316</v>
      </c>
      <c r="AU1002" s="17" t="s">
        <v>90</v>
      </c>
    </row>
    <row r="1003" spans="2:65" s="1" customFormat="1" ht="21.75" customHeight="1" x14ac:dyDescent="0.2">
      <c r="B1003" s="137"/>
      <c r="C1003" s="138" t="s">
        <v>2396</v>
      </c>
      <c r="D1003" s="138" t="s">
        <v>311</v>
      </c>
      <c r="E1003" s="139" t="s">
        <v>2397</v>
      </c>
      <c r="F1003" s="140" t="s">
        <v>2398</v>
      </c>
      <c r="G1003" s="141" t="s">
        <v>391</v>
      </c>
      <c r="H1003" s="142">
        <v>49.63</v>
      </c>
      <c r="I1003" s="143"/>
      <c r="J1003" s="144">
        <f>ROUND(I1003*H1003,2)</f>
        <v>0</v>
      </c>
      <c r="K1003" s="140" t="s">
        <v>610</v>
      </c>
      <c r="L1003" s="33"/>
      <c r="M1003" s="145" t="s">
        <v>1</v>
      </c>
      <c r="N1003" s="146" t="s">
        <v>46</v>
      </c>
      <c r="P1003" s="147">
        <f>O1003*H1003</f>
        <v>0</v>
      </c>
      <c r="Q1003" s="147">
        <v>0</v>
      </c>
      <c r="R1003" s="147">
        <f>Q1003*H1003</f>
        <v>0</v>
      </c>
      <c r="S1003" s="147">
        <v>0</v>
      </c>
      <c r="T1003" s="148">
        <f>S1003*H1003</f>
        <v>0</v>
      </c>
      <c r="AR1003" s="149" t="s">
        <v>346</v>
      </c>
      <c r="AT1003" s="149" t="s">
        <v>311</v>
      </c>
      <c r="AU1003" s="149" t="s">
        <v>90</v>
      </c>
      <c r="AY1003" s="17" t="s">
        <v>309</v>
      </c>
      <c r="BE1003" s="150">
        <f>IF(N1003="základní",J1003,0)</f>
        <v>0</v>
      </c>
      <c r="BF1003" s="150">
        <f>IF(N1003="snížená",J1003,0)</f>
        <v>0</v>
      </c>
      <c r="BG1003" s="150">
        <f>IF(N1003="zákl. přenesená",J1003,0)</f>
        <v>0</v>
      </c>
      <c r="BH1003" s="150">
        <f>IF(N1003="sníž. přenesená",J1003,0)</f>
        <v>0</v>
      </c>
      <c r="BI1003" s="150">
        <f>IF(N1003="nulová",J1003,0)</f>
        <v>0</v>
      </c>
      <c r="BJ1003" s="17" t="s">
        <v>88</v>
      </c>
      <c r="BK1003" s="150">
        <f>ROUND(I1003*H1003,2)</f>
        <v>0</v>
      </c>
      <c r="BL1003" s="17" t="s">
        <v>346</v>
      </c>
      <c r="BM1003" s="149" t="s">
        <v>2399</v>
      </c>
    </row>
    <row r="1004" spans="2:65" s="1" customFormat="1" x14ac:dyDescent="0.2">
      <c r="B1004" s="33"/>
      <c r="D1004" s="151" t="s">
        <v>316</v>
      </c>
      <c r="F1004" s="152" t="s">
        <v>2400</v>
      </c>
      <c r="I1004" s="153"/>
      <c r="L1004" s="33"/>
      <c r="M1004" s="154"/>
      <c r="T1004" s="57"/>
      <c r="AT1004" s="17" t="s">
        <v>316</v>
      </c>
      <c r="AU1004" s="17" t="s">
        <v>90</v>
      </c>
    </row>
    <row r="1005" spans="2:65" s="11" customFormat="1" ht="22.9" customHeight="1" x14ac:dyDescent="0.2">
      <c r="B1005" s="125"/>
      <c r="D1005" s="126" t="s">
        <v>80</v>
      </c>
      <c r="E1005" s="135" t="s">
        <v>2401</v>
      </c>
      <c r="F1005" s="135" t="s">
        <v>2402</v>
      </c>
      <c r="I1005" s="128"/>
      <c r="J1005" s="136">
        <f>BK1005</f>
        <v>0</v>
      </c>
      <c r="L1005" s="125"/>
      <c r="M1005" s="130"/>
      <c r="P1005" s="131">
        <f>SUM(P1006:P1092)</f>
        <v>0</v>
      </c>
      <c r="R1005" s="131">
        <f>SUM(R1006:R1092)</f>
        <v>90.494974099999979</v>
      </c>
      <c r="T1005" s="132">
        <f>SUM(T1006:T1092)</f>
        <v>0</v>
      </c>
      <c r="AR1005" s="126" t="s">
        <v>90</v>
      </c>
      <c r="AT1005" s="133" t="s">
        <v>80</v>
      </c>
      <c r="AU1005" s="133" t="s">
        <v>88</v>
      </c>
      <c r="AY1005" s="126" t="s">
        <v>309</v>
      </c>
      <c r="BK1005" s="134">
        <f>SUM(BK1006:BK1092)</f>
        <v>0</v>
      </c>
    </row>
    <row r="1006" spans="2:65" s="1" customFormat="1" ht="16.5" customHeight="1" x14ac:dyDescent="0.2">
      <c r="B1006" s="137"/>
      <c r="C1006" s="138" t="s">
        <v>2403</v>
      </c>
      <c r="D1006" s="138" t="s">
        <v>311</v>
      </c>
      <c r="E1006" s="139" t="s">
        <v>2404</v>
      </c>
      <c r="F1006" s="140" t="s">
        <v>2405</v>
      </c>
      <c r="G1006" s="141" t="s">
        <v>360</v>
      </c>
      <c r="H1006" s="142">
        <v>41.91</v>
      </c>
      <c r="I1006" s="143"/>
      <c r="J1006" s="144">
        <f>ROUND(I1006*H1006,2)</f>
        <v>0</v>
      </c>
      <c r="K1006" s="140" t="s">
        <v>610</v>
      </c>
      <c r="L1006" s="33"/>
      <c r="M1006" s="145" t="s">
        <v>1</v>
      </c>
      <c r="N1006" s="146" t="s">
        <v>46</v>
      </c>
      <c r="P1006" s="147">
        <f>O1006*H1006</f>
        <v>0</v>
      </c>
      <c r="Q1006" s="147">
        <v>2.8660000000000001E-2</v>
      </c>
      <c r="R1006" s="147">
        <f>Q1006*H1006</f>
        <v>1.2011406</v>
      </c>
      <c r="S1006" s="147">
        <v>0</v>
      </c>
      <c r="T1006" s="148">
        <f>S1006*H1006</f>
        <v>0</v>
      </c>
      <c r="AR1006" s="149" t="s">
        <v>346</v>
      </c>
      <c r="AT1006" s="149" t="s">
        <v>311</v>
      </c>
      <c r="AU1006" s="149" t="s">
        <v>90</v>
      </c>
      <c r="AY1006" s="17" t="s">
        <v>309</v>
      </c>
      <c r="BE1006" s="150">
        <f>IF(N1006="základní",J1006,0)</f>
        <v>0</v>
      </c>
      <c r="BF1006" s="150">
        <f>IF(N1006="snížená",J1006,0)</f>
        <v>0</v>
      </c>
      <c r="BG1006" s="150">
        <f>IF(N1006="zákl. přenesená",J1006,0)</f>
        <v>0</v>
      </c>
      <c r="BH1006" s="150">
        <f>IF(N1006="sníž. přenesená",J1006,0)</f>
        <v>0</v>
      </c>
      <c r="BI1006" s="150">
        <f>IF(N1006="nulová",J1006,0)</f>
        <v>0</v>
      </c>
      <c r="BJ1006" s="17" t="s">
        <v>88</v>
      </c>
      <c r="BK1006" s="150">
        <f>ROUND(I1006*H1006,2)</f>
        <v>0</v>
      </c>
      <c r="BL1006" s="17" t="s">
        <v>346</v>
      </c>
      <c r="BM1006" s="149" t="s">
        <v>2406</v>
      </c>
    </row>
    <row r="1007" spans="2:65" s="1" customFormat="1" x14ac:dyDescent="0.2">
      <c r="B1007" s="33"/>
      <c r="D1007" s="151" t="s">
        <v>316</v>
      </c>
      <c r="F1007" s="152" t="s">
        <v>2407</v>
      </c>
      <c r="I1007" s="153"/>
      <c r="L1007" s="33"/>
      <c r="M1007" s="154"/>
      <c r="T1007" s="57"/>
      <c r="AT1007" s="17" t="s">
        <v>316</v>
      </c>
      <c r="AU1007" s="17" t="s">
        <v>90</v>
      </c>
    </row>
    <row r="1008" spans="2:65" s="12" customFormat="1" x14ac:dyDescent="0.2">
      <c r="B1008" s="157"/>
      <c r="D1008" s="155" t="s">
        <v>455</v>
      </c>
      <c r="E1008" s="158" t="s">
        <v>1</v>
      </c>
      <c r="F1008" s="159" t="s">
        <v>2408</v>
      </c>
      <c r="H1008" s="160">
        <v>41.91</v>
      </c>
      <c r="I1008" s="161"/>
      <c r="L1008" s="157"/>
      <c r="M1008" s="162"/>
      <c r="T1008" s="163"/>
      <c r="AT1008" s="158" t="s">
        <v>455</v>
      </c>
      <c r="AU1008" s="158" t="s">
        <v>90</v>
      </c>
      <c r="AV1008" s="12" t="s">
        <v>90</v>
      </c>
      <c r="AW1008" s="12" t="s">
        <v>37</v>
      </c>
      <c r="AX1008" s="12" t="s">
        <v>81</v>
      </c>
      <c r="AY1008" s="158" t="s">
        <v>309</v>
      </c>
    </row>
    <row r="1009" spans="2:65" s="13" customFormat="1" x14ac:dyDescent="0.2">
      <c r="B1009" s="164"/>
      <c r="D1009" s="155" t="s">
        <v>455</v>
      </c>
      <c r="E1009" s="165" t="s">
        <v>1</v>
      </c>
      <c r="F1009" s="166" t="s">
        <v>457</v>
      </c>
      <c r="H1009" s="167">
        <v>41.91</v>
      </c>
      <c r="I1009" s="168"/>
      <c r="L1009" s="164"/>
      <c r="M1009" s="169"/>
      <c r="T1009" s="170"/>
      <c r="AT1009" s="165" t="s">
        <v>455</v>
      </c>
      <c r="AU1009" s="165" t="s">
        <v>90</v>
      </c>
      <c r="AV1009" s="13" t="s">
        <v>120</v>
      </c>
      <c r="AW1009" s="13" t="s">
        <v>37</v>
      </c>
      <c r="AX1009" s="13" t="s">
        <v>88</v>
      </c>
      <c r="AY1009" s="165" t="s">
        <v>309</v>
      </c>
    </row>
    <row r="1010" spans="2:65" s="1" customFormat="1" ht="16.5" customHeight="1" x14ac:dyDescent="0.2">
      <c r="B1010" s="137"/>
      <c r="C1010" s="138" t="s">
        <v>2409</v>
      </c>
      <c r="D1010" s="138" t="s">
        <v>311</v>
      </c>
      <c r="E1010" s="139" t="s">
        <v>2410</v>
      </c>
      <c r="F1010" s="140" t="s">
        <v>2411</v>
      </c>
      <c r="G1010" s="141" t="s">
        <v>360</v>
      </c>
      <c r="H1010" s="142">
        <v>439.82400000000001</v>
      </c>
      <c r="I1010" s="143"/>
      <c r="J1010" s="144">
        <f>ROUND(I1010*H1010,2)</f>
        <v>0</v>
      </c>
      <c r="K1010" s="140" t="s">
        <v>610</v>
      </c>
      <c r="L1010" s="33"/>
      <c r="M1010" s="145" t="s">
        <v>1</v>
      </c>
      <c r="N1010" s="146" t="s">
        <v>46</v>
      </c>
      <c r="P1010" s="147">
        <f>O1010*H1010</f>
        <v>0</v>
      </c>
      <c r="Q1010" s="147">
        <v>3.0870000000000002E-2</v>
      </c>
      <c r="R1010" s="147">
        <f>Q1010*H1010</f>
        <v>13.577366880000001</v>
      </c>
      <c r="S1010" s="147">
        <v>0</v>
      </c>
      <c r="T1010" s="148">
        <f>S1010*H1010</f>
        <v>0</v>
      </c>
      <c r="AR1010" s="149" t="s">
        <v>346</v>
      </c>
      <c r="AT1010" s="149" t="s">
        <v>311</v>
      </c>
      <c r="AU1010" s="149" t="s">
        <v>90</v>
      </c>
      <c r="AY1010" s="17" t="s">
        <v>309</v>
      </c>
      <c r="BE1010" s="150">
        <f>IF(N1010="základní",J1010,0)</f>
        <v>0</v>
      </c>
      <c r="BF1010" s="150">
        <f>IF(N1010="snížená",J1010,0)</f>
        <v>0</v>
      </c>
      <c r="BG1010" s="150">
        <f>IF(N1010="zákl. přenesená",J1010,0)</f>
        <v>0</v>
      </c>
      <c r="BH1010" s="150">
        <f>IF(N1010="sníž. přenesená",J1010,0)</f>
        <v>0</v>
      </c>
      <c r="BI1010" s="150">
        <f>IF(N1010="nulová",J1010,0)</f>
        <v>0</v>
      </c>
      <c r="BJ1010" s="17" t="s">
        <v>88</v>
      </c>
      <c r="BK1010" s="150">
        <f>ROUND(I1010*H1010,2)</f>
        <v>0</v>
      </c>
      <c r="BL1010" s="17" t="s">
        <v>346</v>
      </c>
      <c r="BM1010" s="149" t="s">
        <v>2412</v>
      </c>
    </row>
    <row r="1011" spans="2:65" s="1" customFormat="1" x14ac:dyDescent="0.2">
      <c r="B1011" s="33"/>
      <c r="D1011" s="151" t="s">
        <v>316</v>
      </c>
      <c r="F1011" s="152" t="s">
        <v>2413</v>
      </c>
      <c r="I1011" s="153"/>
      <c r="L1011" s="33"/>
      <c r="M1011" s="154"/>
      <c r="T1011" s="57"/>
      <c r="AT1011" s="17" t="s">
        <v>316</v>
      </c>
      <c r="AU1011" s="17" t="s">
        <v>90</v>
      </c>
    </row>
    <row r="1012" spans="2:65" s="12" customFormat="1" x14ac:dyDescent="0.2">
      <c r="B1012" s="157"/>
      <c r="D1012" s="155" t="s">
        <v>455</v>
      </c>
      <c r="E1012" s="158" t="s">
        <v>1</v>
      </c>
      <c r="F1012" s="159" t="s">
        <v>2414</v>
      </c>
      <c r="H1012" s="160">
        <v>439.82400000000001</v>
      </c>
      <c r="I1012" s="161"/>
      <c r="L1012" s="157"/>
      <c r="M1012" s="162"/>
      <c r="T1012" s="163"/>
      <c r="AT1012" s="158" t="s">
        <v>455</v>
      </c>
      <c r="AU1012" s="158" t="s">
        <v>90</v>
      </c>
      <c r="AV1012" s="12" t="s">
        <v>90</v>
      </c>
      <c r="AW1012" s="12" t="s">
        <v>37</v>
      </c>
      <c r="AX1012" s="12" t="s">
        <v>81</v>
      </c>
      <c r="AY1012" s="158" t="s">
        <v>309</v>
      </c>
    </row>
    <row r="1013" spans="2:65" s="13" customFormat="1" x14ac:dyDescent="0.2">
      <c r="B1013" s="164"/>
      <c r="D1013" s="155" t="s">
        <v>455</v>
      </c>
      <c r="E1013" s="165" t="s">
        <v>1</v>
      </c>
      <c r="F1013" s="166" t="s">
        <v>457</v>
      </c>
      <c r="H1013" s="167">
        <v>439.82400000000001</v>
      </c>
      <c r="I1013" s="168"/>
      <c r="L1013" s="164"/>
      <c r="M1013" s="169"/>
      <c r="T1013" s="170"/>
      <c r="AT1013" s="165" t="s">
        <v>455</v>
      </c>
      <c r="AU1013" s="165" t="s">
        <v>90</v>
      </c>
      <c r="AV1013" s="13" t="s">
        <v>120</v>
      </c>
      <c r="AW1013" s="13" t="s">
        <v>37</v>
      </c>
      <c r="AX1013" s="13" t="s">
        <v>88</v>
      </c>
      <c r="AY1013" s="165" t="s">
        <v>309</v>
      </c>
    </row>
    <row r="1014" spans="2:65" s="1" customFormat="1" ht="16.5" customHeight="1" x14ac:dyDescent="0.2">
      <c r="B1014" s="137"/>
      <c r="C1014" s="138" t="s">
        <v>2415</v>
      </c>
      <c r="D1014" s="138" t="s">
        <v>311</v>
      </c>
      <c r="E1014" s="139" t="s">
        <v>2416</v>
      </c>
      <c r="F1014" s="140" t="s">
        <v>2417</v>
      </c>
      <c r="G1014" s="141" t="s">
        <v>360</v>
      </c>
      <c r="H1014" s="142">
        <v>514.85900000000004</v>
      </c>
      <c r="I1014" s="143"/>
      <c r="J1014" s="144">
        <f>ROUND(I1014*H1014,2)</f>
        <v>0</v>
      </c>
      <c r="K1014" s="140" t="s">
        <v>610</v>
      </c>
      <c r="L1014" s="33"/>
      <c r="M1014" s="145" t="s">
        <v>1</v>
      </c>
      <c r="N1014" s="146" t="s">
        <v>46</v>
      </c>
      <c r="P1014" s="147">
        <f>O1014*H1014</f>
        <v>0</v>
      </c>
      <c r="Q1014" s="147">
        <v>2.0000000000000001E-4</v>
      </c>
      <c r="R1014" s="147">
        <f>Q1014*H1014</f>
        <v>0.10297180000000002</v>
      </c>
      <c r="S1014" s="147">
        <v>0</v>
      </c>
      <c r="T1014" s="148">
        <f>S1014*H1014</f>
        <v>0</v>
      </c>
      <c r="AR1014" s="149" t="s">
        <v>346</v>
      </c>
      <c r="AT1014" s="149" t="s">
        <v>311</v>
      </c>
      <c r="AU1014" s="149" t="s">
        <v>90</v>
      </c>
      <c r="AY1014" s="17" t="s">
        <v>309</v>
      </c>
      <c r="BE1014" s="150">
        <f>IF(N1014="základní",J1014,0)</f>
        <v>0</v>
      </c>
      <c r="BF1014" s="150">
        <f>IF(N1014="snížená",J1014,0)</f>
        <v>0</v>
      </c>
      <c r="BG1014" s="150">
        <f>IF(N1014="zákl. přenesená",J1014,0)</f>
        <v>0</v>
      </c>
      <c r="BH1014" s="150">
        <f>IF(N1014="sníž. přenesená",J1014,0)</f>
        <v>0</v>
      </c>
      <c r="BI1014" s="150">
        <f>IF(N1014="nulová",J1014,0)</f>
        <v>0</v>
      </c>
      <c r="BJ1014" s="17" t="s">
        <v>88</v>
      </c>
      <c r="BK1014" s="150">
        <f>ROUND(I1014*H1014,2)</f>
        <v>0</v>
      </c>
      <c r="BL1014" s="17" t="s">
        <v>346</v>
      </c>
      <c r="BM1014" s="149" t="s">
        <v>2418</v>
      </c>
    </row>
    <row r="1015" spans="2:65" s="1" customFormat="1" x14ac:dyDescent="0.2">
      <c r="B1015" s="33"/>
      <c r="D1015" s="151" t="s">
        <v>316</v>
      </c>
      <c r="F1015" s="152" t="s">
        <v>2419</v>
      </c>
      <c r="I1015" s="153"/>
      <c r="L1015" s="33"/>
      <c r="M1015" s="154"/>
      <c r="T1015" s="57"/>
      <c r="AT1015" s="17" t="s">
        <v>316</v>
      </c>
      <c r="AU1015" s="17" t="s">
        <v>90</v>
      </c>
    </row>
    <row r="1016" spans="2:65" s="12" customFormat="1" x14ac:dyDescent="0.2">
      <c r="B1016" s="157"/>
      <c r="D1016" s="155" t="s">
        <v>455</v>
      </c>
      <c r="E1016" s="158" t="s">
        <v>1</v>
      </c>
      <c r="F1016" s="159" t="s">
        <v>2420</v>
      </c>
      <c r="H1016" s="160">
        <v>514.85900000000004</v>
      </c>
      <c r="I1016" s="161"/>
      <c r="L1016" s="157"/>
      <c r="M1016" s="162"/>
      <c r="T1016" s="163"/>
      <c r="AT1016" s="158" t="s">
        <v>455</v>
      </c>
      <c r="AU1016" s="158" t="s">
        <v>90</v>
      </c>
      <c r="AV1016" s="12" t="s">
        <v>90</v>
      </c>
      <c r="AW1016" s="12" t="s">
        <v>37</v>
      </c>
      <c r="AX1016" s="12" t="s">
        <v>81</v>
      </c>
      <c r="AY1016" s="158" t="s">
        <v>309</v>
      </c>
    </row>
    <row r="1017" spans="2:65" s="13" customFormat="1" x14ac:dyDescent="0.2">
      <c r="B1017" s="164"/>
      <c r="D1017" s="155" t="s">
        <v>455</v>
      </c>
      <c r="E1017" s="165" t="s">
        <v>1</v>
      </c>
      <c r="F1017" s="166" t="s">
        <v>457</v>
      </c>
      <c r="H1017" s="167">
        <v>514.85900000000004</v>
      </c>
      <c r="I1017" s="168"/>
      <c r="L1017" s="164"/>
      <c r="M1017" s="169"/>
      <c r="T1017" s="170"/>
      <c r="AT1017" s="165" t="s">
        <v>455</v>
      </c>
      <c r="AU1017" s="165" t="s">
        <v>90</v>
      </c>
      <c r="AV1017" s="13" t="s">
        <v>120</v>
      </c>
      <c r="AW1017" s="13" t="s">
        <v>37</v>
      </c>
      <c r="AX1017" s="13" t="s">
        <v>88</v>
      </c>
      <c r="AY1017" s="165" t="s">
        <v>309</v>
      </c>
    </row>
    <row r="1018" spans="2:65" s="1" customFormat="1" ht="24.2" customHeight="1" x14ac:dyDescent="0.2">
      <c r="B1018" s="137"/>
      <c r="C1018" s="138" t="s">
        <v>2421</v>
      </c>
      <c r="D1018" s="138" t="s">
        <v>311</v>
      </c>
      <c r="E1018" s="139" t="s">
        <v>2422</v>
      </c>
      <c r="F1018" s="140" t="s">
        <v>2423</v>
      </c>
      <c r="G1018" s="141" t="s">
        <v>360</v>
      </c>
      <c r="H1018" s="142">
        <v>33.125</v>
      </c>
      <c r="I1018" s="143"/>
      <c r="J1018" s="144">
        <f>ROUND(I1018*H1018,2)</f>
        <v>0</v>
      </c>
      <c r="K1018" s="140" t="s">
        <v>610</v>
      </c>
      <c r="L1018" s="33"/>
      <c r="M1018" s="145" t="s">
        <v>1</v>
      </c>
      <c r="N1018" s="146" t="s">
        <v>46</v>
      </c>
      <c r="P1018" s="147">
        <f>O1018*H1018</f>
        <v>0</v>
      </c>
      <c r="Q1018" s="147">
        <v>5.6959999999999997E-2</v>
      </c>
      <c r="R1018" s="147">
        <f>Q1018*H1018</f>
        <v>1.8867999999999998</v>
      </c>
      <c r="S1018" s="147">
        <v>0</v>
      </c>
      <c r="T1018" s="148">
        <f>S1018*H1018</f>
        <v>0</v>
      </c>
      <c r="AR1018" s="149" t="s">
        <v>346</v>
      </c>
      <c r="AT1018" s="149" t="s">
        <v>311</v>
      </c>
      <c r="AU1018" s="149" t="s">
        <v>90</v>
      </c>
      <c r="AY1018" s="17" t="s">
        <v>309</v>
      </c>
      <c r="BE1018" s="150">
        <f>IF(N1018="základní",J1018,0)</f>
        <v>0</v>
      </c>
      <c r="BF1018" s="150">
        <f>IF(N1018="snížená",J1018,0)</f>
        <v>0</v>
      </c>
      <c r="BG1018" s="150">
        <f>IF(N1018="zákl. přenesená",J1018,0)</f>
        <v>0</v>
      </c>
      <c r="BH1018" s="150">
        <f>IF(N1018="sníž. přenesená",J1018,0)</f>
        <v>0</v>
      </c>
      <c r="BI1018" s="150">
        <f>IF(N1018="nulová",J1018,0)</f>
        <v>0</v>
      </c>
      <c r="BJ1018" s="17" t="s">
        <v>88</v>
      </c>
      <c r="BK1018" s="150">
        <f>ROUND(I1018*H1018,2)</f>
        <v>0</v>
      </c>
      <c r="BL1018" s="17" t="s">
        <v>346</v>
      </c>
      <c r="BM1018" s="149" t="s">
        <v>2424</v>
      </c>
    </row>
    <row r="1019" spans="2:65" s="1" customFormat="1" x14ac:dyDescent="0.2">
      <c r="B1019" s="33"/>
      <c r="D1019" s="151" t="s">
        <v>316</v>
      </c>
      <c r="F1019" s="152" t="s">
        <v>2425</v>
      </c>
      <c r="I1019" s="153"/>
      <c r="L1019" s="33"/>
      <c r="M1019" s="154"/>
      <c r="T1019" s="57"/>
      <c r="AT1019" s="17" t="s">
        <v>316</v>
      </c>
      <c r="AU1019" s="17" t="s">
        <v>90</v>
      </c>
    </row>
    <row r="1020" spans="2:65" s="1" customFormat="1" ht="16.5" customHeight="1" x14ac:dyDescent="0.2">
      <c r="B1020" s="137"/>
      <c r="C1020" s="138" t="s">
        <v>2426</v>
      </c>
      <c r="D1020" s="138" t="s">
        <v>311</v>
      </c>
      <c r="E1020" s="139" t="s">
        <v>2427</v>
      </c>
      <c r="F1020" s="140" t="s">
        <v>2428</v>
      </c>
      <c r="G1020" s="141" t="s">
        <v>360</v>
      </c>
      <c r="H1020" s="142">
        <v>198.9</v>
      </c>
      <c r="I1020" s="143"/>
      <c r="J1020" s="144">
        <f>ROUND(I1020*H1020,2)</f>
        <v>0</v>
      </c>
      <c r="K1020" s="140" t="s">
        <v>610</v>
      </c>
      <c r="L1020" s="33"/>
      <c r="M1020" s="145" t="s">
        <v>1</v>
      </c>
      <c r="N1020" s="146" t="s">
        <v>46</v>
      </c>
      <c r="P1020" s="147">
        <f>O1020*H1020</f>
        <v>0</v>
      </c>
      <c r="Q1020" s="147">
        <v>1.0880000000000001E-2</v>
      </c>
      <c r="R1020" s="147">
        <f>Q1020*H1020</f>
        <v>2.1640320000000002</v>
      </c>
      <c r="S1020" s="147">
        <v>0</v>
      </c>
      <c r="T1020" s="148">
        <f>S1020*H1020</f>
        <v>0</v>
      </c>
      <c r="AR1020" s="149" t="s">
        <v>346</v>
      </c>
      <c r="AT1020" s="149" t="s">
        <v>311</v>
      </c>
      <c r="AU1020" s="149" t="s">
        <v>90</v>
      </c>
      <c r="AY1020" s="17" t="s">
        <v>309</v>
      </c>
      <c r="BE1020" s="150">
        <f>IF(N1020="základní",J1020,0)</f>
        <v>0</v>
      </c>
      <c r="BF1020" s="150">
        <f>IF(N1020="snížená",J1020,0)</f>
        <v>0</v>
      </c>
      <c r="BG1020" s="150">
        <f>IF(N1020="zákl. přenesená",J1020,0)</f>
        <v>0</v>
      </c>
      <c r="BH1020" s="150">
        <f>IF(N1020="sníž. přenesená",J1020,0)</f>
        <v>0</v>
      </c>
      <c r="BI1020" s="150">
        <f>IF(N1020="nulová",J1020,0)</f>
        <v>0</v>
      </c>
      <c r="BJ1020" s="17" t="s">
        <v>88</v>
      </c>
      <c r="BK1020" s="150">
        <f>ROUND(I1020*H1020,2)</f>
        <v>0</v>
      </c>
      <c r="BL1020" s="17" t="s">
        <v>346</v>
      </c>
      <c r="BM1020" s="149" t="s">
        <v>2429</v>
      </c>
    </row>
    <row r="1021" spans="2:65" s="1" customFormat="1" x14ac:dyDescent="0.2">
      <c r="B1021" s="33"/>
      <c r="D1021" s="151" t="s">
        <v>316</v>
      </c>
      <c r="F1021" s="152" t="s">
        <v>2430</v>
      </c>
      <c r="I1021" s="153"/>
      <c r="L1021" s="33"/>
      <c r="M1021" s="154"/>
      <c r="T1021" s="57"/>
      <c r="AT1021" s="17" t="s">
        <v>316</v>
      </c>
      <c r="AU1021" s="17" t="s">
        <v>90</v>
      </c>
    </row>
    <row r="1022" spans="2:65" s="1" customFormat="1" ht="16.5" customHeight="1" x14ac:dyDescent="0.2">
      <c r="B1022" s="137"/>
      <c r="C1022" s="138" t="s">
        <v>2431</v>
      </c>
      <c r="D1022" s="138" t="s">
        <v>311</v>
      </c>
      <c r="E1022" s="139" t="s">
        <v>2432</v>
      </c>
      <c r="F1022" s="140" t="s">
        <v>2433</v>
      </c>
      <c r="G1022" s="141" t="s">
        <v>360</v>
      </c>
      <c r="H1022" s="142">
        <v>248.91499999999999</v>
      </c>
      <c r="I1022" s="143"/>
      <c r="J1022" s="144">
        <f>ROUND(I1022*H1022,2)</f>
        <v>0</v>
      </c>
      <c r="K1022" s="140" t="s">
        <v>610</v>
      </c>
      <c r="L1022" s="33"/>
      <c r="M1022" s="145" t="s">
        <v>1</v>
      </c>
      <c r="N1022" s="146" t="s">
        <v>46</v>
      </c>
      <c r="P1022" s="147">
        <f>O1022*H1022</f>
        <v>0</v>
      </c>
      <c r="Q1022" s="147">
        <v>1.6240000000000001E-2</v>
      </c>
      <c r="R1022" s="147">
        <f>Q1022*H1022</f>
        <v>4.0423796000000003</v>
      </c>
      <c r="S1022" s="147">
        <v>0</v>
      </c>
      <c r="T1022" s="148">
        <f>S1022*H1022</f>
        <v>0</v>
      </c>
      <c r="AR1022" s="149" t="s">
        <v>346</v>
      </c>
      <c r="AT1022" s="149" t="s">
        <v>311</v>
      </c>
      <c r="AU1022" s="149" t="s">
        <v>90</v>
      </c>
      <c r="AY1022" s="17" t="s">
        <v>309</v>
      </c>
      <c r="BE1022" s="150">
        <f>IF(N1022="základní",J1022,0)</f>
        <v>0</v>
      </c>
      <c r="BF1022" s="150">
        <f>IF(N1022="snížená",J1022,0)</f>
        <v>0</v>
      </c>
      <c r="BG1022" s="150">
        <f>IF(N1022="zákl. přenesená",J1022,0)</f>
        <v>0</v>
      </c>
      <c r="BH1022" s="150">
        <f>IF(N1022="sníž. přenesená",J1022,0)</f>
        <v>0</v>
      </c>
      <c r="BI1022" s="150">
        <f>IF(N1022="nulová",J1022,0)</f>
        <v>0</v>
      </c>
      <c r="BJ1022" s="17" t="s">
        <v>88</v>
      </c>
      <c r="BK1022" s="150">
        <f>ROUND(I1022*H1022,2)</f>
        <v>0</v>
      </c>
      <c r="BL1022" s="17" t="s">
        <v>346</v>
      </c>
      <c r="BM1022" s="149" t="s">
        <v>2434</v>
      </c>
    </row>
    <row r="1023" spans="2:65" s="1" customFormat="1" x14ac:dyDescent="0.2">
      <c r="B1023" s="33"/>
      <c r="D1023" s="151" t="s">
        <v>316</v>
      </c>
      <c r="F1023" s="152" t="s">
        <v>2435</v>
      </c>
      <c r="I1023" s="153"/>
      <c r="L1023" s="33"/>
      <c r="M1023" s="154"/>
      <c r="T1023" s="57"/>
      <c r="AT1023" s="17" t="s">
        <v>316</v>
      </c>
      <c r="AU1023" s="17" t="s">
        <v>90</v>
      </c>
    </row>
    <row r="1024" spans="2:65" s="14" customFormat="1" x14ac:dyDescent="0.2">
      <c r="B1024" s="176"/>
      <c r="D1024" s="155" t="s">
        <v>455</v>
      </c>
      <c r="E1024" s="177" t="s">
        <v>1</v>
      </c>
      <c r="F1024" s="178" t="s">
        <v>2436</v>
      </c>
      <c r="H1024" s="177" t="s">
        <v>1</v>
      </c>
      <c r="I1024" s="179"/>
      <c r="L1024" s="176"/>
      <c r="M1024" s="180"/>
      <c r="T1024" s="181"/>
      <c r="AT1024" s="177" t="s">
        <v>455</v>
      </c>
      <c r="AU1024" s="177" t="s">
        <v>90</v>
      </c>
      <c r="AV1024" s="14" t="s">
        <v>88</v>
      </c>
      <c r="AW1024" s="14" t="s">
        <v>37</v>
      </c>
      <c r="AX1024" s="14" t="s">
        <v>81</v>
      </c>
      <c r="AY1024" s="177" t="s">
        <v>309</v>
      </c>
    </row>
    <row r="1025" spans="2:65" s="12" customFormat="1" x14ac:dyDescent="0.2">
      <c r="B1025" s="157"/>
      <c r="D1025" s="155" t="s">
        <v>455</v>
      </c>
      <c r="E1025" s="158" t="s">
        <v>1</v>
      </c>
      <c r="F1025" s="159" t="s">
        <v>2437</v>
      </c>
      <c r="H1025" s="160">
        <v>248.91499999999999</v>
      </c>
      <c r="I1025" s="161"/>
      <c r="L1025" s="157"/>
      <c r="M1025" s="162"/>
      <c r="T1025" s="163"/>
      <c r="AT1025" s="158" t="s">
        <v>455</v>
      </c>
      <c r="AU1025" s="158" t="s">
        <v>90</v>
      </c>
      <c r="AV1025" s="12" t="s">
        <v>90</v>
      </c>
      <c r="AW1025" s="12" t="s">
        <v>37</v>
      </c>
      <c r="AX1025" s="12" t="s">
        <v>81</v>
      </c>
      <c r="AY1025" s="158" t="s">
        <v>309</v>
      </c>
    </row>
    <row r="1026" spans="2:65" s="13" customFormat="1" x14ac:dyDescent="0.2">
      <c r="B1026" s="164"/>
      <c r="D1026" s="155" t="s">
        <v>455</v>
      </c>
      <c r="E1026" s="165" t="s">
        <v>1</v>
      </c>
      <c r="F1026" s="166" t="s">
        <v>457</v>
      </c>
      <c r="H1026" s="167">
        <v>248.91499999999999</v>
      </c>
      <c r="I1026" s="168"/>
      <c r="L1026" s="164"/>
      <c r="M1026" s="169"/>
      <c r="T1026" s="170"/>
      <c r="AT1026" s="165" t="s">
        <v>455</v>
      </c>
      <c r="AU1026" s="165" t="s">
        <v>90</v>
      </c>
      <c r="AV1026" s="13" t="s">
        <v>120</v>
      </c>
      <c r="AW1026" s="13" t="s">
        <v>37</v>
      </c>
      <c r="AX1026" s="13" t="s">
        <v>88</v>
      </c>
      <c r="AY1026" s="165" t="s">
        <v>309</v>
      </c>
    </row>
    <row r="1027" spans="2:65" s="1" customFormat="1" ht="21.75" customHeight="1" x14ac:dyDescent="0.2">
      <c r="B1027" s="137"/>
      <c r="C1027" s="138" t="s">
        <v>2438</v>
      </c>
      <c r="D1027" s="138" t="s">
        <v>311</v>
      </c>
      <c r="E1027" s="139" t="s">
        <v>2439</v>
      </c>
      <c r="F1027" s="140" t="s">
        <v>2440</v>
      </c>
      <c r="G1027" s="141" t="s">
        <v>360</v>
      </c>
      <c r="H1027" s="142">
        <v>378.21100000000001</v>
      </c>
      <c r="I1027" s="143"/>
      <c r="J1027" s="144">
        <f>ROUND(I1027*H1027,2)</f>
        <v>0</v>
      </c>
      <c r="K1027" s="140" t="s">
        <v>610</v>
      </c>
      <c r="L1027" s="33"/>
      <c r="M1027" s="145" t="s">
        <v>1</v>
      </c>
      <c r="N1027" s="146" t="s">
        <v>46</v>
      </c>
      <c r="P1027" s="147">
        <f>O1027*H1027</f>
        <v>0</v>
      </c>
      <c r="Q1027" s="147">
        <v>2.964E-2</v>
      </c>
      <c r="R1027" s="147">
        <f>Q1027*H1027</f>
        <v>11.21017404</v>
      </c>
      <c r="S1027" s="147">
        <v>0</v>
      </c>
      <c r="T1027" s="148">
        <f>S1027*H1027</f>
        <v>0</v>
      </c>
      <c r="AR1027" s="149" t="s">
        <v>346</v>
      </c>
      <c r="AT1027" s="149" t="s">
        <v>311</v>
      </c>
      <c r="AU1027" s="149" t="s">
        <v>90</v>
      </c>
      <c r="AY1027" s="17" t="s">
        <v>309</v>
      </c>
      <c r="BE1027" s="150">
        <f>IF(N1027="základní",J1027,0)</f>
        <v>0</v>
      </c>
      <c r="BF1027" s="150">
        <f>IF(N1027="snížená",J1027,0)</f>
        <v>0</v>
      </c>
      <c r="BG1027" s="150">
        <f>IF(N1027="zákl. přenesená",J1027,0)</f>
        <v>0</v>
      </c>
      <c r="BH1027" s="150">
        <f>IF(N1027="sníž. přenesená",J1027,0)</f>
        <v>0</v>
      </c>
      <c r="BI1027" s="150">
        <f>IF(N1027="nulová",J1027,0)</f>
        <v>0</v>
      </c>
      <c r="BJ1027" s="17" t="s">
        <v>88</v>
      </c>
      <c r="BK1027" s="150">
        <f>ROUND(I1027*H1027,2)</f>
        <v>0</v>
      </c>
      <c r="BL1027" s="17" t="s">
        <v>346</v>
      </c>
      <c r="BM1027" s="149" t="s">
        <v>2441</v>
      </c>
    </row>
    <row r="1028" spans="2:65" s="1" customFormat="1" x14ac:dyDescent="0.2">
      <c r="B1028" s="33"/>
      <c r="D1028" s="151" t="s">
        <v>316</v>
      </c>
      <c r="F1028" s="152" t="s">
        <v>2442</v>
      </c>
      <c r="I1028" s="153"/>
      <c r="L1028" s="33"/>
      <c r="M1028" s="154"/>
      <c r="T1028" s="57"/>
      <c r="AT1028" s="17" t="s">
        <v>316</v>
      </c>
      <c r="AU1028" s="17" t="s">
        <v>90</v>
      </c>
    </row>
    <row r="1029" spans="2:65" s="14" customFormat="1" x14ac:dyDescent="0.2">
      <c r="B1029" s="176"/>
      <c r="D1029" s="155" t="s">
        <v>455</v>
      </c>
      <c r="E1029" s="177" t="s">
        <v>1</v>
      </c>
      <c r="F1029" s="178" t="s">
        <v>2436</v>
      </c>
      <c r="H1029" s="177" t="s">
        <v>1</v>
      </c>
      <c r="I1029" s="179"/>
      <c r="L1029" s="176"/>
      <c r="M1029" s="180"/>
      <c r="T1029" s="181"/>
      <c r="AT1029" s="177" t="s">
        <v>455</v>
      </c>
      <c r="AU1029" s="177" t="s">
        <v>90</v>
      </c>
      <c r="AV1029" s="14" t="s">
        <v>88</v>
      </c>
      <c r="AW1029" s="14" t="s">
        <v>37</v>
      </c>
      <c r="AX1029" s="14" t="s">
        <v>81</v>
      </c>
      <c r="AY1029" s="177" t="s">
        <v>309</v>
      </c>
    </row>
    <row r="1030" spans="2:65" s="12" customFormat="1" x14ac:dyDescent="0.2">
      <c r="B1030" s="157"/>
      <c r="D1030" s="155" t="s">
        <v>455</v>
      </c>
      <c r="E1030" s="158" t="s">
        <v>1</v>
      </c>
      <c r="F1030" s="159" t="s">
        <v>2443</v>
      </c>
      <c r="H1030" s="160">
        <v>378.21100000000001</v>
      </c>
      <c r="I1030" s="161"/>
      <c r="L1030" s="157"/>
      <c r="M1030" s="162"/>
      <c r="T1030" s="163"/>
      <c r="AT1030" s="158" t="s">
        <v>455</v>
      </c>
      <c r="AU1030" s="158" t="s">
        <v>90</v>
      </c>
      <c r="AV1030" s="12" t="s">
        <v>90</v>
      </c>
      <c r="AW1030" s="12" t="s">
        <v>37</v>
      </c>
      <c r="AX1030" s="12" t="s">
        <v>81</v>
      </c>
      <c r="AY1030" s="158" t="s">
        <v>309</v>
      </c>
    </row>
    <row r="1031" spans="2:65" s="13" customFormat="1" x14ac:dyDescent="0.2">
      <c r="B1031" s="164"/>
      <c r="D1031" s="155" t="s">
        <v>455</v>
      </c>
      <c r="E1031" s="165" t="s">
        <v>1</v>
      </c>
      <c r="F1031" s="166" t="s">
        <v>457</v>
      </c>
      <c r="H1031" s="167">
        <v>378.21100000000001</v>
      </c>
      <c r="I1031" s="168"/>
      <c r="L1031" s="164"/>
      <c r="M1031" s="169"/>
      <c r="T1031" s="170"/>
      <c r="AT1031" s="165" t="s">
        <v>455</v>
      </c>
      <c r="AU1031" s="165" t="s">
        <v>90</v>
      </c>
      <c r="AV1031" s="13" t="s">
        <v>120</v>
      </c>
      <c r="AW1031" s="13" t="s">
        <v>37</v>
      </c>
      <c r="AX1031" s="13" t="s">
        <v>88</v>
      </c>
      <c r="AY1031" s="165" t="s">
        <v>309</v>
      </c>
    </row>
    <row r="1032" spans="2:65" s="1" customFormat="1" ht="16.5" customHeight="1" x14ac:dyDescent="0.2">
      <c r="B1032" s="137"/>
      <c r="C1032" s="138" t="s">
        <v>2444</v>
      </c>
      <c r="D1032" s="138" t="s">
        <v>311</v>
      </c>
      <c r="E1032" s="139" t="s">
        <v>2445</v>
      </c>
      <c r="F1032" s="140" t="s">
        <v>2446</v>
      </c>
      <c r="G1032" s="141" t="s">
        <v>360</v>
      </c>
      <c r="H1032" s="142">
        <v>361.75799999999998</v>
      </c>
      <c r="I1032" s="143"/>
      <c r="J1032" s="144">
        <f>ROUND(I1032*H1032,2)</f>
        <v>0</v>
      </c>
      <c r="K1032" s="140" t="s">
        <v>610</v>
      </c>
      <c r="L1032" s="33"/>
      <c r="M1032" s="145" t="s">
        <v>1</v>
      </c>
      <c r="N1032" s="146" t="s">
        <v>46</v>
      </c>
      <c r="P1032" s="147">
        <f>O1032*H1032</f>
        <v>0</v>
      </c>
      <c r="Q1032" s="147">
        <v>1E-4</v>
      </c>
      <c r="R1032" s="147">
        <f>Q1032*H1032</f>
        <v>3.6175800000000001E-2</v>
      </c>
      <c r="S1032" s="147">
        <v>0</v>
      </c>
      <c r="T1032" s="148">
        <f>S1032*H1032</f>
        <v>0</v>
      </c>
      <c r="AR1032" s="149" t="s">
        <v>346</v>
      </c>
      <c r="AT1032" s="149" t="s">
        <v>311</v>
      </c>
      <c r="AU1032" s="149" t="s">
        <v>90</v>
      </c>
      <c r="AY1032" s="17" t="s">
        <v>309</v>
      </c>
      <c r="BE1032" s="150">
        <f>IF(N1032="základní",J1032,0)</f>
        <v>0</v>
      </c>
      <c r="BF1032" s="150">
        <f>IF(N1032="snížená",J1032,0)</f>
        <v>0</v>
      </c>
      <c r="BG1032" s="150">
        <f>IF(N1032="zákl. přenesená",J1032,0)</f>
        <v>0</v>
      </c>
      <c r="BH1032" s="150">
        <f>IF(N1032="sníž. přenesená",J1032,0)</f>
        <v>0</v>
      </c>
      <c r="BI1032" s="150">
        <f>IF(N1032="nulová",J1032,0)</f>
        <v>0</v>
      </c>
      <c r="BJ1032" s="17" t="s">
        <v>88</v>
      </c>
      <c r="BK1032" s="150">
        <f>ROUND(I1032*H1032,2)</f>
        <v>0</v>
      </c>
      <c r="BL1032" s="17" t="s">
        <v>346</v>
      </c>
      <c r="BM1032" s="149" t="s">
        <v>2447</v>
      </c>
    </row>
    <row r="1033" spans="2:65" s="1" customFormat="1" x14ac:dyDescent="0.2">
      <c r="B1033" s="33"/>
      <c r="D1033" s="151" t="s">
        <v>316</v>
      </c>
      <c r="F1033" s="152" t="s">
        <v>2448</v>
      </c>
      <c r="I1033" s="153"/>
      <c r="L1033" s="33"/>
      <c r="M1033" s="154"/>
      <c r="T1033" s="57"/>
      <c r="AT1033" s="17" t="s">
        <v>316</v>
      </c>
      <c r="AU1033" s="17" t="s">
        <v>90</v>
      </c>
    </row>
    <row r="1034" spans="2:65" s="12" customFormat="1" x14ac:dyDescent="0.2">
      <c r="B1034" s="157"/>
      <c r="D1034" s="155" t="s">
        <v>455</v>
      </c>
      <c r="E1034" s="158" t="s">
        <v>1</v>
      </c>
      <c r="F1034" s="159" t="s">
        <v>2449</v>
      </c>
      <c r="H1034" s="160">
        <v>361.75799999999998</v>
      </c>
      <c r="I1034" s="161"/>
      <c r="L1034" s="157"/>
      <c r="M1034" s="162"/>
      <c r="T1034" s="163"/>
      <c r="AT1034" s="158" t="s">
        <v>455</v>
      </c>
      <c r="AU1034" s="158" t="s">
        <v>90</v>
      </c>
      <c r="AV1034" s="12" t="s">
        <v>90</v>
      </c>
      <c r="AW1034" s="12" t="s">
        <v>37</v>
      </c>
      <c r="AX1034" s="12" t="s">
        <v>81</v>
      </c>
      <c r="AY1034" s="158" t="s">
        <v>309</v>
      </c>
    </row>
    <row r="1035" spans="2:65" s="13" customFormat="1" x14ac:dyDescent="0.2">
      <c r="B1035" s="164"/>
      <c r="D1035" s="155" t="s">
        <v>455</v>
      </c>
      <c r="E1035" s="165" t="s">
        <v>1</v>
      </c>
      <c r="F1035" s="166" t="s">
        <v>457</v>
      </c>
      <c r="H1035" s="167">
        <v>361.75799999999998</v>
      </c>
      <c r="I1035" s="168"/>
      <c r="L1035" s="164"/>
      <c r="M1035" s="169"/>
      <c r="T1035" s="170"/>
      <c r="AT1035" s="165" t="s">
        <v>455</v>
      </c>
      <c r="AU1035" s="165" t="s">
        <v>90</v>
      </c>
      <c r="AV1035" s="13" t="s">
        <v>120</v>
      </c>
      <c r="AW1035" s="13" t="s">
        <v>37</v>
      </c>
      <c r="AX1035" s="13" t="s">
        <v>88</v>
      </c>
      <c r="AY1035" s="165" t="s">
        <v>309</v>
      </c>
    </row>
    <row r="1036" spans="2:65" s="1" customFormat="1" ht="16.5" customHeight="1" x14ac:dyDescent="0.2">
      <c r="B1036" s="137"/>
      <c r="C1036" s="138" t="s">
        <v>2450</v>
      </c>
      <c r="D1036" s="138" t="s">
        <v>311</v>
      </c>
      <c r="E1036" s="139" t="s">
        <v>2451</v>
      </c>
      <c r="F1036" s="140" t="s">
        <v>2452</v>
      </c>
      <c r="G1036" s="141" t="s">
        <v>360</v>
      </c>
      <c r="H1036" s="142">
        <v>29.998000000000001</v>
      </c>
      <c r="I1036" s="143"/>
      <c r="J1036" s="144">
        <f>ROUND(I1036*H1036,2)</f>
        <v>0</v>
      </c>
      <c r="K1036" s="140" t="s">
        <v>610</v>
      </c>
      <c r="L1036" s="33"/>
      <c r="M1036" s="145" t="s">
        <v>1</v>
      </c>
      <c r="N1036" s="146" t="s">
        <v>46</v>
      </c>
      <c r="P1036" s="147">
        <f>O1036*H1036</f>
        <v>0</v>
      </c>
      <c r="Q1036" s="147">
        <v>2.614E-2</v>
      </c>
      <c r="R1036" s="147">
        <f>Q1036*H1036</f>
        <v>0.78414771999999999</v>
      </c>
      <c r="S1036" s="147">
        <v>0</v>
      </c>
      <c r="T1036" s="148">
        <f>S1036*H1036</f>
        <v>0</v>
      </c>
      <c r="AR1036" s="149" t="s">
        <v>346</v>
      </c>
      <c r="AT1036" s="149" t="s">
        <v>311</v>
      </c>
      <c r="AU1036" s="149" t="s">
        <v>90</v>
      </c>
      <c r="AY1036" s="17" t="s">
        <v>309</v>
      </c>
      <c r="BE1036" s="150">
        <f>IF(N1036="základní",J1036,0)</f>
        <v>0</v>
      </c>
      <c r="BF1036" s="150">
        <f>IF(N1036="snížená",J1036,0)</f>
        <v>0</v>
      </c>
      <c r="BG1036" s="150">
        <f>IF(N1036="zákl. přenesená",J1036,0)</f>
        <v>0</v>
      </c>
      <c r="BH1036" s="150">
        <f>IF(N1036="sníž. přenesená",J1036,0)</f>
        <v>0</v>
      </c>
      <c r="BI1036" s="150">
        <f>IF(N1036="nulová",J1036,0)</f>
        <v>0</v>
      </c>
      <c r="BJ1036" s="17" t="s">
        <v>88</v>
      </c>
      <c r="BK1036" s="150">
        <f>ROUND(I1036*H1036,2)</f>
        <v>0</v>
      </c>
      <c r="BL1036" s="17" t="s">
        <v>346</v>
      </c>
      <c r="BM1036" s="149" t="s">
        <v>2453</v>
      </c>
    </row>
    <row r="1037" spans="2:65" s="1" customFormat="1" x14ac:dyDescent="0.2">
      <c r="B1037" s="33"/>
      <c r="D1037" s="151" t="s">
        <v>316</v>
      </c>
      <c r="F1037" s="152" t="s">
        <v>2454</v>
      </c>
      <c r="I1037" s="153"/>
      <c r="L1037" s="33"/>
      <c r="M1037" s="154"/>
      <c r="T1037" s="57"/>
      <c r="AT1037" s="17" t="s">
        <v>316</v>
      </c>
      <c r="AU1037" s="17" t="s">
        <v>90</v>
      </c>
    </row>
    <row r="1038" spans="2:65" s="14" customFormat="1" x14ac:dyDescent="0.2">
      <c r="B1038" s="176"/>
      <c r="D1038" s="155" t="s">
        <v>455</v>
      </c>
      <c r="E1038" s="177" t="s">
        <v>1</v>
      </c>
      <c r="F1038" s="178" t="s">
        <v>2436</v>
      </c>
      <c r="H1038" s="177" t="s">
        <v>1</v>
      </c>
      <c r="I1038" s="179"/>
      <c r="L1038" s="176"/>
      <c r="M1038" s="180"/>
      <c r="T1038" s="181"/>
      <c r="AT1038" s="177" t="s">
        <v>455</v>
      </c>
      <c r="AU1038" s="177" t="s">
        <v>90</v>
      </c>
      <c r="AV1038" s="14" t="s">
        <v>88</v>
      </c>
      <c r="AW1038" s="14" t="s">
        <v>37</v>
      </c>
      <c r="AX1038" s="14" t="s">
        <v>81</v>
      </c>
      <c r="AY1038" s="177" t="s">
        <v>309</v>
      </c>
    </row>
    <row r="1039" spans="2:65" s="12" customFormat="1" x14ac:dyDescent="0.2">
      <c r="B1039" s="157"/>
      <c r="D1039" s="155" t="s">
        <v>455</v>
      </c>
      <c r="E1039" s="158" t="s">
        <v>1</v>
      </c>
      <c r="F1039" s="159" t="s">
        <v>2455</v>
      </c>
      <c r="H1039" s="160">
        <v>29.998000000000001</v>
      </c>
      <c r="I1039" s="161"/>
      <c r="L1039" s="157"/>
      <c r="M1039" s="162"/>
      <c r="T1039" s="163"/>
      <c r="AT1039" s="158" t="s">
        <v>455</v>
      </c>
      <c r="AU1039" s="158" t="s">
        <v>90</v>
      </c>
      <c r="AV1039" s="12" t="s">
        <v>90</v>
      </c>
      <c r="AW1039" s="12" t="s">
        <v>37</v>
      </c>
      <c r="AX1039" s="12" t="s">
        <v>81</v>
      </c>
      <c r="AY1039" s="158" t="s">
        <v>309</v>
      </c>
    </row>
    <row r="1040" spans="2:65" s="13" customFormat="1" x14ac:dyDescent="0.2">
      <c r="B1040" s="164"/>
      <c r="D1040" s="155" t="s">
        <v>455</v>
      </c>
      <c r="E1040" s="165" t="s">
        <v>1</v>
      </c>
      <c r="F1040" s="166" t="s">
        <v>457</v>
      </c>
      <c r="H1040" s="167">
        <v>29.998000000000001</v>
      </c>
      <c r="I1040" s="168"/>
      <c r="L1040" s="164"/>
      <c r="M1040" s="169"/>
      <c r="T1040" s="170"/>
      <c r="AT1040" s="165" t="s">
        <v>455</v>
      </c>
      <c r="AU1040" s="165" t="s">
        <v>90</v>
      </c>
      <c r="AV1040" s="13" t="s">
        <v>120</v>
      </c>
      <c r="AW1040" s="13" t="s">
        <v>37</v>
      </c>
      <c r="AX1040" s="13" t="s">
        <v>88</v>
      </c>
      <c r="AY1040" s="165" t="s">
        <v>309</v>
      </c>
    </row>
    <row r="1041" spans="2:65" s="1" customFormat="1" ht="16.5" customHeight="1" x14ac:dyDescent="0.2">
      <c r="B1041" s="137"/>
      <c r="C1041" s="138" t="s">
        <v>2456</v>
      </c>
      <c r="D1041" s="138" t="s">
        <v>311</v>
      </c>
      <c r="E1041" s="139" t="s">
        <v>2457</v>
      </c>
      <c r="F1041" s="140" t="s">
        <v>2458</v>
      </c>
      <c r="G1041" s="141" t="s">
        <v>360</v>
      </c>
      <c r="H1041" s="142">
        <v>1145.98</v>
      </c>
      <c r="I1041" s="143"/>
      <c r="J1041" s="144">
        <f>ROUND(I1041*H1041,2)</f>
        <v>0</v>
      </c>
      <c r="K1041" s="140" t="s">
        <v>610</v>
      </c>
      <c r="L1041" s="33"/>
      <c r="M1041" s="145" t="s">
        <v>1</v>
      </c>
      <c r="N1041" s="146" t="s">
        <v>46</v>
      </c>
      <c r="P1041" s="147">
        <f>O1041*H1041</f>
        <v>0</v>
      </c>
      <c r="Q1041" s="147">
        <v>1.5769999999999999E-2</v>
      </c>
      <c r="R1041" s="147">
        <f>Q1041*H1041</f>
        <v>18.072104599999999</v>
      </c>
      <c r="S1041" s="147">
        <v>0</v>
      </c>
      <c r="T1041" s="148">
        <f>S1041*H1041</f>
        <v>0</v>
      </c>
      <c r="AR1041" s="149" t="s">
        <v>346</v>
      </c>
      <c r="AT1041" s="149" t="s">
        <v>311</v>
      </c>
      <c r="AU1041" s="149" t="s">
        <v>90</v>
      </c>
      <c r="AY1041" s="17" t="s">
        <v>309</v>
      </c>
      <c r="BE1041" s="150">
        <f>IF(N1041="základní",J1041,0)</f>
        <v>0</v>
      </c>
      <c r="BF1041" s="150">
        <f>IF(N1041="snížená",J1041,0)</f>
        <v>0</v>
      </c>
      <c r="BG1041" s="150">
        <f>IF(N1041="zákl. přenesená",J1041,0)</f>
        <v>0</v>
      </c>
      <c r="BH1041" s="150">
        <f>IF(N1041="sníž. přenesená",J1041,0)</f>
        <v>0</v>
      </c>
      <c r="BI1041" s="150">
        <f>IF(N1041="nulová",J1041,0)</f>
        <v>0</v>
      </c>
      <c r="BJ1041" s="17" t="s">
        <v>88</v>
      </c>
      <c r="BK1041" s="150">
        <f>ROUND(I1041*H1041,2)</f>
        <v>0</v>
      </c>
      <c r="BL1041" s="17" t="s">
        <v>346</v>
      </c>
      <c r="BM1041" s="149" t="s">
        <v>2459</v>
      </c>
    </row>
    <row r="1042" spans="2:65" s="1" customFormat="1" x14ac:dyDescent="0.2">
      <c r="B1042" s="33"/>
      <c r="D1042" s="151" t="s">
        <v>316</v>
      </c>
      <c r="F1042" s="152" t="s">
        <v>2460</v>
      </c>
      <c r="I1042" s="153"/>
      <c r="L1042" s="33"/>
      <c r="M1042" s="154"/>
      <c r="T1042" s="57"/>
      <c r="AT1042" s="17" t="s">
        <v>316</v>
      </c>
      <c r="AU1042" s="17" t="s">
        <v>90</v>
      </c>
    </row>
    <row r="1043" spans="2:65" s="12" customFormat="1" x14ac:dyDescent="0.2">
      <c r="B1043" s="157"/>
      <c r="D1043" s="155" t="s">
        <v>455</v>
      </c>
      <c r="E1043" s="158" t="s">
        <v>1</v>
      </c>
      <c r="F1043" s="159" t="s">
        <v>2461</v>
      </c>
      <c r="H1043" s="160">
        <v>1041.8</v>
      </c>
      <c r="I1043" s="161"/>
      <c r="L1043" s="157"/>
      <c r="M1043" s="162"/>
      <c r="T1043" s="163"/>
      <c r="AT1043" s="158" t="s">
        <v>455</v>
      </c>
      <c r="AU1043" s="158" t="s">
        <v>90</v>
      </c>
      <c r="AV1043" s="12" t="s">
        <v>90</v>
      </c>
      <c r="AW1043" s="12" t="s">
        <v>37</v>
      </c>
      <c r="AX1043" s="12" t="s">
        <v>81</v>
      </c>
      <c r="AY1043" s="158" t="s">
        <v>309</v>
      </c>
    </row>
    <row r="1044" spans="2:65" s="15" customFormat="1" x14ac:dyDescent="0.2">
      <c r="B1044" s="192"/>
      <c r="D1044" s="155" t="s">
        <v>455</v>
      </c>
      <c r="E1044" s="193" t="s">
        <v>1</v>
      </c>
      <c r="F1044" s="194" t="s">
        <v>679</v>
      </c>
      <c r="H1044" s="195">
        <v>1041.8</v>
      </c>
      <c r="I1044" s="196"/>
      <c r="L1044" s="192"/>
      <c r="M1044" s="197"/>
      <c r="T1044" s="198"/>
      <c r="AT1044" s="193" t="s">
        <v>455</v>
      </c>
      <c r="AU1044" s="193" t="s">
        <v>90</v>
      </c>
      <c r="AV1044" s="15" t="s">
        <v>101</v>
      </c>
      <c r="AW1044" s="15" t="s">
        <v>37</v>
      </c>
      <c r="AX1044" s="15" t="s">
        <v>81</v>
      </c>
      <c r="AY1044" s="193" t="s">
        <v>309</v>
      </c>
    </row>
    <row r="1045" spans="2:65" s="12" customFormat="1" x14ac:dyDescent="0.2">
      <c r="B1045" s="157"/>
      <c r="D1045" s="155" t="s">
        <v>455</v>
      </c>
      <c r="E1045" s="158" t="s">
        <v>1</v>
      </c>
      <c r="F1045" s="159" t="s">
        <v>2462</v>
      </c>
      <c r="H1045" s="160">
        <v>104.18</v>
      </c>
      <c r="I1045" s="161"/>
      <c r="L1045" s="157"/>
      <c r="M1045" s="162"/>
      <c r="T1045" s="163"/>
      <c r="AT1045" s="158" t="s">
        <v>455</v>
      </c>
      <c r="AU1045" s="158" t="s">
        <v>90</v>
      </c>
      <c r="AV1045" s="12" t="s">
        <v>90</v>
      </c>
      <c r="AW1045" s="12" t="s">
        <v>37</v>
      </c>
      <c r="AX1045" s="12" t="s">
        <v>81</v>
      </c>
      <c r="AY1045" s="158" t="s">
        <v>309</v>
      </c>
    </row>
    <row r="1046" spans="2:65" s="15" customFormat="1" x14ac:dyDescent="0.2">
      <c r="B1046" s="192"/>
      <c r="D1046" s="155" t="s">
        <v>455</v>
      </c>
      <c r="E1046" s="193" t="s">
        <v>1</v>
      </c>
      <c r="F1046" s="194" t="s">
        <v>679</v>
      </c>
      <c r="H1046" s="195">
        <v>104.18</v>
      </c>
      <c r="I1046" s="196"/>
      <c r="L1046" s="192"/>
      <c r="M1046" s="197"/>
      <c r="T1046" s="198"/>
      <c r="AT1046" s="193" t="s">
        <v>455</v>
      </c>
      <c r="AU1046" s="193" t="s">
        <v>90</v>
      </c>
      <c r="AV1046" s="15" t="s">
        <v>101</v>
      </c>
      <c r="AW1046" s="15" t="s">
        <v>37</v>
      </c>
      <c r="AX1046" s="15" t="s">
        <v>81</v>
      </c>
      <c r="AY1046" s="193" t="s">
        <v>309</v>
      </c>
    </row>
    <row r="1047" spans="2:65" s="13" customFormat="1" x14ac:dyDescent="0.2">
      <c r="B1047" s="164"/>
      <c r="D1047" s="155" t="s">
        <v>455</v>
      </c>
      <c r="E1047" s="165" t="s">
        <v>1</v>
      </c>
      <c r="F1047" s="166" t="s">
        <v>457</v>
      </c>
      <c r="H1047" s="167">
        <v>1145.98</v>
      </c>
      <c r="I1047" s="168"/>
      <c r="L1047" s="164"/>
      <c r="M1047" s="169"/>
      <c r="T1047" s="170"/>
      <c r="AT1047" s="165" t="s">
        <v>455</v>
      </c>
      <c r="AU1047" s="165" t="s">
        <v>90</v>
      </c>
      <c r="AV1047" s="13" t="s">
        <v>120</v>
      </c>
      <c r="AW1047" s="13" t="s">
        <v>37</v>
      </c>
      <c r="AX1047" s="13" t="s">
        <v>88</v>
      </c>
      <c r="AY1047" s="165" t="s">
        <v>309</v>
      </c>
    </row>
    <row r="1048" spans="2:65" s="1" customFormat="1" ht="21.75" customHeight="1" x14ac:dyDescent="0.2">
      <c r="B1048" s="137"/>
      <c r="C1048" s="138" t="s">
        <v>2463</v>
      </c>
      <c r="D1048" s="138" t="s">
        <v>311</v>
      </c>
      <c r="E1048" s="139" t="s">
        <v>2464</v>
      </c>
      <c r="F1048" s="140" t="s">
        <v>2465</v>
      </c>
      <c r="G1048" s="141" t="s">
        <v>360</v>
      </c>
      <c r="H1048" s="142">
        <v>164.21700000000001</v>
      </c>
      <c r="I1048" s="143"/>
      <c r="J1048" s="144">
        <f>ROUND(I1048*H1048,2)</f>
        <v>0</v>
      </c>
      <c r="K1048" s="140" t="s">
        <v>610</v>
      </c>
      <c r="L1048" s="33"/>
      <c r="M1048" s="145" t="s">
        <v>1</v>
      </c>
      <c r="N1048" s="146" t="s">
        <v>46</v>
      </c>
      <c r="P1048" s="147">
        <f>O1048*H1048</f>
        <v>0</v>
      </c>
      <c r="Q1048" s="147">
        <v>1.661E-2</v>
      </c>
      <c r="R1048" s="147">
        <f>Q1048*H1048</f>
        <v>2.7276443700000002</v>
      </c>
      <c r="S1048" s="147">
        <v>0</v>
      </c>
      <c r="T1048" s="148">
        <f>S1048*H1048</f>
        <v>0</v>
      </c>
      <c r="AR1048" s="149" t="s">
        <v>346</v>
      </c>
      <c r="AT1048" s="149" t="s">
        <v>311</v>
      </c>
      <c r="AU1048" s="149" t="s">
        <v>90</v>
      </c>
      <c r="AY1048" s="17" t="s">
        <v>309</v>
      </c>
      <c r="BE1048" s="150">
        <f>IF(N1048="základní",J1048,0)</f>
        <v>0</v>
      </c>
      <c r="BF1048" s="150">
        <f>IF(N1048="snížená",J1048,0)</f>
        <v>0</v>
      </c>
      <c r="BG1048" s="150">
        <f>IF(N1048="zákl. přenesená",J1048,0)</f>
        <v>0</v>
      </c>
      <c r="BH1048" s="150">
        <f>IF(N1048="sníž. přenesená",J1048,0)</f>
        <v>0</v>
      </c>
      <c r="BI1048" s="150">
        <f>IF(N1048="nulová",J1048,0)</f>
        <v>0</v>
      </c>
      <c r="BJ1048" s="17" t="s">
        <v>88</v>
      </c>
      <c r="BK1048" s="150">
        <f>ROUND(I1048*H1048,2)</f>
        <v>0</v>
      </c>
      <c r="BL1048" s="17" t="s">
        <v>346</v>
      </c>
      <c r="BM1048" s="149" t="s">
        <v>2466</v>
      </c>
    </row>
    <row r="1049" spans="2:65" s="1" customFormat="1" x14ac:dyDescent="0.2">
      <c r="B1049" s="33"/>
      <c r="D1049" s="151" t="s">
        <v>316</v>
      </c>
      <c r="F1049" s="152" t="s">
        <v>2467</v>
      </c>
      <c r="I1049" s="153"/>
      <c r="L1049" s="33"/>
      <c r="M1049" s="154"/>
      <c r="T1049" s="57"/>
      <c r="AT1049" s="17" t="s">
        <v>316</v>
      </c>
      <c r="AU1049" s="17" t="s">
        <v>90</v>
      </c>
    </row>
    <row r="1050" spans="2:65" s="1" customFormat="1" ht="39" x14ac:dyDescent="0.2">
      <c r="B1050" s="33"/>
      <c r="D1050" s="155" t="s">
        <v>318</v>
      </c>
      <c r="F1050" s="156" t="s">
        <v>2468</v>
      </c>
      <c r="I1050" s="153"/>
      <c r="L1050" s="33"/>
      <c r="M1050" s="154"/>
      <c r="T1050" s="57"/>
      <c r="AT1050" s="17" t="s">
        <v>318</v>
      </c>
      <c r="AU1050" s="17" t="s">
        <v>90</v>
      </c>
    </row>
    <row r="1051" spans="2:65" s="14" customFormat="1" x14ac:dyDescent="0.2">
      <c r="B1051" s="176"/>
      <c r="D1051" s="155" t="s">
        <v>455</v>
      </c>
      <c r="E1051" s="177" t="s">
        <v>1</v>
      </c>
      <c r="F1051" s="178" t="s">
        <v>2469</v>
      </c>
      <c r="H1051" s="177" t="s">
        <v>1</v>
      </c>
      <c r="I1051" s="179"/>
      <c r="L1051" s="176"/>
      <c r="M1051" s="180"/>
      <c r="T1051" s="181"/>
      <c r="AT1051" s="177" t="s">
        <v>455</v>
      </c>
      <c r="AU1051" s="177" t="s">
        <v>90</v>
      </c>
      <c r="AV1051" s="14" t="s">
        <v>88</v>
      </c>
      <c r="AW1051" s="14" t="s">
        <v>37</v>
      </c>
      <c r="AX1051" s="14" t="s">
        <v>81</v>
      </c>
      <c r="AY1051" s="177" t="s">
        <v>309</v>
      </c>
    </row>
    <row r="1052" spans="2:65" s="12" customFormat="1" x14ac:dyDescent="0.2">
      <c r="B1052" s="157"/>
      <c r="D1052" s="155" t="s">
        <v>455</v>
      </c>
      <c r="E1052" s="158" t="s">
        <v>1</v>
      </c>
      <c r="F1052" s="159" t="s">
        <v>2470</v>
      </c>
      <c r="H1052" s="160">
        <v>29.782</v>
      </c>
      <c r="I1052" s="161"/>
      <c r="L1052" s="157"/>
      <c r="M1052" s="162"/>
      <c r="T1052" s="163"/>
      <c r="AT1052" s="158" t="s">
        <v>455</v>
      </c>
      <c r="AU1052" s="158" t="s">
        <v>90</v>
      </c>
      <c r="AV1052" s="12" t="s">
        <v>90</v>
      </c>
      <c r="AW1052" s="12" t="s">
        <v>37</v>
      </c>
      <c r="AX1052" s="12" t="s">
        <v>81</v>
      </c>
      <c r="AY1052" s="158" t="s">
        <v>309</v>
      </c>
    </row>
    <row r="1053" spans="2:65" s="12" customFormat="1" x14ac:dyDescent="0.2">
      <c r="B1053" s="157"/>
      <c r="D1053" s="155" t="s">
        <v>455</v>
      </c>
      <c r="E1053" s="158" t="s">
        <v>1</v>
      </c>
      <c r="F1053" s="159" t="s">
        <v>2471</v>
      </c>
      <c r="H1053" s="160">
        <v>134.435</v>
      </c>
      <c r="I1053" s="161"/>
      <c r="L1053" s="157"/>
      <c r="M1053" s="162"/>
      <c r="T1053" s="163"/>
      <c r="AT1053" s="158" t="s">
        <v>455</v>
      </c>
      <c r="AU1053" s="158" t="s">
        <v>90</v>
      </c>
      <c r="AV1053" s="12" t="s">
        <v>90</v>
      </c>
      <c r="AW1053" s="12" t="s">
        <v>37</v>
      </c>
      <c r="AX1053" s="12" t="s">
        <v>81</v>
      </c>
      <c r="AY1053" s="158" t="s">
        <v>309</v>
      </c>
    </row>
    <row r="1054" spans="2:65" s="13" customFormat="1" x14ac:dyDescent="0.2">
      <c r="B1054" s="164"/>
      <c r="D1054" s="155" t="s">
        <v>455</v>
      </c>
      <c r="E1054" s="165" t="s">
        <v>1</v>
      </c>
      <c r="F1054" s="166" t="s">
        <v>457</v>
      </c>
      <c r="H1054" s="167">
        <v>164.21700000000001</v>
      </c>
      <c r="I1054" s="168"/>
      <c r="L1054" s="164"/>
      <c r="M1054" s="169"/>
      <c r="T1054" s="170"/>
      <c r="AT1054" s="165" t="s">
        <v>455</v>
      </c>
      <c r="AU1054" s="165" t="s">
        <v>90</v>
      </c>
      <c r="AV1054" s="13" t="s">
        <v>120</v>
      </c>
      <c r="AW1054" s="13" t="s">
        <v>37</v>
      </c>
      <c r="AX1054" s="13" t="s">
        <v>88</v>
      </c>
      <c r="AY1054" s="165" t="s">
        <v>309</v>
      </c>
    </row>
    <row r="1055" spans="2:65" s="1" customFormat="1" ht="16.5" customHeight="1" x14ac:dyDescent="0.2">
      <c r="B1055" s="137"/>
      <c r="C1055" s="138" t="s">
        <v>2472</v>
      </c>
      <c r="D1055" s="138" t="s">
        <v>311</v>
      </c>
      <c r="E1055" s="139" t="s">
        <v>2473</v>
      </c>
      <c r="F1055" s="140" t="s">
        <v>2474</v>
      </c>
      <c r="G1055" s="141" t="s">
        <v>360</v>
      </c>
      <c r="H1055" s="142">
        <v>2322.6979999999999</v>
      </c>
      <c r="I1055" s="143"/>
      <c r="J1055" s="144">
        <f>ROUND(I1055*H1055,2)</f>
        <v>0</v>
      </c>
      <c r="K1055" s="140" t="s">
        <v>610</v>
      </c>
      <c r="L1055" s="33"/>
      <c r="M1055" s="145" t="s">
        <v>1</v>
      </c>
      <c r="N1055" s="146" t="s">
        <v>46</v>
      </c>
      <c r="P1055" s="147">
        <f>O1055*H1055</f>
        <v>0</v>
      </c>
      <c r="Q1055" s="147">
        <v>1E-4</v>
      </c>
      <c r="R1055" s="147">
        <f>Q1055*H1055</f>
        <v>0.2322698</v>
      </c>
      <c r="S1055" s="147">
        <v>0</v>
      </c>
      <c r="T1055" s="148">
        <f>S1055*H1055</f>
        <v>0</v>
      </c>
      <c r="AR1055" s="149" t="s">
        <v>346</v>
      </c>
      <c r="AT1055" s="149" t="s">
        <v>311</v>
      </c>
      <c r="AU1055" s="149" t="s">
        <v>90</v>
      </c>
      <c r="AY1055" s="17" t="s">
        <v>309</v>
      </c>
      <c r="BE1055" s="150">
        <f>IF(N1055="základní",J1055,0)</f>
        <v>0</v>
      </c>
      <c r="BF1055" s="150">
        <f>IF(N1055="snížená",J1055,0)</f>
        <v>0</v>
      </c>
      <c r="BG1055" s="150">
        <f>IF(N1055="zákl. přenesená",J1055,0)</f>
        <v>0</v>
      </c>
      <c r="BH1055" s="150">
        <f>IF(N1055="sníž. přenesená",J1055,0)</f>
        <v>0</v>
      </c>
      <c r="BI1055" s="150">
        <f>IF(N1055="nulová",J1055,0)</f>
        <v>0</v>
      </c>
      <c r="BJ1055" s="17" t="s">
        <v>88</v>
      </c>
      <c r="BK1055" s="150">
        <f>ROUND(I1055*H1055,2)</f>
        <v>0</v>
      </c>
      <c r="BL1055" s="17" t="s">
        <v>346</v>
      </c>
      <c r="BM1055" s="149" t="s">
        <v>2475</v>
      </c>
    </row>
    <row r="1056" spans="2:65" s="1" customFormat="1" x14ac:dyDescent="0.2">
      <c r="B1056" s="33"/>
      <c r="D1056" s="151" t="s">
        <v>316</v>
      </c>
      <c r="F1056" s="152" t="s">
        <v>2476</v>
      </c>
      <c r="I1056" s="153"/>
      <c r="L1056" s="33"/>
      <c r="M1056" s="154"/>
      <c r="T1056" s="57"/>
      <c r="AT1056" s="17" t="s">
        <v>316</v>
      </c>
      <c r="AU1056" s="17" t="s">
        <v>90</v>
      </c>
    </row>
    <row r="1057" spans="2:65" s="12" customFormat="1" x14ac:dyDescent="0.2">
      <c r="B1057" s="157"/>
      <c r="D1057" s="155" t="s">
        <v>455</v>
      </c>
      <c r="E1057" s="158" t="s">
        <v>1</v>
      </c>
      <c r="F1057" s="159" t="s">
        <v>2477</v>
      </c>
      <c r="H1057" s="160">
        <v>2322.6979999999999</v>
      </c>
      <c r="I1057" s="161"/>
      <c r="L1057" s="157"/>
      <c r="M1057" s="162"/>
      <c r="T1057" s="163"/>
      <c r="AT1057" s="158" t="s">
        <v>455</v>
      </c>
      <c r="AU1057" s="158" t="s">
        <v>90</v>
      </c>
      <c r="AV1057" s="12" t="s">
        <v>90</v>
      </c>
      <c r="AW1057" s="12" t="s">
        <v>37</v>
      </c>
      <c r="AX1057" s="12" t="s">
        <v>81</v>
      </c>
      <c r="AY1057" s="158" t="s">
        <v>309</v>
      </c>
    </row>
    <row r="1058" spans="2:65" s="13" customFormat="1" x14ac:dyDescent="0.2">
      <c r="B1058" s="164"/>
      <c r="D1058" s="155" t="s">
        <v>455</v>
      </c>
      <c r="E1058" s="165" t="s">
        <v>1</v>
      </c>
      <c r="F1058" s="166" t="s">
        <v>457</v>
      </c>
      <c r="H1058" s="167">
        <v>2322.6979999999999</v>
      </c>
      <c r="I1058" s="168"/>
      <c r="L1058" s="164"/>
      <c r="M1058" s="169"/>
      <c r="T1058" s="170"/>
      <c r="AT1058" s="165" t="s">
        <v>455</v>
      </c>
      <c r="AU1058" s="165" t="s">
        <v>90</v>
      </c>
      <c r="AV1058" s="13" t="s">
        <v>120</v>
      </c>
      <c r="AW1058" s="13" t="s">
        <v>37</v>
      </c>
      <c r="AX1058" s="13" t="s">
        <v>88</v>
      </c>
      <c r="AY1058" s="165" t="s">
        <v>309</v>
      </c>
    </row>
    <row r="1059" spans="2:65" s="1" customFormat="1" ht="16.5" customHeight="1" x14ac:dyDescent="0.2">
      <c r="B1059" s="137"/>
      <c r="C1059" s="138" t="s">
        <v>2478</v>
      </c>
      <c r="D1059" s="138" t="s">
        <v>311</v>
      </c>
      <c r="E1059" s="139" t="s">
        <v>2479</v>
      </c>
      <c r="F1059" s="140" t="s">
        <v>2480</v>
      </c>
      <c r="G1059" s="141" t="s">
        <v>434</v>
      </c>
      <c r="H1059" s="142">
        <v>555</v>
      </c>
      <c r="I1059" s="143"/>
      <c r="J1059" s="144">
        <f>ROUND(I1059*H1059,2)</f>
        <v>0</v>
      </c>
      <c r="K1059" s="140" t="s">
        <v>610</v>
      </c>
      <c r="L1059" s="33"/>
      <c r="M1059" s="145" t="s">
        <v>1</v>
      </c>
      <c r="N1059" s="146" t="s">
        <v>46</v>
      </c>
      <c r="P1059" s="147">
        <f>O1059*H1059</f>
        <v>0</v>
      </c>
      <c r="Q1059" s="147">
        <v>4.3800000000000002E-3</v>
      </c>
      <c r="R1059" s="147">
        <f>Q1059*H1059</f>
        <v>2.4309000000000003</v>
      </c>
      <c r="S1059" s="147">
        <v>0</v>
      </c>
      <c r="T1059" s="148">
        <f>S1059*H1059</f>
        <v>0</v>
      </c>
      <c r="AR1059" s="149" t="s">
        <v>346</v>
      </c>
      <c r="AT1059" s="149" t="s">
        <v>311</v>
      </c>
      <c r="AU1059" s="149" t="s">
        <v>90</v>
      </c>
      <c r="AY1059" s="17" t="s">
        <v>309</v>
      </c>
      <c r="BE1059" s="150">
        <f>IF(N1059="základní",J1059,0)</f>
        <v>0</v>
      </c>
      <c r="BF1059" s="150">
        <f>IF(N1059="snížená",J1059,0)</f>
        <v>0</v>
      </c>
      <c r="BG1059" s="150">
        <f>IF(N1059="zákl. přenesená",J1059,0)</f>
        <v>0</v>
      </c>
      <c r="BH1059" s="150">
        <f>IF(N1059="sníž. přenesená",J1059,0)</f>
        <v>0</v>
      </c>
      <c r="BI1059" s="150">
        <f>IF(N1059="nulová",J1059,0)</f>
        <v>0</v>
      </c>
      <c r="BJ1059" s="17" t="s">
        <v>88</v>
      </c>
      <c r="BK1059" s="150">
        <f>ROUND(I1059*H1059,2)</f>
        <v>0</v>
      </c>
      <c r="BL1059" s="17" t="s">
        <v>346</v>
      </c>
      <c r="BM1059" s="149" t="s">
        <v>2481</v>
      </c>
    </row>
    <row r="1060" spans="2:65" s="1" customFormat="1" x14ac:dyDescent="0.2">
      <c r="B1060" s="33"/>
      <c r="D1060" s="151" t="s">
        <v>316</v>
      </c>
      <c r="F1060" s="152" t="s">
        <v>2482</v>
      </c>
      <c r="I1060" s="153"/>
      <c r="L1060" s="33"/>
      <c r="M1060" s="154"/>
      <c r="T1060" s="57"/>
      <c r="AT1060" s="17" t="s">
        <v>316</v>
      </c>
      <c r="AU1060" s="17" t="s">
        <v>90</v>
      </c>
    </row>
    <row r="1061" spans="2:65" s="1" customFormat="1" ht="24.2" customHeight="1" x14ac:dyDescent="0.2">
      <c r="B1061" s="137"/>
      <c r="C1061" s="138" t="s">
        <v>2483</v>
      </c>
      <c r="D1061" s="138" t="s">
        <v>311</v>
      </c>
      <c r="E1061" s="139" t="s">
        <v>2484</v>
      </c>
      <c r="F1061" s="140" t="s">
        <v>2485</v>
      </c>
      <c r="G1061" s="141" t="s">
        <v>360</v>
      </c>
      <c r="H1061" s="142">
        <v>452.14299999999997</v>
      </c>
      <c r="I1061" s="143"/>
      <c r="J1061" s="144">
        <f>ROUND(I1061*H1061,2)</f>
        <v>0</v>
      </c>
      <c r="K1061" s="140" t="s">
        <v>610</v>
      </c>
      <c r="L1061" s="33"/>
      <c r="M1061" s="145" t="s">
        <v>1</v>
      </c>
      <c r="N1061" s="146" t="s">
        <v>46</v>
      </c>
      <c r="P1061" s="147">
        <f>O1061*H1061</f>
        <v>0</v>
      </c>
      <c r="Q1061" s="147">
        <v>3.5209999999999998E-2</v>
      </c>
      <c r="R1061" s="147">
        <f>Q1061*H1061</f>
        <v>15.919955029999999</v>
      </c>
      <c r="S1061" s="147">
        <v>0</v>
      </c>
      <c r="T1061" s="148">
        <f>S1061*H1061</f>
        <v>0</v>
      </c>
      <c r="AR1061" s="149" t="s">
        <v>346</v>
      </c>
      <c r="AT1061" s="149" t="s">
        <v>311</v>
      </c>
      <c r="AU1061" s="149" t="s">
        <v>90</v>
      </c>
      <c r="AY1061" s="17" t="s">
        <v>309</v>
      </c>
      <c r="BE1061" s="150">
        <f>IF(N1061="základní",J1061,0)</f>
        <v>0</v>
      </c>
      <c r="BF1061" s="150">
        <f>IF(N1061="snížená",J1061,0)</f>
        <v>0</v>
      </c>
      <c r="BG1061" s="150">
        <f>IF(N1061="zákl. přenesená",J1061,0)</f>
        <v>0</v>
      </c>
      <c r="BH1061" s="150">
        <f>IF(N1061="sníž. přenesená",J1061,0)</f>
        <v>0</v>
      </c>
      <c r="BI1061" s="150">
        <f>IF(N1061="nulová",J1061,0)</f>
        <v>0</v>
      </c>
      <c r="BJ1061" s="17" t="s">
        <v>88</v>
      </c>
      <c r="BK1061" s="150">
        <f>ROUND(I1061*H1061,2)</f>
        <v>0</v>
      </c>
      <c r="BL1061" s="17" t="s">
        <v>346</v>
      </c>
      <c r="BM1061" s="149" t="s">
        <v>2486</v>
      </c>
    </row>
    <row r="1062" spans="2:65" s="1" customFormat="1" x14ac:dyDescent="0.2">
      <c r="B1062" s="33"/>
      <c r="D1062" s="151" t="s">
        <v>316</v>
      </c>
      <c r="F1062" s="152" t="s">
        <v>2487</v>
      </c>
      <c r="I1062" s="153"/>
      <c r="L1062" s="33"/>
      <c r="M1062" s="154"/>
      <c r="T1062" s="57"/>
      <c r="AT1062" s="17" t="s">
        <v>316</v>
      </c>
      <c r="AU1062" s="17" t="s">
        <v>90</v>
      </c>
    </row>
    <row r="1063" spans="2:65" s="12" customFormat="1" x14ac:dyDescent="0.2">
      <c r="B1063" s="157"/>
      <c r="D1063" s="155" t="s">
        <v>455</v>
      </c>
      <c r="E1063" s="158" t="s">
        <v>1</v>
      </c>
      <c r="F1063" s="159" t="s">
        <v>2488</v>
      </c>
      <c r="H1063" s="160">
        <v>411.39400000000001</v>
      </c>
      <c r="I1063" s="161"/>
      <c r="L1063" s="157"/>
      <c r="M1063" s="162"/>
      <c r="T1063" s="163"/>
      <c r="AT1063" s="158" t="s">
        <v>455</v>
      </c>
      <c r="AU1063" s="158" t="s">
        <v>90</v>
      </c>
      <c r="AV1063" s="12" t="s">
        <v>90</v>
      </c>
      <c r="AW1063" s="12" t="s">
        <v>37</v>
      </c>
      <c r="AX1063" s="12" t="s">
        <v>81</v>
      </c>
      <c r="AY1063" s="158" t="s">
        <v>309</v>
      </c>
    </row>
    <row r="1064" spans="2:65" s="15" customFormat="1" x14ac:dyDescent="0.2">
      <c r="B1064" s="192"/>
      <c r="D1064" s="155" t="s">
        <v>455</v>
      </c>
      <c r="E1064" s="193" t="s">
        <v>1</v>
      </c>
      <c r="F1064" s="194" t="s">
        <v>679</v>
      </c>
      <c r="H1064" s="195">
        <v>411.39400000000001</v>
      </c>
      <c r="I1064" s="196"/>
      <c r="L1064" s="192"/>
      <c r="M1064" s="197"/>
      <c r="T1064" s="198"/>
      <c r="AT1064" s="193" t="s">
        <v>455</v>
      </c>
      <c r="AU1064" s="193" t="s">
        <v>90</v>
      </c>
      <c r="AV1064" s="15" t="s">
        <v>101</v>
      </c>
      <c r="AW1064" s="15" t="s">
        <v>37</v>
      </c>
      <c r="AX1064" s="15" t="s">
        <v>81</v>
      </c>
      <c r="AY1064" s="193" t="s">
        <v>309</v>
      </c>
    </row>
    <row r="1065" spans="2:65" s="12" customFormat="1" x14ac:dyDescent="0.2">
      <c r="B1065" s="157"/>
      <c r="D1065" s="155" t="s">
        <v>455</v>
      </c>
      <c r="E1065" s="158" t="s">
        <v>1</v>
      </c>
      <c r="F1065" s="159" t="s">
        <v>2489</v>
      </c>
      <c r="H1065" s="160">
        <v>40.749000000000002</v>
      </c>
      <c r="I1065" s="161"/>
      <c r="L1065" s="157"/>
      <c r="M1065" s="162"/>
      <c r="T1065" s="163"/>
      <c r="AT1065" s="158" t="s">
        <v>455</v>
      </c>
      <c r="AU1065" s="158" t="s">
        <v>90</v>
      </c>
      <c r="AV1065" s="12" t="s">
        <v>90</v>
      </c>
      <c r="AW1065" s="12" t="s">
        <v>37</v>
      </c>
      <c r="AX1065" s="12" t="s">
        <v>81</v>
      </c>
      <c r="AY1065" s="158" t="s">
        <v>309</v>
      </c>
    </row>
    <row r="1066" spans="2:65" s="15" customFormat="1" x14ac:dyDescent="0.2">
      <c r="B1066" s="192"/>
      <c r="D1066" s="155" t="s">
        <v>455</v>
      </c>
      <c r="E1066" s="193" t="s">
        <v>1</v>
      </c>
      <c r="F1066" s="194" t="s">
        <v>679</v>
      </c>
      <c r="H1066" s="195">
        <v>40.749000000000002</v>
      </c>
      <c r="I1066" s="196"/>
      <c r="L1066" s="192"/>
      <c r="M1066" s="197"/>
      <c r="T1066" s="198"/>
      <c r="AT1066" s="193" t="s">
        <v>455</v>
      </c>
      <c r="AU1066" s="193" t="s">
        <v>90</v>
      </c>
      <c r="AV1066" s="15" t="s">
        <v>101</v>
      </c>
      <c r="AW1066" s="15" t="s">
        <v>37</v>
      </c>
      <c r="AX1066" s="15" t="s">
        <v>81</v>
      </c>
      <c r="AY1066" s="193" t="s">
        <v>309</v>
      </c>
    </row>
    <row r="1067" spans="2:65" s="13" customFormat="1" x14ac:dyDescent="0.2">
      <c r="B1067" s="164"/>
      <c r="D1067" s="155" t="s">
        <v>455</v>
      </c>
      <c r="E1067" s="165" t="s">
        <v>1</v>
      </c>
      <c r="F1067" s="166" t="s">
        <v>457</v>
      </c>
      <c r="H1067" s="167">
        <v>452.14299999999997</v>
      </c>
      <c r="I1067" s="168"/>
      <c r="L1067" s="164"/>
      <c r="M1067" s="169"/>
      <c r="T1067" s="170"/>
      <c r="AT1067" s="165" t="s">
        <v>455</v>
      </c>
      <c r="AU1067" s="165" t="s">
        <v>90</v>
      </c>
      <c r="AV1067" s="13" t="s">
        <v>120</v>
      </c>
      <c r="AW1067" s="13" t="s">
        <v>37</v>
      </c>
      <c r="AX1067" s="13" t="s">
        <v>88</v>
      </c>
      <c r="AY1067" s="165" t="s">
        <v>309</v>
      </c>
    </row>
    <row r="1068" spans="2:65" s="1" customFormat="1" ht="24.2" customHeight="1" x14ac:dyDescent="0.2">
      <c r="B1068" s="137"/>
      <c r="C1068" s="138" t="s">
        <v>2490</v>
      </c>
      <c r="D1068" s="138" t="s">
        <v>311</v>
      </c>
      <c r="E1068" s="139" t="s">
        <v>2491</v>
      </c>
      <c r="F1068" s="140" t="s">
        <v>2492</v>
      </c>
      <c r="G1068" s="141" t="s">
        <v>360</v>
      </c>
      <c r="H1068" s="142">
        <v>750.11400000000003</v>
      </c>
      <c r="I1068" s="143"/>
      <c r="J1068" s="144">
        <f>ROUND(I1068*H1068,2)</f>
        <v>0</v>
      </c>
      <c r="K1068" s="140" t="s">
        <v>366</v>
      </c>
      <c r="L1068" s="33"/>
      <c r="M1068" s="145" t="s">
        <v>1</v>
      </c>
      <c r="N1068" s="146" t="s">
        <v>46</v>
      </c>
      <c r="P1068" s="147">
        <f>O1068*H1068</f>
        <v>0</v>
      </c>
      <c r="Q1068" s="147">
        <v>1.25E-3</v>
      </c>
      <c r="R1068" s="147">
        <f>Q1068*H1068</f>
        <v>0.93764250000000005</v>
      </c>
      <c r="S1068" s="147">
        <v>0</v>
      </c>
      <c r="T1068" s="148">
        <f>S1068*H1068</f>
        <v>0</v>
      </c>
      <c r="AR1068" s="149" t="s">
        <v>346</v>
      </c>
      <c r="AT1068" s="149" t="s">
        <v>311</v>
      </c>
      <c r="AU1068" s="149" t="s">
        <v>90</v>
      </c>
      <c r="AY1068" s="17" t="s">
        <v>309</v>
      </c>
      <c r="BE1068" s="150">
        <f>IF(N1068="základní",J1068,0)</f>
        <v>0</v>
      </c>
      <c r="BF1068" s="150">
        <f>IF(N1068="snížená",J1068,0)</f>
        <v>0</v>
      </c>
      <c r="BG1068" s="150">
        <f>IF(N1068="zákl. přenesená",J1068,0)</f>
        <v>0</v>
      </c>
      <c r="BH1068" s="150">
        <f>IF(N1068="sníž. přenesená",J1068,0)</f>
        <v>0</v>
      </c>
      <c r="BI1068" s="150">
        <f>IF(N1068="nulová",J1068,0)</f>
        <v>0</v>
      </c>
      <c r="BJ1068" s="17" t="s">
        <v>88</v>
      </c>
      <c r="BK1068" s="150">
        <f>ROUND(I1068*H1068,2)</f>
        <v>0</v>
      </c>
      <c r="BL1068" s="17" t="s">
        <v>346</v>
      </c>
      <c r="BM1068" s="149" t="s">
        <v>2493</v>
      </c>
    </row>
    <row r="1069" spans="2:65" s="1" customFormat="1" ht="48.75" x14ac:dyDescent="0.2">
      <c r="B1069" s="33"/>
      <c r="D1069" s="155" t="s">
        <v>318</v>
      </c>
      <c r="F1069" s="156" t="s">
        <v>2494</v>
      </c>
      <c r="I1069" s="153"/>
      <c r="L1069" s="33"/>
      <c r="M1069" s="154"/>
      <c r="T1069" s="57"/>
      <c r="AT1069" s="17" t="s">
        <v>318</v>
      </c>
      <c r="AU1069" s="17" t="s">
        <v>90</v>
      </c>
    </row>
    <row r="1070" spans="2:65" s="14" customFormat="1" x14ac:dyDescent="0.2">
      <c r="B1070" s="176"/>
      <c r="D1070" s="155" t="s">
        <v>455</v>
      </c>
      <c r="E1070" s="177" t="s">
        <v>1</v>
      </c>
      <c r="F1070" s="178" t="s">
        <v>2469</v>
      </c>
      <c r="H1070" s="177" t="s">
        <v>1</v>
      </c>
      <c r="I1070" s="179"/>
      <c r="L1070" s="176"/>
      <c r="M1070" s="180"/>
      <c r="T1070" s="181"/>
      <c r="AT1070" s="177" t="s">
        <v>455</v>
      </c>
      <c r="AU1070" s="177" t="s">
        <v>90</v>
      </c>
      <c r="AV1070" s="14" t="s">
        <v>88</v>
      </c>
      <c r="AW1070" s="14" t="s">
        <v>37</v>
      </c>
      <c r="AX1070" s="14" t="s">
        <v>81</v>
      </c>
      <c r="AY1070" s="177" t="s">
        <v>309</v>
      </c>
    </row>
    <row r="1071" spans="2:65" s="12" customFormat="1" x14ac:dyDescent="0.2">
      <c r="B1071" s="157"/>
      <c r="D1071" s="155" t="s">
        <v>455</v>
      </c>
      <c r="E1071" s="158" t="s">
        <v>1</v>
      </c>
      <c r="F1071" s="159" t="s">
        <v>2495</v>
      </c>
      <c r="H1071" s="160">
        <v>645.62199999999996</v>
      </c>
      <c r="I1071" s="161"/>
      <c r="L1071" s="157"/>
      <c r="M1071" s="162"/>
      <c r="T1071" s="163"/>
      <c r="AT1071" s="158" t="s">
        <v>455</v>
      </c>
      <c r="AU1071" s="158" t="s">
        <v>90</v>
      </c>
      <c r="AV1071" s="12" t="s">
        <v>90</v>
      </c>
      <c r="AW1071" s="12" t="s">
        <v>37</v>
      </c>
      <c r="AX1071" s="12" t="s">
        <v>81</v>
      </c>
      <c r="AY1071" s="158" t="s">
        <v>309</v>
      </c>
    </row>
    <row r="1072" spans="2:65" s="12" customFormat="1" x14ac:dyDescent="0.2">
      <c r="B1072" s="157"/>
      <c r="D1072" s="155" t="s">
        <v>455</v>
      </c>
      <c r="E1072" s="158" t="s">
        <v>1</v>
      </c>
      <c r="F1072" s="159" t="s">
        <v>2496</v>
      </c>
      <c r="H1072" s="160">
        <v>36.299999999999997</v>
      </c>
      <c r="I1072" s="161"/>
      <c r="L1072" s="157"/>
      <c r="M1072" s="162"/>
      <c r="T1072" s="163"/>
      <c r="AT1072" s="158" t="s">
        <v>455</v>
      </c>
      <c r="AU1072" s="158" t="s">
        <v>90</v>
      </c>
      <c r="AV1072" s="12" t="s">
        <v>90</v>
      </c>
      <c r="AW1072" s="12" t="s">
        <v>37</v>
      </c>
      <c r="AX1072" s="12" t="s">
        <v>81</v>
      </c>
      <c r="AY1072" s="158" t="s">
        <v>309</v>
      </c>
    </row>
    <row r="1073" spans="2:65" s="15" customFormat="1" x14ac:dyDescent="0.2">
      <c r="B1073" s="192"/>
      <c r="D1073" s="155" t="s">
        <v>455</v>
      </c>
      <c r="E1073" s="193" t="s">
        <v>1</v>
      </c>
      <c r="F1073" s="194" t="s">
        <v>679</v>
      </c>
      <c r="H1073" s="195">
        <v>681.92200000000003</v>
      </c>
      <c r="I1073" s="196"/>
      <c r="L1073" s="192"/>
      <c r="M1073" s="197"/>
      <c r="T1073" s="198"/>
      <c r="AT1073" s="193" t="s">
        <v>455</v>
      </c>
      <c r="AU1073" s="193" t="s">
        <v>90</v>
      </c>
      <c r="AV1073" s="15" t="s">
        <v>101</v>
      </c>
      <c r="AW1073" s="15" t="s">
        <v>37</v>
      </c>
      <c r="AX1073" s="15" t="s">
        <v>81</v>
      </c>
      <c r="AY1073" s="193" t="s">
        <v>309</v>
      </c>
    </row>
    <row r="1074" spans="2:65" s="12" customFormat="1" x14ac:dyDescent="0.2">
      <c r="B1074" s="157"/>
      <c r="D1074" s="155" t="s">
        <v>455</v>
      </c>
      <c r="E1074" s="158" t="s">
        <v>1</v>
      </c>
      <c r="F1074" s="159" t="s">
        <v>2497</v>
      </c>
      <c r="H1074" s="160">
        <v>68.191999999999993</v>
      </c>
      <c r="I1074" s="161"/>
      <c r="L1074" s="157"/>
      <c r="M1074" s="162"/>
      <c r="T1074" s="163"/>
      <c r="AT1074" s="158" t="s">
        <v>455</v>
      </c>
      <c r="AU1074" s="158" t="s">
        <v>90</v>
      </c>
      <c r="AV1074" s="12" t="s">
        <v>90</v>
      </c>
      <c r="AW1074" s="12" t="s">
        <v>37</v>
      </c>
      <c r="AX1074" s="12" t="s">
        <v>81</v>
      </c>
      <c r="AY1074" s="158" t="s">
        <v>309</v>
      </c>
    </row>
    <row r="1075" spans="2:65" s="15" customFormat="1" x14ac:dyDescent="0.2">
      <c r="B1075" s="192"/>
      <c r="D1075" s="155" t="s">
        <v>455</v>
      </c>
      <c r="E1075" s="193" t="s">
        <v>1</v>
      </c>
      <c r="F1075" s="194" t="s">
        <v>679</v>
      </c>
      <c r="H1075" s="195">
        <v>68.191999999999993</v>
      </c>
      <c r="I1075" s="196"/>
      <c r="L1075" s="192"/>
      <c r="M1075" s="197"/>
      <c r="T1075" s="198"/>
      <c r="AT1075" s="193" t="s">
        <v>455</v>
      </c>
      <c r="AU1075" s="193" t="s">
        <v>90</v>
      </c>
      <c r="AV1075" s="15" t="s">
        <v>101</v>
      </c>
      <c r="AW1075" s="15" t="s">
        <v>37</v>
      </c>
      <c r="AX1075" s="15" t="s">
        <v>81</v>
      </c>
      <c r="AY1075" s="193" t="s">
        <v>309</v>
      </c>
    </row>
    <row r="1076" spans="2:65" s="13" customFormat="1" x14ac:dyDescent="0.2">
      <c r="B1076" s="164"/>
      <c r="D1076" s="155" t="s">
        <v>455</v>
      </c>
      <c r="E1076" s="165" t="s">
        <v>1</v>
      </c>
      <c r="F1076" s="166" t="s">
        <v>457</v>
      </c>
      <c r="H1076" s="167">
        <v>750.11400000000003</v>
      </c>
      <c r="I1076" s="168"/>
      <c r="L1076" s="164"/>
      <c r="M1076" s="169"/>
      <c r="T1076" s="170"/>
      <c r="AT1076" s="165" t="s">
        <v>455</v>
      </c>
      <c r="AU1076" s="165" t="s">
        <v>90</v>
      </c>
      <c r="AV1076" s="13" t="s">
        <v>120</v>
      </c>
      <c r="AW1076" s="13" t="s">
        <v>37</v>
      </c>
      <c r="AX1076" s="13" t="s">
        <v>88</v>
      </c>
      <c r="AY1076" s="165" t="s">
        <v>309</v>
      </c>
    </row>
    <row r="1077" spans="2:65" s="1" customFormat="1" ht="16.5" customHeight="1" x14ac:dyDescent="0.2">
      <c r="B1077" s="137"/>
      <c r="C1077" s="182" t="s">
        <v>2498</v>
      </c>
      <c r="D1077" s="182" t="s">
        <v>643</v>
      </c>
      <c r="E1077" s="183" t="s">
        <v>2499</v>
      </c>
      <c r="F1077" s="184" t="s">
        <v>2500</v>
      </c>
      <c r="G1077" s="185" t="s">
        <v>360</v>
      </c>
      <c r="H1077" s="186">
        <v>36.299999999999997</v>
      </c>
      <c r="I1077" s="187"/>
      <c r="J1077" s="188">
        <f>ROUND(I1077*H1077,2)</f>
        <v>0</v>
      </c>
      <c r="K1077" s="184" t="s">
        <v>366</v>
      </c>
      <c r="L1077" s="189"/>
      <c r="M1077" s="190" t="s">
        <v>1</v>
      </c>
      <c r="N1077" s="191" t="s">
        <v>46</v>
      </c>
      <c r="P1077" s="147">
        <f>O1077*H1077</f>
        <v>0</v>
      </c>
      <c r="Q1077" s="147">
        <v>7.0000000000000001E-3</v>
      </c>
      <c r="R1077" s="147">
        <f>Q1077*H1077</f>
        <v>0.25409999999999999</v>
      </c>
      <c r="S1077" s="147">
        <v>0</v>
      </c>
      <c r="T1077" s="148">
        <f>S1077*H1077</f>
        <v>0</v>
      </c>
      <c r="AR1077" s="149" t="s">
        <v>385</v>
      </c>
      <c r="AT1077" s="149" t="s">
        <v>643</v>
      </c>
      <c r="AU1077" s="149" t="s">
        <v>90</v>
      </c>
      <c r="AY1077" s="17" t="s">
        <v>309</v>
      </c>
      <c r="BE1077" s="150">
        <f>IF(N1077="základní",J1077,0)</f>
        <v>0</v>
      </c>
      <c r="BF1077" s="150">
        <f>IF(N1077="snížená",J1077,0)</f>
        <v>0</v>
      </c>
      <c r="BG1077" s="150">
        <f>IF(N1077="zákl. přenesená",J1077,0)</f>
        <v>0</v>
      </c>
      <c r="BH1077" s="150">
        <f>IF(N1077="sníž. přenesená",J1077,0)</f>
        <v>0</v>
      </c>
      <c r="BI1077" s="150">
        <f>IF(N1077="nulová",J1077,0)</f>
        <v>0</v>
      </c>
      <c r="BJ1077" s="17" t="s">
        <v>88</v>
      </c>
      <c r="BK1077" s="150">
        <f>ROUND(I1077*H1077,2)</f>
        <v>0</v>
      </c>
      <c r="BL1077" s="17" t="s">
        <v>346</v>
      </c>
      <c r="BM1077" s="149" t="s">
        <v>2501</v>
      </c>
    </row>
    <row r="1078" spans="2:65" s="1" customFormat="1" ht="19.5" x14ac:dyDescent="0.2">
      <c r="B1078" s="33"/>
      <c r="D1078" s="155" t="s">
        <v>318</v>
      </c>
      <c r="F1078" s="156" t="s">
        <v>699</v>
      </c>
      <c r="I1078" s="153"/>
      <c r="L1078" s="33"/>
      <c r="M1078" s="154"/>
      <c r="T1078" s="57"/>
      <c r="AT1078" s="17" t="s">
        <v>318</v>
      </c>
      <c r="AU1078" s="17" t="s">
        <v>90</v>
      </c>
    </row>
    <row r="1079" spans="2:65" s="1" customFormat="1" ht="24.2" customHeight="1" x14ac:dyDescent="0.2">
      <c r="B1079" s="137"/>
      <c r="C1079" s="138" t="s">
        <v>2502</v>
      </c>
      <c r="D1079" s="138" t="s">
        <v>311</v>
      </c>
      <c r="E1079" s="139" t="s">
        <v>2503</v>
      </c>
      <c r="F1079" s="140" t="s">
        <v>2504</v>
      </c>
      <c r="G1079" s="141" t="s">
        <v>360</v>
      </c>
      <c r="H1079" s="142">
        <v>560.35699999999997</v>
      </c>
      <c r="I1079" s="143"/>
      <c r="J1079" s="144">
        <f>ROUND(I1079*H1079,2)</f>
        <v>0</v>
      </c>
      <c r="K1079" s="140" t="s">
        <v>610</v>
      </c>
      <c r="L1079" s="33"/>
      <c r="M1079" s="145" t="s">
        <v>1</v>
      </c>
      <c r="N1079" s="146" t="s">
        <v>46</v>
      </c>
      <c r="P1079" s="147">
        <f>O1079*H1079</f>
        <v>0</v>
      </c>
      <c r="Q1079" s="147">
        <v>2.1329999999999998E-2</v>
      </c>
      <c r="R1079" s="147">
        <f>Q1079*H1079</f>
        <v>11.952414809999999</v>
      </c>
      <c r="S1079" s="147">
        <v>0</v>
      </c>
      <c r="T1079" s="148">
        <f>S1079*H1079</f>
        <v>0</v>
      </c>
      <c r="AR1079" s="149" t="s">
        <v>346</v>
      </c>
      <c r="AT1079" s="149" t="s">
        <v>311</v>
      </c>
      <c r="AU1079" s="149" t="s">
        <v>90</v>
      </c>
      <c r="AY1079" s="17" t="s">
        <v>309</v>
      </c>
      <c r="BE1079" s="150">
        <f>IF(N1079="základní",J1079,0)</f>
        <v>0</v>
      </c>
      <c r="BF1079" s="150">
        <f>IF(N1079="snížená",J1079,0)</f>
        <v>0</v>
      </c>
      <c r="BG1079" s="150">
        <f>IF(N1079="zákl. přenesená",J1079,0)</f>
        <v>0</v>
      </c>
      <c r="BH1079" s="150">
        <f>IF(N1079="sníž. přenesená",J1079,0)</f>
        <v>0</v>
      </c>
      <c r="BI1079" s="150">
        <f>IF(N1079="nulová",J1079,0)</f>
        <v>0</v>
      </c>
      <c r="BJ1079" s="17" t="s">
        <v>88</v>
      </c>
      <c r="BK1079" s="150">
        <f>ROUND(I1079*H1079,2)</f>
        <v>0</v>
      </c>
      <c r="BL1079" s="17" t="s">
        <v>346</v>
      </c>
      <c r="BM1079" s="149" t="s">
        <v>2505</v>
      </c>
    </row>
    <row r="1080" spans="2:65" s="1" customFormat="1" x14ac:dyDescent="0.2">
      <c r="B1080" s="33"/>
      <c r="D1080" s="151" t="s">
        <v>316</v>
      </c>
      <c r="F1080" s="152" t="s">
        <v>2506</v>
      </c>
      <c r="I1080" s="153"/>
      <c r="L1080" s="33"/>
      <c r="M1080" s="154"/>
      <c r="T1080" s="57"/>
      <c r="AT1080" s="17" t="s">
        <v>316</v>
      </c>
      <c r="AU1080" s="17" t="s">
        <v>90</v>
      </c>
    </row>
    <row r="1081" spans="2:65" s="1" customFormat="1" ht="16.5" customHeight="1" x14ac:dyDescent="0.2">
      <c r="B1081" s="137"/>
      <c r="C1081" s="138" t="s">
        <v>2507</v>
      </c>
      <c r="D1081" s="138" t="s">
        <v>311</v>
      </c>
      <c r="E1081" s="139" t="s">
        <v>2508</v>
      </c>
      <c r="F1081" s="140" t="s">
        <v>2509</v>
      </c>
      <c r="G1081" s="141" t="s">
        <v>360</v>
      </c>
      <c r="H1081" s="142">
        <v>82.844999999999999</v>
      </c>
      <c r="I1081" s="143"/>
      <c r="J1081" s="144">
        <f>ROUND(I1081*H1081,2)</f>
        <v>0</v>
      </c>
      <c r="K1081" s="140" t="s">
        <v>610</v>
      </c>
      <c r="L1081" s="33"/>
      <c r="M1081" s="145" t="s">
        <v>1</v>
      </c>
      <c r="N1081" s="146" t="s">
        <v>46</v>
      </c>
      <c r="P1081" s="147">
        <f>O1081*H1081</f>
        <v>0</v>
      </c>
      <c r="Q1081" s="147">
        <v>1.7389999999999999E-2</v>
      </c>
      <c r="R1081" s="147">
        <f>Q1081*H1081</f>
        <v>1.44067455</v>
      </c>
      <c r="S1081" s="147">
        <v>0</v>
      </c>
      <c r="T1081" s="148">
        <f>S1081*H1081</f>
        <v>0</v>
      </c>
      <c r="AR1081" s="149" t="s">
        <v>346</v>
      </c>
      <c r="AT1081" s="149" t="s">
        <v>311</v>
      </c>
      <c r="AU1081" s="149" t="s">
        <v>90</v>
      </c>
      <c r="AY1081" s="17" t="s">
        <v>309</v>
      </c>
      <c r="BE1081" s="150">
        <f>IF(N1081="základní",J1081,0)</f>
        <v>0</v>
      </c>
      <c r="BF1081" s="150">
        <f>IF(N1081="snížená",J1081,0)</f>
        <v>0</v>
      </c>
      <c r="BG1081" s="150">
        <f>IF(N1081="zákl. přenesená",J1081,0)</f>
        <v>0</v>
      </c>
      <c r="BH1081" s="150">
        <f>IF(N1081="sníž. přenesená",J1081,0)</f>
        <v>0</v>
      </c>
      <c r="BI1081" s="150">
        <f>IF(N1081="nulová",J1081,0)</f>
        <v>0</v>
      </c>
      <c r="BJ1081" s="17" t="s">
        <v>88</v>
      </c>
      <c r="BK1081" s="150">
        <f>ROUND(I1081*H1081,2)</f>
        <v>0</v>
      </c>
      <c r="BL1081" s="17" t="s">
        <v>346</v>
      </c>
      <c r="BM1081" s="149" t="s">
        <v>2510</v>
      </c>
    </row>
    <row r="1082" spans="2:65" s="1" customFormat="1" x14ac:dyDescent="0.2">
      <c r="B1082" s="33"/>
      <c r="D1082" s="151" t="s">
        <v>316</v>
      </c>
      <c r="F1082" s="152" t="s">
        <v>2511</v>
      </c>
      <c r="I1082" s="153"/>
      <c r="L1082" s="33"/>
      <c r="M1082" s="154"/>
      <c r="T1082" s="57"/>
      <c r="AT1082" s="17" t="s">
        <v>316</v>
      </c>
      <c r="AU1082" s="17" t="s">
        <v>90</v>
      </c>
    </row>
    <row r="1083" spans="2:65" s="1" customFormat="1" ht="16.5" customHeight="1" x14ac:dyDescent="0.2">
      <c r="B1083" s="137"/>
      <c r="C1083" s="138" t="s">
        <v>2512</v>
      </c>
      <c r="D1083" s="138" t="s">
        <v>311</v>
      </c>
      <c r="E1083" s="139" t="s">
        <v>2513</v>
      </c>
      <c r="F1083" s="140" t="s">
        <v>2514</v>
      </c>
      <c r="G1083" s="141" t="s">
        <v>434</v>
      </c>
      <c r="H1083" s="142">
        <v>63</v>
      </c>
      <c r="I1083" s="143"/>
      <c r="J1083" s="144">
        <f>ROUND(I1083*H1083,2)</f>
        <v>0</v>
      </c>
      <c r="K1083" s="140" t="s">
        <v>610</v>
      </c>
      <c r="L1083" s="33"/>
      <c r="M1083" s="145" t="s">
        <v>1</v>
      </c>
      <c r="N1083" s="146" t="s">
        <v>46</v>
      </c>
      <c r="P1083" s="147">
        <f>O1083*H1083</f>
        <v>0</v>
      </c>
      <c r="Q1083" s="147">
        <v>2.4160000000000001E-2</v>
      </c>
      <c r="R1083" s="147">
        <f>Q1083*H1083</f>
        <v>1.5220800000000001</v>
      </c>
      <c r="S1083" s="147">
        <v>0</v>
      </c>
      <c r="T1083" s="148">
        <f>S1083*H1083</f>
        <v>0</v>
      </c>
      <c r="AR1083" s="149" t="s">
        <v>346</v>
      </c>
      <c r="AT1083" s="149" t="s">
        <v>311</v>
      </c>
      <c r="AU1083" s="149" t="s">
        <v>90</v>
      </c>
      <c r="AY1083" s="17" t="s">
        <v>309</v>
      </c>
      <c r="BE1083" s="150">
        <f>IF(N1083="základní",J1083,0)</f>
        <v>0</v>
      </c>
      <c r="BF1083" s="150">
        <f>IF(N1083="snížená",J1083,0)</f>
        <v>0</v>
      </c>
      <c r="BG1083" s="150">
        <f>IF(N1083="zákl. přenesená",J1083,0)</f>
        <v>0</v>
      </c>
      <c r="BH1083" s="150">
        <f>IF(N1083="sníž. přenesená",J1083,0)</f>
        <v>0</v>
      </c>
      <c r="BI1083" s="150">
        <f>IF(N1083="nulová",J1083,0)</f>
        <v>0</v>
      </c>
      <c r="BJ1083" s="17" t="s">
        <v>88</v>
      </c>
      <c r="BK1083" s="150">
        <f>ROUND(I1083*H1083,2)</f>
        <v>0</v>
      </c>
      <c r="BL1083" s="17" t="s">
        <v>346</v>
      </c>
      <c r="BM1083" s="149" t="s">
        <v>2515</v>
      </c>
    </row>
    <row r="1084" spans="2:65" s="1" customFormat="1" x14ac:dyDescent="0.2">
      <c r="B1084" s="33"/>
      <c r="D1084" s="151" t="s">
        <v>316</v>
      </c>
      <c r="F1084" s="152" t="s">
        <v>2516</v>
      </c>
      <c r="I1084" s="153"/>
      <c r="L1084" s="33"/>
      <c r="M1084" s="154"/>
      <c r="T1084" s="57"/>
      <c r="AT1084" s="17" t="s">
        <v>316</v>
      </c>
      <c r="AU1084" s="17" t="s">
        <v>90</v>
      </c>
    </row>
    <row r="1085" spans="2:65" s="1" customFormat="1" ht="16.5" customHeight="1" x14ac:dyDescent="0.2">
      <c r="B1085" s="137"/>
      <c r="C1085" s="138" t="s">
        <v>2517</v>
      </c>
      <c r="D1085" s="138" t="s">
        <v>311</v>
      </c>
      <c r="E1085" s="139" t="s">
        <v>2518</v>
      </c>
      <c r="F1085" s="140" t="s">
        <v>2519</v>
      </c>
      <c r="G1085" s="141" t="s">
        <v>360</v>
      </c>
      <c r="H1085" s="142">
        <v>876.61699999999996</v>
      </c>
      <c r="I1085" s="143"/>
      <c r="J1085" s="144">
        <f>ROUND(I1085*H1085,2)</f>
        <v>0</v>
      </c>
      <c r="K1085" s="140" t="s">
        <v>366</v>
      </c>
      <c r="L1085" s="33"/>
      <c r="M1085" s="145" t="s">
        <v>1</v>
      </c>
      <c r="N1085" s="146" t="s">
        <v>46</v>
      </c>
      <c r="P1085" s="147">
        <f>O1085*H1085</f>
        <v>0</v>
      </c>
      <c r="Q1085" s="147">
        <v>0</v>
      </c>
      <c r="R1085" s="147">
        <f>Q1085*H1085</f>
        <v>0</v>
      </c>
      <c r="S1085" s="147">
        <v>0</v>
      </c>
      <c r="T1085" s="148">
        <f>S1085*H1085</f>
        <v>0</v>
      </c>
      <c r="AR1085" s="149" t="s">
        <v>346</v>
      </c>
      <c r="AT1085" s="149" t="s">
        <v>311</v>
      </c>
      <c r="AU1085" s="149" t="s">
        <v>90</v>
      </c>
      <c r="AY1085" s="17" t="s">
        <v>309</v>
      </c>
      <c r="BE1085" s="150">
        <f>IF(N1085="základní",J1085,0)</f>
        <v>0</v>
      </c>
      <c r="BF1085" s="150">
        <f>IF(N1085="snížená",J1085,0)</f>
        <v>0</v>
      </c>
      <c r="BG1085" s="150">
        <f>IF(N1085="zákl. přenesená",J1085,0)</f>
        <v>0</v>
      </c>
      <c r="BH1085" s="150">
        <f>IF(N1085="sníž. přenesená",J1085,0)</f>
        <v>0</v>
      </c>
      <c r="BI1085" s="150">
        <f>IF(N1085="nulová",J1085,0)</f>
        <v>0</v>
      </c>
      <c r="BJ1085" s="17" t="s">
        <v>88</v>
      </c>
      <c r="BK1085" s="150">
        <f>ROUND(I1085*H1085,2)</f>
        <v>0</v>
      </c>
      <c r="BL1085" s="17" t="s">
        <v>346</v>
      </c>
      <c r="BM1085" s="149" t="s">
        <v>2520</v>
      </c>
    </row>
    <row r="1086" spans="2:65" s="1" customFormat="1" ht="107.25" x14ac:dyDescent="0.2">
      <c r="B1086" s="33"/>
      <c r="D1086" s="155" t="s">
        <v>318</v>
      </c>
      <c r="F1086" s="156" t="s">
        <v>2521</v>
      </c>
      <c r="I1086" s="153"/>
      <c r="L1086" s="33"/>
      <c r="M1086" s="154"/>
      <c r="T1086" s="57"/>
      <c r="AT1086" s="17" t="s">
        <v>318</v>
      </c>
      <c r="AU1086" s="17" t="s">
        <v>90</v>
      </c>
    </row>
    <row r="1087" spans="2:65" s="12" customFormat="1" x14ac:dyDescent="0.2">
      <c r="B1087" s="157"/>
      <c r="D1087" s="155" t="s">
        <v>455</v>
      </c>
      <c r="E1087" s="158" t="s">
        <v>1</v>
      </c>
      <c r="F1087" s="159" t="s">
        <v>2522</v>
      </c>
      <c r="H1087" s="160">
        <v>876.61699999999996</v>
      </c>
      <c r="I1087" s="161"/>
      <c r="L1087" s="157"/>
      <c r="M1087" s="162"/>
      <c r="T1087" s="163"/>
      <c r="AT1087" s="158" t="s">
        <v>455</v>
      </c>
      <c r="AU1087" s="158" t="s">
        <v>90</v>
      </c>
      <c r="AV1087" s="12" t="s">
        <v>90</v>
      </c>
      <c r="AW1087" s="12" t="s">
        <v>37</v>
      </c>
      <c r="AX1087" s="12" t="s">
        <v>81</v>
      </c>
      <c r="AY1087" s="158" t="s">
        <v>309</v>
      </c>
    </row>
    <row r="1088" spans="2:65" s="13" customFormat="1" x14ac:dyDescent="0.2">
      <c r="B1088" s="164"/>
      <c r="D1088" s="155" t="s">
        <v>455</v>
      </c>
      <c r="E1088" s="165" t="s">
        <v>1</v>
      </c>
      <c r="F1088" s="166" t="s">
        <v>457</v>
      </c>
      <c r="H1088" s="167">
        <v>876.61699999999996</v>
      </c>
      <c r="I1088" s="168"/>
      <c r="L1088" s="164"/>
      <c r="M1088" s="169"/>
      <c r="T1088" s="170"/>
      <c r="AT1088" s="165" t="s">
        <v>455</v>
      </c>
      <c r="AU1088" s="165" t="s">
        <v>90</v>
      </c>
      <c r="AV1088" s="13" t="s">
        <v>120</v>
      </c>
      <c r="AW1088" s="13" t="s">
        <v>37</v>
      </c>
      <c r="AX1088" s="13" t="s">
        <v>88</v>
      </c>
      <c r="AY1088" s="165" t="s">
        <v>309</v>
      </c>
    </row>
    <row r="1089" spans="2:65" s="1" customFormat="1" ht="16.5" customHeight="1" x14ac:dyDescent="0.2">
      <c r="B1089" s="137"/>
      <c r="C1089" s="138" t="s">
        <v>2523</v>
      </c>
      <c r="D1089" s="138" t="s">
        <v>311</v>
      </c>
      <c r="E1089" s="139" t="s">
        <v>2524</v>
      </c>
      <c r="F1089" s="140" t="s">
        <v>2525</v>
      </c>
      <c r="G1089" s="141" t="s">
        <v>360</v>
      </c>
      <c r="H1089" s="142">
        <v>2322.6979999999999</v>
      </c>
      <c r="I1089" s="143"/>
      <c r="J1089" s="144">
        <f>ROUND(I1089*H1089,2)</f>
        <v>0</v>
      </c>
      <c r="K1089" s="140" t="s">
        <v>366</v>
      </c>
      <c r="L1089" s="33"/>
      <c r="M1089" s="145" t="s">
        <v>1</v>
      </c>
      <c r="N1089" s="146" t="s">
        <v>46</v>
      </c>
      <c r="P1089" s="147">
        <f>O1089*H1089</f>
        <v>0</v>
      </c>
      <c r="Q1089" s="147">
        <v>0</v>
      </c>
      <c r="R1089" s="147">
        <f>Q1089*H1089</f>
        <v>0</v>
      </c>
      <c r="S1089" s="147">
        <v>0</v>
      </c>
      <c r="T1089" s="148">
        <f>S1089*H1089</f>
        <v>0</v>
      </c>
      <c r="AR1089" s="149" t="s">
        <v>346</v>
      </c>
      <c r="AT1089" s="149" t="s">
        <v>311</v>
      </c>
      <c r="AU1089" s="149" t="s">
        <v>90</v>
      </c>
      <c r="AY1089" s="17" t="s">
        <v>309</v>
      </c>
      <c r="BE1089" s="150">
        <f>IF(N1089="základní",J1089,0)</f>
        <v>0</v>
      </c>
      <c r="BF1089" s="150">
        <f>IF(N1089="snížená",J1089,0)</f>
        <v>0</v>
      </c>
      <c r="BG1089" s="150">
        <f>IF(N1089="zákl. přenesená",J1089,0)</f>
        <v>0</v>
      </c>
      <c r="BH1089" s="150">
        <f>IF(N1089="sníž. přenesená",J1089,0)</f>
        <v>0</v>
      </c>
      <c r="BI1089" s="150">
        <f>IF(N1089="nulová",J1089,0)</f>
        <v>0</v>
      </c>
      <c r="BJ1089" s="17" t="s">
        <v>88</v>
      </c>
      <c r="BK1089" s="150">
        <f>ROUND(I1089*H1089,2)</f>
        <v>0</v>
      </c>
      <c r="BL1089" s="17" t="s">
        <v>346</v>
      </c>
      <c r="BM1089" s="149" t="s">
        <v>2526</v>
      </c>
    </row>
    <row r="1090" spans="2:65" s="1" customFormat="1" ht="107.25" x14ac:dyDescent="0.2">
      <c r="B1090" s="33"/>
      <c r="D1090" s="155" t="s">
        <v>318</v>
      </c>
      <c r="F1090" s="156" t="s">
        <v>2521</v>
      </c>
      <c r="I1090" s="153"/>
      <c r="L1090" s="33"/>
      <c r="M1090" s="154"/>
      <c r="T1090" s="57"/>
      <c r="AT1090" s="17" t="s">
        <v>318</v>
      </c>
      <c r="AU1090" s="17" t="s">
        <v>90</v>
      </c>
    </row>
    <row r="1091" spans="2:65" s="1" customFormat="1" ht="24.2" customHeight="1" x14ac:dyDescent="0.2">
      <c r="B1091" s="137"/>
      <c r="C1091" s="138" t="s">
        <v>2527</v>
      </c>
      <c r="D1091" s="138" t="s">
        <v>311</v>
      </c>
      <c r="E1091" s="139" t="s">
        <v>2528</v>
      </c>
      <c r="F1091" s="140" t="s">
        <v>2529</v>
      </c>
      <c r="G1091" s="141" t="s">
        <v>391</v>
      </c>
      <c r="H1091" s="142">
        <v>90.495000000000005</v>
      </c>
      <c r="I1091" s="143"/>
      <c r="J1091" s="144">
        <f>ROUND(I1091*H1091,2)</f>
        <v>0</v>
      </c>
      <c r="K1091" s="140" t="s">
        <v>610</v>
      </c>
      <c r="L1091" s="33"/>
      <c r="M1091" s="145" t="s">
        <v>1</v>
      </c>
      <c r="N1091" s="146" t="s">
        <v>46</v>
      </c>
      <c r="P1091" s="147">
        <f>O1091*H1091</f>
        <v>0</v>
      </c>
      <c r="Q1091" s="147">
        <v>0</v>
      </c>
      <c r="R1091" s="147">
        <f>Q1091*H1091</f>
        <v>0</v>
      </c>
      <c r="S1091" s="147">
        <v>0</v>
      </c>
      <c r="T1091" s="148">
        <f>S1091*H1091</f>
        <v>0</v>
      </c>
      <c r="AR1091" s="149" t="s">
        <v>346</v>
      </c>
      <c r="AT1091" s="149" t="s">
        <v>311</v>
      </c>
      <c r="AU1091" s="149" t="s">
        <v>90</v>
      </c>
      <c r="AY1091" s="17" t="s">
        <v>309</v>
      </c>
      <c r="BE1091" s="150">
        <f>IF(N1091="základní",J1091,0)</f>
        <v>0</v>
      </c>
      <c r="BF1091" s="150">
        <f>IF(N1091="snížená",J1091,0)</f>
        <v>0</v>
      </c>
      <c r="BG1091" s="150">
        <f>IF(N1091="zákl. přenesená",J1091,0)</f>
        <v>0</v>
      </c>
      <c r="BH1091" s="150">
        <f>IF(N1091="sníž. přenesená",J1091,0)</f>
        <v>0</v>
      </c>
      <c r="BI1091" s="150">
        <f>IF(N1091="nulová",J1091,0)</f>
        <v>0</v>
      </c>
      <c r="BJ1091" s="17" t="s">
        <v>88</v>
      </c>
      <c r="BK1091" s="150">
        <f>ROUND(I1091*H1091,2)</f>
        <v>0</v>
      </c>
      <c r="BL1091" s="17" t="s">
        <v>346</v>
      </c>
      <c r="BM1091" s="149" t="s">
        <v>2530</v>
      </c>
    </row>
    <row r="1092" spans="2:65" s="1" customFormat="1" x14ac:dyDescent="0.2">
      <c r="B1092" s="33"/>
      <c r="D1092" s="151" t="s">
        <v>316</v>
      </c>
      <c r="F1092" s="152" t="s">
        <v>2531</v>
      </c>
      <c r="I1092" s="153"/>
      <c r="L1092" s="33"/>
      <c r="M1092" s="154"/>
      <c r="T1092" s="57"/>
      <c r="AT1092" s="17" t="s">
        <v>316</v>
      </c>
      <c r="AU1092" s="17" t="s">
        <v>90</v>
      </c>
    </row>
    <row r="1093" spans="2:65" s="11" customFormat="1" ht="22.9" customHeight="1" x14ac:dyDescent="0.2">
      <c r="B1093" s="125"/>
      <c r="D1093" s="126" t="s">
        <v>80</v>
      </c>
      <c r="E1093" s="135" t="s">
        <v>2532</v>
      </c>
      <c r="F1093" s="135" t="s">
        <v>2533</v>
      </c>
      <c r="I1093" s="128"/>
      <c r="J1093" s="136">
        <f>BK1093</f>
        <v>0</v>
      </c>
      <c r="L1093" s="125"/>
      <c r="M1093" s="130"/>
      <c r="P1093" s="131">
        <f>SUM(P1094:P1172)</f>
        <v>0</v>
      </c>
      <c r="R1093" s="131">
        <f>SUM(R1094:R1172)</f>
        <v>2.6548910999999999</v>
      </c>
      <c r="T1093" s="132">
        <f>SUM(T1094:T1172)</f>
        <v>0</v>
      </c>
      <c r="AR1093" s="126" t="s">
        <v>90</v>
      </c>
      <c r="AT1093" s="133" t="s">
        <v>80</v>
      </c>
      <c r="AU1093" s="133" t="s">
        <v>88</v>
      </c>
      <c r="AY1093" s="126" t="s">
        <v>309</v>
      </c>
      <c r="BK1093" s="134">
        <f>SUM(BK1094:BK1172)</f>
        <v>0</v>
      </c>
    </row>
    <row r="1094" spans="2:65" s="1" customFormat="1" ht="16.5" customHeight="1" x14ac:dyDescent="0.2">
      <c r="B1094" s="137"/>
      <c r="C1094" s="138" t="s">
        <v>2534</v>
      </c>
      <c r="D1094" s="138" t="s">
        <v>311</v>
      </c>
      <c r="E1094" s="139" t="s">
        <v>2535</v>
      </c>
      <c r="F1094" s="140" t="s">
        <v>2536</v>
      </c>
      <c r="G1094" s="141" t="s">
        <v>360</v>
      </c>
      <c r="H1094" s="142">
        <v>983.29300000000001</v>
      </c>
      <c r="I1094" s="143"/>
      <c r="J1094" s="144">
        <f>ROUND(I1094*H1094,2)</f>
        <v>0</v>
      </c>
      <c r="K1094" s="140" t="s">
        <v>366</v>
      </c>
      <c r="L1094" s="33"/>
      <c r="M1094" s="145" t="s">
        <v>1</v>
      </c>
      <c r="N1094" s="146" t="s">
        <v>46</v>
      </c>
      <c r="P1094" s="147">
        <f>O1094*H1094</f>
        <v>0</v>
      </c>
      <c r="Q1094" s="147">
        <v>2.7000000000000001E-3</v>
      </c>
      <c r="R1094" s="147">
        <f>Q1094*H1094</f>
        <v>2.6548910999999999</v>
      </c>
      <c r="S1094" s="147">
        <v>0</v>
      </c>
      <c r="T1094" s="148">
        <f>S1094*H1094</f>
        <v>0</v>
      </c>
      <c r="AR1094" s="149" t="s">
        <v>346</v>
      </c>
      <c r="AT1094" s="149" t="s">
        <v>311</v>
      </c>
      <c r="AU1094" s="149" t="s">
        <v>90</v>
      </c>
      <c r="AY1094" s="17" t="s">
        <v>309</v>
      </c>
      <c r="BE1094" s="150">
        <f>IF(N1094="základní",J1094,0)</f>
        <v>0</v>
      </c>
      <c r="BF1094" s="150">
        <f>IF(N1094="snížená",J1094,0)</f>
        <v>0</v>
      </c>
      <c r="BG1094" s="150">
        <f>IF(N1094="zákl. přenesená",J1094,0)</f>
        <v>0</v>
      </c>
      <c r="BH1094" s="150">
        <f>IF(N1094="sníž. přenesená",J1094,0)</f>
        <v>0</v>
      </c>
      <c r="BI1094" s="150">
        <f>IF(N1094="nulová",J1094,0)</f>
        <v>0</v>
      </c>
      <c r="BJ1094" s="17" t="s">
        <v>88</v>
      </c>
      <c r="BK1094" s="150">
        <f>ROUND(I1094*H1094,2)</f>
        <v>0</v>
      </c>
      <c r="BL1094" s="17" t="s">
        <v>346</v>
      </c>
      <c r="BM1094" s="149" t="s">
        <v>2537</v>
      </c>
    </row>
    <row r="1095" spans="2:65" s="1" customFormat="1" ht="48.75" x14ac:dyDescent="0.2">
      <c r="B1095" s="33"/>
      <c r="D1095" s="155" t="s">
        <v>318</v>
      </c>
      <c r="F1095" s="156" t="s">
        <v>2538</v>
      </c>
      <c r="I1095" s="153"/>
      <c r="L1095" s="33"/>
      <c r="M1095" s="154"/>
      <c r="T1095" s="57"/>
      <c r="AT1095" s="17" t="s">
        <v>318</v>
      </c>
      <c r="AU1095" s="17" t="s">
        <v>90</v>
      </c>
    </row>
    <row r="1096" spans="2:65" s="14" customFormat="1" x14ac:dyDescent="0.2">
      <c r="B1096" s="176"/>
      <c r="D1096" s="155" t="s">
        <v>455</v>
      </c>
      <c r="E1096" s="177" t="s">
        <v>1</v>
      </c>
      <c r="F1096" s="178" t="s">
        <v>1944</v>
      </c>
      <c r="H1096" s="177" t="s">
        <v>1</v>
      </c>
      <c r="I1096" s="179"/>
      <c r="L1096" s="176"/>
      <c r="M1096" s="180"/>
      <c r="T1096" s="181"/>
      <c r="AT1096" s="177" t="s">
        <v>455</v>
      </c>
      <c r="AU1096" s="177" t="s">
        <v>90</v>
      </c>
      <c r="AV1096" s="14" t="s">
        <v>88</v>
      </c>
      <c r="AW1096" s="14" t="s">
        <v>37</v>
      </c>
      <c r="AX1096" s="14" t="s">
        <v>81</v>
      </c>
      <c r="AY1096" s="177" t="s">
        <v>309</v>
      </c>
    </row>
    <row r="1097" spans="2:65" s="12" customFormat="1" x14ac:dyDescent="0.2">
      <c r="B1097" s="157"/>
      <c r="D1097" s="155" t="s">
        <v>455</v>
      </c>
      <c r="E1097" s="158" t="s">
        <v>1</v>
      </c>
      <c r="F1097" s="159" t="s">
        <v>2191</v>
      </c>
      <c r="H1097" s="160">
        <v>983.29300000000001</v>
      </c>
      <c r="I1097" s="161"/>
      <c r="L1097" s="157"/>
      <c r="M1097" s="162"/>
      <c r="T1097" s="163"/>
      <c r="AT1097" s="158" t="s">
        <v>455</v>
      </c>
      <c r="AU1097" s="158" t="s">
        <v>90</v>
      </c>
      <c r="AV1097" s="12" t="s">
        <v>90</v>
      </c>
      <c r="AW1097" s="12" t="s">
        <v>37</v>
      </c>
      <c r="AX1097" s="12" t="s">
        <v>81</v>
      </c>
      <c r="AY1097" s="158" t="s">
        <v>309</v>
      </c>
    </row>
    <row r="1098" spans="2:65" s="13" customFormat="1" x14ac:dyDescent="0.2">
      <c r="B1098" s="164"/>
      <c r="D1098" s="155" t="s">
        <v>455</v>
      </c>
      <c r="E1098" s="165" t="s">
        <v>1</v>
      </c>
      <c r="F1098" s="166" t="s">
        <v>457</v>
      </c>
      <c r="H1098" s="167">
        <v>983.29300000000001</v>
      </c>
      <c r="I1098" s="168"/>
      <c r="L1098" s="164"/>
      <c r="M1098" s="169"/>
      <c r="T1098" s="170"/>
      <c r="AT1098" s="165" t="s">
        <v>455</v>
      </c>
      <c r="AU1098" s="165" t="s">
        <v>90</v>
      </c>
      <c r="AV1098" s="13" t="s">
        <v>120</v>
      </c>
      <c r="AW1098" s="13" t="s">
        <v>37</v>
      </c>
      <c r="AX1098" s="13" t="s">
        <v>88</v>
      </c>
      <c r="AY1098" s="165" t="s">
        <v>309</v>
      </c>
    </row>
    <row r="1099" spans="2:65" s="1" customFormat="1" ht="21.75" customHeight="1" x14ac:dyDescent="0.2">
      <c r="B1099" s="137"/>
      <c r="C1099" s="138" t="s">
        <v>2539</v>
      </c>
      <c r="D1099" s="138" t="s">
        <v>311</v>
      </c>
      <c r="E1099" s="139" t="s">
        <v>2540</v>
      </c>
      <c r="F1099" s="140" t="s">
        <v>2541</v>
      </c>
      <c r="G1099" s="141" t="s">
        <v>2542</v>
      </c>
      <c r="H1099" s="142">
        <v>41.25</v>
      </c>
      <c r="I1099" s="143"/>
      <c r="J1099" s="144">
        <f>ROUND(I1099*H1099,2)</f>
        <v>0</v>
      </c>
      <c r="K1099" s="140" t="s">
        <v>366</v>
      </c>
      <c r="L1099" s="33"/>
      <c r="M1099" s="145" t="s">
        <v>1</v>
      </c>
      <c r="N1099" s="146" t="s">
        <v>46</v>
      </c>
      <c r="P1099" s="147">
        <f>O1099*H1099</f>
        <v>0</v>
      </c>
      <c r="Q1099" s="147">
        <v>0</v>
      </c>
      <c r="R1099" s="147">
        <f>Q1099*H1099</f>
        <v>0</v>
      </c>
      <c r="S1099" s="147">
        <v>0</v>
      </c>
      <c r="T1099" s="148">
        <f>S1099*H1099</f>
        <v>0</v>
      </c>
      <c r="AR1099" s="149" t="s">
        <v>346</v>
      </c>
      <c r="AT1099" s="149" t="s">
        <v>311</v>
      </c>
      <c r="AU1099" s="149" t="s">
        <v>90</v>
      </c>
      <c r="AY1099" s="17" t="s">
        <v>309</v>
      </c>
      <c r="BE1099" s="150">
        <f>IF(N1099="základní",J1099,0)</f>
        <v>0</v>
      </c>
      <c r="BF1099" s="150">
        <f>IF(N1099="snížená",J1099,0)</f>
        <v>0</v>
      </c>
      <c r="BG1099" s="150">
        <f>IF(N1099="zákl. přenesená",J1099,0)</f>
        <v>0</v>
      </c>
      <c r="BH1099" s="150">
        <f>IF(N1099="sníž. přenesená",J1099,0)</f>
        <v>0</v>
      </c>
      <c r="BI1099" s="150">
        <f>IF(N1099="nulová",J1099,0)</f>
        <v>0</v>
      </c>
      <c r="BJ1099" s="17" t="s">
        <v>88</v>
      </c>
      <c r="BK1099" s="150">
        <f>ROUND(I1099*H1099,2)</f>
        <v>0</v>
      </c>
      <c r="BL1099" s="17" t="s">
        <v>346</v>
      </c>
      <c r="BM1099" s="149" t="s">
        <v>2543</v>
      </c>
    </row>
    <row r="1100" spans="2:65" s="1" customFormat="1" ht="39" x14ac:dyDescent="0.2">
      <c r="B1100" s="33"/>
      <c r="D1100" s="155" t="s">
        <v>318</v>
      </c>
      <c r="F1100" s="156" t="s">
        <v>2544</v>
      </c>
      <c r="I1100" s="153"/>
      <c r="L1100" s="33"/>
      <c r="M1100" s="154"/>
      <c r="T1100" s="57"/>
      <c r="AT1100" s="17" t="s">
        <v>318</v>
      </c>
      <c r="AU1100" s="17" t="s">
        <v>90</v>
      </c>
    </row>
    <row r="1101" spans="2:65" s="1" customFormat="1" ht="21.75" customHeight="1" x14ac:dyDescent="0.2">
      <c r="B1101" s="137"/>
      <c r="C1101" s="138" t="s">
        <v>2545</v>
      </c>
      <c r="D1101" s="138" t="s">
        <v>311</v>
      </c>
      <c r="E1101" s="139" t="s">
        <v>2546</v>
      </c>
      <c r="F1101" s="140" t="s">
        <v>2547</v>
      </c>
      <c r="G1101" s="141" t="s">
        <v>2542</v>
      </c>
      <c r="H1101" s="142">
        <v>5</v>
      </c>
      <c r="I1101" s="143"/>
      <c r="J1101" s="144">
        <f>ROUND(I1101*H1101,2)</f>
        <v>0</v>
      </c>
      <c r="K1101" s="140" t="s">
        <v>366</v>
      </c>
      <c r="L1101" s="33"/>
      <c r="M1101" s="145" t="s">
        <v>1</v>
      </c>
      <c r="N1101" s="146" t="s">
        <v>46</v>
      </c>
      <c r="P1101" s="147">
        <f>O1101*H1101</f>
        <v>0</v>
      </c>
      <c r="Q1101" s="147">
        <v>0</v>
      </c>
      <c r="R1101" s="147">
        <f>Q1101*H1101</f>
        <v>0</v>
      </c>
      <c r="S1101" s="147">
        <v>0</v>
      </c>
      <c r="T1101" s="148">
        <f>S1101*H1101</f>
        <v>0</v>
      </c>
      <c r="AR1101" s="149" t="s">
        <v>346</v>
      </c>
      <c r="AT1101" s="149" t="s">
        <v>311</v>
      </c>
      <c r="AU1101" s="149" t="s">
        <v>90</v>
      </c>
      <c r="AY1101" s="17" t="s">
        <v>309</v>
      </c>
      <c r="BE1101" s="150">
        <f>IF(N1101="základní",J1101,0)</f>
        <v>0</v>
      </c>
      <c r="BF1101" s="150">
        <f>IF(N1101="snížená",J1101,0)</f>
        <v>0</v>
      </c>
      <c r="BG1101" s="150">
        <f>IF(N1101="zákl. přenesená",J1101,0)</f>
        <v>0</v>
      </c>
      <c r="BH1101" s="150">
        <f>IF(N1101="sníž. přenesená",J1101,0)</f>
        <v>0</v>
      </c>
      <c r="BI1101" s="150">
        <f>IF(N1101="nulová",J1101,0)</f>
        <v>0</v>
      </c>
      <c r="BJ1101" s="17" t="s">
        <v>88</v>
      </c>
      <c r="BK1101" s="150">
        <f>ROUND(I1101*H1101,2)</f>
        <v>0</v>
      </c>
      <c r="BL1101" s="17" t="s">
        <v>346</v>
      </c>
      <c r="BM1101" s="149" t="s">
        <v>2548</v>
      </c>
    </row>
    <row r="1102" spans="2:65" s="1" customFormat="1" ht="39" x14ac:dyDescent="0.2">
      <c r="B1102" s="33"/>
      <c r="D1102" s="155" t="s">
        <v>318</v>
      </c>
      <c r="F1102" s="156" t="s">
        <v>2544</v>
      </c>
      <c r="I1102" s="153"/>
      <c r="L1102" s="33"/>
      <c r="M1102" s="154"/>
      <c r="T1102" s="57"/>
      <c r="AT1102" s="17" t="s">
        <v>318</v>
      </c>
      <c r="AU1102" s="17" t="s">
        <v>90</v>
      </c>
    </row>
    <row r="1103" spans="2:65" s="1" customFormat="1" ht="24.2" customHeight="1" x14ac:dyDescent="0.2">
      <c r="B1103" s="137"/>
      <c r="C1103" s="138" t="s">
        <v>2549</v>
      </c>
      <c r="D1103" s="138" t="s">
        <v>311</v>
      </c>
      <c r="E1103" s="139" t="s">
        <v>2550</v>
      </c>
      <c r="F1103" s="140" t="s">
        <v>2551</v>
      </c>
      <c r="G1103" s="141" t="s">
        <v>2542</v>
      </c>
      <c r="H1103" s="142">
        <v>1.9550000000000001</v>
      </c>
      <c r="I1103" s="143"/>
      <c r="J1103" s="144">
        <f>ROUND(I1103*H1103,2)</f>
        <v>0</v>
      </c>
      <c r="K1103" s="140" t="s">
        <v>366</v>
      </c>
      <c r="L1103" s="33"/>
      <c r="M1103" s="145" t="s">
        <v>1</v>
      </c>
      <c r="N1103" s="146" t="s">
        <v>46</v>
      </c>
      <c r="P1103" s="147">
        <f>O1103*H1103</f>
        <v>0</v>
      </c>
      <c r="Q1103" s="147">
        <v>0</v>
      </c>
      <c r="R1103" s="147">
        <f>Q1103*H1103</f>
        <v>0</v>
      </c>
      <c r="S1103" s="147">
        <v>0</v>
      </c>
      <c r="T1103" s="148">
        <f>S1103*H1103</f>
        <v>0</v>
      </c>
      <c r="AR1103" s="149" t="s">
        <v>346</v>
      </c>
      <c r="AT1103" s="149" t="s">
        <v>311</v>
      </c>
      <c r="AU1103" s="149" t="s">
        <v>90</v>
      </c>
      <c r="AY1103" s="17" t="s">
        <v>309</v>
      </c>
      <c r="BE1103" s="150">
        <f>IF(N1103="základní",J1103,0)</f>
        <v>0</v>
      </c>
      <c r="BF1103" s="150">
        <f>IF(N1103="snížená",J1103,0)</f>
        <v>0</v>
      </c>
      <c r="BG1103" s="150">
        <f>IF(N1103="zákl. přenesená",J1103,0)</f>
        <v>0</v>
      </c>
      <c r="BH1103" s="150">
        <f>IF(N1103="sníž. přenesená",J1103,0)</f>
        <v>0</v>
      </c>
      <c r="BI1103" s="150">
        <f>IF(N1103="nulová",J1103,0)</f>
        <v>0</v>
      </c>
      <c r="BJ1103" s="17" t="s">
        <v>88</v>
      </c>
      <c r="BK1103" s="150">
        <f>ROUND(I1103*H1103,2)</f>
        <v>0</v>
      </c>
      <c r="BL1103" s="17" t="s">
        <v>346</v>
      </c>
      <c r="BM1103" s="149" t="s">
        <v>2552</v>
      </c>
    </row>
    <row r="1104" spans="2:65" s="1" customFormat="1" ht="39" x14ac:dyDescent="0.2">
      <c r="B1104" s="33"/>
      <c r="D1104" s="155" t="s">
        <v>318</v>
      </c>
      <c r="F1104" s="156" t="s">
        <v>2544</v>
      </c>
      <c r="I1104" s="153"/>
      <c r="L1104" s="33"/>
      <c r="M1104" s="154"/>
      <c r="T1104" s="57"/>
      <c r="AT1104" s="17" t="s">
        <v>318</v>
      </c>
      <c r="AU1104" s="17" t="s">
        <v>90</v>
      </c>
    </row>
    <row r="1105" spans="2:65" s="1" customFormat="1" ht="21.75" customHeight="1" x14ac:dyDescent="0.2">
      <c r="B1105" s="137"/>
      <c r="C1105" s="138" t="s">
        <v>2553</v>
      </c>
      <c r="D1105" s="138" t="s">
        <v>311</v>
      </c>
      <c r="E1105" s="139" t="s">
        <v>2554</v>
      </c>
      <c r="F1105" s="140" t="s">
        <v>2555</v>
      </c>
      <c r="G1105" s="141" t="s">
        <v>2542</v>
      </c>
      <c r="H1105" s="142">
        <v>1.65</v>
      </c>
      <c r="I1105" s="143"/>
      <c r="J1105" s="144">
        <f>ROUND(I1105*H1105,2)</f>
        <v>0</v>
      </c>
      <c r="K1105" s="140" t="s">
        <v>366</v>
      </c>
      <c r="L1105" s="33"/>
      <c r="M1105" s="145" t="s">
        <v>1</v>
      </c>
      <c r="N1105" s="146" t="s">
        <v>46</v>
      </c>
      <c r="P1105" s="147">
        <f>O1105*H1105</f>
        <v>0</v>
      </c>
      <c r="Q1105" s="147">
        <v>0</v>
      </c>
      <c r="R1105" s="147">
        <f>Q1105*H1105</f>
        <v>0</v>
      </c>
      <c r="S1105" s="147">
        <v>0</v>
      </c>
      <c r="T1105" s="148">
        <f>S1105*H1105</f>
        <v>0</v>
      </c>
      <c r="AR1105" s="149" t="s">
        <v>346</v>
      </c>
      <c r="AT1105" s="149" t="s">
        <v>311</v>
      </c>
      <c r="AU1105" s="149" t="s">
        <v>90</v>
      </c>
      <c r="AY1105" s="17" t="s">
        <v>309</v>
      </c>
      <c r="BE1105" s="150">
        <f>IF(N1105="základní",J1105,0)</f>
        <v>0</v>
      </c>
      <c r="BF1105" s="150">
        <f>IF(N1105="snížená",J1105,0)</f>
        <v>0</v>
      </c>
      <c r="BG1105" s="150">
        <f>IF(N1105="zákl. přenesená",J1105,0)</f>
        <v>0</v>
      </c>
      <c r="BH1105" s="150">
        <f>IF(N1105="sníž. přenesená",J1105,0)</f>
        <v>0</v>
      </c>
      <c r="BI1105" s="150">
        <f>IF(N1105="nulová",J1105,0)</f>
        <v>0</v>
      </c>
      <c r="BJ1105" s="17" t="s">
        <v>88</v>
      </c>
      <c r="BK1105" s="150">
        <f>ROUND(I1105*H1105,2)</f>
        <v>0</v>
      </c>
      <c r="BL1105" s="17" t="s">
        <v>346</v>
      </c>
      <c r="BM1105" s="149" t="s">
        <v>2556</v>
      </c>
    </row>
    <row r="1106" spans="2:65" s="1" customFormat="1" ht="39" x14ac:dyDescent="0.2">
      <c r="B1106" s="33"/>
      <c r="D1106" s="155" t="s">
        <v>318</v>
      </c>
      <c r="F1106" s="156" t="s">
        <v>2544</v>
      </c>
      <c r="I1106" s="153"/>
      <c r="L1106" s="33"/>
      <c r="M1106" s="154"/>
      <c r="T1106" s="57"/>
      <c r="AT1106" s="17" t="s">
        <v>318</v>
      </c>
      <c r="AU1106" s="17" t="s">
        <v>90</v>
      </c>
    </row>
    <row r="1107" spans="2:65" s="1" customFormat="1" ht="21.75" customHeight="1" x14ac:dyDescent="0.2">
      <c r="B1107" s="137"/>
      <c r="C1107" s="138" t="s">
        <v>2557</v>
      </c>
      <c r="D1107" s="138" t="s">
        <v>311</v>
      </c>
      <c r="E1107" s="139" t="s">
        <v>2558</v>
      </c>
      <c r="F1107" s="140" t="s">
        <v>2559</v>
      </c>
      <c r="G1107" s="141" t="s">
        <v>2542</v>
      </c>
      <c r="H1107" s="142">
        <v>41.25</v>
      </c>
      <c r="I1107" s="143"/>
      <c r="J1107" s="144">
        <f>ROUND(I1107*H1107,2)</f>
        <v>0</v>
      </c>
      <c r="K1107" s="140" t="s">
        <v>366</v>
      </c>
      <c r="L1107" s="33"/>
      <c r="M1107" s="145" t="s">
        <v>1</v>
      </c>
      <c r="N1107" s="146" t="s">
        <v>46</v>
      </c>
      <c r="P1107" s="147">
        <f>O1107*H1107</f>
        <v>0</v>
      </c>
      <c r="Q1107" s="147">
        <v>0</v>
      </c>
      <c r="R1107" s="147">
        <f>Q1107*H1107</f>
        <v>0</v>
      </c>
      <c r="S1107" s="147">
        <v>0</v>
      </c>
      <c r="T1107" s="148">
        <f>S1107*H1107</f>
        <v>0</v>
      </c>
      <c r="AR1107" s="149" t="s">
        <v>346</v>
      </c>
      <c r="AT1107" s="149" t="s">
        <v>311</v>
      </c>
      <c r="AU1107" s="149" t="s">
        <v>90</v>
      </c>
      <c r="AY1107" s="17" t="s">
        <v>309</v>
      </c>
      <c r="BE1107" s="150">
        <f>IF(N1107="základní",J1107,0)</f>
        <v>0</v>
      </c>
      <c r="BF1107" s="150">
        <f>IF(N1107="snížená",J1107,0)</f>
        <v>0</v>
      </c>
      <c r="BG1107" s="150">
        <f>IF(N1107="zákl. přenesená",J1107,0)</f>
        <v>0</v>
      </c>
      <c r="BH1107" s="150">
        <f>IF(N1107="sníž. přenesená",J1107,0)</f>
        <v>0</v>
      </c>
      <c r="BI1107" s="150">
        <f>IF(N1107="nulová",J1107,0)</f>
        <v>0</v>
      </c>
      <c r="BJ1107" s="17" t="s">
        <v>88</v>
      </c>
      <c r="BK1107" s="150">
        <f>ROUND(I1107*H1107,2)</f>
        <v>0</v>
      </c>
      <c r="BL1107" s="17" t="s">
        <v>346</v>
      </c>
      <c r="BM1107" s="149" t="s">
        <v>2560</v>
      </c>
    </row>
    <row r="1108" spans="2:65" s="1" customFormat="1" ht="39" x14ac:dyDescent="0.2">
      <c r="B1108" s="33"/>
      <c r="D1108" s="155" t="s">
        <v>318</v>
      </c>
      <c r="F1108" s="156" t="s">
        <v>2544</v>
      </c>
      <c r="I1108" s="153"/>
      <c r="L1108" s="33"/>
      <c r="M1108" s="154"/>
      <c r="T1108" s="57"/>
      <c r="AT1108" s="17" t="s">
        <v>318</v>
      </c>
      <c r="AU1108" s="17" t="s">
        <v>90</v>
      </c>
    </row>
    <row r="1109" spans="2:65" s="1" customFormat="1" ht="21.75" customHeight="1" x14ac:dyDescent="0.2">
      <c r="B1109" s="137"/>
      <c r="C1109" s="138" t="s">
        <v>2561</v>
      </c>
      <c r="D1109" s="138" t="s">
        <v>311</v>
      </c>
      <c r="E1109" s="139" t="s">
        <v>2562</v>
      </c>
      <c r="F1109" s="140" t="s">
        <v>2563</v>
      </c>
      <c r="G1109" s="141" t="s">
        <v>2542</v>
      </c>
      <c r="H1109" s="142">
        <v>11.2</v>
      </c>
      <c r="I1109" s="143"/>
      <c r="J1109" s="144">
        <f>ROUND(I1109*H1109,2)</f>
        <v>0</v>
      </c>
      <c r="K1109" s="140" t="s">
        <v>366</v>
      </c>
      <c r="L1109" s="33"/>
      <c r="M1109" s="145" t="s">
        <v>1</v>
      </c>
      <c r="N1109" s="146" t="s">
        <v>46</v>
      </c>
      <c r="P1109" s="147">
        <f>O1109*H1109</f>
        <v>0</v>
      </c>
      <c r="Q1109" s="147">
        <v>0</v>
      </c>
      <c r="R1109" s="147">
        <f>Q1109*H1109</f>
        <v>0</v>
      </c>
      <c r="S1109" s="147">
        <v>0</v>
      </c>
      <c r="T1109" s="148">
        <f>S1109*H1109</f>
        <v>0</v>
      </c>
      <c r="AR1109" s="149" t="s">
        <v>346</v>
      </c>
      <c r="AT1109" s="149" t="s">
        <v>311</v>
      </c>
      <c r="AU1109" s="149" t="s">
        <v>90</v>
      </c>
      <c r="AY1109" s="17" t="s">
        <v>309</v>
      </c>
      <c r="BE1109" s="150">
        <f>IF(N1109="základní",J1109,0)</f>
        <v>0</v>
      </c>
      <c r="BF1109" s="150">
        <f>IF(N1109="snížená",J1109,0)</f>
        <v>0</v>
      </c>
      <c r="BG1109" s="150">
        <f>IF(N1109="zákl. přenesená",J1109,0)</f>
        <v>0</v>
      </c>
      <c r="BH1109" s="150">
        <f>IF(N1109="sníž. přenesená",J1109,0)</f>
        <v>0</v>
      </c>
      <c r="BI1109" s="150">
        <f>IF(N1109="nulová",J1109,0)</f>
        <v>0</v>
      </c>
      <c r="BJ1109" s="17" t="s">
        <v>88</v>
      </c>
      <c r="BK1109" s="150">
        <f>ROUND(I1109*H1109,2)</f>
        <v>0</v>
      </c>
      <c r="BL1109" s="17" t="s">
        <v>346</v>
      </c>
      <c r="BM1109" s="149" t="s">
        <v>2564</v>
      </c>
    </row>
    <row r="1110" spans="2:65" s="1" customFormat="1" ht="39" x14ac:dyDescent="0.2">
      <c r="B1110" s="33"/>
      <c r="D1110" s="155" t="s">
        <v>318</v>
      </c>
      <c r="F1110" s="156" t="s">
        <v>2544</v>
      </c>
      <c r="I1110" s="153"/>
      <c r="L1110" s="33"/>
      <c r="M1110" s="154"/>
      <c r="T1110" s="57"/>
      <c r="AT1110" s="17" t="s">
        <v>318</v>
      </c>
      <c r="AU1110" s="17" t="s">
        <v>90</v>
      </c>
    </row>
    <row r="1111" spans="2:65" s="1" customFormat="1" ht="21.75" customHeight="1" x14ac:dyDescent="0.2">
      <c r="B1111" s="137"/>
      <c r="C1111" s="138" t="s">
        <v>2565</v>
      </c>
      <c r="D1111" s="138" t="s">
        <v>311</v>
      </c>
      <c r="E1111" s="139" t="s">
        <v>2566</v>
      </c>
      <c r="F1111" s="140" t="s">
        <v>2567</v>
      </c>
      <c r="G1111" s="141" t="s">
        <v>2542</v>
      </c>
      <c r="H1111" s="142">
        <v>2.2999999999999998</v>
      </c>
      <c r="I1111" s="143"/>
      <c r="J1111" s="144">
        <f>ROUND(I1111*H1111,2)</f>
        <v>0</v>
      </c>
      <c r="K1111" s="140" t="s">
        <v>366</v>
      </c>
      <c r="L1111" s="33"/>
      <c r="M1111" s="145" t="s">
        <v>1</v>
      </c>
      <c r="N1111" s="146" t="s">
        <v>46</v>
      </c>
      <c r="P1111" s="147">
        <f>O1111*H1111</f>
        <v>0</v>
      </c>
      <c r="Q1111" s="147">
        <v>0</v>
      </c>
      <c r="R1111" s="147">
        <f>Q1111*H1111</f>
        <v>0</v>
      </c>
      <c r="S1111" s="147">
        <v>0</v>
      </c>
      <c r="T1111" s="148">
        <f>S1111*H1111</f>
        <v>0</v>
      </c>
      <c r="AR1111" s="149" t="s">
        <v>346</v>
      </c>
      <c r="AT1111" s="149" t="s">
        <v>311</v>
      </c>
      <c r="AU1111" s="149" t="s">
        <v>90</v>
      </c>
      <c r="AY1111" s="17" t="s">
        <v>309</v>
      </c>
      <c r="BE1111" s="150">
        <f>IF(N1111="základní",J1111,0)</f>
        <v>0</v>
      </c>
      <c r="BF1111" s="150">
        <f>IF(N1111="snížená",J1111,0)</f>
        <v>0</v>
      </c>
      <c r="BG1111" s="150">
        <f>IF(N1111="zákl. přenesená",J1111,0)</f>
        <v>0</v>
      </c>
      <c r="BH1111" s="150">
        <f>IF(N1111="sníž. přenesená",J1111,0)</f>
        <v>0</v>
      </c>
      <c r="BI1111" s="150">
        <f>IF(N1111="nulová",J1111,0)</f>
        <v>0</v>
      </c>
      <c r="BJ1111" s="17" t="s">
        <v>88</v>
      </c>
      <c r="BK1111" s="150">
        <f>ROUND(I1111*H1111,2)</f>
        <v>0</v>
      </c>
      <c r="BL1111" s="17" t="s">
        <v>346</v>
      </c>
      <c r="BM1111" s="149" t="s">
        <v>2568</v>
      </c>
    </row>
    <row r="1112" spans="2:65" s="1" customFormat="1" ht="39" x14ac:dyDescent="0.2">
      <c r="B1112" s="33"/>
      <c r="D1112" s="155" t="s">
        <v>318</v>
      </c>
      <c r="F1112" s="156" t="s">
        <v>2544</v>
      </c>
      <c r="I1112" s="153"/>
      <c r="L1112" s="33"/>
      <c r="M1112" s="154"/>
      <c r="T1112" s="57"/>
      <c r="AT1112" s="17" t="s">
        <v>318</v>
      </c>
      <c r="AU1112" s="17" t="s">
        <v>90</v>
      </c>
    </row>
    <row r="1113" spans="2:65" s="1" customFormat="1" ht="21.75" customHeight="1" x14ac:dyDescent="0.2">
      <c r="B1113" s="137"/>
      <c r="C1113" s="138" t="s">
        <v>2569</v>
      </c>
      <c r="D1113" s="138" t="s">
        <v>311</v>
      </c>
      <c r="E1113" s="139" t="s">
        <v>2570</v>
      </c>
      <c r="F1113" s="140" t="s">
        <v>2571</v>
      </c>
      <c r="G1113" s="141" t="s">
        <v>2542</v>
      </c>
      <c r="H1113" s="142">
        <v>5.25</v>
      </c>
      <c r="I1113" s="143"/>
      <c r="J1113" s="144">
        <f>ROUND(I1113*H1113,2)</f>
        <v>0</v>
      </c>
      <c r="K1113" s="140" t="s">
        <v>366</v>
      </c>
      <c r="L1113" s="33"/>
      <c r="M1113" s="145" t="s">
        <v>1</v>
      </c>
      <c r="N1113" s="146" t="s">
        <v>46</v>
      </c>
      <c r="P1113" s="147">
        <f>O1113*H1113</f>
        <v>0</v>
      </c>
      <c r="Q1113" s="147">
        <v>0</v>
      </c>
      <c r="R1113" s="147">
        <f>Q1113*H1113</f>
        <v>0</v>
      </c>
      <c r="S1113" s="147">
        <v>0</v>
      </c>
      <c r="T1113" s="148">
        <f>S1113*H1113</f>
        <v>0</v>
      </c>
      <c r="AR1113" s="149" t="s">
        <v>346</v>
      </c>
      <c r="AT1113" s="149" t="s">
        <v>311</v>
      </c>
      <c r="AU1113" s="149" t="s">
        <v>90</v>
      </c>
      <c r="AY1113" s="17" t="s">
        <v>309</v>
      </c>
      <c r="BE1113" s="150">
        <f>IF(N1113="základní",J1113,0)</f>
        <v>0</v>
      </c>
      <c r="BF1113" s="150">
        <f>IF(N1113="snížená",J1113,0)</f>
        <v>0</v>
      </c>
      <c r="BG1113" s="150">
        <f>IF(N1113="zákl. přenesená",J1113,0)</f>
        <v>0</v>
      </c>
      <c r="BH1113" s="150">
        <f>IF(N1113="sníž. přenesená",J1113,0)</f>
        <v>0</v>
      </c>
      <c r="BI1113" s="150">
        <f>IF(N1113="nulová",J1113,0)</f>
        <v>0</v>
      </c>
      <c r="BJ1113" s="17" t="s">
        <v>88</v>
      </c>
      <c r="BK1113" s="150">
        <f>ROUND(I1113*H1113,2)</f>
        <v>0</v>
      </c>
      <c r="BL1113" s="17" t="s">
        <v>346</v>
      </c>
      <c r="BM1113" s="149" t="s">
        <v>2572</v>
      </c>
    </row>
    <row r="1114" spans="2:65" s="1" customFormat="1" ht="39" x14ac:dyDescent="0.2">
      <c r="B1114" s="33"/>
      <c r="D1114" s="155" t="s">
        <v>318</v>
      </c>
      <c r="F1114" s="156" t="s">
        <v>2544</v>
      </c>
      <c r="I1114" s="153"/>
      <c r="L1114" s="33"/>
      <c r="M1114" s="154"/>
      <c r="T1114" s="57"/>
      <c r="AT1114" s="17" t="s">
        <v>318</v>
      </c>
      <c r="AU1114" s="17" t="s">
        <v>90</v>
      </c>
    </row>
    <row r="1115" spans="2:65" s="1" customFormat="1" ht="21.75" customHeight="1" x14ac:dyDescent="0.2">
      <c r="B1115" s="137"/>
      <c r="C1115" s="138" t="s">
        <v>2573</v>
      </c>
      <c r="D1115" s="138" t="s">
        <v>311</v>
      </c>
      <c r="E1115" s="139" t="s">
        <v>2574</v>
      </c>
      <c r="F1115" s="140" t="s">
        <v>2575</v>
      </c>
      <c r="G1115" s="141" t="s">
        <v>2542</v>
      </c>
      <c r="H1115" s="142">
        <v>3.25</v>
      </c>
      <c r="I1115" s="143"/>
      <c r="J1115" s="144">
        <f>ROUND(I1115*H1115,2)</f>
        <v>0</v>
      </c>
      <c r="K1115" s="140" t="s">
        <v>366</v>
      </c>
      <c r="L1115" s="33"/>
      <c r="M1115" s="145" t="s">
        <v>1</v>
      </c>
      <c r="N1115" s="146" t="s">
        <v>46</v>
      </c>
      <c r="P1115" s="147">
        <f>O1115*H1115</f>
        <v>0</v>
      </c>
      <c r="Q1115" s="147">
        <v>0</v>
      </c>
      <c r="R1115" s="147">
        <f>Q1115*H1115</f>
        <v>0</v>
      </c>
      <c r="S1115" s="147">
        <v>0</v>
      </c>
      <c r="T1115" s="148">
        <f>S1115*H1115</f>
        <v>0</v>
      </c>
      <c r="AR1115" s="149" t="s">
        <v>346</v>
      </c>
      <c r="AT1115" s="149" t="s">
        <v>311</v>
      </c>
      <c r="AU1115" s="149" t="s">
        <v>90</v>
      </c>
      <c r="AY1115" s="17" t="s">
        <v>309</v>
      </c>
      <c r="BE1115" s="150">
        <f>IF(N1115="základní",J1115,0)</f>
        <v>0</v>
      </c>
      <c r="BF1115" s="150">
        <f>IF(N1115="snížená",J1115,0)</f>
        <v>0</v>
      </c>
      <c r="BG1115" s="150">
        <f>IF(N1115="zákl. přenesená",J1115,0)</f>
        <v>0</v>
      </c>
      <c r="BH1115" s="150">
        <f>IF(N1115="sníž. přenesená",J1115,0)</f>
        <v>0</v>
      </c>
      <c r="BI1115" s="150">
        <f>IF(N1115="nulová",J1115,0)</f>
        <v>0</v>
      </c>
      <c r="BJ1115" s="17" t="s">
        <v>88</v>
      </c>
      <c r="BK1115" s="150">
        <f>ROUND(I1115*H1115,2)</f>
        <v>0</v>
      </c>
      <c r="BL1115" s="17" t="s">
        <v>346</v>
      </c>
      <c r="BM1115" s="149" t="s">
        <v>2576</v>
      </c>
    </row>
    <row r="1116" spans="2:65" s="1" customFormat="1" ht="39" x14ac:dyDescent="0.2">
      <c r="B1116" s="33"/>
      <c r="D1116" s="155" t="s">
        <v>318</v>
      </c>
      <c r="F1116" s="156" t="s">
        <v>2544</v>
      </c>
      <c r="I1116" s="153"/>
      <c r="L1116" s="33"/>
      <c r="M1116" s="154"/>
      <c r="T1116" s="57"/>
      <c r="AT1116" s="17" t="s">
        <v>318</v>
      </c>
      <c r="AU1116" s="17" t="s">
        <v>90</v>
      </c>
    </row>
    <row r="1117" spans="2:65" s="1" customFormat="1" ht="21.75" customHeight="1" x14ac:dyDescent="0.2">
      <c r="B1117" s="137"/>
      <c r="C1117" s="138" t="s">
        <v>2577</v>
      </c>
      <c r="D1117" s="138" t="s">
        <v>311</v>
      </c>
      <c r="E1117" s="139" t="s">
        <v>2578</v>
      </c>
      <c r="F1117" s="140" t="s">
        <v>2579</v>
      </c>
      <c r="G1117" s="141" t="s">
        <v>2542</v>
      </c>
      <c r="H1117" s="142">
        <v>3.3</v>
      </c>
      <c r="I1117" s="143"/>
      <c r="J1117" s="144">
        <f>ROUND(I1117*H1117,2)</f>
        <v>0</v>
      </c>
      <c r="K1117" s="140" t="s">
        <v>366</v>
      </c>
      <c r="L1117" s="33"/>
      <c r="M1117" s="145" t="s">
        <v>1</v>
      </c>
      <c r="N1117" s="146" t="s">
        <v>46</v>
      </c>
      <c r="P1117" s="147">
        <f>O1117*H1117</f>
        <v>0</v>
      </c>
      <c r="Q1117" s="147">
        <v>0</v>
      </c>
      <c r="R1117" s="147">
        <f>Q1117*H1117</f>
        <v>0</v>
      </c>
      <c r="S1117" s="147">
        <v>0</v>
      </c>
      <c r="T1117" s="148">
        <f>S1117*H1117</f>
        <v>0</v>
      </c>
      <c r="AR1117" s="149" t="s">
        <v>346</v>
      </c>
      <c r="AT1117" s="149" t="s">
        <v>311</v>
      </c>
      <c r="AU1117" s="149" t="s">
        <v>90</v>
      </c>
      <c r="AY1117" s="17" t="s">
        <v>309</v>
      </c>
      <c r="BE1117" s="150">
        <f>IF(N1117="základní",J1117,0)</f>
        <v>0</v>
      </c>
      <c r="BF1117" s="150">
        <f>IF(N1117="snížená",J1117,0)</f>
        <v>0</v>
      </c>
      <c r="BG1117" s="150">
        <f>IF(N1117="zákl. přenesená",J1117,0)</f>
        <v>0</v>
      </c>
      <c r="BH1117" s="150">
        <f>IF(N1117="sníž. přenesená",J1117,0)</f>
        <v>0</v>
      </c>
      <c r="BI1117" s="150">
        <f>IF(N1117="nulová",J1117,0)</f>
        <v>0</v>
      </c>
      <c r="BJ1117" s="17" t="s">
        <v>88</v>
      </c>
      <c r="BK1117" s="150">
        <f>ROUND(I1117*H1117,2)</f>
        <v>0</v>
      </c>
      <c r="BL1117" s="17" t="s">
        <v>346</v>
      </c>
      <c r="BM1117" s="149" t="s">
        <v>2580</v>
      </c>
    </row>
    <row r="1118" spans="2:65" s="1" customFormat="1" ht="39" x14ac:dyDescent="0.2">
      <c r="B1118" s="33"/>
      <c r="D1118" s="155" t="s">
        <v>318</v>
      </c>
      <c r="F1118" s="156" t="s">
        <v>2544</v>
      </c>
      <c r="I1118" s="153"/>
      <c r="L1118" s="33"/>
      <c r="M1118" s="154"/>
      <c r="T1118" s="57"/>
      <c r="AT1118" s="17" t="s">
        <v>318</v>
      </c>
      <c r="AU1118" s="17" t="s">
        <v>90</v>
      </c>
    </row>
    <row r="1119" spans="2:65" s="1" customFormat="1" ht="21.75" customHeight="1" x14ac:dyDescent="0.2">
      <c r="B1119" s="137"/>
      <c r="C1119" s="138" t="s">
        <v>2581</v>
      </c>
      <c r="D1119" s="138" t="s">
        <v>311</v>
      </c>
      <c r="E1119" s="139" t="s">
        <v>2582</v>
      </c>
      <c r="F1119" s="140" t="s">
        <v>2583</v>
      </c>
      <c r="G1119" s="141" t="s">
        <v>2542</v>
      </c>
      <c r="H1119" s="142">
        <v>5.55</v>
      </c>
      <c r="I1119" s="143"/>
      <c r="J1119" s="144">
        <f>ROUND(I1119*H1119,2)</f>
        <v>0</v>
      </c>
      <c r="K1119" s="140" t="s">
        <v>366</v>
      </c>
      <c r="L1119" s="33"/>
      <c r="M1119" s="145" t="s">
        <v>1</v>
      </c>
      <c r="N1119" s="146" t="s">
        <v>46</v>
      </c>
      <c r="P1119" s="147">
        <f>O1119*H1119</f>
        <v>0</v>
      </c>
      <c r="Q1119" s="147">
        <v>0</v>
      </c>
      <c r="R1119" s="147">
        <f>Q1119*H1119</f>
        <v>0</v>
      </c>
      <c r="S1119" s="147">
        <v>0</v>
      </c>
      <c r="T1119" s="148">
        <f>S1119*H1119</f>
        <v>0</v>
      </c>
      <c r="AR1119" s="149" t="s">
        <v>346</v>
      </c>
      <c r="AT1119" s="149" t="s">
        <v>311</v>
      </c>
      <c r="AU1119" s="149" t="s">
        <v>90</v>
      </c>
      <c r="AY1119" s="17" t="s">
        <v>309</v>
      </c>
      <c r="BE1119" s="150">
        <f>IF(N1119="základní",J1119,0)</f>
        <v>0</v>
      </c>
      <c r="BF1119" s="150">
        <f>IF(N1119="snížená",J1119,0)</f>
        <v>0</v>
      </c>
      <c r="BG1119" s="150">
        <f>IF(N1119="zákl. přenesená",J1119,0)</f>
        <v>0</v>
      </c>
      <c r="BH1119" s="150">
        <f>IF(N1119="sníž. přenesená",J1119,0)</f>
        <v>0</v>
      </c>
      <c r="BI1119" s="150">
        <f>IF(N1119="nulová",J1119,0)</f>
        <v>0</v>
      </c>
      <c r="BJ1119" s="17" t="s">
        <v>88</v>
      </c>
      <c r="BK1119" s="150">
        <f>ROUND(I1119*H1119,2)</f>
        <v>0</v>
      </c>
      <c r="BL1119" s="17" t="s">
        <v>346</v>
      </c>
      <c r="BM1119" s="149" t="s">
        <v>2584</v>
      </c>
    </row>
    <row r="1120" spans="2:65" s="1" customFormat="1" ht="39" x14ac:dyDescent="0.2">
      <c r="B1120" s="33"/>
      <c r="D1120" s="155" t="s">
        <v>318</v>
      </c>
      <c r="F1120" s="156" t="s">
        <v>2544</v>
      </c>
      <c r="I1120" s="153"/>
      <c r="L1120" s="33"/>
      <c r="M1120" s="154"/>
      <c r="T1120" s="57"/>
      <c r="AT1120" s="17" t="s">
        <v>318</v>
      </c>
      <c r="AU1120" s="17" t="s">
        <v>90</v>
      </c>
    </row>
    <row r="1121" spans="2:65" s="1" customFormat="1" ht="21.75" customHeight="1" x14ac:dyDescent="0.2">
      <c r="B1121" s="137"/>
      <c r="C1121" s="138" t="s">
        <v>2585</v>
      </c>
      <c r="D1121" s="138" t="s">
        <v>311</v>
      </c>
      <c r="E1121" s="139" t="s">
        <v>2586</v>
      </c>
      <c r="F1121" s="140" t="s">
        <v>2587</v>
      </c>
      <c r="G1121" s="141" t="s">
        <v>2542</v>
      </c>
      <c r="H1121" s="142">
        <v>7.4</v>
      </c>
      <c r="I1121" s="143"/>
      <c r="J1121" s="144">
        <f>ROUND(I1121*H1121,2)</f>
        <v>0</v>
      </c>
      <c r="K1121" s="140" t="s">
        <v>366</v>
      </c>
      <c r="L1121" s="33"/>
      <c r="M1121" s="145" t="s">
        <v>1</v>
      </c>
      <c r="N1121" s="146" t="s">
        <v>46</v>
      </c>
      <c r="P1121" s="147">
        <f>O1121*H1121</f>
        <v>0</v>
      </c>
      <c r="Q1121" s="147">
        <v>0</v>
      </c>
      <c r="R1121" s="147">
        <f>Q1121*H1121</f>
        <v>0</v>
      </c>
      <c r="S1121" s="147">
        <v>0</v>
      </c>
      <c r="T1121" s="148">
        <f>S1121*H1121</f>
        <v>0</v>
      </c>
      <c r="AR1121" s="149" t="s">
        <v>346</v>
      </c>
      <c r="AT1121" s="149" t="s">
        <v>311</v>
      </c>
      <c r="AU1121" s="149" t="s">
        <v>90</v>
      </c>
      <c r="AY1121" s="17" t="s">
        <v>309</v>
      </c>
      <c r="BE1121" s="150">
        <f>IF(N1121="základní",J1121,0)</f>
        <v>0</v>
      </c>
      <c r="BF1121" s="150">
        <f>IF(N1121="snížená",J1121,0)</f>
        <v>0</v>
      </c>
      <c r="BG1121" s="150">
        <f>IF(N1121="zákl. přenesená",J1121,0)</f>
        <v>0</v>
      </c>
      <c r="BH1121" s="150">
        <f>IF(N1121="sníž. přenesená",J1121,0)</f>
        <v>0</v>
      </c>
      <c r="BI1121" s="150">
        <f>IF(N1121="nulová",J1121,0)</f>
        <v>0</v>
      </c>
      <c r="BJ1121" s="17" t="s">
        <v>88</v>
      </c>
      <c r="BK1121" s="150">
        <f>ROUND(I1121*H1121,2)</f>
        <v>0</v>
      </c>
      <c r="BL1121" s="17" t="s">
        <v>346</v>
      </c>
      <c r="BM1121" s="149" t="s">
        <v>2588</v>
      </c>
    </row>
    <row r="1122" spans="2:65" s="1" customFormat="1" ht="39" x14ac:dyDescent="0.2">
      <c r="B1122" s="33"/>
      <c r="D1122" s="155" t="s">
        <v>318</v>
      </c>
      <c r="F1122" s="156" t="s">
        <v>2544</v>
      </c>
      <c r="I1122" s="153"/>
      <c r="L1122" s="33"/>
      <c r="M1122" s="154"/>
      <c r="T1122" s="57"/>
      <c r="AT1122" s="17" t="s">
        <v>318</v>
      </c>
      <c r="AU1122" s="17" t="s">
        <v>90</v>
      </c>
    </row>
    <row r="1123" spans="2:65" s="1" customFormat="1" ht="21.75" customHeight="1" x14ac:dyDescent="0.2">
      <c r="B1123" s="137"/>
      <c r="C1123" s="138" t="s">
        <v>2589</v>
      </c>
      <c r="D1123" s="138" t="s">
        <v>311</v>
      </c>
      <c r="E1123" s="139" t="s">
        <v>2590</v>
      </c>
      <c r="F1123" s="140" t="s">
        <v>2591</v>
      </c>
      <c r="G1123" s="141" t="s">
        <v>2542</v>
      </c>
      <c r="H1123" s="142">
        <v>7.32</v>
      </c>
      <c r="I1123" s="143"/>
      <c r="J1123" s="144">
        <f>ROUND(I1123*H1123,2)</f>
        <v>0</v>
      </c>
      <c r="K1123" s="140" t="s">
        <v>366</v>
      </c>
      <c r="L1123" s="33"/>
      <c r="M1123" s="145" t="s">
        <v>1</v>
      </c>
      <c r="N1123" s="146" t="s">
        <v>46</v>
      </c>
      <c r="P1123" s="147">
        <f>O1123*H1123</f>
        <v>0</v>
      </c>
      <c r="Q1123" s="147">
        <v>0</v>
      </c>
      <c r="R1123" s="147">
        <f>Q1123*H1123</f>
        <v>0</v>
      </c>
      <c r="S1123" s="147">
        <v>0</v>
      </c>
      <c r="T1123" s="148">
        <f>S1123*H1123</f>
        <v>0</v>
      </c>
      <c r="AR1123" s="149" t="s">
        <v>346</v>
      </c>
      <c r="AT1123" s="149" t="s">
        <v>311</v>
      </c>
      <c r="AU1123" s="149" t="s">
        <v>90</v>
      </c>
      <c r="AY1123" s="17" t="s">
        <v>309</v>
      </c>
      <c r="BE1123" s="150">
        <f>IF(N1123="základní",J1123,0)</f>
        <v>0</v>
      </c>
      <c r="BF1123" s="150">
        <f>IF(N1123="snížená",J1123,0)</f>
        <v>0</v>
      </c>
      <c r="BG1123" s="150">
        <f>IF(N1123="zákl. přenesená",J1123,0)</f>
        <v>0</v>
      </c>
      <c r="BH1123" s="150">
        <f>IF(N1123="sníž. přenesená",J1123,0)</f>
        <v>0</v>
      </c>
      <c r="BI1123" s="150">
        <f>IF(N1123="nulová",J1123,0)</f>
        <v>0</v>
      </c>
      <c r="BJ1123" s="17" t="s">
        <v>88</v>
      </c>
      <c r="BK1123" s="150">
        <f>ROUND(I1123*H1123,2)</f>
        <v>0</v>
      </c>
      <c r="BL1123" s="17" t="s">
        <v>346</v>
      </c>
      <c r="BM1123" s="149" t="s">
        <v>2592</v>
      </c>
    </row>
    <row r="1124" spans="2:65" s="1" customFormat="1" ht="39" x14ac:dyDescent="0.2">
      <c r="B1124" s="33"/>
      <c r="D1124" s="155" t="s">
        <v>318</v>
      </c>
      <c r="F1124" s="156" t="s">
        <v>2544</v>
      </c>
      <c r="I1124" s="153"/>
      <c r="L1124" s="33"/>
      <c r="M1124" s="154"/>
      <c r="T1124" s="57"/>
      <c r="AT1124" s="17" t="s">
        <v>318</v>
      </c>
      <c r="AU1124" s="17" t="s">
        <v>90</v>
      </c>
    </row>
    <row r="1125" spans="2:65" s="1" customFormat="1" ht="21.75" customHeight="1" x14ac:dyDescent="0.2">
      <c r="B1125" s="137"/>
      <c r="C1125" s="138" t="s">
        <v>2593</v>
      </c>
      <c r="D1125" s="138" t="s">
        <v>311</v>
      </c>
      <c r="E1125" s="139" t="s">
        <v>2594</v>
      </c>
      <c r="F1125" s="140" t="s">
        <v>2595</v>
      </c>
      <c r="G1125" s="141" t="s">
        <v>2542</v>
      </c>
      <c r="H1125" s="142">
        <v>32.4</v>
      </c>
      <c r="I1125" s="143"/>
      <c r="J1125" s="144">
        <f>ROUND(I1125*H1125,2)</f>
        <v>0</v>
      </c>
      <c r="K1125" s="140" t="s">
        <v>366</v>
      </c>
      <c r="L1125" s="33"/>
      <c r="M1125" s="145" t="s">
        <v>1</v>
      </c>
      <c r="N1125" s="146" t="s">
        <v>46</v>
      </c>
      <c r="P1125" s="147">
        <f>O1125*H1125</f>
        <v>0</v>
      </c>
      <c r="Q1125" s="147">
        <v>0</v>
      </c>
      <c r="R1125" s="147">
        <f>Q1125*H1125</f>
        <v>0</v>
      </c>
      <c r="S1125" s="147">
        <v>0</v>
      </c>
      <c r="T1125" s="148">
        <f>S1125*H1125</f>
        <v>0</v>
      </c>
      <c r="AR1125" s="149" t="s">
        <v>346</v>
      </c>
      <c r="AT1125" s="149" t="s">
        <v>311</v>
      </c>
      <c r="AU1125" s="149" t="s">
        <v>90</v>
      </c>
      <c r="AY1125" s="17" t="s">
        <v>309</v>
      </c>
      <c r="BE1125" s="150">
        <f>IF(N1125="základní",J1125,0)</f>
        <v>0</v>
      </c>
      <c r="BF1125" s="150">
        <f>IF(N1125="snížená",J1125,0)</f>
        <v>0</v>
      </c>
      <c r="BG1125" s="150">
        <f>IF(N1125="zákl. přenesená",J1125,0)</f>
        <v>0</v>
      </c>
      <c r="BH1125" s="150">
        <f>IF(N1125="sníž. přenesená",J1125,0)</f>
        <v>0</v>
      </c>
      <c r="BI1125" s="150">
        <f>IF(N1125="nulová",J1125,0)</f>
        <v>0</v>
      </c>
      <c r="BJ1125" s="17" t="s">
        <v>88</v>
      </c>
      <c r="BK1125" s="150">
        <f>ROUND(I1125*H1125,2)</f>
        <v>0</v>
      </c>
      <c r="BL1125" s="17" t="s">
        <v>346</v>
      </c>
      <c r="BM1125" s="149" t="s">
        <v>2596</v>
      </c>
    </row>
    <row r="1126" spans="2:65" s="1" customFormat="1" ht="39" x14ac:dyDescent="0.2">
      <c r="B1126" s="33"/>
      <c r="D1126" s="155" t="s">
        <v>318</v>
      </c>
      <c r="F1126" s="156" t="s">
        <v>2544</v>
      </c>
      <c r="I1126" s="153"/>
      <c r="L1126" s="33"/>
      <c r="M1126" s="154"/>
      <c r="T1126" s="57"/>
      <c r="AT1126" s="17" t="s">
        <v>318</v>
      </c>
      <c r="AU1126" s="17" t="s">
        <v>90</v>
      </c>
    </row>
    <row r="1127" spans="2:65" s="1" customFormat="1" ht="21.75" customHeight="1" x14ac:dyDescent="0.2">
      <c r="B1127" s="137"/>
      <c r="C1127" s="138" t="s">
        <v>2597</v>
      </c>
      <c r="D1127" s="138" t="s">
        <v>311</v>
      </c>
      <c r="E1127" s="139" t="s">
        <v>2598</v>
      </c>
      <c r="F1127" s="140" t="s">
        <v>2599</v>
      </c>
      <c r="G1127" s="141" t="s">
        <v>2542</v>
      </c>
      <c r="H1127" s="142">
        <v>7.27</v>
      </c>
      <c r="I1127" s="143"/>
      <c r="J1127" s="144">
        <f>ROUND(I1127*H1127,2)</f>
        <v>0</v>
      </c>
      <c r="K1127" s="140" t="s">
        <v>366</v>
      </c>
      <c r="L1127" s="33"/>
      <c r="M1127" s="145" t="s">
        <v>1</v>
      </c>
      <c r="N1127" s="146" t="s">
        <v>46</v>
      </c>
      <c r="P1127" s="147">
        <f>O1127*H1127</f>
        <v>0</v>
      </c>
      <c r="Q1127" s="147">
        <v>0</v>
      </c>
      <c r="R1127" s="147">
        <f>Q1127*H1127</f>
        <v>0</v>
      </c>
      <c r="S1127" s="147">
        <v>0</v>
      </c>
      <c r="T1127" s="148">
        <f>S1127*H1127</f>
        <v>0</v>
      </c>
      <c r="AR1127" s="149" t="s">
        <v>346</v>
      </c>
      <c r="AT1127" s="149" t="s">
        <v>311</v>
      </c>
      <c r="AU1127" s="149" t="s">
        <v>90</v>
      </c>
      <c r="AY1127" s="17" t="s">
        <v>309</v>
      </c>
      <c r="BE1127" s="150">
        <f>IF(N1127="základní",J1127,0)</f>
        <v>0</v>
      </c>
      <c r="BF1127" s="150">
        <f>IF(N1127="snížená",J1127,0)</f>
        <v>0</v>
      </c>
      <c r="BG1127" s="150">
        <f>IF(N1127="zákl. přenesená",J1127,0)</f>
        <v>0</v>
      </c>
      <c r="BH1127" s="150">
        <f>IF(N1127="sníž. přenesená",J1127,0)</f>
        <v>0</v>
      </c>
      <c r="BI1127" s="150">
        <f>IF(N1127="nulová",J1127,0)</f>
        <v>0</v>
      </c>
      <c r="BJ1127" s="17" t="s">
        <v>88</v>
      </c>
      <c r="BK1127" s="150">
        <f>ROUND(I1127*H1127,2)</f>
        <v>0</v>
      </c>
      <c r="BL1127" s="17" t="s">
        <v>346</v>
      </c>
      <c r="BM1127" s="149" t="s">
        <v>2600</v>
      </c>
    </row>
    <row r="1128" spans="2:65" s="1" customFormat="1" ht="39" x14ac:dyDescent="0.2">
      <c r="B1128" s="33"/>
      <c r="D1128" s="155" t="s">
        <v>318</v>
      </c>
      <c r="F1128" s="156" t="s">
        <v>2544</v>
      </c>
      <c r="I1128" s="153"/>
      <c r="L1128" s="33"/>
      <c r="M1128" s="154"/>
      <c r="T1128" s="57"/>
      <c r="AT1128" s="17" t="s">
        <v>318</v>
      </c>
      <c r="AU1128" s="17" t="s">
        <v>90</v>
      </c>
    </row>
    <row r="1129" spans="2:65" s="1" customFormat="1" ht="16.5" customHeight="1" x14ac:dyDescent="0.2">
      <c r="B1129" s="137"/>
      <c r="C1129" s="138" t="s">
        <v>2601</v>
      </c>
      <c r="D1129" s="138" t="s">
        <v>311</v>
      </c>
      <c r="E1129" s="139" t="s">
        <v>2602</v>
      </c>
      <c r="F1129" s="140" t="s">
        <v>2603</v>
      </c>
      <c r="G1129" s="141" t="s">
        <v>2542</v>
      </c>
      <c r="H1129" s="142">
        <v>223.5</v>
      </c>
      <c r="I1129" s="143"/>
      <c r="J1129" s="144">
        <f>ROUND(I1129*H1129,2)</f>
        <v>0</v>
      </c>
      <c r="K1129" s="140" t="s">
        <v>366</v>
      </c>
      <c r="L1129" s="33"/>
      <c r="M1129" s="145" t="s">
        <v>1</v>
      </c>
      <c r="N1129" s="146" t="s">
        <v>46</v>
      </c>
      <c r="P1129" s="147">
        <f>O1129*H1129</f>
        <v>0</v>
      </c>
      <c r="Q1129" s="147">
        <v>0</v>
      </c>
      <c r="R1129" s="147">
        <f>Q1129*H1129</f>
        <v>0</v>
      </c>
      <c r="S1129" s="147">
        <v>0</v>
      </c>
      <c r="T1129" s="148">
        <f>S1129*H1129</f>
        <v>0</v>
      </c>
      <c r="AR1129" s="149" t="s">
        <v>346</v>
      </c>
      <c r="AT1129" s="149" t="s">
        <v>311</v>
      </c>
      <c r="AU1129" s="149" t="s">
        <v>90</v>
      </c>
      <c r="AY1129" s="17" t="s">
        <v>309</v>
      </c>
      <c r="BE1129" s="150">
        <f>IF(N1129="základní",J1129,0)</f>
        <v>0</v>
      </c>
      <c r="BF1129" s="150">
        <f>IF(N1129="snížená",J1129,0)</f>
        <v>0</v>
      </c>
      <c r="BG1129" s="150">
        <f>IF(N1129="zákl. přenesená",J1129,0)</f>
        <v>0</v>
      </c>
      <c r="BH1129" s="150">
        <f>IF(N1129="sníž. přenesená",J1129,0)</f>
        <v>0</v>
      </c>
      <c r="BI1129" s="150">
        <f>IF(N1129="nulová",J1129,0)</f>
        <v>0</v>
      </c>
      <c r="BJ1129" s="17" t="s">
        <v>88</v>
      </c>
      <c r="BK1129" s="150">
        <f>ROUND(I1129*H1129,2)</f>
        <v>0</v>
      </c>
      <c r="BL1129" s="17" t="s">
        <v>346</v>
      </c>
      <c r="BM1129" s="149" t="s">
        <v>2604</v>
      </c>
    </row>
    <row r="1130" spans="2:65" s="1" customFormat="1" ht="39" x14ac:dyDescent="0.2">
      <c r="B1130" s="33"/>
      <c r="D1130" s="155" t="s">
        <v>318</v>
      </c>
      <c r="F1130" s="156" t="s">
        <v>2544</v>
      </c>
      <c r="I1130" s="153"/>
      <c r="L1130" s="33"/>
      <c r="M1130" s="154"/>
      <c r="T1130" s="57"/>
      <c r="AT1130" s="17" t="s">
        <v>318</v>
      </c>
      <c r="AU1130" s="17" t="s">
        <v>90</v>
      </c>
    </row>
    <row r="1131" spans="2:65" s="1" customFormat="1" ht="16.5" customHeight="1" x14ac:dyDescent="0.2">
      <c r="B1131" s="137"/>
      <c r="C1131" s="138" t="s">
        <v>2605</v>
      </c>
      <c r="D1131" s="138" t="s">
        <v>311</v>
      </c>
      <c r="E1131" s="139" t="s">
        <v>2606</v>
      </c>
      <c r="F1131" s="140" t="s">
        <v>2607</v>
      </c>
      <c r="G1131" s="141" t="s">
        <v>2542</v>
      </c>
      <c r="H1131" s="142">
        <v>44.6</v>
      </c>
      <c r="I1131" s="143"/>
      <c r="J1131" s="144">
        <f>ROUND(I1131*H1131,2)</f>
        <v>0</v>
      </c>
      <c r="K1131" s="140" t="s">
        <v>366</v>
      </c>
      <c r="L1131" s="33"/>
      <c r="M1131" s="145" t="s">
        <v>1</v>
      </c>
      <c r="N1131" s="146" t="s">
        <v>46</v>
      </c>
      <c r="P1131" s="147">
        <f>O1131*H1131</f>
        <v>0</v>
      </c>
      <c r="Q1131" s="147">
        <v>0</v>
      </c>
      <c r="R1131" s="147">
        <f>Q1131*H1131</f>
        <v>0</v>
      </c>
      <c r="S1131" s="147">
        <v>0</v>
      </c>
      <c r="T1131" s="148">
        <f>S1131*H1131</f>
        <v>0</v>
      </c>
      <c r="AR1131" s="149" t="s">
        <v>346</v>
      </c>
      <c r="AT1131" s="149" t="s">
        <v>311</v>
      </c>
      <c r="AU1131" s="149" t="s">
        <v>90</v>
      </c>
      <c r="AY1131" s="17" t="s">
        <v>309</v>
      </c>
      <c r="BE1131" s="150">
        <f>IF(N1131="základní",J1131,0)</f>
        <v>0</v>
      </c>
      <c r="BF1131" s="150">
        <f>IF(N1131="snížená",J1131,0)</f>
        <v>0</v>
      </c>
      <c r="BG1131" s="150">
        <f>IF(N1131="zákl. přenesená",J1131,0)</f>
        <v>0</v>
      </c>
      <c r="BH1131" s="150">
        <f>IF(N1131="sníž. přenesená",J1131,0)</f>
        <v>0</v>
      </c>
      <c r="BI1131" s="150">
        <f>IF(N1131="nulová",J1131,0)</f>
        <v>0</v>
      </c>
      <c r="BJ1131" s="17" t="s">
        <v>88</v>
      </c>
      <c r="BK1131" s="150">
        <f>ROUND(I1131*H1131,2)</f>
        <v>0</v>
      </c>
      <c r="BL1131" s="17" t="s">
        <v>346</v>
      </c>
      <c r="BM1131" s="149" t="s">
        <v>2608</v>
      </c>
    </row>
    <row r="1132" spans="2:65" s="1" customFormat="1" ht="39" x14ac:dyDescent="0.2">
      <c r="B1132" s="33"/>
      <c r="D1132" s="155" t="s">
        <v>318</v>
      </c>
      <c r="F1132" s="156" t="s">
        <v>2544</v>
      </c>
      <c r="I1132" s="153"/>
      <c r="L1132" s="33"/>
      <c r="M1132" s="154"/>
      <c r="T1132" s="57"/>
      <c r="AT1132" s="17" t="s">
        <v>318</v>
      </c>
      <c r="AU1132" s="17" t="s">
        <v>90</v>
      </c>
    </row>
    <row r="1133" spans="2:65" s="1" customFormat="1" ht="16.5" customHeight="1" x14ac:dyDescent="0.2">
      <c r="B1133" s="137"/>
      <c r="C1133" s="138" t="s">
        <v>2609</v>
      </c>
      <c r="D1133" s="138" t="s">
        <v>311</v>
      </c>
      <c r="E1133" s="139" t="s">
        <v>2610</v>
      </c>
      <c r="F1133" s="140" t="s">
        <v>2611</v>
      </c>
      <c r="G1133" s="141" t="s">
        <v>2542</v>
      </c>
      <c r="H1133" s="142">
        <v>92.95</v>
      </c>
      <c r="I1133" s="143"/>
      <c r="J1133" s="144">
        <f>ROUND(I1133*H1133,2)</f>
        <v>0</v>
      </c>
      <c r="K1133" s="140" t="s">
        <v>366</v>
      </c>
      <c r="L1133" s="33"/>
      <c r="M1133" s="145" t="s">
        <v>1</v>
      </c>
      <c r="N1133" s="146" t="s">
        <v>46</v>
      </c>
      <c r="P1133" s="147">
        <f>O1133*H1133</f>
        <v>0</v>
      </c>
      <c r="Q1133" s="147">
        <v>0</v>
      </c>
      <c r="R1133" s="147">
        <f>Q1133*H1133</f>
        <v>0</v>
      </c>
      <c r="S1133" s="147">
        <v>0</v>
      </c>
      <c r="T1133" s="148">
        <f>S1133*H1133</f>
        <v>0</v>
      </c>
      <c r="AR1133" s="149" t="s">
        <v>346</v>
      </c>
      <c r="AT1133" s="149" t="s">
        <v>311</v>
      </c>
      <c r="AU1133" s="149" t="s">
        <v>90</v>
      </c>
      <c r="AY1133" s="17" t="s">
        <v>309</v>
      </c>
      <c r="BE1133" s="150">
        <f>IF(N1133="základní",J1133,0)</f>
        <v>0</v>
      </c>
      <c r="BF1133" s="150">
        <f>IF(N1133="snížená",J1133,0)</f>
        <v>0</v>
      </c>
      <c r="BG1133" s="150">
        <f>IF(N1133="zákl. přenesená",J1133,0)</f>
        <v>0</v>
      </c>
      <c r="BH1133" s="150">
        <f>IF(N1133="sníž. přenesená",J1133,0)</f>
        <v>0</v>
      </c>
      <c r="BI1133" s="150">
        <f>IF(N1133="nulová",J1133,0)</f>
        <v>0</v>
      </c>
      <c r="BJ1133" s="17" t="s">
        <v>88</v>
      </c>
      <c r="BK1133" s="150">
        <f>ROUND(I1133*H1133,2)</f>
        <v>0</v>
      </c>
      <c r="BL1133" s="17" t="s">
        <v>346</v>
      </c>
      <c r="BM1133" s="149" t="s">
        <v>2612</v>
      </c>
    </row>
    <row r="1134" spans="2:65" s="1" customFormat="1" ht="39" x14ac:dyDescent="0.2">
      <c r="B1134" s="33"/>
      <c r="D1134" s="155" t="s">
        <v>318</v>
      </c>
      <c r="F1134" s="156" t="s">
        <v>2544</v>
      </c>
      <c r="I1134" s="153"/>
      <c r="L1134" s="33"/>
      <c r="M1134" s="154"/>
      <c r="T1134" s="57"/>
      <c r="AT1134" s="17" t="s">
        <v>318</v>
      </c>
      <c r="AU1134" s="17" t="s">
        <v>90</v>
      </c>
    </row>
    <row r="1135" spans="2:65" s="1" customFormat="1" ht="21.75" customHeight="1" x14ac:dyDescent="0.2">
      <c r="B1135" s="137"/>
      <c r="C1135" s="138" t="s">
        <v>2613</v>
      </c>
      <c r="D1135" s="138" t="s">
        <v>311</v>
      </c>
      <c r="E1135" s="139" t="s">
        <v>2614</v>
      </c>
      <c r="F1135" s="140" t="s">
        <v>2615</v>
      </c>
      <c r="G1135" s="141" t="s">
        <v>2542</v>
      </c>
      <c r="H1135" s="142">
        <v>80.5</v>
      </c>
      <c r="I1135" s="143"/>
      <c r="J1135" s="144">
        <f>ROUND(I1135*H1135,2)</f>
        <v>0</v>
      </c>
      <c r="K1135" s="140" t="s">
        <v>366</v>
      </c>
      <c r="L1135" s="33"/>
      <c r="M1135" s="145" t="s">
        <v>1</v>
      </c>
      <c r="N1135" s="146" t="s">
        <v>46</v>
      </c>
      <c r="P1135" s="147">
        <f>O1135*H1135</f>
        <v>0</v>
      </c>
      <c r="Q1135" s="147">
        <v>0</v>
      </c>
      <c r="R1135" s="147">
        <f>Q1135*H1135</f>
        <v>0</v>
      </c>
      <c r="S1135" s="147">
        <v>0</v>
      </c>
      <c r="T1135" s="148">
        <f>S1135*H1135</f>
        <v>0</v>
      </c>
      <c r="AR1135" s="149" t="s">
        <v>346</v>
      </c>
      <c r="AT1135" s="149" t="s">
        <v>311</v>
      </c>
      <c r="AU1135" s="149" t="s">
        <v>90</v>
      </c>
      <c r="AY1135" s="17" t="s">
        <v>309</v>
      </c>
      <c r="BE1135" s="150">
        <f>IF(N1135="základní",J1135,0)</f>
        <v>0</v>
      </c>
      <c r="BF1135" s="150">
        <f>IF(N1135="snížená",J1135,0)</f>
        <v>0</v>
      </c>
      <c r="BG1135" s="150">
        <f>IF(N1135="zákl. přenesená",J1135,0)</f>
        <v>0</v>
      </c>
      <c r="BH1135" s="150">
        <f>IF(N1135="sníž. přenesená",J1135,0)</f>
        <v>0</v>
      </c>
      <c r="BI1135" s="150">
        <f>IF(N1135="nulová",J1135,0)</f>
        <v>0</v>
      </c>
      <c r="BJ1135" s="17" t="s">
        <v>88</v>
      </c>
      <c r="BK1135" s="150">
        <f>ROUND(I1135*H1135,2)</f>
        <v>0</v>
      </c>
      <c r="BL1135" s="17" t="s">
        <v>346</v>
      </c>
      <c r="BM1135" s="149" t="s">
        <v>2616</v>
      </c>
    </row>
    <row r="1136" spans="2:65" s="1" customFormat="1" ht="39" x14ac:dyDescent="0.2">
      <c r="B1136" s="33"/>
      <c r="D1136" s="155" t="s">
        <v>318</v>
      </c>
      <c r="F1136" s="156" t="s">
        <v>2544</v>
      </c>
      <c r="I1136" s="153"/>
      <c r="L1136" s="33"/>
      <c r="M1136" s="154"/>
      <c r="T1136" s="57"/>
      <c r="AT1136" s="17" t="s">
        <v>318</v>
      </c>
      <c r="AU1136" s="17" t="s">
        <v>90</v>
      </c>
    </row>
    <row r="1137" spans="2:65" s="1" customFormat="1" ht="16.5" customHeight="1" x14ac:dyDescent="0.2">
      <c r="B1137" s="137"/>
      <c r="C1137" s="138" t="s">
        <v>2617</v>
      </c>
      <c r="D1137" s="138" t="s">
        <v>311</v>
      </c>
      <c r="E1137" s="139" t="s">
        <v>2618</v>
      </c>
      <c r="F1137" s="140" t="s">
        <v>2619</v>
      </c>
      <c r="G1137" s="141" t="s">
        <v>2542</v>
      </c>
      <c r="H1137" s="142">
        <v>192.5</v>
      </c>
      <c r="I1137" s="143"/>
      <c r="J1137" s="144">
        <f>ROUND(I1137*H1137,2)</f>
        <v>0</v>
      </c>
      <c r="K1137" s="140" t="s">
        <v>366</v>
      </c>
      <c r="L1137" s="33"/>
      <c r="M1137" s="145" t="s">
        <v>1</v>
      </c>
      <c r="N1137" s="146" t="s">
        <v>46</v>
      </c>
      <c r="P1137" s="147">
        <f>O1137*H1137</f>
        <v>0</v>
      </c>
      <c r="Q1137" s="147">
        <v>0</v>
      </c>
      <c r="R1137" s="147">
        <f>Q1137*H1137</f>
        <v>0</v>
      </c>
      <c r="S1137" s="147">
        <v>0</v>
      </c>
      <c r="T1137" s="148">
        <f>S1137*H1137</f>
        <v>0</v>
      </c>
      <c r="AR1137" s="149" t="s">
        <v>346</v>
      </c>
      <c r="AT1137" s="149" t="s">
        <v>311</v>
      </c>
      <c r="AU1137" s="149" t="s">
        <v>90</v>
      </c>
      <c r="AY1137" s="17" t="s">
        <v>309</v>
      </c>
      <c r="BE1137" s="150">
        <f>IF(N1137="základní",J1137,0)</f>
        <v>0</v>
      </c>
      <c r="BF1137" s="150">
        <f>IF(N1137="snížená",J1137,0)</f>
        <v>0</v>
      </c>
      <c r="BG1137" s="150">
        <f>IF(N1137="zákl. přenesená",J1137,0)</f>
        <v>0</v>
      </c>
      <c r="BH1137" s="150">
        <f>IF(N1137="sníž. přenesená",J1137,0)</f>
        <v>0</v>
      </c>
      <c r="BI1137" s="150">
        <f>IF(N1137="nulová",J1137,0)</f>
        <v>0</v>
      </c>
      <c r="BJ1137" s="17" t="s">
        <v>88</v>
      </c>
      <c r="BK1137" s="150">
        <f>ROUND(I1137*H1137,2)</f>
        <v>0</v>
      </c>
      <c r="BL1137" s="17" t="s">
        <v>346</v>
      </c>
      <c r="BM1137" s="149" t="s">
        <v>2620</v>
      </c>
    </row>
    <row r="1138" spans="2:65" s="1" customFormat="1" ht="39" x14ac:dyDescent="0.2">
      <c r="B1138" s="33"/>
      <c r="D1138" s="155" t="s">
        <v>318</v>
      </c>
      <c r="F1138" s="156" t="s">
        <v>2544</v>
      </c>
      <c r="I1138" s="153"/>
      <c r="L1138" s="33"/>
      <c r="M1138" s="154"/>
      <c r="T1138" s="57"/>
      <c r="AT1138" s="17" t="s">
        <v>318</v>
      </c>
      <c r="AU1138" s="17" t="s">
        <v>90</v>
      </c>
    </row>
    <row r="1139" spans="2:65" s="1" customFormat="1" ht="21.75" customHeight="1" x14ac:dyDescent="0.2">
      <c r="B1139" s="137"/>
      <c r="C1139" s="138" t="s">
        <v>2621</v>
      </c>
      <c r="D1139" s="138" t="s">
        <v>311</v>
      </c>
      <c r="E1139" s="139" t="s">
        <v>2622</v>
      </c>
      <c r="F1139" s="140" t="s">
        <v>2623</v>
      </c>
      <c r="G1139" s="141" t="s">
        <v>2542</v>
      </c>
      <c r="H1139" s="142">
        <v>10</v>
      </c>
      <c r="I1139" s="143"/>
      <c r="J1139" s="144">
        <f>ROUND(I1139*H1139,2)</f>
        <v>0</v>
      </c>
      <c r="K1139" s="140" t="s">
        <v>366</v>
      </c>
      <c r="L1139" s="33"/>
      <c r="M1139" s="145" t="s">
        <v>1</v>
      </c>
      <c r="N1139" s="146" t="s">
        <v>46</v>
      </c>
      <c r="P1139" s="147">
        <f>O1139*H1139</f>
        <v>0</v>
      </c>
      <c r="Q1139" s="147">
        <v>0</v>
      </c>
      <c r="R1139" s="147">
        <f>Q1139*H1139</f>
        <v>0</v>
      </c>
      <c r="S1139" s="147">
        <v>0</v>
      </c>
      <c r="T1139" s="148">
        <f>S1139*H1139</f>
        <v>0</v>
      </c>
      <c r="AR1139" s="149" t="s">
        <v>346</v>
      </c>
      <c r="AT1139" s="149" t="s">
        <v>311</v>
      </c>
      <c r="AU1139" s="149" t="s">
        <v>90</v>
      </c>
      <c r="AY1139" s="17" t="s">
        <v>309</v>
      </c>
      <c r="BE1139" s="150">
        <f>IF(N1139="základní",J1139,0)</f>
        <v>0</v>
      </c>
      <c r="BF1139" s="150">
        <f>IF(N1139="snížená",J1139,0)</f>
        <v>0</v>
      </c>
      <c r="BG1139" s="150">
        <f>IF(N1139="zákl. přenesená",J1139,0)</f>
        <v>0</v>
      </c>
      <c r="BH1139" s="150">
        <f>IF(N1139="sníž. přenesená",J1139,0)</f>
        <v>0</v>
      </c>
      <c r="BI1139" s="150">
        <f>IF(N1139="nulová",J1139,0)</f>
        <v>0</v>
      </c>
      <c r="BJ1139" s="17" t="s">
        <v>88</v>
      </c>
      <c r="BK1139" s="150">
        <f>ROUND(I1139*H1139,2)</f>
        <v>0</v>
      </c>
      <c r="BL1139" s="17" t="s">
        <v>346</v>
      </c>
      <c r="BM1139" s="149" t="s">
        <v>2624</v>
      </c>
    </row>
    <row r="1140" spans="2:65" s="1" customFormat="1" ht="39" x14ac:dyDescent="0.2">
      <c r="B1140" s="33"/>
      <c r="D1140" s="155" t="s">
        <v>318</v>
      </c>
      <c r="F1140" s="156" t="s">
        <v>2544</v>
      </c>
      <c r="I1140" s="153"/>
      <c r="L1140" s="33"/>
      <c r="M1140" s="154"/>
      <c r="T1140" s="57"/>
      <c r="AT1140" s="17" t="s">
        <v>318</v>
      </c>
      <c r="AU1140" s="17" t="s">
        <v>90</v>
      </c>
    </row>
    <row r="1141" spans="2:65" s="1" customFormat="1" ht="16.5" customHeight="1" x14ac:dyDescent="0.2">
      <c r="B1141" s="137"/>
      <c r="C1141" s="138" t="s">
        <v>2625</v>
      </c>
      <c r="D1141" s="138" t="s">
        <v>311</v>
      </c>
      <c r="E1141" s="139" t="s">
        <v>2626</v>
      </c>
      <c r="F1141" s="140" t="s">
        <v>2627</v>
      </c>
      <c r="G1141" s="141" t="s">
        <v>2542</v>
      </c>
      <c r="H1141" s="142">
        <v>3.2</v>
      </c>
      <c r="I1141" s="143"/>
      <c r="J1141" s="144">
        <f>ROUND(I1141*H1141,2)</f>
        <v>0</v>
      </c>
      <c r="K1141" s="140" t="s">
        <v>366</v>
      </c>
      <c r="L1141" s="33"/>
      <c r="M1141" s="145" t="s">
        <v>1</v>
      </c>
      <c r="N1141" s="146" t="s">
        <v>46</v>
      </c>
      <c r="P1141" s="147">
        <f>O1141*H1141</f>
        <v>0</v>
      </c>
      <c r="Q1141" s="147">
        <v>0</v>
      </c>
      <c r="R1141" s="147">
        <f>Q1141*H1141</f>
        <v>0</v>
      </c>
      <c r="S1141" s="147">
        <v>0</v>
      </c>
      <c r="T1141" s="148">
        <f>S1141*H1141</f>
        <v>0</v>
      </c>
      <c r="AR1141" s="149" t="s">
        <v>346</v>
      </c>
      <c r="AT1141" s="149" t="s">
        <v>311</v>
      </c>
      <c r="AU1141" s="149" t="s">
        <v>90</v>
      </c>
      <c r="AY1141" s="17" t="s">
        <v>309</v>
      </c>
      <c r="BE1141" s="150">
        <f>IF(N1141="základní",J1141,0)</f>
        <v>0</v>
      </c>
      <c r="BF1141" s="150">
        <f>IF(N1141="snížená",J1141,0)</f>
        <v>0</v>
      </c>
      <c r="BG1141" s="150">
        <f>IF(N1141="zákl. přenesená",J1141,0)</f>
        <v>0</v>
      </c>
      <c r="BH1141" s="150">
        <f>IF(N1141="sníž. přenesená",J1141,0)</f>
        <v>0</v>
      </c>
      <c r="BI1141" s="150">
        <f>IF(N1141="nulová",J1141,0)</f>
        <v>0</v>
      </c>
      <c r="BJ1141" s="17" t="s">
        <v>88</v>
      </c>
      <c r="BK1141" s="150">
        <f>ROUND(I1141*H1141,2)</f>
        <v>0</v>
      </c>
      <c r="BL1141" s="17" t="s">
        <v>346</v>
      </c>
      <c r="BM1141" s="149" t="s">
        <v>2628</v>
      </c>
    </row>
    <row r="1142" spans="2:65" s="1" customFormat="1" ht="39" x14ac:dyDescent="0.2">
      <c r="B1142" s="33"/>
      <c r="D1142" s="155" t="s">
        <v>318</v>
      </c>
      <c r="F1142" s="156" t="s">
        <v>2544</v>
      </c>
      <c r="I1142" s="153"/>
      <c r="L1142" s="33"/>
      <c r="M1142" s="154"/>
      <c r="T1142" s="57"/>
      <c r="AT1142" s="17" t="s">
        <v>318</v>
      </c>
      <c r="AU1142" s="17" t="s">
        <v>90</v>
      </c>
    </row>
    <row r="1143" spans="2:65" s="1" customFormat="1" ht="21.75" customHeight="1" x14ac:dyDescent="0.2">
      <c r="B1143" s="137"/>
      <c r="C1143" s="138" t="s">
        <v>2629</v>
      </c>
      <c r="D1143" s="138" t="s">
        <v>311</v>
      </c>
      <c r="E1143" s="139" t="s">
        <v>2630</v>
      </c>
      <c r="F1143" s="140" t="s">
        <v>2631</v>
      </c>
      <c r="G1143" s="141" t="s">
        <v>2542</v>
      </c>
      <c r="H1143" s="142">
        <v>3.5</v>
      </c>
      <c r="I1143" s="143"/>
      <c r="J1143" s="144">
        <f>ROUND(I1143*H1143,2)</f>
        <v>0</v>
      </c>
      <c r="K1143" s="140" t="s">
        <v>366</v>
      </c>
      <c r="L1143" s="33"/>
      <c r="M1143" s="145" t="s">
        <v>1</v>
      </c>
      <c r="N1143" s="146" t="s">
        <v>46</v>
      </c>
      <c r="P1143" s="147">
        <f>O1143*H1143</f>
        <v>0</v>
      </c>
      <c r="Q1143" s="147">
        <v>0</v>
      </c>
      <c r="R1143" s="147">
        <f>Q1143*H1143</f>
        <v>0</v>
      </c>
      <c r="S1143" s="147">
        <v>0</v>
      </c>
      <c r="T1143" s="148">
        <f>S1143*H1143</f>
        <v>0</v>
      </c>
      <c r="AR1143" s="149" t="s">
        <v>346</v>
      </c>
      <c r="AT1143" s="149" t="s">
        <v>311</v>
      </c>
      <c r="AU1143" s="149" t="s">
        <v>90</v>
      </c>
      <c r="AY1143" s="17" t="s">
        <v>309</v>
      </c>
      <c r="BE1143" s="150">
        <f>IF(N1143="základní",J1143,0)</f>
        <v>0</v>
      </c>
      <c r="BF1143" s="150">
        <f>IF(N1143="snížená",J1143,0)</f>
        <v>0</v>
      </c>
      <c r="BG1143" s="150">
        <f>IF(N1143="zákl. přenesená",J1143,0)</f>
        <v>0</v>
      </c>
      <c r="BH1143" s="150">
        <f>IF(N1143="sníž. přenesená",J1143,0)</f>
        <v>0</v>
      </c>
      <c r="BI1143" s="150">
        <f>IF(N1143="nulová",J1143,0)</f>
        <v>0</v>
      </c>
      <c r="BJ1143" s="17" t="s">
        <v>88</v>
      </c>
      <c r="BK1143" s="150">
        <f>ROUND(I1143*H1143,2)</f>
        <v>0</v>
      </c>
      <c r="BL1143" s="17" t="s">
        <v>346</v>
      </c>
      <c r="BM1143" s="149" t="s">
        <v>2632</v>
      </c>
    </row>
    <row r="1144" spans="2:65" s="1" customFormat="1" ht="39" x14ac:dyDescent="0.2">
      <c r="B1144" s="33"/>
      <c r="D1144" s="155" t="s">
        <v>318</v>
      </c>
      <c r="F1144" s="156" t="s">
        <v>2544</v>
      </c>
      <c r="I1144" s="153"/>
      <c r="L1144" s="33"/>
      <c r="M1144" s="154"/>
      <c r="T1144" s="57"/>
      <c r="AT1144" s="17" t="s">
        <v>318</v>
      </c>
      <c r="AU1144" s="17" t="s">
        <v>90</v>
      </c>
    </row>
    <row r="1145" spans="2:65" s="1" customFormat="1" ht="24.2" customHeight="1" x14ac:dyDescent="0.2">
      <c r="B1145" s="137"/>
      <c r="C1145" s="138" t="s">
        <v>2633</v>
      </c>
      <c r="D1145" s="138" t="s">
        <v>311</v>
      </c>
      <c r="E1145" s="139" t="s">
        <v>2634</v>
      </c>
      <c r="F1145" s="140" t="s">
        <v>2635</v>
      </c>
      <c r="G1145" s="141" t="s">
        <v>2542</v>
      </c>
      <c r="H1145" s="142">
        <v>8</v>
      </c>
      <c r="I1145" s="143"/>
      <c r="J1145" s="144">
        <f>ROUND(I1145*H1145,2)</f>
        <v>0</v>
      </c>
      <c r="K1145" s="140" t="s">
        <v>366</v>
      </c>
      <c r="L1145" s="33"/>
      <c r="M1145" s="145" t="s">
        <v>1</v>
      </c>
      <c r="N1145" s="146" t="s">
        <v>46</v>
      </c>
      <c r="P1145" s="147">
        <f>O1145*H1145</f>
        <v>0</v>
      </c>
      <c r="Q1145" s="147">
        <v>0</v>
      </c>
      <c r="R1145" s="147">
        <f>Q1145*H1145</f>
        <v>0</v>
      </c>
      <c r="S1145" s="147">
        <v>0</v>
      </c>
      <c r="T1145" s="148">
        <f>S1145*H1145</f>
        <v>0</v>
      </c>
      <c r="AR1145" s="149" t="s">
        <v>346</v>
      </c>
      <c r="AT1145" s="149" t="s">
        <v>311</v>
      </c>
      <c r="AU1145" s="149" t="s">
        <v>90</v>
      </c>
      <c r="AY1145" s="17" t="s">
        <v>309</v>
      </c>
      <c r="BE1145" s="150">
        <f>IF(N1145="základní",J1145,0)</f>
        <v>0</v>
      </c>
      <c r="BF1145" s="150">
        <f>IF(N1145="snížená",J1145,0)</f>
        <v>0</v>
      </c>
      <c r="BG1145" s="150">
        <f>IF(N1145="zákl. přenesená",J1145,0)</f>
        <v>0</v>
      </c>
      <c r="BH1145" s="150">
        <f>IF(N1145="sníž. přenesená",J1145,0)</f>
        <v>0</v>
      </c>
      <c r="BI1145" s="150">
        <f>IF(N1145="nulová",J1145,0)</f>
        <v>0</v>
      </c>
      <c r="BJ1145" s="17" t="s">
        <v>88</v>
      </c>
      <c r="BK1145" s="150">
        <f>ROUND(I1145*H1145,2)</f>
        <v>0</v>
      </c>
      <c r="BL1145" s="17" t="s">
        <v>346</v>
      </c>
      <c r="BM1145" s="149" t="s">
        <v>2636</v>
      </c>
    </row>
    <row r="1146" spans="2:65" s="1" customFormat="1" ht="39" x14ac:dyDescent="0.2">
      <c r="B1146" s="33"/>
      <c r="D1146" s="155" t="s">
        <v>318</v>
      </c>
      <c r="F1146" s="156" t="s">
        <v>2544</v>
      </c>
      <c r="I1146" s="153"/>
      <c r="L1146" s="33"/>
      <c r="M1146" s="154"/>
      <c r="T1146" s="57"/>
      <c r="AT1146" s="17" t="s">
        <v>318</v>
      </c>
      <c r="AU1146" s="17" t="s">
        <v>90</v>
      </c>
    </row>
    <row r="1147" spans="2:65" s="1" customFormat="1" ht="21.75" customHeight="1" x14ac:dyDescent="0.2">
      <c r="B1147" s="137"/>
      <c r="C1147" s="138" t="s">
        <v>2637</v>
      </c>
      <c r="D1147" s="138" t="s">
        <v>311</v>
      </c>
      <c r="E1147" s="139" t="s">
        <v>2638</v>
      </c>
      <c r="F1147" s="140" t="s">
        <v>2639</v>
      </c>
      <c r="G1147" s="141" t="s">
        <v>2542</v>
      </c>
      <c r="H1147" s="142">
        <v>178</v>
      </c>
      <c r="I1147" s="143"/>
      <c r="J1147" s="144">
        <f>ROUND(I1147*H1147,2)</f>
        <v>0</v>
      </c>
      <c r="K1147" s="140" t="s">
        <v>366</v>
      </c>
      <c r="L1147" s="33"/>
      <c r="M1147" s="145" t="s">
        <v>1</v>
      </c>
      <c r="N1147" s="146" t="s">
        <v>46</v>
      </c>
      <c r="P1147" s="147">
        <f>O1147*H1147</f>
        <v>0</v>
      </c>
      <c r="Q1147" s="147">
        <v>0</v>
      </c>
      <c r="R1147" s="147">
        <f>Q1147*H1147</f>
        <v>0</v>
      </c>
      <c r="S1147" s="147">
        <v>0</v>
      </c>
      <c r="T1147" s="148">
        <f>S1147*H1147</f>
        <v>0</v>
      </c>
      <c r="AR1147" s="149" t="s">
        <v>346</v>
      </c>
      <c r="AT1147" s="149" t="s">
        <v>311</v>
      </c>
      <c r="AU1147" s="149" t="s">
        <v>90</v>
      </c>
      <c r="AY1147" s="17" t="s">
        <v>309</v>
      </c>
      <c r="BE1147" s="150">
        <f>IF(N1147="základní",J1147,0)</f>
        <v>0</v>
      </c>
      <c r="BF1147" s="150">
        <f>IF(N1147="snížená",J1147,0)</f>
        <v>0</v>
      </c>
      <c r="BG1147" s="150">
        <f>IF(N1147="zákl. přenesená",J1147,0)</f>
        <v>0</v>
      </c>
      <c r="BH1147" s="150">
        <f>IF(N1147="sníž. přenesená",J1147,0)</f>
        <v>0</v>
      </c>
      <c r="BI1147" s="150">
        <f>IF(N1147="nulová",J1147,0)</f>
        <v>0</v>
      </c>
      <c r="BJ1147" s="17" t="s">
        <v>88</v>
      </c>
      <c r="BK1147" s="150">
        <f>ROUND(I1147*H1147,2)</f>
        <v>0</v>
      </c>
      <c r="BL1147" s="17" t="s">
        <v>346</v>
      </c>
      <c r="BM1147" s="149" t="s">
        <v>2640</v>
      </c>
    </row>
    <row r="1148" spans="2:65" s="1" customFormat="1" ht="39" x14ac:dyDescent="0.2">
      <c r="B1148" s="33"/>
      <c r="D1148" s="155" t="s">
        <v>318</v>
      </c>
      <c r="F1148" s="156" t="s">
        <v>2544</v>
      </c>
      <c r="I1148" s="153"/>
      <c r="L1148" s="33"/>
      <c r="M1148" s="154"/>
      <c r="T1148" s="57"/>
      <c r="AT1148" s="17" t="s">
        <v>318</v>
      </c>
      <c r="AU1148" s="17" t="s">
        <v>90</v>
      </c>
    </row>
    <row r="1149" spans="2:65" s="1" customFormat="1" ht="21.75" customHeight="1" x14ac:dyDescent="0.2">
      <c r="B1149" s="137"/>
      <c r="C1149" s="138" t="s">
        <v>2641</v>
      </c>
      <c r="D1149" s="138" t="s">
        <v>311</v>
      </c>
      <c r="E1149" s="139" t="s">
        <v>2642</v>
      </c>
      <c r="F1149" s="140" t="s">
        <v>2643</v>
      </c>
      <c r="G1149" s="141" t="s">
        <v>2542</v>
      </c>
      <c r="H1149" s="142">
        <v>117.5</v>
      </c>
      <c r="I1149" s="143"/>
      <c r="J1149" s="144">
        <f>ROUND(I1149*H1149,2)</f>
        <v>0</v>
      </c>
      <c r="K1149" s="140" t="s">
        <v>366</v>
      </c>
      <c r="L1149" s="33"/>
      <c r="M1149" s="145" t="s">
        <v>1</v>
      </c>
      <c r="N1149" s="146" t="s">
        <v>46</v>
      </c>
      <c r="P1149" s="147">
        <f>O1149*H1149</f>
        <v>0</v>
      </c>
      <c r="Q1149" s="147">
        <v>0</v>
      </c>
      <c r="R1149" s="147">
        <f>Q1149*H1149</f>
        <v>0</v>
      </c>
      <c r="S1149" s="147">
        <v>0</v>
      </c>
      <c r="T1149" s="148">
        <f>S1149*H1149</f>
        <v>0</v>
      </c>
      <c r="AR1149" s="149" t="s">
        <v>346</v>
      </c>
      <c r="AT1149" s="149" t="s">
        <v>311</v>
      </c>
      <c r="AU1149" s="149" t="s">
        <v>90</v>
      </c>
      <c r="AY1149" s="17" t="s">
        <v>309</v>
      </c>
      <c r="BE1149" s="150">
        <f>IF(N1149="základní",J1149,0)</f>
        <v>0</v>
      </c>
      <c r="BF1149" s="150">
        <f>IF(N1149="snížená",J1149,0)</f>
        <v>0</v>
      </c>
      <c r="BG1149" s="150">
        <f>IF(N1149="zákl. přenesená",J1149,0)</f>
        <v>0</v>
      </c>
      <c r="BH1149" s="150">
        <f>IF(N1149="sníž. přenesená",J1149,0)</f>
        <v>0</v>
      </c>
      <c r="BI1149" s="150">
        <f>IF(N1149="nulová",J1149,0)</f>
        <v>0</v>
      </c>
      <c r="BJ1149" s="17" t="s">
        <v>88</v>
      </c>
      <c r="BK1149" s="150">
        <f>ROUND(I1149*H1149,2)</f>
        <v>0</v>
      </c>
      <c r="BL1149" s="17" t="s">
        <v>346</v>
      </c>
      <c r="BM1149" s="149" t="s">
        <v>2644</v>
      </c>
    </row>
    <row r="1150" spans="2:65" s="1" customFormat="1" ht="39" x14ac:dyDescent="0.2">
      <c r="B1150" s="33"/>
      <c r="D1150" s="155" t="s">
        <v>318</v>
      </c>
      <c r="F1150" s="156" t="s">
        <v>2544</v>
      </c>
      <c r="I1150" s="153"/>
      <c r="L1150" s="33"/>
      <c r="M1150" s="154"/>
      <c r="T1150" s="57"/>
      <c r="AT1150" s="17" t="s">
        <v>318</v>
      </c>
      <c r="AU1150" s="17" t="s">
        <v>90</v>
      </c>
    </row>
    <row r="1151" spans="2:65" s="1" customFormat="1" ht="21.75" customHeight="1" x14ac:dyDescent="0.2">
      <c r="B1151" s="137"/>
      <c r="C1151" s="138" t="s">
        <v>2645</v>
      </c>
      <c r="D1151" s="138" t="s">
        <v>311</v>
      </c>
      <c r="E1151" s="139" t="s">
        <v>2646</v>
      </c>
      <c r="F1151" s="140" t="s">
        <v>2647</v>
      </c>
      <c r="G1151" s="141" t="s">
        <v>2542</v>
      </c>
      <c r="H1151" s="142">
        <v>117.85</v>
      </c>
      <c r="I1151" s="143"/>
      <c r="J1151" s="144">
        <f>ROUND(I1151*H1151,2)</f>
        <v>0</v>
      </c>
      <c r="K1151" s="140" t="s">
        <v>366</v>
      </c>
      <c r="L1151" s="33"/>
      <c r="M1151" s="145" t="s">
        <v>1</v>
      </c>
      <c r="N1151" s="146" t="s">
        <v>46</v>
      </c>
      <c r="P1151" s="147">
        <f>O1151*H1151</f>
        <v>0</v>
      </c>
      <c r="Q1151" s="147">
        <v>0</v>
      </c>
      <c r="R1151" s="147">
        <f>Q1151*H1151</f>
        <v>0</v>
      </c>
      <c r="S1151" s="147">
        <v>0</v>
      </c>
      <c r="T1151" s="148">
        <f>S1151*H1151</f>
        <v>0</v>
      </c>
      <c r="AR1151" s="149" t="s">
        <v>346</v>
      </c>
      <c r="AT1151" s="149" t="s">
        <v>311</v>
      </c>
      <c r="AU1151" s="149" t="s">
        <v>90</v>
      </c>
      <c r="AY1151" s="17" t="s">
        <v>309</v>
      </c>
      <c r="BE1151" s="150">
        <f>IF(N1151="základní",J1151,0)</f>
        <v>0</v>
      </c>
      <c r="BF1151" s="150">
        <f>IF(N1151="snížená",J1151,0)</f>
        <v>0</v>
      </c>
      <c r="BG1151" s="150">
        <f>IF(N1151="zákl. přenesená",J1151,0)</f>
        <v>0</v>
      </c>
      <c r="BH1151" s="150">
        <f>IF(N1151="sníž. přenesená",J1151,0)</f>
        <v>0</v>
      </c>
      <c r="BI1151" s="150">
        <f>IF(N1151="nulová",J1151,0)</f>
        <v>0</v>
      </c>
      <c r="BJ1151" s="17" t="s">
        <v>88</v>
      </c>
      <c r="BK1151" s="150">
        <f>ROUND(I1151*H1151,2)</f>
        <v>0</v>
      </c>
      <c r="BL1151" s="17" t="s">
        <v>346</v>
      </c>
      <c r="BM1151" s="149" t="s">
        <v>2648</v>
      </c>
    </row>
    <row r="1152" spans="2:65" s="1" customFormat="1" ht="39" x14ac:dyDescent="0.2">
      <c r="B1152" s="33"/>
      <c r="D1152" s="155" t="s">
        <v>318</v>
      </c>
      <c r="F1152" s="156" t="s">
        <v>2544</v>
      </c>
      <c r="I1152" s="153"/>
      <c r="L1152" s="33"/>
      <c r="M1152" s="154"/>
      <c r="T1152" s="57"/>
      <c r="AT1152" s="17" t="s">
        <v>318</v>
      </c>
      <c r="AU1152" s="17" t="s">
        <v>90</v>
      </c>
    </row>
    <row r="1153" spans="2:65" s="1" customFormat="1" ht="21.75" customHeight="1" x14ac:dyDescent="0.2">
      <c r="B1153" s="137"/>
      <c r="C1153" s="138" t="s">
        <v>2649</v>
      </c>
      <c r="D1153" s="138" t="s">
        <v>311</v>
      </c>
      <c r="E1153" s="139" t="s">
        <v>2650</v>
      </c>
      <c r="F1153" s="140" t="s">
        <v>2651</v>
      </c>
      <c r="G1153" s="141" t="s">
        <v>2542</v>
      </c>
      <c r="H1153" s="142">
        <v>123.1</v>
      </c>
      <c r="I1153" s="143"/>
      <c r="J1153" s="144">
        <f>ROUND(I1153*H1153,2)</f>
        <v>0</v>
      </c>
      <c r="K1153" s="140" t="s">
        <v>366</v>
      </c>
      <c r="L1153" s="33"/>
      <c r="M1153" s="145" t="s">
        <v>1</v>
      </c>
      <c r="N1153" s="146" t="s">
        <v>46</v>
      </c>
      <c r="P1153" s="147">
        <f>O1153*H1153</f>
        <v>0</v>
      </c>
      <c r="Q1153" s="147">
        <v>0</v>
      </c>
      <c r="R1153" s="147">
        <f>Q1153*H1153</f>
        <v>0</v>
      </c>
      <c r="S1153" s="147">
        <v>0</v>
      </c>
      <c r="T1153" s="148">
        <f>S1153*H1153</f>
        <v>0</v>
      </c>
      <c r="AR1153" s="149" t="s">
        <v>346</v>
      </c>
      <c r="AT1153" s="149" t="s">
        <v>311</v>
      </c>
      <c r="AU1153" s="149" t="s">
        <v>90</v>
      </c>
      <c r="AY1153" s="17" t="s">
        <v>309</v>
      </c>
      <c r="BE1153" s="150">
        <f>IF(N1153="základní",J1153,0)</f>
        <v>0</v>
      </c>
      <c r="BF1153" s="150">
        <f>IF(N1153="snížená",J1153,0)</f>
        <v>0</v>
      </c>
      <c r="BG1153" s="150">
        <f>IF(N1153="zákl. přenesená",J1153,0)</f>
        <v>0</v>
      </c>
      <c r="BH1153" s="150">
        <f>IF(N1153="sníž. přenesená",J1153,0)</f>
        <v>0</v>
      </c>
      <c r="BI1153" s="150">
        <f>IF(N1153="nulová",J1153,0)</f>
        <v>0</v>
      </c>
      <c r="BJ1153" s="17" t="s">
        <v>88</v>
      </c>
      <c r="BK1153" s="150">
        <f>ROUND(I1153*H1153,2)</f>
        <v>0</v>
      </c>
      <c r="BL1153" s="17" t="s">
        <v>346</v>
      </c>
      <c r="BM1153" s="149" t="s">
        <v>2652</v>
      </c>
    </row>
    <row r="1154" spans="2:65" s="1" customFormat="1" ht="39" x14ac:dyDescent="0.2">
      <c r="B1154" s="33"/>
      <c r="D1154" s="155" t="s">
        <v>318</v>
      </c>
      <c r="F1154" s="156" t="s">
        <v>2544</v>
      </c>
      <c r="I1154" s="153"/>
      <c r="L1154" s="33"/>
      <c r="M1154" s="154"/>
      <c r="T1154" s="57"/>
      <c r="AT1154" s="17" t="s">
        <v>318</v>
      </c>
      <c r="AU1154" s="17" t="s">
        <v>90</v>
      </c>
    </row>
    <row r="1155" spans="2:65" s="1" customFormat="1" ht="16.5" customHeight="1" x14ac:dyDescent="0.2">
      <c r="B1155" s="137"/>
      <c r="C1155" s="138" t="s">
        <v>2653</v>
      </c>
      <c r="D1155" s="138" t="s">
        <v>311</v>
      </c>
      <c r="E1155" s="139" t="s">
        <v>2654</v>
      </c>
      <c r="F1155" s="140" t="s">
        <v>2655</v>
      </c>
      <c r="G1155" s="141" t="s">
        <v>2542</v>
      </c>
      <c r="H1155" s="142">
        <v>158.30000000000001</v>
      </c>
      <c r="I1155" s="143"/>
      <c r="J1155" s="144">
        <f>ROUND(I1155*H1155,2)</f>
        <v>0</v>
      </c>
      <c r="K1155" s="140" t="s">
        <v>366</v>
      </c>
      <c r="L1155" s="33"/>
      <c r="M1155" s="145" t="s">
        <v>1</v>
      </c>
      <c r="N1155" s="146" t="s">
        <v>46</v>
      </c>
      <c r="P1155" s="147">
        <f>O1155*H1155</f>
        <v>0</v>
      </c>
      <c r="Q1155" s="147">
        <v>0</v>
      </c>
      <c r="R1155" s="147">
        <f>Q1155*H1155</f>
        <v>0</v>
      </c>
      <c r="S1155" s="147">
        <v>0</v>
      </c>
      <c r="T1155" s="148">
        <f>S1155*H1155</f>
        <v>0</v>
      </c>
      <c r="AR1155" s="149" t="s">
        <v>346</v>
      </c>
      <c r="AT1155" s="149" t="s">
        <v>311</v>
      </c>
      <c r="AU1155" s="149" t="s">
        <v>90</v>
      </c>
      <c r="AY1155" s="17" t="s">
        <v>309</v>
      </c>
      <c r="BE1155" s="150">
        <f>IF(N1155="základní",J1155,0)</f>
        <v>0</v>
      </c>
      <c r="BF1155" s="150">
        <f>IF(N1155="snížená",J1155,0)</f>
        <v>0</v>
      </c>
      <c r="BG1155" s="150">
        <f>IF(N1155="zákl. přenesená",J1155,0)</f>
        <v>0</v>
      </c>
      <c r="BH1155" s="150">
        <f>IF(N1155="sníž. přenesená",J1155,0)</f>
        <v>0</v>
      </c>
      <c r="BI1155" s="150">
        <f>IF(N1155="nulová",J1155,0)</f>
        <v>0</v>
      </c>
      <c r="BJ1155" s="17" t="s">
        <v>88</v>
      </c>
      <c r="BK1155" s="150">
        <f>ROUND(I1155*H1155,2)</f>
        <v>0</v>
      </c>
      <c r="BL1155" s="17" t="s">
        <v>346</v>
      </c>
      <c r="BM1155" s="149" t="s">
        <v>2656</v>
      </c>
    </row>
    <row r="1156" spans="2:65" s="1" customFormat="1" ht="39" x14ac:dyDescent="0.2">
      <c r="B1156" s="33"/>
      <c r="D1156" s="155" t="s">
        <v>318</v>
      </c>
      <c r="F1156" s="156" t="s">
        <v>2544</v>
      </c>
      <c r="I1156" s="153"/>
      <c r="L1156" s="33"/>
      <c r="M1156" s="154"/>
      <c r="T1156" s="57"/>
      <c r="AT1156" s="17" t="s">
        <v>318</v>
      </c>
      <c r="AU1156" s="17" t="s">
        <v>90</v>
      </c>
    </row>
    <row r="1157" spans="2:65" s="1" customFormat="1" ht="24.2" customHeight="1" x14ac:dyDescent="0.2">
      <c r="B1157" s="137"/>
      <c r="C1157" s="138" t="s">
        <v>2657</v>
      </c>
      <c r="D1157" s="138" t="s">
        <v>311</v>
      </c>
      <c r="E1157" s="139" t="s">
        <v>2658</v>
      </c>
      <c r="F1157" s="140" t="s">
        <v>2659</v>
      </c>
      <c r="G1157" s="141" t="s">
        <v>2542</v>
      </c>
      <c r="H1157" s="142">
        <v>59.3</v>
      </c>
      <c r="I1157" s="143"/>
      <c r="J1157" s="144">
        <f>ROUND(I1157*H1157,2)</f>
        <v>0</v>
      </c>
      <c r="K1157" s="140" t="s">
        <v>366</v>
      </c>
      <c r="L1157" s="33"/>
      <c r="M1157" s="145" t="s">
        <v>1</v>
      </c>
      <c r="N1157" s="146" t="s">
        <v>46</v>
      </c>
      <c r="P1157" s="147">
        <f>O1157*H1157</f>
        <v>0</v>
      </c>
      <c r="Q1157" s="147">
        <v>0</v>
      </c>
      <c r="R1157" s="147">
        <f>Q1157*H1157</f>
        <v>0</v>
      </c>
      <c r="S1157" s="147">
        <v>0</v>
      </c>
      <c r="T1157" s="148">
        <f>S1157*H1157</f>
        <v>0</v>
      </c>
      <c r="AR1157" s="149" t="s">
        <v>346</v>
      </c>
      <c r="AT1157" s="149" t="s">
        <v>311</v>
      </c>
      <c r="AU1157" s="149" t="s">
        <v>90</v>
      </c>
      <c r="AY1157" s="17" t="s">
        <v>309</v>
      </c>
      <c r="BE1157" s="150">
        <f>IF(N1157="základní",J1157,0)</f>
        <v>0</v>
      </c>
      <c r="BF1157" s="150">
        <f>IF(N1157="snížená",J1157,0)</f>
        <v>0</v>
      </c>
      <c r="BG1157" s="150">
        <f>IF(N1157="zákl. přenesená",J1157,0)</f>
        <v>0</v>
      </c>
      <c r="BH1157" s="150">
        <f>IF(N1157="sníž. přenesená",J1157,0)</f>
        <v>0</v>
      </c>
      <c r="BI1157" s="150">
        <f>IF(N1157="nulová",J1157,0)</f>
        <v>0</v>
      </c>
      <c r="BJ1157" s="17" t="s">
        <v>88</v>
      </c>
      <c r="BK1157" s="150">
        <f>ROUND(I1157*H1157,2)</f>
        <v>0</v>
      </c>
      <c r="BL1157" s="17" t="s">
        <v>346</v>
      </c>
      <c r="BM1157" s="149" t="s">
        <v>2660</v>
      </c>
    </row>
    <row r="1158" spans="2:65" s="1" customFormat="1" ht="39" x14ac:dyDescent="0.2">
      <c r="B1158" s="33"/>
      <c r="D1158" s="155" t="s">
        <v>318</v>
      </c>
      <c r="F1158" s="156" t="s">
        <v>2544</v>
      </c>
      <c r="I1158" s="153"/>
      <c r="L1158" s="33"/>
      <c r="M1158" s="154"/>
      <c r="T1158" s="57"/>
      <c r="AT1158" s="17" t="s">
        <v>318</v>
      </c>
      <c r="AU1158" s="17" t="s">
        <v>90</v>
      </c>
    </row>
    <row r="1159" spans="2:65" s="1" customFormat="1" ht="16.5" customHeight="1" x14ac:dyDescent="0.2">
      <c r="B1159" s="137"/>
      <c r="C1159" s="138" t="s">
        <v>2661</v>
      </c>
      <c r="D1159" s="138" t="s">
        <v>311</v>
      </c>
      <c r="E1159" s="139" t="s">
        <v>2662</v>
      </c>
      <c r="F1159" s="140" t="s">
        <v>2663</v>
      </c>
      <c r="G1159" s="141" t="s">
        <v>2542</v>
      </c>
      <c r="H1159" s="142">
        <v>66.5</v>
      </c>
      <c r="I1159" s="143"/>
      <c r="J1159" s="144">
        <f>ROUND(I1159*H1159,2)</f>
        <v>0</v>
      </c>
      <c r="K1159" s="140" t="s">
        <v>366</v>
      </c>
      <c r="L1159" s="33"/>
      <c r="M1159" s="145" t="s">
        <v>1</v>
      </c>
      <c r="N1159" s="146" t="s">
        <v>46</v>
      </c>
      <c r="P1159" s="147">
        <f>O1159*H1159</f>
        <v>0</v>
      </c>
      <c r="Q1159" s="147">
        <v>0</v>
      </c>
      <c r="R1159" s="147">
        <f>Q1159*H1159</f>
        <v>0</v>
      </c>
      <c r="S1159" s="147">
        <v>0</v>
      </c>
      <c r="T1159" s="148">
        <f>S1159*H1159</f>
        <v>0</v>
      </c>
      <c r="AR1159" s="149" t="s">
        <v>346</v>
      </c>
      <c r="AT1159" s="149" t="s">
        <v>311</v>
      </c>
      <c r="AU1159" s="149" t="s">
        <v>90</v>
      </c>
      <c r="AY1159" s="17" t="s">
        <v>309</v>
      </c>
      <c r="BE1159" s="150">
        <f>IF(N1159="základní",J1159,0)</f>
        <v>0</v>
      </c>
      <c r="BF1159" s="150">
        <f>IF(N1159="snížená",J1159,0)</f>
        <v>0</v>
      </c>
      <c r="BG1159" s="150">
        <f>IF(N1159="zákl. přenesená",J1159,0)</f>
        <v>0</v>
      </c>
      <c r="BH1159" s="150">
        <f>IF(N1159="sníž. přenesená",J1159,0)</f>
        <v>0</v>
      </c>
      <c r="BI1159" s="150">
        <f>IF(N1159="nulová",J1159,0)</f>
        <v>0</v>
      </c>
      <c r="BJ1159" s="17" t="s">
        <v>88</v>
      </c>
      <c r="BK1159" s="150">
        <f>ROUND(I1159*H1159,2)</f>
        <v>0</v>
      </c>
      <c r="BL1159" s="17" t="s">
        <v>346</v>
      </c>
      <c r="BM1159" s="149" t="s">
        <v>2664</v>
      </c>
    </row>
    <row r="1160" spans="2:65" s="1" customFormat="1" ht="39" x14ac:dyDescent="0.2">
      <c r="B1160" s="33"/>
      <c r="D1160" s="155" t="s">
        <v>318</v>
      </c>
      <c r="F1160" s="156" t="s">
        <v>2544</v>
      </c>
      <c r="I1160" s="153"/>
      <c r="L1160" s="33"/>
      <c r="M1160" s="154"/>
      <c r="T1160" s="57"/>
      <c r="AT1160" s="17" t="s">
        <v>318</v>
      </c>
      <c r="AU1160" s="17" t="s">
        <v>90</v>
      </c>
    </row>
    <row r="1161" spans="2:65" s="1" customFormat="1" ht="16.5" customHeight="1" x14ac:dyDescent="0.2">
      <c r="B1161" s="137"/>
      <c r="C1161" s="138" t="s">
        <v>2665</v>
      </c>
      <c r="D1161" s="138" t="s">
        <v>311</v>
      </c>
      <c r="E1161" s="139" t="s">
        <v>2666</v>
      </c>
      <c r="F1161" s="140" t="s">
        <v>2667</v>
      </c>
      <c r="G1161" s="141" t="s">
        <v>2542</v>
      </c>
      <c r="H1161" s="142">
        <v>19.5</v>
      </c>
      <c r="I1161" s="143"/>
      <c r="J1161" s="144">
        <f>ROUND(I1161*H1161,2)</f>
        <v>0</v>
      </c>
      <c r="K1161" s="140" t="s">
        <v>366</v>
      </c>
      <c r="L1161" s="33"/>
      <c r="M1161" s="145" t="s">
        <v>1</v>
      </c>
      <c r="N1161" s="146" t="s">
        <v>46</v>
      </c>
      <c r="P1161" s="147">
        <f>O1161*H1161</f>
        <v>0</v>
      </c>
      <c r="Q1161" s="147">
        <v>0</v>
      </c>
      <c r="R1161" s="147">
        <f>Q1161*H1161</f>
        <v>0</v>
      </c>
      <c r="S1161" s="147">
        <v>0</v>
      </c>
      <c r="T1161" s="148">
        <f>S1161*H1161</f>
        <v>0</v>
      </c>
      <c r="AR1161" s="149" t="s">
        <v>346</v>
      </c>
      <c r="AT1161" s="149" t="s">
        <v>311</v>
      </c>
      <c r="AU1161" s="149" t="s">
        <v>90</v>
      </c>
      <c r="AY1161" s="17" t="s">
        <v>309</v>
      </c>
      <c r="BE1161" s="150">
        <f>IF(N1161="základní",J1161,0)</f>
        <v>0</v>
      </c>
      <c r="BF1161" s="150">
        <f>IF(N1161="snížená",J1161,0)</f>
        <v>0</v>
      </c>
      <c r="BG1161" s="150">
        <f>IF(N1161="zákl. přenesená",J1161,0)</f>
        <v>0</v>
      </c>
      <c r="BH1161" s="150">
        <f>IF(N1161="sníž. přenesená",J1161,0)</f>
        <v>0</v>
      </c>
      <c r="BI1161" s="150">
        <f>IF(N1161="nulová",J1161,0)</f>
        <v>0</v>
      </c>
      <c r="BJ1161" s="17" t="s">
        <v>88</v>
      </c>
      <c r="BK1161" s="150">
        <f>ROUND(I1161*H1161,2)</f>
        <v>0</v>
      </c>
      <c r="BL1161" s="17" t="s">
        <v>346</v>
      </c>
      <c r="BM1161" s="149" t="s">
        <v>2668</v>
      </c>
    </row>
    <row r="1162" spans="2:65" s="1" customFormat="1" ht="39" x14ac:dyDescent="0.2">
      <c r="B1162" s="33"/>
      <c r="D1162" s="155" t="s">
        <v>318</v>
      </c>
      <c r="F1162" s="156" t="s">
        <v>2544</v>
      </c>
      <c r="I1162" s="153"/>
      <c r="L1162" s="33"/>
      <c r="M1162" s="154"/>
      <c r="T1162" s="57"/>
      <c r="AT1162" s="17" t="s">
        <v>318</v>
      </c>
      <c r="AU1162" s="17" t="s">
        <v>90</v>
      </c>
    </row>
    <row r="1163" spans="2:65" s="1" customFormat="1" ht="21.75" customHeight="1" x14ac:dyDescent="0.2">
      <c r="B1163" s="137"/>
      <c r="C1163" s="138" t="s">
        <v>2669</v>
      </c>
      <c r="D1163" s="138" t="s">
        <v>311</v>
      </c>
      <c r="E1163" s="139" t="s">
        <v>2670</v>
      </c>
      <c r="F1163" s="140" t="s">
        <v>2671</v>
      </c>
      <c r="G1163" s="141" t="s">
        <v>2542</v>
      </c>
      <c r="H1163" s="142">
        <v>12.95</v>
      </c>
      <c r="I1163" s="143"/>
      <c r="J1163" s="144">
        <f>ROUND(I1163*H1163,2)</f>
        <v>0</v>
      </c>
      <c r="K1163" s="140" t="s">
        <v>366</v>
      </c>
      <c r="L1163" s="33"/>
      <c r="M1163" s="145" t="s">
        <v>1</v>
      </c>
      <c r="N1163" s="146" t="s">
        <v>46</v>
      </c>
      <c r="P1163" s="147">
        <f>O1163*H1163</f>
        <v>0</v>
      </c>
      <c r="Q1163" s="147">
        <v>0</v>
      </c>
      <c r="R1163" s="147">
        <f>Q1163*H1163</f>
        <v>0</v>
      </c>
      <c r="S1163" s="147">
        <v>0</v>
      </c>
      <c r="T1163" s="148">
        <f>S1163*H1163</f>
        <v>0</v>
      </c>
      <c r="AR1163" s="149" t="s">
        <v>346</v>
      </c>
      <c r="AT1163" s="149" t="s">
        <v>311</v>
      </c>
      <c r="AU1163" s="149" t="s">
        <v>90</v>
      </c>
      <c r="AY1163" s="17" t="s">
        <v>309</v>
      </c>
      <c r="BE1163" s="150">
        <f>IF(N1163="základní",J1163,0)</f>
        <v>0</v>
      </c>
      <c r="BF1163" s="150">
        <f>IF(N1163="snížená",J1163,0)</f>
        <v>0</v>
      </c>
      <c r="BG1163" s="150">
        <f>IF(N1163="zákl. přenesená",J1163,0)</f>
        <v>0</v>
      </c>
      <c r="BH1163" s="150">
        <f>IF(N1163="sníž. přenesená",J1163,0)</f>
        <v>0</v>
      </c>
      <c r="BI1163" s="150">
        <f>IF(N1163="nulová",J1163,0)</f>
        <v>0</v>
      </c>
      <c r="BJ1163" s="17" t="s">
        <v>88</v>
      </c>
      <c r="BK1163" s="150">
        <f>ROUND(I1163*H1163,2)</f>
        <v>0</v>
      </c>
      <c r="BL1163" s="17" t="s">
        <v>346</v>
      </c>
      <c r="BM1163" s="149" t="s">
        <v>2672</v>
      </c>
    </row>
    <row r="1164" spans="2:65" s="1" customFormat="1" ht="39" x14ac:dyDescent="0.2">
      <c r="B1164" s="33"/>
      <c r="D1164" s="155" t="s">
        <v>318</v>
      </c>
      <c r="F1164" s="156" t="s">
        <v>2544</v>
      </c>
      <c r="I1164" s="153"/>
      <c r="L1164" s="33"/>
      <c r="M1164" s="154"/>
      <c r="T1164" s="57"/>
      <c r="AT1164" s="17" t="s">
        <v>318</v>
      </c>
      <c r="AU1164" s="17" t="s">
        <v>90</v>
      </c>
    </row>
    <row r="1165" spans="2:65" s="1" customFormat="1" ht="16.5" customHeight="1" x14ac:dyDescent="0.2">
      <c r="B1165" s="137"/>
      <c r="C1165" s="138" t="s">
        <v>2673</v>
      </c>
      <c r="D1165" s="138" t="s">
        <v>311</v>
      </c>
      <c r="E1165" s="139" t="s">
        <v>2674</v>
      </c>
      <c r="F1165" s="140" t="s">
        <v>2675</v>
      </c>
      <c r="G1165" s="141" t="s">
        <v>2542</v>
      </c>
      <c r="H1165" s="142">
        <v>13.2</v>
      </c>
      <c r="I1165" s="143"/>
      <c r="J1165" s="144">
        <f>ROUND(I1165*H1165,2)</f>
        <v>0</v>
      </c>
      <c r="K1165" s="140" t="s">
        <v>366</v>
      </c>
      <c r="L1165" s="33"/>
      <c r="M1165" s="145" t="s">
        <v>1</v>
      </c>
      <c r="N1165" s="146" t="s">
        <v>46</v>
      </c>
      <c r="P1165" s="147">
        <f>O1165*H1165</f>
        <v>0</v>
      </c>
      <c r="Q1165" s="147">
        <v>0</v>
      </c>
      <c r="R1165" s="147">
        <f>Q1165*H1165</f>
        <v>0</v>
      </c>
      <c r="S1165" s="147">
        <v>0</v>
      </c>
      <c r="T1165" s="148">
        <f>S1165*H1165</f>
        <v>0</v>
      </c>
      <c r="AR1165" s="149" t="s">
        <v>346</v>
      </c>
      <c r="AT1165" s="149" t="s">
        <v>311</v>
      </c>
      <c r="AU1165" s="149" t="s">
        <v>90</v>
      </c>
      <c r="AY1165" s="17" t="s">
        <v>309</v>
      </c>
      <c r="BE1165" s="150">
        <f>IF(N1165="základní",J1165,0)</f>
        <v>0</v>
      </c>
      <c r="BF1165" s="150">
        <f>IF(N1165="snížená",J1165,0)</f>
        <v>0</v>
      </c>
      <c r="BG1165" s="150">
        <f>IF(N1165="zákl. přenesená",J1165,0)</f>
        <v>0</v>
      </c>
      <c r="BH1165" s="150">
        <f>IF(N1165="sníž. přenesená",J1165,0)</f>
        <v>0</v>
      </c>
      <c r="BI1165" s="150">
        <f>IF(N1165="nulová",J1165,0)</f>
        <v>0</v>
      </c>
      <c r="BJ1165" s="17" t="s">
        <v>88</v>
      </c>
      <c r="BK1165" s="150">
        <f>ROUND(I1165*H1165,2)</f>
        <v>0</v>
      </c>
      <c r="BL1165" s="17" t="s">
        <v>346</v>
      </c>
      <c r="BM1165" s="149" t="s">
        <v>2676</v>
      </c>
    </row>
    <row r="1166" spans="2:65" s="1" customFormat="1" ht="39" x14ac:dyDescent="0.2">
      <c r="B1166" s="33"/>
      <c r="D1166" s="155" t="s">
        <v>318</v>
      </c>
      <c r="F1166" s="156" t="s">
        <v>2544</v>
      </c>
      <c r="I1166" s="153"/>
      <c r="L1166" s="33"/>
      <c r="M1166" s="154"/>
      <c r="T1166" s="57"/>
      <c r="AT1166" s="17" t="s">
        <v>318</v>
      </c>
      <c r="AU1166" s="17" t="s">
        <v>90</v>
      </c>
    </row>
    <row r="1167" spans="2:65" s="1" customFormat="1" ht="24.2" customHeight="1" x14ac:dyDescent="0.2">
      <c r="B1167" s="137"/>
      <c r="C1167" s="138" t="s">
        <v>2677</v>
      </c>
      <c r="D1167" s="138" t="s">
        <v>311</v>
      </c>
      <c r="E1167" s="139" t="s">
        <v>2678</v>
      </c>
      <c r="F1167" s="140" t="s">
        <v>2679</v>
      </c>
      <c r="G1167" s="141" t="s">
        <v>2542</v>
      </c>
      <c r="H1167" s="142">
        <v>3.77</v>
      </c>
      <c r="I1167" s="143"/>
      <c r="J1167" s="144">
        <f>ROUND(I1167*H1167,2)</f>
        <v>0</v>
      </c>
      <c r="K1167" s="140" t="s">
        <v>366</v>
      </c>
      <c r="L1167" s="33"/>
      <c r="M1167" s="145" t="s">
        <v>1</v>
      </c>
      <c r="N1167" s="146" t="s">
        <v>46</v>
      </c>
      <c r="P1167" s="147">
        <f>O1167*H1167</f>
        <v>0</v>
      </c>
      <c r="Q1167" s="147">
        <v>0</v>
      </c>
      <c r="R1167" s="147">
        <f>Q1167*H1167</f>
        <v>0</v>
      </c>
      <c r="S1167" s="147">
        <v>0</v>
      </c>
      <c r="T1167" s="148">
        <f>S1167*H1167</f>
        <v>0</v>
      </c>
      <c r="AR1167" s="149" t="s">
        <v>346</v>
      </c>
      <c r="AT1167" s="149" t="s">
        <v>311</v>
      </c>
      <c r="AU1167" s="149" t="s">
        <v>90</v>
      </c>
      <c r="AY1167" s="17" t="s">
        <v>309</v>
      </c>
      <c r="BE1167" s="150">
        <f>IF(N1167="základní",J1167,0)</f>
        <v>0</v>
      </c>
      <c r="BF1167" s="150">
        <f>IF(N1167="snížená",J1167,0)</f>
        <v>0</v>
      </c>
      <c r="BG1167" s="150">
        <f>IF(N1167="zákl. přenesená",J1167,0)</f>
        <v>0</v>
      </c>
      <c r="BH1167" s="150">
        <f>IF(N1167="sníž. přenesená",J1167,0)</f>
        <v>0</v>
      </c>
      <c r="BI1167" s="150">
        <f>IF(N1167="nulová",J1167,0)</f>
        <v>0</v>
      </c>
      <c r="BJ1167" s="17" t="s">
        <v>88</v>
      </c>
      <c r="BK1167" s="150">
        <f>ROUND(I1167*H1167,2)</f>
        <v>0</v>
      </c>
      <c r="BL1167" s="17" t="s">
        <v>346</v>
      </c>
      <c r="BM1167" s="149" t="s">
        <v>2680</v>
      </c>
    </row>
    <row r="1168" spans="2:65" s="1" customFormat="1" ht="39" x14ac:dyDescent="0.2">
      <c r="B1168" s="33"/>
      <c r="D1168" s="155" t="s">
        <v>318</v>
      </c>
      <c r="F1168" s="156" t="s">
        <v>2544</v>
      </c>
      <c r="I1168" s="153"/>
      <c r="L1168" s="33"/>
      <c r="M1168" s="154"/>
      <c r="T1168" s="57"/>
      <c r="AT1168" s="17" t="s">
        <v>318</v>
      </c>
      <c r="AU1168" s="17" t="s">
        <v>90</v>
      </c>
    </row>
    <row r="1169" spans="2:65" s="1" customFormat="1" ht="16.5" customHeight="1" x14ac:dyDescent="0.2">
      <c r="B1169" s="137"/>
      <c r="C1169" s="138" t="s">
        <v>2681</v>
      </c>
      <c r="D1169" s="138" t="s">
        <v>311</v>
      </c>
      <c r="E1169" s="139" t="s">
        <v>2682</v>
      </c>
      <c r="F1169" s="140" t="s">
        <v>2683</v>
      </c>
      <c r="G1169" s="141" t="s">
        <v>2542</v>
      </c>
      <c r="H1169" s="142">
        <v>109.2</v>
      </c>
      <c r="I1169" s="143"/>
      <c r="J1169" s="144">
        <f>ROUND(I1169*H1169,2)</f>
        <v>0</v>
      </c>
      <c r="K1169" s="140" t="s">
        <v>366</v>
      </c>
      <c r="L1169" s="33"/>
      <c r="M1169" s="145" t="s">
        <v>1</v>
      </c>
      <c r="N1169" s="146" t="s">
        <v>46</v>
      </c>
      <c r="P1169" s="147">
        <f>O1169*H1169</f>
        <v>0</v>
      </c>
      <c r="Q1169" s="147">
        <v>0</v>
      </c>
      <c r="R1169" s="147">
        <f>Q1169*H1169</f>
        <v>0</v>
      </c>
      <c r="S1169" s="147">
        <v>0</v>
      </c>
      <c r="T1169" s="148">
        <f>S1169*H1169</f>
        <v>0</v>
      </c>
      <c r="AR1169" s="149" t="s">
        <v>346</v>
      </c>
      <c r="AT1169" s="149" t="s">
        <v>311</v>
      </c>
      <c r="AU1169" s="149" t="s">
        <v>90</v>
      </c>
      <c r="AY1169" s="17" t="s">
        <v>309</v>
      </c>
      <c r="BE1169" s="150">
        <f>IF(N1169="základní",J1169,0)</f>
        <v>0</v>
      </c>
      <c r="BF1169" s="150">
        <f>IF(N1169="snížená",J1169,0)</f>
        <v>0</v>
      </c>
      <c r="BG1169" s="150">
        <f>IF(N1169="zákl. přenesená",J1169,0)</f>
        <v>0</v>
      </c>
      <c r="BH1169" s="150">
        <f>IF(N1169="sníž. přenesená",J1169,0)</f>
        <v>0</v>
      </c>
      <c r="BI1169" s="150">
        <f>IF(N1169="nulová",J1169,0)</f>
        <v>0</v>
      </c>
      <c r="BJ1169" s="17" t="s">
        <v>88</v>
      </c>
      <c r="BK1169" s="150">
        <f>ROUND(I1169*H1169,2)</f>
        <v>0</v>
      </c>
      <c r="BL1169" s="17" t="s">
        <v>346</v>
      </c>
      <c r="BM1169" s="149" t="s">
        <v>2684</v>
      </c>
    </row>
    <row r="1170" spans="2:65" s="1" customFormat="1" ht="39" x14ac:dyDescent="0.2">
      <c r="B1170" s="33"/>
      <c r="D1170" s="155" t="s">
        <v>318</v>
      </c>
      <c r="F1170" s="156" t="s">
        <v>2544</v>
      </c>
      <c r="I1170" s="153"/>
      <c r="L1170" s="33"/>
      <c r="M1170" s="154"/>
      <c r="T1170" s="57"/>
      <c r="AT1170" s="17" t="s">
        <v>318</v>
      </c>
      <c r="AU1170" s="17" t="s">
        <v>90</v>
      </c>
    </row>
    <row r="1171" spans="2:65" s="1" customFormat="1" ht="21.75" customHeight="1" x14ac:dyDescent="0.2">
      <c r="B1171" s="137"/>
      <c r="C1171" s="138" t="s">
        <v>2685</v>
      </c>
      <c r="D1171" s="138" t="s">
        <v>311</v>
      </c>
      <c r="E1171" s="139" t="s">
        <v>2686</v>
      </c>
      <c r="F1171" s="140" t="s">
        <v>2687</v>
      </c>
      <c r="G1171" s="141" t="s">
        <v>2688</v>
      </c>
      <c r="H1171" s="201"/>
      <c r="I1171" s="143"/>
      <c r="J1171" s="144">
        <f>ROUND(I1171*H1171,2)</f>
        <v>0</v>
      </c>
      <c r="K1171" s="140" t="s">
        <v>610</v>
      </c>
      <c r="L1171" s="33"/>
      <c r="M1171" s="145" t="s">
        <v>1</v>
      </c>
      <c r="N1171" s="146" t="s">
        <v>46</v>
      </c>
      <c r="P1171" s="147">
        <f>O1171*H1171</f>
        <v>0</v>
      </c>
      <c r="Q1171" s="147">
        <v>0</v>
      </c>
      <c r="R1171" s="147">
        <f>Q1171*H1171</f>
        <v>0</v>
      </c>
      <c r="S1171" s="147">
        <v>0</v>
      </c>
      <c r="T1171" s="148">
        <f>S1171*H1171</f>
        <v>0</v>
      </c>
      <c r="AR1171" s="149" t="s">
        <v>346</v>
      </c>
      <c r="AT1171" s="149" t="s">
        <v>311</v>
      </c>
      <c r="AU1171" s="149" t="s">
        <v>90</v>
      </c>
      <c r="AY1171" s="17" t="s">
        <v>309</v>
      </c>
      <c r="BE1171" s="150">
        <f>IF(N1171="základní",J1171,0)</f>
        <v>0</v>
      </c>
      <c r="BF1171" s="150">
        <f>IF(N1171="snížená",J1171,0)</f>
        <v>0</v>
      </c>
      <c r="BG1171" s="150">
        <f>IF(N1171="zákl. přenesená",J1171,0)</f>
        <v>0</v>
      </c>
      <c r="BH1171" s="150">
        <f>IF(N1171="sníž. přenesená",J1171,0)</f>
        <v>0</v>
      </c>
      <c r="BI1171" s="150">
        <f>IF(N1171="nulová",J1171,0)</f>
        <v>0</v>
      </c>
      <c r="BJ1171" s="17" t="s">
        <v>88</v>
      </c>
      <c r="BK1171" s="150">
        <f>ROUND(I1171*H1171,2)</f>
        <v>0</v>
      </c>
      <c r="BL1171" s="17" t="s">
        <v>346</v>
      </c>
      <c r="BM1171" s="149" t="s">
        <v>2689</v>
      </c>
    </row>
    <row r="1172" spans="2:65" s="1" customFormat="1" x14ac:dyDescent="0.2">
      <c r="B1172" s="33"/>
      <c r="D1172" s="151" t="s">
        <v>316</v>
      </c>
      <c r="F1172" s="152" t="s">
        <v>2690</v>
      </c>
      <c r="I1172" s="153"/>
      <c r="L1172" s="33"/>
      <c r="M1172" s="154"/>
      <c r="T1172" s="57"/>
      <c r="AT1172" s="17" t="s">
        <v>316</v>
      </c>
      <c r="AU1172" s="17" t="s">
        <v>90</v>
      </c>
    </row>
    <row r="1173" spans="2:65" s="11" customFormat="1" ht="22.9" customHeight="1" x14ac:dyDescent="0.2">
      <c r="B1173" s="125"/>
      <c r="D1173" s="126" t="s">
        <v>80</v>
      </c>
      <c r="E1173" s="135" t="s">
        <v>2691</v>
      </c>
      <c r="F1173" s="135" t="s">
        <v>2692</v>
      </c>
      <c r="I1173" s="128"/>
      <c r="J1173" s="136">
        <f>BK1173</f>
        <v>0</v>
      </c>
      <c r="L1173" s="125"/>
      <c r="M1173" s="130"/>
      <c r="P1173" s="131">
        <f>SUM(P1174:P1272)</f>
        <v>0</v>
      </c>
      <c r="R1173" s="131">
        <f>SUM(R1174:R1272)</f>
        <v>0.264936</v>
      </c>
      <c r="T1173" s="132">
        <f>SUM(T1174:T1272)</f>
        <v>0</v>
      </c>
      <c r="AR1173" s="126" t="s">
        <v>90</v>
      </c>
      <c r="AT1173" s="133" t="s">
        <v>80</v>
      </c>
      <c r="AU1173" s="133" t="s">
        <v>88</v>
      </c>
      <c r="AY1173" s="126" t="s">
        <v>309</v>
      </c>
      <c r="BK1173" s="134">
        <f>SUM(BK1174:BK1272)</f>
        <v>0</v>
      </c>
    </row>
    <row r="1174" spans="2:65" s="1" customFormat="1" ht="16.5" customHeight="1" x14ac:dyDescent="0.2">
      <c r="B1174" s="137"/>
      <c r="C1174" s="138" t="s">
        <v>2693</v>
      </c>
      <c r="D1174" s="138" t="s">
        <v>311</v>
      </c>
      <c r="E1174" s="139" t="s">
        <v>2694</v>
      </c>
      <c r="F1174" s="140" t="s">
        <v>2695</v>
      </c>
      <c r="G1174" s="141" t="s">
        <v>434</v>
      </c>
      <c r="H1174" s="142">
        <v>946.2</v>
      </c>
      <c r="I1174" s="143"/>
      <c r="J1174" s="144">
        <f>ROUND(I1174*H1174,2)</f>
        <v>0</v>
      </c>
      <c r="K1174" s="140" t="s">
        <v>610</v>
      </c>
      <c r="L1174" s="33"/>
      <c r="M1174" s="145" t="s">
        <v>1</v>
      </c>
      <c r="N1174" s="146" t="s">
        <v>46</v>
      </c>
      <c r="P1174" s="147">
        <f>O1174*H1174</f>
        <v>0</v>
      </c>
      <c r="Q1174" s="147">
        <v>2.7999999999999998E-4</v>
      </c>
      <c r="R1174" s="147">
        <f>Q1174*H1174</f>
        <v>0.264936</v>
      </c>
      <c r="S1174" s="147">
        <v>0</v>
      </c>
      <c r="T1174" s="148">
        <f>S1174*H1174</f>
        <v>0</v>
      </c>
      <c r="AR1174" s="149" t="s">
        <v>346</v>
      </c>
      <c r="AT1174" s="149" t="s">
        <v>311</v>
      </c>
      <c r="AU1174" s="149" t="s">
        <v>90</v>
      </c>
      <c r="AY1174" s="17" t="s">
        <v>309</v>
      </c>
      <c r="BE1174" s="150">
        <f>IF(N1174="základní",J1174,0)</f>
        <v>0</v>
      </c>
      <c r="BF1174" s="150">
        <f>IF(N1174="snížená",J1174,0)</f>
        <v>0</v>
      </c>
      <c r="BG1174" s="150">
        <f>IF(N1174="zákl. přenesená",J1174,0)</f>
        <v>0</v>
      </c>
      <c r="BH1174" s="150">
        <f>IF(N1174="sníž. přenesená",J1174,0)</f>
        <v>0</v>
      </c>
      <c r="BI1174" s="150">
        <f>IF(N1174="nulová",J1174,0)</f>
        <v>0</v>
      </c>
      <c r="BJ1174" s="17" t="s">
        <v>88</v>
      </c>
      <c r="BK1174" s="150">
        <f>ROUND(I1174*H1174,2)</f>
        <v>0</v>
      </c>
      <c r="BL1174" s="17" t="s">
        <v>346</v>
      </c>
      <c r="BM1174" s="149" t="s">
        <v>2696</v>
      </c>
    </row>
    <row r="1175" spans="2:65" s="1" customFormat="1" x14ac:dyDescent="0.2">
      <c r="B1175" s="33"/>
      <c r="D1175" s="151" t="s">
        <v>316</v>
      </c>
      <c r="F1175" s="152" t="s">
        <v>2697</v>
      </c>
      <c r="I1175" s="153"/>
      <c r="L1175" s="33"/>
      <c r="M1175" s="154"/>
      <c r="T1175" s="57"/>
      <c r="AT1175" s="17" t="s">
        <v>316</v>
      </c>
      <c r="AU1175" s="17" t="s">
        <v>90</v>
      </c>
    </row>
    <row r="1176" spans="2:65" s="1" customFormat="1" ht="39" x14ac:dyDescent="0.2">
      <c r="B1176" s="33"/>
      <c r="D1176" s="155" t="s">
        <v>318</v>
      </c>
      <c r="F1176" s="156" t="s">
        <v>2698</v>
      </c>
      <c r="I1176" s="153"/>
      <c r="L1176" s="33"/>
      <c r="M1176" s="154"/>
      <c r="T1176" s="57"/>
      <c r="AT1176" s="17" t="s">
        <v>318</v>
      </c>
      <c r="AU1176" s="17" t="s">
        <v>90</v>
      </c>
    </row>
    <row r="1177" spans="2:65" s="1" customFormat="1" ht="16.5" customHeight="1" x14ac:dyDescent="0.2">
      <c r="B1177" s="137"/>
      <c r="C1177" s="138" t="s">
        <v>2699</v>
      </c>
      <c r="D1177" s="138" t="s">
        <v>311</v>
      </c>
      <c r="E1177" s="139" t="s">
        <v>2700</v>
      </c>
      <c r="F1177" s="140" t="s">
        <v>2701</v>
      </c>
      <c r="G1177" s="141" t="s">
        <v>2702</v>
      </c>
      <c r="H1177" s="142">
        <v>1</v>
      </c>
      <c r="I1177" s="143"/>
      <c r="J1177" s="144">
        <f>ROUND(I1177*H1177,2)</f>
        <v>0</v>
      </c>
      <c r="K1177" s="140" t="s">
        <v>366</v>
      </c>
      <c r="L1177" s="33"/>
      <c r="M1177" s="145" t="s">
        <v>1</v>
      </c>
      <c r="N1177" s="146" t="s">
        <v>46</v>
      </c>
      <c r="P1177" s="147">
        <f>O1177*H1177</f>
        <v>0</v>
      </c>
      <c r="Q1177" s="147">
        <v>0</v>
      </c>
      <c r="R1177" s="147">
        <f>Q1177*H1177</f>
        <v>0</v>
      </c>
      <c r="S1177" s="147">
        <v>0</v>
      </c>
      <c r="T1177" s="148">
        <f>S1177*H1177</f>
        <v>0</v>
      </c>
      <c r="AR1177" s="149" t="s">
        <v>346</v>
      </c>
      <c r="AT1177" s="149" t="s">
        <v>311</v>
      </c>
      <c r="AU1177" s="149" t="s">
        <v>90</v>
      </c>
      <c r="AY1177" s="17" t="s">
        <v>309</v>
      </c>
      <c r="BE1177" s="150">
        <f>IF(N1177="základní",J1177,0)</f>
        <v>0</v>
      </c>
      <c r="BF1177" s="150">
        <f>IF(N1177="snížená",J1177,0)</f>
        <v>0</v>
      </c>
      <c r="BG1177" s="150">
        <f>IF(N1177="zákl. přenesená",J1177,0)</f>
        <v>0</v>
      </c>
      <c r="BH1177" s="150">
        <f>IF(N1177="sníž. přenesená",J1177,0)</f>
        <v>0</v>
      </c>
      <c r="BI1177" s="150">
        <f>IF(N1177="nulová",J1177,0)</f>
        <v>0</v>
      </c>
      <c r="BJ1177" s="17" t="s">
        <v>88</v>
      </c>
      <c r="BK1177" s="150">
        <f>ROUND(I1177*H1177,2)</f>
        <v>0</v>
      </c>
      <c r="BL1177" s="17" t="s">
        <v>346</v>
      </c>
      <c r="BM1177" s="149" t="s">
        <v>2703</v>
      </c>
    </row>
    <row r="1178" spans="2:65" s="1" customFormat="1" ht="39" x14ac:dyDescent="0.2">
      <c r="B1178" s="33"/>
      <c r="D1178" s="155" t="s">
        <v>318</v>
      </c>
      <c r="F1178" s="156" t="s">
        <v>2704</v>
      </c>
      <c r="I1178" s="153"/>
      <c r="L1178" s="33"/>
      <c r="M1178" s="154"/>
      <c r="T1178" s="57"/>
      <c r="AT1178" s="17" t="s">
        <v>318</v>
      </c>
      <c r="AU1178" s="17" t="s">
        <v>90</v>
      </c>
    </row>
    <row r="1179" spans="2:65" s="1" customFormat="1" ht="16.5" customHeight="1" x14ac:dyDescent="0.2">
      <c r="B1179" s="137"/>
      <c r="C1179" s="138" t="s">
        <v>2705</v>
      </c>
      <c r="D1179" s="138" t="s">
        <v>311</v>
      </c>
      <c r="E1179" s="139" t="s">
        <v>2706</v>
      </c>
      <c r="F1179" s="140" t="s">
        <v>2707</v>
      </c>
      <c r="G1179" s="141" t="s">
        <v>2702</v>
      </c>
      <c r="H1179" s="142">
        <v>8</v>
      </c>
      <c r="I1179" s="143"/>
      <c r="J1179" s="144">
        <f>ROUND(I1179*H1179,2)</f>
        <v>0</v>
      </c>
      <c r="K1179" s="140" t="s">
        <v>366</v>
      </c>
      <c r="L1179" s="33"/>
      <c r="M1179" s="145" t="s">
        <v>1</v>
      </c>
      <c r="N1179" s="146" t="s">
        <v>46</v>
      </c>
      <c r="P1179" s="147">
        <f>O1179*H1179</f>
        <v>0</v>
      </c>
      <c r="Q1179" s="147">
        <v>0</v>
      </c>
      <c r="R1179" s="147">
        <f>Q1179*H1179</f>
        <v>0</v>
      </c>
      <c r="S1179" s="147">
        <v>0</v>
      </c>
      <c r="T1179" s="148">
        <f>S1179*H1179</f>
        <v>0</v>
      </c>
      <c r="AR1179" s="149" t="s">
        <v>346</v>
      </c>
      <c r="AT1179" s="149" t="s">
        <v>311</v>
      </c>
      <c r="AU1179" s="149" t="s">
        <v>90</v>
      </c>
      <c r="AY1179" s="17" t="s">
        <v>309</v>
      </c>
      <c r="BE1179" s="150">
        <f>IF(N1179="základní",J1179,0)</f>
        <v>0</v>
      </c>
      <c r="BF1179" s="150">
        <f>IF(N1179="snížená",J1179,0)</f>
        <v>0</v>
      </c>
      <c r="BG1179" s="150">
        <f>IF(N1179="zákl. přenesená",J1179,0)</f>
        <v>0</v>
      </c>
      <c r="BH1179" s="150">
        <f>IF(N1179="sníž. přenesená",J1179,0)</f>
        <v>0</v>
      </c>
      <c r="BI1179" s="150">
        <f>IF(N1179="nulová",J1179,0)</f>
        <v>0</v>
      </c>
      <c r="BJ1179" s="17" t="s">
        <v>88</v>
      </c>
      <c r="BK1179" s="150">
        <f>ROUND(I1179*H1179,2)</f>
        <v>0</v>
      </c>
      <c r="BL1179" s="17" t="s">
        <v>346</v>
      </c>
      <c r="BM1179" s="149" t="s">
        <v>2708</v>
      </c>
    </row>
    <row r="1180" spans="2:65" s="1" customFormat="1" ht="39" x14ac:dyDescent="0.2">
      <c r="B1180" s="33"/>
      <c r="D1180" s="155" t="s">
        <v>318</v>
      </c>
      <c r="F1180" s="156" t="s">
        <v>2709</v>
      </c>
      <c r="I1180" s="153"/>
      <c r="L1180" s="33"/>
      <c r="M1180" s="154"/>
      <c r="T1180" s="57"/>
      <c r="AT1180" s="17" t="s">
        <v>318</v>
      </c>
      <c r="AU1180" s="17" t="s">
        <v>90</v>
      </c>
    </row>
    <row r="1181" spans="2:65" s="1" customFormat="1" ht="16.5" customHeight="1" x14ac:dyDescent="0.2">
      <c r="B1181" s="137"/>
      <c r="C1181" s="138" t="s">
        <v>2710</v>
      </c>
      <c r="D1181" s="138" t="s">
        <v>311</v>
      </c>
      <c r="E1181" s="139" t="s">
        <v>2711</v>
      </c>
      <c r="F1181" s="140" t="s">
        <v>2712</v>
      </c>
      <c r="G1181" s="141" t="s">
        <v>2702</v>
      </c>
      <c r="H1181" s="142">
        <v>1</v>
      </c>
      <c r="I1181" s="143"/>
      <c r="J1181" s="144">
        <f>ROUND(I1181*H1181,2)</f>
        <v>0</v>
      </c>
      <c r="K1181" s="140" t="s">
        <v>366</v>
      </c>
      <c r="L1181" s="33"/>
      <c r="M1181" s="145" t="s">
        <v>1</v>
      </c>
      <c r="N1181" s="146" t="s">
        <v>46</v>
      </c>
      <c r="P1181" s="147">
        <f>O1181*H1181</f>
        <v>0</v>
      </c>
      <c r="Q1181" s="147">
        <v>0</v>
      </c>
      <c r="R1181" s="147">
        <f>Q1181*H1181</f>
        <v>0</v>
      </c>
      <c r="S1181" s="147">
        <v>0</v>
      </c>
      <c r="T1181" s="148">
        <f>S1181*H1181</f>
        <v>0</v>
      </c>
      <c r="AR1181" s="149" t="s">
        <v>346</v>
      </c>
      <c r="AT1181" s="149" t="s">
        <v>311</v>
      </c>
      <c r="AU1181" s="149" t="s">
        <v>90</v>
      </c>
      <c r="AY1181" s="17" t="s">
        <v>309</v>
      </c>
      <c r="BE1181" s="150">
        <f>IF(N1181="základní",J1181,0)</f>
        <v>0</v>
      </c>
      <c r="BF1181" s="150">
        <f>IF(N1181="snížená",J1181,0)</f>
        <v>0</v>
      </c>
      <c r="BG1181" s="150">
        <f>IF(N1181="zákl. přenesená",J1181,0)</f>
        <v>0</v>
      </c>
      <c r="BH1181" s="150">
        <f>IF(N1181="sníž. přenesená",J1181,0)</f>
        <v>0</v>
      </c>
      <c r="BI1181" s="150">
        <f>IF(N1181="nulová",J1181,0)</f>
        <v>0</v>
      </c>
      <c r="BJ1181" s="17" t="s">
        <v>88</v>
      </c>
      <c r="BK1181" s="150">
        <f>ROUND(I1181*H1181,2)</f>
        <v>0</v>
      </c>
      <c r="BL1181" s="17" t="s">
        <v>346</v>
      </c>
      <c r="BM1181" s="149" t="s">
        <v>2713</v>
      </c>
    </row>
    <row r="1182" spans="2:65" s="1" customFormat="1" ht="39" x14ac:dyDescent="0.2">
      <c r="B1182" s="33"/>
      <c r="D1182" s="155" t="s">
        <v>318</v>
      </c>
      <c r="F1182" s="156" t="s">
        <v>2709</v>
      </c>
      <c r="I1182" s="153"/>
      <c r="L1182" s="33"/>
      <c r="M1182" s="154"/>
      <c r="T1182" s="57"/>
      <c r="AT1182" s="17" t="s">
        <v>318</v>
      </c>
      <c r="AU1182" s="17" t="s">
        <v>90</v>
      </c>
    </row>
    <row r="1183" spans="2:65" s="1" customFormat="1" ht="16.5" customHeight="1" x14ac:dyDescent="0.2">
      <c r="B1183" s="137"/>
      <c r="C1183" s="138" t="s">
        <v>2714</v>
      </c>
      <c r="D1183" s="138" t="s">
        <v>311</v>
      </c>
      <c r="E1183" s="139" t="s">
        <v>2715</v>
      </c>
      <c r="F1183" s="140" t="s">
        <v>2716</v>
      </c>
      <c r="G1183" s="141" t="s">
        <v>2702</v>
      </c>
      <c r="H1183" s="142">
        <v>1</v>
      </c>
      <c r="I1183" s="143"/>
      <c r="J1183" s="144">
        <f>ROUND(I1183*H1183,2)</f>
        <v>0</v>
      </c>
      <c r="K1183" s="140" t="s">
        <v>366</v>
      </c>
      <c r="L1183" s="33"/>
      <c r="M1183" s="145" t="s">
        <v>1</v>
      </c>
      <c r="N1183" s="146" t="s">
        <v>46</v>
      </c>
      <c r="P1183" s="147">
        <f>O1183*H1183</f>
        <v>0</v>
      </c>
      <c r="Q1183" s="147">
        <v>0</v>
      </c>
      <c r="R1183" s="147">
        <f>Q1183*H1183</f>
        <v>0</v>
      </c>
      <c r="S1183" s="147">
        <v>0</v>
      </c>
      <c r="T1183" s="148">
        <f>S1183*H1183</f>
        <v>0</v>
      </c>
      <c r="AR1183" s="149" t="s">
        <v>346</v>
      </c>
      <c r="AT1183" s="149" t="s">
        <v>311</v>
      </c>
      <c r="AU1183" s="149" t="s">
        <v>90</v>
      </c>
      <c r="AY1183" s="17" t="s">
        <v>309</v>
      </c>
      <c r="BE1183" s="150">
        <f>IF(N1183="základní",J1183,0)</f>
        <v>0</v>
      </c>
      <c r="BF1183" s="150">
        <f>IF(N1183="snížená",J1183,0)</f>
        <v>0</v>
      </c>
      <c r="BG1183" s="150">
        <f>IF(N1183="zákl. přenesená",J1183,0)</f>
        <v>0</v>
      </c>
      <c r="BH1183" s="150">
        <f>IF(N1183="sníž. přenesená",J1183,0)</f>
        <v>0</v>
      </c>
      <c r="BI1183" s="150">
        <f>IF(N1183="nulová",J1183,0)</f>
        <v>0</v>
      </c>
      <c r="BJ1183" s="17" t="s">
        <v>88</v>
      </c>
      <c r="BK1183" s="150">
        <f>ROUND(I1183*H1183,2)</f>
        <v>0</v>
      </c>
      <c r="BL1183" s="17" t="s">
        <v>346</v>
      </c>
      <c r="BM1183" s="149" t="s">
        <v>2717</v>
      </c>
    </row>
    <row r="1184" spans="2:65" s="1" customFormat="1" ht="39" x14ac:dyDescent="0.2">
      <c r="B1184" s="33"/>
      <c r="D1184" s="155" t="s">
        <v>318</v>
      </c>
      <c r="F1184" s="156" t="s">
        <v>2709</v>
      </c>
      <c r="I1184" s="153"/>
      <c r="L1184" s="33"/>
      <c r="M1184" s="154"/>
      <c r="T1184" s="57"/>
      <c r="AT1184" s="17" t="s">
        <v>318</v>
      </c>
      <c r="AU1184" s="17" t="s">
        <v>90</v>
      </c>
    </row>
    <row r="1185" spans="2:65" s="1" customFormat="1" ht="16.5" customHeight="1" x14ac:dyDescent="0.2">
      <c r="B1185" s="137"/>
      <c r="C1185" s="138" t="s">
        <v>2718</v>
      </c>
      <c r="D1185" s="138" t="s">
        <v>311</v>
      </c>
      <c r="E1185" s="139" t="s">
        <v>2719</v>
      </c>
      <c r="F1185" s="140" t="s">
        <v>2720</v>
      </c>
      <c r="G1185" s="141" t="s">
        <v>2702</v>
      </c>
      <c r="H1185" s="142">
        <v>1</v>
      </c>
      <c r="I1185" s="143"/>
      <c r="J1185" s="144">
        <f>ROUND(I1185*H1185,2)</f>
        <v>0</v>
      </c>
      <c r="K1185" s="140" t="s">
        <v>366</v>
      </c>
      <c r="L1185" s="33"/>
      <c r="M1185" s="145" t="s">
        <v>1</v>
      </c>
      <c r="N1185" s="146" t="s">
        <v>46</v>
      </c>
      <c r="P1185" s="147">
        <f>O1185*H1185</f>
        <v>0</v>
      </c>
      <c r="Q1185" s="147">
        <v>0</v>
      </c>
      <c r="R1185" s="147">
        <f>Q1185*H1185</f>
        <v>0</v>
      </c>
      <c r="S1185" s="147">
        <v>0</v>
      </c>
      <c r="T1185" s="148">
        <f>S1185*H1185</f>
        <v>0</v>
      </c>
      <c r="AR1185" s="149" t="s">
        <v>346</v>
      </c>
      <c r="AT1185" s="149" t="s">
        <v>311</v>
      </c>
      <c r="AU1185" s="149" t="s">
        <v>90</v>
      </c>
      <c r="AY1185" s="17" t="s">
        <v>309</v>
      </c>
      <c r="BE1185" s="150">
        <f>IF(N1185="základní",J1185,0)</f>
        <v>0</v>
      </c>
      <c r="BF1185" s="150">
        <f>IF(N1185="snížená",J1185,0)</f>
        <v>0</v>
      </c>
      <c r="BG1185" s="150">
        <f>IF(N1185="zákl. přenesená",J1185,0)</f>
        <v>0</v>
      </c>
      <c r="BH1185" s="150">
        <f>IF(N1185="sníž. přenesená",J1185,0)</f>
        <v>0</v>
      </c>
      <c r="BI1185" s="150">
        <f>IF(N1185="nulová",J1185,0)</f>
        <v>0</v>
      </c>
      <c r="BJ1185" s="17" t="s">
        <v>88</v>
      </c>
      <c r="BK1185" s="150">
        <f>ROUND(I1185*H1185,2)</f>
        <v>0</v>
      </c>
      <c r="BL1185" s="17" t="s">
        <v>346</v>
      </c>
      <c r="BM1185" s="149" t="s">
        <v>2721</v>
      </c>
    </row>
    <row r="1186" spans="2:65" s="1" customFormat="1" ht="39" x14ac:dyDescent="0.2">
      <c r="B1186" s="33"/>
      <c r="D1186" s="155" t="s">
        <v>318</v>
      </c>
      <c r="F1186" s="156" t="s">
        <v>2709</v>
      </c>
      <c r="I1186" s="153"/>
      <c r="L1186" s="33"/>
      <c r="M1186" s="154"/>
      <c r="T1186" s="57"/>
      <c r="AT1186" s="17" t="s">
        <v>318</v>
      </c>
      <c r="AU1186" s="17" t="s">
        <v>90</v>
      </c>
    </row>
    <row r="1187" spans="2:65" s="1" customFormat="1" ht="16.5" customHeight="1" x14ac:dyDescent="0.2">
      <c r="B1187" s="137"/>
      <c r="C1187" s="138" t="s">
        <v>2722</v>
      </c>
      <c r="D1187" s="138" t="s">
        <v>311</v>
      </c>
      <c r="E1187" s="139" t="s">
        <v>2723</v>
      </c>
      <c r="F1187" s="140" t="s">
        <v>2724</v>
      </c>
      <c r="G1187" s="141" t="s">
        <v>2702</v>
      </c>
      <c r="H1187" s="142">
        <v>1</v>
      </c>
      <c r="I1187" s="143"/>
      <c r="J1187" s="144">
        <f>ROUND(I1187*H1187,2)</f>
        <v>0</v>
      </c>
      <c r="K1187" s="140" t="s">
        <v>366</v>
      </c>
      <c r="L1187" s="33"/>
      <c r="M1187" s="145" t="s">
        <v>1</v>
      </c>
      <c r="N1187" s="146" t="s">
        <v>46</v>
      </c>
      <c r="P1187" s="147">
        <f>O1187*H1187</f>
        <v>0</v>
      </c>
      <c r="Q1187" s="147">
        <v>0</v>
      </c>
      <c r="R1187" s="147">
        <f>Q1187*H1187</f>
        <v>0</v>
      </c>
      <c r="S1187" s="147">
        <v>0</v>
      </c>
      <c r="T1187" s="148">
        <f>S1187*H1187</f>
        <v>0</v>
      </c>
      <c r="AR1187" s="149" t="s">
        <v>346</v>
      </c>
      <c r="AT1187" s="149" t="s">
        <v>311</v>
      </c>
      <c r="AU1187" s="149" t="s">
        <v>90</v>
      </c>
      <c r="AY1187" s="17" t="s">
        <v>309</v>
      </c>
      <c r="BE1187" s="150">
        <f>IF(N1187="základní",J1187,0)</f>
        <v>0</v>
      </c>
      <c r="BF1187" s="150">
        <f>IF(N1187="snížená",J1187,0)</f>
        <v>0</v>
      </c>
      <c r="BG1187" s="150">
        <f>IF(N1187="zákl. přenesená",J1187,0)</f>
        <v>0</v>
      </c>
      <c r="BH1187" s="150">
        <f>IF(N1187="sníž. přenesená",J1187,0)</f>
        <v>0</v>
      </c>
      <c r="BI1187" s="150">
        <f>IF(N1187="nulová",J1187,0)</f>
        <v>0</v>
      </c>
      <c r="BJ1187" s="17" t="s">
        <v>88</v>
      </c>
      <c r="BK1187" s="150">
        <f>ROUND(I1187*H1187,2)</f>
        <v>0</v>
      </c>
      <c r="BL1187" s="17" t="s">
        <v>346</v>
      </c>
      <c r="BM1187" s="149" t="s">
        <v>2725</v>
      </c>
    </row>
    <row r="1188" spans="2:65" s="1" customFormat="1" ht="39" x14ac:dyDescent="0.2">
      <c r="B1188" s="33"/>
      <c r="D1188" s="155" t="s">
        <v>318</v>
      </c>
      <c r="F1188" s="156" t="s">
        <v>2709</v>
      </c>
      <c r="I1188" s="153"/>
      <c r="L1188" s="33"/>
      <c r="M1188" s="154"/>
      <c r="T1188" s="57"/>
      <c r="AT1188" s="17" t="s">
        <v>318</v>
      </c>
      <c r="AU1188" s="17" t="s">
        <v>90</v>
      </c>
    </row>
    <row r="1189" spans="2:65" s="1" customFormat="1" ht="16.5" customHeight="1" x14ac:dyDescent="0.2">
      <c r="B1189" s="137"/>
      <c r="C1189" s="138" t="s">
        <v>2726</v>
      </c>
      <c r="D1189" s="138" t="s">
        <v>311</v>
      </c>
      <c r="E1189" s="139" t="s">
        <v>2727</v>
      </c>
      <c r="F1189" s="140" t="s">
        <v>2728</v>
      </c>
      <c r="G1189" s="141" t="s">
        <v>2702</v>
      </c>
      <c r="H1189" s="142">
        <v>1</v>
      </c>
      <c r="I1189" s="143"/>
      <c r="J1189" s="144">
        <f>ROUND(I1189*H1189,2)</f>
        <v>0</v>
      </c>
      <c r="K1189" s="140" t="s">
        <v>366</v>
      </c>
      <c r="L1189" s="33"/>
      <c r="M1189" s="145" t="s">
        <v>1</v>
      </c>
      <c r="N1189" s="146" t="s">
        <v>46</v>
      </c>
      <c r="P1189" s="147">
        <f>O1189*H1189</f>
        <v>0</v>
      </c>
      <c r="Q1189" s="147">
        <v>0</v>
      </c>
      <c r="R1189" s="147">
        <f>Q1189*H1189</f>
        <v>0</v>
      </c>
      <c r="S1189" s="147">
        <v>0</v>
      </c>
      <c r="T1189" s="148">
        <f>S1189*H1189</f>
        <v>0</v>
      </c>
      <c r="AR1189" s="149" t="s">
        <v>346</v>
      </c>
      <c r="AT1189" s="149" t="s">
        <v>311</v>
      </c>
      <c r="AU1189" s="149" t="s">
        <v>90</v>
      </c>
      <c r="AY1189" s="17" t="s">
        <v>309</v>
      </c>
      <c r="BE1189" s="150">
        <f>IF(N1189="základní",J1189,0)</f>
        <v>0</v>
      </c>
      <c r="BF1189" s="150">
        <f>IF(N1189="snížená",J1189,0)</f>
        <v>0</v>
      </c>
      <c r="BG1189" s="150">
        <f>IF(N1189="zákl. přenesená",J1189,0)</f>
        <v>0</v>
      </c>
      <c r="BH1189" s="150">
        <f>IF(N1189="sníž. přenesená",J1189,0)</f>
        <v>0</v>
      </c>
      <c r="BI1189" s="150">
        <f>IF(N1189="nulová",J1189,0)</f>
        <v>0</v>
      </c>
      <c r="BJ1189" s="17" t="s">
        <v>88</v>
      </c>
      <c r="BK1189" s="150">
        <f>ROUND(I1189*H1189,2)</f>
        <v>0</v>
      </c>
      <c r="BL1189" s="17" t="s">
        <v>346</v>
      </c>
      <c r="BM1189" s="149" t="s">
        <v>2729</v>
      </c>
    </row>
    <row r="1190" spans="2:65" s="1" customFormat="1" ht="39" x14ac:dyDescent="0.2">
      <c r="B1190" s="33"/>
      <c r="D1190" s="155" t="s">
        <v>318</v>
      </c>
      <c r="F1190" s="156" t="s">
        <v>2709</v>
      </c>
      <c r="I1190" s="153"/>
      <c r="L1190" s="33"/>
      <c r="M1190" s="154"/>
      <c r="T1190" s="57"/>
      <c r="AT1190" s="17" t="s">
        <v>318</v>
      </c>
      <c r="AU1190" s="17" t="s">
        <v>90</v>
      </c>
    </row>
    <row r="1191" spans="2:65" s="1" customFormat="1" ht="16.5" customHeight="1" x14ac:dyDescent="0.2">
      <c r="B1191" s="137"/>
      <c r="C1191" s="138" t="s">
        <v>2730</v>
      </c>
      <c r="D1191" s="138" t="s">
        <v>311</v>
      </c>
      <c r="E1191" s="139" t="s">
        <v>2731</v>
      </c>
      <c r="F1191" s="140" t="s">
        <v>2732</v>
      </c>
      <c r="G1191" s="141" t="s">
        <v>2702</v>
      </c>
      <c r="H1191" s="142">
        <v>2</v>
      </c>
      <c r="I1191" s="143"/>
      <c r="J1191" s="144">
        <f>ROUND(I1191*H1191,2)</f>
        <v>0</v>
      </c>
      <c r="K1191" s="140" t="s">
        <v>366</v>
      </c>
      <c r="L1191" s="33"/>
      <c r="M1191" s="145" t="s">
        <v>1</v>
      </c>
      <c r="N1191" s="146" t="s">
        <v>46</v>
      </c>
      <c r="P1191" s="147">
        <f>O1191*H1191</f>
        <v>0</v>
      </c>
      <c r="Q1191" s="147">
        <v>0</v>
      </c>
      <c r="R1191" s="147">
        <f>Q1191*H1191</f>
        <v>0</v>
      </c>
      <c r="S1191" s="147">
        <v>0</v>
      </c>
      <c r="T1191" s="148">
        <f>S1191*H1191</f>
        <v>0</v>
      </c>
      <c r="AR1191" s="149" t="s">
        <v>346</v>
      </c>
      <c r="AT1191" s="149" t="s">
        <v>311</v>
      </c>
      <c r="AU1191" s="149" t="s">
        <v>90</v>
      </c>
      <c r="AY1191" s="17" t="s">
        <v>309</v>
      </c>
      <c r="BE1191" s="150">
        <f>IF(N1191="základní",J1191,0)</f>
        <v>0</v>
      </c>
      <c r="BF1191" s="150">
        <f>IF(N1191="snížená",J1191,0)</f>
        <v>0</v>
      </c>
      <c r="BG1191" s="150">
        <f>IF(N1191="zákl. přenesená",J1191,0)</f>
        <v>0</v>
      </c>
      <c r="BH1191" s="150">
        <f>IF(N1191="sníž. přenesená",J1191,0)</f>
        <v>0</v>
      </c>
      <c r="BI1191" s="150">
        <f>IF(N1191="nulová",J1191,0)</f>
        <v>0</v>
      </c>
      <c r="BJ1191" s="17" t="s">
        <v>88</v>
      </c>
      <c r="BK1191" s="150">
        <f>ROUND(I1191*H1191,2)</f>
        <v>0</v>
      </c>
      <c r="BL1191" s="17" t="s">
        <v>346</v>
      </c>
      <c r="BM1191" s="149" t="s">
        <v>2733</v>
      </c>
    </row>
    <row r="1192" spans="2:65" s="1" customFormat="1" ht="39" x14ac:dyDescent="0.2">
      <c r="B1192" s="33"/>
      <c r="D1192" s="155" t="s">
        <v>318</v>
      </c>
      <c r="F1192" s="156" t="s">
        <v>2709</v>
      </c>
      <c r="I1192" s="153"/>
      <c r="L1192" s="33"/>
      <c r="M1192" s="154"/>
      <c r="T1192" s="57"/>
      <c r="AT1192" s="17" t="s">
        <v>318</v>
      </c>
      <c r="AU1192" s="17" t="s">
        <v>90</v>
      </c>
    </row>
    <row r="1193" spans="2:65" s="1" customFormat="1" ht="16.5" customHeight="1" x14ac:dyDescent="0.2">
      <c r="B1193" s="137"/>
      <c r="C1193" s="138" t="s">
        <v>2734</v>
      </c>
      <c r="D1193" s="138" t="s">
        <v>311</v>
      </c>
      <c r="E1193" s="139" t="s">
        <v>2735</v>
      </c>
      <c r="F1193" s="140" t="s">
        <v>2736</v>
      </c>
      <c r="G1193" s="141" t="s">
        <v>2702</v>
      </c>
      <c r="H1193" s="142">
        <v>7</v>
      </c>
      <c r="I1193" s="143"/>
      <c r="J1193" s="144">
        <f>ROUND(I1193*H1193,2)</f>
        <v>0</v>
      </c>
      <c r="K1193" s="140" t="s">
        <v>366</v>
      </c>
      <c r="L1193" s="33"/>
      <c r="M1193" s="145" t="s">
        <v>1</v>
      </c>
      <c r="N1193" s="146" t="s">
        <v>46</v>
      </c>
      <c r="P1193" s="147">
        <f>O1193*H1193</f>
        <v>0</v>
      </c>
      <c r="Q1193" s="147">
        <v>0</v>
      </c>
      <c r="R1193" s="147">
        <f>Q1193*H1193</f>
        <v>0</v>
      </c>
      <c r="S1193" s="147">
        <v>0</v>
      </c>
      <c r="T1193" s="148">
        <f>S1193*H1193</f>
        <v>0</v>
      </c>
      <c r="AR1193" s="149" t="s">
        <v>346</v>
      </c>
      <c r="AT1193" s="149" t="s">
        <v>311</v>
      </c>
      <c r="AU1193" s="149" t="s">
        <v>90</v>
      </c>
      <c r="AY1193" s="17" t="s">
        <v>309</v>
      </c>
      <c r="BE1193" s="150">
        <f>IF(N1193="základní",J1193,0)</f>
        <v>0</v>
      </c>
      <c r="BF1193" s="150">
        <f>IF(N1193="snížená",J1193,0)</f>
        <v>0</v>
      </c>
      <c r="BG1193" s="150">
        <f>IF(N1193="zákl. přenesená",J1193,0)</f>
        <v>0</v>
      </c>
      <c r="BH1193" s="150">
        <f>IF(N1193="sníž. přenesená",J1193,0)</f>
        <v>0</v>
      </c>
      <c r="BI1193" s="150">
        <f>IF(N1193="nulová",J1193,0)</f>
        <v>0</v>
      </c>
      <c r="BJ1193" s="17" t="s">
        <v>88</v>
      </c>
      <c r="BK1193" s="150">
        <f>ROUND(I1193*H1193,2)</f>
        <v>0</v>
      </c>
      <c r="BL1193" s="17" t="s">
        <v>346</v>
      </c>
      <c r="BM1193" s="149" t="s">
        <v>2737</v>
      </c>
    </row>
    <row r="1194" spans="2:65" s="1" customFormat="1" ht="39" x14ac:dyDescent="0.2">
      <c r="B1194" s="33"/>
      <c r="D1194" s="155" t="s">
        <v>318</v>
      </c>
      <c r="F1194" s="156" t="s">
        <v>2709</v>
      </c>
      <c r="I1194" s="153"/>
      <c r="L1194" s="33"/>
      <c r="M1194" s="154"/>
      <c r="T1194" s="57"/>
      <c r="AT1194" s="17" t="s">
        <v>318</v>
      </c>
      <c r="AU1194" s="17" t="s">
        <v>90</v>
      </c>
    </row>
    <row r="1195" spans="2:65" s="1" customFormat="1" ht="16.5" customHeight="1" x14ac:dyDescent="0.2">
      <c r="B1195" s="137"/>
      <c r="C1195" s="138" t="s">
        <v>2738</v>
      </c>
      <c r="D1195" s="138" t="s">
        <v>311</v>
      </c>
      <c r="E1195" s="139" t="s">
        <v>2739</v>
      </c>
      <c r="F1195" s="140" t="s">
        <v>2740</v>
      </c>
      <c r="G1195" s="141" t="s">
        <v>2702</v>
      </c>
      <c r="H1195" s="142">
        <v>1</v>
      </c>
      <c r="I1195" s="143"/>
      <c r="J1195" s="144">
        <f>ROUND(I1195*H1195,2)</f>
        <v>0</v>
      </c>
      <c r="K1195" s="140" t="s">
        <v>366</v>
      </c>
      <c r="L1195" s="33"/>
      <c r="M1195" s="145" t="s">
        <v>1</v>
      </c>
      <c r="N1195" s="146" t="s">
        <v>46</v>
      </c>
      <c r="P1195" s="147">
        <f>O1195*H1195</f>
        <v>0</v>
      </c>
      <c r="Q1195" s="147">
        <v>0</v>
      </c>
      <c r="R1195" s="147">
        <f>Q1195*H1195</f>
        <v>0</v>
      </c>
      <c r="S1195" s="147">
        <v>0</v>
      </c>
      <c r="T1195" s="148">
        <f>S1195*H1195</f>
        <v>0</v>
      </c>
      <c r="AR1195" s="149" t="s">
        <v>346</v>
      </c>
      <c r="AT1195" s="149" t="s">
        <v>311</v>
      </c>
      <c r="AU1195" s="149" t="s">
        <v>90</v>
      </c>
      <c r="AY1195" s="17" t="s">
        <v>309</v>
      </c>
      <c r="BE1195" s="150">
        <f>IF(N1195="základní",J1195,0)</f>
        <v>0</v>
      </c>
      <c r="BF1195" s="150">
        <f>IF(N1195="snížená",J1195,0)</f>
        <v>0</v>
      </c>
      <c r="BG1195" s="150">
        <f>IF(N1195="zákl. přenesená",J1195,0)</f>
        <v>0</v>
      </c>
      <c r="BH1195" s="150">
        <f>IF(N1195="sníž. přenesená",J1195,0)</f>
        <v>0</v>
      </c>
      <c r="BI1195" s="150">
        <f>IF(N1195="nulová",J1195,0)</f>
        <v>0</v>
      </c>
      <c r="BJ1195" s="17" t="s">
        <v>88</v>
      </c>
      <c r="BK1195" s="150">
        <f>ROUND(I1195*H1195,2)</f>
        <v>0</v>
      </c>
      <c r="BL1195" s="17" t="s">
        <v>346</v>
      </c>
      <c r="BM1195" s="149" t="s">
        <v>2741</v>
      </c>
    </row>
    <row r="1196" spans="2:65" s="1" customFormat="1" ht="39" x14ac:dyDescent="0.2">
      <c r="B1196" s="33"/>
      <c r="D1196" s="155" t="s">
        <v>318</v>
      </c>
      <c r="F1196" s="156" t="s">
        <v>2709</v>
      </c>
      <c r="I1196" s="153"/>
      <c r="L1196" s="33"/>
      <c r="M1196" s="154"/>
      <c r="T1196" s="57"/>
      <c r="AT1196" s="17" t="s">
        <v>318</v>
      </c>
      <c r="AU1196" s="17" t="s">
        <v>90</v>
      </c>
    </row>
    <row r="1197" spans="2:65" s="1" customFormat="1" ht="16.5" customHeight="1" x14ac:dyDescent="0.2">
      <c r="B1197" s="137"/>
      <c r="C1197" s="138" t="s">
        <v>2742</v>
      </c>
      <c r="D1197" s="138" t="s">
        <v>311</v>
      </c>
      <c r="E1197" s="139" t="s">
        <v>2743</v>
      </c>
      <c r="F1197" s="140" t="s">
        <v>2744</v>
      </c>
      <c r="G1197" s="141" t="s">
        <v>2702</v>
      </c>
      <c r="H1197" s="142">
        <v>1</v>
      </c>
      <c r="I1197" s="143"/>
      <c r="J1197" s="144">
        <f>ROUND(I1197*H1197,2)</f>
        <v>0</v>
      </c>
      <c r="K1197" s="140" t="s">
        <v>366</v>
      </c>
      <c r="L1197" s="33"/>
      <c r="M1197" s="145" t="s">
        <v>1</v>
      </c>
      <c r="N1197" s="146" t="s">
        <v>46</v>
      </c>
      <c r="P1197" s="147">
        <f>O1197*H1197</f>
        <v>0</v>
      </c>
      <c r="Q1197" s="147">
        <v>0</v>
      </c>
      <c r="R1197" s="147">
        <f>Q1197*H1197</f>
        <v>0</v>
      </c>
      <c r="S1197" s="147">
        <v>0</v>
      </c>
      <c r="T1197" s="148">
        <f>S1197*H1197</f>
        <v>0</v>
      </c>
      <c r="AR1197" s="149" t="s">
        <v>346</v>
      </c>
      <c r="AT1197" s="149" t="s">
        <v>311</v>
      </c>
      <c r="AU1197" s="149" t="s">
        <v>90</v>
      </c>
      <c r="AY1197" s="17" t="s">
        <v>309</v>
      </c>
      <c r="BE1197" s="150">
        <f>IF(N1197="základní",J1197,0)</f>
        <v>0</v>
      </c>
      <c r="BF1197" s="150">
        <f>IF(N1197="snížená",J1197,0)</f>
        <v>0</v>
      </c>
      <c r="BG1197" s="150">
        <f>IF(N1197="zákl. přenesená",J1197,0)</f>
        <v>0</v>
      </c>
      <c r="BH1197" s="150">
        <f>IF(N1197="sníž. přenesená",J1197,0)</f>
        <v>0</v>
      </c>
      <c r="BI1197" s="150">
        <f>IF(N1197="nulová",J1197,0)</f>
        <v>0</v>
      </c>
      <c r="BJ1197" s="17" t="s">
        <v>88</v>
      </c>
      <c r="BK1197" s="150">
        <f>ROUND(I1197*H1197,2)</f>
        <v>0</v>
      </c>
      <c r="BL1197" s="17" t="s">
        <v>346</v>
      </c>
      <c r="BM1197" s="149" t="s">
        <v>2745</v>
      </c>
    </row>
    <row r="1198" spans="2:65" s="1" customFormat="1" ht="39" x14ac:dyDescent="0.2">
      <c r="B1198" s="33"/>
      <c r="D1198" s="155" t="s">
        <v>318</v>
      </c>
      <c r="F1198" s="156" t="s">
        <v>2709</v>
      </c>
      <c r="I1198" s="153"/>
      <c r="L1198" s="33"/>
      <c r="M1198" s="154"/>
      <c r="T1198" s="57"/>
      <c r="AT1198" s="17" t="s">
        <v>318</v>
      </c>
      <c r="AU1198" s="17" t="s">
        <v>90</v>
      </c>
    </row>
    <row r="1199" spans="2:65" s="1" customFormat="1" ht="16.5" customHeight="1" x14ac:dyDescent="0.2">
      <c r="B1199" s="137"/>
      <c r="C1199" s="138" t="s">
        <v>2746</v>
      </c>
      <c r="D1199" s="138" t="s">
        <v>311</v>
      </c>
      <c r="E1199" s="139" t="s">
        <v>2747</v>
      </c>
      <c r="F1199" s="140" t="s">
        <v>2748</v>
      </c>
      <c r="G1199" s="141" t="s">
        <v>2702</v>
      </c>
      <c r="H1199" s="142">
        <v>1</v>
      </c>
      <c r="I1199" s="143"/>
      <c r="J1199" s="144">
        <f>ROUND(I1199*H1199,2)</f>
        <v>0</v>
      </c>
      <c r="K1199" s="140" t="s">
        <v>366</v>
      </c>
      <c r="L1199" s="33"/>
      <c r="M1199" s="145" t="s">
        <v>1</v>
      </c>
      <c r="N1199" s="146" t="s">
        <v>46</v>
      </c>
      <c r="P1199" s="147">
        <f>O1199*H1199</f>
        <v>0</v>
      </c>
      <c r="Q1199" s="147">
        <v>0</v>
      </c>
      <c r="R1199" s="147">
        <f>Q1199*H1199</f>
        <v>0</v>
      </c>
      <c r="S1199" s="147">
        <v>0</v>
      </c>
      <c r="T1199" s="148">
        <f>S1199*H1199</f>
        <v>0</v>
      </c>
      <c r="AR1199" s="149" t="s">
        <v>346</v>
      </c>
      <c r="AT1199" s="149" t="s">
        <v>311</v>
      </c>
      <c r="AU1199" s="149" t="s">
        <v>90</v>
      </c>
      <c r="AY1199" s="17" t="s">
        <v>309</v>
      </c>
      <c r="BE1199" s="150">
        <f>IF(N1199="základní",J1199,0)</f>
        <v>0</v>
      </c>
      <c r="BF1199" s="150">
        <f>IF(N1199="snížená",J1199,0)</f>
        <v>0</v>
      </c>
      <c r="BG1199" s="150">
        <f>IF(N1199="zákl. přenesená",J1199,0)</f>
        <v>0</v>
      </c>
      <c r="BH1199" s="150">
        <f>IF(N1199="sníž. přenesená",J1199,0)</f>
        <v>0</v>
      </c>
      <c r="BI1199" s="150">
        <f>IF(N1199="nulová",J1199,0)</f>
        <v>0</v>
      </c>
      <c r="BJ1199" s="17" t="s">
        <v>88</v>
      </c>
      <c r="BK1199" s="150">
        <f>ROUND(I1199*H1199,2)</f>
        <v>0</v>
      </c>
      <c r="BL1199" s="17" t="s">
        <v>346</v>
      </c>
      <c r="BM1199" s="149" t="s">
        <v>2749</v>
      </c>
    </row>
    <row r="1200" spans="2:65" s="1" customFormat="1" ht="39" x14ac:dyDescent="0.2">
      <c r="B1200" s="33"/>
      <c r="D1200" s="155" t="s">
        <v>318</v>
      </c>
      <c r="F1200" s="156" t="s">
        <v>2709</v>
      </c>
      <c r="I1200" s="153"/>
      <c r="L1200" s="33"/>
      <c r="M1200" s="154"/>
      <c r="T1200" s="57"/>
      <c r="AT1200" s="17" t="s">
        <v>318</v>
      </c>
      <c r="AU1200" s="17" t="s">
        <v>90</v>
      </c>
    </row>
    <row r="1201" spans="2:65" s="1" customFormat="1" ht="16.5" customHeight="1" x14ac:dyDescent="0.2">
      <c r="B1201" s="137"/>
      <c r="C1201" s="138" t="s">
        <v>2750</v>
      </c>
      <c r="D1201" s="138" t="s">
        <v>311</v>
      </c>
      <c r="E1201" s="139" t="s">
        <v>2751</v>
      </c>
      <c r="F1201" s="140" t="s">
        <v>2752</v>
      </c>
      <c r="G1201" s="141" t="s">
        <v>2702</v>
      </c>
      <c r="H1201" s="142">
        <v>1</v>
      </c>
      <c r="I1201" s="143"/>
      <c r="J1201" s="144">
        <f>ROUND(I1201*H1201,2)</f>
        <v>0</v>
      </c>
      <c r="K1201" s="140" t="s">
        <v>366</v>
      </c>
      <c r="L1201" s="33"/>
      <c r="M1201" s="145" t="s">
        <v>1</v>
      </c>
      <c r="N1201" s="146" t="s">
        <v>46</v>
      </c>
      <c r="P1201" s="147">
        <f>O1201*H1201</f>
        <v>0</v>
      </c>
      <c r="Q1201" s="147">
        <v>0</v>
      </c>
      <c r="R1201" s="147">
        <f>Q1201*H1201</f>
        <v>0</v>
      </c>
      <c r="S1201" s="147">
        <v>0</v>
      </c>
      <c r="T1201" s="148">
        <f>S1201*H1201</f>
        <v>0</v>
      </c>
      <c r="AR1201" s="149" t="s">
        <v>346</v>
      </c>
      <c r="AT1201" s="149" t="s">
        <v>311</v>
      </c>
      <c r="AU1201" s="149" t="s">
        <v>90</v>
      </c>
      <c r="AY1201" s="17" t="s">
        <v>309</v>
      </c>
      <c r="BE1201" s="150">
        <f>IF(N1201="základní",J1201,0)</f>
        <v>0</v>
      </c>
      <c r="BF1201" s="150">
        <f>IF(N1201="snížená",J1201,0)</f>
        <v>0</v>
      </c>
      <c r="BG1201" s="150">
        <f>IF(N1201="zákl. přenesená",J1201,0)</f>
        <v>0</v>
      </c>
      <c r="BH1201" s="150">
        <f>IF(N1201="sníž. přenesená",J1201,0)</f>
        <v>0</v>
      </c>
      <c r="BI1201" s="150">
        <f>IF(N1201="nulová",J1201,0)</f>
        <v>0</v>
      </c>
      <c r="BJ1201" s="17" t="s">
        <v>88</v>
      </c>
      <c r="BK1201" s="150">
        <f>ROUND(I1201*H1201,2)</f>
        <v>0</v>
      </c>
      <c r="BL1201" s="17" t="s">
        <v>346</v>
      </c>
      <c r="BM1201" s="149" t="s">
        <v>2753</v>
      </c>
    </row>
    <row r="1202" spans="2:65" s="1" customFormat="1" ht="39" x14ac:dyDescent="0.2">
      <c r="B1202" s="33"/>
      <c r="D1202" s="155" t="s">
        <v>318</v>
      </c>
      <c r="F1202" s="156" t="s">
        <v>2709</v>
      </c>
      <c r="I1202" s="153"/>
      <c r="L1202" s="33"/>
      <c r="M1202" s="154"/>
      <c r="T1202" s="57"/>
      <c r="AT1202" s="17" t="s">
        <v>318</v>
      </c>
      <c r="AU1202" s="17" t="s">
        <v>90</v>
      </c>
    </row>
    <row r="1203" spans="2:65" s="1" customFormat="1" ht="16.5" customHeight="1" x14ac:dyDescent="0.2">
      <c r="B1203" s="137"/>
      <c r="C1203" s="138" t="s">
        <v>2754</v>
      </c>
      <c r="D1203" s="138" t="s">
        <v>311</v>
      </c>
      <c r="E1203" s="139" t="s">
        <v>2755</v>
      </c>
      <c r="F1203" s="140" t="s">
        <v>2756</v>
      </c>
      <c r="G1203" s="141" t="s">
        <v>2702</v>
      </c>
      <c r="H1203" s="142">
        <v>1</v>
      </c>
      <c r="I1203" s="143"/>
      <c r="J1203" s="144">
        <f>ROUND(I1203*H1203,2)</f>
        <v>0</v>
      </c>
      <c r="K1203" s="140" t="s">
        <v>366</v>
      </c>
      <c r="L1203" s="33"/>
      <c r="M1203" s="145" t="s">
        <v>1</v>
      </c>
      <c r="N1203" s="146" t="s">
        <v>46</v>
      </c>
      <c r="P1203" s="147">
        <f>O1203*H1203</f>
        <v>0</v>
      </c>
      <c r="Q1203" s="147">
        <v>0</v>
      </c>
      <c r="R1203" s="147">
        <f>Q1203*H1203</f>
        <v>0</v>
      </c>
      <c r="S1203" s="147">
        <v>0</v>
      </c>
      <c r="T1203" s="148">
        <f>S1203*H1203</f>
        <v>0</v>
      </c>
      <c r="AR1203" s="149" t="s">
        <v>346</v>
      </c>
      <c r="AT1203" s="149" t="s">
        <v>311</v>
      </c>
      <c r="AU1203" s="149" t="s">
        <v>90</v>
      </c>
      <c r="AY1203" s="17" t="s">
        <v>309</v>
      </c>
      <c r="BE1203" s="150">
        <f>IF(N1203="základní",J1203,0)</f>
        <v>0</v>
      </c>
      <c r="BF1203" s="150">
        <f>IF(N1203="snížená",J1203,0)</f>
        <v>0</v>
      </c>
      <c r="BG1203" s="150">
        <f>IF(N1203="zákl. přenesená",J1203,0)</f>
        <v>0</v>
      </c>
      <c r="BH1203" s="150">
        <f>IF(N1203="sníž. přenesená",J1203,0)</f>
        <v>0</v>
      </c>
      <c r="BI1203" s="150">
        <f>IF(N1203="nulová",J1203,0)</f>
        <v>0</v>
      </c>
      <c r="BJ1203" s="17" t="s">
        <v>88</v>
      </c>
      <c r="BK1203" s="150">
        <f>ROUND(I1203*H1203,2)</f>
        <v>0</v>
      </c>
      <c r="BL1203" s="17" t="s">
        <v>346</v>
      </c>
      <c r="BM1203" s="149" t="s">
        <v>2757</v>
      </c>
    </row>
    <row r="1204" spans="2:65" s="1" customFormat="1" ht="39" x14ac:dyDescent="0.2">
      <c r="B1204" s="33"/>
      <c r="D1204" s="155" t="s">
        <v>318</v>
      </c>
      <c r="F1204" s="156" t="s">
        <v>2709</v>
      </c>
      <c r="I1204" s="153"/>
      <c r="L1204" s="33"/>
      <c r="M1204" s="154"/>
      <c r="T1204" s="57"/>
      <c r="AT1204" s="17" t="s">
        <v>318</v>
      </c>
      <c r="AU1204" s="17" t="s">
        <v>90</v>
      </c>
    </row>
    <row r="1205" spans="2:65" s="1" customFormat="1" ht="16.5" customHeight="1" x14ac:dyDescent="0.2">
      <c r="B1205" s="137"/>
      <c r="C1205" s="138" t="s">
        <v>2758</v>
      </c>
      <c r="D1205" s="138" t="s">
        <v>311</v>
      </c>
      <c r="E1205" s="139" t="s">
        <v>2759</v>
      </c>
      <c r="F1205" s="140" t="s">
        <v>2760</v>
      </c>
      <c r="G1205" s="141" t="s">
        <v>2702</v>
      </c>
      <c r="H1205" s="142">
        <v>11</v>
      </c>
      <c r="I1205" s="143"/>
      <c r="J1205" s="144">
        <f>ROUND(I1205*H1205,2)</f>
        <v>0</v>
      </c>
      <c r="K1205" s="140" t="s">
        <v>366</v>
      </c>
      <c r="L1205" s="33"/>
      <c r="M1205" s="145" t="s">
        <v>1</v>
      </c>
      <c r="N1205" s="146" t="s">
        <v>46</v>
      </c>
      <c r="P1205" s="147">
        <f>O1205*H1205</f>
        <v>0</v>
      </c>
      <c r="Q1205" s="147">
        <v>0</v>
      </c>
      <c r="R1205" s="147">
        <f>Q1205*H1205</f>
        <v>0</v>
      </c>
      <c r="S1205" s="147">
        <v>0</v>
      </c>
      <c r="T1205" s="148">
        <f>S1205*H1205</f>
        <v>0</v>
      </c>
      <c r="AR1205" s="149" t="s">
        <v>346</v>
      </c>
      <c r="AT1205" s="149" t="s">
        <v>311</v>
      </c>
      <c r="AU1205" s="149" t="s">
        <v>90</v>
      </c>
      <c r="AY1205" s="17" t="s">
        <v>309</v>
      </c>
      <c r="BE1205" s="150">
        <f>IF(N1205="základní",J1205,0)</f>
        <v>0</v>
      </c>
      <c r="BF1205" s="150">
        <f>IF(N1205="snížená",J1205,0)</f>
        <v>0</v>
      </c>
      <c r="BG1205" s="150">
        <f>IF(N1205="zákl. přenesená",J1205,0)</f>
        <v>0</v>
      </c>
      <c r="BH1205" s="150">
        <f>IF(N1205="sníž. přenesená",J1205,0)</f>
        <v>0</v>
      </c>
      <c r="BI1205" s="150">
        <f>IF(N1205="nulová",J1205,0)</f>
        <v>0</v>
      </c>
      <c r="BJ1205" s="17" t="s">
        <v>88</v>
      </c>
      <c r="BK1205" s="150">
        <f>ROUND(I1205*H1205,2)</f>
        <v>0</v>
      </c>
      <c r="BL1205" s="17" t="s">
        <v>346</v>
      </c>
      <c r="BM1205" s="149" t="s">
        <v>2761</v>
      </c>
    </row>
    <row r="1206" spans="2:65" s="1" customFormat="1" ht="39" x14ac:dyDescent="0.2">
      <c r="B1206" s="33"/>
      <c r="D1206" s="155" t="s">
        <v>318</v>
      </c>
      <c r="F1206" s="156" t="s">
        <v>2709</v>
      </c>
      <c r="I1206" s="153"/>
      <c r="L1206" s="33"/>
      <c r="M1206" s="154"/>
      <c r="T1206" s="57"/>
      <c r="AT1206" s="17" t="s">
        <v>318</v>
      </c>
      <c r="AU1206" s="17" t="s">
        <v>90</v>
      </c>
    </row>
    <row r="1207" spans="2:65" s="1" customFormat="1" ht="16.5" customHeight="1" x14ac:dyDescent="0.2">
      <c r="B1207" s="137"/>
      <c r="C1207" s="138" t="s">
        <v>2762</v>
      </c>
      <c r="D1207" s="138" t="s">
        <v>311</v>
      </c>
      <c r="E1207" s="139" t="s">
        <v>2763</v>
      </c>
      <c r="F1207" s="140" t="s">
        <v>2764</v>
      </c>
      <c r="G1207" s="141" t="s">
        <v>2702</v>
      </c>
      <c r="H1207" s="142">
        <v>10</v>
      </c>
      <c r="I1207" s="143"/>
      <c r="J1207" s="144">
        <f>ROUND(I1207*H1207,2)</f>
        <v>0</v>
      </c>
      <c r="K1207" s="140" t="s">
        <v>366</v>
      </c>
      <c r="L1207" s="33"/>
      <c r="M1207" s="145" t="s">
        <v>1</v>
      </c>
      <c r="N1207" s="146" t="s">
        <v>46</v>
      </c>
      <c r="P1207" s="147">
        <f>O1207*H1207</f>
        <v>0</v>
      </c>
      <c r="Q1207" s="147">
        <v>0</v>
      </c>
      <c r="R1207" s="147">
        <f>Q1207*H1207</f>
        <v>0</v>
      </c>
      <c r="S1207" s="147">
        <v>0</v>
      </c>
      <c r="T1207" s="148">
        <f>S1207*H1207</f>
        <v>0</v>
      </c>
      <c r="AR1207" s="149" t="s">
        <v>346</v>
      </c>
      <c r="AT1207" s="149" t="s">
        <v>311</v>
      </c>
      <c r="AU1207" s="149" t="s">
        <v>90</v>
      </c>
      <c r="AY1207" s="17" t="s">
        <v>309</v>
      </c>
      <c r="BE1207" s="150">
        <f>IF(N1207="základní",J1207,0)</f>
        <v>0</v>
      </c>
      <c r="BF1207" s="150">
        <f>IF(N1207="snížená",J1207,0)</f>
        <v>0</v>
      </c>
      <c r="BG1207" s="150">
        <f>IF(N1207="zákl. přenesená",J1207,0)</f>
        <v>0</v>
      </c>
      <c r="BH1207" s="150">
        <f>IF(N1207="sníž. přenesená",J1207,0)</f>
        <v>0</v>
      </c>
      <c r="BI1207" s="150">
        <f>IF(N1207="nulová",J1207,0)</f>
        <v>0</v>
      </c>
      <c r="BJ1207" s="17" t="s">
        <v>88</v>
      </c>
      <c r="BK1207" s="150">
        <f>ROUND(I1207*H1207,2)</f>
        <v>0</v>
      </c>
      <c r="BL1207" s="17" t="s">
        <v>346</v>
      </c>
      <c r="BM1207" s="149" t="s">
        <v>2765</v>
      </c>
    </row>
    <row r="1208" spans="2:65" s="1" customFormat="1" ht="39" x14ac:dyDescent="0.2">
      <c r="B1208" s="33"/>
      <c r="D1208" s="155" t="s">
        <v>318</v>
      </c>
      <c r="F1208" s="156" t="s">
        <v>2709</v>
      </c>
      <c r="I1208" s="153"/>
      <c r="L1208" s="33"/>
      <c r="M1208" s="154"/>
      <c r="T1208" s="57"/>
      <c r="AT1208" s="17" t="s">
        <v>318</v>
      </c>
      <c r="AU1208" s="17" t="s">
        <v>90</v>
      </c>
    </row>
    <row r="1209" spans="2:65" s="1" customFormat="1" ht="16.5" customHeight="1" x14ac:dyDescent="0.2">
      <c r="B1209" s="137"/>
      <c r="C1209" s="138" t="s">
        <v>2766</v>
      </c>
      <c r="D1209" s="138" t="s">
        <v>311</v>
      </c>
      <c r="E1209" s="139" t="s">
        <v>2767</v>
      </c>
      <c r="F1209" s="140" t="s">
        <v>2768</v>
      </c>
      <c r="G1209" s="141" t="s">
        <v>2702</v>
      </c>
      <c r="H1209" s="142">
        <v>1</v>
      </c>
      <c r="I1209" s="143"/>
      <c r="J1209" s="144">
        <f>ROUND(I1209*H1209,2)</f>
        <v>0</v>
      </c>
      <c r="K1209" s="140" t="s">
        <v>366</v>
      </c>
      <c r="L1209" s="33"/>
      <c r="M1209" s="145" t="s">
        <v>1</v>
      </c>
      <c r="N1209" s="146" t="s">
        <v>46</v>
      </c>
      <c r="P1209" s="147">
        <f>O1209*H1209</f>
        <v>0</v>
      </c>
      <c r="Q1209" s="147">
        <v>0</v>
      </c>
      <c r="R1209" s="147">
        <f>Q1209*H1209</f>
        <v>0</v>
      </c>
      <c r="S1209" s="147">
        <v>0</v>
      </c>
      <c r="T1209" s="148">
        <f>S1209*H1209</f>
        <v>0</v>
      </c>
      <c r="AR1209" s="149" t="s">
        <v>346</v>
      </c>
      <c r="AT1209" s="149" t="s">
        <v>311</v>
      </c>
      <c r="AU1209" s="149" t="s">
        <v>90</v>
      </c>
      <c r="AY1209" s="17" t="s">
        <v>309</v>
      </c>
      <c r="BE1209" s="150">
        <f>IF(N1209="základní",J1209,0)</f>
        <v>0</v>
      </c>
      <c r="BF1209" s="150">
        <f>IF(N1209="snížená",J1209,0)</f>
        <v>0</v>
      </c>
      <c r="BG1209" s="150">
        <f>IF(N1209="zákl. přenesená",J1209,0)</f>
        <v>0</v>
      </c>
      <c r="BH1209" s="150">
        <f>IF(N1209="sníž. přenesená",J1209,0)</f>
        <v>0</v>
      </c>
      <c r="BI1209" s="150">
        <f>IF(N1209="nulová",J1209,0)</f>
        <v>0</v>
      </c>
      <c r="BJ1209" s="17" t="s">
        <v>88</v>
      </c>
      <c r="BK1209" s="150">
        <f>ROUND(I1209*H1209,2)</f>
        <v>0</v>
      </c>
      <c r="BL1209" s="17" t="s">
        <v>346</v>
      </c>
      <c r="BM1209" s="149" t="s">
        <v>2769</v>
      </c>
    </row>
    <row r="1210" spans="2:65" s="1" customFormat="1" ht="39" x14ac:dyDescent="0.2">
      <c r="B1210" s="33"/>
      <c r="D1210" s="155" t="s">
        <v>318</v>
      </c>
      <c r="F1210" s="156" t="s">
        <v>2709</v>
      </c>
      <c r="I1210" s="153"/>
      <c r="L1210" s="33"/>
      <c r="M1210" s="154"/>
      <c r="T1210" s="57"/>
      <c r="AT1210" s="17" t="s">
        <v>318</v>
      </c>
      <c r="AU1210" s="17" t="s">
        <v>90</v>
      </c>
    </row>
    <row r="1211" spans="2:65" s="1" customFormat="1" ht="16.5" customHeight="1" x14ac:dyDescent="0.2">
      <c r="B1211" s="137"/>
      <c r="C1211" s="138" t="s">
        <v>2770</v>
      </c>
      <c r="D1211" s="138" t="s">
        <v>311</v>
      </c>
      <c r="E1211" s="139" t="s">
        <v>2771</v>
      </c>
      <c r="F1211" s="140" t="s">
        <v>2772</v>
      </c>
      <c r="G1211" s="141" t="s">
        <v>2702</v>
      </c>
      <c r="H1211" s="142">
        <v>1</v>
      </c>
      <c r="I1211" s="143"/>
      <c r="J1211" s="144">
        <f>ROUND(I1211*H1211,2)</f>
        <v>0</v>
      </c>
      <c r="K1211" s="140" t="s">
        <v>366</v>
      </c>
      <c r="L1211" s="33"/>
      <c r="M1211" s="145" t="s">
        <v>1</v>
      </c>
      <c r="N1211" s="146" t="s">
        <v>46</v>
      </c>
      <c r="P1211" s="147">
        <f>O1211*H1211</f>
        <v>0</v>
      </c>
      <c r="Q1211" s="147">
        <v>0</v>
      </c>
      <c r="R1211" s="147">
        <f>Q1211*H1211</f>
        <v>0</v>
      </c>
      <c r="S1211" s="147">
        <v>0</v>
      </c>
      <c r="T1211" s="148">
        <f>S1211*H1211</f>
        <v>0</v>
      </c>
      <c r="AR1211" s="149" t="s">
        <v>346</v>
      </c>
      <c r="AT1211" s="149" t="s">
        <v>311</v>
      </c>
      <c r="AU1211" s="149" t="s">
        <v>90</v>
      </c>
      <c r="AY1211" s="17" t="s">
        <v>309</v>
      </c>
      <c r="BE1211" s="150">
        <f>IF(N1211="základní",J1211,0)</f>
        <v>0</v>
      </c>
      <c r="BF1211" s="150">
        <f>IF(N1211="snížená",J1211,0)</f>
        <v>0</v>
      </c>
      <c r="BG1211" s="150">
        <f>IF(N1211="zákl. přenesená",J1211,0)</f>
        <v>0</v>
      </c>
      <c r="BH1211" s="150">
        <f>IF(N1211="sníž. přenesená",J1211,0)</f>
        <v>0</v>
      </c>
      <c r="BI1211" s="150">
        <f>IF(N1211="nulová",J1211,0)</f>
        <v>0</v>
      </c>
      <c r="BJ1211" s="17" t="s">
        <v>88</v>
      </c>
      <c r="BK1211" s="150">
        <f>ROUND(I1211*H1211,2)</f>
        <v>0</v>
      </c>
      <c r="BL1211" s="17" t="s">
        <v>346</v>
      </c>
      <c r="BM1211" s="149" t="s">
        <v>2773</v>
      </c>
    </row>
    <row r="1212" spans="2:65" s="1" customFormat="1" ht="39" x14ac:dyDescent="0.2">
      <c r="B1212" s="33"/>
      <c r="D1212" s="155" t="s">
        <v>318</v>
      </c>
      <c r="F1212" s="156" t="s">
        <v>2709</v>
      </c>
      <c r="I1212" s="153"/>
      <c r="L1212" s="33"/>
      <c r="M1212" s="154"/>
      <c r="T1212" s="57"/>
      <c r="AT1212" s="17" t="s">
        <v>318</v>
      </c>
      <c r="AU1212" s="17" t="s">
        <v>90</v>
      </c>
    </row>
    <row r="1213" spans="2:65" s="1" customFormat="1" ht="16.5" customHeight="1" x14ac:dyDescent="0.2">
      <c r="B1213" s="137"/>
      <c r="C1213" s="138" t="s">
        <v>2774</v>
      </c>
      <c r="D1213" s="138" t="s">
        <v>311</v>
      </c>
      <c r="E1213" s="139" t="s">
        <v>2775</v>
      </c>
      <c r="F1213" s="140" t="s">
        <v>2776</v>
      </c>
      <c r="G1213" s="141" t="s">
        <v>2702</v>
      </c>
      <c r="H1213" s="142">
        <v>23</v>
      </c>
      <c r="I1213" s="143"/>
      <c r="J1213" s="144">
        <f>ROUND(I1213*H1213,2)</f>
        <v>0</v>
      </c>
      <c r="K1213" s="140" t="s">
        <v>366</v>
      </c>
      <c r="L1213" s="33"/>
      <c r="M1213" s="145" t="s">
        <v>1</v>
      </c>
      <c r="N1213" s="146" t="s">
        <v>46</v>
      </c>
      <c r="P1213" s="147">
        <f>O1213*H1213</f>
        <v>0</v>
      </c>
      <c r="Q1213" s="147">
        <v>0</v>
      </c>
      <c r="R1213" s="147">
        <f>Q1213*H1213</f>
        <v>0</v>
      </c>
      <c r="S1213" s="147">
        <v>0</v>
      </c>
      <c r="T1213" s="148">
        <f>S1213*H1213</f>
        <v>0</v>
      </c>
      <c r="AR1213" s="149" t="s">
        <v>346</v>
      </c>
      <c r="AT1213" s="149" t="s">
        <v>311</v>
      </c>
      <c r="AU1213" s="149" t="s">
        <v>90</v>
      </c>
      <c r="AY1213" s="17" t="s">
        <v>309</v>
      </c>
      <c r="BE1213" s="150">
        <f>IF(N1213="základní",J1213,0)</f>
        <v>0</v>
      </c>
      <c r="BF1213" s="150">
        <f>IF(N1213="snížená",J1213,0)</f>
        <v>0</v>
      </c>
      <c r="BG1213" s="150">
        <f>IF(N1213="zákl. přenesená",J1213,0)</f>
        <v>0</v>
      </c>
      <c r="BH1213" s="150">
        <f>IF(N1213="sníž. přenesená",J1213,0)</f>
        <v>0</v>
      </c>
      <c r="BI1213" s="150">
        <f>IF(N1213="nulová",J1213,0)</f>
        <v>0</v>
      </c>
      <c r="BJ1213" s="17" t="s">
        <v>88</v>
      </c>
      <c r="BK1213" s="150">
        <f>ROUND(I1213*H1213,2)</f>
        <v>0</v>
      </c>
      <c r="BL1213" s="17" t="s">
        <v>346</v>
      </c>
      <c r="BM1213" s="149" t="s">
        <v>2777</v>
      </c>
    </row>
    <row r="1214" spans="2:65" s="1" customFormat="1" ht="39" x14ac:dyDescent="0.2">
      <c r="B1214" s="33"/>
      <c r="D1214" s="155" t="s">
        <v>318</v>
      </c>
      <c r="F1214" s="156" t="s">
        <v>2709</v>
      </c>
      <c r="I1214" s="153"/>
      <c r="L1214" s="33"/>
      <c r="M1214" s="154"/>
      <c r="T1214" s="57"/>
      <c r="AT1214" s="17" t="s">
        <v>318</v>
      </c>
      <c r="AU1214" s="17" t="s">
        <v>90</v>
      </c>
    </row>
    <row r="1215" spans="2:65" s="1" customFormat="1" ht="16.5" customHeight="1" x14ac:dyDescent="0.2">
      <c r="B1215" s="137"/>
      <c r="C1215" s="138" t="s">
        <v>2778</v>
      </c>
      <c r="D1215" s="138" t="s">
        <v>311</v>
      </c>
      <c r="E1215" s="139" t="s">
        <v>2779</v>
      </c>
      <c r="F1215" s="140" t="s">
        <v>2780</v>
      </c>
      <c r="G1215" s="141" t="s">
        <v>2702</v>
      </c>
      <c r="H1215" s="142">
        <v>9</v>
      </c>
      <c r="I1215" s="143"/>
      <c r="J1215" s="144">
        <f>ROUND(I1215*H1215,2)</f>
        <v>0</v>
      </c>
      <c r="K1215" s="140" t="s">
        <v>366</v>
      </c>
      <c r="L1215" s="33"/>
      <c r="M1215" s="145" t="s">
        <v>1</v>
      </c>
      <c r="N1215" s="146" t="s">
        <v>46</v>
      </c>
      <c r="P1215" s="147">
        <f>O1215*H1215</f>
        <v>0</v>
      </c>
      <c r="Q1215" s="147">
        <v>0</v>
      </c>
      <c r="R1215" s="147">
        <f>Q1215*H1215</f>
        <v>0</v>
      </c>
      <c r="S1215" s="147">
        <v>0</v>
      </c>
      <c r="T1215" s="148">
        <f>S1215*H1215</f>
        <v>0</v>
      </c>
      <c r="AR1215" s="149" t="s">
        <v>346</v>
      </c>
      <c r="AT1215" s="149" t="s">
        <v>311</v>
      </c>
      <c r="AU1215" s="149" t="s">
        <v>90</v>
      </c>
      <c r="AY1215" s="17" t="s">
        <v>309</v>
      </c>
      <c r="BE1215" s="150">
        <f>IF(N1215="základní",J1215,0)</f>
        <v>0</v>
      </c>
      <c r="BF1215" s="150">
        <f>IF(N1215="snížená",J1215,0)</f>
        <v>0</v>
      </c>
      <c r="BG1215" s="150">
        <f>IF(N1215="zákl. přenesená",J1215,0)</f>
        <v>0</v>
      </c>
      <c r="BH1215" s="150">
        <f>IF(N1215="sníž. přenesená",J1215,0)</f>
        <v>0</v>
      </c>
      <c r="BI1215" s="150">
        <f>IF(N1215="nulová",J1215,0)</f>
        <v>0</v>
      </c>
      <c r="BJ1215" s="17" t="s">
        <v>88</v>
      </c>
      <c r="BK1215" s="150">
        <f>ROUND(I1215*H1215,2)</f>
        <v>0</v>
      </c>
      <c r="BL1215" s="17" t="s">
        <v>346</v>
      </c>
      <c r="BM1215" s="149" t="s">
        <v>2781</v>
      </c>
    </row>
    <row r="1216" spans="2:65" s="1" customFormat="1" ht="39" x14ac:dyDescent="0.2">
      <c r="B1216" s="33"/>
      <c r="D1216" s="155" t="s">
        <v>318</v>
      </c>
      <c r="F1216" s="156" t="s">
        <v>2709</v>
      </c>
      <c r="I1216" s="153"/>
      <c r="L1216" s="33"/>
      <c r="M1216" s="154"/>
      <c r="T1216" s="57"/>
      <c r="AT1216" s="17" t="s">
        <v>318</v>
      </c>
      <c r="AU1216" s="17" t="s">
        <v>90</v>
      </c>
    </row>
    <row r="1217" spans="2:65" s="1" customFormat="1" ht="16.5" customHeight="1" x14ac:dyDescent="0.2">
      <c r="B1217" s="137"/>
      <c r="C1217" s="138" t="s">
        <v>2782</v>
      </c>
      <c r="D1217" s="138" t="s">
        <v>311</v>
      </c>
      <c r="E1217" s="139" t="s">
        <v>2783</v>
      </c>
      <c r="F1217" s="140" t="s">
        <v>2784</v>
      </c>
      <c r="G1217" s="141" t="s">
        <v>2702</v>
      </c>
      <c r="H1217" s="142">
        <v>8</v>
      </c>
      <c r="I1217" s="143"/>
      <c r="J1217" s="144">
        <f>ROUND(I1217*H1217,2)</f>
        <v>0</v>
      </c>
      <c r="K1217" s="140" t="s">
        <v>366</v>
      </c>
      <c r="L1217" s="33"/>
      <c r="M1217" s="145" t="s">
        <v>1</v>
      </c>
      <c r="N1217" s="146" t="s">
        <v>46</v>
      </c>
      <c r="P1217" s="147">
        <f>O1217*H1217</f>
        <v>0</v>
      </c>
      <c r="Q1217" s="147">
        <v>0</v>
      </c>
      <c r="R1217" s="147">
        <f>Q1217*H1217</f>
        <v>0</v>
      </c>
      <c r="S1217" s="147">
        <v>0</v>
      </c>
      <c r="T1217" s="148">
        <f>S1217*H1217</f>
        <v>0</v>
      </c>
      <c r="AR1217" s="149" t="s">
        <v>346</v>
      </c>
      <c r="AT1217" s="149" t="s">
        <v>311</v>
      </c>
      <c r="AU1217" s="149" t="s">
        <v>90</v>
      </c>
      <c r="AY1217" s="17" t="s">
        <v>309</v>
      </c>
      <c r="BE1217" s="150">
        <f>IF(N1217="základní",J1217,0)</f>
        <v>0</v>
      </c>
      <c r="BF1217" s="150">
        <f>IF(N1217="snížená",J1217,0)</f>
        <v>0</v>
      </c>
      <c r="BG1217" s="150">
        <f>IF(N1217="zákl. přenesená",J1217,0)</f>
        <v>0</v>
      </c>
      <c r="BH1217" s="150">
        <f>IF(N1217="sníž. přenesená",J1217,0)</f>
        <v>0</v>
      </c>
      <c r="BI1217" s="150">
        <f>IF(N1217="nulová",J1217,0)</f>
        <v>0</v>
      </c>
      <c r="BJ1217" s="17" t="s">
        <v>88</v>
      </c>
      <c r="BK1217" s="150">
        <f>ROUND(I1217*H1217,2)</f>
        <v>0</v>
      </c>
      <c r="BL1217" s="17" t="s">
        <v>346</v>
      </c>
      <c r="BM1217" s="149" t="s">
        <v>2785</v>
      </c>
    </row>
    <row r="1218" spans="2:65" s="1" customFormat="1" ht="39" x14ac:dyDescent="0.2">
      <c r="B1218" s="33"/>
      <c r="D1218" s="155" t="s">
        <v>318</v>
      </c>
      <c r="F1218" s="156" t="s">
        <v>2709</v>
      </c>
      <c r="I1218" s="153"/>
      <c r="L1218" s="33"/>
      <c r="M1218" s="154"/>
      <c r="T1218" s="57"/>
      <c r="AT1218" s="17" t="s">
        <v>318</v>
      </c>
      <c r="AU1218" s="17" t="s">
        <v>90</v>
      </c>
    </row>
    <row r="1219" spans="2:65" s="1" customFormat="1" ht="16.5" customHeight="1" x14ac:dyDescent="0.2">
      <c r="B1219" s="137"/>
      <c r="C1219" s="138" t="s">
        <v>2786</v>
      </c>
      <c r="D1219" s="138" t="s">
        <v>311</v>
      </c>
      <c r="E1219" s="139" t="s">
        <v>2787</v>
      </c>
      <c r="F1219" s="140" t="s">
        <v>2788</v>
      </c>
      <c r="G1219" s="141" t="s">
        <v>2702</v>
      </c>
      <c r="H1219" s="142">
        <v>14</v>
      </c>
      <c r="I1219" s="143"/>
      <c r="J1219" s="144">
        <f>ROUND(I1219*H1219,2)</f>
        <v>0</v>
      </c>
      <c r="K1219" s="140" t="s">
        <v>366</v>
      </c>
      <c r="L1219" s="33"/>
      <c r="M1219" s="145" t="s">
        <v>1</v>
      </c>
      <c r="N1219" s="146" t="s">
        <v>46</v>
      </c>
      <c r="P1219" s="147">
        <f>O1219*H1219</f>
        <v>0</v>
      </c>
      <c r="Q1219" s="147">
        <v>0</v>
      </c>
      <c r="R1219" s="147">
        <f>Q1219*H1219</f>
        <v>0</v>
      </c>
      <c r="S1219" s="147">
        <v>0</v>
      </c>
      <c r="T1219" s="148">
        <f>S1219*H1219</f>
        <v>0</v>
      </c>
      <c r="AR1219" s="149" t="s">
        <v>346</v>
      </c>
      <c r="AT1219" s="149" t="s">
        <v>311</v>
      </c>
      <c r="AU1219" s="149" t="s">
        <v>90</v>
      </c>
      <c r="AY1219" s="17" t="s">
        <v>309</v>
      </c>
      <c r="BE1219" s="150">
        <f>IF(N1219="základní",J1219,0)</f>
        <v>0</v>
      </c>
      <c r="BF1219" s="150">
        <f>IF(N1219="snížená",J1219,0)</f>
        <v>0</v>
      </c>
      <c r="BG1219" s="150">
        <f>IF(N1219="zákl. přenesená",J1219,0)</f>
        <v>0</v>
      </c>
      <c r="BH1219" s="150">
        <f>IF(N1219="sníž. přenesená",J1219,0)</f>
        <v>0</v>
      </c>
      <c r="BI1219" s="150">
        <f>IF(N1219="nulová",J1219,0)</f>
        <v>0</v>
      </c>
      <c r="BJ1219" s="17" t="s">
        <v>88</v>
      </c>
      <c r="BK1219" s="150">
        <f>ROUND(I1219*H1219,2)</f>
        <v>0</v>
      </c>
      <c r="BL1219" s="17" t="s">
        <v>346</v>
      </c>
      <c r="BM1219" s="149" t="s">
        <v>2789</v>
      </c>
    </row>
    <row r="1220" spans="2:65" s="1" customFormat="1" ht="39" x14ac:dyDescent="0.2">
      <c r="B1220" s="33"/>
      <c r="D1220" s="155" t="s">
        <v>318</v>
      </c>
      <c r="F1220" s="156" t="s">
        <v>2709</v>
      </c>
      <c r="I1220" s="153"/>
      <c r="L1220" s="33"/>
      <c r="M1220" s="154"/>
      <c r="T1220" s="57"/>
      <c r="AT1220" s="17" t="s">
        <v>318</v>
      </c>
      <c r="AU1220" s="17" t="s">
        <v>90</v>
      </c>
    </row>
    <row r="1221" spans="2:65" s="1" customFormat="1" ht="16.5" customHeight="1" x14ac:dyDescent="0.2">
      <c r="B1221" s="137"/>
      <c r="C1221" s="138" t="s">
        <v>2790</v>
      </c>
      <c r="D1221" s="138" t="s">
        <v>311</v>
      </c>
      <c r="E1221" s="139" t="s">
        <v>2791</v>
      </c>
      <c r="F1221" s="140" t="s">
        <v>2792</v>
      </c>
      <c r="G1221" s="141" t="s">
        <v>2702</v>
      </c>
      <c r="H1221" s="142">
        <v>6</v>
      </c>
      <c r="I1221" s="143"/>
      <c r="J1221" s="144">
        <f>ROUND(I1221*H1221,2)</f>
        <v>0</v>
      </c>
      <c r="K1221" s="140" t="s">
        <v>366</v>
      </c>
      <c r="L1221" s="33"/>
      <c r="M1221" s="145" t="s">
        <v>1</v>
      </c>
      <c r="N1221" s="146" t="s">
        <v>46</v>
      </c>
      <c r="P1221" s="147">
        <f>O1221*H1221</f>
        <v>0</v>
      </c>
      <c r="Q1221" s="147">
        <v>0</v>
      </c>
      <c r="R1221" s="147">
        <f>Q1221*H1221</f>
        <v>0</v>
      </c>
      <c r="S1221" s="147">
        <v>0</v>
      </c>
      <c r="T1221" s="148">
        <f>S1221*H1221</f>
        <v>0</v>
      </c>
      <c r="AR1221" s="149" t="s">
        <v>346</v>
      </c>
      <c r="AT1221" s="149" t="s">
        <v>311</v>
      </c>
      <c r="AU1221" s="149" t="s">
        <v>90</v>
      </c>
      <c r="AY1221" s="17" t="s">
        <v>309</v>
      </c>
      <c r="BE1221" s="150">
        <f>IF(N1221="základní",J1221,0)</f>
        <v>0</v>
      </c>
      <c r="BF1221" s="150">
        <f>IF(N1221="snížená",J1221,0)</f>
        <v>0</v>
      </c>
      <c r="BG1221" s="150">
        <f>IF(N1221="zákl. přenesená",J1221,0)</f>
        <v>0</v>
      </c>
      <c r="BH1221" s="150">
        <f>IF(N1221="sníž. přenesená",J1221,0)</f>
        <v>0</v>
      </c>
      <c r="BI1221" s="150">
        <f>IF(N1221="nulová",J1221,0)</f>
        <v>0</v>
      </c>
      <c r="BJ1221" s="17" t="s">
        <v>88</v>
      </c>
      <c r="BK1221" s="150">
        <f>ROUND(I1221*H1221,2)</f>
        <v>0</v>
      </c>
      <c r="BL1221" s="17" t="s">
        <v>346</v>
      </c>
      <c r="BM1221" s="149" t="s">
        <v>2793</v>
      </c>
    </row>
    <row r="1222" spans="2:65" s="1" customFormat="1" ht="39" x14ac:dyDescent="0.2">
      <c r="B1222" s="33"/>
      <c r="D1222" s="155" t="s">
        <v>318</v>
      </c>
      <c r="F1222" s="156" t="s">
        <v>2709</v>
      </c>
      <c r="I1222" s="153"/>
      <c r="L1222" s="33"/>
      <c r="M1222" s="154"/>
      <c r="T1222" s="57"/>
      <c r="AT1222" s="17" t="s">
        <v>318</v>
      </c>
      <c r="AU1222" s="17" t="s">
        <v>90</v>
      </c>
    </row>
    <row r="1223" spans="2:65" s="1" customFormat="1" ht="16.5" customHeight="1" x14ac:dyDescent="0.2">
      <c r="B1223" s="137"/>
      <c r="C1223" s="138" t="s">
        <v>2794</v>
      </c>
      <c r="D1223" s="138" t="s">
        <v>311</v>
      </c>
      <c r="E1223" s="139" t="s">
        <v>2795</v>
      </c>
      <c r="F1223" s="140" t="s">
        <v>2796</v>
      </c>
      <c r="G1223" s="141" t="s">
        <v>2702</v>
      </c>
      <c r="H1223" s="142">
        <v>2</v>
      </c>
      <c r="I1223" s="143"/>
      <c r="J1223" s="144">
        <f>ROUND(I1223*H1223,2)</f>
        <v>0</v>
      </c>
      <c r="K1223" s="140" t="s">
        <v>366</v>
      </c>
      <c r="L1223" s="33"/>
      <c r="M1223" s="145" t="s">
        <v>1</v>
      </c>
      <c r="N1223" s="146" t="s">
        <v>46</v>
      </c>
      <c r="P1223" s="147">
        <f>O1223*H1223</f>
        <v>0</v>
      </c>
      <c r="Q1223" s="147">
        <v>0</v>
      </c>
      <c r="R1223" s="147">
        <f>Q1223*H1223</f>
        <v>0</v>
      </c>
      <c r="S1223" s="147">
        <v>0</v>
      </c>
      <c r="T1223" s="148">
        <f>S1223*H1223</f>
        <v>0</v>
      </c>
      <c r="AR1223" s="149" t="s">
        <v>346</v>
      </c>
      <c r="AT1223" s="149" t="s">
        <v>311</v>
      </c>
      <c r="AU1223" s="149" t="s">
        <v>90</v>
      </c>
      <c r="AY1223" s="17" t="s">
        <v>309</v>
      </c>
      <c r="BE1223" s="150">
        <f>IF(N1223="základní",J1223,0)</f>
        <v>0</v>
      </c>
      <c r="BF1223" s="150">
        <f>IF(N1223="snížená",J1223,0)</f>
        <v>0</v>
      </c>
      <c r="BG1223" s="150">
        <f>IF(N1223="zákl. přenesená",J1223,0)</f>
        <v>0</v>
      </c>
      <c r="BH1223" s="150">
        <f>IF(N1223="sníž. přenesená",J1223,0)</f>
        <v>0</v>
      </c>
      <c r="BI1223" s="150">
        <f>IF(N1223="nulová",J1223,0)</f>
        <v>0</v>
      </c>
      <c r="BJ1223" s="17" t="s">
        <v>88</v>
      </c>
      <c r="BK1223" s="150">
        <f>ROUND(I1223*H1223,2)</f>
        <v>0</v>
      </c>
      <c r="BL1223" s="17" t="s">
        <v>346</v>
      </c>
      <c r="BM1223" s="149" t="s">
        <v>2797</v>
      </c>
    </row>
    <row r="1224" spans="2:65" s="1" customFormat="1" ht="39" x14ac:dyDescent="0.2">
      <c r="B1224" s="33"/>
      <c r="D1224" s="155" t="s">
        <v>318</v>
      </c>
      <c r="F1224" s="156" t="s">
        <v>2709</v>
      </c>
      <c r="I1224" s="153"/>
      <c r="L1224" s="33"/>
      <c r="M1224" s="154"/>
      <c r="T1224" s="57"/>
      <c r="AT1224" s="17" t="s">
        <v>318</v>
      </c>
      <c r="AU1224" s="17" t="s">
        <v>90</v>
      </c>
    </row>
    <row r="1225" spans="2:65" s="1" customFormat="1" ht="16.5" customHeight="1" x14ac:dyDescent="0.2">
      <c r="B1225" s="137"/>
      <c r="C1225" s="138" t="s">
        <v>2798</v>
      </c>
      <c r="D1225" s="138" t="s">
        <v>311</v>
      </c>
      <c r="E1225" s="139" t="s">
        <v>2799</v>
      </c>
      <c r="F1225" s="140" t="s">
        <v>2800</v>
      </c>
      <c r="G1225" s="141" t="s">
        <v>2702</v>
      </c>
      <c r="H1225" s="142">
        <v>1</v>
      </c>
      <c r="I1225" s="143"/>
      <c r="J1225" s="144">
        <f>ROUND(I1225*H1225,2)</f>
        <v>0</v>
      </c>
      <c r="K1225" s="140" t="s">
        <v>366</v>
      </c>
      <c r="L1225" s="33"/>
      <c r="M1225" s="145" t="s">
        <v>1</v>
      </c>
      <c r="N1225" s="146" t="s">
        <v>46</v>
      </c>
      <c r="P1225" s="147">
        <f>O1225*H1225</f>
        <v>0</v>
      </c>
      <c r="Q1225" s="147">
        <v>0</v>
      </c>
      <c r="R1225" s="147">
        <f>Q1225*H1225</f>
        <v>0</v>
      </c>
      <c r="S1225" s="147">
        <v>0</v>
      </c>
      <c r="T1225" s="148">
        <f>S1225*H1225</f>
        <v>0</v>
      </c>
      <c r="AR1225" s="149" t="s">
        <v>346</v>
      </c>
      <c r="AT1225" s="149" t="s">
        <v>311</v>
      </c>
      <c r="AU1225" s="149" t="s">
        <v>90</v>
      </c>
      <c r="AY1225" s="17" t="s">
        <v>309</v>
      </c>
      <c r="BE1225" s="150">
        <f>IF(N1225="základní",J1225,0)</f>
        <v>0</v>
      </c>
      <c r="BF1225" s="150">
        <f>IF(N1225="snížená",J1225,0)</f>
        <v>0</v>
      </c>
      <c r="BG1225" s="150">
        <f>IF(N1225="zákl. přenesená",J1225,0)</f>
        <v>0</v>
      </c>
      <c r="BH1225" s="150">
        <f>IF(N1225="sníž. přenesená",J1225,0)</f>
        <v>0</v>
      </c>
      <c r="BI1225" s="150">
        <f>IF(N1225="nulová",J1225,0)</f>
        <v>0</v>
      </c>
      <c r="BJ1225" s="17" t="s">
        <v>88</v>
      </c>
      <c r="BK1225" s="150">
        <f>ROUND(I1225*H1225,2)</f>
        <v>0</v>
      </c>
      <c r="BL1225" s="17" t="s">
        <v>346</v>
      </c>
      <c r="BM1225" s="149" t="s">
        <v>2801</v>
      </c>
    </row>
    <row r="1226" spans="2:65" s="1" customFormat="1" ht="39" x14ac:dyDescent="0.2">
      <c r="B1226" s="33"/>
      <c r="D1226" s="155" t="s">
        <v>318</v>
      </c>
      <c r="F1226" s="156" t="s">
        <v>2709</v>
      </c>
      <c r="I1226" s="153"/>
      <c r="L1226" s="33"/>
      <c r="M1226" s="154"/>
      <c r="T1226" s="57"/>
      <c r="AT1226" s="17" t="s">
        <v>318</v>
      </c>
      <c r="AU1226" s="17" t="s">
        <v>90</v>
      </c>
    </row>
    <row r="1227" spans="2:65" s="1" customFormat="1" ht="16.5" customHeight="1" x14ac:dyDescent="0.2">
      <c r="B1227" s="137"/>
      <c r="C1227" s="138" t="s">
        <v>2802</v>
      </c>
      <c r="D1227" s="138" t="s">
        <v>311</v>
      </c>
      <c r="E1227" s="139" t="s">
        <v>2803</v>
      </c>
      <c r="F1227" s="140" t="s">
        <v>2804</v>
      </c>
      <c r="G1227" s="141" t="s">
        <v>2702</v>
      </c>
      <c r="H1227" s="142">
        <v>1</v>
      </c>
      <c r="I1227" s="143"/>
      <c r="J1227" s="144">
        <f>ROUND(I1227*H1227,2)</f>
        <v>0</v>
      </c>
      <c r="K1227" s="140" t="s">
        <v>366</v>
      </c>
      <c r="L1227" s="33"/>
      <c r="M1227" s="145" t="s">
        <v>1</v>
      </c>
      <c r="N1227" s="146" t="s">
        <v>46</v>
      </c>
      <c r="P1227" s="147">
        <f>O1227*H1227</f>
        <v>0</v>
      </c>
      <c r="Q1227" s="147">
        <v>0</v>
      </c>
      <c r="R1227" s="147">
        <f>Q1227*H1227</f>
        <v>0</v>
      </c>
      <c r="S1227" s="147">
        <v>0</v>
      </c>
      <c r="T1227" s="148">
        <f>S1227*H1227</f>
        <v>0</v>
      </c>
      <c r="AR1227" s="149" t="s">
        <v>346</v>
      </c>
      <c r="AT1227" s="149" t="s">
        <v>311</v>
      </c>
      <c r="AU1227" s="149" t="s">
        <v>90</v>
      </c>
      <c r="AY1227" s="17" t="s">
        <v>309</v>
      </c>
      <c r="BE1227" s="150">
        <f>IF(N1227="základní",J1227,0)</f>
        <v>0</v>
      </c>
      <c r="BF1227" s="150">
        <f>IF(N1227="snížená",J1227,0)</f>
        <v>0</v>
      </c>
      <c r="BG1227" s="150">
        <f>IF(N1227="zákl. přenesená",J1227,0)</f>
        <v>0</v>
      </c>
      <c r="BH1227" s="150">
        <f>IF(N1227="sníž. přenesená",J1227,0)</f>
        <v>0</v>
      </c>
      <c r="BI1227" s="150">
        <f>IF(N1227="nulová",J1227,0)</f>
        <v>0</v>
      </c>
      <c r="BJ1227" s="17" t="s">
        <v>88</v>
      </c>
      <c r="BK1227" s="150">
        <f>ROUND(I1227*H1227,2)</f>
        <v>0</v>
      </c>
      <c r="BL1227" s="17" t="s">
        <v>346</v>
      </c>
      <c r="BM1227" s="149" t="s">
        <v>2805</v>
      </c>
    </row>
    <row r="1228" spans="2:65" s="1" customFormat="1" ht="39" x14ac:dyDescent="0.2">
      <c r="B1228" s="33"/>
      <c r="D1228" s="155" t="s">
        <v>318</v>
      </c>
      <c r="F1228" s="156" t="s">
        <v>2709</v>
      </c>
      <c r="I1228" s="153"/>
      <c r="L1228" s="33"/>
      <c r="M1228" s="154"/>
      <c r="T1228" s="57"/>
      <c r="AT1228" s="17" t="s">
        <v>318</v>
      </c>
      <c r="AU1228" s="17" t="s">
        <v>90</v>
      </c>
    </row>
    <row r="1229" spans="2:65" s="1" customFormat="1" ht="16.5" customHeight="1" x14ac:dyDescent="0.2">
      <c r="B1229" s="137"/>
      <c r="C1229" s="138" t="s">
        <v>2806</v>
      </c>
      <c r="D1229" s="138" t="s">
        <v>311</v>
      </c>
      <c r="E1229" s="139" t="s">
        <v>2807</v>
      </c>
      <c r="F1229" s="140" t="s">
        <v>2808</v>
      </c>
      <c r="G1229" s="141" t="s">
        <v>2702</v>
      </c>
      <c r="H1229" s="142">
        <v>1</v>
      </c>
      <c r="I1229" s="143"/>
      <c r="J1229" s="144">
        <f>ROUND(I1229*H1229,2)</f>
        <v>0</v>
      </c>
      <c r="K1229" s="140" t="s">
        <v>366</v>
      </c>
      <c r="L1229" s="33"/>
      <c r="M1229" s="145" t="s">
        <v>1</v>
      </c>
      <c r="N1229" s="146" t="s">
        <v>46</v>
      </c>
      <c r="P1229" s="147">
        <f>O1229*H1229</f>
        <v>0</v>
      </c>
      <c r="Q1229" s="147">
        <v>0</v>
      </c>
      <c r="R1229" s="147">
        <f>Q1229*H1229</f>
        <v>0</v>
      </c>
      <c r="S1229" s="147">
        <v>0</v>
      </c>
      <c r="T1229" s="148">
        <f>S1229*H1229</f>
        <v>0</v>
      </c>
      <c r="AR1229" s="149" t="s">
        <v>346</v>
      </c>
      <c r="AT1229" s="149" t="s">
        <v>311</v>
      </c>
      <c r="AU1229" s="149" t="s">
        <v>90</v>
      </c>
      <c r="AY1229" s="17" t="s">
        <v>309</v>
      </c>
      <c r="BE1229" s="150">
        <f>IF(N1229="základní",J1229,0)</f>
        <v>0</v>
      </c>
      <c r="BF1229" s="150">
        <f>IF(N1229="snížená",J1229,0)</f>
        <v>0</v>
      </c>
      <c r="BG1229" s="150">
        <f>IF(N1229="zákl. přenesená",J1229,0)</f>
        <v>0</v>
      </c>
      <c r="BH1229" s="150">
        <f>IF(N1229="sníž. přenesená",J1229,0)</f>
        <v>0</v>
      </c>
      <c r="BI1229" s="150">
        <f>IF(N1229="nulová",J1229,0)</f>
        <v>0</v>
      </c>
      <c r="BJ1229" s="17" t="s">
        <v>88</v>
      </c>
      <c r="BK1229" s="150">
        <f>ROUND(I1229*H1229,2)</f>
        <v>0</v>
      </c>
      <c r="BL1229" s="17" t="s">
        <v>346</v>
      </c>
      <c r="BM1229" s="149" t="s">
        <v>2809</v>
      </c>
    </row>
    <row r="1230" spans="2:65" s="1" customFormat="1" ht="39" x14ac:dyDescent="0.2">
      <c r="B1230" s="33"/>
      <c r="D1230" s="155" t="s">
        <v>318</v>
      </c>
      <c r="F1230" s="156" t="s">
        <v>2709</v>
      </c>
      <c r="I1230" s="153"/>
      <c r="L1230" s="33"/>
      <c r="M1230" s="154"/>
      <c r="T1230" s="57"/>
      <c r="AT1230" s="17" t="s">
        <v>318</v>
      </c>
      <c r="AU1230" s="17" t="s">
        <v>90</v>
      </c>
    </row>
    <row r="1231" spans="2:65" s="1" customFormat="1" ht="16.5" customHeight="1" x14ac:dyDescent="0.2">
      <c r="B1231" s="137"/>
      <c r="C1231" s="138" t="s">
        <v>2810</v>
      </c>
      <c r="D1231" s="138" t="s">
        <v>311</v>
      </c>
      <c r="E1231" s="139" t="s">
        <v>2811</v>
      </c>
      <c r="F1231" s="140" t="s">
        <v>2812</v>
      </c>
      <c r="G1231" s="141" t="s">
        <v>2702</v>
      </c>
      <c r="H1231" s="142">
        <v>1</v>
      </c>
      <c r="I1231" s="143"/>
      <c r="J1231" s="144">
        <f>ROUND(I1231*H1231,2)</f>
        <v>0</v>
      </c>
      <c r="K1231" s="140" t="s">
        <v>366</v>
      </c>
      <c r="L1231" s="33"/>
      <c r="M1231" s="145" t="s">
        <v>1</v>
      </c>
      <c r="N1231" s="146" t="s">
        <v>46</v>
      </c>
      <c r="P1231" s="147">
        <f>O1231*H1231</f>
        <v>0</v>
      </c>
      <c r="Q1231" s="147">
        <v>0</v>
      </c>
      <c r="R1231" s="147">
        <f>Q1231*H1231</f>
        <v>0</v>
      </c>
      <c r="S1231" s="147">
        <v>0</v>
      </c>
      <c r="T1231" s="148">
        <f>S1231*H1231</f>
        <v>0</v>
      </c>
      <c r="AR1231" s="149" t="s">
        <v>346</v>
      </c>
      <c r="AT1231" s="149" t="s">
        <v>311</v>
      </c>
      <c r="AU1231" s="149" t="s">
        <v>90</v>
      </c>
      <c r="AY1231" s="17" t="s">
        <v>309</v>
      </c>
      <c r="BE1231" s="150">
        <f>IF(N1231="základní",J1231,0)</f>
        <v>0</v>
      </c>
      <c r="BF1231" s="150">
        <f>IF(N1231="snížená",J1231,0)</f>
        <v>0</v>
      </c>
      <c r="BG1231" s="150">
        <f>IF(N1231="zákl. přenesená",J1231,0)</f>
        <v>0</v>
      </c>
      <c r="BH1231" s="150">
        <f>IF(N1231="sníž. přenesená",J1231,0)</f>
        <v>0</v>
      </c>
      <c r="BI1231" s="150">
        <f>IF(N1231="nulová",J1231,0)</f>
        <v>0</v>
      </c>
      <c r="BJ1231" s="17" t="s">
        <v>88</v>
      </c>
      <c r="BK1231" s="150">
        <f>ROUND(I1231*H1231,2)</f>
        <v>0</v>
      </c>
      <c r="BL1231" s="17" t="s">
        <v>346</v>
      </c>
      <c r="BM1231" s="149" t="s">
        <v>2813</v>
      </c>
    </row>
    <row r="1232" spans="2:65" s="1" customFormat="1" ht="39" x14ac:dyDescent="0.2">
      <c r="B1232" s="33"/>
      <c r="D1232" s="155" t="s">
        <v>318</v>
      </c>
      <c r="F1232" s="156" t="s">
        <v>2709</v>
      </c>
      <c r="I1232" s="153"/>
      <c r="L1232" s="33"/>
      <c r="M1232" s="154"/>
      <c r="T1232" s="57"/>
      <c r="AT1232" s="17" t="s">
        <v>318</v>
      </c>
      <c r="AU1232" s="17" t="s">
        <v>90</v>
      </c>
    </row>
    <row r="1233" spans="2:65" s="1" customFormat="1" ht="16.5" customHeight="1" x14ac:dyDescent="0.2">
      <c r="B1233" s="137"/>
      <c r="C1233" s="138" t="s">
        <v>2814</v>
      </c>
      <c r="D1233" s="138" t="s">
        <v>311</v>
      </c>
      <c r="E1233" s="139" t="s">
        <v>2815</v>
      </c>
      <c r="F1233" s="140" t="s">
        <v>2816</v>
      </c>
      <c r="G1233" s="141" t="s">
        <v>2702</v>
      </c>
      <c r="H1233" s="142">
        <v>4</v>
      </c>
      <c r="I1233" s="143"/>
      <c r="J1233" s="144">
        <f>ROUND(I1233*H1233,2)</f>
        <v>0</v>
      </c>
      <c r="K1233" s="140" t="s">
        <v>366</v>
      </c>
      <c r="L1233" s="33"/>
      <c r="M1233" s="145" t="s">
        <v>1</v>
      </c>
      <c r="N1233" s="146" t="s">
        <v>46</v>
      </c>
      <c r="P1233" s="147">
        <f>O1233*H1233</f>
        <v>0</v>
      </c>
      <c r="Q1233" s="147">
        <v>0</v>
      </c>
      <c r="R1233" s="147">
        <f>Q1233*H1233</f>
        <v>0</v>
      </c>
      <c r="S1233" s="147">
        <v>0</v>
      </c>
      <c r="T1233" s="148">
        <f>S1233*H1233</f>
        <v>0</v>
      </c>
      <c r="AR1233" s="149" t="s">
        <v>346</v>
      </c>
      <c r="AT1233" s="149" t="s">
        <v>311</v>
      </c>
      <c r="AU1233" s="149" t="s">
        <v>90</v>
      </c>
      <c r="AY1233" s="17" t="s">
        <v>309</v>
      </c>
      <c r="BE1233" s="150">
        <f>IF(N1233="základní",J1233,0)</f>
        <v>0</v>
      </c>
      <c r="BF1233" s="150">
        <f>IF(N1233="snížená",J1233,0)</f>
        <v>0</v>
      </c>
      <c r="BG1233" s="150">
        <f>IF(N1233="zákl. přenesená",J1233,0)</f>
        <v>0</v>
      </c>
      <c r="BH1233" s="150">
        <f>IF(N1233="sníž. přenesená",J1233,0)</f>
        <v>0</v>
      </c>
      <c r="BI1233" s="150">
        <f>IF(N1233="nulová",J1233,0)</f>
        <v>0</v>
      </c>
      <c r="BJ1233" s="17" t="s">
        <v>88</v>
      </c>
      <c r="BK1233" s="150">
        <f>ROUND(I1233*H1233,2)</f>
        <v>0</v>
      </c>
      <c r="BL1233" s="17" t="s">
        <v>346</v>
      </c>
      <c r="BM1233" s="149" t="s">
        <v>2817</v>
      </c>
    </row>
    <row r="1234" spans="2:65" s="1" customFormat="1" ht="39" x14ac:dyDescent="0.2">
      <c r="B1234" s="33"/>
      <c r="D1234" s="155" t="s">
        <v>318</v>
      </c>
      <c r="F1234" s="156" t="s">
        <v>2709</v>
      </c>
      <c r="I1234" s="153"/>
      <c r="L1234" s="33"/>
      <c r="M1234" s="154"/>
      <c r="T1234" s="57"/>
      <c r="AT1234" s="17" t="s">
        <v>318</v>
      </c>
      <c r="AU1234" s="17" t="s">
        <v>90</v>
      </c>
    </row>
    <row r="1235" spans="2:65" s="1" customFormat="1" ht="16.5" customHeight="1" x14ac:dyDescent="0.2">
      <c r="B1235" s="137"/>
      <c r="C1235" s="138" t="s">
        <v>2818</v>
      </c>
      <c r="D1235" s="138" t="s">
        <v>311</v>
      </c>
      <c r="E1235" s="139" t="s">
        <v>2819</v>
      </c>
      <c r="F1235" s="140" t="s">
        <v>2820</v>
      </c>
      <c r="G1235" s="141" t="s">
        <v>2702</v>
      </c>
      <c r="H1235" s="142">
        <v>5</v>
      </c>
      <c r="I1235" s="143"/>
      <c r="J1235" s="144">
        <f>ROUND(I1235*H1235,2)</f>
        <v>0</v>
      </c>
      <c r="K1235" s="140" t="s">
        <v>366</v>
      </c>
      <c r="L1235" s="33"/>
      <c r="M1235" s="145" t="s">
        <v>1</v>
      </c>
      <c r="N1235" s="146" t="s">
        <v>46</v>
      </c>
      <c r="P1235" s="147">
        <f>O1235*H1235</f>
        <v>0</v>
      </c>
      <c r="Q1235" s="147">
        <v>0</v>
      </c>
      <c r="R1235" s="147">
        <f>Q1235*H1235</f>
        <v>0</v>
      </c>
      <c r="S1235" s="147">
        <v>0</v>
      </c>
      <c r="T1235" s="148">
        <f>S1235*H1235</f>
        <v>0</v>
      </c>
      <c r="AR1235" s="149" t="s">
        <v>346</v>
      </c>
      <c r="AT1235" s="149" t="s">
        <v>311</v>
      </c>
      <c r="AU1235" s="149" t="s">
        <v>90</v>
      </c>
      <c r="AY1235" s="17" t="s">
        <v>309</v>
      </c>
      <c r="BE1235" s="150">
        <f>IF(N1235="základní",J1235,0)</f>
        <v>0</v>
      </c>
      <c r="BF1235" s="150">
        <f>IF(N1235="snížená",J1235,0)</f>
        <v>0</v>
      </c>
      <c r="BG1235" s="150">
        <f>IF(N1235="zákl. přenesená",J1235,0)</f>
        <v>0</v>
      </c>
      <c r="BH1235" s="150">
        <f>IF(N1235="sníž. přenesená",J1235,0)</f>
        <v>0</v>
      </c>
      <c r="BI1235" s="150">
        <f>IF(N1235="nulová",J1235,0)</f>
        <v>0</v>
      </c>
      <c r="BJ1235" s="17" t="s">
        <v>88</v>
      </c>
      <c r="BK1235" s="150">
        <f>ROUND(I1235*H1235,2)</f>
        <v>0</v>
      </c>
      <c r="BL1235" s="17" t="s">
        <v>346</v>
      </c>
      <c r="BM1235" s="149" t="s">
        <v>2821</v>
      </c>
    </row>
    <row r="1236" spans="2:65" s="1" customFormat="1" ht="39" x14ac:dyDescent="0.2">
      <c r="B1236" s="33"/>
      <c r="D1236" s="155" t="s">
        <v>318</v>
      </c>
      <c r="F1236" s="156" t="s">
        <v>2709</v>
      </c>
      <c r="I1236" s="153"/>
      <c r="L1236" s="33"/>
      <c r="M1236" s="154"/>
      <c r="T1236" s="57"/>
      <c r="AT1236" s="17" t="s">
        <v>318</v>
      </c>
      <c r="AU1236" s="17" t="s">
        <v>90</v>
      </c>
    </row>
    <row r="1237" spans="2:65" s="1" customFormat="1" ht="16.5" customHeight="1" x14ac:dyDescent="0.2">
      <c r="B1237" s="137"/>
      <c r="C1237" s="138" t="s">
        <v>2822</v>
      </c>
      <c r="D1237" s="138" t="s">
        <v>311</v>
      </c>
      <c r="E1237" s="139" t="s">
        <v>2823</v>
      </c>
      <c r="F1237" s="140" t="s">
        <v>2824</v>
      </c>
      <c r="G1237" s="141" t="s">
        <v>2702</v>
      </c>
      <c r="H1237" s="142">
        <v>1</v>
      </c>
      <c r="I1237" s="143"/>
      <c r="J1237" s="144">
        <f>ROUND(I1237*H1237,2)</f>
        <v>0</v>
      </c>
      <c r="K1237" s="140" t="s">
        <v>366</v>
      </c>
      <c r="L1237" s="33"/>
      <c r="M1237" s="145" t="s">
        <v>1</v>
      </c>
      <c r="N1237" s="146" t="s">
        <v>46</v>
      </c>
      <c r="P1237" s="147">
        <f>O1237*H1237</f>
        <v>0</v>
      </c>
      <c r="Q1237" s="147">
        <v>0</v>
      </c>
      <c r="R1237" s="147">
        <f>Q1237*H1237</f>
        <v>0</v>
      </c>
      <c r="S1237" s="147">
        <v>0</v>
      </c>
      <c r="T1237" s="148">
        <f>S1237*H1237</f>
        <v>0</v>
      </c>
      <c r="AR1237" s="149" t="s">
        <v>346</v>
      </c>
      <c r="AT1237" s="149" t="s">
        <v>311</v>
      </c>
      <c r="AU1237" s="149" t="s">
        <v>90</v>
      </c>
      <c r="AY1237" s="17" t="s">
        <v>309</v>
      </c>
      <c r="BE1237" s="150">
        <f>IF(N1237="základní",J1237,0)</f>
        <v>0</v>
      </c>
      <c r="BF1237" s="150">
        <f>IF(N1237="snížená",J1237,0)</f>
        <v>0</v>
      </c>
      <c r="BG1237" s="150">
        <f>IF(N1237="zákl. přenesená",J1237,0)</f>
        <v>0</v>
      </c>
      <c r="BH1237" s="150">
        <f>IF(N1237="sníž. přenesená",J1237,0)</f>
        <v>0</v>
      </c>
      <c r="BI1237" s="150">
        <f>IF(N1237="nulová",J1237,0)</f>
        <v>0</v>
      </c>
      <c r="BJ1237" s="17" t="s">
        <v>88</v>
      </c>
      <c r="BK1237" s="150">
        <f>ROUND(I1237*H1237,2)</f>
        <v>0</v>
      </c>
      <c r="BL1237" s="17" t="s">
        <v>346</v>
      </c>
      <c r="BM1237" s="149" t="s">
        <v>2825</v>
      </c>
    </row>
    <row r="1238" spans="2:65" s="1" customFormat="1" ht="39" x14ac:dyDescent="0.2">
      <c r="B1238" s="33"/>
      <c r="D1238" s="155" t="s">
        <v>318</v>
      </c>
      <c r="F1238" s="156" t="s">
        <v>2709</v>
      </c>
      <c r="I1238" s="153"/>
      <c r="L1238" s="33"/>
      <c r="M1238" s="154"/>
      <c r="T1238" s="57"/>
      <c r="AT1238" s="17" t="s">
        <v>318</v>
      </c>
      <c r="AU1238" s="17" t="s">
        <v>90</v>
      </c>
    </row>
    <row r="1239" spans="2:65" s="1" customFormat="1" ht="16.5" customHeight="1" x14ac:dyDescent="0.2">
      <c r="B1239" s="137"/>
      <c r="C1239" s="138" t="s">
        <v>2826</v>
      </c>
      <c r="D1239" s="138" t="s">
        <v>311</v>
      </c>
      <c r="E1239" s="139" t="s">
        <v>2827</v>
      </c>
      <c r="F1239" s="140" t="s">
        <v>2828</v>
      </c>
      <c r="G1239" s="141" t="s">
        <v>2702</v>
      </c>
      <c r="H1239" s="142">
        <v>4</v>
      </c>
      <c r="I1239" s="143"/>
      <c r="J1239" s="144">
        <f>ROUND(I1239*H1239,2)</f>
        <v>0</v>
      </c>
      <c r="K1239" s="140" t="s">
        <v>366</v>
      </c>
      <c r="L1239" s="33"/>
      <c r="M1239" s="145" t="s">
        <v>1</v>
      </c>
      <c r="N1239" s="146" t="s">
        <v>46</v>
      </c>
      <c r="P1239" s="147">
        <f>O1239*H1239</f>
        <v>0</v>
      </c>
      <c r="Q1239" s="147">
        <v>0</v>
      </c>
      <c r="R1239" s="147">
        <f>Q1239*H1239</f>
        <v>0</v>
      </c>
      <c r="S1239" s="147">
        <v>0</v>
      </c>
      <c r="T1239" s="148">
        <f>S1239*H1239</f>
        <v>0</v>
      </c>
      <c r="AR1239" s="149" t="s">
        <v>346</v>
      </c>
      <c r="AT1239" s="149" t="s">
        <v>311</v>
      </c>
      <c r="AU1239" s="149" t="s">
        <v>90</v>
      </c>
      <c r="AY1239" s="17" t="s">
        <v>309</v>
      </c>
      <c r="BE1239" s="150">
        <f>IF(N1239="základní",J1239,0)</f>
        <v>0</v>
      </c>
      <c r="BF1239" s="150">
        <f>IF(N1239="snížená",J1239,0)</f>
        <v>0</v>
      </c>
      <c r="BG1239" s="150">
        <f>IF(N1239="zákl. přenesená",J1239,0)</f>
        <v>0</v>
      </c>
      <c r="BH1239" s="150">
        <f>IF(N1239="sníž. přenesená",J1239,0)</f>
        <v>0</v>
      </c>
      <c r="BI1239" s="150">
        <f>IF(N1239="nulová",J1239,0)</f>
        <v>0</v>
      </c>
      <c r="BJ1239" s="17" t="s">
        <v>88</v>
      </c>
      <c r="BK1239" s="150">
        <f>ROUND(I1239*H1239,2)</f>
        <v>0</v>
      </c>
      <c r="BL1239" s="17" t="s">
        <v>346</v>
      </c>
      <c r="BM1239" s="149" t="s">
        <v>2829</v>
      </c>
    </row>
    <row r="1240" spans="2:65" s="1" customFormat="1" ht="39" x14ac:dyDescent="0.2">
      <c r="B1240" s="33"/>
      <c r="D1240" s="155" t="s">
        <v>318</v>
      </c>
      <c r="F1240" s="156" t="s">
        <v>2709</v>
      </c>
      <c r="I1240" s="153"/>
      <c r="L1240" s="33"/>
      <c r="M1240" s="154"/>
      <c r="T1240" s="57"/>
      <c r="AT1240" s="17" t="s">
        <v>318</v>
      </c>
      <c r="AU1240" s="17" t="s">
        <v>90</v>
      </c>
    </row>
    <row r="1241" spans="2:65" s="1" customFormat="1" ht="16.5" customHeight="1" x14ac:dyDescent="0.2">
      <c r="B1241" s="137"/>
      <c r="C1241" s="138" t="s">
        <v>2830</v>
      </c>
      <c r="D1241" s="138" t="s">
        <v>311</v>
      </c>
      <c r="E1241" s="139" t="s">
        <v>2831</v>
      </c>
      <c r="F1241" s="140" t="s">
        <v>2832</v>
      </c>
      <c r="G1241" s="141" t="s">
        <v>2702</v>
      </c>
      <c r="H1241" s="142">
        <v>5</v>
      </c>
      <c r="I1241" s="143"/>
      <c r="J1241" s="144">
        <f>ROUND(I1241*H1241,2)</f>
        <v>0</v>
      </c>
      <c r="K1241" s="140" t="s">
        <v>366</v>
      </c>
      <c r="L1241" s="33"/>
      <c r="M1241" s="145" t="s">
        <v>1</v>
      </c>
      <c r="N1241" s="146" t="s">
        <v>46</v>
      </c>
      <c r="P1241" s="147">
        <f>O1241*H1241</f>
        <v>0</v>
      </c>
      <c r="Q1241" s="147">
        <v>0</v>
      </c>
      <c r="R1241" s="147">
        <f>Q1241*H1241</f>
        <v>0</v>
      </c>
      <c r="S1241" s="147">
        <v>0</v>
      </c>
      <c r="T1241" s="148">
        <f>S1241*H1241</f>
        <v>0</v>
      </c>
      <c r="AR1241" s="149" t="s">
        <v>346</v>
      </c>
      <c r="AT1241" s="149" t="s">
        <v>311</v>
      </c>
      <c r="AU1241" s="149" t="s">
        <v>90</v>
      </c>
      <c r="AY1241" s="17" t="s">
        <v>309</v>
      </c>
      <c r="BE1241" s="150">
        <f>IF(N1241="základní",J1241,0)</f>
        <v>0</v>
      </c>
      <c r="BF1241" s="150">
        <f>IF(N1241="snížená",J1241,0)</f>
        <v>0</v>
      </c>
      <c r="BG1241" s="150">
        <f>IF(N1241="zákl. přenesená",J1241,0)</f>
        <v>0</v>
      </c>
      <c r="BH1241" s="150">
        <f>IF(N1241="sníž. přenesená",J1241,0)</f>
        <v>0</v>
      </c>
      <c r="BI1241" s="150">
        <f>IF(N1241="nulová",J1241,0)</f>
        <v>0</v>
      </c>
      <c r="BJ1241" s="17" t="s">
        <v>88</v>
      </c>
      <c r="BK1241" s="150">
        <f>ROUND(I1241*H1241,2)</f>
        <v>0</v>
      </c>
      <c r="BL1241" s="17" t="s">
        <v>346</v>
      </c>
      <c r="BM1241" s="149" t="s">
        <v>2833</v>
      </c>
    </row>
    <row r="1242" spans="2:65" s="1" customFormat="1" ht="39" x14ac:dyDescent="0.2">
      <c r="B1242" s="33"/>
      <c r="D1242" s="155" t="s">
        <v>318</v>
      </c>
      <c r="F1242" s="156" t="s">
        <v>2709</v>
      </c>
      <c r="I1242" s="153"/>
      <c r="L1242" s="33"/>
      <c r="M1242" s="154"/>
      <c r="T1242" s="57"/>
      <c r="AT1242" s="17" t="s">
        <v>318</v>
      </c>
      <c r="AU1242" s="17" t="s">
        <v>90</v>
      </c>
    </row>
    <row r="1243" spans="2:65" s="1" customFormat="1" ht="16.5" customHeight="1" x14ac:dyDescent="0.2">
      <c r="B1243" s="137"/>
      <c r="C1243" s="138" t="s">
        <v>2834</v>
      </c>
      <c r="D1243" s="138" t="s">
        <v>311</v>
      </c>
      <c r="E1243" s="139" t="s">
        <v>2835</v>
      </c>
      <c r="F1243" s="140" t="s">
        <v>2836</v>
      </c>
      <c r="G1243" s="141" t="s">
        <v>2702</v>
      </c>
      <c r="H1243" s="142">
        <v>2</v>
      </c>
      <c r="I1243" s="143"/>
      <c r="J1243" s="144">
        <f>ROUND(I1243*H1243,2)</f>
        <v>0</v>
      </c>
      <c r="K1243" s="140" t="s">
        <v>366</v>
      </c>
      <c r="L1243" s="33"/>
      <c r="M1243" s="145" t="s">
        <v>1</v>
      </c>
      <c r="N1243" s="146" t="s">
        <v>46</v>
      </c>
      <c r="P1243" s="147">
        <f>O1243*H1243</f>
        <v>0</v>
      </c>
      <c r="Q1243" s="147">
        <v>0</v>
      </c>
      <c r="R1243" s="147">
        <f>Q1243*H1243</f>
        <v>0</v>
      </c>
      <c r="S1243" s="147">
        <v>0</v>
      </c>
      <c r="T1243" s="148">
        <f>S1243*H1243</f>
        <v>0</v>
      </c>
      <c r="AR1243" s="149" t="s">
        <v>346</v>
      </c>
      <c r="AT1243" s="149" t="s">
        <v>311</v>
      </c>
      <c r="AU1243" s="149" t="s">
        <v>90</v>
      </c>
      <c r="AY1243" s="17" t="s">
        <v>309</v>
      </c>
      <c r="BE1243" s="150">
        <f>IF(N1243="základní",J1243,0)</f>
        <v>0</v>
      </c>
      <c r="BF1243" s="150">
        <f>IF(N1243="snížená",J1243,0)</f>
        <v>0</v>
      </c>
      <c r="BG1243" s="150">
        <f>IF(N1243="zákl. přenesená",J1243,0)</f>
        <v>0</v>
      </c>
      <c r="BH1243" s="150">
        <f>IF(N1243="sníž. přenesená",J1243,0)</f>
        <v>0</v>
      </c>
      <c r="BI1243" s="150">
        <f>IF(N1243="nulová",J1243,0)</f>
        <v>0</v>
      </c>
      <c r="BJ1243" s="17" t="s">
        <v>88</v>
      </c>
      <c r="BK1243" s="150">
        <f>ROUND(I1243*H1243,2)</f>
        <v>0</v>
      </c>
      <c r="BL1243" s="17" t="s">
        <v>346</v>
      </c>
      <c r="BM1243" s="149" t="s">
        <v>2837</v>
      </c>
    </row>
    <row r="1244" spans="2:65" s="1" customFormat="1" ht="39" x14ac:dyDescent="0.2">
      <c r="B1244" s="33"/>
      <c r="D1244" s="155" t="s">
        <v>318</v>
      </c>
      <c r="F1244" s="156" t="s">
        <v>2709</v>
      </c>
      <c r="I1244" s="153"/>
      <c r="L1244" s="33"/>
      <c r="M1244" s="154"/>
      <c r="T1244" s="57"/>
      <c r="AT1244" s="17" t="s">
        <v>318</v>
      </c>
      <c r="AU1244" s="17" t="s">
        <v>90</v>
      </c>
    </row>
    <row r="1245" spans="2:65" s="1" customFormat="1" ht="16.5" customHeight="1" x14ac:dyDescent="0.2">
      <c r="B1245" s="137"/>
      <c r="C1245" s="138" t="s">
        <v>2838</v>
      </c>
      <c r="D1245" s="138" t="s">
        <v>311</v>
      </c>
      <c r="E1245" s="139" t="s">
        <v>2839</v>
      </c>
      <c r="F1245" s="140" t="s">
        <v>2840</v>
      </c>
      <c r="G1245" s="141" t="s">
        <v>2702</v>
      </c>
      <c r="H1245" s="142">
        <v>1</v>
      </c>
      <c r="I1245" s="143"/>
      <c r="J1245" s="144">
        <f>ROUND(I1245*H1245,2)</f>
        <v>0</v>
      </c>
      <c r="K1245" s="140" t="s">
        <v>366</v>
      </c>
      <c r="L1245" s="33"/>
      <c r="M1245" s="145" t="s">
        <v>1</v>
      </c>
      <c r="N1245" s="146" t="s">
        <v>46</v>
      </c>
      <c r="P1245" s="147">
        <f>O1245*H1245</f>
        <v>0</v>
      </c>
      <c r="Q1245" s="147">
        <v>0</v>
      </c>
      <c r="R1245" s="147">
        <f>Q1245*H1245</f>
        <v>0</v>
      </c>
      <c r="S1245" s="147">
        <v>0</v>
      </c>
      <c r="T1245" s="148">
        <f>S1245*H1245</f>
        <v>0</v>
      </c>
      <c r="AR1245" s="149" t="s">
        <v>346</v>
      </c>
      <c r="AT1245" s="149" t="s">
        <v>311</v>
      </c>
      <c r="AU1245" s="149" t="s">
        <v>90</v>
      </c>
      <c r="AY1245" s="17" t="s">
        <v>309</v>
      </c>
      <c r="BE1245" s="150">
        <f>IF(N1245="základní",J1245,0)</f>
        <v>0</v>
      </c>
      <c r="BF1245" s="150">
        <f>IF(N1245="snížená",J1245,0)</f>
        <v>0</v>
      </c>
      <c r="BG1245" s="150">
        <f>IF(N1245="zákl. přenesená",J1245,0)</f>
        <v>0</v>
      </c>
      <c r="BH1245" s="150">
        <f>IF(N1245="sníž. přenesená",J1245,0)</f>
        <v>0</v>
      </c>
      <c r="BI1245" s="150">
        <f>IF(N1245="nulová",J1245,0)</f>
        <v>0</v>
      </c>
      <c r="BJ1245" s="17" t="s">
        <v>88</v>
      </c>
      <c r="BK1245" s="150">
        <f>ROUND(I1245*H1245,2)</f>
        <v>0</v>
      </c>
      <c r="BL1245" s="17" t="s">
        <v>346</v>
      </c>
      <c r="BM1245" s="149" t="s">
        <v>2841</v>
      </c>
    </row>
    <row r="1246" spans="2:65" s="1" customFormat="1" ht="39" x14ac:dyDescent="0.2">
      <c r="B1246" s="33"/>
      <c r="D1246" s="155" t="s">
        <v>318</v>
      </c>
      <c r="F1246" s="156" t="s">
        <v>2709</v>
      </c>
      <c r="I1246" s="153"/>
      <c r="L1246" s="33"/>
      <c r="M1246" s="154"/>
      <c r="T1246" s="57"/>
      <c r="AT1246" s="17" t="s">
        <v>318</v>
      </c>
      <c r="AU1246" s="17" t="s">
        <v>90</v>
      </c>
    </row>
    <row r="1247" spans="2:65" s="1" customFormat="1" ht="16.5" customHeight="1" x14ac:dyDescent="0.2">
      <c r="B1247" s="137"/>
      <c r="C1247" s="138" t="s">
        <v>2842</v>
      </c>
      <c r="D1247" s="138" t="s">
        <v>311</v>
      </c>
      <c r="E1247" s="139" t="s">
        <v>2843</v>
      </c>
      <c r="F1247" s="140" t="s">
        <v>2844</v>
      </c>
      <c r="G1247" s="141" t="s">
        <v>2702</v>
      </c>
      <c r="H1247" s="142">
        <v>1</v>
      </c>
      <c r="I1247" s="143"/>
      <c r="J1247" s="144">
        <f>ROUND(I1247*H1247,2)</f>
        <v>0</v>
      </c>
      <c r="K1247" s="140" t="s">
        <v>366</v>
      </c>
      <c r="L1247" s="33"/>
      <c r="M1247" s="145" t="s">
        <v>1</v>
      </c>
      <c r="N1247" s="146" t="s">
        <v>46</v>
      </c>
      <c r="P1247" s="147">
        <f>O1247*H1247</f>
        <v>0</v>
      </c>
      <c r="Q1247" s="147">
        <v>0</v>
      </c>
      <c r="R1247" s="147">
        <f>Q1247*H1247</f>
        <v>0</v>
      </c>
      <c r="S1247" s="147">
        <v>0</v>
      </c>
      <c r="T1247" s="148">
        <f>S1247*H1247</f>
        <v>0</v>
      </c>
      <c r="AR1247" s="149" t="s">
        <v>346</v>
      </c>
      <c r="AT1247" s="149" t="s">
        <v>311</v>
      </c>
      <c r="AU1247" s="149" t="s">
        <v>90</v>
      </c>
      <c r="AY1247" s="17" t="s">
        <v>309</v>
      </c>
      <c r="BE1247" s="150">
        <f>IF(N1247="základní",J1247,0)</f>
        <v>0</v>
      </c>
      <c r="BF1247" s="150">
        <f>IF(N1247="snížená",J1247,0)</f>
        <v>0</v>
      </c>
      <c r="BG1247" s="150">
        <f>IF(N1247="zákl. přenesená",J1247,0)</f>
        <v>0</v>
      </c>
      <c r="BH1247" s="150">
        <f>IF(N1247="sníž. přenesená",J1247,0)</f>
        <v>0</v>
      </c>
      <c r="BI1247" s="150">
        <f>IF(N1247="nulová",J1247,0)</f>
        <v>0</v>
      </c>
      <c r="BJ1247" s="17" t="s">
        <v>88</v>
      </c>
      <c r="BK1247" s="150">
        <f>ROUND(I1247*H1247,2)</f>
        <v>0</v>
      </c>
      <c r="BL1247" s="17" t="s">
        <v>346</v>
      </c>
      <c r="BM1247" s="149" t="s">
        <v>2845</v>
      </c>
    </row>
    <row r="1248" spans="2:65" s="1" customFormat="1" ht="39" x14ac:dyDescent="0.2">
      <c r="B1248" s="33"/>
      <c r="D1248" s="155" t="s">
        <v>318</v>
      </c>
      <c r="F1248" s="156" t="s">
        <v>2709</v>
      </c>
      <c r="I1248" s="153"/>
      <c r="L1248" s="33"/>
      <c r="M1248" s="154"/>
      <c r="T1248" s="57"/>
      <c r="AT1248" s="17" t="s">
        <v>318</v>
      </c>
      <c r="AU1248" s="17" t="s">
        <v>90</v>
      </c>
    </row>
    <row r="1249" spans="2:65" s="1" customFormat="1" ht="16.5" customHeight="1" x14ac:dyDescent="0.2">
      <c r="B1249" s="137"/>
      <c r="C1249" s="138" t="s">
        <v>2846</v>
      </c>
      <c r="D1249" s="138" t="s">
        <v>311</v>
      </c>
      <c r="E1249" s="139" t="s">
        <v>2847</v>
      </c>
      <c r="F1249" s="140" t="s">
        <v>2848</v>
      </c>
      <c r="G1249" s="141" t="s">
        <v>2702</v>
      </c>
      <c r="H1249" s="142">
        <v>1</v>
      </c>
      <c r="I1249" s="143"/>
      <c r="J1249" s="144">
        <f>ROUND(I1249*H1249,2)</f>
        <v>0</v>
      </c>
      <c r="K1249" s="140" t="s">
        <v>366</v>
      </c>
      <c r="L1249" s="33"/>
      <c r="M1249" s="145" t="s">
        <v>1</v>
      </c>
      <c r="N1249" s="146" t="s">
        <v>46</v>
      </c>
      <c r="P1249" s="147">
        <f>O1249*H1249</f>
        <v>0</v>
      </c>
      <c r="Q1249" s="147">
        <v>0</v>
      </c>
      <c r="R1249" s="147">
        <f>Q1249*H1249</f>
        <v>0</v>
      </c>
      <c r="S1249" s="147">
        <v>0</v>
      </c>
      <c r="T1249" s="148">
        <f>S1249*H1249</f>
        <v>0</v>
      </c>
      <c r="AR1249" s="149" t="s">
        <v>346</v>
      </c>
      <c r="AT1249" s="149" t="s">
        <v>311</v>
      </c>
      <c r="AU1249" s="149" t="s">
        <v>90</v>
      </c>
      <c r="AY1249" s="17" t="s">
        <v>309</v>
      </c>
      <c r="BE1249" s="150">
        <f>IF(N1249="základní",J1249,0)</f>
        <v>0</v>
      </c>
      <c r="BF1249" s="150">
        <f>IF(N1249="snížená",J1249,0)</f>
        <v>0</v>
      </c>
      <c r="BG1249" s="150">
        <f>IF(N1249="zákl. přenesená",J1249,0)</f>
        <v>0</v>
      </c>
      <c r="BH1249" s="150">
        <f>IF(N1249="sníž. přenesená",J1249,0)</f>
        <v>0</v>
      </c>
      <c r="BI1249" s="150">
        <f>IF(N1249="nulová",J1249,0)</f>
        <v>0</v>
      </c>
      <c r="BJ1249" s="17" t="s">
        <v>88</v>
      </c>
      <c r="BK1249" s="150">
        <f>ROUND(I1249*H1249,2)</f>
        <v>0</v>
      </c>
      <c r="BL1249" s="17" t="s">
        <v>346</v>
      </c>
      <c r="BM1249" s="149" t="s">
        <v>2849</v>
      </c>
    </row>
    <row r="1250" spans="2:65" s="1" customFormat="1" ht="39" x14ac:dyDescent="0.2">
      <c r="B1250" s="33"/>
      <c r="D1250" s="155" t="s">
        <v>318</v>
      </c>
      <c r="F1250" s="156" t="s">
        <v>2709</v>
      </c>
      <c r="I1250" s="153"/>
      <c r="L1250" s="33"/>
      <c r="M1250" s="154"/>
      <c r="T1250" s="57"/>
      <c r="AT1250" s="17" t="s">
        <v>318</v>
      </c>
      <c r="AU1250" s="17" t="s">
        <v>90</v>
      </c>
    </row>
    <row r="1251" spans="2:65" s="1" customFormat="1" ht="16.5" customHeight="1" x14ac:dyDescent="0.2">
      <c r="B1251" s="137"/>
      <c r="C1251" s="138" t="s">
        <v>2850</v>
      </c>
      <c r="D1251" s="138" t="s">
        <v>311</v>
      </c>
      <c r="E1251" s="139" t="s">
        <v>2851</v>
      </c>
      <c r="F1251" s="140" t="s">
        <v>2852</v>
      </c>
      <c r="G1251" s="141" t="s">
        <v>2702</v>
      </c>
      <c r="H1251" s="142">
        <v>1</v>
      </c>
      <c r="I1251" s="143"/>
      <c r="J1251" s="144">
        <f>ROUND(I1251*H1251,2)</f>
        <v>0</v>
      </c>
      <c r="K1251" s="140" t="s">
        <v>366</v>
      </c>
      <c r="L1251" s="33"/>
      <c r="M1251" s="145" t="s">
        <v>1</v>
      </c>
      <c r="N1251" s="146" t="s">
        <v>46</v>
      </c>
      <c r="P1251" s="147">
        <f>O1251*H1251</f>
        <v>0</v>
      </c>
      <c r="Q1251" s="147">
        <v>0</v>
      </c>
      <c r="R1251" s="147">
        <f>Q1251*H1251</f>
        <v>0</v>
      </c>
      <c r="S1251" s="147">
        <v>0</v>
      </c>
      <c r="T1251" s="148">
        <f>S1251*H1251</f>
        <v>0</v>
      </c>
      <c r="AR1251" s="149" t="s">
        <v>346</v>
      </c>
      <c r="AT1251" s="149" t="s">
        <v>311</v>
      </c>
      <c r="AU1251" s="149" t="s">
        <v>90</v>
      </c>
      <c r="AY1251" s="17" t="s">
        <v>309</v>
      </c>
      <c r="BE1251" s="150">
        <f>IF(N1251="základní",J1251,0)</f>
        <v>0</v>
      </c>
      <c r="BF1251" s="150">
        <f>IF(N1251="snížená",J1251,0)</f>
        <v>0</v>
      </c>
      <c r="BG1251" s="150">
        <f>IF(N1251="zákl. přenesená",J1251,0)</f>
        <v>0</v>
      </c>
      <c r="BH1251" s="150">
        <f>IF(N1251="sníž. přenesená",J1251,0)</f>
        <v>0</v>
      </c>
      <c r="BI1251" s="150">
        <f>IF(N1251="nulová",J1251,0)</f>
        <v>0</v>
      </c>
      <c r="BJ1251" s="17" t="s">
        <v>88</v>
      </c>
      <c r="BK1251" s="150">
        <f>ROUND(I1251*H1251,2)</f>
        <v>0</v>
      </c>
      <c r="BL1251" s="17" t="s">
        <v>346</v>
      </c>
      <c r="BM1251" s="149" t="s">
        <v>2853</v>
      </c>
    </row>
    <row r="1252" spans="2:65" s="1" customFormat="1" ht="39" x14ac:dyDescent="0.2">
      <c r="B1252" s="33"/>
      <c r="D1252" s="155" t="s">
        <v>318</v>
      </c>
      <c r="F1252" s="156" t="s">
        <v>2709</v>
      </c>
      <c r="I1252" s="153"/>
      <c r="L1252" s="33"/>
      <c r="M1252" s="154"/>
      <c r="T1252" s="57"/>
      <c r="AT1252" s="17" t="s">
        <v>318</v>
      </c>
      <c r="AU1252" s="17" t="s">
        <v>90</v>
      </c>
    </row>
    <row r="1253" spans="2:65" s="1" customFormat="1" ht="16.5" customHeight="1" x14ac:dyDescent="0.2">
      <c r="B1253" s="137"/>
      <c r="C1253" s="138" t="s">
        <v>2854</v>
      </c>
      <c r="D1253" s="138" t="s">
        <v>311</v>
      </c>
      <c r="E1253" s="139" t="s">
        <v>2855</v>
      </c>
      <c r="F1253" s="140" t="s">
        <v>2856</v>
      </c>
      <c r="G1253" s="141" t="s">
        <v>2702</v>
      </c>
      <c r="H1253" s="142">
        <v>1</v>
      </c>
      <c r="I1253" s="143"/>
      <c r="J1253" s="144">
        <f>ROUND(I1253*H1253,2)</f>
        <v>0</v>
      </c>
      <c r="K1253" s="140" t="s">
        <v>366</v>
      </c>
      <c r="L1253" s="33"/>
      <c r="M1253" s="145" t="s">
        <v>1</v>
      </c>
      <c r="N1253" s="146" t="s">
        <v>46</v>
      </c>
      <c r="P1253" s="147">
        <f>O1253*H1253</f>
        <v>0</v>
      </c>
      <c r="Q1253" s="147">
        <v>0</v>
      </c>
      <c r="R1253" s="147">
        <f>Q1253*H1253</f>
        <v>0</v>
      </c>
      <c r="S1253" s="147">
        <v>0</v>
      </c>
      <c r="T1253" s="148">
        <f>S1253*H1253</f>
        <v>0</v>
      </c>
      <c r="AR1253" s="149" t="s">
        <v>346</v>
      </c>
      <c r="AT1253" s="149" t="s">
        <v>311</v>
      </c>
      <c r="AU1253" s="149" t="s">
        <v>90</v>
      </c>
      <c r="AY1253" s="17" t="s">
        <v>309</v>
      </c>
      <c r="BE1253" s="150">
        <f>IF(N1253="základní",J1253,0)</f>
        <v>0</v>
      </c>
      <c r="BF1253" s="150">
        <f>IF(N1253="snížená",J1253,0)</f>
        <v>0</v>
      </c>
      <c r="BG1253" s="150">
        <f>IF(N1253="zákl. přenesená",J1253,0)</f>
        <v>0</v>
      </c>
      <c r="BH1253" s="150">
        <f>IF(N1253="sníž. přenesená",J1253,0)</f>
        <v>0</v>
      </c>
      <c r="BI1253" s="150">
        <f>IF(N1253="nulová",J1253,0)</f>
        <v>0</v>
      </c>
      <c r="BJ1253" s="17" t="s">
        <v>88</v>
      </c>
      <c r="BK1253" s="150">
        <f>ROUND(I1253*H1253,2)</f>
        <v>0</v>
      </c>
      <c r="BL1253" s="17" t="s">
        <v>346</v>
      </c>
      <c r="BM1253" s="149" t="s">
        <v>2857</v>
      </c>
    </row>
    <row r="1254" spans="2:65" s="1" customFormat="1" ht="39" x14ac:dyDescent="0.2">
      <c r="B1254" s="33"/>
      <c r="D1254" s="155" t="s">
        <v>318</v>
      </c>
      <c r="F1254" s="156" t="s">
        <v>2709</v>
      </c>
      <c r="I1254" s="153"/>
      <c r="L1254" s="33"/>
      <c r="M1254" s="154"/>
      <c r="T1254" s="57"/>
      <c r="AT1254" s="17" t="s">
        <v>318</v>
      </c>
      <c r="AU1254" s="17" t="s">
        <v>90</v>
      </c>
    </row>
    <row r="1255" spans="2:65" s="1" customFormat="1" ht="16.5" customHeight="1" x14ac:dyDescent="0.2">
      <c r="B1255" s="137"/>
      <c r="C1255" s="138" t="s">
        <v>2858</v>
      </c>
      <c r="D1255" s="138" t="s">
        <v>311</v>
      </c>
      <c r="E1255" s="139" t="s">
        <v>2859</v>
      </c>
      <c r="F1255" s="140" t="s">
        <v>2860</v>
      </c>
      <c r="G1255" s="141" t="s">
        <v>2702</v>
      </c>
      <c r="H1255" s="142">
        <v>1</v>
      </c>
      <c r="I1255" s="143"/>
      <c r="J1255" s="144">
        <f>ROUND(I1255*H1255,2)</f>
        <v>0</v>
      </c>
      <c r="K1255" s="140" t="s">
        <v>366</v>
      </c>
      <c r="L1255" s="33"/>
      <c r="M1255" s="145" t="s">
        <v>1</v>
      </c>
      <c r="N1255" s="146" t="s">
        <v>46</v>
      </c>
      <c r="P1255" s="147">
        <f>O1255*H1255</f>
        <v>0</v>
      </c>
      <c r="Q1255" s="147">
        <v>0</v>
      </c>
      <c r="R1255" s="147">
        <f>Q1255*H1255</f>
        <v>0</v>
      </c>
      <c r="S1255" s="147">
        <v>0</v>
      </c>
      <c r="T1255" s="148">
        <f>S1255*H1255</f>
        <v>0</v>
      </c>
      <c r="AR1255" s="149" t="s">
        <v>346</v>
      </c>
      <c r="AT1255" s="149" t="s">
        <v>311</v>
      </c>
      <c r="AU1255" s="149" t="s">
        <v>90</v>
      </c>
      <c r="AY1255" s="17" t="s">
        <v>309</v>
      </c>
      <c r="BE1255" s="150">
        <f>IF(N1255="základní",J1255,0)</f>
        <v>0</v>
      </c>
      <c r="BF1255" s="150">
        <f>IF(N1255="snížená",J1255,0)</f>
        <v>0</v>
      </c>
      <c r="BG1255" s="150">
        <f>IF(N1255="zákl. přenesená",J1255,0)</f>
        <v>0</v>
      </c>
      <c r="BH1255" s="150">
        <f>IF(N1255="sníž. přenesená",J1255,0)</f>
        <v>0</v>
      </c>
      <c r="BI1255" s="150">
        <f>IF(N1255="nulová",J1255,0)</f>
        <v>0</v>
      </c>
      <c r="BJ1255" s="17" t="s">
        <v>88</v>
      </c>
      <c r="BK1255" s="150">
        <f>ROUND(I1255*H1255,2)</f>
        <v>0</v>
      </c>
      <c r="BL1255" s="17" t="s">
        <v>346</v>
      </c>
      <c r="BM1255" s="149" t="s">
        <v>2861</v>
      </c>
    </row>
    <row r="1256" spans="2:65" s="1" customFormat="1" ht="39" x14ac:dyDescent="0.2">
      <c r="B1256" s="33"/>
      <c r="D1256" s="155" t="s">
        <v>318</v>
      </c>
      <c r="F1256" s="156" t="s">
        <v>2709</v>
      </c>
      <c r="I1256" s="153"/>
      <c r="L1256" s="33"/>
      <c r="M1256" s="154"/>
      <c r="T1256" s="57"/>
      <c r="AT1256" s="17" t="s">
        <v>318</v>
      </c>
      <c r="AU1256" s="17" t="s">
        <v>90</v>
      </c>
    </row>
    <row r="1257" spans="2:65" s="1" customFormat="1" ht="16.5" customHeight="1" x14ac:dyDescent="0.2">
      <c r="B1257" s="137"/>
      <c r="C1257" s="138" t="s">
        <v>2862</v>
      </c>
      <c r="D1257" s="138" t="s">
        <v>311</v>
      </c>
      <c r="E1257" s="139" t="s">
        <v>2863</v>
      </c>
      <c r="F1257" s="140" t="s">
        <v>2864</v>
      </c>
      <c r="G1257" s="141" t="s">
        <v>2702</v>
      </c>
      <c r="H1257" s="142">
        <v>2</v>
      </c>
      <c r="I1257" s="143"/>
      <c r="J1257" s="144">
        <f>ROUND(I1257*H1257,2)</f>
        <v>0</v>
      </c>
      <c r="K1257" s="140" t="s">
        <v>366</v>
      </c>
      <c r="L1257" s="33"/>
      <c r="M1257" s="145" t="s">
        <v>1</v>
      </c>
      <c r="N1257" s="146" t="s">
        <v>46</v>
      </c>
      <c r="P1257" s="147">
        <f>O1257*H1257</f>
        <v>0</v>
      </c>
      <c r="Q1257" s="147">
        <v>0</v>
      </c>
      <c r="R1257" s="147">
        <f>Q1257*H1257</f>
        <v>0</v>
      </c>
      <c r="S1257" s="147">
        <v>0</v>
      </c>
      <c r="T1257" s="148">
        <f>S1257*H1257</f>
        <v>0</v>
      </c>
      <c r="AR1257" s="149" t="s">
        <v>346</v>
      </c>
      <c r="AT1257" s="149" t="s">
        <v>311</v>
      </c>
      <c r="AU1257" s="149" t="s">
        <v>90</v>
      </c>
      <c r="AY1257" s="17" t="s">
        <v>309</v>
      </c>
      <c r="BE1257" s="150">
        <f>IF(N1257="základní",J1257,0)</f>
        <v>0</v>
      </c>
      <c r="BF1257" s="150">
        <f>IF(N1257="snížená",J1257,0)</f>
        <v>0</v>
      </c>
      <c r="BG1257" s="150">
        <f>IF(N1257="zákl. přenesená",J1257,0)</f>
        <v>0</v>
      </c>
      <c r="BH1257" s="150">
        <f>IF(N1257="sníž. přenesená",J1257,0)</f>
        <v>0</v>
      </c>
      <c r="BI1257" s="150">
        <f>IF(N1257="nulová",J1257,0)</f>
        <v>0</v>
      </c>
      <c r="BJ1257" s="17" t="s">
        <v>88</v>
      </c>
      <c r="BK1257" s="150">
        <f>ROUND(I1257*H1257,2)</f>
        <v>0</v>
      </c>
      <c r="BL1257" s="17" t="s">
        <v>346</v>
      </c>
      <c r="BM1257" s="149" t="s">
        <v>2865</v>
      </c>
    </row>
    <row r="1258" spans="2:65" s="1" customFormat="1" ht="39" x14ac:dyDescent="0.2">
      <c r="B1258" s="33"/>
      <c r="D1258" s="155" t="s">
        <v>318</v>
      </c>
      <c r="F1258" s="156" t="s">
        <v>2709</v>
      </c>
      <c r="I1258" s="153"/>
      <c r="L1258" s="33"/>
      <c r="M1258" s="154"/>
      <c r="T1258" s="57"/>
      <c r="AT1258" s="17" t="s">
        <v>318</v>
      </c>
      <c r="AU1258" s="17" t="s">
        <v>90</v>
      </c>
    </row>
    <row r="1259" spans="2:65" s="1" customFormat="1" ht="16.5" customHeight="1" x14ac:dyDescent="0.2">
      <c r="B1259" s="137"/>
      <c r="C1259" s="138" t="s">
        <v>2866</v>
      </c>
      <c r="D1259" s="138" t="s">
        <v>311</v>
      </c>
      <c r="E1259" s="139" t="s">
        <v>2867</v>
      </c>
      <c r="F1259" s="140" t="s">
        <v>2868</v>
      </c>
      <c r="G1259" s="141" t="s">
        <v>2702</v>
      </c>
      <c r="H1259" s="142">
        <v>1</v>
      </c>
      <c r="I1259" s="143"/>
      <c r="J1259" s="144">
        <f>ROUND(I1259*H1259,2)</f>
        <v>0</v>
      </c>
      <c r="K1259" s="140" t="s">
        <v>366</v>
      </c>
      <c r="L1259" s="33"/>
      <c r="M1259" s="145" t="s">
        <v>1</v>
      </c>
      <c r="N1259" s="146" t="s">
        <v>46</v>
      </c>
      <c r="P1259" s="147">
        <f>O1259*H1259</f>
        <v>0</v>
      </c>
      <c r="Q1259" s="147">
        <v>0</v>
      </c>
      <c r="R1259" s="147">
        <f>Q1259*H1259</f>
        <v>0</v>
      </c>
      <c r="S1259" s="147">
        <v>0</v>
      </c>
      <c r="T1259" s="148">
        <f>S1259*H1259</f>
        <v>0</v>
      </c>
      <c r="AR1259" s="149" t="s">
        <v>346</v>
      </c>
      <c r="AT1259" s="149" t="s">
        <v>311</v>
      </c>
      <c r="AU1259" s="149" t="s">
        <v>90</v>
      </c>
      <c r="AY1259" s="17" t="s">
        <v>309</v>
      </c>
      <c r="BE1259" s="150">
        <f>IF(N1259="základní",J1259,0)</f>
        <v>0</v>
      </c>
      <c r="BF1259" s="150">
        <f>IF(N1259="snížená",J1259,0)</f>
        <v>0</v>
      </c>
      <c r="BG1259" s="150">
        <f>IF(N1259="zákl. přenesená",J1259,0)</f>
        <v>0</v>
      </c>
      <c r="BH1259" s="150">
        <f>IF(N1259="sníž. přenesená",J1259,0)</f>
        <v>0</v>
      </c>
      <c r="BI1259" s="150">
        <f>IF(N1259="nulová",J1259,0)</f>
        <v>0</v>
      </c>
      <c r="BJ1259" s="17" t="s">
        <v>88</v>
      </c>
      <c r="BK1259" s="150">
        <f>ROUND(I1259*H1259,2)</f>
        <v>0</v>
      </c>
      <c r="BL1259" s="17" t="s">
        <v>346</v>
      </c>
      <c r="BM1259" s="149" t="s">
        <v>2869</v>
      </c>
    </row>
    <row r="1260" spans="2:65" s="1" customFormat="1" ht="39" x14ac:dyDescent="0.2">
      <c r="B1260" s="33"/>
      <c r="D1260" s="155" t="s">
        <v>318</v>
      </c>
      <c r="F1260" s="156" t="s">
        <v>2709</v>
      </c>
      <c r="I1260" s="153"/>
      <c r="L1260" s="33"/>
      <c r="M1260" s="154"/>
      <c r="T1260" s="57"/>
      <c r="AT1260" s="17" t="s">
        <v>318</v>
      </c>
      <c r="AU1260" s="17" t="s">
        <v>90</v>
      </c>
    </row>
    <row r="1261" spans="2:65" s="1" customFormat="1" ht="16.5" customHeight="1" x14ac:dyDescent="0.2">
      <c r="B1261" s="137"/>
      <c r="C1261" s="138" t="s">
        <v>2870</v>
      </c>
      <c r="D1261" s="138" t="s">
        <v>311</v>
      </c>
      <c r="E1261" s="139" t="s">
        <v>2871</v>
      </c>
      <c r="F1261" s="140" t="s">
        <v>2872</v>
      </c>
      <c r="G1261" s="141" t="s">
        <v>2702</v>
      </c>
      <c r="H1261" s="142">
        <v>1</v>
      </c>
      <c r="I1261" s="143"/>
      <c r="J1261" s="144">
        <f>ROUND(I1261*H1261,2)</f>
        <v>0</v>
      </c>
      <c r="K1261" s="140" t="s">
        <v>366</v>
      </c>
      <c r="L1261" s="33"/>
      <c r="M1261" s="145" t="s">
        <v>1</v>
      </c>
      <c r="N1261" s="146" t="s">
        <v>46</v>
      </c>
      <c r="P1261" s="147">
        <f>O1261*H1261</f>
        <v>0</v>
      </c>
      <c r="Q1261" s="147">
        <v>0</v>
      </c>
      <c r="R1261" s="147">
        <f>Q1261*H1261</f>
        <v>0</v>
      </c>
      <c r="S1261" s="147">
        <v>0</v>
      </c>
      <c r="T1261" s="148">
        <f>S1261*H1261</f>
        <v>0</v>
      </c>
      <c r="AR1261" s="149" t="s">
        <v>346</v>
      </c>
      <c r="AT1261" s="149" t="s">
        <v>311</v>
      </c>
      <c r="AU1261" s="149" t="s">
        <v>90</v>
      </c>
      <c r="AY1261" s="17" t="s">
        <v>309</v>
      </c>
      <c r="BE1261" s="150">
        <f>IF(N1261="základní",J1261,0)</f>
        <v>0</v>
      </c>
      <c r="BF1261" s="150">
        <f>IF(N1261="snížená",J1261,0)</f>
        <v>0</v>
      </c>
      <c r="BG1261" s="150">
        <f>IF(N1261="zákl. přenesená",J1261,0)</f>
        <v>0</v>
      </c>
      <c r="BH1261" s="150">
        <f>IF(N1261="sníž. přenesená",J1261,0)</f>
        <v>0</v>
      </c>
      <c r="BI1261" s="150">
        <f>IF(N1261="nulová",J1261,0)</f>
        <v>0</v>
      </c>
      <c r="BJ1261" s="17" t="s">
        <v>88</v>
      </c>
      <c r="BK1261" s="150">
        <f>ROUND(I1261*H1261,2)</f>
        <v>0</v>
      </c>
      <c r="BL1261" s="17" t="s">
        <v>346</v>
      </c>
      <c r="BM1261" s="149" t="s">
        <v>2873</v>
      </c>
    </row>
    <row r="1262" spans="2:65" s="1" customFormat="1" ht="39" x14ac:dyDescent="0.2">
      <c r="B1262" s="33"/>
      <c r="D1262" s="155" t="s">
        <v>318</v>
      </c>
      <c r="F1262" s="156" t="s">
        <v>2709</v>
      </c>
      <c r="I1262" s="153"/>
      <c r="L1262" s="33"/>
      <c r="M1262" s="154"/>
      <c r="T1262" s="57"/>
      <c r="AT1262" s="17" t="s">
        <v>318</v>
      </c>
      <c r="AU1262" s="17" t="s">
        <v>90</v>
      </c>
    </row>
    <row r="1263" spans="2:65" s="1" customFormat="1" ht="16.5" customHeight="1" x14ac:dyDescent="0.2">
      <c r="B1263" s="137"/>
      <c r="C1263" s="138" t="s">
        <v>2874</v>
      </c>
      <c r="D1263" s="138" t="s">
        <v>311</v>
      </c>
      <c r="E1263" s="139" t="s">
        <v>2875</v>
      </c>
      <c r="F1263" s="140" t="s">
        <v>2876</v>
      </c>
      <c r="G1263" s="141" t="s">
        <v>2702</v>
      </c>
      <c r="H1263" s="142">
        <v>1</v>
      </c>
      <c r="I1263" s="143"/>
      <c r="J1263" s="144">
        <f>ROUND(I1263*H1263,2)</f>
        <v>0</v>
      </c>
      <c r="K1263" s="140" t="s">
        <v>366</v>
      </c>
      <c r="L1263" s="33"/>
      <c r="M1263" s="145" t="s">
        <v>1</v>
      </c>
      <c r="N1263" s="146" t="s">
        <v>46</v>
      </c>
      <c r="P1263" s="147">
        <f>O1263*H1263</f>
        <v>0</v>
      </c>
      <c r="Q1263" s="147">
        <v>0</v>
      </c>
      <c r="R1263" s="147">
        <f>Q1263*H1263</f>
        <v>0</v>
      </c>
      <c r="S1263" s="147">
        <v>0</v>
      </c>
      <c r="T1263" s="148">
        <f>S1263*H1263</f>
        <v>0</v>
      </c>
      <c r="AR1263" s="149" t="s">
        <v>346</v>
      </c>
      <c r="AT1263" s="149" t="s">
        <v>311</v>
      </c>
      <c r="AU1263" s="149" t="s">
        <v>90</v>
      </c>
      <c r="AY1263" s="17" t="s">
        <v>309</v>
      </c>
      <c r="BE1263" s="150">
        <f>IF(N1263="základní",J1263,0)</f>
        <v>0</v>
      </c>
      <c r="BF1263" s="150">
        <f>IF(N1263="snížená",J1263,0)</f>
        <v>0</v>
      </c>
      <c r="BG1263" s="150">
        <f>IF(N1263="zákl. přenesená",J1263,0)</f>
        <v>0</v>
      </c>
      <c r="BH1263" s="150">
        <f>IF(N1263="sníž. přenesená",J1263,0)</f>
        <v>0</v>
      </c>
      <c r="BI1263" s="150">
        <f>IF(N1263="nulová",J1263,0)</f>
        <v>0</v>
      </c>
      <c r="BJ1263" s="17" t="s">
        <v>88</v>
      </c>
      <c r="BK1263" s="150">
        <f>ROUND(I1263*H1263,2)</f>
        <v>0</v>
      </c>
      <c r="BL1263" s="17" t="s">
        <v>346</v>
      </c>
      <c r="BM1263" s="149" t="s">
        <v>2877</v>
      </c>
    </row>
    <row r="1264" spans="2:65" s="1" customFormat="1" ht="39" x14ac:dyDescent="0.2">
      <c r="B1264" s="33"/>
      <c r="D1264" s="155" t="s">
        <v>318</v>
      </c>
      <c r="F1264" s="156" t="s">
        <v>2709</v>
      </c>
      <c r="I1264" s="153"/>
      <c r="L1264" s="33"/>
      <c r="M1264" s="154"/>
      <c r="T1264" s="57"/>
      <c r="AT1264" s="17" t="s">
        <v>318</v>
      </c>
      <c r="AU1264" s="17" t="s">
        <v>90</v>
      </c>
    </row>
    <row r="1265" spans="2:65" s="1" customFormat="1" ht="16.5" customHeight="1" x14ac:dyDescent="0.2">
      <c r="B1265" s="137"/>
      <c r="C1265" s="138" t="s">
        <v>2878</v>
      </c>
      <c r="D1265" s="138" t="s">
        <v>311</v>
      </c>
      <c r="E1265" s="139" t="s">
        <v>2879</v>
      </c>
      <c r="F1265" s="140" t="s">
        <v>2880</v>
      </c>
      <c r="G1265" s="141" t="s">
        <v>2702</v>
      </c>
      <c r="H1265" s="142">
        <v>2</v>
      </c>
      <c r="I1265" s="143"/>
      <c r="J1265" s="144">
        <f>ROUND(I1265*H1265,2)</f>
        <v>0</v>
      </c>
      <c r="K1265" s="140" t="s">
        <v>366</v>
      </c>
      <c r="L1265" s="33"/>
      <c r="M1265" s="145" t="s">
        <v>1</v>
      </c>
      <c r="N1265" s="146" t="s">
        <v>46</v>
      </c>
      <c r="P1265" s="147">
        <f>O1265*H1265</f>
        <v>0</v>
      </c>
      <c r="Q1265" s="147">
        <v>0</v>
      </c>
      <c r="R1265" s="147">
        <f>Q1265*H1265</f>
        <v>0</v>
      </c>
      <c r="S1265" s="147">
        <v>0</v>
      </c>
      <c r="T1265" s="148">
        <f>S1265*H1265</f>
        <v>0</v>
      </c>
      <c r="AR1265" s="149" t="s">
        <v>346</v>
      </c>
      <c r="AT1265" s="149" t="s">
        <v>311</v>
      </c>
      <c r="AU1265" s="149" t="s">
        <v>90</v>
      </c>
      <c r="AY1265" s="17" t="s">
        <v>309</v>
      </c>
      <c r="BE1265" s="150">
        <f>IF(N1265="základní",J1265,0)</f>
        <v>0</v>
      </c>
      <c r="BF1265" s="150">
        <f>IF(N1265="snížená",J1265,0)</f>
        <v>0</v>
      </c>
      <c r="BG1265" s="150">
        <f>IF(N1265="zákl. přenesená",J1265,0)</f>
        <v>0</v>
      </c>
      <c r="BH1265" s="150">
        <f>IF(N1265="sníž. přenesená",J1265,0)</f>
        <v>0</v>
      </c>
      <c r="BI1265" s="150">
        <f>IF(N1265="nulová",J1265,0)</f>
        <v>0</v>
      </c>
      <c r="BJ1265" s="17" t="s">
        <v>88</v>
      </c>
      <c r="BK1265" s="150">
        <f>ROUND(I1265*H1265,2)</f>
        <v>0</v>
      </c>
      <c r="BL1265" s="17" t="s">
        <v>346</v>
      </c>
      <c r="BM1265" s="149" t="s">
        <v>2881</v>
      </c>
    </row>
    <row r="1266" spans="2:65" s="1" customFormat="1" ht="39" x14ac:dyDescent="0.2">
      <c r="B1266" s="33"/>
      <c r="D1266" s="155" t="s">
        <v>318</v>
      </c>
      <c r="F1266" s="156" t="s">
        <v>2709</v>
      </c>
      <c r="I1266" s="153"/>
      <c r="L1266" s="33"/>
      <c r="M1266" s="154"/>
      <c r="T1266" s="57"/>
      <c r="AT1266" s="17" t="s">
        <v>318</v>
      </c>
      <c r="AU1266" s="17" t="s">
        <v>90</v>
      </c>
    </row>
    <row r="1267" spans="2:65" s="1" customFormat="1" ht="16.5" customHeight="1" x14ac:dyDescent="0.2">
      <c r="B1267" s="137"/>
      <c r="C1267" s="138" t="s">
        <v>2882</v>
      </c>
      <c r="D1267" s="138" t="s">
        <v>311</v>
      </c>
      <c r="E1267" s="139" t="s">
        <v>2883</v>
      </c>
      <c r="F1267" s="140" t="s">
        <v>2884</v>
      </c>
      <c r="G1267" s="141" t="s">
        <v>2702</v>
      </c>
      <c r="H1267" s="142">
        <v>1</v>
      </c>
      <c r="I1267" s="143"/>
      <c r="J1267" s="144">
        <f>ROUND(I1267*H1267,2)</f>
        <v>0</v>
      </c>
      <c r="K1267" s="140" t="s">
        <v>366</v>
      </c>
      <c r="L1267" s="33"/>
      <c r="M1267" s="145" t="s">
        <v>1</v>
      </c>
      <c r="N1267" s="146" t="s">
        <v>46</v>
      </c>
      <c r="P1267" s="147">
        <f>O1267*H1267</f>
        <v>0</v>
      </c>
      <c r="Q1267" s="147">
        <v>0</v>
      </c>
      <c r="R1267" s="147">
        <f>Q1267*H1267</f>
        <v>0</v>
      </c>
      <c r="S1267" s="147">
        <v>0</v>
      </c>
      <c r="T1267" s="148">
        <f>S1267*H1267</f>
        <v>0</v>
      </c>
      <c r="AR1267" s="149" t="s">
        <v>346</v>
      </c>
      <c r="AT1267" s="149" t="s">
        <v>311</v>
      </c>
      <c r="AU1267" s="149" t="s">
        <v>90</v>
      </c>
      <c r="AY1267" s="17" t="s">
        <v>309</v>
      </c>
      <c r="BE1267" s="150">
        <f>IF(N1267="základní",J1267,0)</f>
        <v>0</v>
      </c>
      <c r="BF1267" s="150">
        <f>IF(N1267="snížená",J1267,0)</f>
        <v>0</v>
      </c>
      <c r="BG1267" s="150">
        <f>IF(N1267="zákl. přenesená",J1267,0)</f>
        <v>0</v>
      </c>
      <c r="BH1267" s="150">
        <f>IF(N1267="sníž. přenesená",J1267,0)</f>
        <v>0</v>
      </c>
      <c r="BI1267" s="150">
        <f>IF(N1267="nulová",J1267,0)</f>
        <v>0</v>
      </c>
      <c r="BJ1267" s="17" t="s">
        <v>88</v>
      </c>
      <c r="BK1267" s="150">
        <f>ROUND(I1267*H1267,2)</f>
        <v>0</v>
      </c>
      <c r="BL1267" s="17" t="s">
        <v>346</v>
      </c>
      <c r="BM1267" s="149" t="s">
        <v>2885</v>
      </c>
    </row>
    <row r="1268" spans="2:65" s="1" customFormat="1" ht="39" x14ac:dyDescent="0.2">
      <c r="B1268" s="33"/>
      <c r="D1268" s="155" t="s">
        <v>318</v>
      </c>
      <c r="F1268" s="156" t="s">
        <v>2709</v>
      </c>
      <c r="I1268" s="153"/>
      <c r="L1268" s="33"/>
      <c r="M1268" s="154"/>
      <c r="T1268" s="57"/>
      <c r="AT1268" s="17" t="s">
        <v>318</v>
      </c>
      <c r="AU1268" s="17" t="s">
        <v>90</v>
      </c>
    </row>
    <row r="1269" spans="2:65" s="1" customFormat="1" ht="16.5" customHeight="1" x14ac:dyDescent="0.2">
      <c r="B1269" s="137"/>
      <c r="C1269" s="138" t="s">
        <v>2886</v>
      </c>
      <c r="D1269" s="138" t="s">
        <v>311</v>
      </c>
      <c r="E1269" s="139" t="s">
        <v>2887</v>
      </c>
      <c r="F1269" s="140" t="s">
        <v>2888</v>
      </c>
      <c r="G1269" s="141" t="s">
        <v>2702</v>
      </c>
      <c r="H1269" s="142">
        <v>1</v>
      </c>
      <c r="I1269" s="143"/>
      <c r="J1269" s="144">
        <f>ROUND(I1269*H1269,2)</f>
        <v>0</v>
      </c>
      <c r="K1269" s="140" t="s">
        <v>366</v>
      </c>
      <c r="L1269" s="33"/>
      <c r="M1269" s="145" t="s">
        <v>1</v>
      </c>
      <c r="N1269" s="146" t="s">
        <v>46</v>
      </c>
      <c r="P1269" s="147">
        <f>O1269*H1269</f>
        <v>0</v>
      </c>
      <c r="Q1269" s="147">
        <v>0</v>
      </c>
      <c r="R1269" s="147">
        <f>Q1269*H1269</f>
        <v>0</v>
      </c>
      <c r="S1269" s="147">
        <v>0</v>
      </c>
      <c r="T1269" s="148">
        <f>S1269*H1269</f>
        <v>0</v>
      </c>
      <c r="AR1269" s="149" t="s">
        <v>346</v>
      </c>
      <c r="AT1269" s="149" t="s">
        <v>311</v>
      </c>
      <c r="AU1269" s="149" t="s">
        <v>90</v>
      </c>
      <c r="AY1269" s="17" t="s">
        <v>309</v>
      </c>
      <c r="BE1269" s="150">
        <f>IF(N1269="základní",J1269,0)</f>
        <v>0</v>
      </c>
      <c r="BF1269" s="150">
        <f>IF(N1269="snížená",J1269,0)</f>
        <v>0</v>
      </c>
      <c r="BG1269" s="150">
        <f>IF(N1269="zákl. přenesená",J1269,0)</f>
        <v>0</v>
      </c>
      <c r="BH1269" s="150">
        <f>IF(N1269="sníž. přenesená",J1269,0)</f>
        <v>0</v>
      </c>
      <c r="BI1269" s="150">
        <f>IF(N1269="nulová",J1269,0)</f>
        <v>0</v>
      </c>
      <c r="BJ1269" s="17" t="s">
        <v>88</v>
      </c>
      <c r="BK1269" s="150">
        <f>ROUND(I1269*H1269,2)</f>
        <v>0</v>
      </c>
      <c r="BL1269" s="17" t="s">
        <v>346</v>
      </c>
      <c r="BM1269" s="149" t="s">
        <v>2889</v>
      </c>
    </row>
    <row r="1270" spans="2:65" s="1" customFormat="1" ht="39" x14ac:dyDescent="0.2">
      <c r="B1270" s="33"/>
      <c r="D1270" s="155" t="s">
        <v>318</v>
      </c>
      <c r="F1270" s="156" t="s">
        <v>2709</v>
      </c>
      <c r="I1270" s="153"/>
      <c r="L1270" s="33"/>
      <c r="M1270" s="154"/>
      <c r="T1270" s="57"/>
      <c r="AT1270" s="17" t="s">
        <v>318</v>
      </c>
      <c r="AU1270" s="17" t="s">
        <v>90</v>
      </c>
    </row>
    <row r="1271" spans="2:65" s="1" customFormat="1" ht="21.75" customHeight="1" x14ac:dyDescent="0.2">
      <c r="B1271" s="137"/>
      <c r="C1271" s="138" t="s">
        <v>2890</v>
      </c>
      <c r="D1271" s="138" t="s">
        <v>311</v>
      </c>
      <c r="E1271" s="139" t="s">
        <v>2891</v>
      </c>
      <c r="F1271" s="140" t="s">
        <v>2892</v>
      </c>
      <c r="G1271" s="141" t="s">
        <v>2688</v>
      </c>
      <c r="H1271" s="201"/>
      <c r="I1271" s="143"/>
      <c r="J1271" s="144">
        <f>ROUND(I1271*H1271,2)</f>
        <v>0</v>
      </c>
      <c r="K1271" s="140" t="s">
        <v>610</v>
      </c>
      <c r="L1271" s="33"/>
      <c r="M1271" s="145" t="s">
        <v>1</v>
      </c>
      <c r="N1271" s="146" t="s">
        <v>46</v>
      </c>
      <c r="P1271" s="147">
        <f>O1271*H1271</f>
        <v>0</v>
      </c>
      <c r="Q1271" s="147">
        <v>0</v>
      </c>
      <c r="R1271" s="147">
        <f>Q1271*H1271</f>
        <v>0</v>
      </c>
      <c r="S1271" s="147">
        <v>0</v>
      </c>
      <c r="T1271" s="148">
        <f>S1271*H1271</f>
        <v>0</v>
      </c>
      <c r="AR1271" s="149" t="s">
        <v>346</v>
      </c>
      <c r="AT1271" s="149" t="s">
        <v>311</v>
      </c>
      <c r="AU1271" s="149" t="s">
        <v>90</v>
      </c>
      <c r="AY1271" s="17" t="s">
        <v>309</v>
      </c>
      <c r="BE1271" s="150">
        <f>IF(N1271="základní",J1271,0)</f>
        <v>0</v>
      </c>
      <c r="BF1271" s="150">
        <f>IF(N1271="snížená",J1271,0)</f>
        <v>0</v>
      </c>
      <c r="BG1271" s="150">
        <f>IF(N1271="zákl. přenesená",J1271,0)</f>
        <v>0</v>
      </c>
      <c r="BH1271" s="150">
        <f>IF(N1271="sníž. přenesená",J1271,0)</f>
        <v>0</v>
      </c>
      <c r="BI1271" s="150">
        <f>IF(N1271="nulová",J1271,0)</f>
        <v>0</v>
      </c>
      <c r="BJ1271" s="17" t="s">
        <v>88</v>
      </c>
      <c r="BK1271" s="150">
        <f>ROUND(I1271*H1271,2)</f>
        <v>0</v>
      </c>
      <c r="BL1271" s="17" t="s">
        <v>346</v>
      </c>
      <c r="BM1271" s="149" t="s">
        <v>2893</v>
      </c>
    </row>
    <row r="1272" spans="2:65" s="1" customFormat="1" x14ac:dyDescent="0.2">
      <c r="B1272" s="33"/>
      <c r="D1272" s="151" t="s">
        <v>316</v>
      </c>
      <c r="F1272" s="152" t="s">
        <v>2894</v>
      </c>
      <c r="I1272" s="153"/>
      <c r="L1272" s="33"/>
      <c r="M1272" s="154"/>
      <c r="T1272" s="57"/>
      <c r="AT1272" s="17" t="s">
        <v>316</v>
      </c>
      <c r="AU1272" s="17" t="s">
        <v>90</v>
      </c>
    </row>
    <row r="1273" spans="2:65" s="11" customFormat="1" ht="22.9" customHeight="1" x14ac:dyDescent="0.2">
      <c r="B1273" s="125"/>
      <c r="D1273" s="126" t="s">
        <v>80</v>
      </c>
      <c r="E1273" s="135" t="s">
        <v>1455</v>
      </c>
      <c r="F1273" s="135" t="s">
        <v>1456</v>
      </c>
      <c r="I1273" s="128"/>
      <c r="J1273" s="136">
        <f>BK1273</f>
        <v>0</v>
      </c>
      <c r="L1273" s="125"/>
      <c r="M1273" s="130"/>
      <c r="P1273" s="131">
        <f>SUM(P1274:P1667)</f>
        <v>0</v>
      </c>
      <c r="R1273" s="131">
        <f>SUM(R1274:R1667)</f>
        <v>0</v>
      </c>
      <c r="T1273" s="132">
        <f>SUM(T1274:T1667)</f>
        <v>0</v>
      </c>
      <c r="AR1273" s="126" t="s">
        <v>90</v>
      </c>
      <c r="AT1273" s="133" t="s">
        <v>80</v>
      </c>
      <c r="AU1273" s="133" t="s">
        <v>88</v>
      </c>
      <c r="AY1273" s="126" t="s">
        <v>309</v>
      </c>
      <c r="BK1273" s="134">
        <f>SUM(BK1274:BK1667)</f>
        <v>0</v>
      </c>
    </row>
    <row r="1274" spans="2:65" s="1" customFormat="1" ht="16.5" customHeight="1" x14ac:dyDescent="0.2">
      <c r="B1274" s="137"/>
      <c r="C1274" s="138" t="s">
        <v>2895</v>
      </c>
      <c r="D1274" s="138" t="s">
        <v>311</v>
      </c>
      <c r="E1274" s="139" t="s">
        <v>2896</v>
      </c>
      <c r="F1274" s="140" t="s">
        <v>2897</v>
      </c>
      <c r="G1274" s="141" t="s">
        <v>2702</v>
      </c>
      <c r="H1274" s="142">
        <v>6</v>
      </c>
      <c r="I1274" s="143"/>
      <c r="J1274" s="144">
        <f>ROUND(I1274*H1274,2)</f>
        <v>0</v>
      </c>
      <c r="K1274" s="140" t="s">
        <v>366</v>
      </c>
      <c r="L1274" s="33"/>
      <c r="M1274" s="145" t="s">
        <v>1</v>
      </c>
      <c r="N1274" s="146" t="s">
        <v>46</v>
      </c>
      <c r="P1274" s="147">
        <f>O1274*H1274</f>
        <v>0</v>
      </c>
      <c r="Q1274" s="147">
        <v>0</v>
      </c>
      <c r="R1274" s="147">
        <f>Q1274*H1274</f>
        <v>0</v>
      </c>
      <c r="S1274" s="147">
        <v>0</v>
      </c>
      <c r="T1274" s="148">
        <f>S1274*H1274</f>
        <v>0</v>
      </c>
      <c r="AR1274" s="149" t="s">
        <v>346</v>
      </c>
      <c r="AT1274" s="149" t="s">
        <v>311</v>
      </c>
      <c r="AU1274" s="149" t="s">
        <v>90</v>
      </c>
      <c r="AY1274" s="17" t="s">
        <v>309</v>
      </c>
      <c r="BE1274" s="150">
        <f>IF(N1274="základní",J1274,0)</f>
        <v>0</v>
      </c>
      <c r="BF1274" s="150">
        <f>IF(N1274="snížená",J1274,0)</f>
        <v>0</v>
      </c>
      <c r="BG1274" s="150">
        <f>IF(N1274="zákl. přenesená",J1274,0)</f>
        <v>0</v>
      </c>
      <c r="BH1274" s="150">
        <f>IF(N1274="sníž. přenesená",J1274,0)</f>
        <v>0</v>
      </c>
      <c r="BI1274" s="150">
        <f>IF(N1274="nulová",J1274,0)</f>
        <v>0</v>
      </c>
      <c r="BJ1274" s="17" t="s">
        <v>88</v>
      </c>
      <c r="BK1274" s="150">
        <f>ROUND(I1274*H1274,2)</f>
        <v>0</v>
      </c>
      <c r="BL1274" s="17" t="s">
        <v>346</v>
      </c>
      <c r="BM1274" s="149" t="s">
        <v>2898</v>
      </c>
    </row>
    <row r="1275" spans="2:65" s="1" customFormat="1" ht="39" x14ac:dyDescent="0.2">
      <c r="B1275" s="33"/>
      <c r="D1275" s="155" t="s">
        <v>318</v>
      </c>
      <c r="F1275" s="156" t="s">
        <v>2704</v>
      </c>
      <c r="I1275" s="153"/>
      <c r="L1275" s="33"/>
      <c r="M1275" s="154"/>
      <c r="T1275" s="57"/>
      <c r="AT1275" s="17" t="s">
        <v>318</v>
      </c>
      <c r="AU1275" s="17" t="s">
        <v>90</v>
      </c>
    </row>
    <row r="1276" spans="2:65" s="1" customFormat="1" ht="16.5" customHeight="1" x14ac:dyDescent="0.2">
      <c r="B1276" s="137"/>
      <c r="C1276" s="138" t="s">
        <v>2899</v>
      </c>
      <c r="D1276" s="138" t="s">
        <v>311</v>
      </c>
      <c r="E1276" s="139" t="s">
        <v>2900</v>
      </c>
      <c r="F1276" s="140" t="s">
        <v>2901</v>
      </c>
      <c r="G1276" s="141" t="s">
        <v>2702</v>
      </c>
      <c r="H1276" s="142">
        <v>1</v>
      </c>
      <c r="I1276" s="143"/>
      <c r="J1276" s="144">
        <f>ROUND(I1276*H1276,2)</f>
        <v>0</v>
      </c>
      <c r="K1276" s="140" t="s">
        <v>366</v>
      </c>
      <c r="L1276" s="33"/>
      <c r="M1276" s="145" t="s">
        <v>1</v>
      </c>
      <c r="N1276" s="146" t="s">
        <v>46</v>
      </c>
      <c r="P1276" s="147">
        <f>O1276*H1276</f>
        <v>0</v>
      </c>
      <c r="Q1276" s="147">
        <v>0</v>
      </c>
      <c r="R1276" s="147">
        <f>Q1276*H1276</f>
        <v>0</v>
      </c>
      <c r="S1276" s="147">
        <v>0</v>
      </c>
      <c r="T1276" s="148">
        <f>S1276*H1276</f>
        <v>0</v>
      </c>
      <c r="AR1276" s="149" t="s">
        <v>346</v>
      </c>
      <c r="AT1276" s="149" t="s">
        <v>311</v>
      </c>
      <c r="AU1276" s="149" t="s">
        <v>90</v>
      </c>
      <c r="AY1276" s="17" t="s">
        <v>309</v>
      </c>
      <c r="BE1276" s="150">
        <f>IF(N1276="základní",J1276,0)</f>
        <v>0</v>
      </c>
      <c r="BF1276" s="150">
        <f>IF(N1276="snížená",J1276,0)</f>
        <v>0</v>
      </c>
      <c r="BG1276" s="150">
        <f>IF(N1276="zákl. přenesená",J1276,0)</f>
        <v>0</v>
      </c>
      <c r="BH1276" s="150">
        <f>IF(N1276="sníž. přenesená",J1276,0)</f>
        <v>0</v>
      </c>
      <c r="BI1276" s="150">
        <f>IF(N1276="nulová",J1276,0)</f>
        <v>0</v>
      </c>
      <c r="BJ1276" s="17" t="s">
        <v>88</v>
      </c>
      <c r="BK1276" s="150">
        <f>ROUND(I1276*H1276,2)</f>
        <v>0</v>
      </c>
      <c r="BL1276" s="17" t="s">
        <v>346</v>
      </c>
      <c r="BM1276" s="149" t="s">
        <v>2902</v>
      </c>
    </row>
    <row r="1277" spans="2:65" s="1" customFormat="1" ht="39" x14ac:dyDescent="0.2">
      <c r="B1277" s="33"/>
      <c r="D1277" s="155" t="s">
        <v>318</v>
      </c>
      <c r="F1277" s="156" t="s">
        <v>2704</v>
      </c>
      <c r="I1277" s="153"/>
      <c r="L1277" s="33"/>
      <c r="M1277" s="154"/>
      <c r="T1277" s="57"/>
      <c r="AT1277" s="17" t="s">
        <v>318</v>
      </c>
      <c r="AU1277" s="17" t="s">
        <v>90</v>
      </c>
    </row>
    <row r="1278" spans="2:65" s="1" customFormat="1" ht="16.5" customHeight="1" x14ac:dyDescent="0.2">
      <c r="B1278" s="137"/>
      <c r="C1278" s="138" t="s">
        <v>2903</v>
      </c>
      <c r="D1278" s="138" t="s">
        <v>311</v>
      </c>
      <c r="E1278" s="139" t="s">
        <v>2904</v>
      </c>
      <c r="F1278" s="140" t="s">
        <v>2905</v>
      </c>
      <c r="G1278" s="141" t="s">
        <v>2702</v>
      </c>
      <c r="H1278" s="142">
        <v>1</v>
      </c>
      <c r="I1278" s="143"/>
      <c r="J1278" s="144">
        <f>ROUND(I1278*H1278,2)</f>
        <v>0</v>
      </c>
      <c r="K1278" s="140" t="s">
        <v>366</v>
      </c>
      <c r="L1278" s="33"/>
      <c r="M1278" s="145" t="s">
        <v>1</v>
      </c>
      <c r="N1278" s="146" t="s">
        <v>46</v>
      </c>
      <c r="P1278" s="147">
        <f>O1278*H1278</f>
        <v>0</v>
      </c>
      <c r="Q1278" s="147">
        <v>0</v>
      </c>
      <c r="R1278" s="147">
        <f>Q1278*H1278</f>
        <v>0</v>
      </c>
      <c r="S1278" s="147">
        <v>0</v>
      </c>
      <c r="T1278" s="148">
        <f>S1278*H1278</f>
        <v>0</v>
      </c>
      <c r="AR1278" s="149" t="s">
        <v>346</v>
      </c>
      <c r="AT1278" s="149" t="s">
        <v>311</v>
      </c>
      <c r="AU1278" s="149" t="s">
        <v>90</v>
      </c>
      <c r="AY1278" s="17" t="s">
        <v>309</v>
      </c>
      <c r="BE1278" s="150">
        <f>IF(N1278="základní",J1278,0)</f>
        <v>0</v>
      </c>
      <c r="BF1278" s="150">
        <f>IF(N1278="snížená",J1278,0)</f>
        <v>0</v>
      </c>
      <c r="BG1278" s="150">
        <f>IF(N1278="zákl. přenesená",J1278,0)</f>
        <v>0</v>
      </c>
      <c r="BH1278" s="150">
        <f>IF(N1278="sníž. přenesená",J1278,0)</f>
        <v>0</v>
      </c>
      <c r="BI1278" s="150">
        <f>IF(N1278="nulová",J1278,0)</f>
        <v>0</v>
      </c>
      <c r="BJ1278" s="17" t="s">
        <v>88</v>
      </c>
      <c r="BK1278" s="150">
        <f>ROUND(I1278*H1278,2)</f>
        <v>0</v>
      </c>
      <c r="BL1278" s="17" t="s">
        <v>346</v>
      </c>
      <c r="BM1278" s="149" t="s">
        <v>2906</v>
      </c>
    </row>
    <row r="1279" spans="2:65" s="1" customFormat="1" ht="39" x14ac:dyDescent="0.2">
      <c r="B1279" s="33"/>
      <c r="D1279" s="155" t="s">
        <v>318</v>
      </c>
      <c r="F1279" s="156" t="s">
        <v>2704</v>
      </c>
      <c r="I1279" s="153"/>
      <c r="L1279" s="33"/>
      <c r="M1279" s="154"/>
      <c r="T1279" s="57"/>
      <c r="AT1279" s="17" t="s">
        <v>318</v>
      </c>
      <c r="AU1279" s="17" t="s">
        <v>90</v>
      </c>
    </row>
    <row r="1280" spans="2:65" s="1" customFormat="1" ht="16.5" customHeight="1" x14ac:dyDescent="0.2">
      <c r="B1280" s="137"/>
      <c r="C1280" s="138" t="s">
        <v>2907</v>
      </c>
      <c r="D1280" s="138" t="s">
        <v>311</v>
      </c>
      <c r="E1280" s="139" t="s">
        <v>2908</v>
      </c>
      <c r="F1280" s="140" t="s">
        <v>2909</v>
      </c>
      <c r="G1280" s="141" t="s">
        <v>2702</v>
      </c>
      <c r="H1280" s="142">
        <v>1</v>
      </c>
      <c r="I1280" s="143"/>
      <c r="J1280" s="144">
        <f>ROUND(I1280*H1280,2)</f>
        <v>0</v>
      </c>
      <c r="K1280" s="140" t="s">
        <v>366</v>
      </c>
      <c r="L1280" s="33"/>
      <c r="M1280" s="145" t="s">
        <v>1</v>
      </c>
      <c r="N1280" s="146" t="s">
        <v>46</v>
      </c>
      <c r="P1280" s="147">
        <f>O1280*H1280</f>
        <v>0</v>
      </c>
      <c r="Q1280" s="147">
        <v>0</v>
      </c>
      <c r="R1280" s="147">
        <f>Q1280*H1280</f>
        <v>0</v>
      </c>
      <c r="S1280" s="147">
        <v>0</v>
      </c>
      <c r="T1280" s="148">
        <f>S1280*H1280</f>
        <v>0</v>
      </c>
      <c r="AR1280" s="149" t="s">
        <v>346</v>
      </c>
      <c r="AT1280" s="149" t="s">
        <v>311</v>
      </c>
      <c r="AU1280" s="149" t="s">
        <v>90</v>
      </c>
      <c r="AY1280" s="17" t="s">
        <v>309</v>
      </c>
      <c r="BE1280" s="150">
        <f>IF(N1280="základní",J1280,0)</f>
        <v>0</v>
      </c>
      <c r="BF1280" s="150">
        <f>IF(N1280="snížená",J1280,0)</f>
        <v>0</v>
      </c>
      <c r="BG1280" s="150">
        <f>IF(N1280="zákl. přenesená",J1280,0)</f>
        <v>0</v>
      </c>
      <c r="BH1280" s="150">
        <f>IF(N1280="sníž. přenesená",J1280,0)</f>
        <v>0</v>
      </c>
      <c r="BI1280" s="150">
        <f>IF(N1280="nulová",J1280,0)</f>
        <v>0</v>
      </c>
      <c r="BJ1280" s="17" t="s">
        <v>88</v>
      </c>
      <c r="BK1280" s="150">
        <f>ROUND(I1280*H1280,2)</f>
        <v>0</v>
      </c>
      <c r="BL1280" s="17" t="s">
        <v>346</v>
      </c>
      <c r="BM1280" s="149" t="s">
        <v>2910</v>
      </c>
    </row>
    <row r="1281" spans="2:65" s="1" customFormat="1" ht="39" x14ac:dyDescent="0.2">
      <c r="B1281" s="33"/>
      <c r="D1281" s="155" t="s">
        <v>318</v>
      </c>
      <c r="F1281" s="156" t="s">
        <v>2704</v>
      </c>
      <c r="I1281" s="153"/>
      <c r="L1281" s="33"/>
      <c r="M1281" s="154"/>
      <c r="T1281" s="57"/>
      <c r="AT1281" s="17" t="s">
        <v>318</v>
      </c>
      <c r="AU1281" s="17" t="s">
        <v>90</v>
      </c>
    </row>
    <row r="1282" spans="2:65" s="1" customFormat="1" ht="16.5" customHeight="1" x14ac:dyDescent="0.2">
      <c r="B1282" s="137"/>
      <c r="C1282" s="138" t="s">
        <v>2911</v>
      </c>
      <c r="D1282" s="138" t="s">
        <v>311</v>
      </c>
      <c r="E1282" s="139" t="s">
        <v>2912</v>
      </c>
      <c r="F1282" s="140" t="s">
        <v>2913</v>
      </c>
      <c r="G1282" s="141" t="s">
        <v>2702</v>
      </c>
      <c r="H1282" s="142">
        <v>1</v>
      </c>
      <c r="I1282" s="143"/>
      <c r="J1282" s="144">
        <f>ROUND(I1282*H1282,2)</f>
        <v>0</v>
      </c>
      <c r="K1282" s="140" t="s">
        <v>366</v>
      </c>
      <c r="L1282" s="33"/>
      <c r="M1282" s="145" t="s">
        <v>1</v>
      </c>
      <c r="N1282" s="146" t="s">
        <v>46</v>
      </c>
      <c r="P1282" s="147">
        <f>O1282*H1282</f>
        <v>0</v>
      </c>
      <c r="Q1282" s="147">
        <v>0</v>
      </c>
      <c r="R1282" s="147">
        <f>Q1282*H1282</f>
        <v>0</v>
      </c>
      <c r="S1282" s="147">
        <v>0</v>
      </c>
      <c r="T1282" s="148">
        <f>S1282*H1282</f>
        <v>0</v>
      </c>
      <c r="AR1282" s="149" t="s">
        <v>346</v>
      </c>
      <c r="AT1282" s="149" t="s">
        <v>311</v>
      </c>
      <c r="AU1282" s="149" t="s">
        <v>90</v>
      </c>
      <c r="AY1282" s="17" t="s">
        <v>309</v>
      </c>
      <c r="BE1282" s="150">
        <f>IF(N1282="základní",J1282,0)</f>
        <v>0</v>
      </c>
      <c r="BF1282" s="150">
        <f>IF(N1282="snížená",J1282,0)</f>
        <v>0</v>
      </c>
      <c r="BG1282" s="150">
        <f>IF(N1282="zákl. přenesená",J1282,0)</f>
        <v>0</v>
      </c>
      <c r="BH1282" s="150">
        <f>IF(N1282="sníž. přenesená",J1282,0)</f>
        <v>0</v>
      </c>
      <c r="BI1282" s="150">
        <f>IF(N1282="nulová",J1282,0)</f>
        <v>0</v>
      </c>
      <c r="BJ1282" s="17" t="s">
        <v>88</v>
      </c>
      <c r="BK1282" s="150">
        <f>ROUND(I1282*H1282,2)</f>
        <v>0</v>
      </c>
      <c r="BL1282" s="17" t="s">
        <v>346</v>
      </c>
      <c r="BM1282" s="149" t="s">
        <v>2914</v>
      </c>
    </row>
    <row r="1283" spans="2:65" s="1" customFormat="1" ht="39" x14ac:dyDescent="0.2">
      <c r="B1283" s="33"/>
      <c r="D1283" s="155" t="s">
        <v>318</v>
      </c>
      <c r="F1283" s="156" t="s">
        <v>2704</v>
      </c>
      <c r="I1283" s="153"/>
      <c r="L1283" s="33"/>
      <c r="M1283" s="154"/>
      <c r="T1283" s="57"/>
      <c r="AT1283" s="17" t="s">
        <v>318</v>
      </c>
      <c r="AU1283" s="17" t="s">
        <v>90</v>
      </c>
    </row>
    <row r="1284" spans="2:65" s="1" customFormat="1" ht="16.5" customHeight="1" x14ac:dyDescent="0.2">
      <c r="B1284" s="137"/>
      <c r="C1284" s="138" t="s">
        <v>2915</v>
      </c>
      <c r="D1284" s="138" t="s">
        <v>311</v>
      </c>
      <c r="E1284" s="139" t="s">
        <v>2916</v>
      </c>
      <c r="F1284" s="140" t="s">
        <v>2917</v>
      </c>
      <c r="G1284" s="141" t="s">
        <v>2702</v>
      </c>
      <c r="H1284" s="142">
        <v>1</v>
      </c>
      <c r="I1284" s="143"/>
      <c r="J1284" s="144">
        <f>ROUND(I1284*H1284,2)</f>
        <v>0</v>
      </c>
      <c r="K1284" s="140" t="s">
        <v>366</v>
      </c>
      <c r="L1284" s="33"/>
      <c r="M1284" s="145" t="s">
        <v>1</v>
      </c>
      <c r="N1284" s="146" t="s">
        <v>46</v>
      </c>
      <c r="P1284" s="147">
        <f>O1284*H1284</f>
        <v>0</v>
      </c>
      <c r="Q1284" s="147">
        <v>0</v>
      </c>
      <c r="R1284" s="147">
        <f>Q1284*H1284</f>
        <v>0</v>
      </c>
      <c r="S1284" s="147">
        <v>0</v>
      </c>
      <c r="T1284" s="148">
        <f>S1284*H1284</f>
        <v>0</v>
      </c>
      <c r="AR1284" s="149" t="s">
        <v>346</v>
      </c>
      <c r="AT1284" s="149" t="s">
        <v>311</v>
      </c>
      <c r="AU1284" s="149" t="s">
        <v>90</v>
      </c>
      <c r="AY1284" s="17" t="s">
        <v>309</v>
      </c>
      <c r="BE1284" s="150">
        <f>IF(N1284="základní",J1284,0)</f>
        <v>0</v>
      </c>
      <c r="BF1284" s="150">
        <f>IF(N1284="snížená",J1284,0)</f>
        <v>0</v>
      </c>
      <c r="BG1284" s="150">
        <f>IF(N1284="zákl. přenesená",J1284,0)</f>
        <v>0</v>
      </c>
      <c r="BH1284" s="150">
        <f>IF(N1284="sníž. přenesená",J1284,0)</f>
        <v>0</v>
      </c>
      <c r="BI1284" s="150">
        <f>IF(N1284="nulová",J1284,0)</f>
        <v>0</v>
      </c>
      <c r="BJ1284" s="17" t="s">
        <v>88</v>
      </c>
      <c r="BK1284" s="150">
        <f>ROUND(I1284*H1284,2)</f>
        <v>0</v>
      </c>
      <c r="BL1284" s="17" t="s">
        <v>346</v>
      </c>
      <c r="BM1284" s="149" t="s">
        <v>2918</v>
      </c>
    </row>
    <row r="1285" spans="2:65" s="1" customFormat="1" ht="39" x14ac:dyDescent="0.2">
      <c r="B1285" s="33"/>
      <c r="D1285" s="155" t="s">
        <v>318</v>
      </c>
      <c r="F1285" s="156" t="s">
        <v>2704</v>
      </c>
      <c r="I1285" s="153"/>
      <c r="L1285" s="33"/>
      <c r="M1285" s="154"/>
      <c r="T1285" s="57"/>
      <c r="AT1285" s="17" t="s">
        <v>318</v>
      </c>
      <c r="AU1285" s="17" t="s">
        <v>90</v>
      </c>
    </row>
    <row r="1286" spans="2:65" s="1" customFormat="1" ht="16.5" customHeight="1" x14ac:dyDescent="0.2">
      <c r="B1286" s="137"/>
      <c r="C1286" s="138" t="s">
        <v>2919</v>
      </c>
      <c r="D1286" s="138" t="s">
        <v>311</v>
      </c>
      <c r="E1286" s="139" t="s">
        <v>2920</v>
      </c>
      <c r="F1286" s="140" t="s">
        <v>2921</v>
      </c>
      <c r="G1286" s="141" t="s">
        <v>2702</v>
      </c>
      <c r="H1286" s="142">
        <v>17</v>
      </c>
      <c r="I1286" s="143"/>
      <c r="J1286" s="144">
        <f>ROUND(I1286*H1286,2)</f>
        <v>0</v>
      </c>
      <c r="K1286" s="140" t="s">
        <v>366</v>
      </c>
      <c r="L1286" s="33"/>
      <c r="M1286" s="145" t="s">
        <v>1</v>
      </c>
      <c r="N1286" s="146" t="s">
        <v>46</v>
      </c>
      <c r="P1286" s="147">
        <f>O1286*H1286</f>
        <v>0</v>
      </c>
      <c r="Q1286" s="147">
        <v>0</v>
      </c>
      <c r="R1286" s="147">
        <f>Q1286*H1286</f>
        <v>0</v>
      </c>
      <c r="S1286" s="147">
        <v>0</v>
      </c>
      <c r="T1286" s="148">
        <f>S1286*H1286</f>
        <v>0</v>
      </c>
      <c r="AR1286" s="149" t="s">
        <v>346</v>
      </c>
      <c r="AT1286" s="149" t="s">
        <v>311</v>
      </c>
      <c r="AU1286" s="149" t="s">
        <v>90</v>
      </c>
      <c r="AY1286" s="17" t="s">
        <v>309</v>
      </c>
      <c r="BE1286" s="150">
        <f>IF(N1286="základní",J1286,0)</f>
        <v>0</v>
      </c>
      <c r="BF1286" s="150">
        <f>IF(N1286="snížená",J1286,0)</f>
        <v>0</v>
      </c>
      <c r="BG1286" s="150">
        <f>IF(N1286="zákl. přenesená",J1286,0)</f>
        <v>0</v>
      </c>
      <c r="BH1286" s="150">
        <f>IF(N1286="sníž. přenesená",J1286,0)</f>
        <v>0</v>
      </c>
      <c r="BI1286" s="150">
        <f>IF(N1286="nulová",J1286,0)</f>
        <v>0</v>
      </c>
      <c r="BJ1286" s="17" t="s">
        <v>88</v>
      </c>
      <c r="BK1286" s="150">
        <f>ROUND(I1286*H1286,2)</f>
        <v>0</v>
      </c>
      <c r="BL1286" s="17" t="s">
        <v>346</v>
      </c>
      <c r="BM1286" s="149" t="s">
        <v>2922</v>
      </c>
    </row>
    <row r="1287" spans="2:65" s="1" customFormat="1" ht="39" x14ac:dyDescent="0.2">
      <c r="B1287" s="33"/>
      <c r="D1287" s="155" t="s">
        <v>318</v>
      </c>
      <c r="F1287" s="156" t="s">
        <v>2704</v>
      </c>
      <c r="I1287" s="153"/>
      <c r="L1287" s="33"/>
      <c r="M1287" s="154"/>
      <c r="T1287" s="57"/>
      <c r="AT1287" s="17" t="s">
        <v>318</v>
      </c>
      <c r="AU1287" s="17" t="s">
        <v>90</v>
      </c>
    </row>
    <row r="1288" spans="2:65" s="1" customFormat="1" ht="16.5" customHeight="1" x14ac:dyDescent="0.2">
      <c r="B1288" s="137"/>
      <c r="C1288" s="138" t="s">
        <v>2923</v>
      </c>
      <c r="D1288" s="138" t="s">
        <v>311</v>
      </c>
      <c r="E1288" s="139" t="s">
        <v>2924</v>
      </c>
      <c r="F1288" s="140" t="s">
        <v>2925</v>
      </c>
      <c r="G1288" s="141" t="s">
        <v>2702</v>
      </c>
      <c r="H1288" s="142">
        <v>6</v>
      </c>
      <c r="I1288" s="143"/>
      <c r="J1288" s="144">
        <f>ROUND(I1288*H1288,2)</f>
        <v>0</v>
      </c>
      <c r="K1288" s="140" t="s">
        <v>366</v>
      </c>
      <c r="L1288" s="33"/>
      <c r="M1288" s="145" t="s">
        <v>1</v>
      </c>
      <c r="N1288" s="146" t="s">
        <v>46</v>
      </c>
      <c r="P1288" s="147">
        <f>O1288*H1288</f>
        <v>0</v>
      </c>
      <c r="Q1288" s="147">
        <v>0</v>
      </c>
      <c r="R1288" s="147">
        <f>Q1288*H1288</f>
        <v>0</v>
      </c>
      <c r="S1288" s="147">
        <v>0</v>
      </c>
      <c r="T1288" s="148">
        <f>S1288*H1288</f>
        <v>0</v>
      </c>
      <c r="AR1288" s="149" t="s">
        <v>346</v>
      </c>
      <c r="AT1288" s="149" t="s">
        <v>311</v>
      </c>
      <c r="AU1288" s="149" t="s">
        <v>90</v>
      </c>
      <c r="AY1288" s="17" t="s">
        <v>309</v>
      </c>
      <c r="BE1288" s="150">
        <f>IF(N1288="základní",J1288,0)</f>
        <v>0</v>
      </c>
      <c r="BF1288" s="150">
        <f>IF(N1288="snížená",J1288,0)</f>
        <v>0</v>
      </c>
      <c r="BG1288" s="150">
        <f>IF(N1288="zákl. přenesená",J1288,0)</f>
        <v>0</v>
      </c>
      <c r="BH1288" s="150">
        <f>IF(N1288="sníž. přenesená",J1288,0)</f>
        <v>0</v>
      </c>
      <c r="BI1288" s="150">
        <f>IF(N1288="nulová",J1288,0)</f>
        <v>0</v>
      </c>
      <c r="BJ1288" s="17" t="s">
        <v>88</v>
      </c>
      <c r="BK1288" s="150">
        <f>ROUND(I1288*H1288,2)</f>
        <v>0</v>
      </c>
      <c r="BL1288" s="17" t="s">
        <v>346</v>
      </c>
      <c r="BM1288" s="149" t="s">
        <v>2926</v>
      </c>
    </row>
    <row r="1289" spans="2:65" s="1" customFormat="1" ht="39" x14ac:dyDescent="0.2">
      <c r="B1289" s="33"/>
      <c r="D1289" s="155" t="s">
        <v>318</v>
      </c>
      <c r="F1289" s="156" t="s">
        <v>2704</v>
      </c>
      <c r="I1289" s="153"/>
      <c r="L1289" s="33"/>
      <c r="M1289" s="154"/>
      <c r="T1289" s="57"/>
      <c r="AT1289" s="17" t="s">
        <v>318</v>
      </c>
      <c r="AU1289" s="17" t="s">
        <v>90</v>
      </c>
    </row>
    <row r="1290" spans="2:65" s="1" customFormat="1" ht="16.5" customHeight="1" x14ac:dyDescent="0.2">
      <c r="B1290" s="137"/>
      <c r="C1290" s="138" t="s">
        <v>2927</v>
      </c>
      <c r="D1290" s="138" t="s">
        <v>311</v>
      </c>
      <c r="E1290" s="139" t="s">
        <v>2928</v>
      </c>
      <c r="F1290" s="140" t="s">
        <v>2929</v>
      </c>
      <c r="G1290" s="141" t="s">
        <v>2702</v>
      </c>
      <c r="H1290" s="142">
        <v>5</v>
      </c>
      <c r="I1290" s="143"/>
      <c r="J1290" s="144">
        <f>ROUND(I1290*H1290,2)</f>
        <v>0</v>
      </c>
      <c r="K1290" s="140" t="s">
        <v>366</v>
      </c>
      <c r="L1290" s="33"/>
      <c r="M1290" s="145" t="s">
        <v>1</v>
      </c>
      <c r="N1290" s="146" t="s">
        <v>46</v>
      </c>
      <c r="P1290" s="147">
        <f>O1290*H1290</f>
        <v>0</v>
      </c>
      <c r="Q1290" s="147">
        <v>0</v>
      </c>
      <c r="R1290" s="147">
        <f>Q1290*H1290</f>
        <v>0</v>
      </c>
      <c r="S1290" s="147">
        <v>0</v>
      </c>
      <c r="T1290" s="148">
        <f>S1290*H1290</f>
        <v>0</v>
      </c>
      <c r="AR1290" s="149" t="s">
        <v>346</v>
      </c>
      <c r="AT1290" s="149" t="s">
        <v>311</v>
      </c>
      <c r="AU1290" s="149" t="s">
        <v>90</v>
      </c>
      <c r="AY1290" s="17" t="s">
        <v>309</v>
      </c>
      <c r="BE1290" s="150">
        <f>IF(N1290="základní",J1290,0)</f>
        <v>0</v>
      </c>
      <c r="BF1290" s="150">
        <f>IF(N1290="snížená",J1290,0)</f>
        <v>0</v>
      </c>
      <c r="BG1290" s="150">
        <f>IF(N1290="zákl. přenesená",J1290,0)</f>
        <v>0</v>
      </c>
      <c r="BH1290" s="150">
        <f>IF(N1290="sníž. přenesená",J1290,0)</f>
        <v>0</v>
      </c>
      <c r="BI1290" s="150">
        <f>IF(N1290="nulová",J1290,0)</f>
        <v>0</v>
      </c>
      <c r="BJ1290" s="17" t="s">
        <v>88</v>
      </c>
      <c r="BK1290" s="150">
        <f>ROUND(I1290*H1290,2)</f>
        <v>0</v>
      </c>
      <c r="BL1290" s="17" t="s">
        <v>346</v>
      </c>
      <c r="BM1290" s="149" t="s">
        <v>2930</v>
      </c>
    </row>
    <row r="1291" spans="2:65" s="1" customFormat="1" ht="39" x14ac:dyDescent="0.2">
      <c r="B1291" s="33"/>
      <c r="D1291" s="155" t="s">
        <v>318</v>
      </c>
      <c r="F1291" s="156" t="s">
        <v>2704</v>
      </c>
      <c r="I1291" s="153"/>
      <c r="L1291" s="33"/>
      <c r="M1291" s="154"/>
      <c r="T1291" s="57"/>
      <c r="AT1291" s="17" t="s">
        <v>318</v>
      </c>
      <c r="AU1291" s="17" t="s">
        <v>90</v>
      </c>
    </row>
    <row r="1292" spans="2:65" s="1" customFormat="1" ht="16.5" customHeight="1" x14ac:dyDescent="0.2">
      <c r="B1292" s="137"/>
      <c r="C1292" s="138" t="s">
        <v>2931</v>
      </c>
      <c r="D1292" s="138" t="s">
        <v>311</v>
      </c>
      <c r="E1292" s="139" t="s">
        <v>2932</v>
      </c>
      <c r="F1292" s="140" t="s">
        <v>2933</v>
      </c>
      <c r="G1292" s="141" t="s">
        <v>2702</v>
      </c>
      <c r="H1292" s="142">
        <v>1</v>
      </c>
      <c r="I1292" s="143"/>
      <c r="J1292" s="144">
        <f>ROUND(I1292*H1292,2)</f>
        <v>0</v>
      </c>
      <c r="K1292" s="140" t="s">
        <v>366</v>
      </c>
      <c r="L1292" s="33"/>
      <c r="M1292" s="145" t="s">
        <v>1</v>
      </c>
      <c r="N1292" s="146" t="s">
        <v>46</v>
      </c>
      <c r="P1292" s="147">
        <f>O1292*H1292</f>
        <v>0</v>
      </c>
      <c r="Q1292" s="147">
        <v>0</v>
      </c>
      <c r="R1292" s="147">
        <f>Q1292*H1292</f>
        <v>0</v>
      </c>
      <c r="S1292" s="147">
        <v>0</v>
      </c>
      <c r="T1292" s="148">
        <f>S1292*H1292</f>
        <v>0</v>
      </c>
      <c r="AR1292" s="149" t="s">
        <v>346</v>
      </c>
      <c r="AT1292" s="149" t="s">
        <v>311</v>
      </c>
      <c r="AU1292" s="149" t="s">
        <v>90</v>
      </c>
      <c r="AY1292" s="17" t="s">
        <v>309</v>
      </c>
      <c r="BE1292" s="150">
        <f>IF(N1292="základní",J1292,0)</f>
        <v>0</v>
      </c>
      <c r="BF1292" s="150">
        <f>IF(N1292="snížená",J1292,0)</f>
        <v>0</v>
      </c>
      <c r="BG1292" s="150">
        <f>IF(N1292="zákl. přenesená",J1292,0)</f>
        <v>0</v>
      </c>
      <c r="BH1292" s="150">
        <f>IF(N1292="sníž. přenesená",J1292,0)</f>
        <v>0</v>
      </c>
      <c r="BI1292" s="150">
        <f>IF(N1292="nulová",J1292,0)</f>
        <v>0</v>
      </c>
      <c r="BJ1292" s="17" t="s">
        <v>88</v>
      </c>
      <c r="BK1292" s="150">
        <f>ROUND(I1292*H1292,2)</f>
        <v>0</v>
      </c>
      <c r="BL1292" s="17" t="s">
        <v>346</v>
      </c>
      <c r="BM1292" s="149" t="s">
        <v>2934</v>
      </c>
    </row>
    <row r="1293" spans="2:65" s="1" customFormat="1" ht="39" x14ac:dyDescent="0.2">
      <c r="B1293" s="33"/>
      <c r="D1293" s="155" t="s">
        <v>318</v>
      </c>
      <c r="F1293" s="156" t="s">
        <v>2704</v>
      </c>
      <c r="I1293" s="153"/>
      <c r="L1293" s="33"/>
      <c r="M1293" s="154"/>
      <c r="T1293" s="57"/>
      <c r="AT1293" s="17" t="s">
        <v>318</v>
      </c>
      <c r="AU1293" s="17" t="s">
        <v>90</v>
      </c>
    </row>
    <row r="1294" spans="2:65" s="1" customFormat="1" ht="16.5" customHeight="1" x14ac:dyDescent="0.2">
      <c r="B1294" s="137"/>
      <c r="C1294" s="138" t="s">
        <v>2935</v>
      </c>
      <c r="D1294" s="138" t="s">
        <v>311</v>
      </c>
      <c r="E1294" s="139" t="s">
        <v>2936</v>
      </c>
      <c r="F1294" s="140" t="s">
        <v>2937</v>
      </c>
      <c r="G1294" s="141" t="s">
        <v>2702</v>
      </c>
      <c r="H1294" s="142">
        <v>9</v>
      </c>
      <c r="I1294" s="143"/>
      <c r="J1294" s="144">
        <f>ROUND(I1294*H1294,2)</f>
        <v>0</v>
      </c>
      <c r="K1294" s="140" t="s">
        <v>366</v>
      </c>
      <c r="L1294" s="33"/>
      <c r="M1294" s="145" t="s">
        <v>1</v>
      </c>
      <c r="N1294" s="146" t="s">
        <v>46</v>
      </c>
      <c r="P1294" s="147">
        <f>O1294*H1294</f>
        <v>0</v>
      </c>
      <c r="Q1294" s="147">
        <v>0</v>
      </c>
      <c r="R1294" s="147">
        <f>Q1294*H1294</f>
        <v>0</v>
      </c>
      <c r="S1294" s="147">
        <v>0</v>
      </c>
      <c r="T1294" s="148">
        <f>S1294*H1294</f>
        <v>0</v>
      </c>
      <c r="AR1294" s="149" t="s">
        <v>346</v>
      </c>
      <c r="AT1294" s="149" t="s">
        <v>311</v>
      </c>
      <c r="AU1294" s="149" t="s">
        <v>90</v>
      </c>
      <c r="AY1294" s="17" t="s">
        <v>309</v>
      </c>
      <c r="BE1294" s="150">
        <f>IF(N1294="základní",J1294,0)</f>
        <v>0</v>
      </c>
      <c r="BF1294" s="150">
        <f>IF(N1294="snížená",J1294,0)</f>
        <v>0</v>
      </c>
      <c r="BG1294" s="150">
        <f>IF(N1294="zákl. přenesená",J1294,0)</f>
        <v>0</v>
      </c>
      <c r="BH1294" s="150">
        <f>IF(N1294="sníž. přenesená",J1294,0)</f>
        <v>0</v>
      </c>
      <c r="BI1294" s="150">
        <f>IF(N1294="nulová",J1294,0)</f>
        <v>0</v>
      </c>
      <c r="BJ1294" s="17" t="s">
        <v>88</v>
      </c>
      <c r="BK1294" s="150">
        <f>ROUND(I1294*H1294,2)</f>
        <v>0</v>
      </c>
      <c r="BL1294" s="17" t="s">
        <v>346</v>
      </c>
      <c r="BM1294" s="149" t="s">
        <v>2938</v>
      </c>
    </row>
    <row r="1295" spans="2:65" s="1" customFormat="1" ht="39" x14ac:dyDescent="0.2">
      <c r="B1295" s="33"/>
      <c r="D1295" s="155" t="s">
        <v>318</v>
      </c>
      <c r="F1295" s="156" t="s">
        <v>2704</v>
      </c>
      <c r="I1295" s="153"/>
      <c r="L1295" s="33"/>
      <c r="M1295" s="154"/>
      <c r="T1295" s="57"/>
      <c r="AT1295" s="17" t="s">
        <v>318</v>
      </c>
      <c r="AU1295" s="17" t="s">
        <v>90</v>
      </c>
    </row>
    <row r="1296" spans="2:65" s="1" customFormat="1" ht="16.5" customHeight="1" x14ac:dyDescent="0.2">
      <c r="B1296" s="137"/>
      <c r="C1296" s="138" t="s">
        <v>2939</v>
      </c>
      <c r="D1296" s="138" t="s">
        <v>311</v>
      </c>
      <c r="E1296" s="139" t="s">
        <v>2940</v>
      </c>
      <c r="F1296" s="140" t="s">
        <v>2941</v>
      </c>
      <c r="G1296" s="141" t="s">
        <v>2702</v>
      </c>
      <c r="H1296" s="142">
        <v>1</v>
      </c>
      <c r="I1296" s="143"/>
      <c r="J1296" s="144">
        <f>ROUND(I1296*H1296,2)</f>
        <v>0</v>
      </c>
      <c r="K1296" s="140" t="s">
        <v>366</v>
      </c>
      <c r="L1296" s="33"/>
      <c r="M1296" s="145" t="s">
        <v>1</v>
      </c>
      <c r="N1296" s="146" t="s">
        <v>46</v>
      </c>
      <c r="P1296" s="147">
        <f>O1296*H1296</f>
        <v>0</v>
      </c>
      <c r="Q1296" s="147">
        <v>0</v>
      </c>
      <c r="R1296" s="147">
        <f>Q1296*H1296</f>
        <v>0</v>
      </c>
      <c r="S1296" s="147">
        <v>0</v>
      </c>
      <c r="T1296" s="148">
        <f>S1296*H1296</f>
        <v>0</v>
      </c>
      <c r="AR1296" s="149" t="s">
        <v>346</v>
      </c>
      <c r="AT1296" s="149" t="s">
        <v>311</v>
      </c>
      <c r="AU1296" s="149" t="s">
        <v>90</v>
      </c>
      <c r="AY1296" s="17" t="s">
        <v>309</v>
      </c>
      <c r="BE1296" s="150">
        <f>IF(N1296="základní",J1296,0)</f>
        <v>0</v>
      </c>
      <c r="BF1296" s="150">
        <f>IF(N1296="snížená",J1296,0)</f>
        <v>0</v>
      </c>
      <c r="BG1296" s="150">
        <f>IF(N1296="zákl. přenesená",J1296,0)</f>
        <v>0</v>
      </c>
      <c r="BH1296" s="150">
        <f>IF(N1296="sníž. přenesená",J1296,0)</f>
        <v>0</v>
      </c>
      <c r="BI1296" s="150">
        <f>IF(N1296="nulová",J1296,0)</f>
        <v>0</v>
      </c>
      <c r="BJ1296" s="17" t="s">
        <v>88</v>
      </c>
      <c r="BK1296" s="150">
        <f>ROUND(I1296*H1296,2)</f>
        <v>0</v>
      </c>
      <c r="BL1296" s="17" t="s">
        <v>346</v>
      </c>
      <c r="BM1296" s="149" t="s">
        <v>2942</v>
      </c>
    </row>
    <row r="1297" spans="2:65" s="1" customFormat="1" ht="39" x14ac:dyDescent="0.2">
      <c r="B1297" s="33"/>
      <c r="D1297" s="155" t="s">
        <v>318</v>
      </c>
      <c r="F1297" s="156" t="s">
        <v>2704</v>
      </c>
      <c r="I1297" s="153"/>
      <c r="L1297" s="33"/>
      <c r="M1297" s="154"/>
      <c r="T1297" s="57"/>
      <c r="AT1297" s="17" t="s">
        <v>318</v>
      </c>
      <c r="AU1297" s="17" t="s">
        <v>90</v>
      </c>
    </row>
    <row r="1298" spans="2:65" s="1" customFormat="1" ht="16.5" customHeight="1" x14ac:dyDescent="0.2">
      <c r="B1298" s="137"/>
      <c r="C1298" s="138" t="s">
        <v>2943</v>
      </c>
      <c r="D1298" s="138" t="s">
        <v>311</v>
      </c>
      <c r="E1298" s="139" t="s">
        <v>2944</v>
      </c>
      <c r="F1298" s="140" t="s">
        <v>2945</v>
      </c>
      <c r="G1298" s="141" t="s">
        <v>2702</v>
      </c>
      <c r="H1298" s="142">
        <v>2</v>
      </c>
      <c r="I1298" s="143"/>
      <c r="J1298" s="144">
        <f>ROUND(I1298*H1298,2)</f>
        <v>0</v>
      </c>
      <c r="K1298" s="140" t="s">
        <v>366</v>
      </c>
      <c r="L1298" s="33"/>
      <c r="M1298" s="145" t="s">
        <v>1</v>
      </c>
      <c r="N1298" s="146" t="s">
        <v>46</v>
      </c>
      <c r="P1298" s="147">
        <f>O1298*H1298</f>
        <v>0</v>
      </c>
      <c r="Q1298" s="147">
        <v>0</v>
      </c>
      <c r="R1298" s="147">
        <f>Q1298*H1298</f>
        <v>0</v>
      </c>
      <c r="S1298" s="147">
        <v>0</v>
      </c>
      <c r="T1298" s="148">
        <f>S1298*H1298</f>
        <v>0</v>
      </c>
      <c r="AR1298" s="149" t="s">
        <v>346</v>
      </c>
      <c r="AT1298" s="149" t="s">
        <v>311</v>
      </c>
      <c r="AU1298" s="149" t="s">
        <v>90</v>
      </c>
      <c r="AY1298" s="17" t="s">
        <v>309</v>
      </c>
      <c r="BE1298" s="150">
        <f>IF(N1298="základní",J1298,0)</f>
        <v>0</v>
      </c>
      <c r="BF1298" s="150">
        <f>IF(N1298="snížená",J1298,0)</f>
        <v>0</v>
      </c>
      <c r="BG1298" s="150">
        <f>IF(N1298="zákl. přenesená",J1298,0)</f>
        <v>0</v>
      </c>
      <c r="BH1298" s="150">
        <f>IF(N1298="sníž. přenesená",J1298,0)</f>
        <v>0</v>
      </c>
      <c r="BI1298" s="150">
        <f>IF(N1298="nulová",J1298,0)</f>
        <v>0</v>
      </c>
      <c r="BJ1298" s="17" t="s">
        <v>88</v>
      </c>
      <c r="BK1298" s="150">
        <f>ROUND(I1298*H1298,2)</f>
        <v>0</v>
      </c>
      <c r="BL1298" s="17" t="s">
        <v>346</v>
      </c>
      <c r="BM1298" s="149" t="s">
        <v>2946</v>
      </c>
    </row>
    <row r="1299" spans="2:65" s="1" customFormat="1" ht="39" x14ac:dyDescent="0.2">
      <c r="B1299" s="33"/>
      <c r="D1299" s="155" t="s">
        <v>318</v>
      </c>
      <c r="F1299" s="156" t="s">
        <v>2704</v>
      </c>
      <c r="I1299" s="153"/>
      <c r="L1299" s="33"/>
      <c r="M1299" s="154"/>
      <c r="T1299" s="57"/>
      <c r="AT1299" s="17" t="s">
        <v>318</v>
      </c>
      <c r="AU1299" s="17" t="s">
        <v>90</v>
      </c>
    </row>
    <row r="1300" spans="2:65" s="1" customFormat="1" ht="16.5" customHeight="1" x14ac:dyDescent="0.2">
      <c r="B1300" s="137"/>
      <c r="C1300" s="138" t="s">
        <v>2947</v>
      </c>
      <c r="D1300" s="138" t="s">
        <v>311</v>
      </c>
      <c r="E1300" s="139" t="s">
        <v>2948</v>
      </c>
      <c r="F1300" s="140" t="s">
        <v>2949</v>
      </c>
      <c r="G1300" s="141" t="s">
        <v>2702</v>
      </c>
      <c r="H1300" s="142">
        <v>2</v>
      </c>
      <c r="I1300" s="143"/>
      <c r="J1300" s="144">
        <f>ROUND(I1300*H1300,2)</f>
        <v>0</v>
      </c>
      <c r="K1300" s="140" t="s">
        <v>366</v>
      </c>
      <c r="L1300" s="33"/>
      <c r="M1300" s="145" t="s">
        <v>1</v>
      </c>
      <c r="N1300" s="146" t="s">
        <v>46</v>
      </c>
      <c r="P1300" s="147">
        <f>O1300*H1300</f>
        <v>0</v>
      </c>
      <c r="Q1300" s="147">
        <v>0</v>
      </c>
      <c r="R1300" s="147">
        <f>Q1300*H1300</f>
        <v>0</v>
      </c>
      <c r="S1300" s="147">
        <v>0</v>
      </c>
      <c r="T1300" s="148">
        <f>S1300*H1300</f>
        <v>0</v>
      </c>
      <c r="AR1300" s="149" t="s">
        <v>346</v>
      </c>
      <c r="AT1300" s="149" t="s">
        <v>311</v>
      </c>
      <c r="AU1300" s="149" t="s">
        <v>90</v>
      </c>
      <c r="AY1300" s="17" t="s">
        <v>309</v>
      </c>
      <c r="BE1300" s="150">
        <f>IF(N1300="základní",J1300,0)</f>
        <v>0</v>
      </c>
      <c r="BF1300" s="150">
        <f>IF(N1300="snížená",J1300,0)</f>
        <v>0</v>
      </c>
      <c r="BG1300" s="150">
        <f>IF(N1300="zákl. přenesená",J1300,0)</f>
        <v>0</v>
      </c>
      <c r="BH1300" s="150">
        <f>IF(N1300="sníž. přenesená",J1300,0)</f>
        <v>0</v>
      </c>
      <c r="BI1300" s="150">
        <f>IF(N1300="nulová",J1300,0)</f>
        <v>0</v>
      </c>
      <c r="BJ1300" s="17" t="s">
        <v>88</v>
      </c>
      <c r="BK1300" s="150">
        <f>ROUND(I1300*H1300,2)</f>
        <v>0</v>
      </c>
      <c r="BL1300" s="17" t="s">
        <v>346</v>
      </c>
      <c r="BM1300" s="149" t="s">
        <v>2950</v>
      </c>
    </row>
    <row r="1301" spans="2:65" s="1" customFormat="1" ht="39" x14ac:dyDescent="0.2">
      <c r="B1301" s="33"/>
      <c r="D1301" s="155" t="s">
        <v>318</v>
      </c>
      <c r="F1301" s="156" t="s">
        <v>2704</v>
      </c>
      <c r="I1301" s="153"/>
      <c r="L1301" s="33"/>
      <c r="M1301" s="154"/>
      <c r="T1301" s="57"/>
      <c r="AT1301" s="17" t="s">
        <v>318</v>
      </c>
      <c r="AU1301" s="17" t="s">
        <v>90</v>
      </c>
    </row>
    <row r="1302" spans="2:65" s="1" customFormat="1" ht="16.5" customHeight="1" x14ac:dyDescent="0.2">
      <c r="B1302" s="137"/>
      <c r="C1302" s="138" t="s">
        <v>2951</v>
      </c>
      <c r="D1302" s="138" t="s">
        <v>311</v>
      </c>
      <c r="E1302" s="139" t="s">
        <v>2952</v>
      </c>
      <c r="F1302" s="140" t="s">
        <v>2953</v>
      </c>
      <c r="G1302" s="141" t="s">
        <v>2702</v>
      </c>
      <c r="H1302" s="142">
        <v>1</v>
      </c>
      <c r="I1302" s="143"/>
      <c r="J1302" s="144">
        <f>ROUND(I1302*H1302,2)</f>
        <v>0</v>
      </c>
      <c r="K1302" s="140" t="s">
        <v>366</v>
      </c>
      <c r="L1302" s="33"/>
      <c r="M1302" s="145" t="s">
        <v>1</v>
      </c>
      <c r="N1302" s="146" t="s">
        <v>46</v>
      </c>
      <c r="P1302" s="147">
        <f>O1302*H1302</f>
        <v>0</v>
      </c>
      <c r="Q1302" s="147">
        <v>0</v>
      </c>
      <c r="R1302" s="147">
        <f>Q1302*H1302</f>
        <v>0</v>
      </c>
      <c r="S1302" s="147">
        <v>0</v>
      </c>
      <c r="T1302" s="148">
        <f>S1302*H1302</f>
        <v>0</v>
      </c>
      <c r="AR1302" s="149" t="s">
        <v>346</v>
      </c>
      <c r="AT1302" s="149" t="s">
        <v>311</v>
      </c>
      <c r="AU1302" s="149" t="s">
        <v>90</v>
      </c>
      <c r="AY1302" s="17" t="s">
        <v>309</v>
      </c>
      <c r="BE1302" s="150">
        <f>IF(N1302="základní",J1302,0)</f>
        <v>0</v>
      </c>
      <c r="BF1302" s="150">
        <f>IF(N1302="snížená",J1302,0)</f>
        <v>0</v>
      </c>
      <c r="BG1302" s="150">
        <f>IF(N1302="zákl. přenesená",J1302,0)</f>
        <v>0</v>
      </c>
      <c r="BH1302" s="150">
        <f>IF(N1302="sníž. přenesená",J1302,0)</f>
        <v>0</v>
      </c>
      <c r="BI1302" s="150">
        <f>IF(N1302="nulová",J1302,0)</f>
        <v>0</v>
      </c>
      <c r="BJ1302" s="17" t="s">
        <v>88</v>
      </c>
      <c r="BK1302" s="150">
        <f>ROUND(I1302*H1302,2)</f>
        <v>0</v>
      </c>
      <c r="BL1302" s="17" t="s">
        <v>346</v>
      </c>
      <c r="BM1302" s="149" t="s">
        <v>2954</v>
      </c>
    </row>
    <row r="1303" spans="2:65" s="1" customFormat="1" ht="39" x14ac:dyDescent="0.2">
      <c r="B1303" s="33"/>
      <c r="D1303" s="155" t="s">
        <v>318</v>
      </c>
      <c r="F1303" s="156" t="s">
        <v>2704</v>
      </c>
      <c r="I1303" s="153"/>
      <c r="L1303" s="33"/>
      <c r="M1303" s="154"/>
      <c r="T1303" s="57"/>
      <c r="AT1303" s="17" t="s">
        <v>318</v>
      </c>
      <c r="AU1303" s="17" t="s">
        <v>90</v>
      </c>
    </row>
    <row r="1304" spans="2:65" s="1" customFormat="1" ht="16.5" customHeight="1" x14ac:dyDescent="0.2">
      <c r="B1304" s="137"/>
      <c r="C1304" s="138" t="s">
        <v>2955</v>
      </c>
      <c r="D1304" s="138" t="s">
        <v>311</v>
      </c>
      <c r="E1304" s="139" t="s">
        <v>2956</v>
      </c>
      <c r="F1304" s="140" t="s">
        <v>2957</v>
      </c>
      <c r="G1304" s="141" t="s">
        <v>2702</v>
      </c>
      <c r="H1304" s="142">
        <v>1</v>
      </c>
      <c r="I1304" s="143"/>
      <c r="J1304" s="144">
        <f>ROUND(I1304*H1304,2)</f>
        <v>0</v>
      </c>
      <c r="K1304" s="140" t="s">
        <v>366</v>
      </c>
      <c r="L1304" s="33"/>
      <c r="M1304" s="145" t="s">
        <v>1</v>
      </c>
      <c r="N1304" s="146" t="s">
        <v>46</v>
      </c>
      <c r="P1304" s="147">
        <f>O1304*H1304</f>
        <v>0</v>
      </c>
      <c r="Q1304" s="147">
        <v>0</v>
      </c>
      <c r="R1304" s="147">
        <f>Q1304*H1304</f>
        <v>0</v>
      </c>
      <c r="S1304" s="147">
        <v>0</v>
      </c>
      <c r="T1304" s="148">
        <f>S1304*H1304</f>
        <v>0</v>
      </c>
      <c r="AR1304" s="149" t="s">
        <v>346</v>
      </c>
      <c r="AT1304" s="149" t="s">
        <v>311</v>
      </c>
      <c r="AU1304" s="149" t="s">
        <v>90</v>
      </c>
      <c r="AY1304" s="17" t="s">
        <v>309</v>
      </c>
      <c r="BE1304" s="150">
        <f>IF(N1304="základní",J1304,0)</f>
        <v>0</v>
      </c>
      <c r="BF1304" s="150">
        <f>IF(N1304="snížená",J1304,0)</f>
        <v>0</v>
      </c>
      <c r="BG1304" s="150">
        <f>IF(N1304="zákl. přenesená",J1304,0)</f>
        <v>0</v>
      </c>
      <c r="BH1304" s="150">
        <f>IF(N1304="sníž. přenesená",J1304,0)</f>
        <v>0</v>
      </c>
      <c r="BI1304" s="150">
        <f>IF(N1304="nulová",J1304,0)</f>
        <v>0</v>
      </c>
      <c r="BJ1304" s="17" t="s">
        <v>88</v>
      </c>
      <c r="BK1304" s="150">
        <f>ROUND(I1304*H1304,2)</f>
        <v>0</v>
      </c>
      <c r="BL1304" s="17" t="s">
        <v>346</v>
      </c>
      <c r="BM1304" s="149" t="s">
        <v>2958</v>
      </c>
    </row>
    <row r="1305" spans="2:65" s="1" customFormat="1" ht="39" x14ac:dyDescent="0.2">
      <c r="B1305" s="33"/>
      <c r="D1305" s="155" t="s">
        <v>318</v>
      </c>
      <c r="F1305" s="156" t="s">
        <v>2704</v>
      </c>
      <c r="I1305" s="153"/>
      <c r="L1305" s="33"/>
      <c r="M1305" s="154"/>
      <c r="T1305" s="57"/>
      <c r="AT1305" s="17" t="s">
        <v>318</v>
      </c>
      <c r="AU1305" s="17" t="s">
        <v>90</v>
      </c>
    </row>
    <row r="1306" spans="2:65" s="1" customFormat="1" ht="16.5" customHeight="1" x14ac:dyDescent="0.2">
      <c r="B1306" s="137"/>
      <c r="C1306" s="138" t="s">
        <v>2959</v>
      </c>
      <c r="D1306" s="138" t="s">
        <v>311</v>
      </c>
      <c r="E1306" s="139" t="s">
        <v>2960</v>
      </c>
      <c r="F1306" s="140" t="s">
        <v>2961</v>
      </c>
      <c r="G1306" s="141" t="s">
        <v>2702</v>
      </c>
      <c r="H1306" s="142">
        <v>1</v>
      </c>
      <c r="I1306" s="143"/>
      <c r="J1306" s="144">
        <f>ROUND(I1306*H1306,2)</f>
        <v>0</v>
      </c>
      <c r="K1306" s="140" t="s">
        <v>366</v>
      </c>
      <c r="L1306" s="33"/>
      <c r="M1306" s="145" t="s">
        <v>1</v>
      </c>
      <c r="N1306" s="146" t="s">
        <v>46</v>
      </c>
      <c r="P1306" s="147">
        <f>O1306*H1306</f>
        <v>0</v>
      </c>
      <c r="Q1306" s="147">
        <v>0</v>
      </c>
      <c r="R1306" s="147">
        <f>Q1306*H1306</f>
        <v>0</v>
      </c>
      <c r="S1306" s="147">
        <v>0</v>
      </c>
      <c r="T1306" s="148">
        <f>S1306*H1306</f>
        <v>0</v>
      </c>
      <c r="AR1306" s="149" t="s">
        <v>346</v>
      </c>
      <c r="AT1306" s="149" t="s">
        <v>311</v>
      </c>
      <c r="AU1306" s="149" t="s">
        <v>90</v>
      </c>
      <c r="AY1306" s="17" t="s">
        <v>309</v>
      </c>
      <c r="BE1306" s="150">
        <f>IF(N1306="základní",J1306,0)</f>
        <v>0</v>
      </c>
      <c r="BF1306" s="150">
        <f>IF(N1306="snížená",J1306,0)</f>
        <v>0</v>
      </c>
      <c r="BG1306" s="150">
        <f>IF(N1306="zákl. přenesená",J1306,0)</f>
        <v>0</v>
      </c>
      <c r="BH1306" s="150">
        <f>IF(N1306="sníž. přenesená",J1306,0)</f>
        <v>0</v>
      </c>
      <c r="BI1306" s="150">
        <f>IF(N1306="nulová",J1306,0)</f>
        <v>0</v>
      </c>
      <c r="BJ1306" s="17" t="s">
        <v>88</v>
      </c>
      <c r="BK1306" s="150">
        <f>ROUND(I1306*H1306,2)</f>
        <v>0</v>
      </c>
      <c r="BL1306" s="17" t="s">
        <v>346</v>
      </c>
      <c r="BM1306" s="149" t="s">
        <v>2962</v>
      </c>
    </row>
    <row r="1307" spans="2:65" s="1" customFormat="1" ht="39" x14ac:dyDescent="0.2">
      <c r="B1307" s="33"/>
      <c r="D1307" s="155" t="s">
        <v>318</v>
      </c>
      <c r="F1307" s="156" t="s">
        <v>2704</v>
      </c>
      <c r="I1307" s="153"/>
      <c r="L1307" s="33"/>
      <c r="M1307" s="154"/>
      <c r="T1307" s="57"/>
      <c r="AT1307" s="17" t="s">
        <v>318</v>
      </c>
      <c r="AU1307" s="17" t="s">
        <v>90</v>
      </c>
    </row>
    <row r="1308" spans="2:65" s="1" customFormat="1" ht="16.5" customHeight="1" x14ac:dyDescent="0.2">
      <c r="B1308" s="137"/>
      <c r="C1308" s="138" t="s">
        <v>2963</v>
      </c>
      <c r="D1308" s="138" t="s">
        <v>311</v>
      </c>
      <c r="E1308" s="139" t="s">
        <v>2964</v>
      </c>
      <c r="F1308" s="140" t="s">
        <v>2965</v>
      </c>
      <c r="G1308" s="141" t="s">
        <v>2702</v>
      </c>
      <c r="H1308" s="142">
        <v>1</v>
      </c>
      <c r="I1308" s="143"/>
      <c r="J1308" s="144">
        <f>ROUND(I1308*H1308,2)</f>
        <v>0</v>
      </c>
      <c r="K1308" s="140" t="s">
        <v>366</v>
      </c>
      <c r="L1308" s="33"/>
      <c r="M1308" s="145" t="s">
        <v>1</v>
      </c>
      <c r="N1308" s="146" t="s">
        <v>46</v>
      </c>
      <c r="P1308" s="147">
        <f>O1308*H1308</f>
        <v>0</v>
      </c>
      <c r="Q1308" s="147">
        <v>0</v>
      </c>
      <c r="R1308" s="147">
        <f>Q1308*H1308</f>
        <v>0</v>
      </c>
      <c r="S1308" s="147">
        <v>0</v>
      </c>
      <c r="T1308" s="148">
        <f>S1308*H1308</f>
        <v>0</v>
      </c>
      <c r="AR1308" s="149" t="s">
        <v>346</v>
      </c>
      <c r="AT1308" s="149" t="s">
        <v>311</v>
      </c>
      <c r="AU1308" s="149" t="s">
        <v>90</v>
      </c>
      <c r="AY1308" s="17" t="s">
        <v>309</v>
      </c>
      <c r="BE1308" s="150">
        <f>IF(N1308="základní",J1308,0)</f>
        <v>0</v>
      </c>
      <c r="BF1308" s="150">
        <f>IF(N1308="snížená",J1308,0)</f>
        <v>0</v>
      </c>
      <c r="BG1308" s="150">
        <f>IF(N1308="zákl. přenesená",J1308,0)</f>
        <v>0</v>
      </c>
      <c r="BH1308" s="150">
        <f>IF(N1308="sníž. přenesená",J1308,0)</f>
        <v>0</v>
      </c>
      <c r="BI1308" s="150">
        <f>IF(N1308="nulová",J1308,0)</f>
        <v>0</v>
      </c>
      <c r="BJ1308" s="17" t="s">
        <v>88</v>
      </c>
      <c r="BK1308" s="150">
        <f>ROUND(I1308*H1308,2)</f>
        <v>0</v>
      </c>
      <c r="BL1308" s="17" t="s">
        <v>346</v>
      </c>
      <c r="BM1308" s="149" t="s">
        <v>2966</v>
      </c>
    </row>
    <row r="1309" spans="2:65" s="1" customFormat="1" ht="39" x14ac:dyDescent="0.2">
      <c r="B1309" s="33"/>
      <c r="D1309" s="155" t="s">
        <v>318</v>
      </c>
      <c r="F1309" s="156" t="s">
        <v>2704</v>
      </c>
      <c r="I1309" s="153"/>
      <c r="L1309" s="33"/>
      <c r="M1309" s="154"/>
      <c r="T1309" s="57"/>
      <c r="AT1309" s="17" t="s">
        <v>318</v>
      </c>
      <c r="AU1309" s="17" t="s">
        <v>90</v>
      </c>
    </row>
    <row r="1310" spans="2:65" s="1" customFormat="1" ht="16.5" customHeight="1" x14ac:dyDescent="0.2">
      <c r="B1310" s="137"/>
      <c r="C1310" s="138" t="s">
        <v>2967</v>
      </c>
      <c r="D1310" s="138" t="s">
        <v>311</v>
      </c>
      <c r="E1310" s="139" t="s">
        <v>2968</v>
      </c>
      <c r="F1310" s="140" t="s">
        <v>2969</v>
      </c>
      <c r="G1310" s="141" t="s">
        <v>2702</v>
      </c>
      <c r="H1310" s="142">
        <v>1</v>
      </c>
      <c r="I1310" s="143"/>
      <c r="J1310" s="144">
        <f>ROUND(I1310*H1310,2)</f>
        <v>0</v>
      </c>
      <c r="K1310" s="140" t="s">
        <v>366</v>
      </c>
      <c r="L1310" s="33"/>
      <c r="M1310" s="145" t="s">
        <v>1</v>
      </c>
      <c r="N1310" s="146" t="s">
        <v>46</v>
      </c>
      <c r="P1310" s="147">
        <f>O1310*H1310</f>
        <v>0</v>
      </c>
      <c r="Q1310" s="147">
        <v>0</v>
      </c>
      <c r="R1310" s="147">
        <f>Q1310*H1310</f>
        <v>0</v>
      </c>
      <c r="S1310" s="147">
        <v>0</v>
      </c>
      <c r="T1310" s="148">
        <f>S1310*H1310</f>
        <v>0</v>
      </c>
      <c r="AR1310" s="149" t="s">
        <v>346</v>
      </c>
      <c r="AT1310" s="149" t="s">
        <v>311</v>
      </c>
      <c r="AU1310" s="149" t="s">
        <v>90</v>
      </c>
      <c r="AY1310" s="17" t="s">
        <v>309</v>
      </c>
      <c r="BE1310" s="150">
        <f>IF(N1310="základní",J1310,0)</f>
        <v>0</v>
      </c>
      <c r="BF1310" s="150">
        <f>IF(N1310="snížená",J1310,0)</f>
        <v>0</v>
      </c>
      <c r="BG1310" s="150">
        <f>IF(N1310="zákl. přenesená",J1310,0)</f>
        <v>0</v>
      </c>
      <c r="BH1310" s="150">
        <f>IF(N1310="sníž. přenesená",J1310,0)</f>
        <v>0</v>
      </c>
      <c r="BI1310" s="150">
        <f>IF(N1310="nulová",J1310,0)</f>
        <v>0</v>
      </c>
      <c r="BJ1310" s="17" t="s">
        <v>88</v>
      </c>
      <c r="BK1310" s="150">
        <f>ROUND(I1310*H1310,2)</f>
        <v>0</v>
      </c>
      <c r="BL1310" s="17" t="s">
        <v>346</v>
      </c>
      <c r="BM1310" s="149" t="s">
        <v>2970</v>
      </c>
    </row>
    <row r="1311" spans="2:65" s="1" customFormat="1" ht="39" x14ac:dyDescent="0.2">
      <c r="B1311" s="33"/>
      <c r="D1311" s="155" t="s">
        <v>318</v>
      </c>
      <c r="F1311" s="156" t="s">
        <v>2704</v>
      </c>
      <c r="I1311" s="153"/>
      <c r="L1311" s="33"/>
      <c r="M1311" s="154"/>
      <c r="T1311" s="57"/>
      <c r="AT1311" s="17" t="s">
        <v>318</v>
      </c>
      <c r="AU1311" s="17" t="s">
        <v>90</v>
      </c>
    </row>
    <row r="1312" spans="2:65" s="1" customFormat="1" ht="16.5" customHeight="1" x14ac:dyDescent="0.2">
      <c r="B1312" s="137"/>
      <c r="C1312" s="138" t="s">
        <v>2971</v>
      </c>
      <c r="D1312" s="138" t="s">
        <v>311</v>
      </c>
      <c r="E1312" s="139" t="s">
        <v>2972</v>
      </c>
      <c r="F1312" s="140" t="s">
        <v>2973</v>
      </c>
      <c r="G1312" s="141" t="s">
        <v>2702</v>
      </c>
      <c r="H1312" s="142">
        <v>1</v>
      </c>
      <c r="I1312" s="143"/>
      <c r="J1312" s="144">
        <f>ROUND(I1312*H1312,2)</f>
        <v>0</v>
      </c>
      <c r="K1312" s="140" t="s">
        <v>366</v>
      </c>
      <c r="L1312" s="33"/>
      <c r="M1312" s="145" t="s">
        <v>1</v>
      </c>
      <c r="N1312" s="146" t="s">
        <v>46</v>
      </c>
      <c r="P1312" s="147">
        <f>O1312*H1312</f>
        <v>0</v>
      </c>
      <c r="Q1312" s="147">
        <v>0</v>
      </c>
      <c r="R1312" s="147">
        <f>Q1312*H1312</f>
        <v>0</v>
      </c>
      <c r="S1312" s="147">
        <v>0</v>
      </c>
      <c r="T1312" s="148">
        <f>S1312*H1312</f>
        <v>0</v>
      </c>
      <c r="AR1312" s="149" t="s">
        <v>346</v>
      </c>
      <c r="AT1312" s="149" t="s">
        <v>311</v>
      </c>
      <c r="AU1312" s="149" t="s">
        <v>90</v>
      </c>
      <c r="AY1312" s="17" t="s">
        <v>309</v>
      </c>
      <c r="BE1312" s="150">
        <f>IF(N1312="základní",J1312,0)</f>
        <v>0</v>
      </c>
      <c r="BF1312" s="150">
        <f>IF(N1312="snížená",J1312,0)</f>
        <v>0</v>
      </c>
      <c r="BG1312" s="150">
        <f>IF(N1312="zákl. přenesená",J1312,0)</f>
        <v>0</v>
      </c>
      <c r="BH1312" s="150">
        <f>IF(N1312="sníž. přenesená",J1312,0)</f>
        <v>0</v>
      </c>
      <c r="BI1312" s="150">
        <f>IF(N1312="nulová",J1312,0)</f>
        <v>0</v>
      </c>
      <c r="BJ1312" s="17" t="s">
        <v>88</v>
      </c>
      <c r="BK1312" s="150">
        <f>ROUND(I1312*H1312,2)</f>
        <v>0</v>
      </c>
      <c r="BL1312" s="17" t="s">
        <v>346</v>
      </c>
      <c r="BM1312" s="149" t="s">
        <v>2974</v>
      </c>
    </row>
    <row r="1313" spans="2:65" s="1" customFormat="1" ht="39" x14ac:dyDescent="0.2">
      <c r="B1313" s="33"/>
      <c r="D1313" s="155" t="s">
        <v>318</v>
      </c>
      <c r="F1313" s="156" t="s">
        <v>2704</v>
      </c>
      <c r="I1313" s="153"/>
      <c r="L1313" s="33"/>
      <c r="M1313" s="154"/>
      <c r="T1313" s="57"/>
      <c r="AT1313" s="17" t="s">
        <v>318</v>
      </c>
      <c r="AU1313" s="17" t="s">
        <v>90</v>
      </c>
    </row>
    <row r="1314" spans="2:65" s="1" customFormat="1" ht="16.5" customHeight="1" x14ac:dyDescent="0.2">
      <c r="B1314" s="137"/>
      <c r="C1314" s="138" t="s">
        <v>2975</v>
      </c>
      <c r="D1314" s="138" t="s">
        <v>311</v>
      </c>
      <c r="E1314" s="139" t="s">
        <v>2976</v>
      </c>
      <c r="F1314" s="140" t="s">
        <v>2977</v>
      </c>
      <c r="G1314" s="141" t="s">
        <v>2702</v>
      </c>
      <c r="H1314" s="142">
        <v>1</v>
      </c>
      <c r="I1314" s="143"/>
      <c r="J1314" s="144">
        <f>ROUND(I1314*H1314,2)</f>
        <v>0</v>
      </c>
      <c r="K1314" s="140" t="s">
        <v>366</v>
      </c>
      <c r="L1314" s="33"/>
      <c r="M1314" s="145" t="s">
        <v>1</v>
      </c>
      <c r="N1314" s="146" t="s">
        <v>46</v>
      </c>
      <c r="P1314" s="147">
        <f>O1314*H1314</f>
        <v>0</v>
      </c>
      <c r="Q1314" s="147">
        <v>0</v>
      </c>
      <c r="R1314" s="147">
        <f>Q1314*H1314</f>
        <v>0</v>
      </c>
      <c r="S1314" s="147">
        <v>0</v>
      </c>
      <c r="T1314" s="148">
        <f>S1314*H1314</f>
        <v>0</v>
      </c>
      <c r="AR1314" s="149" t="s">
        <v>346</v>
      </c>
      <c r="AT1314" s="149" t="s">
        <v>311</v>
      </c>
      <c r="AU1314" s="149" t="s">
        <v>90</v>
      </c>
      <c r="AY1314" s="17" t="s">
        <v>309</v>
      </c>
      <c r="BE1314" s="150">
        <f>IF(N1314="základní",J1314,0)</f>
        <v>0</v>
      </c>
      <c r="BF1314" s="150">
        <f>IF(N1314="snížená",J1314,0)</f>
        <v>0</v>
      </c>
      <c r="BG1314" s="150">
        <f>IF(N1314="zákl. přenesená",J1314,0)</f>
        <v>0</v>
      </c>
      <c r="BH1314" s="150">
        <f>IF(N1314="sníž. přenesená",J1314,0)</f>
        <v>0</v>
      </c>
      <c r="BI1314" s="150">
        <f>IF(N1314="nulová",J1314,0)</f>
        <v>0</v>
      </c>
      <c r="BJ1314" s="17" t="s">
        <v>88</v>
      </c>
      <c r="BK1314" s="150">
        <f>ROUND(I1314*H1314,2)</f>
        <v>0</v>
      </c>
      <c r="BL1314" s="17" t="s">
        <v>346</v>
      </c>
      <c r="BM1314" s="149" t="s">
        <v>2978</v>
      </c>
    </row>
    <row r="1315" spans="2:65" s="1" customFormat="1" ht="39" x14ac:dyDescent="0.2">
      <c r="B1315" s="33"/>
      <c r="D1315" s="155" t="s">
        <v>318</v>
      </c>
      <c r="F1315" s="156" t="s">
        <v>2704</v>
      </c>
      <c r="I1315" s="153"/>
      <c r="L1315" s="33"/>
      <c r="M1315" s="154"/>
      <c r="T1315" s="57"/>
      <c r="AT1315" s="17" t="s">
        <v>318</v>
      </c>
      <c r="AU1315" s="17" t="s">
        <v>90</v>
      </c>
    </row>
    <row r="1316" spans="2:65" s="1" customFormat="1" ht="16.5" customHeight="1" x14ac:dyDescent="0.2">
      <c r="B1316" s="137"/>
      <c r="C1316" s="138" t="s">
        <v>2979</v>
      </c>
      <c r="D1316" s="138" t="s">
        <v>311</v>
      </c>
      <c r="E1316" s="139" t="s">
        <v>2980</v>
      </c>
      <c r="F1316" s="140" t="s">
        <v>2981</v>
      </c>
      <c r="G1316" s="141" t="s">
        <v>2702</v>
      </c>
      <c r="H1316" s="142">
        <v>1</v>
      </c>
      <c r="I1316" s="143"/>
      <c r="J1316" s="144">
        <f>ROUND(I1316*H1316,2)</f>
        <v>0</v>
      </c>
      <c r="K1316" s="140" t="s">
        <v>366</v>
      </c>
      <c r="L1316" s="33"/>
      <c r="M1316" s="145" t="s">
        <v>1</v>
      </c>
      <c r="N1316" s="146" t="s">
        <v>46</v>
      </c>
      <c r="P1316" s="147">
        <f>O1316*H1316</f>
        <v>0</v>
      </c>
      <c r="Q1316" s="147">
        <v>0</v>
      </c>
      <c r="R1316" s="147">
        <f>Q1316*H1316</f>
        <v>0</v>
      </c>
      <c r="S1316" s="147">
        <v>0</v>
      </c>
      <c r="T1316" s="148">
        <f>S1316*H1316</f>
        <v>0</v>
      </c>
      <c r="AR1316" s="149" t="s">
        <v>346</v>
      </c>
      <c r="AT1316" s="149" t="s">
        <v>311</v>
      </c>
      <c r="AU1316" s="149" t="s">
        <v>90</v>
      </c>
      <c r="AY1316" s="17" t="s">
        <v>309</v>
      </c>
      <c r="BE1316" s="150">
        <f>IF(N1316="základní",J1316,0)</f>
        <v>0</v>
      </c>
      <c r="BF1316" s="150">
        <f>IF(N1316="snížená",J1316,0)</f>
        <v>0</v>
      </c>
      <c r="BG1316" s="150">
        <f>IF(N1316="zákl. přenesená",J1316,0)</f>
        <v>0</v>
      </c>
      <c r="BH1316" s="150">
        <f>IF(N1316="sníž. přenesená",J1316,0)</f>
        <v>0</v>
      </c>
      <c r="BI1316" s="150">
        <f>IF(N1316="nulová",J1316,0)</f>
        <v>0</v>
      </c>
      <c r="BJ1316" s="17" t="s">
        <v>88</v>
      </c>
      <c r="BK1316" s="150">
        <f>ROUND(I1316*H1316,2)</f>
        <v>0</v>
      </c>
      <c r="BL1316" s="17" t="s">
        <v>346</v>
      </c>
      <c r="BM1316" s="149" t="s">
        <v>2982</v>
      </c>
    </row>
    <row r="1317" spans="2:65" s="1" customFormat="1" ht="39" x14ac:dyDescent="0.2">
      <c r="B1317" s="33"/>
      <c r="D1317" s="155" t="s">
        <v>318</v>
      </c>
      <c r="F1317" s="156" t="s">
        <v>2704</v>
      </c>
      <c r="I1317" s="153"/>
      <c r="L1317" s="33"/>
      <c r="M1317" s="154"/>
      <c r="T1317" s="57"/>
      <c r="AT1317" s="17" t="s">
        <v>318</v>
      </c>
      <c r="AU1317" s="17" t="s">
        <v>90</v>
      </c>
    </row>
    <row r="1318" spans="2:65" s="1" customFormat="1" ht="16.5" customHeight="1" x14ac:dyDescent="0.2">
      <c r="B1318" s="137"/>
      <c r="C1318" s="138" t="s">
        <v>2983</v>
      </c>
      <c r="D1318" s="138" t="s">
        <v>311</v>
      </c>
      <c r="E1318" s="139" t="s">
        <v>2984</v>
      </c>
      <c r="F1318" s="140" t="s">
        <v>2985</v>
      </c>
      <c r="G1318" s="141" t="s">
        <v>2702</v>
      </c>
      <c r="H1318" s="142">
        <v>1</v>
      </c>
      <c r="I1318" s="143"/>
      <c r="J1318" s="144">
        <f>ROUND(I1318*H1318,2)</f>
        <v>0</v>
      </c>
      <c r="K1318" s="140" t="s">
        <v>366</v>
      </c>
      <c r="L1318" s="33"/>
      <c r="M1318" s="145" t="s">
        <v>1</v>
      </c>
      <c r="N1318" s="146" t="s">
        <v>46</v>
      </c>
      <c r="P1318" s="147">
        <f>O1318*H1318</f>
        <v>0</v>
      </c>
      <c r="Q1318" s="147">
        <v>0</v>
      </c>
      <c r="R1318" s="147">
        <f>Q1318*H1318</f>
        <v>0</v>
      </c>
      <c r="S1318" s="147">
        <v>0</v>
      </c>
      <c r="T1318" s="148">
        <f>S1318*H1318</f>
        <v>0</v>
      </c>
      <c r="AR1318" s="149" t="s">
        <v>346</v>
      </c>
      <c r="AT1318" s="149" t="s">
        <v>311</v>
      </c>
      <c r="AU1318" s="149" t="s">
        <v>90</v>
      </c>
      <c r="AY1318" s="17" t="s">
        <v>309</v>
      </c>
      <c r="BE1318" s="150">
        <f>IF(N1318="základní",J1318,0)</f>
        <v>0</v>
      </c>
      <c r="BF1318" s="150">
        <f>IF(N1318="snížená",J1318,0)</f>
        <v>0</v>
      </c>
      <c r="BG1318" s="150">
        <f>IF(N1318="zákl. přenesená",J1318,0)</f>
        <v>0</v>
      </c>
      <c r="BH1318" s="150">
        <f>IF(N1318="sníž. přenesená",J1318,0)</f>
        <v>0</v>
      </c>
      <c r="BI1318" s="150">
        <f>IF(N1318="nulová",J1318,0)</f>
        <v>0</v>
      </c>
      <c r="BJ1318" s="17" t="s">
        <v>88</v>
      </c>
      <c r="BK1318" s="150">
        <f>ROUND(I1318*H1318,2)</f>
        <v>0</v>
      </c>
      <c r="BL1318" s="17" t="s">
        <v>346</v>
      </c>
      <c r="BM1318" s="149" t="s">
        <v>2986</v>
      </c>
    </row>
    <row r="1319" spans="2:65" s="1" customFormat="1" ht="39" x14ac:dyDescent="0.2">
      <c r="B1319" s="33"/>
      <c r="D1319" s="155" t="s">
        <v>318</v>
      </c>
      <c r="F1319" s="156" t="s">
        <v>2704</v>
      </c>
      <c r="I1319" s="153"/>
      <c r="L1319" s="33"/>
      <c r="M1319" s="154"/>
      <c r="T1319" s="57"/>
      <c r="AT1319" s="17" t="s">
        <v>318</v>
      </c>
      <c r="AU1319" s="17" t="s">
        <v>90</v>
      </c>
    </row>
    <row r="1320" spans="2:65" s="1" customFormat="1" ht="16.5" customHeight="1" x14ac:dyDescent="0.2">
      <c r="B1320" s="137"/>
      <c r="C1320" s="138" t="s">
        <v>2987</v>
      </c>
      <c r="D1320" s="138" t="s">
        <v>311</v>
      </c>
      <c r="E1320" s="139" t="s">
        <v>2988</v>
      </c>
      <c r="F1320" s="140" t="s">
        <v>2989</v>
      </c>
      <c r="G1320" s="141" t="s">
        <v>2702</v>
      </c>
      <c r="H1320" s="142">
        <v>1</v>
      </c>
      <c r="I1320" s="143"/>
      <c r="J1320" s="144">
        <f>ROUND(I1320*H1320,2)</f>
        <v>0</v>
      </c>
      <c r="K1320" s="140" t="s">
        <v>366</v>
      </c>
      <c r="L1320" s="33"/>
      <c r="M1320" s="145" t="s">
        <v>1</v>
      </c>
      <c r="N1320" s="146" t="s">
        <v>46</v>
      </c>
      <c r="P1320" s="147">
        <f>O1320*H1320</f>
        <v>0</v>
      </c>
      <c r="Q1320" s="147">
        <v>0</v>
      </c>
      <c r="R1320" s="147">
        <f>Q1320*H1320</f>
        <v>0</v>
      </c>
      <c r="S1320" s="147">
        <v>0</v>
      </c>
      <c r="T1320" s="148">
        <f>S1320*H1320</f>
        <v>0</v>
      </c>
      <c r="AR1320" s="149" t="s">
        <v>346</v>
      </c>
      <c r="AT1320" s="149" t="s">
        <v>311</v>
      </c>
      <c r="AU1320" s="149" t="s">
        <v>90</v>
      </c>
      <c r="AY1320" s="17" t="s">
        <v>309</v>
      </c>
      <c r="BE1320" s="150">
        <f>IF(N1320="základní",J1320,0)</f>
        <v>0</v>
      </c>
      <c r="BF1320" s="150">
        <f>IF(N1320="snížená",J1320,0)</f>
        <v>0</v>
      </c>
      <c r="BG1320" s="150">
        <f>IF(N1320="zákl. přenesená",J1320,0)</f>
        <v>0</v>
      </c>
      <c r="BH1320" s="150">
        <f>IF(N1320="sníž. přenesená",J1320,0)</f>
        <v>0</v>
      </c>
      <c r="BI1320" s="150">
        <f>IF(N1320="nulová",J1320,0)</f>
        <v>0</v>
      </c>
      <c r="BJ1320" s="17" t="s">
        <v>88</v>
      </c>
      <c r="BK1320" s="150">
        <f>ROUND(I1320*H1320,2)</f>
        <v>0</v>
      </c>
      <c r="BL1320" s="17" t="s">
        <v>346</v>
      </c>
      <c r="BM1320" s="149" t="s">
        <v>2990</v>
      </c>
    </row>
    <row r="1321" spans="2:65" s="1" customFormat="1" ht="39" x14ac:dyDescent="0.2">
      <c r="B1321" s="33"/>
      <c r="D1321" s="155" t="s">
        <v>318</v>
      </c>
      <c r="F1321" s="156" t="s">
        <v>2704</v>
      </c>
      <c r="I1321" s="153"/>
      <c r="L1321" s="33"/>
      <c r="M1321" s="154"/>
      <c r="T1321" s="57"/>
      <c r="AT1321" s="17" t="s">
        <v>318</v>
      </c>
      <c r="AU1321" s="17" t="s">
        <v>90</v>
      </c>
    </row>
    <row r="1322" spans="2:65" s="1" customFormat="1" ht="16.5" customHeight="1" x14ac:dyDescent="0.2">
      <c r="B1322" s="137"/>
      <c r="C1322" s="138" t="s">
        <v>2991</v>
      </c>
      <c r="D1322" s="138" t="s">
        <v>311</v>
      </c>
      <c r="E1322" s="139" t="s">
        <v>2992</v>
      </c>
      <c r="F1322" s="140" t="s">
        <v>2993</v>
      </c>
      <c r="G1322" s="141" t="s">
        <v>2702</v>
      </c>
      <c r="H1322" s="142">
        <v>1</v>
      </c>
      <c r="I1322" s="143"/>
      <c r="J1322" s="144">
        <f>ROUND(I1322*H1322,2)</f>
        <v>0</v>
      </c>
      <c r="K1322" s="140" t="s">
        <v>366</v>
      </c>
      <c r="L1322" s="33"/>
      <c r="M1322" s="145" t="s">
        <v>1</v>
      </c>
      <c r="N1322" s="146" t="s">
        <v>46</v>
      </c>
      <c r="P1322" s="147">
        <f>O1322*H1322</f>
        <v>0</v>
      </c>
      <c r="Q1322" s="147">
        <v>0</v>
      </c>
      <c r="R1322" s="147">
        <f>Q1322*H1322</f>
        <v>0</v>
      </c>
      <c r="S1322" s="147">
        <v>0</v>
      </c>
      <c r="T1322" s="148">
        <f>S1322*H1322</f>
        <v>0</v>
      </c>
      <c r="AR1322" s="149" t="s">
        <v>346</v>
      </c>
      <c r="AT1322" s="149" t="s">
        <v>311</v>
      </c>
      <c r="AU1322" s="149" t="s">
        <v>90</v>
      </c>
      <c r="AY1322" s="17" t="s">
        <v>309</v>
      </c>
      <c r="BE1322" s="150">
        <f>IF(N1322="základní",J1322,0)</f>
        <v>0</v>
      </c>
      <c r="BF1322" s="150">
        <f>IF(N1322="snížená",J1322,0)</f>
        <v>0</v>
      </c>
      <c r="BG1322" s="150">
        <f>IF(N1322="zákl. přenesená",J1322,0)</f>
        <v>0</v>
      </c>
      <c r="BH1322" s="150">
        <f>IF(N1322="sníž. přenesená",J1322,0)</f>
        <v>0</v>
      </c>
      <c r="BI1322" s="150">
        <f>IF(N1322="nulová",J1322,0)</f>
        <v>0</v>
      </c>
      <c r="BJ1322" s="17" t="s">
        <v>88</v>
      </c>
      <c r="BK1322" s="150">
        <f>ROUND(I1322*H1322,2)</f>
        <v>0</v>
      </c>
      <c r="BL1322" s="17" t="s">
        <v>346</v>
      </c>
      <c r="BM1322" s="149" t="s">
        <v>2994</v>
      </c>
    </row>
    <row r="1323" spans="2:65" s="1" customFormat="1" ht="39" x14ac:dyDescent="0.2">
      <c r="B1323" s="33"/>
      <c r="D1323" s="155" t="s">
        <v>318</v>
      </c>
      <c r="F1323" s="156" t="s">
        <v>2704</v>
      </c>
      <c r="I1323" s="153"/>
      <c r="L1323" s="33"/>
      <c r="M1323" s="154"/>
      <c r="T1323" s="57"/>
      <c r="AT1323" s="17" t="s">
        <v>318</v>
      </c>
      <c r="AU1323" s="17" t="s">
        <v>90</v>
      </c>
    </row>
    <row r="1324" spans="2:65" s="1" customFormat="1" ht="16.5" customHeight="1" x14ac:dyDescent="0.2">
      <c r="B1324" s="137"/>
      <c r="C1324" s="138" t="s">
        <v>2995</v>
      </c>
      <c r="D1324" s="138" t="s">
        <v>311</v>
      </c>
      <c r="E1324" s="139" t="s">
        <v>2996</v>
      </c>
      <c r="F1324" s="140" t="s">
        <v>2997</v>
      </c>
      <c r="G1324" s="141" t="s">
        <v>2702</v>
      </c>
      <c r="H1324" s="142">
        <v>1</v>
      </c>
      <c r="I1324" s="143"/>
      <c r="J1324" s="144">
        <f>ROUND(I1324*H1324,2)</f>
        <v>0</v>
      </c>
      <c r="K1324" s="140" t="s">
        <v>366</v>
      </c>
      <c r="L1324" s="33"/>
      <c r="M1324" s="145" t="s">
        <v>1</v>
      </c>
      <c r="N1324" s="146" t="s">
        <v>46</v>
      </c>
      <c r="P1324" s="147">
        <f>O1324*H1324</f>
        <v>0</v>
      </c>
      <c r="Q1324" s="147">
        <v>0</v>
      </c>
      <c r="R1324" s="147">
        <f>Q1324*H1324</f>
        <v>0</v>
      </c>
      <c r="S1324" s="147">
        <v>0</v>
      </c>
      <c r="T1324" s="148">
        <f>S1324*H1324</f>
        <v>0</v>
      </c>
      <c r="AR1324" s="149" t="s">
        <v>346</v>
      </c>
      <c r="AT1324" s="149" t="s">
        <v>311</v>
      </c>
      <c r="AU1324" s="149" t="s">
        <v>90</v>
      </c>
      <c r="AY1324" s="17" t="s">
        <v>309</v>
      </c>
      <c r="BE1324" s="150">
        <f>IF(N1324="základní",J1324,0)</f>
        <v>0</v>
      </c>
      <c r="BF1324" s="150">
        <f>IF(N1324="snížená",J1324,0)</f>
        <v>0</v>
      </c>
      <c r="BG1324" s="150">
        <f>IF(N1324="zákl. přenesená",J1324,0)</f>
        <v>0</v>
      </c>
      <c r="BH1324" s="150">
        <f>IF(N1324="sníž. přenesená",J1324,0)</f>
        <v>0</v>
      </c>
      <c r="BI1324" s="150">
        <f>IF(N1324="nulová",J1324,0)</f>
        <v>0</v>
      </c>
      <c r="BJ1324" s="17" t="s">
        <v>88</v>
      </c>
      <c r="BK1324" s="150">
        <f>ROUND(I1324*H1324,2)</f>
        <v>0</v>
      </c>
      <c r="BL1324" s="17" t="s">
        <v>346</v>
      </c>
      <c r="BM1324" s="149" t="s">
        <v>2998</v>
      </c>
    </row>
    <row r="1325" spans="2:65" s="1" customFormat="1" ht="39" x14ac:dyDescent="0.2">
      <c r="B1325" s="33"/>
      <c r="D1325" s="155" t="s">
        <v>318</v>
      </c>
      <c r="F1325" s="156" t="s">
        <v>2704</v>
      </c>
      <c r="I1325" s="153"/>
      <c r="L1325" s="33"/>
      <c r="M1325" s="154"/>
      <c r="T1325" s="57"/>
      <c r="AT1325" s="17" t="s">
        <v>318</v>
      </c>
      <c r="AU1325" s="17" t="s">
        <v>90</v>
      </c>
    </row>
    <row r="1326" spans="2:65" s="1" customFormat="1" ht="16.5" customHeight="1" x14ac:dyDescent="0.2">
      <c r="B1326" s="137"/>
      <c r="C1326" s="138" t="s">
        <v>2999</v>
      </c>
      <c r="D1326" s="138" t="s">
        <v>311</v>
      </c>
      <c r="E1326" s="139" t="s">
        <v>3000</v>
      </c>
      <c r="F1326" s="140" t="s">
        <v>3001</v>
      </c>
      <c r="G1326" s="141" t="s">
        <v>2702</v>
      </c>
      <c r="H1326" s="142">
        <v>1</v>
      </c>
      <c r="I1326" s="143"/>
      <c r="J1326" s="144">
        <f>ROUND(I1326*H1326,2)</f>
        <v>0</v>
      </c>
      <c r="K1326" s="140" t="s">
        <v>366</v>
      </c>
      <c r="L1326" s="33"/>
      <c r="M1326" s="145" t="s">
        <v>1</v>
      </c>
      <c r="N1326" s="146" t="s">
        <v>46</v>
      </c>
      <c r="P1326" s="147">
        <f>O1326*H1326</f>
        <v>0</v>
      </c>
      <c r="Q1326" s="147">
        <v>0</v>
      </c>
      <c r="R1326" s="147">
        <f>Q1326*H1326</f>
        <v>0</v>
      </c>
      <c r="S1326" s="147">
        <v>0</v>
      </c>
      <c r="T1326" s="148">
        <f>S1326*H1326</f>
        <v>0</v>
      </c>
      <c r="AR1326" s="149" t="s">
        <v>346</v>
      </c>
      <c r="AT1326" s="149" t="s">
        <v>311</v>
      </c>
      <c r="AU1326" s="149" t="s">
        <v>90</v>
      </c>
      <c r="AY1326" s="17" t="s">
        <v>309</v>
      </c>
      <c r="BE1326" s="150">
        <f>IF(N1326="základní",J1326,0)</f>
        <v>0</v>
      </c>
      <c r="BF1326" s="150">
        <f>IF(N1326="snížená",J1326,0)</f>
        <v>0</v>
      </c>
      <c r="BG1326" s="150">
        <f>IF(N1326="zákl. přenesená",J1326,0)</f>
        <v>0</v>
      </c>
      <c r="BH1326" s="150">
        <f>IF(N1326="sníž. přenesená",J1326,0)</f>
        <v>0</v>
      </c>
      <c r="BI1326" s="150">
        <f>IF(N1326="nulová",J1326,0)</f>
        <v>0</v>
      </c>
      <c r="BJ1326" s="17" t="s">
        <v>88</v>
      </c>
      <c r="BK1326" s="150">
        <f>ROUND(I1326*H1326,2)</f>
        <v>0</v>
      </c>
      <c r="BL1326" s="17" t="s">
        <v>346</v>
      </c>
      <c r="BM1326" s="149" t="s">
        <v>3002</v>
      </c>
    </row>
    <row r="1327" spans="2:65" s="1" customFormat="1" ht="39" x14ac:dyDescent="0.2">
      <c r="B1327" s="33"/>
      <c r="D1327" s="155" t="s">
        <v>318</v>
      </c>
      <c r="F1327" s="156" t="s">
        <v>2704</v>
      </c>
      <c r="I1327" s="153"/>
      <c r="L1327" s="33"/>
      <c r="M1327" s="154"/>
      <c r="T1327" s="57"/>
      <c r="AT1327" s="17" t="s">
        <v>318</v>
      </c>
      <c r="AU1327" s="17" t="s">
        <v>90</v>
      </c>
    </row>
    <row r="1328" spans="2:65" s="1" customFormat="1" ht="16.5" customHeight="1" x14ac:dyDescent="0.2">
      <c r="B1328" s="137"/>
      <c r="C1328" s="138" t="s">
        <v>3003</v>
      </c>
      <c r="D1328" s="138" t="s">
        <v>311</v>
      </c>
      <c r="E1328" s="139" t="s">
        <v>3004</v>
      </c>
      <c r="F1328" s="140" t="s">
        <v>3005</v>
      </c>
      <c r="G1328" s="141" t="s">
        <v>2702</v>
      </c>
      <c r="H1328" s="142">
        <v>1</v>
      </c>
      <c r="I1328" s="143"/>
      <c r="J1328" s="144">
        <f>ROUND(I1328*H1328,2)</f>
        <v>0</v>
      </c>
      <c r="K1328" s="140" t="s">
        <v>366</v>
      </c>
      <c r="L1328" s="33"/>
      <c r="M1328" s="145" t="s">
        <v>1</v>
      </c>
      <c r="N1328" s="146" t="s">
        <v>46</v>
      </c>
      <c r="P1328" s="147">
        <f>O1328*H1328</f>
        <v>0</v>
      </c>
      <c r="Q1328" s="147">
        <v>0</v>
      </c>
      <c r="R1328" s="147">
        <f>Q1328*H1328</f>
        <v>0</v>
      </c>
      <c r="S1328" s="147">
        <v>0</v>
      </c>
      <c r="T1328" s="148">
        <f>S1328*H1328</f>
        <v>0</v>
      </c>
      <c r="AR1328" s="149" t="s">
        <v>346</v>
      </c>
      <c r="AT1328" s="149" t="s">
        <v>311</v>
      </c>
      <c r="AU1328" s="149" t="s">
        <v>90</v>
      </c>
      <c r="AY1328" s="17" t="s">
        <v>309</v>
      </c>
      <c r="BE1328" s="150">
        <f>IF(N1328="základní",J1328,0)</f>
        <v>0</v>
      </c>
      <c r="BF1328" s="150">
        <f>IF(N1328="snížená",J1328,0)</f>
        <v>0</v>
      </c>
      <c r="BG1328" s="150">
        <f>IF(N1328="zákl. přenesená",J1328,0)</f>
        <v>0</v>
      </c>
      <c r="BH1328" s="150">
        <f>IF(N1328="sníž. přenesená",J1328,0)</f>
        <v>0</v>
      </c>
      <c r="BI1328" s="150">
        <f>IF(N1328="nulová",J1328,0)</f>
        <v>0</v>
      </c>
      <c r="BJ1328" s="17" t="s">
        <v>88</v>
      </c>
      <c r="BK1328" s="150">
        <f>ROUND(I1328*H1328,2)</f>
        <v>0</v>
      </c>
      <c r="BL1328" s="17" t="s">
        <v>346</v>
      </c>
      <c r="BM1328" s="149" t="s">
        <v>3006</v>
      </c>
    </row>
    <row r="1329" spans="2:65" s="1" customFormat="1" ht="39" x14ac:dyDescent="0.2">
      <c r="B1329" s="33"/>
      <c r="D1329" s="155" t="s">
        <v>318</v>
      </c>
      <c r="F1329" s="156" t="s">
        <v>2704</v>
      </c>
      <c r="I1329" s="153"/>
      <c r="L1329" s="33"/>
      <c r="M1329" s="154"/>
      <c r="T1329" s="57"/>
      <c r="AT1329" s="17" t="s">
        <v>318</v>
      </c>
      <c r="AU1329" s="17" t="s">
        <v>90</v>
      </c>
    </row>
    <row r="1330" spans="2:65" s="1" customFormat="1" ht="16.5" customHeight="1" x14ac:dyDescent="0.2">
      <c r="B1330" s="137"/>
      <c r="C1330" s="138" t="s">
        <v>3007</v>
      </c>
      <c r="D1330" s="138" t="s">
        <v>311</v>
      </c>
      <c r="E1330" s="139" t="s">
        <v>3008</v>
      </c>
      <c r="F1330" s="140" t="s">
        <v>3009</v>
      </c>
      <c r="G1330" s="141" t="s">
        <v>2702</v>
      </c>
      <c r="H1330" s="142">
        <v>1</v>
      </c>
      <c r="I1330" s="143"/>
      <c r="J1330" s="144">
        <f>ROUND(I1330*H1330,2)</f>
        <v>0</v>
      </c>
      <c r="K1330" s="140" t="s">
        <v>366</v>
      </c>
      <c r="L1330" s="33"/>
      <c r="M1330" s="145" t="s">
        <v>1</v>
      </c>
      <c r="N1330" s="146" t="s">
        <v>46</v>
      </c>
      <c r="P1330" s="147">
        <f>O1330*H1330</f>
        <v>0</v>
      </c>
      <c r="Q1330" s="147">
        <v>0</v>
      </c>
      <c r="R1330" s="147">
        <f>Q1330*H1330</f>
        <v>0</v>
      </c>
      <c r="S1330" s="147">
        <v>0</v>
      </c>
      <c r="T1330" s="148">
        <f>S1330*H1330</f>
        <v>0</v>
      </c>
      <c r="AR1330" s="149" t="s">
        <v>346</v>
      </c>
      <c r="AT1330" s="149" t="s">
        <v>311</v>
      </c>
      <c r="AU1330" s="149" t="s">
        <v>90</v>
      </c>
      <c r="AY1330" s="17" t="s">
        <v>309</v>
      </c>
      <c r="BE1330" s="150">
        <f>IF(N1330="základní",J1330,0)</f>
        <v>0</v>
      </c>
      <c r="BF1330" s="150">
        <f>IF(N1330="snížená",J1330,0)</f>
        <v>0</v>
      </c>
      <c r="BG1330" s="150">
        <f>IF(N1330="zákl. přenesená",J1330,0)</f>
        <v>0</v>
      </c>
      <c r="BH1330" s="150">
        <f>IF(N1330="sníž. přenesená",J1330,0)</f>
        <v>0</v>
      </c>
      <c r="BI1330" s="150">
        <f>IF(N1330="nulová",J1330,0)</f>
        <v>0</v>
      </c>
      <c r="BJ1330" s="17" t="s">
        <v>88</v>
      </c>
      <c r="BK1330" s="150">
        <f>ROUND(I1330*H1330,2)</f>
        <v>0</v>
      </c>
      <c r="BL1330" s="17" t="s">
        <v>346</v>
      </c>
      <c r="BM1330" s="149" t="s">
        <v>3010</v>
      </c>
    </row>
    <row r="1331" spans="2:65" s="1" customFormat="1" ht="39" x14ac:dyDescent="0.2">
      <c r="B1331" s="33"/>
      <c r="D1331" s="155" t="s">
        <v>318</v>
      </c>
      <c r="F1331" s="156" t="s">
        <v>2704</v>
      </c>
      <c r="I1331" s="153"/>
      <c r="L1331" s="33"/>
      <c r="M1331" s="154"/>
      <c r="T1331" s="57"/>
      <c r="AT1331" s="17" t="s">
        <v>318</v>
      </c>
      <c r="AU1331" s="17" t="s">
        <v>90</v>
      </c>
    </row>
    <row r="1332" spans="2:65" s="1" customFormat="1" ht="16.5" customHeight="1" x14ac:dyDescent="0.2">
      <c r="B1332" s="137"/>
      <c r="C1332" s="138" t="s">
        <v>3011</v>
      </c>
      <c r="D1332" s="138" t="s">
        <v>311</v>
      </c>
      <c r="E1332" s="139" t="s">
        <v>3012</v>
      </c>
      <c r="F1332" s="140" t="s">
        <v>3013</v>
      </c>
      <c r="G1332" s="141" t="s">
        <v>2702</v>
      </c>
      <c r="H1332" s="142">
        <v>1</v>
      </c>
      <c r="I1332" s="143"/>
      <c r="J1332" s="144">
        <f>ROUND(I1332*H1332,2)</f>
        <v>0</v>
      </c>
      <c r="K1332" s="140" t="s">
        <v>366</v>
      </c>
      <c r="L1332" s="33"/>
      <c r="M1332" s="145" t="s">
        <v>1</v>
      </c>
      <c r="N1332" s="146" t="s">
        <v>46</v>
      </c>
      <c r="P1332" s="147">
        <f>O1332*H1332</f>
        <v>0</v>
      </c>
      <c r="Q1332" s="147">
        <v>0</v>
      </c>
      <c r="R1332" s="147">
        <f>Q1332*H1332</f>
        <v>0</v>
      </c>
      <c r="S1332" s="147">
        <v>0</v>
      </c>
      <c r="T1332" s="148">
        <f>S1332*H1332</f>
        <v>0</v>
      </c>
      <c r="AR1332" s="149" t="s">
        <v>346</v>
      </c>
      <c r="AT1332" s="149" t="s">
        <v>311</v>
      </c>
      <c r="AU1332" s="149" t="s">
        <v>90</v>
      </c>
      <c r="AY1332" s="17" t="s">
        <v>309</v>
      </c>
      <c r="BE1332" s="150">
        <f>IF(N1332="základní",J1332,0)</f>
        <v>0</v>
      </c>
      <c r="BF1332" s="150">
        <f>IF(N1332="snížená",J1332,0)</f>
        <v>0</v>
      </c>
      <c r="BG1332" s="150">
        <f>IF(N1332="zákl. přenesená",J1332,0)</f>
        <v>0</v>
      </c>
      <c r="BH1332" s="150">
        <f>IF(N1332="sníž. přenesená",J1332,0)</f>
        <v>0</v>
      </c>
      <c r="BI1332" s="150">
        <f>IF(N1332="nulová",J1332,0)</f>
        <v>0</v>
      </c>
      <c r="BJ1332" s="17" t="s">
        <v>88</v>
      </c>
      <c r="BK1332" s="150">
        <f>ROUND(I1332*H1332,2)</f>
        <v>0</v>
      </c>
      <c r="BL1332" s="17" t="s">
        <v>346</v>
      </c>
      <c r="BM1332" s="149" t="s">
        <v>3014</v>
      </c>
    </row>
    <row r="1333" spans="2:65" s="1" customFormat="1" ht="39" x14ac:dyDescent="0.2">
      <c r="B1333" s="33"/>
      <c r="D1333" s="155" t="s">
        <v>318</v>
      </c>
      <c r="F1333" s="156" t="s">
        <v>2704</v>
      </c>
      <c r="I1333" s="153"/>
      <c r="L1333" s="33"/>
      <c r="M1333" s="154"/>
      <c r="T1333" s="57"/>
      <c r="AT1333" s="17" t="s">
        <v>318</v>
      </c>
      <c r="AU1333" s="17" t="s">
        <v>90</v>
      </c>
    </row>
    <row r="1334" spans="2:65" s="1" customFormat="1" ht="16.5" customHeight="1" x14ac:dyDescent="0.2">
      <c r="B1334" s="137"/>
      <c r="C1334" s="138" t="s">
        <v>3015</v>
      </c>
      <c r="D1334" s="138" t="s">
        <v>311</v>
      </c>
      <c r="E1334" s="139" t="s">
        <v>3016</v>
      </c>
      <c r="F1334" s="140" t="s">
        <v>3017</v>
      </c>
      <c r="G1334" s="141" t="s">
        <v>2702</v>
      </c>
      <c r="H1334" s="142">
        <v>1</v>
      </c>
      <c r="I1334" s="143"/>
      <c r="J1334" s="144">
        <f>ROUND(I1334*H1334,2)</f>
        <v>0</v>
      </c>
      <c r="K1334" s="140" t="s">
        <v>366</v>
      </c>
      <c r="L1334" s="33"/>
      <c r="M1334" s="145" t="s">
        <v>1</v>
      </c>
      <c r="N1334" s="146" t="s">
        <v>46</v>
      </c>
      <c r="P1334" s="147">
        <f>O1334*H1334</f>
        <v>0</v>
      </c>
      <c r="Q1334" s="147">
        <v>0</v>
      </c>
      <c r="R1334" s="147">
        <f>Q1334*H1334</f>
        <v>0</v>
      </c>
      <c r="S1334" s="147">
        <v>0</v>
      </c>
      <c r="T1334" s="148">
        <f>S1334*H1334</f>
        <v>0</v>
      </c>
      <c r="AR1334" s="149" t="s">
        <v>346</v>
      </c>
      <c r="AT1334" s="149" t="s">
        <v>311</v>
      </c>
      <c r="AU1334" s="149" t="s">
        <v>90</v>
      </c>
      <c r="AY1334" s="17" t="s">
        <v>309</v>
      </c>
      <c r="BE1334" s="150">
        <f>IF(N1334="základní",J1334,0)</f>
        <v>0</v>
      </c>
      <c r="BF1334" s="150">
        <f>IF(N1334="snížená",J1334,0)</f>
        <v>0</v>
      </c>
      <c r="BG1334" s="150">
        <f>IF(N1334="zákl. přenesená",J1334,0)</f>
        <v>0</v>
      </c>
      <c r="BH1334" s="150">
        <f>IF(N1334="sníž. přenesená",J1334,0)</f>
        <v>0</v>
      </c>
      <c r="BI1334" s="150">
        <f>IF(N1334="nulová",J1334,0)</f>
        <v>0</v>
      </c>
      <c r="BJ1334" s="17" t="s">
        <v>88</v>
      </c>
      <c r="BK1334" s="150">
        <f>ROUND(I1334*H1334,2)</f>
        <v>0</v>
      </c>
      <c r="BL1334" s="17" t="s">
        <v>346</v>
      </c>
      <c r="BM1334" s="149" t="s">
        <v>3018</v>
      </c>
    </row>
    <row r="1335" spans="2:65" s="1" customFormat="1" ht="39" x14ac:dyDescent="0.2">
      <c r="B1335" s="33"/>
      <c r="D1335" s="155" t="s">
        <v>318</v>
      </c>
      <c r="F1335" s="156" t="s">
        <v>2704</v>
      </c>
      <c r="I1335" s="153"/>
      <c r="L1335" s="33"/>
      <c r="M1335" s="154"/>
      <c r="T1335" s="57"/>
      <c r="AT1335" s="17" t="s">
        <v>318</v>
      </c>
      <c r="AU1335" s="17" t="s">
        <v>90</v>
      </c>
    </row>
    <row r="1336" spans="2:65" s="1" customFormat="1" ht="16.5" customHeight="1" x14ac:dyDescent="0.2">
      <c r="B1336" s="137"/>
      <c r="C1336" s="138" t="s">
        <v>3019</v>
      </c>
      <c r="D1336" s="138" t="s">
        <v>311</v>
      </c>
      <c r="E1336" s="139" t="s">
        <v>3020</v>
      </c>
      <c r="F1336" s="140" t="s">
        <v>3021</v>
      </c>
      <c r="G1336" s="141" t="s">
        <v>2702</v>
      </c>
      <c r="H1336" s="142">
        <v>1</v>
      </c>
      <c r="I1336" s="143"/>
      <c r="J1336" s="144">
        <f>ROUND(I1336*H1336,2)</f>
        <v>0</v>
      </c>
      <c r="K1336" s="140" t="s">
        <v>366</v>
      </c>
      <c r="L1336" s="33"/>
      <c r="M1336" s="145" t="s">
        <v>1</v>
      </c>
      <c r="N1336" s="146" t="s">
        <v>46</v>
      </c>
      <c r="P1336" s="147">
        <f>O1336*H1336</f>
        <v>0</v>
      </c>
      <c r="Q1336" s="147">
        <v>0</v>
      </c>
      <c r="R1336" s="147">
        <f>Q1336*H1336</f>
        <v>0</v>
      </c>
      <c r="S1336" s="147">
        <v>0</v>
      </c>
      <c r="T1336" s="148">
        <f>S1336*H1336</f>
        <v>0</v>
      </c>
      <c r="AR1336" s="149" t="s">
        <v>346</v>
      </c>
      <c r="AT1336" s="149" t="s">
        <v>311</v>
      </c>
      <c r="AU1336" s="149" t="s">
        <v>90</v>
      </c>
      <c r="AY1336" s="17" t="s">
        <v>309</v>
      </c>
      <c r="BE1336" s="150">
        <f>IF(N1336="základní",J1336,0)</f>
        <v>0</v>
      </c>
      <c r="BF1336" s="150">
        <f>IF(N1336="snížená",J1336,0)</f>
        <v>0</v>
      </c>
      <c r="BG1336" s="150">
        <f>IF(N1336="zákl. přenesená",J1336,0)</f>
        <v>0</v>
      </c>
      <c r="BH1336" s="150">
        <f>IF(N1336="sníž. přenesená",J1336,0)</f>
        <v>0</v>
      </c>
      <c r="BI1336" s="150">
        <f>IF(N1336="nulová",J1336,0)</f>
        <v>0</v>
      </c>
      <c r="BJ1336" s="17" t="s">
        <v>88</v>
      </c>
      <c r="BK1336" s="150">
        <f>ROUND(I1336*H1336,2)</f>
        <v>0</v>
      </c>
      <c r="BL1336" s="17" t="s">
        <v>346</v>
      </c>
      <c r="BM1336" s="149" t="s">
        <v>3022</v>
      </c>
    </row>
    <row r="1337" spans="2:65" s="1" customFormat="1" ht="39" x14ac:dyDescent="0.2">
      <c r="B1337" s="33"/>
      <c r="D1337" s="155" t="s">
        <v>318</v>
      </c>
      <c r="F1337" s="156" t="s">
        <v>2704</v>
      </c>
      <c r="I1337" s="153"/>
      <c r="L1337" s="33"/>
      <c r="M1337" s="154"/>
      <c r="T1337" s="57"/>
      <c r="AT1337" s="17" t="s">
        <v>318</v>
      </c>
      <c r="AU1337" s="17" t="s">
        <v>90</v>
      </c>
    </row>
    <row r="1338" spans="2:65" s="1" customFormat="1" ht="16.5" customHeight="1" x14ac:dyDescent="0.2">
      <c r="B1338" s="137"/>
      <c r="C1338" s="138" t="s">
        <v>3023</v>
      </c>
      <c r="D1338" s="138" t="s">
        <v>311</v>
      </c>
      <c r="E1338" s="139" t="s">
        <v>3024</v>
      </c>
      <c r="F1338" s="140" t="s">
        <v>3025</v>
      </c>
      <c r="G1338" s="141" t="s">
        <v>2702</v>
      </c>
      <c r="H1338" s="142">
        <v>1</v>
      </c>
      <c r="I1338" s="143"/>
      <c r="J1338" s="144">
        <f>ROUND(I1338*H1338,2)</f>
        <v>0</v>
      </c>
      <c r="K1338" s="140" t="s">
        <v>366</v>
      </c>
      <c r="L1338" s="33"/>
      <c r="M1338" s="145" t="s">
        <v>1</v>
      </c>
      <c r="N1338" s="146" t="s">
        <v>46</v>
      </c>
      <c r="P1338" s="147">
        <f>O1338*H1338</f>
        <v>0</v>
      </c>
      <c r="Q1338" s="147">
        <v>0</v>
      </c>
      <c r="R1338" s="147">
        <f>Q1338*H1338</f>
        <v>0</v>
      </c>
      <c r="S1338" s="147">
        <v>0</v>
      </c>
      <c r="T1338" s="148">
        <f>S1338*H1338</f>
        <v>0</v>
      </c>
      <c r="AR1338" s="149" t="s">
        <v>346</v>
      </c>
      <c r="AT1338" s="149" t="s">
        <v>311</v>
      </c>
      <c r="AU1338" s="149" t="s">
        <v>90</v>
      </c>
      <c r="AY1338" s="17" t="s">
        <v>309</v>
      </c>
      <c r="BE1338" s="150">
        <f>IF(N1338="základní",J1338,0)</f>
        <v>0</v>
      </c>
      <c r="BF1338" s="150">
        <f>IF(N1338="snížená",J1338,0)</f>
        <v>0</v>
      </c>
      <c r="BG1338" s="150">
        <f>IF(N1338="zákl. přenesená",J1338,0)</f>
        <v>0</v>
      </c>
      <c r="BH1338" s="150">
        <f>IF(N1338="sníž. přenesená",J1338,0)</f>
        <v>0</v>
      </c>
      <c r="BI1338" s="150">
        <f>IF(N1338="nulová",J1338,0)</f>
        <v>0</v>
      </c>
      <c r="BJ1338" s="17" t="s">
        <v>88</v>
      </c>
      <c r="BK1338" s="150">
        <f>ROUND(I1338*H1338,2)</f>
        <v>0</v>
      </c>
      <c r="BL1338" s="17" t="s">
        <v>346</v>
      </c>
      <c r="BM1338" s="149" t="s">
        <v>3026</v>
      </c>
    </row>
    <row r="1339" spans="2:65" s="1" customFormat="1" ht="39" x14ac:dyDescent="0.2">
      <c r="B1339" s="33"/>
      <c r="D1339" s="155" t="s">
        <v>318</v>
      </c>
      <c r="F1339" s="156" t="s">
        <v>2704</v>
      </c>
      <c r="I1339" s="153"/>
      <c r="L1339" s="33"/>
      <c r="M1339" s="154"/>
      <c r="T1339" s="57"/>
      <c r="AT1339" s="17" t="s">
        <v>318</v>
      </c>
      <c r="AU1339" s="17" t="s">
        <v>90</v>
      </c>
    </row>
    <row r="1340" spans="2:65" s="1" customFormat="1" ht="16.5" customHeight="1" x14ac:dyDescent="0.2">
      <c r="B1340" s="137"/>
      <c r="C1340" s="138" t="s">
        <v>3027</v>
      </c>
      <c r="D1340" s="138" t="s">
        <v>311</v>
      </c>
      <c r="E1340" s="139" t="s">
        <v>3028</v>
      </c>
      <c r="F1340" s="140" t="s">
        <v>3029</v>
      </c>
      <c r="G1340" s="141" t="s">
        <v>2702</v>
      </c>
      <c r="H1340" s="142">
        <v>1</v>
      </c>
      <c r="I1340" s="143"/>
      <c r="J1340" s="144">
        <f>ROUND(I1340*H1340,2)</f>
        <v>0</v>
      </c>
      <c r="K1340" s="140" t="s">
        <v>366</v>
      </c>
      <c r="L1340" s="33"/>
      <c r="M1340" s="145" t="s">
        <v>1</v>
      </c>
      <c r="N1340" s="146" t="s">
        <v>46</v>
      </c>
      <c r="P1340" s="147">
        <f>O1340*H1340</f>
        <v>0</v>
      </c>
      <c r="Q1340" s="147">
        <v>0</v>
      </c>
      <c r="R1340" s="147">
        <f>Q1340*H1340</f>
        <v>0</v>
      </c>
      <c r="S1340" s="147">
        <v>0</v>
      </c>
      <c r="T1340" s="148">
        <f>S1340*H1340</f>
        <v>0</v>
      </c>
      <c r="AR1340" s="149" t="s">
        <v>346</v>
      </c>
      <c r="AT1340" s="149" t="s">
        <v>311</v>
      </c>
      <c r="AU1340" s="149" t="s">
        <v>90</v>
      </c>
      <c r="AY1340" s="17" t="s">
        <v>309</v>
      </c>
      <c r="BE1340" s="150">
        <f>IF(N1340="základní",J1340,0)</f>
        <v>0</v>
      </c>
      <c r="BF1340" s="150">
        <f>IF(N1340="snížená",J1340,0)</f>
        <v>0</v>
      </c>
      <c r="BG1340" s="150">
        <f>IF(N1340="zákl. přenesená",J1340,0)</f>
        <v>0</v>
      </c>
      <c r="BH1340" s="150">
        <f>IF(N1340="sníž. přenesená",J1340,0)</f>
        <v>0</v>
      </c>
      <c r="BI1340" s="150">
        <f>IF(N1340="nulová",J1340,0)</f>
        <v>0</v>
      </c>
      <c r="BJ1340" s="17" t="s">
        <v>88</v>
      </c>
      <c r="BK1340" s="150">
        <f>ROUND(I1340*H1340,2)</f>
        <v>0</v>
      </c>
      <c r="BL1340" s="17" t="s">
        <v>346</v>
      </c>
      <c r="BM1340" s="149" t="s">
        <v>3030</v>
      </c>
    </row>
    <row r="1341" spans="2:65" s="1" customFormat="1" ht="39" x14ac:dyDescent="0.2">
      <c r="B1341" s="33"/>
      <c r="D1341" s="155" t="s">
        <v>318</v>
      </c>
      <c r="F1341" s="156" t="s">
        <v>2704</v>
      </c>
      <c r="I1341" s="153"/>
      <c r="L1341" s="33"/>
      <c r="M1341" s="154"/>
      <c r="T1341" s="57"/>
      <c r="AT1341" s="17" t="s">
        <v>318</v>
      </c>
      <c r="AU1341" s="17" t="s">
        <v>90</v>
      </c>
    </row>
    <row r="1342" spans="2:65" s="1" customFormat="1" ht="16.5" customHeight="1" x14ac:dyDescent="0.2">
      <c r="B1342" s="137"/>
      <c r="C1342" s="138" t="s">
        <v>3031</v>
      </c>
      <c r="D1342" s="138" t="s">
        <v>311</v>
      </c>
      <c r="E1342" s="139" t="s">
        <v>3032</v>
      </c>
      <c r="F1342" s="140" t="s">
        <v>3033</v>
      </c>
      <c r="G1342" s="141" t="s">
        <v>2702</v>
      </c>
      <c r="H1342" s="142">
        <v>1</v>
      </c>
      <c r="I1342" s="143"/>
      <c r="J1342" s="144">
        <f>ROUND(I1342*H1342,2)</f>
        <v>0</v>
      </c>
      <c r="K1342" s="140" t="s">
        <v>366</v>
      </c>
      <c r="L1342" s="33"/>
      <c r="M1342" s="145" t="s">
        <v>1</v>
      </c>
      <c r="N1342" s="146" t="s">
        <v>46</v>
      </c>
      <c r="P1342" s="147">
        <f>O1342*H1342</f>
        <v>0</v>
      </c>
      <c r="Q1342" s="147">
        <v>0</v>
      </c>
      <c r="R1342" s="147">
        <f>Q1342*H1342</f>
        <v>0</v>
      </c>
      <c r="S1342" s="147">
        <v>0</v>
      </c>
      <c r="T1342" s="148">
        <f>S1342*H1342</f>
        <v>0</v>
      </c>
      <c r="AR1342" s="149" t="s">
        <v>346</v>
      </c>
      <c r="AT1342" s="149" t="s">
        <v>311</v>
      </c>
      <c r="AU1342" s="149" t="s">
        <v>90</v>
      </c>
      <c r="AY1342" s="17" t="s">
        <v>309</v>
      </c>
      <c r="BE1342" s="150">
        <f>IF(N1342="základní",J1342,0)</f>
        <v>0</v>
      </c>
      <c r="BF1342" s="150">
        <f>IF(N1342="snížená",J1342,0)</f>
        <v>0</v>
      </c>
      <c r="BG1342" s="150">
        <f>IF(N1342="zákl. přenesená",J1342,0)</f>
        <v>0</v>
      </c>
      <c r="BH1342" s="150">
        <f>IF(N1342="sníž. přenesená",J1342,0)</f>
        <v>0</v>
      </c>
      <c r="BI1342" s="150">
        <f>IF(N1342="nulová",J1342,0)</f>
        <v>0</v>
      </c>
      <c r="BJ1342" s="17" t="s">
        <v>88</v>
      </c>
      <c r="BK1342" s="150">
        <f>ROUND(I1342*H1342,2)</f>
        <v>0</v>
      </c>
      <c r="BL1342" s="17" t="s">
        <v>346</v>
      </c>
      <c r="BM1342" s="149" t="s">
        <v>3034</v>
      </c>
    </row>
    <row r="1343" spans="2:65" s="1" customFormat="1" ht="39" x14ac:dyDescent="0.2">
      <c r="B1343" s="33"/>
      <c r="D1343" s="155" t="s">
        <v>318</v>
      </c>
      <c r="F1343" s="156" t="s">
        <v>2704</v>
      </c>
      <c r="I1343" s="153"/>
      <c r="L1343" s="33"/>
      <c r="M1343" s="154"/>
      <c r="T1343" s="57"/>
      <c r="AT1343" s="17" t="s">
        <v>318</v>
      </c>
      <c r="AU1343" s="17" t="s">
        <v>90</v>
      </c>
    </row>
    <row r="1344" spans="2:65" s="1" customFormat="1" ht="16.5" customHeight="1" x14ac:dyDescent="0.2">
      <c r="B1344" s="137"/>
      <c r="C1344" s="138" t="s">
        <v>3035</v>
      </c>
      <c r="D1344" s="138" t="s">
        <v>311</v>
      </c>
      <c r="E1344" s="139" t="s">
        <v>3036</v>
      </c>
      <c r="F1344" s="140" t="s">
        <v>3037</v>
      </c>
      <c r="G1344" s="141" t="s">
        <v>2702</v>
      </c>
      <c r="H1344" s="142">
        <v>1</v>
      </c>
      <c r="I1344" s="143"/>
      <c r="J1344" s="144">
        <f>ROUND(I1344*H1344,2)</f>
        <v>0</v>
      </c>
      <c r="K1344" s="140" t="s">
        <v>366</v>
      </c>
      <c r="L1344" s="33"/>
      <c r="M1344" s="145" t="s">
        <v>1</v>
      </c>
      <c r="N1344" s="146" t="s">
        <v>46</v>
      </c>
      <c r="P1344" s="147">
        <f>O1344*H1344</f>
        <v>0</v>
      </c>
      <c r="Q1344" s="147">
        <v>0</v>
      </c>
      <c r="R1344" s="147">
        <f>Q1344*H1344</f>
        <v>0</v>
      </c>
      <c r="S1344" s="147">
        <v>0</v>
      </c>
      <c r="T1344" s="148">
        <f>S1344*H1344</f>
        <v>0</v>
      </c>
      <c r="AR1344" s="149" t="s">
        <v>346</v>
      </c>
      <c r="AT1344" s="149" t="s">
        <v>311</v>
      </c>
      <c r="AU1344" s="149" t="s">
        <v>90</v>
      </c>
      <c r="AY1344" s="17" t="s">
        <v>309</v>
      </c>
      <c r="BE1344" s="150">
        <f>IF(N1344="základní",J1344,0)</f>
        <v>0</v>
      </c>
      <c r="BF1344" s="150">
        <f>IF(N1344="snížená",J1344,0)</f>
        <v>0</v>
      </c>
      <c r="BG1344" s="150">
        <f>IF(N1344="zákl. přenesená",J1344,0)</f>
        <v>0</v>
      </c>
      <c r="BH1344" s="150">
        <f>IF(N1344="sníž. přenesená",J1344,0)</f>
        <v>0</v>
      </c>
      <c r="BI1344" s="150">
        <f>IF(N1344="nulová",J1344,0)</f>
        <v>0</v>
      </c>
      <c r="BJ1344" s="17" t="s">
        <v>88</v>
      </c>
      <c r="BK1344" s="150">
        <f>ROUND(I1344*H1344,2)</f>
        <v>0</v>
      </c>
      <c r="BL1344" s="17" t="s">
        <v>346</v>
      </c>
      <c r="BM1344" s="149" t="s">
        <v>3038</v>
      </c>
    </row>
    <row r="1345" spans="2:65" s="1" customFormat="1" ht="39" x14ac:dyDescent="0.2">
      <c r="B1345" s="33"/>
      <c r="D1345" s="155" t="s">
        <v>318</v>
      </c>
      <c r="F1345" s="156" t="s">
        <v>2704</v>
      </c>
      <c r="I1345" s="153"/>
      <c r="L1345" s="33"/>
      <c r="M1345" s="154"/>
      <c r="T1345" s="57"/>
      <c r="AT1345" s="17" t="s">
        <v>318</v>
      </c>
      <c r="AU1345" s="17" t="s">
        <v>90</v>
      </c>
    </row>
    <row r="1346" spans="2:65" s="1" customFormat="1" ht="16.5" customHeight="1" x14ac:dyDescent="0.2">
      <c r="B1346" s="137"/>
      <c r="C1346" s="138" t="s">
        <v>3039</v>
      </c>
      <c r="D1346" s="138" t="s">
        <v>311</v>
      </c>
      <c r="E1346" s="139" t="s">
        <v>3040</v>
      </c>
      <c r="F1346" s="140" t="s">
        <v>3041</v>
      </c>
      <c r="G1346" s="141" t="s">
        <v>2702</v>
      </c>
      <c r="H1346" s="142">
        <v>1</v>
      </c>
      <c r="I1346" s="143"/>
      <c r="J1346" s="144">
        <f>ROUND(I1346*H1346,2)</f>
        <v>0</v>
      </c>
      <c r="K1346" s="140" t="s">
        <v>366</v>
      </c>
      <c r="L1346" s="33"/>
      <c r="M1346" s="145" t="s">
        <v>1</v>
      </c>
      <c r="N1346" s="146" t="s">
        <v>46</v>
      </c>
      <c r="P1346" s="147">
        <f>O1346*H1346</f>
        <v>0</v>
      </c>
      <c r="Q1346" s="147">
        <v>0</v>
      </c>
      <c r="R1346" s="147">
        <f>Q1346*H1346</f>
        <v>0</v>
      </c>
      <c r="S1346" s="147">
        <v>0</v>
      </c>
      <c r="T1346" s="148">
        <f>S1346*H1346</f>
        <v>0</v>
      </c>
      <c r="AR1346" s="149" t="s">
        <v>346</v>
      </c>
      <c r="AT1346" s="149" t="s">
        <v>311</v>
      </c>
      <c r="AU1346" s="149" t="s">
        <v>90</v>
      </c>
      <c r="AY1346" s="17" t="s">
        <v>309</v>
      </c>
      <c r="BE1346" s="150">
        <f>IF(N1346="základní",J1346,0)</f>
        <v>0</v>
      </c>
      <c r="BF1346" s="150">
        <f>IF(N1346="snížená",J1346,0)</f>
        <v>0</v>
      </c>
      <c r="BG1346" s="150">
        <f>IF(N1346="zákl. přenesená",J1346,0)</f>
        <v>0</v>
      </c>
      <c r="BH1346" s="150">
        <f>IF(N1346="sníž. přenesená",J1346,0)</f>
        <v>0</v>
      </c>
      <c r="BI1346" s="150">
        <f>IF(N1346="nulová",J1346,0)</f>
        <v>0</v>
      </c>
      <c r="BJ1346" s="17" t="s">
        <v>88</v>
      </c>
      <c r="BK1346" s="150">
        <f>ROUND(I1346*H1346,2)</f>
        <v>0</v>
      </c>
      <c r="BL1346" s="17" t="s">
        <v>346</v>
      </c>
      <c r="BM1346" s="149" t="s">
        <v>3042</v>
      </c>
    </row>
    <row r="1347" spans="2:65" s="1" customFormat="1" ht="39" x14ac:dyDescent="0.2">
      <c r="B1347" s="33"/>
      <c r="D1347" s="155" t="s">
        <v>318</v>
      </c>
      <c r="F1347" s="156" t="s">
        <v>2704</v>
      </c>
      <c r="I1347" s="153"/>
      <c r="L1347" s="33"/>
      <c r="M1347" s="154"/>
      <c r="T1347" s="57"/>
      <c r="AT1347" s="17" t="s">
        <v>318</v>
      </c>
      <c r="AU1347" s="17" t="s">
        <v>90</v>
      </c>
    </row>
    <row r="1348" spans="2:65" s="1" customFormat="1" ht="16.5" customHeight="1" x14ac:dyDescent="0.2">
      <c r="B1348" s="137"/>
      <c r="C1348" s="138" t="s">
        <v>3043</v>
      </c>
      <c r="D1348" s="138" t="s">
        <v>311</v>
      </c>
      <c r="E1348" s="139" t="s">
        <v>3044</v>
      </c>
      <c r="F1348" s="140" t="s">
        <v>3045</v>
      </c>
      <c r="G1348" s="141" t="s">
        <v>2702</v>
      </c>
      <c r="H1348" s="142">
        <v>1</v>
      </c>
      <c r="I1348" s="143"/>
      <c r="J1348" s="144">
        <f>ROUND(I1348*H1348,2)</f>
        <v>0</v>
      </c>
      <c r="K1348" s="140" t="s">
        <v>366</v>
      </c>
      <c r="L1348" s="33"/>
      <c r="M1348" s="145" t="s">
        <v>1</v>
      </c>
      <c r="N1348" s="146" t="s">
        <v>46</v>
      </c>
      <c r="P1348" s="147">
        <f>O1348*H1348</f>
        <v>0</v>
      </c>
      <c r="Q1348" s="147">
        <v>0</v>
      </c>
      <c r="R1348" s="147">
        <f>Q1348*H1348</f>
        <v>0</v>
      </c>
      <c r="S1348" s="147">
        <v>0</v>
      </c>
      <c r="T1348" s="148">
        <f>S1348*H1348</f>
        <v>0</v>
      </c>
      <c r="AR1348" s="149" t="s">
        <v>346</v>
      </c>
      <c r="AT1348" s="149" t="s">
        <v>311</v>
      </c>
      <c r="AU1348" s="149" t="s">
        <v>90</v>
      </c>
      <c r="AY1348" s="17" t="s">
        <v>309</v>
      </c>
      <c r="BE1348" s="150">
        <f>IF(N1348="základní",J1348,0)</f>
        <v>0</v>
      </c>
      <c r="BF1348" s="150">
        <f>IF(N1348="snížená",J1348,0)</f>
        <v>0</v>
      </c>
      <c r="BG1348" s="150">
        <f>IF(N1348="zákl. přenesená",J1348,0)</f>
        <v>0</v>
      </c>
      <c r="BH1348" s="150">
        <f>IF(N1348="sníž. přenesená",J1348,0)</f>
        <v>0</v>
      </c>
      <c r="BI1348" s="150">
        <f>IF(N1348="nulová",J1348,0)</f>
        <v>0</v>
      </c>
      <c r="BJ1348" s="17" t="s">
        <v>88</v>
      </c>
      <c r="BK1348" s="150">
        <f>ROUND(I1348*H1348,2)</f>
        <v>0</v>
      </c>
      <c r="BL1348" s="17" t="s">
        <v>346</v>
      </c>
      <c r="BM1348" s="149" t="s">
        <v>3046</v>
      </c>
    </row>
    <row r="1349" spans="2:65" s="1" customFormat="1" ht="39" x14ac:dyDescent="0.2">
      <c r="B1349" s="33"/>
      <c r="D1349" s="155" t="s">
        <v>318</v>
      </c>
      <c r="F1349" s="156" t="s">
        <v>2704</v>
      </c>
      <c r="I1349" s="153"/>
      <c r="L1349" s="33"/>
      <c r="M1349" s="154"/>
      <c r="T1349" s="57"/>
      <c r="AT1349" s="17" t="s">
        <v>318</v>
      </c>
      <c r="AU1349" s="17" t="s">
        <v>90</v>
      </c>
    </row>
    <row r="1350" spans="2:65" s="1" customFormat="1" ht="24.2" customHeight="1" x14ac:dyDescent="0.2">
      <c r="B1350" s="137"/>
      <c r="C1350" s="138" t="s">
        <v>3047</v>
      </c>
      <c r="D1350" s="138" t="s">
        <v>311</v>
      </c>
      <c r="E1350" s="139" t="s">
        <v>3048</v>
      </c>
      <c r="F1350" s="140" t="s">
        <v>3049</v>
      </c>
      <c r="G1350" s="141" t="s">
        <v>2702</v>
      </c>
      <c r="H1350" s="142">
        <v>1</v>
      </c>
      <c r="I1350" s="143"/>
      <c r="J1350" s="144">
        <f>ROUND(I1350*H1350,2)</f>
        <v>0</v>
      </c>
      <c r="K1350" s="140" t="s">
        <v>366</v>
      </c>
      <c r="L1350" s="33"/>
      <c r="M1350" s="145" t="s">
        <v>1</v>
      </c>
      <c r="N1350" s="146" t="s">
        <v>46</v>
      </c>
      <c r="P1350" s="147">
        <f>O1350*H1350</f>
        <v>0</v>
      </c>
      <c r="Q1350" s="147">
        <v>0</v>
      </c>
      <c r="R1350" s="147">
        <f>Q1350*H1350</f>
        <v>0</v>
      </c>
      <c r="S1350" s="147">
        <v>0</v>
      </c>
      <c r="T1350" s="148">
        <f>S1350*H1350</f>
        <v>0</v>
      </c>
      <c r="AR1350" s="149" t="s">
        <v>346</v>
      </c>
      <c r="AT1350" s="149" t="s">
        <v>311</v>
      </c>
      <c r="AU1350" s="149" t="s">
        <v>90</v>
      </c>
      <c r="AY1350" s="17" t="s">
        <v>309</v>
      </c>
      <c r="BE1350" s="150">
        <f>IF(N1350="základní",J1350,0)</f>
        <v>0</v>
      </c>
      <c r="BF1350" s="150">
        <f>IF(N1350="snížená",J1350,0)</f>
        <v>0</v>
      </c>
      <c r="BG1350" s="150">
        <f>IF(N1350="zákl. přenesená",J1350,0)</f>
        <v>0</v>
      </c>
      <c r="BH1350" s="150">
        <f>IF(N1350="sníž. přenesená",J1350,0)</f>
        <v>0</v>
      </c>
      <c r="BI1350" s="150">
        <f>IF(N1350="nulová",J1350,0)</f>
        <v>0</v>
      </c>
      <c r="BJ1350" s="17" t="s">
        <v>88</v>
      </c>
      <c r="BK1350" s="150">
        <f>ROUND(I1350*H1350,2)</f>
        <v>0</v>
      </c>
      <c r="BL1350" s="17" t="s">
        <v>346</v>
      </c>
      <c r="BM1350" s="149" t="s">
        <v>3050</v>
      </c>
    </row>
    <row r="1351" spans="2:65" s="1" customFormat="1" ht="39" x14ac:dyDescent="0.2">
      <c r="B1351" s="33"/>
      <c r="D1351" s="155" t="s">
        <v>318</v>
      </c>
      <c r="F1351" s="156" t="s">
        <v>2704</v>
      </c>
      <c r="I1351" s="153"/>
      <c r="L1351" s="33"/>
      <c r="M1351" s="154"/>
      <c r="T1351" s="57"/>
      <c r="AT1351" s="17" t="s">
        <v>318</v>
      </c>
      <c r="AU1351" s="17" t="s">
        <v>90</v>
      </c>
    </row>
    <row r="1352" spans="2:65" s="1" customFormat="1" ht="16.5" customHeight="1" x14ac:dyDescent="0.2">
      <c r="B1352" s="137"/>
      <c r="C1352" s="138" t="s">
        <v>3051</v>
      </c>
      <c r="D1352" s="138" t="s">
        <v>311</v>
      </c>
      <c r="E1352" s="139" t="s">
        <v>3052</v>
      </c>
      <c r="F1352" s="140" t="s">
        <v>3053</v>
      </c>
      <c r="G1352" s="141" t="s">
        <v>2702</v>
      </c>
      <c r="H1352" s="142">
        <v>1</v>
      </c>
      <c r="I1352" s="143"/>
      <c r="J1352" s="144">
        <f>ROUND(I1352*H1352,2)</f>
        <v>0</v>
      </c>
      <c r="K1352" s="140" t="s">
        <v>366</v>
      </c>
      <c r="L1352" s="33"/>
      <c r="M1352" s="145" t="s">
        <v>1</v>
      </c>
      <c r="N1352" s="146" t="s">
        <v>46</v>
      </c>
      <c r="P1352" s="147">
        <f>O1352*H1352</f>
        <v>0</v>
      </c>
      <c r="Q1352" s="147">
        <v>0</v>
      </c>
      <c r="R1352" s="147">
        <f>Q1352*H1352</f>
        <v>0</v>
      </c>
      <c r="S1352" s="147">
        <v>0</v>
      </c>
      <c r="T1352" s="148">
        <f>S1352*H1352</f>
        <v>0</v>
      </c>
      <c r="AR1352" s="149" t="s">
        <v>346</v>
      </c>
      <c r="AT1352" s="149" t="s">
        <v>311</v>
      </c>
      <c r="AU1352" s="149" t="s">
        <v>90</v>
      </c>
      <c r="AY1352" s="17" t="s">
        <v>309</v>
      </c>
      <c r="BE1352" s="150">
        <f>IF(N1352="základní",J1352,0)</f>
        <v>0</v>
      </c>
      <c r="BF1352" s="150">
        <f>IF(N1352="snížená",J1352,0)</f>
        <v>0</v>
      </c>
      <c r="BG1352" s="150">
        <f>IF(N1352="zákl. přenesená",J1352,0)</f>
        <v>0</v>
      </c>
      <c r="BH1352" s="150">
        <f>IF(N1352="sníž. přenesená",J1352,0)</f>
        <v>0</v>
      </c>
      <c r="BI1352" s="150">
        <f>IF(N1352="nulová",J1352,0)</f>
        <v>0</v>
      </c>
      <c r="BJ1352" s="17" t="s">
        <v>88</v>
      </c>
      <c r="BK1352" s="150">
        <f>ROUND(I1352*H1352,2)</f>
        <v>0</v>
      </c>
      <c r="BL1352" s="17" t="s">
        <v>346</v>
      </c>
      <c r="BM1352" s="149" t="s">
        <v>3054</v>
      </c>
    </row>
    <row r="1353" spans="2:65" s="1" customFormat="1" ht="39" x14ac:dyDescent="0.2">
      <c r="B1353" s="33"/>
      <c r="D1353" s="155" t="s">
        <v>318</v>
      </c>
      <c r="F1353" s="156" t="s">
        <v>2704</v>
      </c>
      <c r="I1353" s="153"/>
      <c r="L1353" s="33"/>
      <c r="M1353" s="154"/>
      <c r="T1353" s="57"/>
      <c r="AT1353" s="17" t="s">
        <v>318</v>
      </c>
      <c r="AU1353" s="17" t="s">
        <v>90</v>
      </c>
    </row>
    <row r="1354" spans="2:65" s="1" customFormat="1" ht="16.5" customHeight="1" x14ac:dyDescent="0.2">
      <c r="B1354" s="137"/>
      <c r="C1354" s="138" t="s">
        <v>3055</v>
      </c>
      <c r="D1354" s="138" t="s">
        <v>311</v>
      </c>
      <c r="E1354" s="139" t="s">
        <v>3056</v>
      </c>
      <c r="F1354" s="140" t="s">
        <v>3057</v>
      </c>
      <c r="G1354" s="141" t="s">
        <v>2702</v>
      </c>
      <c r="H1354" s="142">
        <v>2</v>
      </c>
      <c r="I1354" s="143"/>
      <c r="J1354" s="144">
        <f>ROUND(I1354*H1354,2)</f>
        <v>0</v>
      </c>
      <c r="K1354" s="140" t="s">
        <v>366</v>
      </c>
      <c r="L1354" s="33"/>
      <c r="M1354" s="145" t="s">
        <v>1</v>
      </c>
      <c r="N1354" s="146" t="s">
        <v>46</v>
      </c>
      <c r="P1354" s="147">
        <f>O1354*H1354</f>
        <v>0</v>
      </c>
      <c r="Q1354" s="147">
        <v>0</v>
      </c>
      <c r="R1354" s="147">
        <f>Q1354*H1354</f>
        <v>0</v>
      </c>
      <c r="S1354" s="147">
        <v>0</v>
      </c>
      <c r="T1354" s="148">
        <f>S1354*H1354</f>
        <v>0</v>
      </c>
      <c r="AR1354" s="149" t="s">
        <v>346</v>
      </c>
      <c r="AT1354" s="149" t="s">
        <v>311</v>
      </c>
      <c r="AU1354" s="149" t="s">
        <v>90</v>
      </c>
      <c r="AY1354" s="17" t="s">
        <v>309</v>
      </c>
      <c r="BE1354" s="150">
        <f>IF(N1354="základní",J1354,0)</f>
        <v>0</v>
      </c>
      <c r="BF1354" s="150">
        <f>IF(N1354="snížená",J1354,0)</f>
        <v>0</v>
      </c>
      <c r="BG1354" s="150">
        <f>IF(N1354="zákl. přenesená",J1354,0)</f>
        <v>0</v>
      </c>
      <c r="BH1354" s="150">
        <f>IF(N1354="sníž. přenesená",J1354,0)</f>
        <v>0</v>
      </c>
      <c r="BI1354" s="150">
        <f>IF(N1354="nulová",J1354,0)</f>
        <v>0</v>
      </c>
      <c r="BJ1354" s="17" t="s">
        <v>88</v>
      </c>
      <c r="BK1354" s="150">
        <f>ROUND(I1354*H1354,2)</f>
        <v>0</v>
      </c>
      <c r="BL1354" s="17" t="s">
        <v>346</v>
      </c>
      <c r="BM1354" s="149" t="s">
        <v>3058</v>
      </c>
    </row>
    <row r="1355" spans="2:65" s="1" customFormat="1" ht="39" x14ac:dyDescent="0.2">
      <c r="B1355" s="33"/>
      <c r="D1355" s="155" t="s">
        <v>318</v>
      </c>
      <c r="F1355" s="156" t="s">
        <v>2704</v>
      </c>
      <c r="I1355" s="153"/>
      <c r="L1355" s="33"/>
      <c r="M1355" s="154"/>
      <c r="T1355" s="57"/>
      <c r="AT1355" s="17" t="s">
        <v>318</v>
      </c>
      <c r="AU1355" s="17" t="s">
        <v>90</v>
      </c>
    </row>
    <row r="1356" spans="2:65" s="1" customFormat="1" ht="16.5" customHeight="1" x14ac:dyDescent="0.2">
      <c r="B1356" s="137"/>
      <c r="C1356" s="138" t="s">
        <v>3059</v>
      </c>
      <c r="D1356" s="138" t="s">
        <v>311</v>
      </c>
      <c r="E1356" s="139" t="s">
        <v>3060</v>
      </c>
      <c r="F1356" s="140" t="s">
        <v>3061</v>
      </c>
      <c r="G1356" s="141" t="s">
        <v>2702</v>
      </c>
      <c r="H1356" s="142">
        <v>1</v>
      </c>
      <c r="I1356" s="143"/>
      <c r="J1356" s="144">
        <f>ROUND(I1356*H1356,2)</f>
        <v>0</v>
      </c>
      <c r="K1356" s="140" t="s">
        <v>366</v>
      </c>
      <c r="L1356" s="33"/>
      <c r="M1356" s="145" t="s">
        <v>1</v>
      </c>
      <c r="N1356" s="146" t="s">
        <v>46</v>
      </c>
      <c r="P1356" s="147">
        <f>O1356*H1356</f>
        <v>0</v>
      </c>
      <c r="Q1356" s="147">
        <v>0</v>
      </c>
      <c r="R1356" s="147">
        <f>Q1356*H1356</f>
        <v>0</v>
      </c>
      <c r="S1356" s="147">
        <v>0</v>
      </c>
      <c r="T1356" s="148">
        <f>S1356*H1356</f>
        <v>0</v>
      </c>
      <c r="AR1356" s="149" t="s">
        <v>346</v>
      </c>
      <c r="AT1356" s="149" t="s">
        <v>311</v>
      </c>
      <c r="AU1356" s="149" t="s">
        <v>90</v>
      </c>
      <c r="AY1356" s="17" t="s">
        <v>309</v>
      </c>
      <c r="BE1356" s="150">
        <f>IF(N1356="základní",J1356,0)</f>
        <v>0</v>
      </c>
      <c r="BF1356" s="150">
        <f>IF(N1356="snížená",J1356,0)</f>
        <v>0</v>
      </c>
      <c r="BG1356" s="150">
        <f>IF(N1356="zákl. přenesená",J1356,0)</f>
        <v>0</v>
      </c>
      <c r="BH1356" s="150">
        <f>IF(N1356="sníž. přenesená",J1356,0)</f>
        <v>0</v>
      </c>
      <c r="BI1356" s="150">
        <f>IF(N1356="nulová",J1356,0)</f>
        <v>0</v>
      </c>
      <c r="BJ1356" s="17" t="s">
        <v>88</v>
      </c>
      <c r="BK1356" s="150">
        <f>ROUND(I1356*H1356,2)</f>
        <v>0</v>
      </c>
      <c r="BL1356" s="17" t="s">
        <v>346</v>
      </c>
      <c r="BM1356" s="149" t="s">
        <v>3062</v>
      </c>
    </row>
    <row r="1357" spans="2:65" s="1" customFormat="1" ht="39" x14ac:dyDescent="0.2">
      <c r="B1357" s="33"/>
      <c r="D1357" s="155" t="s">
        <v>318</v>
      </c>
      <c r="F1357" s="156" t="s">
        <v>2704</v>
      </c>
      <c r="I1357" s="153"/>
      <c r="L1357" s="33"/>
      <c r="M1357" s="154"/>
      <c r="T1357" s="57"/>
      <c r="AT1357" s="17" t="s">
        <v>318</v>
      </c>
      <c r="AU1357" s="17" t="s">
        <v>90</v>
      </c>
    </row>
    <row r="1358" spans="2:65" s="1" customFormat="1" ht="16.5" customHeight="1" x14ac:dyDescent="0.2">
      <c r="B1358" s="137"/>
      <c r="C1358" s="138" t="s">
        <v>3063</v>
      </c>
      <c r="D1358" s="138" t="s">
        <v>311</v>
      </c>
      <c r="E1358" s="139" t="s">
        <v>3064</v>
      </c>
      <c r="F1358" s="140" t="s">
        <v>3065</v>
      </c>
      <c r="G1358" s="141" t="s">
        <v>2702</v>
      </c>
      <c r="H1358" s="142">
        <v>1</v>
      </c>
      <c r="I1358" s="143"/>
      <c r="J1358" s="144">
        <f>ROUND(I1358*H1358,2)</f>
        <v>0</v>
      </c>
      <c r="K1358" s="140" t="s">
        <v>366</v>
      </c>
      <c r="L1358" s="33"/>
      <c r="M1358" s="145" t="s">
        <v>1</v>
      </c>
      <c r="N1358" s="146" t="s">
        <v>46</v>
      </c>
      <c r="P1358" s="147">
        <f>O1358*H1358</f>
        <v>0</v>
      </c>
      <c r="Q1358" s="147">
        <v>0</v>
      </c>
      <c r="R1358" s="147">
        <f>Q1358*H1358</f>
        <v>0</v>
      </c>
      <c r="S1358" s="147">
        <v>0</v>
      </c>
      <c r="T1358" s="148">
        <f>S1358*H1358</f>
        <v>0</v>
      </c>
      <c r="AR1358" s="149" t="s">
        <v>346</v>
      </c>
      <c r="AT1358" s="149" t="s">
        <v>311</v>
      </c>
      <c r="AU1358" s="149" t="s">
        <v>90</v>
      </c>
      <c r="AY1358" s="17" t="s">
        <v>309</v>
      </c>
      <c r="BE1358" s="150">
        <f>IF(N1358="základní",J1358,0)</f>
        <v>0</v>
      </c>
      <c r="BF1358" s="150">
        <f>IF(N1358="snížená",J1358,0)</f>
        <v>0</v>
      </c>
      <c r="BG1358" s="150">
        <f>IF(N1358="zákl. přenesená",J1358,0)</f>
        <v>0</v>
      </c>
      <c r="BH1358" s="150">
        <f>IF(N1358="sníž. přenesená",J1358,0)</f>
        <v>0</v>
      </c>
      <c r="BI1358" s="150">
        <f>IF(N1358="nulová",J1358,0)</f>
        <v>0</v>
      </c>
      <c r="BJ1358" s="17" t="s">
        <v>88</v>
      </c>
      <c r="BK1358" s="150">
        <f>ROUND(I1358*H1358,2)</f>
        <v>0</v>
      </c>
      <c r="BL1358" s="17" t="s">
        <v>346</v>
      </c>
      <c r="BM1358" s="149" t="s">
        <v>3066</v>
      </c>
    </row>
    <row r="1359" spans="2:65" s="1" customFormat="1" ht="39" x14ac:dyDescent="0.2">
      <c r="B1359" s="33"/>
      <c r="D1359" s="155" t="s">
        <v>318</v>
      </c>
      <c r="F1359" s="156" t="s">
        <v>2704</v>
      </c>
      <c r="I1359" s="153"/>
      <c r="L1359" s="33"/>
      <c r="M1359" s="154"/>
      <c r="T1359" s="57"/>
      <c r="AT1359" s="17" t="s">
        <v>318</v>
      </c>
      <c r="AU1359" s="17" t="s">
        <v>90</v>
      </c>
    </row>
    <row r="1360" spans="2:65" s="1" customFormat="1" ht="21.75" customHeight="1" x14ac:dyDescent="0.2">
      <c r="B1360" s="137"/>
      <c r="C1360" s="138" t="s">
        <v>3067</v>
      </c>
      <c r="D1360" s="138" t="s">
        <v>311</v>
      </c>
      <c r="E1360" s="139" t="s">
        <v>3068</v>
      </c>
      <c r="F1360" s="140" t="s">
        <v>3069</v>
      </c>
      <c r="G1360" s="141" t="s">
        <v>2702</v>
      </c>
      <c r="H1360" s="142">
        <v>1</v>
      </c>
      <c r="I1360" s="143"/>
      <c r="J1360" s="144">
        <f>ROUND(I1360*H1360,2)</f>
        <v>0</v>
      </c>
      <c r="K1360" s="140" t="s">
        <v>366</v>
      </c>
      <c r="L1360" s="33"/>
      <c r="M1360" s="145" t="s">
        <v>1</v>
      </c>
      <c r="N1360" s="146" t="s">
        <v>46</v>
      </c>
      <c r="P1360" s="147">
        <f>O1360*H1360</f>
        <v>0</v>
      </c>
      <c r="Q1360" s="147">
        <v>0</v>
      </c>
      <c r="R1360" s="147">
        <f>Q1360*H1360</f>
        <v>0</v>
      </c>
      <c r="S1360" s="147">
        <v>0</v>
      </c>
      <c r="T1360" s="148">
        <f>S1360*H1360</f>
        <v>0</v>
      </c>
      <c r="AR1360" s="149" t="s">
        <v>346</v>
      </c>
      <c r="AT1360" s="149" t="s">
        <v>311</v>
      </c>
      <c r="AU1360" s="149" t="s">
        <v>90</v>
      </c>
      <c r="AY1360" s="17" t="s">
        <v>309</v>
      </c>
      <c r="BE1360" s="150">
        <f>IF(N1360="základní",J1360,0)</f>
        <v>0</v>
      </c>
      <c r="BF1360" s="150">
        <f>IF(N1360="snížená",J1360,0)</f>
        <v>0</v>
      </c>
      <c r="BG1360" s="150">
        <f>IF(N1360="zákl. přenesená",J1360,0)</f>
        <v>0</v>
      </c>
      <c r="BH1360" s="150">
        <f>IF(N1360="sníž. přenesená",J1360,0)</f>
        <v>0</v>
      </c>
      <c r="BI1360" s="150">
        <f>IF(N1360="nulová",J1360,0)</f>
        <v>0</v>
      </c>
      <c r="BJ1360" s="17" t="s">
        <v>88</v>
      </c>
      <c r="BK1360" s="150">
        <f>ROUND(I1360*H1360,2)</f>
        <v>0</v>
      </c>
      <c r="BL1360" s="17" t="s">
        <v>346</v>
      </c>
      <c r="BM1360" s="149" t="s">
        <v>3070</v>
      </c>
    </row>
    <row r="1361" spans="2:65" s="1" customFormat="1" ht="39" x14ac:dyDescent="0.2">
      <c r="B1361" s="33"/>
      <c r="D1361" s="155" t="s">
        <v>318</v>
      </c>
      <c r="F1361" s="156" t="s">
        <v>2704</v>
      </c>
      <c r="I1361" s="153"/>
      <c r="L1361" s="33"/>
      <c r="M1361" s="154"/>
      <c r="T1361" s="57"/>
      <c r="AT1361" s="17" t="s">
        <v>318</v>
      </c>
      <c r="AU1361" s="17" t="s">
        <v>90</v>
      </c>
    </row>
    <row r="1362" spans="2:65" s="1" customFormat="1" ht="16.5" customHeight="1" x14ac:dyDescent="0.2">
      <c r="B1362" s="137"/>
      <c r="C1362" s="138" t="s">
        <v>3071</v>
      </c>
      <c r="D1362" s="138" t="s">
        <v>311</v>
      </c>
      <c r="E1362" s="139" t="s">
        <v>3072</v>
      </c>
      <c r="F1362" s="140" t="s">
        <v>3073</v>
      </c>
      <c r="G1362" s="141" t="s">
        <v>2702</v>
      </c>
      <c r="H1362" s="142">
        <v>1</v>
      </c>
      <c r="I1362" s="143"/>
      <c r="J1362" s="144">
        <f>ROUND(I1362*H1362,2)</f>
        <v>0</v>
      </c>
      <c r="K1362" s="140" t="s">
        <v>366</v>
      </c>
      <c r="L1362" s="33"/>
      <c r="M1362" s="145" t="s">
        <v>1</v>
      </c>
      <c r="N1362" s="146" t="s">
        <v>46</v>
      </c>
      <c r="P1362" s="147">
        <f>O1362*H1362</f>
        <v>0</v>
      </c>
      <c r="Q1362" s="147">
        <v>0</v>
      </c>
      <c r="R1362" s="147">
        <f>Q1362*H1362</f>
        <v>0</v>
      </c>
      <c r="S1362" s="147">
        <v>0</v>
      </c>
      <c r="T1362" s="148">
        <f>S1362*H1362</f>
        <v>0</v>
      </c>
      <c r="AR1362" s="149" t="s">
        <v>346</v>
      </c>
      <c r="AT1362" s="149" t="s">
        <v>311</v>
      </c>
      <c r="AU1362" s="149" t="s">
        <v>90</v>
      </c>
      <c r="AY1362" s="17" t="s">
        <v>309</v>
      </c>
      <c r="BE1362" s="150">
        <f>IF(N1362="základní",J1362,0)</f>
        <v>0</v>
      </c>
      <c r="BF1362" s="150">
        <f>IF(N1362="snížená",J1362,0)</f>
        <v>0</v>
      </c>
      <c r="BG1362" s="150">
        <f>IF(N1362="zákl. přenesená",J1362,0)</f>
        <v>0</v>
      </c>
      <c r="BH1362" s="150">
        <f>IF(N1362="sníž. přenesená",J1362,0)</f>
        <v>0</v>
      </c>
      <c r="BI1362" s="150">
        <f>IF(N1362="nulová",J1362,0)</f>
        <v>0</v>
      </c>
      <c r="BJ1362" s="17" t="s">
        <v>88</v>
      </c>
      <c r="BK1362" s="150">
        <f>ROUND(I1362*H1362,2)</f>
        <v>0</v>
      </c>
      <c r="BL1362" s="17" t="s">
        <v>346</v>
      </c>
      <c r="BM1362" s="149" t="s">
        <v>3074</v>
      </c>
    </row>
    <row r="1363" spans="2:65" s="1" customFormat="1" ht="39" x14ac:dyDescent="0.2">
      <c r="B1363" s="33"/>
      <c r="D1363" s="155" t="s">
        <v>318</v>
      </c>
      <c r="F1363" s="156" t="s">
        <v>2704</v>
      </c>
      <c r="I1363" s="153"/>
      <c r="L1363" s="33"/>
      <c r="M1363" s="154"/>
      <c r="T1363" s="57"/>
      <c r="AT1363" s="17" t="s">
        <v>318</v>
      </c>
      <c r="AU1363" s="17" t="s">
        <v>90</v>
      </c>
    </row>
    <row r="1364" spans="2:65" s="1" customFormat="1" ht="16.5" customHeight="1" x14ac:dyDescent="0.2">
      <c r="B1364" s="137"/>
      <c r="C1364" s="138" t="s">
        <v>3075</v>
      </c>
      <c r="D1364" s="138" t="s">
        <v>311</v>
      </c>
      <c r="E1364" s="139" t="s">
        <v>3076</v>
      </c>
      <c r="F1364" s="140" t="s">
        <v>3077</v>
      </c>
      <c r="G1364" s="141" t="s">
        <v>2702</v>
      </c>
      <c r="H1364" s="142">
        <v>2</v>
      </c>
      <c r="I1364" s="143"/>
      <c r="J1364" s="144">
        <f>ROUND(I1364*H1364,2)</f>
        <v>0</v>
      </c>
      <c r="K1364" s="140" t="s">
        <v>366</v>
      </c>
      <c r="L1364" s="33"/>
      <c r="M1364" s="145" t="s">
        <v>1</v>
      </c>
      <c r="N1364" s="146" t="s">
        <v>46</v>
      </c>
      <c r="P1364" s="147">
        <f>O1364*H1364</f>
        <v>0</v>
      </c>
      <c r="Q1364" s="147">
        <v>0</v>
      </c>
      <c r="R1364" s="147">
        <f>Q1364*H1364</f>
        <v>0</v>
      </c>
      <c r="S1364" s="147">
        <v>0</v>
      </c>
      <c r="T1364" s="148">
        <f>S1364*H1364</f>
        <v>0</v>
      </c>
      <c r="AR1364" s="149" t="s">
        <v>346</v>
      </c>
      <c r="AT1364" s="149" t="s">
        <v>311</v>
      </c>
      <c r="AU1364" s="149" t="s">
        <v>90</v>
      </c>
      <c r="AY1364" s="17" t="s">
        <v>309</v>
      </c>
      <c r="BE1364" s="150">
        <f>IF(N1364="základní",J1364,0)</f>
        <v>0</v>
      </c>
      <c r="BF1364" s="150">
        <f>IF(N1364="snížená",J1364,0)</f>
        <v>0</v>
      </c>
      <c r="BG1364" s="150">
        <f>IF(N1364="zákl. přenesená",J1364,0)</f>
        <v>0</v>
      </c>
      <c r="BH1364" s="150">
        <f>IF(N1364="sníž. přenesená",J1364,0)</f>
        <v>0</v>
      </c>
      <c r="BI1364" s="150">
        <f>IF(N1364="nulová",J1364,0)</f>
        <v>0</v>
      </c>
      <c r="BJ1364" s="17" t="s">
        <v>88</v>
      </c>
      <c r="BK1364" s="150">
        <f>ROUND(I1364*H1364,2)</f>
        <v>0</v>
      </c>
      <c r="BL1364" s="17" t="s">
        <v>346</v>
      </c>
      <c r="BM1364" s="149" t="s">
        <v>3078</v>
      </c>
    </row>
    <row r="1365" spans="2:65" s="1" customFormat="1" ht="39" x14ac:dyDescent="0.2">
      <c r="B1365" s="33"/>
      <c r="D1365" s="155" t="s">
        <v>318</v>
      </c>
      <c r="F1365" s="156" t="s">
        <v>2704</v>
      </c>
      <c r="I1365" s="153"/>
      <c r="L1365" s="33"/>
      <c r="M1365" s="154"/>
      <c r="T1365" s="57"/>
      <c r="AT1365" s="17" t="s">
        <v>318</v>
      </c>
      <c r="AU1365" s="17" t="s">
        <v>90</v>
      </c>
    </row>
    <row r="1366" spans="2:65" s="1" customFormat="1" ht="16.5" customHeight="1" x14ac:dyDescent="0.2">
      <c r="B1366" s="137"/>
      <c r="C1366" s="138" t="s">
        <v>3079</v>
      </c>
      <c r="D1366" s="138" t="s">
        <v>311</v>
      </c>
      <c r="E1366" s="139" t="s">
        <v>3080</v>
      </c>
      <c r="F1366" s="140" t="s">
        <v>3081</v>
      </c>
      <c r="G1366" s="141" t="s">
        <v>2702</v>
      </c>
      <c r="H1366" s="142">
        <v>2</v>
      </c>
      <c r="I1366" s="143"/>
      <c r="J1366" s="144">
        <f>ROUND(I1366*H1366,2)</f>
        <v>0</v>
      </c>
      <c r="K1366" s="140" t="s">
        <v>366</v>
      </c>
      <c r="L1366" s="33"/>
      <c r="M1366" s="145" t="s">
        <v>1</v>
      </c>
      <c r="N1366" s="146" t="s">
        <v>46</v>
      </c>
      <c r="P1366" s="147">
        <f>O1366*H1366</f>
        <v>0</v>
      </c>
      <c r="Q1366" s="147">
        <v>0</v>
      </c>
      <c r="R1366" s="147">
        <f>Q1366*H1366</f>
        <v>0</v>
      </c>
      <c r="S1366" s="147">
        <v>0</v>
      </c>
      <c r="T1366" s="148">
        <f>S1366*H1366</f>
        <v>0</v>
      </c>
      <c r="AR1366" s="149" t="s">
        <v>346</v>
      </c>
      <c r="AT1366" s="149" t="s">
        <v>311</v>
      </c>
      <c r="AU1366" s="149" t="s">
        <v>90</v>
      </c>
      <c r="AY1366" s="17" t="s">
        <v>309</v>
      </c>
      <c r="BE1366" s="150">
        <f>IF(N1366="základní",J1366,0)</f>
        <v>0</v>
      </c>
      <c r="BF1366" s="150">
        <f>IF(N1366="snížená",J1366,0)</f>
        <v>0</v>
      </c>
      <c r="BG1366" s="150">
        <f>IF(N1366="zákl. přenesená",J1366,0)</f>
        <v>0</v>
      </c>
      <c r="BH1366" s="150">
        <f>IF(N1366="sníž. přenesená",J1366,0)</f>
        <v>0</v>
      </c>
      <c r="BI1366" s="150">
        <f>IF(N1366="nulová",J1366,0)</f>
        <v>0</v>
      </c>
      <c r="BJ1366" s="17" t="s">
        <v>88</v>
      </c>
      <c r="BK1366" s="150">
        <f>ROUND(I1366*H1366,2)</f>
        <v>0</v>
      </c>
      <c r="BL1366" s="17" t="s">
        <v>346</v>
      </c>
      <c r="BM1366" s="149" t="s">
        <v>3082</v>
      </c>
    </row>
    <row r="1367" spans="2:65" s="1" customFormat="1" ht="39" x14ac:dyDescent="0.2">
      <c r="B1367" s="33"/>
      <c r="D1367" s="155" t="s">
        <v>318</v>
      </c>
      <c r="F1367" s="156" t="s">
        <v>3083</v>
      </c>
      <c r="I1367" s="153"/>
      <c r="L1367" s="33"/>
      <c r="M1367" s="154"/>
      <c r="T1367" s="57"/>
      <c r="AT1367" s="17" t="s">
        <v>318</v>
      </c>
      <c r="AU1367" s="17" t="s">
        <v>90</v>
      </c>
    </row>
    <row r="1368" spans="2:65" s="1" customFormat="1" ht="16.5" customHeight="1" x14ac:dyDescent="0.2">
      <c r="B1368" s="137"/>
      <c r="C1368" s="138" t="s">
        <v>3084</v>
      </c>
      <c r="D1368" s="138" t="s">
        <v>311</v>
      </c>
      <c r="E1368" s="139" t="s">
        <v>3085</v>
      </c>
      <c r="F1368" s="140" t="s">
        <v>3086</v>
      </c>
      <c r="G1368" s="141" t="s">
        <v>2702</v>
      </c>
      <c r="H1368" s="142">
        <v>1</v>
      </c>
      <c r="I1368" s="143"/>
      <c r="J1368" s="144">
        <f>ROUND(I1368*H1368,2)</f>
        <v>0</v>
      </c>
      <c r="K1368" s="140" t="s">
        <v>366</v>
      </c>
      <c r="L1368" s="33"/>
      <c r="M1368" s="145" t="s">
        <v>1</v>
      </c>
      <c r="N1368" s="146" t="s">
        <v>46</v>
      </c>
      <c r="P1368" s="147">
        <f>O1368*H1368</f>
        <v>0</v>
      </c>
      <c r="Q1368" s="147">
        <v>0</v>
      </c>
      <c r="R1368" s="147">
        <f>Q1368*H1368</f>
        <v>0</v>
      </c>
      <c r="S1368" s="147">
        <v>0</v>
      </c>
      <c r="T1368" s="148">
        <f>S1368*H1368</f>
        <v>0</v>
      </c>
      <c r="AR1368" s="149" t="s">
        <v>346</v>
      </c>
      <c r="AT1368" s="149" t="s">
        <v>311</v>
      </c>
      <c r="AU1368" s="149" t="s">
        <v>90</v>
      </c>
      <c r="AY1368" s="17" t="s">
        <v>309</v>
      </c>
      <c r="BE1368" s="150">
        <f>IF(N1368="základní",J1368,0)</f>
        <v>0</v>
      </c>
      <c r="BF1368" s="150">
        <f>IF(N1368="snížená",J1368,0)</f>
        <v>0</v>
      </c>
      <c r="BG1368" s="150">
        <f>IF(N1368="zákl. přenesená",J1368,0)</f>
        <v>0</v>
      </c>
      <c r="BH1368" s="150">
        <f>IF(N1368="sníž. přenesená",J1368,0)</f>
        <v>0</v>
      </c>
      <c r="BI1368" s="150">
        <f>IF(N1368="nulová",J1368,0)</f>
        <v>0</v>
      </c>
      <c r="BJ1368" s="17" t="s">
        <v>88</v>
      </c>
      <c r="BK1368" s="150">
        <f>ROUND(I1368*H1368,2)</f>
        <v>0</v>
      </c>
      <c r="BL1368" s="17" t="s">
        <v>346</v>
      </c>
      <c r="BM1368" s="149" t="s">
        <v>3087</v>
      </c>
    </row>
    <row r="1369" spans="2:65" s="1" customFormat="1" ht="39" x14ac:dyDescent="0.2">
      <c r="B1369" s="33"/>
      <c r="D1369" s="155" t="s">
        <v>318</v>
      </c>
      <c r="F1369" s="156" t="s">
        <v>3083</v>
      </c>
      <c r="I1369" s="153"/>
      <c r="L1369" s="33"/>
      <c r="M1369" s="154"/>
      <c r="T1369" s="57"/>
      <c r="AT1369" s="17" t="s">
        <v>318</v>
      </c>
      <c r="AU1369" s="17" t="s">
        <v>90</v>
      </c>
    </row>
    <row r="1370" spans="2:65" s="1" customFormat="1" ht="16.5" customHeight="1" x14ac:dyDescent="0.2">
      <c r="B1370" s="137"/>
      <c r="C1370" s="138" t="s">
        <v>3088</v>
      </c>
      <c r="D1370" s="138" t="s">
        <v>311</v>
      </c>
      <c r="E1370" s="139" t="s">
        <v>3089</v>
      </c>
      <c r="F1370" s="140" t="s">
        <v>3090</v>
      </c>
      <c r="G1370" s="141" t="s">
        <v>2702</v>
      </c>
      <c r="H1370" s="142">
        <v>1</v>
      </c>
      <c r="I1370" s="143"/>
      <c r="J1370" s="144">
        <f>ROUND(I1370*H1370,2)</f>
        <v>0</v>
      </c>
      <c r="K1370" s="140" t="s">
        <v>366</v>
      </c>
      <c r="L1370" s="33"/>
      <c r="M1370" s="145" t="s">
        <v>1</v>
      </c>
      <c r="N1370" s="146" t="s">
        <v>46</v>
      </c>
      <c r="P1370" s="147">
        <f>O1370*H1370</f>
        <v>0</v>
      </c>
      <c r="Q1370" s="147">
        <v>0</v>
      </c>
      <c r="R1370" s="147">
        <f>Q1370*H1370</f>
        <v>0</v>
      </c>
      <c r="S1370" s="147">
        <v>0</v>
      </c>
      <c r="T1370" s="148">
        <f>S1370*H1370</f>
        <v>0</v>
      </c>
      <c r="AR1370" s="149" t="s">
        <v>346</v>
      </c>
      <c r="AT1370" s="149" t="s">
        <v>311</v>
      </c>
      <c r="AU1370" s="149" t="s">
        <v>90</v>
      </c>
      <c r="AY1370" s="17" t="s">
        <v>309</v>
      </c>
      <c r="BE1370" s="150">
        <f>IF(N1370="základní",J1370,0)</f>
        <v>0</v>
      </c>
      <c r="BF1370" s="150">
        <f>IF(N1370="snížená",J1370,0)</f>
        <v>0</v>
      </c>
      <c r="BG1370" s="150">
        <f>IF(N1370="zákl. přenesená",J1370,0)</f>
        <v>0</v>
      </c>
      <c r="BH1370" s="150">
        <f>IF(N1370="sníž. přenesená",J1370,0)</f>
        <v>0</v>
      </c>
      <c r="BI1370" s="150">
        <f>IF(N1370="nulová",J1370,0)</f>
        <v>0</v>
      </c>
      <c r="BJ1370" s="17" t="s">
        <v>88</v>
      </c>
      <c r="BK1370" s="150">
        <f>ROUND(I1370*H1370,2)</f>
        <v>0</v>
      </c>
      <c r="BL1370" s="17" t="s">
        <v>346</v>
      </c>
      <c r="BM1370" s="149" t="s">
        <v>3091</v>
      </c>
    </row>
    <row r="1371" spans="2:65" s="1" customFormat="1" ht="39" x14ac:dyDescent="0.2">
      <c r="B1371" s="33"/>
      <c r="D1371" s="155" t="s">
        <v>318</v>
      </c>
      <c r="F1371" s="156" t="s">
        <v>3083</v>
      </c>
      <c r="I1371" s="153"/>
      <c r="L1371" s="33"/>
      <c r="M1371" s="154"/>
      <c r="T1371" s="57"/>
      <c r="AT1371" s="17" t="s">
        <v>318</v>
      </c>
      <c r="AU1371" s="17" t="s">
        <v>90</v>
      </c>
    </row>
    <row r="1372" spans="2:65" s="1" customFormat="1" ht="16.5" customHeight="1" x14ac:dyDescent="0.2">
      <c r="B1372" s="137"/>
      <c r="C1372" s="138" t="s">
        <v>3092</v>
      </c>
      <c r="D1372" s="138" t="s">
        <v>311</v>
      </c>
      <c r="E1372" s="139" t="s">
        <v>3093</v>
      </c>
      <c r="F1372" s="140" t="s">
        <v>3094</v>
      </c>
      <c r="G1372" s="141" t="s">
        <v>2702</v>
      </c>
      <c r="H1372" s="142">
        <v>1</v>
      </c>
      <c r="I1372" s="143"/>
      <c r="J1372" s="144">
        <f>ROUND(I1372*H1372,2)</f>
        <v>0</v>
      </c>
      <c r="K1372" s="140" t="s">
        <v>366</v>
      </c>
      <c r="L1372" s="33"/>
      <c r="M1372" s="145" t="s">
        <v>1</v>
      </c>
      <c r="N1372" s="146" t="s">
        <v>46</v>
      </c>
      <c r="P1372" s="147">
        <f>O1372*H1372</f>
        <v>0</v>
      </c>
      <c r="Q1372" s="147">
        <v>0</v>
      </c>
      <c r="R1372" s="147">
        <f>Q1372*H1372</f>
        <v>0</v>
      </c>
      <c r="S1372" s="147">
        <v>0</v>
      </c>
      <c r="T1372" s="148">
        <f>S1372*H1372</f>
        <v>0</v>
      </c>
      <c r="AR1372" s="149" t="s">
        <v>346</v>
      </c>
      <c r="AT1372" s="149" t="s">
        <v>311</v>
      </c>
      <c r="AU1372" s="149" t="s">
        <v>90</v>
      </c>
      <c r="AY1372" s="17" t="s">
        <v>309</v>
      </c>
      <c r="BE1372" s="150">
        <f>IF(N1372="základní",J1372,0)</f>
        <v>0</v>
      </c>
      <c r="BF1372" s="150">
        <f>IF(N1372="snížená",J1372,0)</f>
        <v>0</v>
      </c>
      <c r="BG1372" s="150">
        <f>IF(N1372="zákl. přenesená",J1372,0)</f>
        <v>0</v>
      </c>
      <c r="BH1372" s="150">
        <f>IF(N1372="sníž. přenesená",J1372,0)</f>
        <v>0</v>
      </c>
      <c r="BI1372" s="150">
        <f>IF(N1372="nulová",J1372,0)</f>
        <v>0</v>
      </c>
      <c r="BJ1372" s="17" t="s">
        <v>88</v>
      </c>
      <c r="BK1372" s="150">
        <f>ROUND(I1372*H1372,2)</f>
        <v>0</v>
      </c>
      <c r="BL1372" s="17" t="s">
        <v>346</v>
      </c>
      <c r="BM1372" s="149" t="s">
        <v>3095</v>
      </c>
    </row>
    <row r="1373" spans="2:65" s="1" customFormat="1" ht="39" x14ac:dyDescent="0.2">
      <c r="B1373" s="33"/>
      <c r="D1373" s="155" t="s">
        <v>318</v>
      </c>
      <c r="F1373" s="156" t="s">
        <v>3083</v>
      </c>
      <c r="I1373" s="153"/>
      <c r="L1373" s="33"/>
      <c r="M1373" s="154"/>
      <c r="T1373" s="57"/>
      <c r="AT1373" s="17" t="s">
        <v>318</v>
      </c>
      <c r="AU1373" s="17" t="s">
        <v>90</v>
      </c>
    </row>
    <row r="1374" spans="2:65" s="1" customFormat="1" ht="16.5" customHeight="1" x14ac:dyDescent="0.2">
      <c r="B1374" s="137"/>
      <c r="C1374" s="138" t="s">
        <v>3096</v>
      </c>
      <c r="D1374" s="138" t="s">
        <v>311</v>
      </c>
      <c r="E1374" s="139" t="s">
        <v>3097</v>
      </c>
      <c r="F1374" s="140" t="s">
        <v>3098</v>
      </c>
      <c r="G1374" s="141" t="s">
        <v>2702</v>
      </c>
      <c r="H1374" s="142">
        <v>1</v>
      </c>
      <c r="I1374" s="143"/>
      <c r="J1374" s="144">
        <f>ROUND(I1374*H1374,2)</f>
        <v>0</v>
      </c>
      <c r="K1374" s="140" t="s">
        <v>366</v>
      </c>
      <c r="L1374" s="33"/>
      <c r="M1374" s="145" t="s">
        <v>1</v>
      </c>
      <c r="N1374" s="146" t="s">
        <v>46</v>
      </c>
      <c r="P1374" s="147">
        <f>O1374*H1374</f>
        <v>0</v>
      </c>
      <c r="Q1374" s="147">
        <v>0</v>
      </c>
      <c r="R1374" s="147">
        <f>Q1374*H1374</f>
        <v>0</v>
      </c>
      <c r="S1374" s="147">
        <v>0</v>
      </c>
      <c r="T1374" s="148">
        <f>S1374*H1374</f>
        <v>0</v>
      </c>
      <c r="AR1374" s="149" t="s">
        <v>346</v>
      </c>
      <c r="AT1374" s="149" t="s">
        <v>311</v>
      </c>
      <c r="AU1374" s="149" t="s">
        <v>90</v>
      </c>
      <c r="AY1374" s="17" t="s">
        <v>309</v>
      </c>
      <c r="BE1374" s="150">
        <f>IF(N1374="základní",J1374,0)</f>
        <v>0</v>
      </c>
      <c r="BF1374" s="150">
        <f>IF(N1374="snížená",J1374,0)</f>
        <v>0</v>
      </c>
      <c r="BG1374" s="150">
        <f>IF(N1374="zákl. přenesená",J1374,0)</f>
        <v>0</v>
      </c>
      <c r="BH1374" s="150">
        <f>IF(N1374="sníž. přenesená",J1374,0)</f>
        <v>0</v>
      </c>
      <c r="BI1374" s="150">
        <f>IF(N1374="nulová",J1374,0)</f>
        <v>0</v>
      </c>
      <c r="BJ1374" s="17" t="s">
        <v>88</v>
      </c>
      <c r="BK1374" s="150">
        <f>ROUND(I1374*H1374,2)</f>
        <v>0</v>
      </c>
      <c r="BL1374" s="17" t="s">
        <v>346</v>
      </c>
      <c r="BM1374" s="149" t="s">
        <v>3099</v>
      </c>
    </row>
    <row r="1375" spans="2:65" s="1" customFormat="1" ht="39" x14ac:dyDescent="0.2">
      <c r="B1375" s="33"/>
      <c r="D1375" s="155" t="s">
        <v>318</v>
      </c>
      <c r="F1375" s="156" t="s">
        <v>3083</v>
      </c>
      <c r="I1375" s="153"/>
      <c r="L1375" s="33"/>
      <c r="M1375" s="154"/>
      <c r="T1375" s="57"/>
      <c r="AT1375" s="17" t="s">
        <v>318</v>
      </c>
      <c r="AU1375" s="17" t="s">
        <v>90</v>
      </c>
    </row>
    <row r="1376" spans="2:65" s="1" customFormat="1" ht="16.5" customHeight="1" x14ac:dyDescent="0.2">
      <c r="B1376" s="137"/>
      <c r="C1376" s="138" t="s">
        <v>3100</v>
      </c>
      <c r="D1376" s="138" t="s">
        <v>311</v>
      </c>
      <c r="E1376" s="139" t="s">
        <v>3101</v>
      </c>
      <c r="F1376" s="140" t="s">
        <v>3102</v>
      </c>
      <c r="G1376" s="141" t="s">
        <v>2702</v>
      </c>
      <c r="H1376" s="142">
        <v>1</v>
      </c>
      <c r="I1376" s="143"/>
      <c r="J1376" s="144">
        <f>ROUND(I1376*H1376,2)</f>
        <v>0</v>
      </c>
      <c r="K1376" s="140" t="s">
        <v>366</v>
      </c>
      <c r="L1376" s="33"/>
      <c r="M1376" s="145" t="s">
        <v>1</v>
      </c>
      <c r="N1376" s="146" t="s">
        <v>46</v>
      </c>
      <c r="P1376" s="147">
        <f>O1376*H1376</f>
        <v>0</v>
      </c>
      <c r="Q1376" s="147">
        <v>0</v>
      </c>
      <c r="R1376" s="147">
        <f>Q1376*H1376</f>
        <v>0</v>
      </c>
      <c r="S1376" s="147">
        <v>0</v>
      </c>
      <c r="T1376" s="148">
        <f>S1376*H1376</f>
        <v>0</v>
      </c>
      <c r="AR1376" s="149" t="s">
        <v>346</v>
      </c>
      <c r="AT1376" s="149" t="s">
        <v>311</v>
      </c>
      <c r="AU1376" s="149" t="s">
        <v>90</v>
      </c>
      <c r="AY1376" s="17" t="s">
        <v>309</v>
      </c>
      <c r="BE1376" s="150">
        <f>IF(N1376="základní",J1376,0)</f>
        <v>0</v>
      </c>
      <c r="BF1376" s="150">
        <f>IF(N1376="snížená",J1376,0)</f>
        <v>0</v>
      </c>
      <c r="BG1376" s="150">
        <f>IF(N1376="zákl. přenesená",J1376,0)</f>
        <v>0</v>
      </c>
      <c r="BH1376" s="150">
        <f>IF(N1376="sníž. přenesená",J1376,0)</f>
        <v>0</v>
      </c>
      <c r="BI1376" s="150">
        <f>IF(N1376="nulová",J1376,0)</f>
        <v>0</v>
      </c>
      <c r="BJ1376" s="17" t="s">
        <v>88</v>
      </c>
      <c r="BK1376" s="150">
        <f>ROUND(I1376*H1376,2)</f>
        <v>0</v>
      </c>
      <c r="BL1376" s="17" t="s">
        <v>346</v>
      </c>
      <c r="BM1376" s="149" t="s">
        <v>3103</v>
      </c>
    </row>
    <row r="1377" spans="2:65" s="1" customFormat="1" ht="39" x14ac:dyDescent="0.2">
      <c r="B1377" s="33"/>
      <c r="D1377" s="155" t="s">
        <v>318</v>
      </c>
      <c r="F1377" s="156" t="s">
        <v>3083</v>
      </c>
      <c r="I1377" s="153"/>
      <c r="L1377" s="33"/>
      <c r="M1377" s="154"/>
      <c r="T1377" s="57"/>
      <c r="AT1377" s="17" t="s">
        <v>318</v>
      </c>
      <c r="AU1377" s="17" t="s">
        <v>90</v>
      </c>
    </row>
    <row r="1378" spans="2:65" s="1" customFormat="1" ht="16.5" customHeight="1" x14ac:dyDescent="0.2">
      <c r="B1378" s="137"/>
      <c r="C1378" s="138" t="s">
        <v>3104</v>
      </c>
      <c r="D1378" s="138" t="s">
        <v>311</v>
      </c>
      <c r="E1378" s="139" t="s">
        <v>3105</v>
      </c>
      <c r="F1378" s="140" t="s">
        <v>3106</v>
      </c>
      <c r="G1378" s="141" t="s">
        <v>2702</v>
      </c>
      <c r="H1378" s="142">
        <v>1</v>
      </c>
      <c r="I1378" s="143"/>
      <c r="J1378" s="144">
        <f>ROUND(I1378*H1378,2)</f>
        <v>0</v>
      </c>
      <c r="K1378" s="140" t="s">
        <v>366</v>
      </c>
      <c r="L1378" s="33"/>
      <c r="M1378" s="145" t="s">
        <v>1</v>
      </c>
      <c r="N1378" s="146" t="s">
        <v>46</v>
      </c>
      <c r="P1378" s="147">
        <f>O1378*H1378</f>
        <v>0</v>
      </c>
      <c r="Q1378" s="147">
        <v>0</v>
      </c>
      <c r="R1378" s="147">
        <f>Q1378*H1378</f>
        <v>0</v>
      </c>
      <c r="S1378" s="147">
        <v>0</v>
      </c>
      <c r="T1378" s="148">
        <f>S1378*H1378</f>
        <v>0</v>
      </c>
      <c r="AR1378" s="149" t="s">
        <v>346</v>
      </c>
      <c r="AT1378" s="149" t="s">
        <v>311</v>
      </c>
      <c r="AU1378" s="149" t="s">
        <v>90</v>
      </c>
      <c r="AY1378" s="17" t="s">
        <v>309</v>
      </c>
      <c r="BE1378" s="150">
        <f>IF(N1378="základní",J1378,0)</f>
        <v>0</v>
      </c>
      <c r="BF1378" s="150">
        <f>IF(N1378="snížená",J1378,0)</f>
        <v>0</v>
      </c>
      <c r="BG1378" s="150">
        <f>IF(N1378="zákl. přenesená",J1378,0)</f>
        <v>0</v>
      </c>
      <c r="BH1378" s="150">
        <f>IF(N1378="sníž. přenesená",J1378,0)</f>
        <v>0</v>
      </c>
      <c r="BI1378" s="150">
        <f>IF(N1378="nulová",J1378,0)</f>
        <v>0</v>
      </c>
      <c r="BJ1378" s="17" t="s">
        <v>88</v>
      </c>
      <c r="BK1378" s="150">
        <f>ROUND(I1378*H1378,2)</f>
        <v>0</v>
      </c>
      <c r="BL1378" s="17" t="s">
        <v>346</v>
      </c>
      <c r="BM1378" s="149" t="s">
        <v>3107</v>
      </c>
    </row>
    <row r="1379" spans="2:65" s="1" customFormat="1" ht="39" x14ac:dyDescent="0.2">
      <c r="B1379" s="33"/>
      <c r="D1379" s="155" t="s">
        <v>318</v>
      </c>
      <c r="F1379" s="156" t="s">
        <v>3083</v>
      </c>
      <c r="I1379" s="153"/>
      <c r="L1379" s="33"/>
      <c r="M1379" s="154"/>
      <c r="T1379" s="57"/>
      <c r="AT1379" s="17" t="s">
        <v>318</v>
      </c>
      <c r="AU1379" s="17" t="s">
        <v>90</v>
      </c>
    </row>
    <row r="1380" spans="2:65" s="1" customFormat="1" ht="16.5" customHeight="1" x14ac:dyDescent="0.2">
      <c r="B1380" s="137"/>
      <c r="C1380" s="138" t="s">
        <v>3108</v>
      </c>
      <c r="D1380" s="138" t="s">
        <v>311</v>
      </c>
      <c r="E1380" s="139" t="s">
        <v>3109</v>
      </c>
      <c r="F1380" s="140" t="s">
        <v>3110</v>
      </c>
      <c r="G1380" s="141" t="s">
        <v>2702</v>
      </c>
      <c r="H1380" s="142">
        <v>1</v>
      </c>
      <c r="I1380" s="143"/>
      <c r="J1380" s="144">
        <f>ROUND(I1380*H1380,2)</f>
        <v>0</v>
      </c>
      <c r="K1380" s="140" t="s">
        <v>366</v>
      </c>
      <c r="L1380" s="33"/>
      <c r="M1380" s="145" t="s">
        <v>1</v>
      </c>
      <c r="N1380" s="146" t="s">
        <v>46</v>
      </c>
      <c r="P1380" s="147">
        <f>O1380*H1380</f>
        <v>0</v>
      </c>
      <c r="Q1380" s="147">
        <v>0</v>
      </c>
      <c r="R1380" s="147">
        <f>Q1380*H1380</f>
        <v>0</v>
      </c>
      <c r="S1380" s="147">
        <v>0</v>
      </c>
      <c r="T1380" s="148">
        <f>S1380*H1380</f>
        <v>0</v>
      </c>
      <c r="AR1380" s="149" t="s">
        <v>346</v>
      </c>
      <c r="AT1380" s="149" t="s">
        <v>311</v>
      </c>
      <c r="AU1380" s="149" t="s">
        <v>90</v>
      </c>
      <c r="AY1380" s="17" t="s">
        <v>309</v>
      </c>
      <c r="BE1380" s="150">
        <f>IF(N1380="základní",J1380,0)</f>
        <v>0</v>
      </c>
      <c r="BF1380" s="150">
        <f>IF(N1380="snížená",J1380,0)</f>
        <v>0</v>
      </c>
      <c r="BG1380" s="150">
        <f>IF(N1380="zákl. přenesená",J1380,0)</f>
        <v>0</v>
      </c>
      <c r="BH1380" s="150">
        <f>IF(N1380="sníž. přenesená",J1380,0)</f>
        <v>0</v>
      </c>
      <c r="BI1380" s="150">
        <f>IF(N1380="nulová",J1380,0)</f>
        <v>0</v>
      </c>
      <c r="BJ1380" s="17" t="s">
        <v>88</v>
      </c>
      <c r="BK1380" s="150">
        <f>ROUND(I1380*H1380,2)</f>
        <v>0</v>
      </c>
      <c r="BL1380" s="17" t="s">
        <v>346</v>
      </c>
      <c r="BM1380" s="149" t="s">
        <v>3111</v>
      </c>
    </row>
    <row r="1381" spans="2:65" s="1" customFormat="1" ht="39" x14ac:dyDescent="0.2">
      <c r="B1381" s="33"/>
      <c r="D1381" s="155" t="s">
        <v>318</v>
      </c>
      <c r="F1381" s="156" t="s">
        <v>3083</v>
      </c>
      <c r="I1381" s="153"/>
      <c r="L1381" s="33"/>
      <c r="M1381" s="154"/>
      <c r="T1381" s="57"/>
      <c r="AT1381" s="17" t="s">
        <v>318</v>
      </c>
      <c r="AU1381" s="17" t="s">
        <v>90</v>
      </c>
    </row>
    <row r="1382" spans="2:65" s="1" customFormat="1" ht="16.5" customHeight="1" x14ac:dyDescent="0.2">
      <c r="B1382" s="137"/>
      <c r="C1382" s="138" t="s">
        <v>3112</v>
      </c>
      <c r="D1382" s="138" t="s">
        <v>311</v>
      </c>
      <c r="E1382" s="139" t="s">
        <v>3113</v>
      </c>
      <c r="F1382" s="140" t="s">
        <v>3114</v>
      </c>
      <c r="G1382" s="141" t="s">
        <v>2702</v>
      </c>
      <c r="H1382" s="142">
        <v>1</v>
      </c>
      <c r="I1382" s="143"/>
      <c r="J1382" s="144">
        <f>ROUND(I1382*H1382,2)</f>
        <v>0</v>
      </c>
      <c r="K1382" s="140" t="s">
        <v>366</v>
      </c>
      <c r="L1382" s="33"/>
      <c r="M1382" s="145" t="s">
        <v>1</v>
      </c>
      <c r="N1382" s="146" t="s">
        <v>46</v>
      </c>
      <c r="P1382" s="147">
        <f>O1382*H1382</f>
        <v>0</v>
      </c>
      <c r="Q1382" s="147">
        <v>0</v>
      </c>
      <c r="R1382" s="147">
        <f>Q1382*H1382</f>
        <v>0</v>
      </c>
      <c r="S1382" s="147">
        <v>0</v>
      </c>
      <c r="T1382" s="148">
        <f>S1382*H1382</f>
        <v>0</v>
      </c>
      <c r="AR1382" s="149" t="s">
        <v>346</v>
      </c>
      <c r="AT1382" s="149" t="s">
        <v>311</v>
      </c>
      <c r="AU1382" s="149" t="s">
        <v>90</v>
      </c>
      <c r="AY1382" s="17" t="s">
        <v>309</v>
      </c>
      <c r="BE1382" s="150">
        <f>IF(N1382="základní",J1382,0)</f>
        <v>0</v>
      </c>
      <c r="BF1382" s="150">
        <f>IF(N1382="snížená",J1382,0)</f>
        <v>0</v>
      </c>
      <c r="BG1382" s="150">
        <f>IF(N1382="zákl. přenesená",J1382,0)</f>
        <v>0</v>
      </c>
      <c r="BH1382" s="150">
        <f>IF(N1382="sníž. přenesená",J1382,0)</f>
        <v>0</v>
      </c>
      <c r="BI1382" s="150">
        <f>IF(N1382="nulová",J1382,0)</f>
        <v>0</v>
      </c>
      <c r="BJ1382" s="17" t="s">
        <v>88</v>
      </c>
      <c r="BK1382" s="150">
        <f>ROUND(I1382*H1382,2)</f>
        <v>0</v>
      </c>
      <c r="BL1382" s="17" t="s">
        <v>346</v>
      </c>
      <c r="BM1382" s="149" t="s">
        <v>3115</v>
      </c>
    </row>
    <row r="1383" spans="2:65" s="1" customFormat="1" ht="39" x14ac:dyDescent="0.2">
      <c r="B1383" s="33"/>
      <c r="D1383" s="155" t="s">
        <v>318</v>
      </c>
      <c r="F1383" s="156" t="s">
        <v>3083</v>
      </c>
      <c r="I1383" s="153"/>
      <c r="L1383" s="33"/>
      <c r="M1383" s="154"/>
      <c r="T1383" s="57"/>
      <c r="AT1383" s="17" t="s">
        <v>318</v>
      </c>
      <c r="AU1383" s="17" t="s">
        <v>90</v>
      </c>
    </row>
    <row r="1384" spans="2:65" s="1" customFormat="1" ht="16.5" customHeight="1" x14ac:dyDescent="0.2">
      <c r="B1384" s="137"/>
      <c r="C1384" s="138" t="s">
        <v>3116</v>
      </c>
      <c r="D1384" s="138" t="s">
        <v>311</v>
      </c>
      <c r="E1384" s="139" t="s">
        <v>3117</v>
      </c>
      <c r="F1384" s="140" t="s">
        <v>3118</v>
      </c>
      <c r="G1384" s="141" t="s">
        <v>2702</v>
      </c>
      <c r="H1384" s="142">
        <v>1</v>
      </c>
      <c r="I1384" s="143"/>
      <c r="J1384" s="144">
        <f>ROUND(I1384*H1384,2)</f>
        <v>0</v>
      </c>
      <c r="K1384" s="140" t="s">
        <v>366</v>
      </c>
      <c r="L1384" s="33"/>
      <c r="M1384" s="145" t="s">
        <v>1</v>
      </c>
      <c r="N1384" s="146" t="s">
        <v>46</v>
      </c>
      <c r="P1384" s="147">
        <f>O1384*H1384</f>
        <v>0</v>
      </c>
      <c r="Q1384" s="147">
        <v>0</v>
      </c>
      <c r="R1384" s="147">
        <f>Q1384*H1384</f>
        <v>0</v>
      </c>
      <c r="S1384" s="147">
        <v>0</v>
      </c>
      <c r="T1384" s="148">
        <f>S1384*H1384</f>
        <v>0</v>
      </c>
      <c r="AR1384" s="149" t="s">
        <v>346</v>
      </c>
      <c r="AT1384" s="149" t="s">
        <v>311</v>
      </c>
      <c r="AU1384" s="149" t="s">
        <v>90</v>
      </c>
      <c r="AY1384" s="17" t="s">
        <v>309</v>
      </c>
      <c r="BE1384" s="150">
        <f>IF(N1384="základní",J1384,0)</f>
        <v>0</v>
      </c>
      <c r="BF1384" s="150">
        <f>IF(N1384="snížená",J1384,0)</f>
        <v>0</v>
      </c>
      <c r="BG1384" s="150">
        <f>IF(N1384="zákl. přenesená",J1384,0)</f>
        <v>0</v>
      </c>
      <c r="BH1384" s="150">
        <f>IF(N1384="sníž. přenesená",J1384,0)</f>
        <v>0</v>
      </c>
      <c r="BI1384" s="150">
        <f>IF(N1384="nulová",J1384,0)</f>
        <v>0</v>
      </c>
      <c r="BJ1384" s="17" t="s">
        <v>88</v>
      </c>
      <c r="BK1384" s="150">
        <f>ROUND(I1384*H1384,2)</f>
        <v>0</v>
      </c>
      <c r="BL1384" s="17" t="s">
        <v>346</v>
      </c>
      <c r="BM1384" s="149" t="s">
        <v>3119</v>
      </c>
    </row>
    <row r="1385" spans="2:65" s="1" customFormat="1" ht="39" x14ac:dyDescent="0.2">
      <c r="B1385" s="33"/>
      <c r="D1385" s="155" t="s">
        <v>318</v>
      </c>
      <c r="F1385" s="156" t="s">
        <v>3083</v>
      </c>
      <c r="I1385" s="153"/>
      <c r="L1385" s="33"/>
      <c r="M1385" s="154"/>
      <c r="T1385" s="57"/>
      <c r="AT1385" s="17" t="s">
        <v>318</v>
      </c>
      <c r="AU1385" s="17" t="s">
        <v>90</v>
      </c>
    </row>
    <row r="1386" spans="2:65" s="1" customFormat="1" ht="16.5" customHeight="1" x14ac:dyDescent="0.2">
      <c r="B1386" s="137"/>
      <c r="C1386" s="138" t="s">
        <v>3120</v>
      </c>
      <c r="D1386" s="138" t="s">
        <v>311</v>
      </c>
      <c r="E1386" s="139" t="s">
        <v>3121</v>
      </c>
      <c r="F1386" s="140" t="s">
        <v>3122</v>
      </c>
      <c r="G1386" s="141" t="s">
        <v>2702</v>
      </c>
      <c r="H1386" s="142">
        <v>1</v>
      </c>
      <c r="I1386" s="143"/>
      <c r="J1386" s="144">
        <f>ROUND(I1386*H1386,2)</f>
        <v>0</v>
      </c>
      <c r="K1386" s="140" t="s">
        <v>366</v>
      </c>
      <c r="L1386" s="33"/>
      <c r="M1386" s="145" t="s">
        <v>1</v>
      </c>
      <c r="N1386" s="146" t="s">
        <v>46</v>
      </c>
      <c r="P1386" s="147">
        <f>O1386*H1386</f>
        <v>0</v>
      </c>
      <c r="Q1386" s="147">
        <v>0</v>
      </c>
      <c r="R1386" s="147">
        <f>Q1386*H1386</f>
        <v>0</v>
      </c>
      <c r="S1386" s="147">
        <v>0</v>
      </c>
      <c r="T1386" s="148">
        <f>S1386*H1386</f>
        <v>0</v>
      </c>
      <c r="AR1386" s="149" t="s">
        <v>346</v>
      </c>
      <c r="AT1386" s="149" t="s">
        <v>311</v>
      </c>
      <c r="AU1386" s="149" t="s">
        <v>90</v>
      </c>
      <c r="AY1386" s="17" t="s">
        <v>309</v>
      </c>
      <c r="BE1386" s="150">
        <f>IF(N1386="základní",J1386,0)</f>
        <v>0</v>
      </c>
      <c r="BF1386" s="150">
        <f>IF(N1386="snížená",J1386,0)</f>
        <v>0</v>
      </c>
      <c r="BG1386" s="150">
        <f>IF(N1386="zákl. přenesená",J1386,0)</f>
        <v>0</v>
      </c>
      <c r="BH1386" s="150">
        <f>IF(N1386="sníž. přenesená",J1386,0)</f>
        <v>0</v>
      </c>
      <c r="BI1386" s="150">
        <f>IF(N1386="nulová",J1386,0)</f>
        <v>0</v>
      </c>
      <c r="BJ1386" s="17" t="s">
        <v>88</v>
      </c>
      <c r="BK1386" s="150">
        <f>ROUND(I1386*H1386,2)</f>
        <v>0</v>
      </c>
      <c r="BL1386" s="17" t="s">
        <v>346</v>
      </c>
      <c r="BM1386" s="149" t="s">
        <v>3123</v>
      </c>
    </row>
    <row r="1387" spans="2:65" s="1" customFormat="1" ht="39" x14ac:dyDescent="0.2">
      <c r="B1387" s="33"/>
      <c r="D1387" s="155" t="s">
        <v>318</v>
      </c>
      <c r="F1387" s="156" t="s">
        <v>3083</v>
      </c>
      <c r="I1387" s="153"/>
      <c r="L1387" s="33"/>
      <c r="M1387" s="154"/>
      <c r="T1387" s="57"/>
      <c r="AT1387" s="17" t="s">
        <v>318</v>
      </c>
      <c r="AU1387" s="17" t="s">
        <v>90</v>
      </c>
    </row>
    <row r="1388" spans="2:65" s="1" customFormat="1" ht="16.5" customHeight="1" x14ac:dyDescent="0.2">
      <c r="B1388" s="137"/>
      <c r="C1388" s="138" t="s">
        <v>3124</v>
      </c>
      <c r="D1388" s="138" t="s">
        <v>311</v>
      </c>
      <c r="E1388" s="139" t="s">
        <v>3125</v>
      </c>
      <c r="F1388" s="140" t="s">
        <v>3126</v>
      </c>
      <c r="G1388" s="141" t="s">
        <v>2702</v>
      </c>
      <c r="H1388" s="142">
        <v>1</v>
      </c>
      <c r="I1388" s="143"/>
      <c r="J1388" s="144">
        <f>ROUND(I1388*H1388,2)</f>
        <v>0</v>
      </c>
      <c r="K1388" s="140" t="s">
        <v>366</v>
      </c>
      <c r="L1388" s="33"/>
      <c r="M1388" s="145" t="s">
        <v>1</v>
      </c>
      <c r="N1388" s="146" t="s">
        <v>46</v>
      </c>
      <c r="P1388" s="147">
        <f>O1388*H1388</f>
        <v>0</v>
      </c>
      <c r="Q1388" s="147">
        <v>0</v>
      </c>
      <c r="R1388" s="147">
        <f>Q1388*H1388</f>
        <v>0</v>
      </c>
      <c r="S1388" s="147">
        <v>0</v>
      </c>
      <c r="T1388" s="148">
        <f>S1388*H1388</f>
        <v>0</v>
      </c>
      <c r="AR1388" s="149" t="s">
        <v>346</v>
      </c>
      <c r="AT1388" s="149" t="s">
        <v>311</v>
      </c>
      <c r="AU1388" s="149" t="s">
        <v>90</v>
      </c>
      <c r="AY1388" s="17" t="s">
        <v>309</v>
      </c>
      <c r="BE1388" s="150">
        <f>IF(N1388="základní",J1388,0)</f>
        <v>0</v>
      </c>
      <c r="BF1388" s="150">
        <f>IF(N1388="snížená",J1388,0)</f>
        <v>0</v>
      </c>
      <c r="BG1388" s="150">
        <f>IF(N1388="zákl. přenesená",J1388,0)</f>
        <v>0</v>
      </c>
      <c r="BH1388" s="150">
        <f>IF(N1388="sníž. přenesená",J1388,0)</f>
        <v>0</v>
      </c>
      <c r="BI1388" s="150">
        <f>IF(N1388="nulová",J1388,0)</f>
        <v>0</v>
      </c>
      <c r="BJ1388" s="17" t="s">
        <v>88</v>
      </c>
      <c r="BK1388" s="150">
        <f>ROUND(I1388*H1388,2)</f>
        <v>0</v>
      </c>
      <c r="BL1388" s="17" t="s">
        <v>346</v>
      </c>
      <c r="BM1388" s="149" t="s">
        <v>3127</v>
      </c>
    </row>
    <row r="1389" spans="2:65" s="1" customFormat="1" ht="39" x14ac:dyDescent="0.2">
      <c r="B1389" s="33"/>
      <c r="D1389" s="155" t="s">
        <v>318</v>
      </c>
      <c r="F1389" s="156" t="s">
        <v>3083</v>
      </c>
      <c r="I1389" s="153"/>
      <c r="L1389" s="33"/>
      <c r="M1389" s="154"/>
      <c r="T1389" s="57"/>
      <c r="AT1389" s="17" t="s">
        <v>318</v>
      </c>
      <c r="AU1389" s="17" t="s">
        <v>90</v>
      </c>
    </row>
    <row r="1390" spans="2:65" s="1" customFormat="1" ht="16.5" customHeight="1" x14ac:dyDescent="0.2">
      <c r="B1390" s="137"/>
      <c r="C1390" s="138" t="s">
        <v>3128</v>
      </c>
      <c r="D1390" s="138" t="s">
        <v>311</v>
      </c>
      <c r="E1390" s="139" t="s">
        <v>3129</v>
      </c>
      <c r="F1390" s="140" t="s">
        <v>3130</v>
      </c>
      <c r="G1390" s="141" t="s">
        <v>2702</v>
      </c>
      <c r="H1390" s="142">
        <v>1</v>
      </c>
      <c r="I1390" s="143"/>
      <c r="J1390" s="144">
        <f>ROUND(I1390*H1390,2)</f>
        <v>0</v>
      </c>
      <c r="K1390" s="140" t="s">
        <v>366</v>
      </c>
      <c r="L1390" s="33"/>
      <c r="M1390" s="145" t="s">
        <v>1</v>
      </c>
      <c r="N1390" s="146" t="s">
        <v>46</v>
      </c>
      <c r="P1390" s="147">
        <f>O1390*H1390</f>
        <v>0</v>
      </c>
      <c r="Q1390" s="147">
        <v>0</v>
      </c>
      <c r="R1390" s="147">
        <f>Q1390*H1390</f>
        <v>0</v>
      </c>
      <c r="S1390" s="147">
        <v>0</v>
      </c>
      <c r="T1390" s="148">
        <f>S1390*H1390</f>
        <v>0</v>
      </c>
      <c r="AR1390" s="149" t="s">
        <v>346</v>
      </c>
      <c r="AT1390" s="149" t="s">
        <v>311</v>
      </c>
      <c r="AU1390" s="149" t="s">
        <v>90</v>
      </c>
      <c r="AY1390" s="17" t="s">
        <v>309</v>
      </c>
      <c r="BE1390" s="150">
        <f>IF(N1390="základní",J1390,0)</f>
        <v>0</v>
      </c>
      <c r="BF1390" s="150">
        <f>IF(N1390="snížená",J1390,0)</f>
        <v>0</v>
      </c>
      <c r="BG1390" s="150">
        <f>IF(N1390="zákl. přenesená",J1390,0)</f>
        <v>0</v>
      </c>
      <c r="BH1390" s="150">
        <f>IF(N1390="sníž. přenesená",J1390,0)</f>
        <v>0</v>
      </c>
      <c r="BI1390" s="150">
        <f>IF(N1390="nulová",J1390,0)</f>
        <v>0</v>
      </c>
      <c r="BJ1390" s="17" t="s">
        <v>88</v>
      </c>
      <c r="BK1390" s="150">
        <f>ROUND(I1390*H1390,2)</f>
        <v>0</v>
      </c>
      <c r="BL1390" s="17" t="s">
        <v>346</v>
      </c>
      <c r="BM1390" s="149" t="s">
        <v>3131</v>
      </c>
    </row>
    <row r="1391" spans="2:65" s="1" customFormat="1" ht="39" x14ac:dyDescent="0.2">
      <c r="B1391" s="33"/>
      <c r="D1391" s="155" t="s">
        <v>318</v>
      </c>
      <c r="F1391" s="156" t="s">
        <v>3083</v>
      </c>
      <c r="I1391" s="153"/>
      <c r="L1391" s="33"/>
      <c r="M1391" s="154"/>
      <c r="T1391" s="57"/>
      <c r="AT1391" s="17" t="s">
        <v>318</v>
      </c>
      <c r="AU1391" s="17" t="s">
        <v>90</v>
      </c>
    </row>
    <row r="1392" spans="2:65" s="1" customFormat="1" ht="16.5" customHeight="1" x14ac:dyDescent="0.2">
      <c r="B1392" s="137"/>
      <c r="C1392" s="138" t="s">
        <v>3132</v>
      </c>
      <c r="D1392" s="138" t="s">
        <v>311</v>
      </c>
      <c r="E1392" s="139" t="s">
        <v>3133</v>
      </c>
      <c r="F1392" s="140" t="s">
        <v>3134</v>
      </c>
      <c r="G1392" s="141" t="s">
        <v>2702</v>
      </c>
      <c r="H1392" s="142">
        <v>1</v>
      </c>
      <c r="I1392" s="143"/>
      <c r="J1392" s="144">
        <f>ROUND(I1392*H1392,2)</f>
        <v>0</v>
      </c>
      <c r="K1392" s="140" t="s">
        <v>366</v>
      </c>
      <c r="L1392" s="33"/>
      <c r="M1392" s="145" t="s">
        <v>1</v>
      </c>
      <c r="N1392" s="146" t="s">
        <v>46</v>
      </c>
      <c r="P1392" s="147">
        <f>O1392*H1392</f>
        <v>0</v>
      </c>
      <c r="Q1392" s="147">
        <v>0</v>
      </c>
      <c r="R1392" s="147">
        <f>Q1392*H1392</f>
        <v>0</v>
      </c>
      <c r="S1392" s="147">
        <v>0</v>
      </c>
      <c r="T1392" s="148">
        <f>S1392*H1392</f>
        <v>0</v>
      </c>
      <c r="AR1392" s="149" t="s">
        <v>346</v>
      </c>
      <c r="AT1392" s="149" t="s">
        <v>311</v>
      </c>
      <c r="AU1392" s="149" t="s">
        <v>90</v>
      </c>
      <c r="AY1392" s="17" t="s">
        <v>309</v>
      </c>
      <c r="BE1392" s="150">
        <f>IF(N1392="základní",J1392,0)</f>
        <v>0</v>
      </c>
      <c r="BF1392" s="150">
        <f>IF(N1392="snížená",J1392,0)</f>
        <v>0</v>
      </c>
      <c r="BG1392" s="150">
        <f>IF(N1392="zákl. přenesená",J1392,0)</f>
        <v>0</v>
      </c>
      <c r="BH1392" s="150">
        <f>IF(N1392="sníž. přenesená",J1392,0)</f>
        <v>0</v>
      </c>
      <c r="BI1392" s="150">
        <f>IF(N1392="nulová",J1392,0)</f>
        <v>0</v>
      </c>
      <c r="BJ1392" s="17" t="s">
        <v>88</v>
      </c>
      <c r="BK1392" s="150">
        <f>ROUND(I1392*H1392,2)</f>
        <v>0</v>
      </c>
      <c r="BL1392" s="17" t="s">
        <v>346</v>
      </c>
      <c r="BM1392" s="149" t="s">
        <v>3135</v>
      </c>
    </row>
    <row r="1393" spans="2:65" s="1" customFormat="1" ht="39" x14ac:dyDescent="0.2">
      <c r="B1393" s="33"/>
      <c r="D1393" s="155" t="s">
        <v>318</v>
      </c>
      <c r="F1393" s="156" t="s">
        <v>3083</v>
      </c>
      <c r="I1393" s="153"/>
      <c r="L1393" s="33"/>
      <c r="M1393" s="154"/>
      <c r="T1393" s="57"/>
      <c r="AT1393" s="17" t="s">
        <v>318</v>
      </c>
      <c r="AU1393" s="17" t="s">
        <v>90</v>
      </c>
    </row>
    <row r="1394" spans="2:65" s="1" customFormat="1" ht="16.5" customHeight="1" x14ac:dyDescent="0.2">
      <c r="B1394" s="137"/>
      <c r="C1394" s="138" t="s">
        <v>3136</v>
      </c>
      <c r="D1394" s="138" t="s">
        <v>311</v>
      </c>
      <c r="E1394" s="139" t="s">
        <v>3137</v>
      </c>
      <c r="F1394" s="140" t="s">
        <v>3138</v>
      </c>
      <c r="G1394" s="141" t="s">
        <v>2702</v>
      </c>
      <c r="H1394" s="142">
        <v>1</v>
      </c>
      <c r="I1394" s="143"/>
      <c r="J1394" s="144">
        <f>ROUND(I1394*H1394,2)</f>
        <v>0</v>
      </c>
      <c r="K1394" s="140" t="s">
        <v>366</v>
      </c>
      <c r="L1394" s="33"/>
      <c r="M1394" s="145" t="s">
        <v>1</v>
      </c>
      <c r="N1394" s="146" t="s">
        <v>46</v>
      </c>
      <c r="P1394" s="147">
        <f>O1394*H1394</f>
        <v>0</v>
      </c>
      <c r="Q1394" s="147">
        <v>0</v>
      </c>
      <c r="R1394" s="147">
        <f>Q1394*H1394</f>
        <v>0</v>
      </c>
      <c r="S1394" s="147">
        <v>0</v>
      </c>
      <c r="T1394" s="148">
        <f>S1394*H1394</f>
        <v>0</v>
      </c>
      <c r="AR1394" s="149" t="s">
        <v>346</v>
      </c>
      <c r="AT1394" s="149" t="s">
        <v>311</v>
      </c>
      <c r="AU1394" s="149" t="s">
        <v>90</v>
      </c>
      <c r="AY1394" s="17" t="s">
        <v>309</v>
      </c>
      <c r="BE1394" s="150">
        <f>IF(N1394="základní",J1394,0)</f>
        <v>0</v>
      </c>
      <c r="BF1394" s="150">
        <f>IF(N1394="snížená",J1394,0)</f>
        <v>0</v>
      </c>
      <c r="BG1394" s="150">
        <f>IF(N1394="zákl. přenesená",J1394,0)</f>
        <v>0</v>
      </c>
      <c r="BH1394" s="150">
        <f>IF(N1394="sníž. přenesená",J1394,0)</f>
        <v>0</v>
      </c>
      <c r="BI1394" s="150">
        <f>IF(N1394="nulová",J1394,0)</f>
        <v>0</v>
      </c>
      <c r="BJ1394" s="17" t="s">
        <v>88</v>
      </c>
      <c r="BK1394" s="150">
        <f>ROUND(I1394*H1394,2)</f>
        <v>0</v>
      </c>
      <c r="BL1394" s="17" t="s">
        <v>346</v>
      </c>
      <c r="BM1394" s="149" t="s">
        <v>3139</v>
      </c>
    </row>
    <row r="1395" spans="2:65" s="1" customFormat="1" ht="39" x14ac:dyDescent="0.2">
      <c r="B1395" s="33"/>
      <c r="D1395" s="155" t="s">
        <v>318</v>
      </c>
      <c r="F1395" s="156" t="s">
        <v>3083</v>
      </c>
      <c r="I1395" s="153"/>
      <c r="L1395" s="33"/>
      <c r="M1395" s="154"/>
      <c r="T1395" s="57"/>
      <c r="AT1395" s="17" t="s">
        <v>318</v>
      </c>
      <c r="AU1395" s="17" t="s">
        <v>90</v>
      </c>
    </row>
    <row r="1396" spans="2:65" s="1" customFormat="1" ht="16.5" customHeight="1" x14ac:dyDescent="0.2">
      <c r="B1396" s="137"/>
      <c r="C1396" s="138" t="s">
        <v>3140</v>
      </c>
      <c r="D1396" s="138" t="s">
        <v>311</v>
      </c>
      <c r="E1396" s="139" t="s">
        <v>3141</v>
      </c>
      <c r="F1396" s="140" t="s">
        <v>3142</v>
      </c>
      <c r="G1396" s="141" t="s">
        <v>2702</v>
      </c>
      <c r="H1396" s="142">
        <v>1</v>
      </c>
      <c r="I1396" s="143"/>
      <c r="J1396" s="144">
        <f>ROUND(I1396*H1396,2)</f>
        <v>0</v>
      </c>
      <c r="K1396" s="140" t="s">
        <v>366</v>
      </c>
      <c r="L1396" s="33"/>
      <c r="M1396" s="145" t="s">
        <v>1</v>
      </c>
      <c r="N1396" s="146" t="s">
        <v>46</v>
      </c>
      <c r="P1396" s="147">
        <f>O1396*H1396</f>
        <v>0</v>
      </c>
      <c r="Q1396" s="147">
        <v>0</v>
      </c>
      <c r="R1396" s="147">
        <f>Q1396*H1396</f>
        <v>0</v>
      </c>
      <c r="S1396" s="147">
        <v>0</v>
      </c>
      <c r="T1396" s="148">
        <f>S1396*H1396</f>
        <v>0</v>
      </c>
      <c r="AR1396" s="149" t="s">
        <v>346</v>
      </c>
      <c r="AT1396" s="149" t="s">
        <v>311</v>
      </c>
      <c r="AU1396" s="149" t="s">
        <v>90</v>
      </c>
      <c r="AY1396" s="17" t="s">
        <v>309</v>
      </c>
      <c r="BE1396" s="150">
        <f>IF(N1396="základní",J1396,0)</f>
        <v>0</v>
      </c>
      <c r="BF1396" s="150">
        <f>IF(N1396="snížená",J1396,0)</f>
        <v>0</v>
      </c>
      <c r="BG1396" s="150">
        <f>IF(N1396="zákl. přenesená",J1396,0)</f>
        <v>0</v>
      </c>
      <c r="BH1396" s="150">
        <f>IF(N1396="sníž. přenesená",J1396,0)</f>
        <v>0</v>
      </c>
      <c r="BI1396" s="150">
        <f>IF(N1396="nulová",J1396,0)</f>
        <v>0</v>
      </c>
      <c r="BJ1396" s="17" t="s">
        <v>88</v>
      </c>
      <c r="BK1396" s="150">
        <f>ROUND(I1396*H1396,2)</f>
        <v>0</v>
      </c>
      <c r="BL1396" s="17" t="s">
        <v>346</v>
      </c>
      <c r="BM1396" s="149" t="s">
        <v>3143</v>
      </c>
    </row>
    <row r="1397" spans="2:65" s="1" customFormat="1" ht="39" x14ac:dyDescent="0.2">
      <c r="B1397" s="33"/>
      <c r="D1397" s="155" t="s">
        <v>318</v>
      </c>
      <c r="F1397" s="156" t="s">
        <v>3083</v>
      </c>
      <c r="I1397" s="153"/>
      <c r="L1397" s="33"/>
      <c r="M1397" s="154"/>
      <c r="T1397" s="57"/>
      <c r="AT1397" s="17" t="s">
        <v>318</v>
      </c>
      <c r="AU1397" s="17" t="s">
        <v>90</v>
      </c>
    </row>
    <row r="1398" spans="2:65" s="1" customFormat="1" ht="21.75" customHeight="1" x14ac:dyDescent="0.2">
      <c r="B1398" s="137"/>
      <c r="C1398" s="138" t="s">
        <v>3144</v>
      </c>
      <c r="D1398" s="138" t="s">
        <v>311</v>
      </c>
      <c r="E1398" s="139" t="s">
        <v>3145</v>
      </c>
      <c r="F1398" s="140" t="s">
        <v>3146</v>
      </c>
      <c r="G1398" s="141" t="s">
        <v>2702</v>
      </c>
      <c r="H1398" s="142">
        <v>1</v>
      </c>
      <c r="I1398" s="143"/>
      <c r="J1398" s="144">
        <f>ROUND(I1398*H1398,2)</f>
        <v>0</v>
      </c>
      <c r="K1398" s="140" t="s">
        <v>366</v>
      </c>
      <c r="L1398" s="33"/>
      <c r="M1398" s="145" t="s">
        <v>1</v>
      </c>
      <c r="N1398" s="146" t="s">
        <v>46</v>
      </c>
      <c r="P1398" s="147">
        <f>O1398*H1398</f>
        <v>0</v>
      </c>
      <c r="Q1398" s="147">
        <v>0</v>
      </c>
      <c r="R1398" s="147">
        <f>Q1398*H1398</f>
        <v>0</v>
      </c>
      <c r="S1398" s="147">
        <v>0</v>
      </c>
      <c r="T1398" s="148">
        <f>S1398*H1398</f>
        <v>0</v>
      </c>
      <c r="AR1398" s="149" t="s">
        <v>346</v>
      </c>
      <c r="AT1398" s="149" t="s">
        <v>311</v>
      </c>
      <c r="AU1398" s="149" t="s">
        <v>90</v>
      </c>
      <c r="AY1398" s="17" t="s">
        <v>309</v>
      </c>
      <c r="BE1398" s="150">
        <f>IF(N1398="základní",J1398,0)</f>
        <v>0</v>
      </c>
      <c r="BF1398" s="150">
        <f>IF(N1398="snížená",J1398,0)</f>
        <v>0</v>
      </c>
      <c r="BG1398" s="150">
        <f>IF(N1398="zákl. přenesená",J1398,0)</f>
        <v>0</v>
      </c>
      <c r="BH1398" s="150">
        <f>IF(N1398="sníž. přenesená",J1398,0)</f>
        <v>0</v>
      </c>
      <c r="BI1398" s="150">
        <f>IF(N1398="nulová",J1398,0)</f>
        <v>0</v>
      </c>
      <c r="BJ1398" s="17" t="s">
        <v>88</v>
      </c>
      <c r="BK1398" s="150">
        <f>ROUND(I1398*H1398,2)</f>
        <v>0</v>
      </c>
      <c r="BL1398" s="17" t="s">
        <v>346</v>
      </c>
      <c r="BM1398" s="149" t="s">
        <v>3147</v>
      </c>
    </row>
    <row r="1399" spans="2:65" s="1" customFormat="1" ht="39" x14ac:dyDescent="0.2">
      <c r="B1399" s="33"/>
      <c r="D1399" s="155" t="s">
        <v>318</v>
      </c>
      <c r="F1399" s="156" t="s">
        <v>3083</v>
      </c>
      <c r="I1399" s="153"/>
      <c r="L1399" s="33"/>
      <c r="M1399" s="154"/>
      <c r="T1399" s="57"/>
      <c r="AT1399" s="17" t="s">
        <v>318</v>
      </c>
      <c r="AU1399" s="17" t="s">
        <v>90</v>
      </c>
    </row>
    <row r="1400" spans="2:65" s="1" customFormat="1" ht="16.5" customHeight="1" x14ac:dyDescent="0.2">
      <c r="B1400" s="137"/>
      <c r="C1400" s="138" t="s">
        <v>3148</v>
      </c>
      <c r="D1400" s="138" t="s">
        <v>311</v>
      </c>
      <c r="E1400" s="139" t="s">
        <v>3149</v>
      </c>
      <c r="F1400" s="140" t="s">
        <v>3150</v>
      </c>
      <c r="G1400" s="141" t="s">
        <v>2702</v>
      </c>
      <c r="H1400" s="142">
        <v>1</v>
      </c>
      <c r="I1400" s="143"/>
      <c r="J1400" s="144">
        <f>ROUND(I1400*H1400,2)</f>
        <v>0</v>
      </c>
      <c r="K1400" s="140" t="s">
        <v>366</v>
      </c>
      <c r="L1400" s="33"/>
      <c r="M1400" s="145" t="s">
        <v>1</v>
      </c>
      <c r="N1400" s="146" t="s">
        <v>46</v>
      </c>
      <c r="P1400" s="147">
        <f>O1400*H1400</f>
        <v>0</v>
      </c>
      <c r="Q1400" s="147">
        <v>0</v>
      </c>
      <c r="R1400" s="147">
        <f>Q1400*H1400</f>
        <v>0</v>
      </c>
      <c r="S1400" s="147">
        <v>0</v>
      </c>
      <c r="T1400" s="148">
        <f>S1400*H1400</f>
        <v>0</v>
      </c>
      <c r="AR1400" s="149" t="s">
        <v>346</v>
      </c>
      <c r="AT1400" s="149" t="s">
        <v>311</v>
      </c>
      <c r="AU1400" s="149" t="s">
        <v>90</v>
      </c>
      <c r="AY1400" s="17" t="s">
        <v>309</v>
      </c>
      <c r="BE1400" s="150">
        <f>IF(N1400="základní",J1400,0)</f>
        <v>0</v>
      </c>
      <c r="BF1400" s="150">
        <f>IF(N1400="snížená",J1400,0)</f>
        <v>0</v>
      </c>
      <c r="BG1400" s="150">
        <f>IF(N1400="zákl. přenesená",J1400,0)</f>
        <v>0</v>
      </c>
      <c r="BH1400" s="150">
        <f>IF(N1400="sníž. přenesená",J1400,0)</f>
        <v>0</v>
      </c>
      <c r="BI1400" s="150">
        <f>IF(N1400="nulová",J1400,0)</f>
        <v>0</v>
      </c>
      <c r="BJ1400" s="17" t="s">
        <v>88</v>
      </c>
      <c r="BK1400" s="150">
        <f>ROUND(I1400*H1400,2)</f>
        <v>0</v>
      </c>
      <c r="BL1400" s="17" t="s">
        <v>346</v>
      </c>
      <c r="BM1400" s="149" t="s">
        <v>3151</v>
      </c>
    </row>
    <row r="1401" spans="2:65" s="1" customFormat="1" ht="39" x14ac:dyDescent="0.2">
      <c r="B1401" s="33"/>
      <c r="D1401" s="155" t="s">
        <v>318</v>
      </c>
      <c r="F1401" s="156" t="s">
        <v>3083</v>
      </c>
      <c r="I1401" s="153"/>
      <c r="L1401" s="33"/>
      <c r="M1401" s="154"/>
      <c r="T1401" s="57"/>
      <c r="AT1401" s="17" t="s">
        <v>318</v>
      </c>
      <c r="AU1401" s="17" t="s">
        <v>90</v>
      </c>
    </row>
    <row r="1402" spans="2:65" s="1" customFormat="1" ht="16.5" customHeight="1" x14ac:dyDescent="0.2">
      <c r="B1402" s="137"/>
      <c r="C1402" s="138" t="s">
        <v>3152</v>
      </c>
      <c r="D1402" s="138" t="s">
        <v>311</v>
      </c>
      <c r="E1402" s="139" t="s">
        <v>3153</v>
      </c>
      <c r="F1402" s="140" t="s">
        <v>3154</v>
      </c>
      <c r="G1402" s="141" t="s">
        <v>2702</v>
      </c>
      <c r="H1402" s="142">
        <v>1</v>
      </c>
      <c r="I1402" s="143"/>
      <c r="J1402" s="144">
        <f>ROUND(I1402*H1402,2)</f>
        <v>0</v>
      </c>
      <c r="K1402" s="140" t="s">
        <v>366</v>
      </c>
      <c r="L1402" s="33"/>
      <c r="M1402" s="145" t="s">
        <v>1</v>
      </c>
      <c r="N1402" s="146" t="s">
        <v>46</v>
      </c>
      <c r="P1402" s="147">
        <f>O1402*H1402</f>
        <v>0</v>
      </c>
      <c r="Q1402" s="147">
        <v>0</v>
      </c>
      <c r="R1402" s="147">
        <f>Q1402*H1402</f>
        <v>0</v>
      </c>
      <c r="S1402" s="147">
        <v>0</v>
      </c>
      <c r="T1402" s="148">
        <f>S1402*H1402</f>
        <v>0</v>
      </c>
      <c r="AR1402" s="149" t="s">
        <v>346</v>
      </c>
      <c r="AT1402" s="149" t="s">
        <v>311</v>
      </c>
      <c r="AU1402" s="149" t="s">
        <v>90</v>
      </c>
      <c r="AY1402" s="17" t="s">
        <v>309</v>
      </c>
      <c r="BE1402" s="150">
        <f>IF(N1402="základní",J1402,0)</f>
        <v>0</v>
      </c>
      <c r="BF1402" s="150">
        <f>IF(N1402="snížená",J1402,0)</f>
        <v>0</v>
      </c>
      <c r="BG1402" s="150">
        <f>IF(N1402="zákl. přenesená",J1402,0)</f>
        <v>0</v>
      </c>
      <c r="BH1402" s="150">
        <f>IF(N1402="sníž. přenesená",J1402,0)</f>
        <v>0</v>
      </c>
      <c r="BI1402" s="150">
        <f>IF(N1402="nulová",J1402,0)</f>
        <v>0</v>
      </c>
      <c r="BJ1402" s="17" t="s">
        <v>88</v>
      </c>
      <c r="BK1402" s="150">
        <f>ROUND(I1402*H1402,2)</f>
        <v>0</v>
      </c>
      <c r="BL1402" s="17" t="s">
        <v>346</v>
      </c>
      <c r="BM1402" s="149" t="s">
        <v>3155</v>
      </c>
    </row>
    <row r="1403" spans="2:65" s="1" customFormat="1" ht="39" x14ac:dyDescent="0.2">
      <c r="B1403" s="33"/>
      <c r="D1403" s="155" t="s">
        <v>318</v>
      </c>
      <c r="F1403" s="156" t="s">
        <v>3083</v>
      </c>
      <c r="I1403" s="153"/>
      <c r="L1403" s="33"/>
      <c r="M1403" s="154"/>
      <c r="T1403" s="57"/>
      <c r="AT1403" s="17" t="s">
        <v>318</v>
      </c>
      <c r="AU1403" s="17" t="s">
        <v>90</v>
      </c>
    </row>
    <row r="1404" spans="2:65" s="1" customFormat="1" ht="16.5" customHeight="1" x14ac:dyDescent="0.2">
      <c r="B1404" s="137"/>
      <c r="C1404" s="138" t="s">
        <v>3156</v>
      </c>
      <c r="D1404" s="138" t="s">
        <v>311</v>
      </c>
      <c r="E1404" s="139" t="s">
        <v>3157</v>
      </c>
      <c r="F1404" s="140" t="s">
        <v>3158</v>
      </c>
      <c r="G1404" s="141" t="s">
        <v>2702</v>
      </c>
      <c r="H1404" s="142">
        <v>1</v>
      </c>
      <c r="I1404" s="143"/>
      <c r="J1404" s="144">
        <f>ROUND(I1404*H1404,2)</f>
        <v>0</v>
      </c>
      <c r="K1404" s="140" t="s">
        <v>366</v>
      </c>
      <c r="L1404" s="33"/>
      <c r="M1404" s="145" t="s">
        <v>1</v>
      </c>
      <c r="N1404" s="146" t="s">
        <v>46</v>
      </c>
      <c r="P1404" s="147">
        <f>O1404*H1404</f>
        <v>0</v>
      </c>
      <c r="Q1404" s="147">
        <v>0</v>
      </c>
      <c r="R1404" s="147">
        <f>Q1404*H1404</f>
        <v>0</v>
      </c>
      <c r="S1404" s="147">
        <v>0</v>
      </c>
      <c r="T1404" s="148">
        <f>S1404*H1404</f>
        <v>0</v>
      </c>
      <c r="AR1404" s="149" t="s">
        <v>346</v>
      </c>
      <c r="AT1404" s="149" t="s">
        <v>311</v>
      </c>
      <c r="AU1404" s="149" t="s">
        <v>90</v>
      </c>
      <c r="AY1404" s="17" t="s">
        <v>309</v>
      </c>
      <c r="BE1404" s="150">
        <f>IF(N1404="základní",J1404,0)</f>
        <v>0</v>
      </c>
      <c r="BF1404" s="150">
        <f>IF(N1404="snížená",J1404,0)</f>
        <v>0</v>
      </c>
      <c r="BG1404" s="150">
        <f>IF(N1404="zákl. přenesená",J1404,0)</f>
        <v>0</v>
      </c>
      <c r="BH1404" s="150">
        <f>IF(N1404="sníž. přenesená",J1404,0)</f>
        <v>0</v>
      </c>
      <c r="BI1404" s="150">
        <f>IF(N1404="nulová",J1404,0)</f>
        <v>0</v>
      </c>
      <c r="BJ1404" s="17" t="s">
        <v>88</v>
      </c>
      <c r="BK1404" s="150">
        <f>ROUND(I1404*H1404,2)</f>
        <v>0</v>
      </c>
      <c r="BL1404" s="17" t="s">
        <v>346</v>
      </c>
      <c r="BM1404" s="149" t="s">
        <v>3159</v>
      </c>
    </row>
    <row r="1405" spans="2:65" s="1" customFormat="1" ht="39" x14ac:dyDescent="0.2">
      <c r="B1405" s="33"/>
      <c r="D1405" s="155" t="s">
        <v>318</v>
      </c>
      <c r="F1405" s="156" t="s">
        <v>3083</v>
      </c>
      <c r="I1405" s="153"/>
      <c r="L1405" s="33"/>
      <c r="M1405" s="154"/>
      <c r="T1405" s="57"/>
      <c r="AT1405" s="17" t="s">
        <v>318</v>
      </c>
      <c r="AU1405" s="17" t="s">
        <v>90</v>
      </c>
    </row>
    <row r="1406" spans="2:65" s="1" customFormat="1" ht="16.5" customHeight="1" x14ac:dyDescent="0.2">
      <c r="B1406" s="137"/>
      <c r="C1406" s="138" t="s">
        <v>3160</v>
      </c>
      <c r="D1406" s="138" t="s">
        <v>311</v>
      </c>
      <c r="E1406" s="139" t="s">
        <v>3161</v>
      </c>
      <c r="F1406" s="140" t="s">
        <v>3162</v>
      </c>
      <c r="G1406" s="141" t="s">
        <v>2702</v>
      </c>
      <c r="H1406" s="142">
        <v>1</v>
      </c>
      <c r="I1406" s="143"/>
      <c r="J1406" s="144">
        <f>ROUND(I1406*H1406,2)</f>
        <v>0</v>
      </c>
      <c r="K1406" s="140" t="s">
        <v>366</v>
      </c>
      <c r="L1406" s="33"/>
      <c r="M1406" s="145" t="s">
        <v>1</v>
      </c>
      <c r="N1406" s="146" t="s">
        <v>46</v>
      </c>
      <c r="P1406" s="147">
        <f>O1406*H1406</f>
        <v>0</v>
      </c>
      <c r="Q1406" s="147">
        <v>0</v>
      </c>
      <c r="R1406" s="147">
        <f>Q1406*H1406</f>
        <v>0</v>
      </c>
      <c r="S1406" s="147">
        <v>0</v>
      </c>
      <c r="T1406" s="148">
        <f>S1406*H1406</f>
        <v>0</v>
      </c>
      <c r="AR1406" s="149" t="s">
        <v>346</v>
      </c>
      <c r="AT1406" s="149" t="s">
        <v>311</v>
      </c>
      <c r="AU1406" s="149" t="s">
        <v>90</v>
      </c>
      <c r="AY1406" s="17" t="s">
        <v>309</v>
      </c>
      <c r="BE1406" s="150">
        <f>IF(N1406="základní",J1406,0)</f>
        <v>0</v>
      </c>
      <c r="BF1406" s="150">
        <f>IF(N1406="snížená",J1406,0)</f>
        <v>0</v>
      </c>
      <c r="BG1406" s="150">
        <f>IF(N1406="zákl. přenesená",J1406,0)</f>
        <v>0</v>
      </c>
      <c r="BH1406" s="150">
        <f>IF(N1406="sníž. přenesená",J1406,0)</f>
        <v>0</v>
      </c>
      <c r="BI1406" s="150">
        <f>IF(N1406="nulová",J1406,0)</f>
        <v>0</v>
      </c>
      <c r="BJ1406" s="17" t="s">
        <v>88</v>
      </c>
      <c r="BK1406" s="150">
        <f>ROUND(I1406*H1406,2)</f>
        <v>0</v>
      </c>
      <c r="BL1406" s="17" t="s">
        <v>346</v>
      </c>
      <c r="BM1406" s="149" t="s">
        <v>3163</v>
      </c>
    </row>
    <row r="1407" spans="2:65" s="1" customFormat="1" ht="39" x14ac:dyDescent="0.2">
      <c r="B1407" s="33"/>
      <c r="D1407" s="155" t="s">
        <v>318</v>
      </c>
      <c r="F1407" s="156" t="s">
        <v>3083</v>
      </c>
      <c r="I1407" s="153"/>
      <c r="L1407" s="33"/>
      <c r="M1407" s="154"/>
      <c r="T1407" s="57"/>
      <c r="AT1407" s="17" t="s">
        <v>318</v>
      </c>
      <c r="AU1407" s="17" t="s">
        <v>90</v>
      </c>
    </row>
    <row r="1408" spans="2:65" s="1" customFormat="1" ht="16.5" customHeight="1" x14ac:dyDescent="0.2">
      <c r="B1408" s="137"/>
      <c r="C1408" s="138" t="s">
        <v>3164</v>
      </c>
      <c r="D1408" s="138" t="s">
        <v>311</v>
      </c>
      <c r="E1408" s="139" t="s">
        <v>3165</v>
      </c>
      <c r="F1408" s="140" t="s">
        <v>3166</v>
      </c>
      <c r="G1408" s="141" t="s">
        <v>2702</v>
      </c>
      <c r="H1408" s="142">
        <v>1</v>
      </c>
      <c r="I1408" s="143"/>
      <c r="J1408" s="144">
        <f>ROUND(I1408*H1408,2)</f>
        <v>0</v>
      </c>
      <c r="K1408" s="140" t="s">
        <v>366</v>
      </c>
      <c r="L1408" s="33"/>
      <c r="M1408" s="145" t="s">
        <v>1</v>
      </c>
      <c r="N1408" s="146" t="s">
        <v>46</v>
      </c>
      <c r="P1408" s="147">
        <f>O1408*H1408</f>
        <v>0</v>
      </c>
      <c r="Q1408" s="147">
        <v>0</v>
      </c>
      <c r="R1408" s="147">
        <f>Q1408*H1408</f>
        <v>0</v>
      </c>
      <c r="S1408" s="147">
        <v>0</v>
      </c>
      <c r="T1408" s="148">
        <f>S1408*H1408</f>
        <v>0</v>
      </c>
      <c r="AR1408" s="149" t="s">
        <v>346</v>
      </c>
      <c r="AT1408" s="149" t="s">
        <v>311</v>
      </c>
      <c r="AU1408" s="149" t="s">
        <v>90</v>
      </c>
      <c r="AY1408" s="17" t="s">
        <v>309</v>
      </c>
      <c r="BE1408" s="150">
        <f>IF(N1408="základní",J1408,0)</f>
        <v>0</v>
      </c>
      <c r="BF1408" s="150">
        <f>IF(N1408="snížená",J1408,0)</f>
        <v>0</v>
      </c>
      <c r="BG1408" s="150">
        <f>IF(N1408="zákl. přenesená",J1408,0)</f>
        <v>0</v>
      </c>
      <c r="BH1408" s="150">
        <f>IF(N1408="sníž. přenesená",J1408,0)</f>
        <v>0</v>
      </c>
      <c r="BI1408" s="150">
        <f>IF(N1408="nulová",J1408,0)</f>
        <v>0</v>
      </c>
      <c r="BJ1408" s="17" t="s">
        <v>88</v>
      </c>
      <c r="BK1408" s="150">
        <f>ROUND(I1408*H1408,2)</f>
        <v>0</v>
      </c>
      <c r="BL1408" s="17" t="s">
        <v>346</v>
      </c>
      <c r="BM1408" s="149" t="s">
        <v>3167</v>
      </c>
    </row>
    <row r="1409" spans="2:65" s="1" customFormat="1" ht="39" x14ac:dyDescent="0.2">
      <c r="B1409" s="33"/>
      <c r="D1409" s="155" t="s">
        <v>318</v>
      </c>
      <c r="F1409" s="156" t="s">
        <v>3083</v>
      </c>
      <c r="I1409" s="153"/>
      <c r="L1409" s="33"/>
      <c r="M1409" s="154"/>
      <c r="T1409" s="57"/>
      <c r="AT1409" s="17" t="s">
        <v>318</v>
      </c>
      <c r="AU1409" s="17" t="s">
        <v>90</v>
      </c>
    </row>
    <row r="1410" spans="2:65" s="1" customFormat="1" ht="16.5" customHeight="1" x14ac:dyDescent="0.2">
      <c r="B1410" s="137"/>
      <c r="C1410" s="138" t="s">
        <v>3168</v>
      </c>
      <c r="D1410" s="138" t="s">
        <v>311</v>
      </c>
      <c r="E1410" s="139" t="s">
        <v>3169</v>
      </c>
      <c r="F1410" s="140" t="s">
        <v>3170</v>
      </c>
      <c r="G1410" s="141" t="s">
        <v>2702</v>
      </c>
      <c r="H1410" s="142">
        <v>1</v>
      </c>
      <c r="I1410" s="143"/>
      <c r="J1410" s="144">
        <f>ROUND(I1410*H1410,2)</f>
        <v>0</v>
      </c>
      <c r="K1410" s="140" t="s">
        <v>366</v>
      </c>
      <c r="L1410" s="33"/>
      <c r="M1410" s="145" t="s">
        <v>1</v>
      </c>
      <c r="N1410" s="146" t="s">
        <v>46</v>
      </c>
      <c r="P1410" s="147">
        <f>O1410*H1410</f>
        <v>0</v>
      </c>
      <c r="Q1410" s="147">
        <v>0</v>
      </c>
      <c r="R1410" s="147">
        <f>Q1410*H1410</f>
        <v>0</v>
      </c>
      <c r="S1410" s="147">
        <v>0</v>
      </c>
      <c r="T1410" s="148">
        <f>S1410*H1410</f>
        <v>0</v>
      </c>
      <c r="AR1410" s="149" t="s">
        <v>346</v>
      </c>
      <c r="AT1410" s="149" t="s">
        <v>311</v>
      </c>
      <c r="AU1410" s="149" t="s">
        <v>90</v>
      </c>
      <c r="AY1410" s="17" t="s">
        <v>309</v>
      </c>
      <c r="BE1410" s="150">
        <f>IF(N1410="základní",J1410,0)</f>
        <v>0</v>
      </c>
      <c r="BF1410" s="150">
        <f>IF(N1410="snížená",J1410,0)</f>
        <v>0</v>
      </c>
      <c r="BG1410" s="150">
        <f>IF(N1410="zákl. přenesená",J1410,0)</f>
        <v>0</v>
      </c>
      <c r="BH1410" s="150">
        <f>IF(N1410="sníž. přenesená",J1410,0)</f>
        <v>0</v>
      </c>
      <c r="BI1410" s="150">
        <f>IF(N1410="nulová",J1410,0)</f>
        <v>0</v>
      </c>
      <c r="BJ1410" s="17" t="s">
        <v>88</v>
      </c>
      <c r="BK1410" s="150">
        <f>ROUND(I1410*H1410,2)</f>
        <v>0</v>
      </c>
      <c r="BL1410" s="17" t="s">
        <v>346</v>
      </c>
      <c r="BM1410" s="149" t="s">
        <v>3171</v>
      </c>
    </row>
    <row r="1411" spans="2:65" s="1" customFormat="1" ht="39" x14ac:dyDescent="0.2">
      <c r="B1411" s="33"/>
      <c r="D1411" s="155" t="s">
        <v>318</v>
      </c>
      <c r="F1411" s="156" t="s">
        <v>3083</v>
      </c>
      <c r="I1411" s="153"/>
      <c r="L1411" s="33"/>
      <c r="M1411" s="154"/>
      <c r="T1411" s="57"/>
      <c r="AT1411" s="17" t="s">
        <v>318</v>
      </c>
      <c r="AU1411" s="17" t="s">
        <v>90</v>
      </c>
    </row>
    <row r="1412" spans="2:65" s="1" customFormat="1" ht="16.5" customHeight="1" x14ac:dyDescent="0.2">
      <c r="B1412" s="137"/>
      <c r="C1412" s="138" t="s">
        <v>3172</v>
      </c>
      <c r="D1412" s="138" t="s">
        <v>311</v>
      </c>
      <c r="E1412" s="139" t="s">
        <v>3173</v>
      </c>
      <c r="F1412" s="140" t="s">
        <v>3174</v>
      </c>
      <c r="G1412" s="141" t="s">
        <v>2702</v>
      </c>
      <c r="H1412" s="142">
        <v>1</v>
      </c>
      <c r="I1412" s="143"/>
      <c r="J1412" s="144">
        <f>ROUND(I1412*H1412,2)</f>
        <v>0</v>
      </c>
      <c r="K1412" s="140" t="s">
        <v>366</v>
      </c>
      <c r="L1412" s="33"/>
      <c r="M1412" s="145" t="s">
        <v>1</v>
      </c>
      <c r="N1412" s="146" t="s">
        <v>46</v>
      </c>
      <c r="P1412" s="147">
        <f>O1412*H1412</f>
        <v>0</v>
      </c>
      <c r="Q1412" s="147">
        <v>0</v>
      </c>
      <c r="R1412" s="147">
        <f>Q1412*H1412</f>
        <v>0</v>
      </c>
      <c r="S1412" s="147">
        <v>0</v>
      </c>
      <c r="T1412" s="148">
        <f>S1412*H1412</f>
        <v>0</v>
      </c>
      <c r="AR1412" s="149" t="s">
        <v>346</v>
      </c>
      <c r="AT1412" s="149" t="s">
        <v>311</v>
      </c>
      <c r="AU1412" s="149" t="s">
        <v>90</v>
      </c>
      <c r="AY1412" s="17" t="s">
        <v>309</v>
      </c>
      <c r="BE1412" s="150">
        <f>IF(N1412="základní",J1412,0)</f>
        <v>0</v>
      </c>
      <c r="BF1412" s="150">
        <f>IF(N1412="snížená",J1412,0)</f>
        <v>0</v>
      </c>
      <c r="BG1412" s="150">
        <f>IF(N1412="zákl. přenesená",J1412,0)</f>
        <v>0</v>
      </c>
      <c r="BH1412" s="150">
        <f>IF(N1412="sníž. přenesená",J1412,0)</f>
        <v>0</v>
      </c>
      <c r="BI1412" s="150">
        <f>IF(N1412="nulová",J1412,0)</f>
        <v>0</v>
      </c>
      <c r="BJ1412" s="17" t="s">
        <v>88</v>
      </c>
      <c r="BK1412" s="150">
        <f>ROUND(I1412*H1412,2)</f>
        <v>0</v>
      </c>
      <c r="BL1412" s="17" t="s">
        <v>346</v>
      </c>
      <c r="BM1412" s="149" t="s">
        <v>3175</v>
      </c>
    </row>
    <row r="1413" spans="2:65" s="1" customFormat="1" ht="39" x14ac:dyDescent="0.2">
      <c r="B1413" s="33"/>
      <c r="D1413" s="155" t="s">
        <v>318</v>
      </c>
      <c r="F1413" s="156" t="s">
        <v>3083</v>
      </c>
      <c r="I1413" s="153"/>
      <c r="L1413" s="33"/>
      <c r="M1413" s="154"/>
      <c r="T1413" s="57"/>
      <c r="AT1413" s="17" t="s">
        <v>318</v>
      </c>
      <c r="AU1413" s="17" t="s">
        <v>90</v>
      </c>
    </row>
    <row r="1414" spans="2:65" s="1" customFormat="1" ht="16.5" customHeight="1" x14ac:dyDescent="0.2">
      <c r="B1414" s="137"/>
      <c r="C1414" s="138" t="s">
        <v>3176</v>
      </c>
      <c r="D1414" s="138" t="s">
        <v>311</v>
      </c>
      <c r="E1414" s="139" t="s">
        <v>3177</v>
      </c>
      <c r="F1414" s="140" t="s">
        <v>3178</v>
      </c>
      <c r="G1414" s="141" t="s">
        <v>2702</v>
      </c>
      <c r="H1414" s="142">
        <v>2</v>
      </c>
      <c r="I1414" s="143"/>
      <c r="J1414" s="144">
        <f>ROUND(I1414*H1414,2)</f>
        <v>0</v>
      </c>
      <c r="K1414" s="140" t="s">
        <v>366</v>
      </c>
      <c r="L1414" s="33"/>
      <c r="M1414" s="145" t="s">
        <v>1</v>
      </c>
      <c r="N1414" s="146" t="s">
        <v>46</v>
      </c>
      <c r="P1414" s="147">
        <f>O1414*H1414</f>
        <v>0</v>
      </c>
      <c r="Q1414" s="147">
        <v>0</v>
      </c>
      <c r="R1414" s="147">
        <f>Q1414*H1414</f>
        <v>0</v>
      </c>
      <c r="S1414" s="147">
        <v>0</v>
      </c>
      <c r="T1414" s="148">
        <f>S1414*H1414</f>
        <v>0</v>
      </c>
      <c r="AR1414" s="149" t="s">
        <v>346</v>
      </c>
      <c r="AT1414" s="149" t="s">
        <v>311</v>
      </c>
      <c r="AU1414" s="149" t="s">
        <v>90</v>
      </c>
      <c r="AY1414" s="17" t="s">
        <v>309</v>
      </c>
      <c r="BE1414" s="150">
        <f>IF(N1414="základní",J1414,0)</f>
        <v>0</v>
      </c>
      <c r="BF1414" s="150">
        <f>IF(N1414="snížená",J1414,0)</f>
        <v>0</v>
      </c>
      <c r="BG1414" s="150">
        <f>IF(N1414="zákl. přenesená",J1414,0)</f>
        <v>0</v>
      </c>
      <c r="BH1414" s="150">
        <f>IF(N1414="sníž. přenesená",J1414,0)</f>
        <v>0</v>
      </c>
      <c r="BI1414" s="150">
        <f>IF(N1414="nulová",J1414,0)</f>
        <v>0</v>
      </c>
      <c r="BJ1414" s="17" t="s">
        <v>88</v>
      </c>
      <c r="BK1414" s="150">
        <f>ROUND(I1414*H1414,2)</f>
        <v>0</v>
      </c>
      <c r="BL1414" s="17" t="s">
        <v>346</v>
      </c>
      <c r="BM1414" s="149" t="s">
        <v>3179</v>
      </c>
    </row>
    <row r="1415" spans="2:65" s="1" customFormat="1" ht="39" x14ac:dyDescent="0.2">
      <c r="B1415" s="33"/>
      <c r="D1415" s="155" t="s">
        <v>318</v>
      </c>
      <c r="F1415" s="156" t="s">
        <v>2709</v>
      </c>
      <c r="I1415" s="153"/>
      <c r="L1415" s="33"/>
      <c r="M1415" s="154"/>
      <c r="T1415" s="57"/>
      <c r="AT1415" s="17" t="s">
        <v>318</v>
      </c>
      <c r="AU1415" s="17" t="s">
        <v>90</v>
      </c>
    </row>
    <row r="1416" spans="2:65" s="1" customFormat="1" ht="16.5" customHeight="1" x14ac:dyDescent="0.2">
      <c r="B1416" s="137"/>
      <c r="C1416" s="138" t="s">
        <v>3180</v>
      </c>
      <c r="D1416" s="138" t="s">
        <v>311</v>
      </c>
      <c r="E1416" s="139" t="s">
        <v>3181</v>
      </c>
      <c r="F1416" s="140" t="s">
        <v>3182</v>
      </c>
      <c r="G1416" s="141" t="s">
        <v>2702</v>
      </c>
      <c r="H1416" s="142">
        <v>1</v>
      </c>
      <c r="I1416" s="143"/>
      <c r="J1416" s="144">
        <f>ROUND(I1416*H1416,2)</f>
        <v>0</v>
      </c>
      <c r="K1416" s="140" t="s">
        <v>366</v>
      </c>
      <c r="L1416" s="33"/>
      <c r="M1416" s="145" t="s">
        <v>1</v>
      </c>
      <c r="N1416" s="146" t="s">
        <v>46</v>
      </c>
      <c r="P1416" s="147">
        <f>O1416*H1416</f>
        <v>0</v>
      </c>
      <c r="Q1416" s="147">
        <v>0</v>
      </c>
      <c r="R1416" s="147">
        <f>Q1416*H1416</f>
        <v>0</v>
      </c>
      <c r="S1416" s="147">
        <v>0</v>
      </c>
      <c r="T1416" s="148">
        <f>S1416*H1416</f>
        <v>0</v>
      </c>
      <c r="AR1416" s="149" t="s">
        <v>346</v>
      </c>
      <c r="AT1416" s="149" t="s">
        <v>311</v>
      </c>
      <c r="AU1416" s="149" t="s">
        <v>90</v>
      </c>
      <c r="AY1416" s="17" t="s">
        <v>309</v>
      </c>
      <c r="BE1416" s="150">
        <f>IF(N1416="základní",J1416,0)</f>
        <v>0</v>
      </c>
      <c r="BF1416" s="150">
        <f>IF(N1416="snížená",J1416,0)</f>
        <v>0</v>
      </c>
      <c r="BG1416" s="150">
        <f>IF(N1416="zákl. přenesená",J1416,0)</f>
        <v>0</v>
      </c>
      <c r="BH1416" s="150">
        <f>IF(N1416="sníž. přenesená",J1416,0)</f>
        <v>0</v>
      </c>
      <c r="BI1416" s="150">
        <f>IF(N1416="nulová",J1416,0)</f>
        <v>0</v>
      </c>
      <c r="BJ1416" s="17" t="s">
        <v>88</v>
      </c>
      <c r="BK1416" s="150">
        <f>ROUND(I1416*H1416,2)</f>
        <v>0</v>
      </c>
      <c r="BL1416" s="17" t="s">
        <v>346</v>
      </c>
      <c r="BM1416" s="149" t="s">
        <v>3183</v>
      </c>
    </row>
    <row r="1417" spans="2:65" s="1" customFormat="1" ht="39" x14ac:dyDescent="0.2">
      <c r="B1417" s="33"/>
      <c r="D1417" s="155" t="s">
        <v>318</v>
      </c>
      <c r="F1417" s="156" t="s">
        <v>2709</v>
      </c>
      <c r="I1417" s="153"/>
      <c r="L1417" s="33"/>
      <c r="M1417" s="154"/>
      <c r="T1417" s="57"/>
      <c r="AT1417" s="17" t="s">
        <v>318</v>
      </c>
      <c r="AU1417" s="17" t="s">
        <v>90</v>
      </c>
    </row>
    <row r="1418" spans="2:65" s="1" customFormat="1" ht="16.5" customHeight="1" x14ac:dyDescent="0.2">
      <c r="B1418" s="137"/>
      <c r="C1418" s="138" t="s">
        <v>3184</v>
      </c>
      <c r="D1418" s="138" t="s">
        <v>311</v>
      </c>
      <c r="E1418" s="139" t="s">
        <v>3185</v>
      </c>
      <c r="F1418" s="140" t="s">
        <v>3186</v>
      </c>
      <c r="G1418" s="141" t="s">
        <v>2702</v>
      </c>
      <c r="H1418" s="142">
        <v>2</v>
      </c>
      <c r="I1418" s="143"/>
      <c r="J1418" s="144">
        <f>ROUND(I1418*H1418,2)</f>
        <v>0</v>
      </c>
      <c r="K1418" s="140" t="s">
        <v>366</v>
      </c>
      <c r="L1418" s="33"/>
      <c r="M1418" s="145" t="s">
        <v>1</v>
      </c>
      <c r="N1418" s="146" t="s">
        <v>46</v>
      </c>
      <c r="P1418" s="147">
        <f>O1418*H1418</f>
        <v>0</v>
      </c>
      <c r="Q1418" s="147">
        <v>0</v>
      </c>
      <c r="R1418" s="147">
        <f>Q1418*H1418</f>
        <v>0</v>
      </c>
      <c r="S1418" s="147">
        <v>0</v>
      </c>
      <c r="T1418" s="148">
        <f>S1418*H1418</f>
        <v>0</v>
      </c>
      <c r="AR1418" s="149" t="s">
        <v>346</v>
      </c>
      <c r="AT1418" s="149" t="s">
        <v>311</v>
      </c>
      <c r="AU1418" s="149" t="s">
        <v>90</v>
      </c>
      <c r="AY1418" s="17" t="s">
        <v>309</v>
      </c>
      <c r="BE1418" s="150">
        <f>IF(N1418="základní",J1418,0)</f>
        <v>0</v>
      </c>
      <c r="BF1418" s="150">
        <f>IF(N1418="snížená",J1418,0)</f>
        <v>0</v>
      </c>
      <c r="BG1418" s="150">
        <f>IF(N1418="zákl. přenesená",J1418,0)</f>
        <v>0</v>
      </c>
      <c r="BH1418" s="150">
        <f>IF(N1418="sníž. přenesená",J1418,0)</f>
        <v>0</v>
      </c>
      <c r="BI1418" s="150">
        <f>IF(N1418="nulová",J1418,0)</f>
        <v>0</v>
      </c>
      <c r="BJ1418" s="17" t="s">
        <v>88</v>
      </c>
      <c r="BK1418" s="150">
        <f>ROUND(I1418*H1418,2)</f>
        <v>0</v>
      </c>
      <c r="BL1418" s="17" t="s">
        <v>346</v>
      </c>
      <c r="BM1418" s="149" t="s">
        <v>3187</v>
      </c>
    </row>
    <row r="1419" spans="2:65" s="1" customFormat="1" ht="39" x14ac:dyDescent="0.2">
      <c r="B1419" s="33"/>
      <c r="D1419" s="155" t="s">
        <v>318</v>
      </c>
      <c r="F1419" s="156" t="s">
        <v>2709</v>
      </c>
      <c r="I1419" s="153"/>
      <c r="L1419" s="33"/>
      <c r="M1419" s="154"/>
      <c r="T1419" s="57"/>
      <c r="AT1419" s="17" t="s">
        <v>318</v>
      </c>
      <c r="AU1419" s="17" t="s">
        <v>90</v>
      </c>
    </row>
    <row r="1420" spans="2:65" s="1" customFormat="1" ht="16.5" customHeight="1" x14ac:dyDescent="0.2">
      <c r="B1420" s="137"/>
      <c r="C1420" s="138" t="s">
        <v>3188</v>
      </c>
      <c r="D1420" s="138" t="s">
        <v>311</v>
      </c>
      <c r="E1420" s="139" t="s">
        <v>3189</v>
      </c>
      <c r="F1420" s="140" t="s">
        <v>3190</v>
      </c>
      <c r="G1420" s="141" t="s">
        <v>2702</v>
      </c>
      <c r="H1420" s="142">
        <v>2</v>
      </c>
      <c r="I1420" s="143"/>
      <c r="J1420" s="144">
        <f>ROUND(I1420*H1420,2)</f>
        <v>0</v>
      </c>
      <c r="K1420" s="140" t="s">
        <v>366</v>
      </c>
      <c r="L1420" s="33"/>
      <c r="M1420" s="145" t="s">
        <v>1</v>
      </c>
      <c r="N1420" s="146" t="s">
        <v>46</v>
      </c>
      <c r="P1420" s="147">
        <f>O1420*H1420</f>
        <v>0</v>
      </c>
      <c r="Q1420" s="147">
        <v>0</v>
      </c>
      <c r="R1420" s="147">
        <f>Q1420*H1420</f>
        <v>0</v>
      </c>
      <c r="S1420" s="147">
        <v>0</v>
      </c>
      <c r="T1420" s="148">
        <f>S1420*H1420</f>
        <v>0</v>
      </c>
      <c r="AR1420" s="149" t="s">
        <v>346</v>
      </c>
      <c r="AT1420" s="149" t="s">
        <v>311</v>
      </c>
      <c r="AU1420" s="149" t="s">
        <v>90</v>
      </c>
      <c r="AY1420" s="17" t="s">
        <v>309</v>
      </c>
      <c r="BE1420" s="150">
        <f>IF(N1420="základní",J1420,0)</f>
        <v>0</v>
      </c>
      <c r="BF1420" s="150">
        <f>IF(N1420="snížená",J1420,0)</f>
        <v>0</v>
      </c>
      <c r="BG1420" s="150">
        <f>IF(N1420="zákl. přenesená",J1420,0)</f>
        <v>0</v>
      </c>
      <c r="BH1420" s="150">
        <f>IF(N1420="sníž. přenesená",J1420,0)</f>
        <v>0</v>
      </c>
      <c r="BI1420" s="150">
        <f>IF(N1420="nulová",J1420,0)</f>
        <v>0</v>
      </c>
      <c r="BJ1420" s="17" t="s">
        <v>88</v>
      </c>
      <c r="BK1420" s="150">
        <f>ROUND(I1420*H1420,2)</f>
        <v>0</v>
      </c>
      <c r="BL1420" s="17" t="s">
        <v>346</v>
      </c>
      <c r="BM1420" s="149" t="s">
        <v>3191</v>
      </c>
    </row>
    <row r="1421" spans="2:65" s="1" customFormat="1" ht="39" x14ac:dyDescent="0.2">
      <c r="B1421" s="33"/>
      <c r="D1421" s="155" t="s">
        <v>318</v>
      </c>
      <c r="F1421" s="156" t="s">
        <v>2709</v>
      </c>
      <c r="I1421" s="153"/>
      <c r="L1421" s="33"/>
      <c r="M1421" s="154"/>
      <c r="T1421" s="57"/>
      <c r="AT1421" s="17" t="s">
        <v>318</v>
      </c>
      <c r="AU1421" s="17" t="s">
        <v>90</v>
      </c>
    </row>
    <row r="1422" spans="2:65" s="1" customFormat="1" ht="16.5" customHeight="1" x14ac:dyDescent="0.2">
      <c r="B1422" s="137"/>
      <c r="C1422" s="138" t="s">
        <v>3192</v>
      </c>
      <c r="D1422" s="138" t="s">
        <v>311</v>
      </c>
      <c r="E1422" s="139" t="s">
        <v>3193</v>
      </c>
      <c r="F1422" s="140" t="s">
        <v>3194</v>
      </c>
      <c r="G1422" s="141" t="s">
        <v>2702</v>
      </c>
      <c r="H1422" s="142">
        <v>1</v>
      </c>
      <c r="I1422" s="143"/>
      <c r="J1422" s="144">
        <f>ROUND(I1422*H1422,2)</f>
        <v>0</v>
      </c>
      <c r="K1422" s="140" t="s">
        <v>366</v>
      </c>
      <c r="L1422" s="33"/>
      <c r="M1422" s="145" t="s">
        <v>1</v>
      </c>
      <c r="N1422" s="146" t="s">
        <v>46</v>
      </c>
      <c r="P1422" s="147">
        <f>O1422*H1422</f>
        <v>0</v>
      </c>
      <c r="Q1422" s="147">
        <v>0</v>
      </c>
      <c r="R1422" s="147">
        <f>Q1422*H1422</f>
        <v>0</v>
      </c>
      <c r="S1422" s="147">
        <v>0</v>
      </c>
      <c r="T1422" s="148">
        <f>S1422*H1422</f>
        <v>0</v>
      </c>
      <c r="AR1422" s="149" t="s">
        <v>346</v>
      </c>
      <c r="AT1422" s="149" t="s">
        <v>311</v>
      </c>
      <c r="AU1422" s="149" t="s">
        <v>90</v>
      </c>
      <c r="AY1422" s="17" t="s">
        <v>309</v>
      </c>
      <c r="BE1422" s="150">
        <f>IF(N1422="základní",J1422,0)</f>
        <v>0</v>
      </c>
      <c r="BF1422" s="150">
        <f>IF(N1422="snížená",J1422,0)</f>
        <v>0</v>
      </c>
      <c r="BG1422" s="150">
        <f>IF(N1422="zákl. přenesená",J1422,0)</f>
        <v>0</v>
      </c>
      <c r="BH1422" s="150">
        <f>IF(N1422="sníž. přenesená",J1422,0)</f>
        <v>0</v>
      </c>
      <c r="BI1422" s="150">
        <f>IF(N1422="nulová",J1422,0)</f>
        <v>0</v>
      </c>
      <c r="BJ1422" s="17" t="s">
        <v>88</v>
      </c>
      <c r="BK1422" s="150">
        <f>ROUND(I1422*H1422,2)</f>
        <v>0</v>
      </c>
      <c r="BL1422" s="17" t="s">
        <v>346</v>
      </c>
      <c r="BM1422" s="149" t="s">
        <v>3195</v>
      </c>
    </row>
    <row r="1423" spans="2:65" s="1" customFormat="1" ht="39" x14ac:dyDescent="0.2">
      <c r="B1423" s="33"/>
      <c r="D1423" s="155" t="s">
        <v>318</v>
      </c>
      <c r="F1423" s="156" t="s">
        <v>2709</v>
      </c>
      <c r="I1423" s="153"/>
      <c r="L1423" s="33"/>
      <c r="M1423" s="154"/>
      <c r="T1423" s="57"/>
      <c r="AT1423" s="17" t="s">
        <v>318</v>
      </c>
      <c r="AU1423" s="17" t="s">
        <v>90</v>
      </c>
    </row>
    <row r="1424" spans="2:65" s="1" customFormat="1" ht="16.5" customHeight="1" x14ac:dyDescent="0.2">
      <c r="B1424" s="137"/>
      <c r="C1424" s="138" t="s">
        <v>3196</v>
      </c>
      <c r="D1424" s="138" t="s">
        <v>311</v>
      </c>
      <c r="E1424" s="139" t="s">
        <v>3197</v>
      </c>
      <c r="F1424" s="140" t="s">
        <v>3198</v>
      </c>
      <c r="G1424" s="141" t="s">
        <v>2702</v>
      </c>
      <c r="H1424" s="142">
        <v>1</v>
      </c>
      <c r="I1424" s="143"/>
      <c r="J1424" s="144">
        <f>ROUND(I1424*H1424,2)</f>
        <v>0</v>
      </c>
      <c r="K1424" s="140" t="s">
        <v>366</v>
      </c>
      <c r="L1424" s="33"/>
      <c r="M1424" s="145" t="s">
        <v>1</v>
      </c>
      <c r="N1424" s="146" t="s">
        <v>46</v>
      </c>
      <c r="P1424" s="147">
        <f>O1424*H1424</f>
        <v>0</v>
      </c>
      <c r="Q1424" s="147">
        <v>0</v>
      </c>
      <c r="R1424" s="147">
        <f>Q1424*H1424</f>
        <v>0</v>
      </c>
      <c r="S1424" s="147">
        <v>0</v>
      </c>
      <c r="T1424" s="148">
        <f>S1424*H1424</f>
        <v>0</v>
      </c>
      <c r="AR1424" s="149" t="s">
        <v>346</v>
      </c>
      <c r="AT1424" s="149" t="s">
        <v>311</v>
      </c>
      <c r="AU1424" s="149" t="s">
        <v>90</v>
      </c>
      <c r="AY1424" s="17" t="s">
        <v>309</v>
      </c>
      <c r="BE1424" s="150">
        <f>IF(N1424="základní",J1424,0)</f>
        <v>0</v>
      </c>
      <c r="BF1424" s="150">
        <f>IF(N1424="snížená",J1424,0)</f>
        <v>0</v>
      </c>
      <c r="BG1424" s="150">
        <f>IF(N1424="zákl. přenesená",J1424,0)</f>
        <v>0</v>
      </c>
      <c r="BH1424" s="150">
        <f>IF(N1424="sníž. přenesená",J1424,0)</f>
        <v>0</v>
      </c>
      <c r="BI1424" s="150">
        <f>IF(N1424="nulová",J1424,0)</f>
        <v>0</v>
      </c>
      <c r="BJ1424" s="17" t="s">
        <v>88</v>
      </c>
      <c r="BK1424" s="150">
        <f>ROUND(I1424*H1424,2)</f>
        <v>0</v>
      </c>
      <c r="BL1424" s="17" t="s">
        <v>346</v>
      </c>
      <c r="BM1424" s="149" t="s">
        <v>3199</v>
      </c>
    </row>
    <row r="1425" spans="2:65" s="1" customFormat="1" ht="39" x14ac:dyDescent="0.2">
      <c r="B1425" s="33"/>
      <c r="D1425" s="155" t="s">
        <v>318</v>
      </c>
      <c r="F1425" s="156" t="s">
        <v>2709</v>
      </c>
      <c r="I1425" s="153"/>
      <c r="L1425" s="33"/>
      <c r="M1425" s="154"/>
      <c r="T1425" s="57"/>
      <c r="AT1425" s="17" t="s">
        <v>318</v>
      </c>
      <c r="AU1425" s="17" t="s">
        <v>90</v>
      </c>
    </row>
    <row r="1426" spans="2:65" s="1" customFormat="1" ht="16.5" customHeight="1" x14ac:dyDescent="0.2">
      <c r="B1426" s="137"/>
      <c r="C1426" s="138" t="s">
        <v>3200</v>
      </c>
      <c r="D1426" s="138" t="s">
        <v>311</v>
      </c>
      <c r="E1426" s="139" t="s">
        <v>3201</v>
      </c>
      <c r="F1426" s="140" t="s">
        <v>3202</v>
      </c>
      <c r="G1426" s="141" t="s">
        <v>2702</v>
      </c>
      <c r="H1426" s="142">
        <v>1</v>
      </c>
      <c r="I1426" s="143"/>
      <c r="J1426" s="144">
        <f>ROUND(I1426*H1426,2)</f>
        <v>0</v>
      </c>
      <c r="K1426" s="140" t="s">
        <v>366</v>
      </c>
      <c r="L1426" s="33"/>
      <c r="M1426" s="145" t="s">
        <v>1</v>
      </c>
      <c r="N1426" s="146" t="s">
        <v>46</v>
      </c>
      <c r="P1426" s="147">
        <f>O1426*H1426</f>
        <v>0</v>
      </c>
      <c r="Q1426" s="147">
        <v>0</v>
      </c>
      <c r="R1426" s="147">
        <f>Q1426*H1426</f>
        <v>0</v>
      </c>
      <c r="S1426" s="147">
        <v>0</v>
      </c>
      <c r="T1426" s="148">
        <f>S1426*H1426</f>
        <v>0</v>
      </c>
      <c r="AR1426" s="149" t="s">
        <v>346</v>
      </c>
      <c r="AT1426" s="149" t="s">
        <v>311</v>
      </c>
      <c r="AU1426" s="149" t="s">
        <v>90</v>
      </c>
      <c r="AY1426" s="17" t="s">
        <v>309</v>
      </c>
      <c r="BE1426" s="150">
        <f>IF(N1426="základní",J1426,0)</f>
        <v>0</v>
      </c>
      <c r="BF1426" s="150">
        <f>IF(N1426="snížená",J1426,0)</f>
        <v>0</v>
      </c>
      <c r="BG1426" s="150">
        <f>IF(N1426="zákl. přenesená",J1426,0)</f>
        <v>0</v>
      </c>
      <c r="BH1426" s="150">
        <f>IF(N1426="sníž. přenesená",J1426,0)</f>
        <v>0</v>
      </c>
      <c r="BI1426" s="150">
        <f>IF(N1426="nulová",J1426,0)</f>
        <v>0</v>
      </c>
      <c r="BJ1426" s="17" t="s">
        <v>88</v>
      </c>
      <c r="BK1426" s="150">
        <f>ROUND(I1426*H1426,2)</f>
        <v>0</v>
      </c>
      <c r="BL1426" s="17" t="s">
        <v>346</v>
      </c>
      <c r="BM1426" s="149" t="s">
        <v>3203</v>
      </c>
    </row>
    <row r="1427" spans="2:65" s="1" customFormat="1" ht="39" x14ac:dyDescent="0.2">
      <c r="B1427" s="33"/>
      <c r="D1427" s="155" t="s">
        <v>318</v>
      </c>
      <c r="F1427" s="156" t="s">
        <v>2709</v>
      </c>
      <c r="I1427" s="153"/>
      <c r="L1427" s="33"/>
      <c r="M1427" s="154"/>
      <c r="T1427" s="57"/>
      <c r="AT1427" s="17" t="s">
        <v>318</v>
      </c>
      <c r="AU1427" s="17" t="s">
        <v>90</v>
      </c>
    </row>
    <row r="1428" spans="2:65" s="1" customFormat="1" ht="16.5" customHeight="1" x14ac:dyDescent="0.2">
      <c r="B1428" s="137"/>
      <c r="C1428" s="138" t="s">
        <v>3204</v>
      </c>
      <c r="D1428" s="138" t="s">
        <v>311</v>
      </c>
      <c r="E1428" s="139" t="s">
        <v>3205</v>
      </c>
      <c r="F1428" s="140" t="s">
        <v>3206</v>
      </c>
      <c r="G1428" s="141" t="s">
        <v>2702</v>
      </c>
      <c r="H1428" s="142">
        <v>1</v>
      </c>
      <c r="I1428" s="143"/>
      <c r="J1428" s="144">
        <f>ROUND(I1428*H1428,2)</f>
        <v>0</v>
      </c>
      <c r="K1428" s="140" t="s">
        <v>366</v>
      </c>
      <c r="L1428" s="33"/>
      <c r="M1428" s="145" t="s">
        <v>1</v>
      </c>
      <c r="N1428" s="146" t="s">
        <v>46</v>
      </c>
      <c r="P1428" s="147">
        <f>O1428*H1428</f>
        <v>0</v>
      </c>
      <c r="Q1428" s="147">
        <v>0</v>
      </c>
      <c r="R1428" s="147">
        <f>Q1428*H1428</f>
        <v>0</v>
      </c>
      <c r="S1428" s="147">
        <v>0</v>
      </c>
      <c r="T1428" s="148">
        <f>S1428*H1428</f>
        <v>0</v>
      </c>
      <c r="AR1428" s="149" t="s">
        <v>346</v>
      </c>
      <c r="AT1428" s="149" t="s">
        <v>311</v>
      </c>
      <c r="AU1428" s="149" t="s">
        <v>90</v>
      </c>
      <c r="AY1428" s="17" t="s">
        <v>309</v>
      </c>
      <c r="BE1428" s="150">
        <f>IF(N1428="základní",J1428,0)</f>
        <v>0</v>
      </c>
      <c r="BF1428" s="150">
        <f>IF(N1428="snížená",J1428,0)</f>
        <v>0</v>
      </c>
      <c r="BG1428" s="150">
        <f>IF(N1428="zákl. přenesená",J1428,0)</f>
        <v>0</v>
      </c>
      <c r="BH1428" s="150">
        <f>IF(N1428="sníž. přenesená",J1428,0)</f>
        <v>0</v>
      </c>
      <c r="BI1428" s="150">
        <f>IF(N1428="nulová",J1428,0)</f>
        <v>0</v>
      </c>
      <c r="BJ1428" s="17" t="s">
        <v>88</v>
      </c>
      <c r="BK1428" s="150">
        <f>ROUND(I1428*H1428,2)</f>
        <v>0</v>
      </c>
      <c r="BL1428" s="17" t="s">
        <v>346</v>
      </c>
      <c r="BM1428" s="149" t="s">
        <v>3207</v>
      </c>
    </row>
    <row r="1429" spans="2:65" s="1" customFormat="1" ht="39" x14ac:dyDescent="0.2">
      <c r="B1429" s="33"/>
      <c r="D1429" s="155" t="s">
        <v>318</v>
      </c>
      <c r="F1429" s="156" t="s">
        <v>2709</v>
      </c>
      <c r="I1429" s="153"/>
      <c r="L1429" s="33"/>
      <c r="M1429" s="154"/>
      <c r="T1429" s="57"/>
      <c r="AT1429" s="17" t="s">
        <v>318</v>
      </c>
      <c r="AU1429" s="17" t="s">
        <v>90</v>
      </c>
    </row>
    <row r="1430" spans="2:65" s="1" customFormat="1" ht="16.5" customHeight="1" x14ac:dyDescent="0.2">
      <c r="B1430" s="137"/>
      <c r="C1430" s="138" t="s">
        <v>3208</v>
      </c>
      <c r="D1430" s="138" t="s">
        <v>311</v>
      </c>
      <c r="E1430" s="139" t="s">
        <v>3209</v>
      </c>
      <c r="F1430" s="140" t="s">
        <v>3210</v>
      </c>
      <c r="G1430" s="141" t="s">
        <v>2702</v>
      </c>
      <c r="H1430" s="142">
        <v>1</v>
      </c>
      <c r="I1430" s="143"/>
      <c r="J1430" s="144">
        <f>ROUND(I1430*H1430,2)</f>
        <v>0</v>
      </c>
      <c r="K1430" s="140" t="s">
        <v>366</v>
      </c>
      <c r="L1430" s="33"/>
      <c r="M1430" s="145" t="s">
        <v>1</v>
      </c>
      <c r="N1430" s="146" t="s">
        <v>46</v>
      </c>
      <c r="P1430" s="147">
        <f>O1430*H1430</f>
        <v>0</v>
      </c>
      <c r="Q1430" s="147">
        <v>0</v>
      </c>
      <c r="R1430" s="147">
        <f>Q1430*H1430</f>
        <v>0</v>
      </c>
      <c r="S1430" s="147">
        <v>0</v>
      </c>
      <c r="T1430" s="148">
        <f>S1430*H1430</f>
        <v>0</v>
      </c>
      <c r="AR1430" s="149" t="s">
        <v>346</v>
      </c>
      <c r="AT1430" s="149" t="s">
        <v>311</v>
      </c>
      <c r="AU1430" s="149" t="s">
        <v>90</v>
      </c>
      <c r="AY1430" s="17" t="s">
        <v>309</v>
      </c>
      <c r="BE1430" s="150">
        <f>IF(N1430="základní",J1430,0)</f>
        <v>0</v>
      </c>
      <c r="BF1430" s="150">
        <f>IF(N1430="snížená",J1430,0)</f>
        <v>0</v>
      </c>
      <c r="BG1430" s="150">
        <f>IF(N1430="zákl. přenesená",J1430,0)</f>
        <v>0</v>
      </c>
      <c r="BH1430" s="150">
        <f>IF(N1430="sníž. přenesená",J1430,0)</f>
        <v>0</v>
      </c>
      <c r="BI1430" s="150">
        <f>IF(N1430="nulová",J1430,0)</f>
        <v>0</v>
      </c>
      <c r="BJ1430" s="17" t="s">
        <v>88</v>
      </c>
      <c r="BK1430" s="150">
        <f>ROUND(I1430*H1430,2)</f>
        <v>0</v>
      </c>
      <c r="BL1430" s="17" t="s">
        <v>346</v>
      </c>
      <c r="BM1430" s="149" t="s">
        <v>3211</v>
      </c>
    </row>
    <row r="1431" spans="2:65" s="1" customFormat="1" ht="39" x14ac:dyDescent="0.2">
      <c r="B1431" s="33"/>
      <c r="D1431" s="155" t="s">
        <v>318</v>
      </c>
      <c r="F1431" s="156" t="s">
        <v>2709</v>
      </c>
      <c r="I1431" s="153"/>
      <c r="L1431" s="33"/>
      <c r="M1431" s="154"/>
      <c r="T1431" s="57"/>
      <c r="AT1431" s="17" t="s">
        <v>318</v>
      </c>
      <c r="AU1431" s="17" t="s">
        <v>90</v>
      </c>
    </row>
    <row r="1432" spans="2:65" s="1" customFormat="1" ht="16.5" customHeight="1" x14ac:dyDescent="0.2">
      <c r="B1432" s="137"/>
      <c r="C1432" s="138" t="s">
        <v>3212</v>
      </c>
      <c r="D1432" s="138" t="s">
        <v>311</v>
      </c>
      <c r="E1432" s="139" t="s">
        <v>3213</v>
      </c>
      <c r="F1432" s="140" t="s">
        <v>3214</v>
      </c>
      <c r="G1432" s="141" t="s">
        <v>2702</v>
      </c>
      <c r="H1432" s="142">
        <v>1</v>
      </c>
      <c r="I1432" s="143"/>
      <c r="J1432" s="144">
        <f>ROUND(I1432*H1432,2)</f>
        <v>0</v>
      </c>
      <c r="K1432" s="140" t="s">
        <v>366</v>
      </c>
      <c r="L1432" s="33"/>
      <c r="M1432" s="145" t="s">
        <v>1</v>
      </c>
      <c r="N1432" s="146" t="s">
        <v>46</v>
      </c>
      <c r="P1432" s="147">
        <f>O1432*H1432</f>
        <v>0</v>
      </c>
      <c r="Q1432" s="147">
        <v>0</v>
      </c>
      <c r="R1432" s="147">
        <f>Q1432*H1432</f>
        <v>0</v>
      </c>
      <c r="S1432" s="147">
        <v>0</v>
      </c>
      <c r="T1432" s="148">
        <f>S1432*H1432</f>
        <v>0</v>
      </c>
      <c r="AR1432" s="149" t="s">
        <v>346</v>
      </c>
      <c r="AT1432" s="149" t="s">
        <v>311</v>
      </c>
      <c r="AU1432" s="149" t="s">
        <v>90</v>
      </c>
      <c r="AY1432" s="17" t="s">
        <v>309</v>
      </c>
      <c r="BE1432" s="150">
        <f>IF(N1432="základní",J1432,0)</f>
        <v>0</v>
      </c>
      <c r="BF1432" s="150">
        <f>IF(N1432="snížená",J1432,0)</f>
        <v>0</v>
      </c>
      <c r="BG1432" s="150">
        <f>IF(N1432="zákl. přenesená",J1432,0)</f>
        <v>0</v>
      </c>
      <c r="BH1432" s="150">
        <f>IF(N1432="sníž. přenesená",J1432,0)</f>
        <v>0</v>
      </c>
      <c r="BI1432" s="150">
        <f>IF(N1432="nulová",J1432,0)</f>
        <v>0</v>
      </c>
      <c r="BJ1432" s="17" t="s">
        <v>88</v>
      </c>
      <c r="BK1432" s="150">
        <f>ROUND(I1432*H1432,2)</f>
        <v>0</v>
      </c>
      <c r="BL1432" s="17" t="s">
        <v>346</v>
      </c>
      <c r="BM1432" s="149" t="s">
        <v>3215</v>
      </c>
    </row>
    <row r="1433" spans="2:65" s="1" customFormat="1" ht="39" x14ac:dyDescent="0.2">
      <c r="B1433" s="33"/>
      <c r="D1433" s="155" t="s">
        <v>318</v>
      </c>
      <c r="F1433" s="156" t="s">
        <v>2709</v>
      </c>
      <c r="I1433" s="153"/>
      <c r="L1433" s="33"/>
      <c r="M1433" s="154"/>
      <c r="T1433" s="57"/>
      <c r="AT1433" s="17" t="s">
        <v>318</v>
      </c>
      <c r="AU1433" s="17" t="s">
        <v>90</v>
      </c>
    </row>
    <row r="1434" spans="2:65" s="1" customFormat="1" ht="16.5" customHeight="1" x14ac:dyDescent="0.2">
      <c r="B1434" s="137"/>
      <c r="C1434" s="138" t="s">
        <v>3216</v>
      </c>
      <c r="D1434" s="138" t="s">
        <v>311</v>
      </c>
      <c r="E1434" s="139" t="s">
        <v>3217</v>
      </c>
      <c r="F1434" s="140" t="s">
        <v>3218</v>
      </c>
      <c r="G1434" s="141" t="s">
        <v>2702</v>
      </c>
      <c r="H1434" s="142">
        <v>1</v>
      </c>
      <c r="I1434" s="143"/>
      <c r="J1434" s="144">
        <f>ROUND(I1434*H1434,2)</f>
        <v>0</v>
      </c>
      <c r="K1434" s="140" t="s">
        <v>366</v>
      </c>
      <c r="L1434" s="33"/>
      <c r="M1434" s="145" t="s">
        <v>1</v>
      </c>
      <c r="N1434" s="146" t="s">
        <v>46</v>
      </c>
      <c r="P1434" s="147">
        <f>O1434*H1434</f>
        <v>0</v>
      </c>
      <c r="Q1434" s="147">
        <v>0</v>
      </c>
      <c r="R1434" s="147">
        <f>Q1434*H1434</f>
        <v>0</v>
      </c>
      <c r="S1434" s="147">
        <v>0</v>
      </c>
      <c r="T1434" s="148">
        <f>S1434*H1434</f>
        <v>0</v>
      </c>
      <c r="AR1434" s="149" t="s">
        <v>346</v>
      </c>
      <c r="AT1434" s="149" t="s">
        <v>311</v>
      </c>
      <c r="AU1434" s="149" t="s">
        <v>90</v>
      </c>
      <c r="AY1434" s="17" t="s">
        <v>309</v>
      </c>
      <c r="BE1434" s="150">
        <f>IF(N1434="základní",J1434,0)</f>
        <v>0</v>
      </c>
      <c r="BF1434" s="150">
        <f>IF(N1434="snížená",J1434,0)</f>
        <v>0</v>
      </c>
      <c r="BG1434" s="150">
        <f>IF(N1434="zákl. přenesená",J1434,0)</f>
        <v>0</v>
      </c>
      <c r="BH1434" s="150">
        <f>IF(N1434="sníž. přenesená",J1434,0)</f>
        <v>0</v>
      </c>
      <c r="BI1434" s="150">
        <f>IF(N1434="nulová",J1434,0)</f>
        <v>0</v>
      </c>
      <c r="BJ1434" s="17" t="s">
        <v>88</v>
      </c>
      <c r="BK1434" s="150">
        <f>ROUND(I1434*H1434,2)</f>
        <v>0</v>
      </c>
      <c r="BL1434" s="17" t="s">
        <v>346</v>
      </c>
      <c r="BM1434" s="149" t="s">
        <v>3219</v>
      </c>
    </row>
    <row r="1435" spans="2:65" s="1" customFormat="1" ht="39" x14ac:dyDescent="0.2">
      <c r="B1435" s="33"/>
      <c r="D1435" s="155" t="s">
        <v>318</v>
      </c>
      <c r="F1435" s="156" t="s">
        <v>2709</v>
      </c>
      <c r="I1435" s="153"/>
      <c r="L1435" s="33"/>
      <c r="M1435" s="154"/>
      <c r="T1435" s="57"/>
      <c r="AT1435" s="17" t="s">
        <v>318</v>
      </c>
      <c r="AU1435" s="17" t="s">
        <v>90</v>
      </c>
    </row>
    <row r="1436" spans="2:65" s="1" customFormat="1" ht="16.5" customHeight="1" x14ac:dyDescent="0.2">
      <c r="B1436" s="137"/>
      <c r="C1436" s="138" t="s">
        <v>3220</v>
      </c>
      <c r="D1436" s="138" t="s">
        <v>311</v>
      </c>
      <c r="E1436" s="139" t="s">
        <v>3221</v>
      </c>
      <c r="F1436" s="140" t="s">
        <v>3222</v>
      </c>
      <c r="G1436" s="141" t="s">
        <v>2702</v>
      </c>
      <c r="H1436" s="142">
        <v>1</v>
      </c>
      <c r="I1436" s="143"/>
      <c r="J1436" s="144">
        <f>ROUND(I1436*H1436,2)</f>
        <v>0</v>
      </c>
      <c r="K1436" s="140" t="s">
        <v>366</v>
      </c>
      <c r="L1436" s="33"/>
      <c r="M1436" s="145" t="s">
        <v>1</v>
      </c>
      <c r="N1436" s="146" t="s">
        <v>46</v>
      </c>
      <c r="P1436" s="147">
        <f>O1436*H1436</f>
        <v>0</v>
      </c>
      <c r="Q1436" s="147">
        <v>0</v>
      </c>
      <c r="R1436" s="147">
        <f>Q1436*H1436</f>
        <v>0</v>
      </c>
      <c r="S1436" s="147">
        <v>0</v>
      </c>
      <c r="T1436" s="148">
        <f>S1436*H1436</f>
        <v>0</v>
      </c>
      <c r="AR1436" s="149" t="s">
        <v>346</v>
      </c>
      <c r="AT1436" s="149" t="s">
        <v>311</v>
      </c>
      <c r="AU1436" s="149" t="s">
        <v>90</v>
      </c>
      <c r="AY1436" s="17" t="s">
        <v>309</v>
      </c>
      <c r="BE1436" s="150">
        <f>IF(N1436="základní",J1436,0)</f>
        <v>0</v>
      </c>
      <c r="BF1436" s="150">
        <f>IF(N1436="snížená",J1436,0)</f>
        <v>0</v>
      </c>
      <c r="BG1436" s="150">
        <f>IF(N1436="zákl. přenesená",J1436,0)</f>
        <v>0</v>
      </c>
      <c r="BH1436" s="150">
        <f>IF(N1436="sníž. přenesená",J1436,0)</f>
        <v>0</v>
      </c>
      <c r="BI1436" s="150">
        <f>IF(N1436="nulová",J1436,0)</f>
        <v>0</v>
      </c>
      <c r="BJ1436" s="17" t="s">
        <v>88</v>
      </c>
      <c r="BK1436" s="150">
        <f>ROUND(I1436*H1436,2)</f>
        <v>0</v>
      </c>
      <c r="BL1436" s="17" t="s">
        <v>346</v>
      </c>
      <c r="BM1436" s="149" t="s">
        <v>3223</v>
      </c>
    </row>
    <row r="1437" spans="2:65" s="1" customFormat="1" ht="39" x14ac:dyDescent="0.2">
      <c r="B1437" s="33"/>
      <c r="D1437" s="155" t="s">
        <v>318</v>
      </c>
      <c r="F1437" s="156" t="s">
        <v>2709</v>
      </c>
      <c r="I1437" s="153"/>
      <c r="L1437" s="33"/>
      <c r="M1437" s="154"/>
      <c r="T1437" s="57"/>
      <c r="AT1437" s="17" t="s">
        <v>318</v>
      </c>
      <c r="AU1437" s="17" t="s">
        <v>90</v>
      </c>
    </row>
    <row r="1438" spans="2:65" s="1" customFormat="1" ht="16.5" customHeight="1" x14ac:dyDescent="0.2">
      <c r="B1438" s="137"/>
      <c r="C1438" s="138" t="s">
        <v>3224</v>
      </c>
      <c r="D1438" s="138" t="s">
        <v>311</v>
      </c>
      <c r="E1438" s="139" t="s">
        <v>3225</v>
      </c>
      <c r="F1438" s="140" t="s">
        <v>3226</v>
      </c>
      <c r="G1438" s="141" t="s">
        <v>2702</v>
      </c>
      <c r="H1438" s="142">
        <v>2</v>
      </c>
      <c r="I1438" s="143"/>
      <c r="J1438" s="144">
        <f>ROUND(I1438*H1438,2)</f>
        <v>0</v>
      </c>
      <c r="K1438" s="140" t="s">
        <v>366</v>
      </c>
      <c r="L1438" s="33"/>
      <c r="M1438" s="145" t="s">
        <v>1</v>
      </c>
      <c r="N1438" s="146" t="s">
        <v>46</v>
      </c>
      <c r="P1438" s="147">
        <f>O1438*H1438</f>
        <v>0</v>
      </c>
      <c r="Q1438" s="147">
        <v>0</v>
      </c>
      <c r="R1438" s="147">
        <f>Q1438*H1438</f>
        <v>0</v>
      </c>
      <c r="S1438" s="147">
        <v>0</v>
      </c>
      <c r="T1438" s="148">
        <f>S1438*H1438</f>
        <v>0</v>
      </c>
      <c r="AR1438" s="149" t="s">
        <v>346</v>
      </c>
      <c r="AT1438" s="149" t="s">
        <v>311</v>
      </c>
      <c r="AU1438" s="149" t="s">
        <v>90</v>
      </c>
      <c r="AY1438" s="17" t="s">
        <v>309</v>
      </c>
      <c r="BE1438" s="150">
        <f>IF(N1438="základní",J1438,0)</f>
        <v>0</v>
      </c>
      <c r="BF1438" s="150">
        <f>IF(N1438="snížená",J1438,0)</f>
        <v>0</v>
      </c>
      <c r="BG1438" s="150">
        <f>IF(N1438="zákl. přenesená",J1438,0)</f>
        <v>0</v>
      </c>
      <c r="BH1438" s="150">
        <f>IF(N1438="sníž. přenesená",J1438,0)</f>
        <v>0</v>
      </c>
      <c r="BI1438" s="150">
        <f>IF(N1438="nulová",J1438,0)</f>
        <v>0</v>
      </c>
      <c r="BJ1438" s="17" t="s">
        <v>88</v>
      </c>
      <c r="BK1438" s="150">
        <f>ROUND(I1438*H1438,2)</f>
        <v>0</v>
      </c>
      <c r="BL1438" s="17" t="s">
        <v>346</v>
      </c>
      <c r="BM1438" s="149" t="s">
        <v>3227</v>
      </c>
    </row>
    <row r="1439" spans="2:65" s="1" customFormat="1" ht="39" x14ac:dyDescent="0.2">
      <c r="B1439" s="33"/>
      <c r="D1439" s="155" t="s">
        <v>318</v>
      </c>
      <c r="F1439" s="156" t="s">
        <v>2709</v>
      </c>
      <c r="I1439" s="153"/>
      <c r="L1439" s="33"/>
      <c r="M1439" s="154"/>
      <c r="T1439" s="57"/>
      <c r="AT1439" s="17" t="s">
        <v>318</v>
      </c>
      <c r="AU1439" s="17" t="s">
        <v>90</v>
      </c>
    </row>
    <row r="1440" spans="2:65" s="1" customFormat="1" ht="21.75" customHeight="1" x14ac:dyDescent="0.2">
      <c r="B1440" s="137"/>
      <c r="C1440" s="138" t="s">
        <v>3228</v>
      </c>
      <c r="D1440" s="138" t="s">
        <v>311</v>
      </c>
      <c r="E1440" s="139" t="s">
        <v>3229</v>
      </c>
      <c r="F1440" s="140" t="s">
        <v>3230</v>
      </c>
      <c r="G1440" s="141" t="s">
        <v>2702</v>
      </c>
      <c r="H1440" s="142">
        <v>1</v>
      </c>
      <c r="I1440" s="143"/>
      <c r="J1440" s="144">
        <f>ROUND(I1440*H1440,2)</f>
        <v>0</v>
      </c>
      <c r="K1440" s="140" t="s">
        <v>366</v>
      </c>
      <c r="L1440" s="33"/>
      <c r="M1440" s="145" t="s">
        <v>1</v>
      </c>
      <c r="N1440" s="146" t="s">
        <v>46</v>
      </c>
      <c r="P1440" s="147">
        <f>O1440*H1440</f>
        <v>0</v>
      </c>
      <c r="Q1440" s="147">
        <v>0</v>
      </c>
      <c r="R1440" s="147">
        <f>Q1440*H1440</f>
        <v>0</v>
      </c>
      <c r="S1440" s="147">
        <v>0</v>
      </c>
      <c r="T1440" s="148">
        <f>S1440*H1440</f>
        <v>0</v>
      </c>
      <c r="AR1440" s="149" t="s">
        <v>346</v>
      </c>
      <c r="AT1440" s="149" t="s">
        <v>311</v>
      </c>
      <c r="AU1440" s="149" t="s">
        <v>90</v>
      </c>
      <c r="AY1440" s="17" t="s">
        <v>309</v>
      </c>
      <c r="BE1440" s="150">
        <f>IF(N1440="základní",J1440,0)</f>
        <v>0</v>
      </c>
      <c r="BF1440" s="150">
        <f>IF(N1440="snížená",J1440,0)</f>
        <v>0</v>
      </c>
      <c r="BG1440" s="150">
        <f>IF(N1440="zákl. přenesená",J1440,0)</f>
        <v>0</v>
      </c>
      <c r="BH1440" s="150">
        <f>IF(N1440="sníž. přenesená",J1440,0)</f>
        <v>0</v>
      </c>
      <c r="BI1440" s="150">
        <f>IF(N1440="nulová",J1440,0)</f>
        <v>0</v>
      </c>
      <c r="BJ1440" s="17" t="s">
        <v>88</v>
      </c>
      <c r="BK1440" s="150">
        <f>ROUND(I1440*H1440,2)</f>
        <v>0</v>
      </c>
      <c r="BL1440" s="17" t="s">
        <v>346</v>
      </c>
      <c r="BM1440" s="149" t="s">
        <v>3231</v>
      </c>
    </row>
    <row r="1441" spans="2:65" s="1" customFormat="1" ht="39" x14ac:dyDescent="0.2">
      <c r="B1441" s="33"/>
      <c r="D1441" s="155" t="s">
        <v>318</v>
      </c>
      <c r="F1441" s="156" t="s">
        <v>2709</v>
      </c>
      <c r="I1441" s="153"/>
      <c r="L1441" s="33"/>
      <c r="M1441" s="154"/>
      <c r="T1441" s="57"/>
      <c r="AT1441" s="17" t="s">
        <v>318</v>
      </c>
      <c r="AU1441" s="17" t="s">
        <v>90</v>
      </c>
    </row>
    <row r="1442" spans="2:65" s="1" customFormat="1" ht="21.75" customHeight="1" x14ac:dyDescent="0.2">
      <c r="B1442" s="137"/>
      <c r="C1442" s="138" t="s">
        <v>3232</v>
      </c>
      <c r="D1442" s="138" t="s">
        <v>311</v>
      </c>
      <c r="E1442" s="139" t="s">
        <v>3233</v>
      </c>
      <c r="F1442" s="140" t="s">
        <v>3234</v>
      </c>
      <c r="G1442" s="141" t="s">
        <v>2702</v>
      </c>
      <c r="H1442" s="142">
        <v>2</v>
      </c>
      <c r="I1442" s="143"/>
      <c r="J1442" s="144">
        <f>ROUND(I1442*H1442,2)</f>
        <v>0</v>
      </c>
      <c r="K1442" s="140" t="s">
        <v>366</v>
      </c>
      <c r="L1442" s="33"/>
      <c r="M1442" s="145" t="s">
        <v>1</v>
      </c>
      <c r="N1442" s="146" t="s">
        <v>46</v>
      </c>
      <c r="P1442" s="147">
        <f>O1442*H1442</f>
        <v>0</v>
      </c>
      <c r="Q1442" s="147">
        <v>0</v>
      </c>
      <c r="R1442" s="147">
        <f>Q1442*H1442</f>
        <v>0</v>
      </c>
      <c r="S1442" s="147">
        <v>0</v>
      </c>
      <c r="T1442" s="148">
        <f>S1442*H1442</f>
        <v>0</v>
      </c>
      <c r="AR1442" s="149" t="s">
        <v>346</v>
      </c>
      <c r="AT1442" s="149" t="s">
        <v>311</v>
      </c>
      <c r="AU1442" s="149" t="s">
        <v>90</v>
      </c>
      <c r="AY1442" s="17" t="s">
        <v>309</v>
      </c>
      <c r="BE1442" s="150">
        <f>IF(N1442="základní",J1442,0)</f>
        <v>0</v>
      </c>
      <c r="BF1442" s="150">
        <f>IF(N1442="snížená",J1442,0)</f>
        <v>0</v>
      </c>
      <c r="BG1442" s="150">
        <f>IF(N1442="zákl. přenesená",J1442,0)</f>
        <v>0</v>
      </c>
      <c r="BH1442" s="150">
        <f>IF(N1442="sníž. přenesená",J1442,0)</f>
        <v>0</v>
      </c>
      <c r="BI1442" s="150">
        <f>IF(N1442="nulová",J1442,0)</f>
        <v>0</v>
      </c>
      <c r="BJ1442" s="17" t="s">
        <v>88</v>
      </c>
      <c r="BK1442" s="150">
        <f>ROUND(I1442*H1442,2)</f>
        <v>0</v>
      </c>
      <c r="BL1442" s="17" t="s">
        <v>346</v>
      </c>
      <c r="BM1442" s="149" t="s">
        <v>3235</v>
      </c>
    </row>
    <row r="1443" spans="2:65" s="1" customFormat="1" ht="39" x14ac:dyDescent="0.2">
      <c r="B1443" s="33"/>
      <c r="D1443" s="155" t="s">
        <v>318</v>
      </c>
      <c r="F1443" s="156" t="s">
        <v>2709</v>
      </c>
      <c r="I1443" s="153"/>
      <c r="L1443" s="33"/>
      <c r="M1443" s="154"/>
      <c r="T1443" s="57"/>
      <c r="AT1443" s="17" t="s">
        <v>318</v>
      </c>
      <c r="AU1443" s="17" t="s">
        <v>90</v>
      </c>
    </row>
    <row r="1444" spans="2:65" s="1" customFormat="1" ht="16.5" customHeight="1" x14ac:dyDescent="0.2">
      <c r="B1444" s="137"/>
      <c r="C1444" s="138" t="s">
        <v>3236</v>
      </c>
      <c r="D1444" s="138" t="s">
        <v>311</v>
      </c>
      <c r="E1444" s="139" t="s">
        <v>3237</v>
      </c>
      <c r="F1444" s="140" t="s">
        <v>3238</v>
      </c>
      <c r="G1444" s="141" t="s">
        <v>2702</v>
      </c>
      <c r="H1444" s="142">
        <v>1</v>
      </c>
      <c r="I1444" s="143"/>
      <c r="J1444" s="144">
        <f>ROUND(I1444*H1444,2)</f>
        <v>0</v>
      </c>
      <c r="K1444" s="140" t="s">
        <v>366</v>
      </c>
      <c r="L1444" s="33"/>
      <c r="M1444" s="145" t="s">
        <v>1</v>
      </c>
      <c r="N1444" s="146" t="s">
        <v>46</v>
      </c>
      <c r="P1444" s="147">
        <f>O1444*H1444</f>
        <v>0</v>
      </c>
      <c r="Q1444" s="147">
        <v>0</v>
      </c>
      <c r="R1444" s="147">
        <f>Q1444*H1444</f>
        <v>0</v>
      </c>
      <c r="S1444" s="147">
        <v>0</v>
      </c>
      <c r="T1444" s="148">
        <f>S1444*H1444</f>
        <v>0</v>
      </c>
      <c r="AR1444" s="149" t="s">
        <v>346</v>
      </c>
      <c r="AT1444" s="149" t="s">
        <v>311</v>
      </c>
      <c r="AU1444" s="149" t="s">
        <v>90</v>
      </c>
      <c r="AY1444" s="17" t="s">
        <v>309</v>
      </c>
      <c r="BE1444" s="150">
        <f>IF(N1444="základní",J1444,0)</f>
        <v>0</v>
      </c>
      <c r="BF1444" s="150">
        <f>IF(N1444="snížená",J1444,0)</f>
        <v>0</v>
      </c>
      <c r="BG1444" s="150">
        <f>IF(N1444="zákl. přenesená",J1444,0)</f>
        <v>0</v>
      </c>
      <c r="BH1444" s="150">
        <f>IF(N1444="sníž. přenesená",J1444,0)</f>
        <v>0</v>
      </c>
      <c r="BI1444" s="150">
        <f>IF(N1444="nulová",J1444,0)</f>
        <v>0</v>
      </c>
      <c r="BJ1444" s="17" t="s">
        <v>88</v>
      </c>
      <c r="BK1444" s="150">
        <f>ROUND(I1444*H1444,2)</f>
        <v>0</v>
      </c>
      <c r="BL1444" s="17" t="s">
        <v>346</v>
      </c>
      <c r="BM1444" s="149" t="s">
        <v>3239</v>
      </c>
    </row>
    <row r="1445" spans="2:65" s="1" customFormat="1" ht="39" x14ac:dyDescent="0.2">
      <c r="B1445" s="33"/>
      <c r="D1445" s="155" t="s">
        <v>318</v>
      </c>
      <c r="F1445" s="156" t="s">
        <v>2709</v>
      </c>
      <c r="I1445" s="153"/>
      <c r="L1445" s="33"/>
      <c r="M1445" s="154"/>
      <c r="T1445" s="57"/>
      <c r="AT1445" s="17" t="s">
        <v>318</v>
      </c>
      <c r="AU1445" s="17" t="s">
        <v>90</v>
      </c>
    </row>
    <row r="1446" spans="2:65" s="1" customFormat="1" ht="16.5" customHeight="1" x14ac:dyDescent="0.2">
      <c r="B1446" s="137"/>
      <c r="C1446" s="138" t="s">
        <v>3240</v>
      </c>
      <c r="D1446" s="138" t="s">
        <v>311</v>
      </c>
      <c r="E1446" s="139" t="s">
        <v>3241</v>
      </c>
      <c r="F1446" s="140" t="s">
        <v>3242</v>
      </c>
      <c r="G1446" s="141" t="s">
        <v>2702</v>
      </c>
      <c r="H1446" s="142">
        <v>1</v>
      </c>
      <c r="I1446" s="143"/>
      <c r="J1446" s="144">
        <f>ROUND(I1446*H1446,2)</f>
        <v>0</v>
      </c>
      <c r="K1446" s="140" t="s">
        <v>366</v>
      </c>
      <c r="L1446" s="33"/>
      <c r="M1446" s="145" t="s">
        <v>1</v>
      </c>
      <c r="N1446" s="146" t="s">
        <v>46</v>
      </c>
      <c r="P1446" s="147">
        <f>O1446*H1446</f>
        <v>0</v>
      </c>
      <c r="Q1446" s="147">
        <v>0</v>
      </c>
      <c r="R1446" s="147">
        <f>Q1446*H1446</f>
        <v>0</v>
      </c>
      <c r="S1446" s="147">
        <v>0</v>
      </c>
      <c r="T1446" s="148">
        <f>S1446*H1446</f>
        <v>0</v>
      </c>
      <c r="AR1446" s="149" t="s">
        <v>346</v>
      </c>
      <c r="AT1446" s="149" t="s">
        <v>311</v>
      </c>
      <c r="AU1446" s="149" t="s">
        <v>90</v>
      </c>
      <c r="AY1446" s="17" t="s">
        <v>309</v>
      </c>
      <c r="BE1446" s="150">
        <f>IF(N1446="základní",J1446,0)</f>
        <v>0</v>
      </c>
      <c r="BF1446" s="150">
        <f>IF(N1446="snížená",J1446,0)</f>
        <v>0</v>
      </c>
      <c r="BG1446" s="150">
        <f>IF(N1446="zákl. přenesená",J1446,0)</f>
        <v>0</v>
      </c>
      <c r="BH1446" s="150">
        <f>IF(N1446="sníž. přenesená",J1446,0)</f>
        <v>0</v>
      </c>
      <c r="BI1446" s="150">
        <f>IF(N1446="nulová",J1446,0)</f>
        <v>0</v>
      </c>
      <c r="BJ1446" s="17" t="s">
        <v>88</v>
      </c>
      <c r="BK1446" s="150">
        <f>ROUND(I1446*H1446,2)</f>
        <v>0</v>
      </c>
      <c r="BL1446" s="17" t="s">
        <v>346</v>
      </c>
      <c r="BM1446" s="149" t="s">
        <v>3243</v>
      </c>
    </row>
    <row r="1447" spans="2:65" s="1" customFormat="1" ht="39" x14ac:dyDescent="0.2">
      <c r="B1447" s="33"/>
      <c r="D1447" s="155" t="s">
        <v>318</v>
      </c>
      <c r="F1447" s="156" t="s">
        <v>2709</v>
      </c>
      <c r="I1447" s="153"/>
      <c r="L1447" s="33"/>
      <c r="M1447" s="154"/>
      <c r="T1447" s="57"/>
      <c r="AT1447" s="17" t="s">
        <v>318</v>
      </c>
      <c r="AU1447" s="17" t="s">
        <v>90</v>
      </c>
    </row>
    <row r="1448" spans="2:65" s="1" customFormat="1" ht="16.5" customHeight="1" x14ac:dyDescent="0.2">
      <c r="B1448" s="137"/>
      <c r="C1448" s="138" t="s">
        <v>3244</v>
      </c>
      <c r="D1448" s="138" t="s">
        <v>311</v>
      </c>
      <c r="E1448" s="139" t="s">
        <v>3245</v>
      </c>
      <c r="F1448" s="140" t="s">
        <v>3246</v>
      </c>
      <c r="G1448" s="141" t="s">
        <v>2702</v>
      </c>
      <c r="H1448" s="142">
        <v>1</v>
      </c>
      <c r="I1448" s="143"/>
      <c r="J1448" s="144">
        <f>ROUND(I1448*H1448,2)</f>
        <v>0</v>
      </c>
      <c r="K1448" s="140" t="s">
        <v>366</v>
      </c>
      <c r="L1448" s="33"/>
      <c r="M1448" s="145" t="s">
        <v>1</v>
      </c>
      <c r="N1448" s="146" t="s">
        <v>46</v>
      </c>
      <c r="P1448" s="147">
        <f>O1448*H1448</f>
        <v>0</v>
      </c>
      <c r="Q1448" s="147">
        <v>0</v>
      </c>
      <c r="R1448" s="147">
        <f>Q1448*H1448</f>
        <v>0</v>
      </c>
      <c r="S1448" s="147">
        <v>0</v>
      </c>
      <c r="T1448" s="148">
        <f>S1448*H1448</f>
        <v>0</v>
      </c>
      <c r="AR1448" s="149" t="s">
        <v>346</v>
      </c>
      <c r="AT1448" s="149" t="s">
        <v>311</v>
      </c>
      <c r="AU1448" s="149" t="s">
        <v>90</v>
      </c>
      <c r="AY1448" s="17" t="s">
        <v>309</v>
      </c>
      <c r="BE1448" s="150">
        <f>IF(N1448="základní",J1448,0)</f>
        <v>0</v>
      </c>
      <c r="BF1448" s="150">
        <f>IF(N1448="snížená",J1448,0)</f>
        <v>0</v>
      </c>
      <c r="BG1448" s="150">
        <f>IF(N1448="zákl. přenesená",J1448,0)</f>
        <v>0</v>
      </c>
      <c r="BH1448" s="150">
        <f>IF(N1448="sníž. přenesená",J1448,0)</f>
        <v>0</v>
      </c>
      <c r="BI1448" s="150">
        <f>IF(N1448="nulová",J1448,0)</f>
        <v>0</v>
      </c>
      <c r="BJ1448" s="17" t="s">
        <v>88</v>
      </c>
      <c r="BK1448" s="150">
        <f>ROUND(I1448*H1448,2)</f>
        <v>0</v>
      </c>
      <c r="BL1448" s="17" t="s">
        <v>346</v>
      </c>
      <c r="BM1448" s="149" t="s">
        <v>3247</v>
      </c>
    </row>
    <row r="1449" spans="2:65" s="1" customFormat="1" ht="39" x14ac:dyDescent="0.2">
      <c r="B1449" s="33"/>
      <c r="D1449" s="155" t="s">
        <v>318</v>
      </c>
      <c r="F1449" s="156" t="s">
        <v>2709</v>
      </c>
      <c r="I1449" s="153"/>
      <c r="L1449" s="33"/>
      <c r="M1449" s="154"/>
      <c r="T1449" s="57"/>
      <c r="AT1449" s="17" t="s">
        <v>318</v>
      </c>
      <c r="AU1449" s="17" t="s">
        <v>90</v>
      </c>
    </row>
    <row r="1450" spans="2:65" s="1" customFormat="1" ht="16.5" customHeight="1" x14ac:dyDescent="0.2">
      <c r="B1450" s="137"/>
      <c r="C1450" s="138" t="s">
        <v>3248</v>
      </c>
      <c r="D1450" s="138" t="s">
        <v>311</v>
      </c>
      <c r="E1450" s="139" t="s">
        <v>3249</v>
      </c>
      <c r="F1450" s="140" t="s">
        <v>3250</v>
      </c>
      <c r="G1450" s="141" t="s">
        <v>2702</v>
      </c>
      <c r="H1450" s="142">
        <v>1</v>
      </c>
      <c r="I1450" s="143"/>
      <c r="J1450" s="144">
        <f>ROUND(I1450*H1450,2)</f>
        <v>0</v>
      </c>
      <c r="K1450" s="140" t="s">
        <v>366</v>
      </c>
      <c r="L1450" s="33"/>
      <c r="M1450" s="145" t="s">
        <v>1</v>
      </c>
      <c r="N1450" s="146" t="s">
        <v>46</v>
      </c>
      <c r="P1450" s="147">
        <f>O1450*H1450</f>
        <v>0</v>
      </c>
      <c r="Q1450" s="147">
        <v>0</v>
      </c>
      <c r="R1450" s="147">
        <f>Q1450*H1450</f>
        <v>0</v>
      </c>
      <c r="S1450" s="147">
        <v>0</v>
      </c>
      <c r="T1450" s="148">
        <f>S1450*H1450</f>
        <v>0</v>
      </c>
      <c r="AR1450" s="149" t="s">
        <v>346</v>
      </c>
      <c r="AT1450" s="149" t="s">
        <v>311</v>
      </c>
      <c r="AU1450" s="149" t="s">
        <v>90</v>
      </c>
      <c r="AY1450" s="17" t="s">
        <v>309</v>
      </c>
      <c r="BE1450" s="150">
        <f>IF(N1450="základní",J1450,0)</f>
        <v>0</v>
      </c>
      <c r="BF1450" s="150">
        <f>IF(N1450="snížená",J1450,0)</f>
        <v>0</v>
      </c>
      <c r="BG1450" s="150">
        <f>IF(N1450="zákl. přenesená",J1450,0)</f>
        <v>0</v>
      </c>
      <c r="BH1450" s="150">
        <f>IF(N1450="sníž. přenesená",J1450,0)</f>
        <v>0</v>
      </c>
      <c r="BI1450" s="150">
        <f>IF(N1450="nulová",J1450,0)</f>
        <v>0</v>
      </c>
      <c r="BJ1450" s="17" t="s">
        <v>88</v>
      </c>
      <c r="BK1450" s="150">
        <f>ROUND(I1450*H1450,2)</f>
        <v>0</v>
      </c>
      <c r="BL1450" s="17" t="s">
        <v>346</v>
      </c>
      <c r="BM1450" s="149" t="s">
        <v>3251</v>
      </c>
    </row>
    <row r="1451" spans="2:65" s="1" customFormat="1" ht="39" x14ac:dyDescent="0.2">
      <c r="B1451" s="33"/>
      <c r="D1451" s="155" t="s">
        <v>318</v>
      </c>
      <c r="F1451" s="156" t="s">
        <v>2709</v>
      </c>
      <c r="I1451" s="153"/>
      <c r="L1451" s="33"/>
      <c r="M1451" s="154"/>
      <c r="T1451" s="57"/>
      <c r="AT1451" s="17" t="s">
        <v>318</v>
      </c>
      <c r="AU1451" s="17" t="s">
        <v>90</v>
      </c>
    </row>
    <row r="1452" spans="2:65" s="1" customFormat="1" ht="16.5" customHeight="1" x14ac:dyDescent="0.2">
      <c r="B1452" s="137"/>
      <c r="C1452" s="138" t="s">
        <v>3252</v>
      </c>
      <c r="D1452" s="138" t="s">
        <v>311</v>
      </c>
      <c r="E1452" s="139" t="s">
        <v>3253</v>
      </c>
      <c r="F1452" s="140" t="s">
        <v>3254</v>
      </c>
      <c r="G1452" s="141" t="s">
        <v>2702</v>
      </c>
      <c r="H1452" s="142">
        <v>1</v>
      </c>
      <c r="I1452" s="143"/>
      <c r="J1452" s="144">
        <f>ROUND(I1452*H1452,2)</f>
        <v>0</v>
      </c>
      <c r="K1452" s="140" t="s">
        <v>366</v>
      </c>
      <c r="L1452" s="33"/>
      <c r="M1452" s="145" t="s">
        <v>1</v>
      </c>
      <c r="N1452" s="146" t="s">
        <v>46</v>
      </c>
      <c r="P1452" s="147">
        <f>O1452*H1452</f>
        <v>0</v>
      </c>
      <c r="Q1452" s="147">
        <v>0</v>
      </c>
      <c r="R1452" s="147">
        <f>Q1452*H1452</f>
        <v>0</v>
      </c>
      <c r="S1452" s="147">
        <v>0</v>
      </c>
      <c r="T1452" s="148">
        <f>S1452*H1452</f>
        <v>0</v>
      </c>
      <c r="AR1452" s="149" t="s">
        <v>346</v>
      </c>
      <c r="AT1452" s="149" t="s">
        <v>311</v>
      </c>
      <c r="AU1452" s="149" t="s">
        <v>90</v>
      </c>
      <c r="AY1452" s="17" t="s">
        <v>309</v>
      </c>
      <c r="BE1452" s="150">
        <f>IF(N1452="základní",J1452,0)</f>
        <v>0</v>
      </c>
      <c r="BF1452" s="150">
        <f>IF(N1452="snížená",J1452,0)</f>
        <v>0</v>
      </c>
      <c r="BG1452" s="150">
        <f>IF(N1452="zákl. přenesená",J1452,0)</f>
        <v>0</v>
      </c>
      <c r="BH1452" s="150">
        <f>IF(N1452="sníž. přenesená",J1452,0)</f>
        <v>0</v>
      </c>
      <c r="BI1452" s="150">
        <f>IF(N1452="nulová",J1452,0)</f>
        <v>0</v>
      </c>
      <c r="BJ1452" s="17" t="s">
        <v>88</v>
      </c>
      <c r="BK1452" s="150">
        <f>ROUND(I1452*H1452,2)</f>
        <v>0</v>
      </c>
      <c r="BL1452" s="17" t="s">
        <v>346</v>
      </c>
      <c r="BM1452" s="149" t="s">
        <v>3255</v>
      </c>
    </row>
    <row r="1453" spans="2:65" s="1" customFormat="1" ht="39" x14ac:dyDescent="0.2">
      <c r="B1453" s="33"/>
      <c r="D1453" s="155" t="s">
        <v>318</v>
      </c>
      <c r="F1453" s="156" t="s">
        <v>2709</v>
      </c>
      <c r="I1453" s="153"/>
      <c r="L1453" s="33"/>
      <c r="M1453" s="154"/>
      <c r="T1453" s="57"/>
      <c r="AT1453" s="17" t="s">
        <v>318</v>
      </c>
      <c r="AU1453" s="17" t="s">
        <v>90</v>
      </c>
    </row>
    <row r="1454" spans="2:65" s="1" customFormat="1" ht="16.5" customHeight="1" x14ac:dyDescent="0.2">
      <c r="B1454" s="137"/>
      <c r="C1454" s="138" t="s">
        <v>3256</v>
      </c>
      <c r="D1454" s="138" t="s">
        <v>311</v>
      </c>
      <c r="E1454" s="139" t="s">
        <v>3257</v>
      </c>
      <c r="F1454" s="140" t="s">
        <v>3258</v>
      </c>
      <c r="G1454" s="141" t="s">
        <v>2702</v>
      </c>
      <c r="H1454" s="142">
        <v>1</v>
      </c>
      <c r="I1454" s="143"/>
      <c r="J1454" s="144">
        <f>ROUND(I1454*H1454,2)</f>
        <v>0</v>
      </c>
      <c r="K1454" s="140" t="s">
        <v>366</v>
      </c>
      <c r="L1454" s="33"/>
      <c r="M1454" s="145" t="s">
        <v>1</v>
      </c>
      <c r="N1454" s="146" t="s">
        <v>46</v>
      </c>
      <c r="P1454" s="147">
        <f>O1454*H1454</f>
        <v>0</v>
      </c>
      <c r="Q1454" s="147">
        <v>0</v>
      </c>
      <c r="R1454" s="147">
        <f>Q1454*H1454</f>
        <v>0</v>
      </c>
      <c r="S1454" s="147">
        <v>0</v>
      </c>
      <c r="T1454" s="148">
        <f>S1454*H1454</f>
        <v>0</v>
      </c>
      <c r="AR1454" s="149" t="s">
        <v>346</v>
      </c>
      <c r="AT1454" s="149" t="s">
        <v>311</v>
      </c>
      <c r="AU1454" s="149" t="s">
        <v>90</v>
      </c>
      <c r="AY1454" s="17" t="s">
        <v>309</v>
      </c>
      <c r="BE1454" s="150">
        <f>IF(N1454="základní",J1454,0)</f>
        <v>0</v>
      </c>
      <c r="BF1454" s="150">
        <f>IF(N1454="snížená",J1454,0)</f>
        <v>0</v>
      </c>
      <c r="BG1454" s="150">
        <f>IF(N1454="zákl. přenesená",J1454,0)</f>
        <v>0</v>
      </c>
      <c r="BH1454" s="150">
        <f>IF(N1454="sníž. přenesená",J1454,0)</f>
        <v>0</v>
      </c>
      <c r="BI1454" s="150">
        <f>IF(N1454="nulová",J1454,0)</f>
        <v>0</v>
      </c>
      <c r="BJ1454" s="17" t="s">
        <v>88</v>
      </c>
      <c r="BK1454" s="150">
        <f>ROUND(I1454*H1454,2)</f>
        <v>0</v>
      </c>
      <c r="BL1454" s="17" t="s">
        <v>346</v>
      </c>
      <c r="BM1454" s="149" t="s">
        <v>3259</v>
      </c>
    </row>
    <row r="1455" spans="2:65" s="1" customFormat="1" ht="39" x14ac:dyDescent="0.2">
      <c r="B1455" s="33"/>
      <c r="D1455" s="155" t="s">
        <v>318</v>
      </c>
      <c r="F1455" s="156" t="s">
        <v>2709</v>
      </c>
      <c r="I1455" s="153"/>
      <c r="L1455" s="33"/>
      <c r="M1455" s="154"/>
      <c r="T1455" s="57"/>
      <c r="AT1455" s="17" t="s">
        <v>318</v>
      </c>
      <c r="AU1455" s="17" t="s">
        <v>90</v>
      </c>
    </row>
    <row r="1456" spans="2:65" s="1" customFormat="1" ht="16.5" customHeight="1" x14ac:dyDescent="0.2">
      <c r="B1456" s="137"/>
      <c r="C1456" s="138" t="s">
        <v>3260</v>
      </c>
      <c r="D1456" s="138" t="s">
        <v>311</v>
      </c>
      <c r="E1456" s="139" t="s">
        <v>3261</v>
      </c>
      <c r="F1456" s="140" t="s">
        <v>3262</v>
      </c>
      <c r="G1456" s="141" t="s">
        <v>2702</v>
      </c>
      <c r="H1456" s="142">
        <v>1</v>
      </c>
      <c r="I1456" s="143"/>
      <c r="J1456" s="144">
        <f>ROUND(I1456*H1456,2)</f>
        <v>0</v>
      </c>
      <c r="K1456" s="140" t="s">
        <v>366</v>
      </c>
      <c r="L1456" s="33"/>
      <c r="M1456" s="145" t="s">
        <v>1</v>
      </c>
      <c r="N1456" s="146" t="s">
        <v>46</v>
      </c>
      <c r="P1456" s="147">
        <f>O1456*H1456</f>
        <v>0</v>
      </c>
      <c r="Q1456" s="147">
        <v>0</v>
      </c>
      <c r="R1456" s="147">
        <f>Q1456*H1456</f>
        <v>0</v>
      </c>
      <c r="S1456" s="147">
        <v>0</v>
      </c>
      <c r="T1456" s="148">
        <f>S1456*H1456</f>
        <v>0</v>
      </c>
      <c r="AR1456" s="149" t="s">
        <v>346</v>
      </c>
      <c r="AT1456" s="149" t="s">
        <v>311</v>
      </c>
      <c r="AU1456" s="149" t="s">
        <v>90</v>
      </c>
      <c r="AY1456" s="17" t="s">
        <v>309</v>
      </c>
      <c r="BE1456" s="150">
        <f>IF(N1456="základní",J1456,0)</f>
        <v>0</v>
      </c>
      <c r="BF1456" s="150">
        <f>IF(N1456="snížená",J1456,0)</f>
        <v>0</v>
      </c>
      <c r="BG1456" s="150">
        <f>IF(N1456="zákl. přenesená",J1456,0)</f>
        <v>0</v>
      </c>
      <c r="BH1456" s="150">
        <f>IF(N1456="sníž. přenesená",J1456,0)</f>
        <v>0</v>
      </c>
      <c r="BI1456" s="150">
        <f>IF(N1456="nulová",J1456,0)</f>
        <v>0</v>
      </c>
      <c r="BJ1456" s="17" t="s">
        <v>88</v>
      </c>
      <c r="BK1456" s="150">
        <f>ROUND(I1456*H1456,2)</f>
        <v>0</v>
      </c>
      <c r="BL1456" s="17" t="s">
        <v>346</v>
      </c>
      <c r="BM1456" s="149" t="s">
        <v>3263</v>
      </c>
    </row>
    <row r="1457" spans="2:65" s="1" customFormat="1" ht="39" x14ac:dyDescent="0.2">
      <c r="B1457" s="33"/>
      <c r="D1457" s="155" t="s">
        <v>318</v>
      </c>
      <c r="F1457" s="156" t="s">
        <v>2709</v>
      </c>
      <c r="I1457" s="153"/>
      <c r="L1457" s="33"/>
      <c r="M1457" s="154"/>
      <c r="T1457" s="57"/>
      <c r="AT1457" s="17" t="s">
        <v>318</v>
      </c>
      <c r="AU1457" s="17" t="s">
        <v>90</v>
      </c>
    </row>
    <row r="1458" spans="2:65" s="1" customFormat="1" ht="16.5" customHeight="1" x14ac:dyDescent="0.2">
      <c r="B1458" s="137"/>
      <c r="C1458" s="138" t="s">
        <v>3264</v>
      </c>
      <c r="D1458" s="138" t="s">
        <v>311</v>
      </c>
      <c r="E1458" s="139" t="s">
        <v>3265</v>
      </c>
      <c r="F1458" s="140" t="s">
        <v>3266</v>
      </c>
      <c r="G1458" s="141" t="s">
        <v>2702</v>
      </c>
      <c r="H1458" s="142">
        <v>1</v>
      </c>
      <c r="I1458" s="143"/>
      <c r="J1458" s="144">
        <f>ROUND(I1458*H1458,2)</f>
        <v>0</v>
      </c>
      <c r="K1458" s="140" t="s">
        <v>366</v>
      </c>
      <c r="L1458" s="33"/>
      <c r="M1458" s="145" t="s">
        <v>1</v>
      </c>
      <c r="N1458" s="146" t="s">
        <v>46</v>
      </c>
      <c r="P1458" s="147">
        <f>O1458*H1458</f>
        <v>0</v>
      </c>
      <c r="Q1458" s="147">
        <v>0</v>
      </c>
      <c r="R1458" s="147">
        <f>Q1458*H1458</f>
        <v>0</v>
      </c>
      <c r="S1458" s="147">
        <v>0</v>
      </c>
      <c r="T1458" s="148">
        <f>S1458*H1458</f>
        <v>0</v>
      </c>
      <c r="AR1458" s="149" t="s">
        <v>346</v>
      </c>
      <c r="AT1458" s="149" t="s">
        <v>311</v>
      </c>
      <c r="AU1458" s="149" t="s">
        <v>90</v>
      </c>
      <c r="AY1458" s="17" t="s">
        <v>309</v>
      </c>
      <c r="BE1458" s="150">
        <f>IF(N1458="základní",J1458,0)</f>
        <v>0</v>
      </c>
      <c r="BF1458" s="150">
        <f>IF(N1458="snížená",J1458,0)</f>
        <v>0</v>
      </c>
      <c r="BG1458" s="150">
        <f>IF(N1458="zákl. přenesená",J1458,0)</f>
        <v>0</v>
      </c>
      <c r="BH1458" s="150">
        <f>IF(N1458="sníž. přenesená",J1458,0)</f>
        <v>0</v>
      </c>
      <c r="BI1458" s="150">
        <f>IF(N1458="nulová",J1458,0)</f>
        <v>0</v>
      </c>
      <c r="BJ1458" s="17" t="s">
        <v>88</v>
      </c>
      <c r="BK1458" s="150">
        <f>ROUND(I1458*H1458,2)</f>
        <v>0</v>
      </c>
      <c r="BL1458" s="17" t="s">
        <v>346</v>
      </c>
      <c r="BM1458" s="149" t="s">
        <v>3267</v>
      </c>
    </row>
    <row r="1459" spans="2:65" s="1" customFormat="1" ht="39" x14ac:dyDescent="0.2">
      <c r="B1459" s="33"/>
      <c r="D1459" s="155" t="s">
        <v>318</v>
      </c>
      <c r="F1459" s="156" t="s">
        <v>2709</v>
      </c>
      <c r="I1459" s="153"/>
      <c r="L1459" s="33"/>
      <c r="M1459" s="154"/>
      <c r="T1459" s="57"/>
      <c r="AT1459" s="17" t="s">
        <v>318</v>
      </c>
      <c r="AU1459" s="17" t="s">
        <v>90</v>
      </c>
    </row>
    <row r="1460" spans="2:65" s="1" customFormat="1" ht="16.5" customHeight="1" x14ac:dyDescent="0.2">
      <c r="B1460" s="137"/>
      <c r="C1460" s="138" t="s">
        <v>3268</v>
      </c>
      <c r="D1460" s="138" t="s">
        <v>311</v>
      </c>
      <c r="E1460" s="139" t="s">
        <v>3269</v>
      </c>
      <c r="F1460" s="140" t="s">
        <v>3270</v>
      </c>
      <c r="G1460" s="141" t="s">
        <v>2702</v>
      </c>
      <c r="H1460" s="142">
        <v>1</v>
      </c>
      <c r="I1460" s="143"/>
      <c r="J1460" s="144">
        <f>ROUND(I1460*H1460,2)</f>
        <v>0</v>
      </c>
      <c r="K1460" s="140" t="s">
        <v>366</v>
      </c>
      <c r="L1460" s="33"/>
      <c r="M1460" s="145" t="s">
        <v>1</v>
      </c>
      <c r="N1460" s="146" t="s">
        <v>46</v>
      </c>
      <c r="P1460" s="147">
        <f>O1460*H1460</f>
        <v>0</v>
      </c>
      <c r="Q1460" s="147">
        <v>0</v>
      </c>
      <c r="R1460" s="147">
        <f>Q1460*H1460</f>
        <v>0</v>
      </c>
      <c r="S1460" s="147">
        <v>0</v>
      </c>
      <c r="T1460" s="148">
        <f>S1460*H1460</f>
        <v>0</v>
      </c>
      <c r="AR1460" s="149" t="s">
        <v>346</v>
      </c>
      <c r="AT1460" s="149" t="s">
        <v>311</v>
      </c>
      <c r="AU1460" s="149" t="s">
        <v>90</v>
      </c>
      <c r="AY1460" s="17" t="s">
        <v>309</v>
      </c>
      <c r="BE1460" s="150">
        <f>IF(N1460="základní",J1460,0)</f>
        <v>0</v>
      </c>
      <c r="BF1460" s="150">
        <f>IF(N1460="snížená",J1460,0)</f>
        <v>0</v>
      </c>
      <c r="BG1460" s="150">
        <f>IF(N1460="zákl. přenesená",J1460,0)</f>
        <v>0</v>
      </c>
      <c r="BH1460" s="150">
        <f>IF(N1460="sníž. přenesená",J1460,0)</f>
        <v>0</v>
      </c>
      <c r="BI1460" s="150">
        <f>IF(N1460="nulová",J1460,0)</f>
        <v>0</v>
      </c>
      <c r="BJ1460" s="17" t="s">
        <v>88</v>
      </c>
      <c r="BK1460" s="150">
        <f>ROUND(I1460*H1460,2)</f>
        <v>0</v>
      </c>
      <c r="BL1460" s="17" t="s">
        <v>346</v>
      </c>
      <c r="BM1460" s="149" t="s">
        <v>3271</v>
      </c>
    </row>
    <row r="1461" spans="2:65" s="1" customFormat="1" ht="39" x14ac:dyDescent="0.2">
      <c r="B1461" s="33"/>
      <c r="D1461" s="155" t="s">
        <v>318</v>
      </c>
      <c r="F1461" s="156" t="s">
        <v>2709</v>
      </c>
      <c r="I1461" s="153"/>
      <c r="L1461" s="33"/>
      <c r="M1461" s="154"/>
      <c r="T1461" s="57"/>
      <c r="AT1461" s="17" t="s">
        <v>318</v>
      </c>
      <c r="AU1461" s="17" t="s">
        <v>90</v>
      </c>
    </row>
    <row r="1462" spans="2:65" s="1" customFormat="1" ht="16.5" customHeight="1" x14ac:dyDescent="0.2">
      <c r="B1462" s="137"/>
      <c r="C1462" s="138" t="s">
        <v>3272</v>
      </c>
      <c r="D1462" s="138" t="s">
        <v>311</v>
      </c>
      <c r="E1462" s="139" t="s">
        <v>3273</v>
      </c>
      <c r="F1462" s="140" t="s">
        <v>3274</v>
      </c>
      <c r="G1462" s="141" t="s">
        <v>2702</v>
      </c>
      <c r="H1462" s="142">
        <v>1</v>
      </c>
      <c r="I1462" s="143"/>
      <c r="J1462" s="144">
        <f>ROUND(I1462*H1462,2)</f>
        <v>0</v>
      </c>
      <c r="K1462" s="140" t="s">
        <v>366</v>
      </c>
      <c r="L1462" s="33"/>
      <c r="M1462" s="145" t="s">
        <v>1</v>
      </c>
      <c r="N1462" s="146" t="s">
        <v>46</v>
      </c>
      <c r="P1462" s="147">
        <f>O1462*H1462</f>
        <v>0</v>
      </c>
      <c r="Q1462" s="147">
        <v>0</v>
      </c>
      <c r="R1462" s="147">
        <f>Q1462*H1462</f>
        <v>0</v>
      </c>
      <c r="S1462" s="147">
        <v>0</v>
      </c>
      <c r="T1462" s="148">
        <f>S1462*H1462</f>
        <v>0</v>
      </c>
      <c r="AR1462" s="149" t="s">
        <v>346</v>
      </c>
      <c r="AT1462" s="149" t="s">
        <v>311</v>
      </c>
      <c r="AU1462" s="149" t="s">
        <v>90</v>
      </c>
      <c r="AY1462" s="17" t="s">
        <v>309</v>
      </c>
      <c r="BE1462" s="150">
        <f>IF(N1462="základní",J1462,0)</f>
        <v>0</v>
      </c>
      <c r="BF1462" s="150">
        <f>IF(N1462="snížená",J1462,0)</f>
        <v>0</v>
      </c>
      <c r="BG1462" s="150">
        <f>IF(N1462="zákl. přenesená",J1462,0)</f>
        <v>0</v>
      </c>
      <c r="BH1462" s="150">
        <f>IF(N1462="sníž. přenesená",J1462,0)</f>
        <v>0</v>
      </c>
      <c r="BI1462" s="150">
        <f>IF(N1462="nulová",J1462,0)</f>
        <v>0</v>
      </c>
      <c r="BJ1462" s="17" t="s">
        <v>88</v>
      </c>
      <c r="BK1462" s="150">
        <f>ROUND(I1462*H1462,2)</f>
        <v>0</v>
      </c>
      <c r="BL1462" s="17" t="s">
        <v>346</v>
      </c>
      <c r="BM1462" s="149" t="s">
        <v>3275</v>
      </c>
    </row>
    <row r="1463" spans="2:65" s="1" customFormat="1" ht="39" x14ac:dyDescent="0.2">
      <c r="B1463" s="33"/>
      <c r="D1463" s="155" t="s">
        <v>318</v>
      </c>
      <c r="F1463" s="156" t="s">
        <v>2709</v>
      </c>
      <c r="I1463" s="153"/>
      <c r="L1463" s="33"/>
      <c r="M1463" s="154"/>
      <c r="T1463" s="57"/>
      <c r="AT1463" s="17" t="s">
        <v>318</v>
      </c>
      <c r="AU1463" s="17" t="s">
        <v>90</v>
      </c>
    </row>
    <row r="1464" spans="2:65" s="1" customFormat="1" ht="16.5" customHeight="1" x14ac:dyDescent="0.2">
      <c r="B1464" s="137"/>
      <c r="C1464" s="138" t="s">
        <v>3276</v>
      </c>
      <c r="D1464" s="138" t="s">
        <v>311</v>
      </c>
      <c r="E1464" s="139" t="s">
        <v>3277</v>
      </c>
      <c r="F1464" s="140" t="s">
        <v>3278</v>
      </c>
      <c r="G1464" s="141" t="s">
        <v>2702</v>
      </c>
      <c r="H1464" s="142">
        <v>1</v>
      </c>
      <c r="I1464" s="143"/>
      <c r="J1464" s="144">
        <f>ROUND(I1464*H1464,2)</f>
        <v>0</v>
      </c>
      <c r="K1464" s="140" t="s">
        <v>366</v>
      </c>
      <c r="L1464" s="33"/>
      <c r="M1464" s="145" t="s">
        <v>1</v>
      </c>
      <c r="N1464" s="146" t="s">
        <v>46</v>
      </c>
      <c r="P1464" s="147">
        <f>O1464*H1464</f>
        <v>0</v>
      </c>
      <c r="Q1464" s="147">
        <v>0</v>
      </c>
      <c r="R1464" s="147">
        <f>Q1464*H1464</f>
        <v>0</v>
      </c>
      <c r="S1464" s="147">
        <v>0</v>
      </c>
      <c r="T1464" s="148">
        <f>S1464*H1464</f>
        <v>0</v>
      </c>
      <c r="AR1464" s="149" t="s">
        <v>346</v>
      </c>
      <c r="AT1464" s="149" t="s">
        <v>311</v>
      </c>
      <c r="AU1464" s="149" t="s">
        <v>90</v>
      </c>
      <c r="AY1464" s="17" t="s">
        <v>309</v>
      </c>
      <c r="BE1464" s="150">
        <f>IF(N1464="základní",J1464,0)</f>
        <v>0</v>
      </c>
      <c r="BF1464" s="150">
        <f>IF(N1464="snížená",J1464,0)</f>
        <v>0</v>
      </c>
      <c r="BG1464" s="150">
        <f>IF(N1464="zákl. přenesená",J1464,0)</f>
        <v>0</v>
      </c>
      <c r="BH1464" s="150">
        <f>IF(N1464="sníž. přenesená",J1464,0)</f>
        <v>0</v>
      </c>
      <c r="BI1464" s="150">
        <f>IF(N1464="nulová",J1464,0)</f>
        <v>0</v>
      </c>
      <c r="BJ1464" s="17" t="s">
        <v>88</v>
      </c>
      <c r="BK1464" s="150">
        <f>ROUND(I1464*H1464,2)</f>
        <v>0</v>
      </c>
      <c r="BL1464" s="17" t="s">
        <v>346</v>
      </c>
      <c r="BM1464" s="149" t="s">
        <v>3279</v>
      </c>
    </row>
    <row r="1465" spans="2:65" s="1" customFormat="1" ht="39" x14ac:dyDescent="0.2">
      <c r="B1465" s="33"/>
      <c r="D1465" s="155" t="s">
        <v>318</v>
      </c>
      <c r="F1465" s="156" t="s">
        <v>2709</v>
      </c>
      <c r="I1465" s="153"/>
      <c r="L1465" s="33"/>
      <c r="M1465" s="154"/>
      <c r="T1465" s="57"/>
      <c r="AT1465" s="17" t="s">
        <v>318</v>
      </c>
      <c r="AU1465" s="17" t="s">
        <v>90</v>
      </c>
    </row>
    <row r="1466" spans="2:65" s="1" customFormat="1" ht="16.5" customHeight="1" x14ac:dyDescent="0.2">
      <c r="B1466" s="137"/>
      <c r="C1466" s="138" t="s">
        <v>3280</v>
      </c>
      <c r="D1466" s="138" t="s">
        <v>311</v>
      </c>
      <c r="E1466" s="139" t="s">
        <v>3281</v>
      </c>
      <c r="F1466" s="140" t="s">
        <v>3282</v>
      </c>
      <c r="G1466" s="141" t="s">
        <v>2702</v>
      </c>
      <c r="H1466" s="142">
        <v>1</v>
      </c>
      <c r="I1466" s="143"/>
      <c r="J1466" s="144">
        <f>ROUND(I1466*H1466,2)</f>
        <v>0</v>
      </c>
      <c r="K1466" s="140" t="s">
        <v>366</v>
      </c>
      <c r="L1466" s="33"/>
      <c r="M1466" s="145" t="s">
        <v>1</v>
      </c>
      <c r="N1466" s="146" t="s">
        <v>46</v>
      </c>
      <c r="P1466" s="147">
        <f>O1466*H1466</f>
        <v>0</v>
      </c>
      <c r="Q1466" s="147">
        <v>0</v>
      </c>
      <c r="R1466" s="147">
        <f>Q1466*H1466</f>
        <v>0</v>
      </c>
      <c r="S1466" s="147">
        <v>0</v>
      </c>
      <c r="T1466" s="148">
        <f>S1466*H1466</f>
        <v>0</v>
      </c>
      <c r="AR1466" s="149" t="s">
        <v>346</v>
      </c>
      <c r="AT1466" s="149" t="s">
        <v>311</v>
      </c>
      <c r="AU1466" s="149" t="s">
        <v>90</v>
      </c>
      <c r="AY1466" s="17" t="s">
        <v>309</v>
      </c>
      <c r="BE1466" s="150">
        <f>IF(N1466="základní",J1466,0)</f>
        <v>0</v>
      </c>
      <c r="BF1466" s="150">
        <f>IF(N1466="snížená",J1466,0)</f>
        <v>0</v>
      </c>
      <c r="BG1466" s="150">
        <f>IF(N1466="zákl. přenesená",J1466,0)</f>
        <v>0</v>
      </c>
      <c r="BH1466" s="150">
        <f>IF(N1466="sníž. přenesená",J1466,0)</f>
        <v>0</v>
      </c>
      <c r="BI1466" s="150">
        <f>IF(N1466="nulová",J1466,0)</f>
        <v>0</v>
      </c>
      <c r="BJ1466" s="17" t="s">
        <v>88</v>
      </c>
      <c r="BK1466" s="150">
        <f>ROUND(I1466*H1466,2)</f>
        <v>0</v>
      </c>
      <c r="BL1466" s="17" t="s">
        <v>346</v>
      </c>
      <c r="BM1466" s="149" t="s">
        <v>3283</v>
      </c>
    </row>
    <row r="1467" spans="2:65" s="1" customFormat="1" ht="39" x14ac:dyDescent="0.2">
      <c r="B1467" s="33"/>
      <c r="D1467" s="155" t="s">
        <v>318</v>
      </c>
      <c r="F1467" s="156" t="s">
        <v>2709</v>
      </c>
      <c r="I1467" s="153"/>
      <c r="L1467" s="33"/>
      <c r="M1467" s="154"/>
      <c r="T1467" s="57"/>
      <c r="AT1467" s="17" t="s">
        <v>318</v>
      </c>
      <c r="AU1467" s="17" t="s">
        <v>90</v>
      </c>
    </row>
    <row r="1468" spans="2:65" s="1" customFormat="1" ht="16.5" customHeight="1" x14ac:dyDescent="0.2">
      <c r="B1468" s="137"/>
      <c r="C1468" s="138" t="s">
        <v>3284</v>
      </c>
      <c r="D1468" s="138" t="s">
        <v>311</v>
      </c>
      <c r="E1468" s="139" t="s">
        <v>3285</v>
      </c>
      <c r="F1468" s="140" t="s">
        <v>3286</v>
      </c>
      <c r="G1468" s="141" t="s">
        <v>2702</v>
      </c>
      <c r="H1468" s="142">
        <v>2</v>
      </c>
      <c r="I1468" s="143"/>
      <c r="J1468" s="144">
        <f>ROUND(I1468*H1468,2)</f>
        <v>0</v>
      </c>
      <c r="K1468" s="140" t="s">
        <v>366</v>
      </c>
      <c r="L1468" s="33"/>
      <c r="M1468" s="145" t="s">
        <v>1</v>
      </c>
      <c r="N1468" s="146" t="s">
        <v>46</v>
      </c>
      <c r="P1468" s="147">
        <f>O1468*H1468</f>
        <v>0</v>
      </c>
      <c r="Q1468" s="147">
        <v>0</v>
      </c>
      <c r="R1468" s="147">
        <f>Q1468*H1468</f>
        <v>0</v>
      </c>
      <c r="S1468" s="147">
        <v>0</v>
      </c>
      <c r="T1468" s="148">
        <f>S1468*H1468</f>
        <v>0</v>
      </c>
      <c r="AR1468" s="149" t="s">
        <v>346</v>
      </c>
      <c r="AT1468" s="149" t="s">
        <v>311</v>
      </c>
      <c r="AU1468" s="149" t="s">
        <v>90</v>
      </c>
      <c r="AY1468" s="17" t="s">
        <v>309</v>
      </c>
      <c r="BE1468" s="150">
        <f>IF(N1468="základní",J1468,0)</f>
        <v>0</v>
      </c>
      <c r="BF1468" s="150">
        <f>IF(N1468="snížená",J1468,0)</f>
        <v>0</v>
      </c>
      <c r="BG1468" s="150">
        <f>IF(N1468="zákl. přenesená",J1468,0)</f>
        <v>0</v>
      </c>
      <c r="BH1468" s="150">
        <f>IF(N1468="sníž. přenesená",J1468,0)</f>
        <v>0</v>
      </c>
      <c r="BI1468" s="150">
        <f>IF(N1468="nulová",J1468,0)</f>
        <v>0</v>
      </c>
      <c r="BJ1468" s="17" t="s">
        <v>88</v>
      </c>
      <c r="BK1468" s="150">
        <f>ROUND(I1468*H1468,2)</f>
        <v>0</v>
      </c>
      <c r="BL1468" s="17" t="s">
        <v>346</v>
      </c>
      <c r="BM1468" s="149" t="s">
        <v>3287</v>
      </c>
    </row>
    <row r="1469" spans="2:65" s="1" customFormat="1" ht="39" x14ac:dyDescent="0.2">
      <c r="B1469" s="33"/>
      <c r="D1469" s="155" t="s">
        <v>318</v>
      </c>
      <c r="F1469" s="156" t="s">
        <v>2709</v>
      </c>
      <c r="I1469" s="153"/>
      <c r="L1469" s="33"/>
      <c r="M1469" s="154"/>
      <c r="T1469" s="57"/>
      <c r="AT1469" s="17" t="s">
        <v>318</v>
      </c>
      <c r="AU1469" s="17" t="s">
        <v>90</v>
      </c>
    </row>
    <row r="1470" spans="2:65" s="1" customFormat="1" ht="16.5" customHeight="1" x14ac:dyDescent="0.2">
      <c r="B1470" s="137"/>
      <c r="C1470" s="138" t="s">
        <v>3288</v>
      </c>
      <c r="D1470" s="138" t="s">
        <v>311</v>
      </c>
      <c r="E1470" s="139" t="s">
        <v>3289</v>
      </c>
      <c r="F1470" s="140" t="s">
        <v>3290</v>
      </c>
      <c r="G1470" s="141" t="s">
        <v>2702</v>
      </c>
      <c r="H1470" s="142">
        <v>1</v>
      </c>
      <c r="I1470" s="143"/>
      <c r="J1470" s="144">
        <f>ROUND(I1470*H1470,2)</f>
        <v>0</v>
      </c>
      <c r="K1470" s="140" t="s">
        <v>366</v>
      </c>
      <c r="L1470" s="33"/>
      <c r="M1470" s="145" t="s">
        <v>1</v>
      </c>
      <c r="N1470" s="146" t="s">
        <v>46</v>
      </c>
      <c r="P1470" s="147">
        <f>O1470*H1470</f>
        <v>0</v>
      </c>
      <c r="Q1470" s="147">
        <v>0</v>
      </c>
      <c r="R1470" s="147">
        <f>Q1470*H1470</f>
        <v>0</v>
      </c>
      <c r="S1470" s="147">
        <v>0</v>
      </c>
      <c r="T1470" s="148">
        <f>S1470*H1470</f>
        <v>0</v>
      </c>
      <c r="AR1470" s="149" t="s">
        <v>346</v>
      </c>
      <c r="AT1470" s="149" t="s">
        <v>311</v>
      </c>
      <c r="AU1470" s="149" t="s">
        <v>90</v>
      </c>
      <c r="AY1470" s="17" t="s">
        <v>309</v>
      </c>
      <c r="BE1470" s="150">
        <f>IF(N1470="základní",J1470,0)</f>
        <v>0</v>
      </c>
      <c r="BF1470" s="150">
        <f>IF(N1470="snížená",J1470,0)</f>
        <v>0</v>
      </c>
      <c r="BG1470" s="150">
        <f>IF(N1470="zákl. přenesená",J1470,0)</f>
        <v>0</v>
      </c>
      <c r="BH1470" s="150">
        <f>IF(N1470="sníž. přenesená",J1470,0)</f>
        <v>0</v>
      </c>
      <c r="BI1470" s="150">
        <f>IF(N1470="nulová",J1470,0)</f>
        <v>0</v>
      </c>
      <c r="BJ1470" s="17" t="s">
        <v>88</v>
      </c>
      <c r="BK1470" s="150">
        <f>ROUND(I1470*H1470,2)</f>
        <v>0</v>
      </c>
      <c r="BL1470" s="17" t="s">
        <v>346</v>
      </c>
      <c r="BM1470" s="149" t="s">
        <v>3291</v>
      </c>
    </row>
    <row r="1471" spans="2:65" s="1" customFormat="1" ht="39" x14ac:dyDescent="0.2">
      <c r="B1471" s="33"/>
      <c r="D1471" s="155" t="s">
        <v>318</v>
      </c>
      <c r="F1471" s="156" t="s">
        <v>2709</v>
      </c>
      <c r="I1471" s="153"/>
      <c r="L1471" s="33"/>
      <c r="M1471" s="154"/>
      <c r="T1471" s="57"/>
      <c r="AT1471" s="17" t="s">
        <v>318</v>
      </c>
      <c r="AU1471" s="17" t="s">
        <v>90</v>
      </c>
    </row>
    <row r="1472" spans="2:65" s="1" customFormat="1" ht="16.5" customHeight="1" x14ac:dyDescent="0.2">
      <c r="B1472" s="137"/>
      <c r="C1472" s="138" t="s">
        <v>3292</v>
      </c>
      <c r="D1472" s="138" t="s">
        <v>311</v>
      </c>
      <c r="E1472" s="139" t="s">
        <v>3293</v>
      </c>
      <c r="F1472" s="140" t="s">
        <v>3294</v>
      </c>
      <c r="G1472" s="141" t="s">
        <v>2702</v>
      </c>
      <c r="H1472" s="142">
        <v>1</v>
      </c>
      <c r="I1472" s="143"/>
      <c r="J1472" s="144">
        <f>ROUND(I1472*H1472,2)</f>
        <v>0</v>
      </c>
      <c r="K1472" s="140" t="s">
        <v>366</v>
      </c>
      <c r="L1472" s="33"/>
      <c r="M1472" s="145" t="s">
        <v>1</v>
      </c>
      <c r="N1472" s="146" t="s">
        <v>46</v>
      </c>
      <c r="P1472" s="147">
        <f>O1472*H1472</f>
        <v>0</v>
      </c>
      <c r="Q1472" s="147">
        <v>0</v>
      </c>
      <c r="R1472" s="147">
        <f>Q1472*H1472</f>
        <v>0</v>
      </c>
      <c r="S1472" s="147">
        <v>0</v>
      </c>
      <c r="T1472" s="148">
        <f>S1472*H1472</f>
        <v>0</v>
      </c>
      <c r="AR1472" s="149" t="s">
        <v>346</v>
      </c>
      <c r="AT1472" s="149" t="s">
        <v>311</v>
      </c>
      <c r="AU1472" s="149" t="s">
        <v>90</v>
      </c>
      <c r="AY1472" s="17" t="s">
        <v>309</v>
      </c>
      <c r="BE1472" s="150">
        <f>IF(N1472="základní",J1472,0)</f>
        <v>0</v>
      </c>
      <c r="BF1472" s="150">
        <f>IF(N1472="snížená",J1472,0)</f>
        <v>0</v>
      </c>
      <c r="BG1472" s="150">
        <f>IF(N1472="zákl. přenesená",J1472,0)</f>
        <v>0</v>
      </c>
      <c r="BH1472" s="150">
        <f>IF(N1472="sníž. přenesená",J1472,0)</f>
        <v>0</v>
      </c>
      <c r="BI1472" s="150">
        <f>IF(N1472="nulová",J1472,0)</f>
        <v>0</v>
      </c>
      <c r="BJ1472" s="17" t="s">
        <v>88</v>
      </c>
      <c r="BK1472" s="150">
        <f>ROUND(I1472*H1472,2)</f>
        <v>0</v>
      </c>
      <c r="BL1472" s="17" t="s">
        <v>346</v>
      </c>
      <c r="BM1472" s="149" t="s">
        <v>3295</v>
      </c>
    </row>
    <row r="1473" spans="2:65" s="1" customFormat="1" ht="39" x14ac:dyDescent="0.2">
      <c r="B1473" s="33"/>
      <c r="D1473" s="155" t="s">
        <v>318</v>
      </c>
      <c r="F1473" s="156" t="s">
        <v>2709</v>
      </c>
      <c r="I1473" s="153"/>
      <c r="L1473" s="33"/>
      <c r="M1473" s="154"/>
      <c r="T1473" s="57"/>
      <c r="AT1473" s="17" t="s">
        <v>318</v>
      </c>
      <c r="AU1473" s="17" t="s">
        <v>90</v>
      </c>
    </row>
    <row r="1474" spans="2:65" s="1" customFormat="1" ht="16.5" customHeight="1" x14ac:dyDescent="0.2">
      <c r="B1474" s="137"/>
      <c r="C1474" s="138" t="s">
        <v>3296</v>
      </c>
      <c r="D1474" s="138" t="s">
        <v>311</v>
      </c>
      <c r="E1474" s="139" t="s">
        <v>3297</v>
      </c>
      <c r="F1474" s="140" t="s">
        <v>3298</v>
      </c>
      <c r="G1474" s="141" t="s">
        <v>2702</v>
      </c>
      <c r="H1474" s="142">
        <v>1</v>
      </c>
      <c r="I1474" s="143"/>
      <c r="J1474" s="144">
        <f>ROUND(I1474*H1474,2)</f>
        <v>0</v>
      </c>
      <c r="K1474" s="140" t="s">
        <v>366</v>
      </c>
      <c r="L1474" s="33"/>
      <c r="M1474" s="145" t="s">
        <v>1</v>
      </c>
      <c r="N1474" s="146" t="s">
        <v>46</v>
      </c>
      <c r="P1474" s="147">
        <f>O1474*H1474</f>
        <v>0</v>
      </c>
      <c r="Q1474" s="147">
        <v>0</v>
      </c>
      <c r="R1474" s="147">
        <f>Q1474*H1474</f>
        <v>0</v>
      </c>
      <c r="S1474" s="147">
        <v>0</v>
      </c>
      <c r="T1474" s="148">
        <f>S1474*H1474</f>
        <v>0</v>
      </c>
      <c r="AR1474" s="149" t="s">
        <v>346</v>
      </c>
      <c r="AT1474" s="149" t="s">
        <v>311</v>
      </c>
      <c r="AU1474" s="149" t="s">
        <v>90</v>
      </c>
      <c r="AY1474" s="17" t="s">
        <v>309</v>
      </c>
      <c r="BE1474" s="150">
        <f>IF(N1474="základní",J1474,0)</f>
        <v>0</v>
      </c>
      <c r="BF1474" s="150">
        <f>IF(N1474="snížená",J1474,0)</f>
        <v>0</v>
      </c>
      <c r="BG1474" s="150">
        <f>IF(N1474="zákl. přenesená",J1474,0)</f>
        <v>0</v>
      </c>
      <c r="BH1474" s="150">
        <f>IF(N1474="sníž. přenesená",J1474,0)</f>
        <v>0</v>
      </c>
      <c r="BI1474" s="150">
        <f>IF(N1474="nulová",J1474,0)</f>
        <v>0</v>
      </c>
      <c r="BJ1474" s="17" t="s">
        <v>88</v>
      </c>
      <c r="BK1474" s="150">
        <f>ROUND(I1474*H1474,2)</f>
        <v>0</v>
      </c>
      <c r="BL1474" s="17" t="s">
        <v>346</v>
      </c>
      <c r="BM1474" s="149" t="s">
        <v>3299</v>
      </c>
    </row>
    <row r="1475" spans="2:65" s="1" customFormat="1" ht="39" x14ac:dyDescent="0.2">
      <c r="B1475" s="33"/>
      <c r="D1475" s="155" t="s">
        <v>318</v>
      </c>
      <c r="F1475" s="156" t="s">
        <v>2709</v>
      </c>
      <c r="I1475" s="153"/>
      <c r="L1475" s="33"/>
      <c r="M1475" s="154"/>
      <c r="T1475" s="57"/>
      <c r="AT1475" s="17" t="s">
        <v>318</v>
      </c>
      <c r="AU1475" s="17" t="s">
        <v>90</v>
      </c>
    </row>
    <row r="1476" spans="2:65" s="1" customFormat="1" ht="16.5" customHeight="1" x14ac:dyDescent="0.2">
      <c r="B1476" s="137"/>
      <c r="C1476" s="138" t="s">
        <v>3300</v>
      </c>
      <c r="D1476" s="138" t="s">
        <v>311</v>
      </c>
      <c r="E1476" s="139" t="s">
        <v>3301</v>
      </c>
      <c r="F1476" s="140" t="s">
        <v>3302</v>
      </c>
      <c r="G1476" s="141" t="s">
        <v>2702</v>
      </c>
      <c r="H1476" s="142">
        <v>1</v>
      </c>
      <c r="I1476" s="143"/>
      <c r="J1476" s="144">
        <f>ROUND(I1476*H1476,2)</f>
        <v>0</v>
      </c>
      <c r="K1476" s="140" t="s">
        <v>366</v>
      </c>
      <c r="L1476" s="33"/>
      <c r="M1476" s="145" t="s">
        <v>1</v>
      </c>
      <c r="N1476" s="146" t="s">
        <v>46</v>
      </c>
      <c r="P1476" s="147">
        <f>O1476*H1476</f>
        <v>0</v>
      </c>
      <c r="Q1476" s="147">
        <v>0</v>
      </c>
      <c r="R1476" s="147">
        <f>Q1476*H1476</f>
        <v>0</v>
      </c>
      <c r="S1476" s="147">
        <v>0</v>
      </c>
      <c r="T1476" s="148">
        <f>S1476*H1476</f>
        <v>0</v>
      </c>
      <c r="AR1476" s="149" t="s">
        <v>346</v>
      </c>
      <c r="AT1476" s="149" t="s">
        <v>311</v>
      </c>
      <c r="AU1476" s="149" t="s">
        <v>90</v>
      </c>
      <c r="AY1476" s="17" t="s">
        <v>309</v>
      </c>
      <c r="BE1476" s="150">
        <f>IF(N1476="základní",J1476,0)</f>
        <v>0</v>
      </c>
      <c r="BF1476" s="150">
        <f>IF(N1476="snížená",J1476,0)</f>
        <v>0</v>
      </c>
      <c r="BG1476" s="150">
        <f>IF(N1476="zákl. přenesená",J1476,0)</f>
        <v>0</v>
      </c>
      <c r="BH1476" s="150">
        <f>IF(N1476="sníž. přenesená",J1476,0)</f>
        <v>0</v>
      </c>
      <c r="BI1476" s="150">
        <f>IF(N1476="nulová",J1476,0)</f>
        <v>0</v>
      </c>
      <c r="BJ1476" s="17" t="s">
        <v>88</v>
      </c>
      <c r="BK1476" s="150">
        <f>ROUND(I1476*H1476,2)</f>
        <v>0</v>
      </c>
      <c r="BL1476" s="17" t="s">
        <v>346</v>
      </c>
      <c r="BM1476" s="149" t="s">
        <v>3303</v>
      </c>
    </row>
    <row r="1477" spans="2:65" s="1" customFormat="1" ht="39" x14ac:dyDescent="0.2">
      <c r="B1477" s="33"/>
      <c r="D1477" s="155" t="s">
        <v>318</v>
      </c>
      <c r="F1477" s="156" t="s">
        <v>2709</v>
      </c>
      <c r="I1477" s="153"/>
      <c r="L1477" s="33"/>
      <c r="M1477" s="154"/>
      <c r="T1477" s="57"/>
      <c r="AT1477" s="17" t="s">
        <v>318</v>
      </c>
      <c r="AU1477" s="17" t="s">
        <v>90</v>
      </c>
    </row>
    <row r="1478" spans="2:65" s="1" customFormat="1" ht="16.5" customHeight="1" x14ac:dyDescent="0.2">
      <c r="B1478" s="137"/>
      <c r="C1478" s="138" t="s">
        <v>3304</v>
      </c>
      <c r="D1478" s="138" t="s">
        <v>311</v>
      </c>
      <c r="E1478" s="139" t="s">
        <v>3305</v>
      </c>
      <c r="F1478" s="140" t="s">
        <v>3306</v>
      </c>
      <c r="G1478" s="141" t="s">
        <v>2702</v>
      </c>
      <c r="H1478" s="142">
        <v>1</v>
      </c>
      <c r="I1478" s="143"/>
      <c r="J1478" s="144">
        <f>ROUND(I1478*H1478,2)</f>
        <v>0</v>
      </c>
      <c r="K1478" s="140" t="s">
        <v>366</v>
      </c>
      <c r="L1478" s="33"/>
      <c r="M1478" s="145" t="s">
        <v>1</v>
      </c>
      <c r="N1478" s="146" t="s">
        <v>46</v>
      </c>
      <c r="P1478" s="147">
        <f>O1478*H1478</f>
        <v>0</v>
      </c>
      <c r="Q1478" s="147">
        <v>0</v>
      </c>
      <c r="R1478" s="147">
        <f>Q1478*H1478</f>
        <v>0</v>
      </c>
      <c r="S1478" s="147">
        <v>0</v>
      </c>
      <c r="T1478" s="148">
        <f>S1478*H1478</f>
        <v>0</v>
      </c>
      <c r="AR1478" s="149" t="s">
        <v>346</v>
      </c>
      <c r="AT1478" s="149" t="s">
        <v>311</v>
      </c>
      <c r="AU1478" s="149" t="s">
        <v>90</v>
      </c>
      <c r="AY1478" s="17" t="s">
        <v>309</v>
      </c>
      <c r="BE1478" s="150">
        <f>IF(N1478="základní",J1478,0)</f>
        <v>0</v>
      </c>
      <c r="BF1478" s="150">
        <f>IF(N1478="snížená",J1478,0)</f>
        <v>0</v>
      </c>
      <c r="BG1478" s="150">
        <f>IF(N1478="zákl. přenesená",J1478,0)</f>
        <v>0</v>
      </c>
      <c r="BH1478" s="150">
        <f>IF(N1478="sníž. přenesená",J1478,0)</f>
        <v>0</v>
      </c>
      <c r="BI1478" s="150">
        <f>IF(N1478="nulová",J1478,0)</f>
        <v>0</v>
      </c>
      <c r="BJ1478" s="17" t="s">
        <v>88</v>
      </c>
      <c r="BK1478" s="150">
        <f>ROUND(I1478*H1478,2)</f>
        <v>0</v>
      </c>
      <c r="BL1478" s="17" t="s">
        <v>346</v>
      </c>
      <c r="BM1478" s="149" t="s">
        <v>3307</v>
      </c>
    </row>
    <row r="1479" spans="2:65" s="1" customFormat="1" ht="39" x14ac:dyDescent="0.2">
      <c r="B1479" s="33"/>
      <c r="D1479" s="155" t="s">
        <v>318</v>
      </c>
      <c r="F1479" s="156" t="s">
        <v>2709</v>
      </c>
      <c r="I1479" s="153"/>
      <c r="L1479" s="33"/>
      <c r="M1479" s="154"/>
      <c r="T1479" s="57"/>
      <c r="AT1479" s="17" t="s">
        <v>318</v>
      </c>
      <c r="AU1479" s="17" t="s">
        <v>90</v>
      </c>
    </row>
    <row r="1480" spans="2:65" s="1" customFormat="1" ht="16.5" customHeight="1" x14ac:dyDescent="0.2">
      <c r="B1480" s="137"/>
      <c r="C1480" s="138" t="s">
        <v>3308</v>
      </c>
      <c r="D1480" s="138" t="s">
        <v>311</v>
      </c>
      <c r="E1480" s="139" t="s">
        <v>3309</v>
      </c>
      <c r="F1480" s="140" t="s">
        <v>3310</v>
      </c>
      <c r="G1480" s="141" t="s">
        <v>2702</v>
      </c>
      <c r="H1480" s="142">
        <v>1</v>
      </c>
      <c r="I1480" s="143"/>
      <c r="J1480" s="144">
        <f>ROUND(I1480*H1480,2)</f>
        <v>0</v>
      </c>
      <c r="K1480" s="140" t="s">
        <v>366</v>
      </c>
      <c r="L1480" s="33"/>
      <c r="M1480" s="145" t="s">
        <v>1</v>
      </c>
      <c r="N1480" s="146" t="s">
        <v>46</v>
      </c>
      <c r="P1480" s="147">
        <f>O1480*H1480</f>
        <v>0</v>
      </c>
      <c r="Q1480" s="147">
        <v>0</v>
      </c>
      <c r="R1480" s="147">
        <f>Q1480*H1480</f>
        <v>0</v>
      </c>
      <c r="S1480" s="147">
        <v>0</v>
      </c>
      <c r="T1480" s="148">
        <f>S1480*H1480</f>
        <v>0</v>
      </c>
      <c r="AR1480" s="149" t="s">
        <v>346</v>
      </c>
      <c r="AT1480" s="149" t="s">
        <v>311</v>
      </c>
      <c r="AU1480" s="149" t="s">
        <v>90</v>
      </c>
      <c r="AY1480" s="17" t="s">
        <v>309</v>
      </c>
      <c r="BE1480" s="150">
        <f>IF(N1480="základní",J1480,0)</f>
        <v>0</v>
      </c>
      <c r="BF1480" s="150">
        <f>IF(N1480="snížená",J1480,0)</f>
        <v>0</v>
      </c>
      <c r="BG1480" s="150">
        <f>IF(N1480="zákl. přenesená",J1480,0)</f>
        <v>0</v>
      </c>
      <c r="BH1480" s="150">
        <f>IF(N1480="sníž. přenesená",J1480,0)</f>
        <v>0</v>
      </c>
      <c r="BI1480" s="150">
        <f>IF(N1480="nulová",J1480,0)</f>
        <v>0</v>
      </c>
      <c r="BJ1480" s="17" t="s">
        <v>88</v>
      </c>
      <c r="BK1480" s="150">
        <f>ROUND(I1480*H1480,2)</f>
        <v>0</v>
      </c>
      <c r="BL1480" s="17" t="s">
        <v>346</v>
      </c>
      <c r="BM1480" s="149" t="s">
        <v>3311</v>
      </c>
    </row>
    <row r="1481" spans="2:65" s="1" customFormat="1" ht="39" x14ac:dyDescent="0.2">
      <c r="B1481" s="33"/>
      <c r="D1481" s="155" t="s">
        <v>318</v>
      </c>
      <c r="F1481" s="156" t="s">
        <v>2709</v>
      </c>
      <c r="I1481" s="153"/>
      <c r="L1481" s="33"/>
      <c r="M1481" s="154"/>
      <c r="T1481" s="57"/>
      <c r="AT1481" s="17" t="s">
        <v>318</v>
      </c>
      <c r="AU1481" s="17" t="s">
        <v>90</v>
      </c>
    </row>
    <row r="1482" spans="2:65" s="1" customFormat="1" ht="16.5" customHeight="1" x14ac:dyDescent="0.2">
      <c r="B1482" s="137"/>
      <c r="C1482" s="138" t="s">
        <v>3312</v>
      </c>
      <c r="D1482" s="138" t="s">
        <v>311</v>
      </c>
      <c r="E1482" s="139" t="s">
        <v>3313</v>
      </c>
      <c r="F1482" s="140" t="s">
        <v>3314</v>
      </c>
      <c r="G1482" s="141" t="s">
        <v>2702</v>
      </c>
      <c r="H1482" s="142">
        <v>1</v>
      </c>
      <c r="I1482" s="143"/>
      <c r="J1482" s="144">
        <f>ROUND(I1482*H1482,2)</f>
        <v>0</v>
      </c>
      <c r="K1482" s="140" t="s">
        <v>366</v>
      </c>
      <c r="L1482" s="33"/>
      <c r="M1482" s="145" t="s">
        <v>1</v>
      </c>
      <c r="N1482" s="146" t="s">
        <v>46</v>
      </c>
      <c r="P1482" s="147">
        <f>O1482*H1482</f>
        <v>0</v>
      </c>
      <c r="Q1482" s="147">
        <v>0</v>
      </c>
      <c r="R1482" s="147">
        <f>Q1482*H1482</f>
        <v>0</v>
      </c>
      <c r="S1482" s="147">
        <v>0</v>
      </c>
      <c r="T1482" s="148">
        <f>S1482*H1482</f>
        <v>0</v>
      </c>
      <c r="AR1482" s="149" t="s">
        <v>346</v>
      </c>
      <c r="AT1482" s="149" t="s">
        <v>311</v>
      </c>
      <c r="AU1482" s="149" t="s">
        <v>90</v>
      </c>
      <c r="AY1482" s="17" t="s">
        <v>309</v>
      </c>
      <c r="BE1482" s="150">
        <f>IF(N1482="základní",J1482,0)</f>
        <v>0</v>
      </c>
      <c r="BF1482" s="150">
        <f>IF(N1482="snížená",J1482,0)</f>
        <v>0</v>
      </c>
      <c r="BG1482" s="150">
        <f>IF(N1482="zákl. přenesená",J1482,0)</f>
        <v>0</v>
      </c>
      <c r="BH1482" s="150">
        <f>IF(N1482="sníž. přenesená",J1482,0)</f>
        <v>0</v>
      </c>
      <c r="BI1482" s="150">
        <f>IF(N1482="nulová",J1482,0)</f>
        <v>0</v>
      </c>
      <c r="BJ1482" s="17" t="s">
        <v>88</v>
      </c>
      <c r="BK1482" s="150">
        <f>ROUND(I1482*H1482,2)</f>
        <v>0</v>
      </c>
      <c r="BL1482" s="17" t="s">
        <v>346</v>
      </c>
      <c r="BM1482" s="149" t="s">
        <v>3315</v>
      </c>
    </row>
    <row r="1483" spans="2:65" s="1" customFormat="1" ht="39" x14ac:dyDescent="0.2">
      <c r="B1483" s="33"/>
      <c r="D1483" s="155" t="s">
        <v>318</v>
      </c>
      <c r="F1483" s="156" t="s">
        <v>2709</v>
      </c>
      <c r="I1483" s="153"/>
      <c r="L1483" s="33"/>
      <c r="M1483" s="154"/>
      <c r="T1483" s="57"/>
      <c r="AT1483" s="17" t="s">
        <v>318</v>
      </c>
      <c r="AU1483" s="17" t="s">
        <v>90</v>
      </c>
    </row>
    <row r="1484" spans="2:65" s="1" customFormat="1" ht="16.5" customHeight="1" x14ac:dyDescent="0.2">
      <c r="B1484" s="137"/>
      <c r="C1484" s="138" t="s">
        <v>3316</v>
      </c>
      <c r="D1484" s="138" t="s">
        <v>311</v>
      </c>
      <c r="E1484" s="139" t="s">
        <v>3317</v>
      </c>
      <c r="F1484" s="140" t="s">
        <v>3318</v>
      </c>
      <c r="G1484" s="141" t="s">
        <v>2702</v>
      </c>
      <c r="H1484" s="142">
        <v>2</v>
      </c>
      <c r="I1484" s="143"/>
      <c r="J1484" s="144">
        <f>ROUND(I1484*H1484,2)</f>
        <v>0</v>
      </c>
      <c r="K1484" s="140" t="s">
        <v>366</v>
      </c>
      <c r="L1484" s="33"/>
      <c r="M1484" s="145" t="s">
        <v>1</v>
      </c>
      <c r="N1484" s="146" t="s">
        <v>46</v>
      </c>
      <c r="P1484" s="147">
        <f>O1484*H1484</f>
        <v>0</v>
      </c>
      <c r="Q1484" s="147">
        <v>0</v>
      </c>
      <c r="R1484" s="147">
        <f>Q1484*H1484</f>
        <v>0</v>
      </c>
      <c r="S1484" s="147">
        <v>0</v>
      </c>
      <c r="T1484" s="148">
        <f>S1484*H1484</f>
        <v>0</v>
      </c>
      <c r="AR1484" s="149" t="s">
        <v>346</v>
      </c>
      <c r="AT1484" s="149" t="s">
        <v>311</v>
      </c>
      <c r="AU1484" s="149" t="s">
        <v>90</v>
      </c>
      <c r="AY1484" s="17" t="s">
        <v>309</v>
      </c>
      <c r="BE1484" s="150">
        <f>IF(N1484="základní",J1484,0)</f>
        <v>0</v>
      </c>
      <c r="BF1484" s="150">
        <f>IF(N1484="snížená",J1484,0)</f>
        <v>0</v>
      </c>
      <c r="BG1484" s="150">
        <f>IF(N1484="zákl. přenesená",J1484,0)</f>
        <v>0</v>
      </c>
      <c r="BH1484" s="150">
        <f>IF(N1484="sníž. přenesená",J1484,0)</f>
        <v>0</v>
      </c>
      <c r="BI1484" s="150">
        <f>IF(N1484="nulová",J1484,0)</f>
        <v>0</v>
      </c>
      <c r="BJ1484" s="17" t="s">
        <v>88</v>
      </c>
      <c r="BK1484" s="150">
        <f>ROUND(I1484*H1484,2)</f>
        <v>0</v>
      </c>
      <c r="BL1484" s="17" t="s">
        <v>346</v>
      </c>
      <c r="BM1484" s="149" t="s">
        <v>3319</v>
      </c>
    </row>
    <row r="1485" spans="2:65" s="1" customFormat="1" ht="39" x14ac:dyDescent="0.2">
      <c r="B1485" s="33"/>
      <c r="D1485" s="155" t="s">
        <v>318</v>
      </c>
      <c r="F1485" s="156" t="s">
        <v>2709</v>
      </c>
      <c r="I1485" s="153"/>
      <c r="L1485" s="33"/>
      <c r="M1485" s="154"/>
      <c r="T1485" s="57"/>
      <c r="AT1485" s="17" t="s">
        <v>318</v>
      </c>
      <c r="AU1485" s="17" t="s">
        <v>90</v>
      </c>
    </row>
    <row r="1486" spans="2:65" s="1" customFormat="1" ht="21.75" customHeight="1" x14ac:dyDescent="0.2">
      <c r="B1486" s="137"/>
      <c r="C1486" s="138" t="s">
        <v>3320</v>
      </c>
      <c r="D1486" s="138" t="s">
        <v>311</v>
      </c>
      <c r="E1486" s="139" t="s">
        <v>3321</v>
      </c>
      <c r="F1486" s="140" t="s">
        <v>3322</v>
      </c>
      <c r="G1486" s="141" t="s">
        <v>2702</v>
      </c>
      <c r="H1486" s="142">
        <v>1</v>
      </c>
      <c r="I1486" s="143"/>
      <c r="J1486" s="144">
        <f>ROUND(I1486*H1486,2)</f>
        <v>0</v>
      </c>
      <c r="K1486" s="140" t="s">
        <v>366</v>
      </c>
      <c r="L1486" s="33"/>
      <c r="M1486" s="145" t="s">
        <v>1</v>
      </c>
      <c r="N1486" s="146" t="s">
        <v>46</v>
      </c>
      <c r="P1486" s="147">
        <f>O1486*H1486</f>
        <v>0</v>
      </c>
      <c r="Q1486" s="147">
        <v>0</v>
      </c>
      <c r="R1486" s="147">
        <f>Q1486*H1486</f>
        <v>0</v>
      </c>
      <c r="S1486" s="147">
        <v>0</v>
      </c>
      <c r="T1486" s="148">
        <f>S1486*H1486</f>
        <v>0</v>
      </c>
      <c r="AR1486" s="149" t="s">
        <v>346</v>
      </c>
      <c r="AT1486" s="149" t="s">
        <v>311</v>
      </c>
      <c r="AU1486" s="149" t="s">
        <v>90</v>
      </c>
      <c r="AY1486" s="17" t="s">
        <v>309</v>
      </c>
      <c r="BE1486" s="150">
        <f>IF(N1486="základní",J1486,0)</f>
        <v>0</v>
      </c>
      <c r="BF1486" s="150">
        <f>IF(N1486="snížená",J1486,0)</f>
        <v>0</v>
      </c>
      <c r="BG1486" s="150">
        <f>IF(N1486="zákl. přenesená",J1486,0)</f>
        <v>0</v>
      </c>
      <c r="BH1486" s="150">
        <f>IF(N1486="sníž. přenesená",J1486,0)</f>
        <v>0</v>
      </c>
      <c r="BI1486" s="150">
        <f>IF(N1486="nulová",J1486,0)</f>
        <v>0</v>
      </c>
      <c r="BJ1486" s="17" t="s">
        <v>88</v>
      </c>
      <c r="BK1486" s="150">
        <f>ROUND(I1486*H1486,2)</f>
        <v>0</v>
      </c>
      <c r="BL1486" s="17" t="s">
        <v>346</v>
      </c>
      <c r="BM1486" s="149" t="s">
        <v>3323</v>
      </c>
    </row>
    <row r="1487" spans="2:65" s="1" customFormat="1" ht="39" x14ac:dyDescent="0.2">
      <c r="B1487" s="33"/>
      <c r="D1487" s="155" t="s">
        <v>318</v>
      </c>
      <c r="F1487" s="156" t="s">
        <v>3324</v>
      </c>
      <c r="I1487" s="153"/>
      <c r="L1487" s="33"/>
      <c r="M1487" s="154"/>
      <c r="T1487" s="57"/>
      <c r="AT1487" s="17" t="s">
        <v>318</v>
      </c>
      <c r="AU1487" s="17" t="s">
        <v>90</v>
      </c>
    </row>
    <row r="1488" spans="2:65" s="1" customFormat="1" ht="24.2" customHeight="1" x14ac:dyDescent="0.2">
      <c r="B1488" s="137"/>
      <c r="C1488" s="138" t="s">
        <v>3325</v>
      </c>
      <c r="D1488" s="138" t="s">
        <v>311</v>
      </c>
      <c r="E1488" s="139" t="s">
        <v>3326</v>
      </c>
      <c r="F1488" s="140" t="s">
        <v>3327</v>
      </c>
      <c r="G1488" s="141" t="s">
        <v>2702</v>
      </c>
      <c r="H1488" s="142">
        <v>12</v>
      </c>
      <c r="I1488" s="143"/>
      <c r="J1488" s="144">
        <f>ROUND(I1488*H1488,2)</f>
        <v>0</v>
      </c>
      <c r="K1488" s="140" t="s">
        <v>366</v>
      </c>
      <c r="L1488" s="33"/>
      <c r="M1488" s="145" t="s">
        <v>1</v>
      </c>
      <c r="N1488" s="146" t="s">
        <v>46</v>
      </c>
      <c r="P1488" s="147">
        <f>O1488*H1488</f>
        <v>0</v>
      </c>
      <c r="Q1488" s="147">
        <v>0</v>
      </c>
      <c r="R1488" s="147">
        <f>Q1488*H1488</f>
        <v>0</v>
      </c>
      <c r="S1488" s="147">
        <v>0</v>
      </c>
      <c r="T1488" s="148">
        <f>S1488*H1488</f>
        <v>0</v>
      </c>
      <c r="AR1488" s="149" t="s">
        <v>346</v>
      </c>
      <c r="AT1488" s="149" t="s">
        <v>311</v>
      </c>
      <c r="AU1488" s="149" t="s">
        <v>90</v>
      </c>
      <c r="AY1488" s="17" t="s">
        <v>309</v>
      </c>
      <c r="BE1488" s="150">
        <f>IF(N1488="základní",J1488,0)</f>
        <v>0</v>
      </c>
      <c r="BF1488" s="150">
        <f>IF(N1488="snížená",J1488,0)</f>
        <v>0</v>
      </c>
      <c r="BG1488" s="150">
        <f>IF(N1488="zákl. přenesená",J1488,0)</f>
        <v>0</v>
      </c>
      <c r="BH1488" s="150">
        <f>IF(N1488="sníž. přenesená",J1488,0)</f>
        <v>0</v>
      </c>
      <c r="BI1488" s="150">
        <f>IF(N1488="nulová",J1488,0)</f>
        <v>0</v>
      </c>
      <c r="BJ1488" s="17" t="s">
        <v>88</v>
      </c>
      <c r="BK1488" s="150">
        <f>ROUND(I1488*H1488,2)</f>
        <v>0</v>
      </c>
      <c r="BL1488" s="17" t="s">
        <v>346</v>
      </c>
      <c r="BM1488" s="149" t="s">
        <v>3328</v>
      </c>
    </row>
    <row r="1489" spans="2:65" s="1" customFormat="1" ht="39" x14ac:dyDescent="0.2">
      <c r="B1489" s="33"/>
      <c r="D1489" s="155" t="s">
        <v>318</v>
      </c>
      <c r="F1489" s="156" t="s">
        <v>3324</v>
      </c>
      <c r="I1489" s="153"/>
      <c r="L1489" s="33"/>
      <c r="M1489" s="154"/>
      <c r="T1489" s="57"/>
      <c r="AT1489" s="17" t="s">
        <v>318</v>
      </c>
      <c r="AU1489" s="17" t="s">
        <v>90</v>
      </c>
    </row>
    <row r="1490" spans="2:65" s="1" customFormat="1" ht="24.2" customHeight="1" x14ac:dyDescent="0.2">
      <c r="B1490" s="137"/>
      <c r="C1490" s="138" t="s">
        <v>3329</v>
      </c>
      <c r="D1490" s="138" t="s">
        <v>311</v>
      </c>
      <c r="E1490" s="139" t="s">
        <v>3330</v>
      </c>
      <c r="F1490" s="140" t="s">
        <v>3331</v>
      </c>
      <c r="G1490" s="141" t="s">
        <v>2702</v>
      </c>
      <c r="H1490" s="142">
        <v>1</v>
      </c>
      <c r="I1490" s="143"/>
      <c r="J1490" s="144">
        <f>ROUND(I1490*H1490,2)</f>
        <v>0</v>
      </c>
      <c r="K1490" s="140" t="s">
        <v>366</v>
      </c>
      <c r="L1490" s="33"/>
      <c r="M1490" s="145" t="s">
        <v>1</v>
      </c>
      <c r="N1490" s="146" t="s">
        <v>46</v>
      </c>
      <c r="P1490" s="147">
        <f>O1490*H1490</f>
        <v>0</v>
      </c>
      <c r="Q1490" s="147">
        <v>0</v>
      </c>
      <c r="R1490" s="147">
        <f>Q1490*H1490</f>
        <v>0</v>
      </c>
      <c r="S1490" s="147">
        <v>0</v>
      </c>
      <c r="T1490" s="148">
        <f>S1490*H1490</f>
        <v>0</v>
      </c>
      <c r="AR1490" s="149" t="s">
        <v>346</v>
      </c>
      <c r="AT1490" s="149" t="s">
        <v>311</v>
      </c>
      <c r="AU1490" s="149" t="s">
        <v>90</v>
      </c>
      <c r="AY1490" s="17" t="s">
        <v>309</v>
      </c>
      <c r="BE1490" s="150">
        <f>IF(N1490="základní",J1490,0)</f>
        <v>0</v>
      </c>
      <c r="BF1490" s="150">
        <f>IF(N1490="snížená",J1490,0)</f>
        <v>0</v>
      </c>
      <c r="BG1490" s="150">
        <f>IF(N1490="zákl. přenesená",J1490,0)</f>
        <v>0</v>
      </c>
      <c r="BH1490" s="150">
        <f>IF(N1490="sníž. přenesená",J1490,0)</f>
        <v>0</v>
      </c>
      <c r="BI1490" s="150">
        <f>IF(N1490="nulová",J1490,0)</f>
        <v>0</v>
      </c>
      <c r="BJ1490" s="17" t="s">
        <v>88</v>
      </c>
      <c r="BK1490" s="150">
        <f>ROUND(I1490*H1490,2)</f>
        <v>0</v>
      </c>
      <c r="BL1490" s="17" t="s">
        <v>346</v>
      </c>
      <c r="BM1490" s="149" t="s">
        <v>3332</v>
      </c>
    </row>
    <row r="1491" spans="2:65" s="1" customFormat="1" ht="39" x14ac:dyDescent="0.2">
      <c r="B1491" s="33"/>
      <c r="D1491" s="155" t="s">
        <v>318</v>
      </c>
      <c r="F1491" s="156" t="s">
        <v>3324</v>
      </c>
      <c r="I1491" s="153"/>
      <c r="L1491" s="33"/>
      <c r="M1491" s="154"/>
      <c r="T1491" s="57"/>
      <c r="AT1491" s="17" t="s">
        <v>318</v>
      </c>
      <c r="AU1491" s="17" t="s">
        <v>90</v>
      </c>
    </row>
    <row r="1492" spans="2:65" s="1" customFormat="1" ht="24.2" customHeight="1" x14ac:dyDescent="0.2">
      <c r="B1492" s="137"/>
      <c r="C1492" s="138" t="s">
        <v>3333</v>
      </c>
      <c r="D1492" s="138" t="s">
        <v>311</v>
      </c>
      <c r="E1492" s="139" t="s">
        <v>3334</v>
      </c>
      <c r="F1492" s="140" t="s">
        <v>3335</v>
      </c>
      <c r="G1492" s="141" t="s">
        <v>2702</v>
      </c>
      <c r="H1492" s="142">
        <v>26</v>
      </c>
      <c r="I1492" s="143"/>
      <c r="J1492" s="144">
        <f>ROUND(I1492*H1492,2)</f>
        <v>0</v>
      </c>
      <c r="K1492" s="140" t="s">
        <v>366</v>
      </c>
      <c r="L1492" s="33"/>
      <c r="M1492" s="145" t="s">
        <v>1</v>
      </c>
      <c r="N1492" s="146" t="s">
        <v>46</v>
      </c>
      <c r="P1492" s="147">
        <f>O1492*H1492</f>
        <v>0</v>
      </c>
      <c r="Q1492" s="147">
        <v>0</v>
      </c>
      <c r="R1492" s="147">
        <f>Q1492*H1492</f>
        <v>0</v>
      </c>
      <c r="S1492" s="147">
        <v>0</v>
      </c>
      <c r="T1492" s="148">
        <f>S1492*H1492</f>
        <v>0</v>
      </c>
      <c r="AR1492" s="149" t="s">
        <v>346</v>
      </c>
      <c r="AT1492" s="149" t="s">
        <v>311</v>
      </c>
      <c r="AU1492" s="149" t="s">
        <v>90</v>
      </c>
      <c r="AY1492" s="17" t="s">
        <v>309</v>
      </c>
      <c r="BE1492" s="150">
        <f>IF(N1492="základní",J1492,0)</f>
        <v>0</v>
      </c>
      <c r="BF1492" s="150">
        <f>IF(N1492="snížená",J1492,0)</f>
        <v>0</v>
      </c>
      <c r="BG1492" s="150">
        <f>IF(N1492="zákl. přenesená",J1492,0)</f>
        <v>0</v>
      </c>
      <c r="BH1492" s="150">
        <f>IF(N1492="sníž. přenesená",J1492,0)</f>
        <v>0</v>
      </c>
      <c r="BI1492" s="150">
        <f>IF(N1492="nulová",J1492,0)</f>
        <v>0</v>
      </c>
      <c r="BJ1492" s="17" t="s">
        <v>88</v>
      </c>
      <c r="BK1492" s="150">
        <f>ROUND(I1492*H1492,2)</f>
        <v>0</v>
      </c>
      <c r="BL1492" s="17" t="s">
        <v>346</v>
      </c>
      <c r="BM1492" s="149" t="s">
        <v>3336</v>
      </c>
    </row>
    <row r="1493" spans="2:65" s="1" customFormat="1" ht="39" x14ac:dyDescent="0.2">
      <c r="B1493" s="33"/>
      <c r="D1493" s="155" t="s">
        <v>318</v>
      </c>
      <c r="F1493" s="156" t="s">
        <v>3324</v>
      </c>
      <c r="I1493" s="153"/>
      <c r="L1493" s="33"/>
      <c r="M1493" s="154"/>
      <c r="T1493" s="57"/>
      <c r="AT1493" s="17" t="s">
        <v>318</v>
      </c>
      <c r="AU1493" s="17" t="s">
        <v>90</v>
      </c>
    </row>
    <row r="1494" spans="2:65" s="1" customFormat="1" ht="24.2" customHeight="1" x14ac:dyDescent="0.2">
      <c r="B1494" s="137"/>
      <c r="C1494" s="138" t="s">
        <v>3337</v>
      </c>
      <c r="D1494" s="138" t="s">
        <v>311</v>
      </c>
      <c r="E1494" s="139" t="s">
        <v>3338</v>
      </c>
      <c r="F1494" s="140" t="s">
        <v>3339</v>
      </c>
      <c r="G1494" s="141" t="s">
        <v>2702</v>
      </c>
      <c r="H1494" s="142">
        <v>9</v>
      </c>
      <c r="I1494" s="143"/>
      <c r="J1494" s="144">
        <f>ROUND(I1494*H1494,2)</f>
        <v>0</v>
      </c>
      <c r="K1494" s="140" t="s">
        <v>366</v>
      </c>
      <c r="L1494" s="33"/>
      <c r="M1494" s="145" t="s">
        <v>1</v>
      </c>
      <c r="N1494" s="146" t="s">
        <v>46</v>
      </c>
      <c r="P1494" s="147">
        <f>O1494*H1494</f>
        <v>0</v>
      </c>
      <c r="Q1494" s="147">
        <v>0</v>
      </c>
      <c r="R1494" s="147">
        <f>Q1494*H1494</f>
        <v>0</v>
      </c>
      <c r="S1494" s="147">
        <v>0</v>
      </c>
      <c r="T1494" s="148">
        <f>S1494*H1494</f>
        <v>0</v>
      </c>
      <c r="AR1494" s="149" t="s">
        <v>346</v>
      </c>
      <c r="AT1494" s="149" t="s">
        <v>311</v>
      </c>
      <c r="AU1494" s="149" t="s">
        <v>90</v>
      </c>
      <c r="AY1494" s="17" t="s">
        <v>309</v>
      </c>
      <c r="BE1494" s="150">
        <f>IF(N1494="základní",J1494,0)</f>
        <v>0</v>
      </c>
      <c r="BF1494" s="150">
        <f>IF(N1494="snížená",J1494,0)</f>
        <v>0</v>
      </c>
      <c r="BG1494" s="150">
        <f>IF(N1494="zákl. přenesená",J1494,0)</f>
        <v>0</v>
      </c>
      <c r="BH1494" s="150">
        <f>IF(N1494="sníž. přenesená",J1494,0)</f>
        <v>0</v>
      </c>
      <c r="BI1494" s="150">
        <f>IF(N1494="nulová",J1494,0)</f>
        <v>0</v>
      </c>
      <c r="BJ1494" s="17" t="s">
        <v>88</v>
      </c>
      <c r="BK1494" s="150">
        <f>ROUND(I1494*H1494,2)</f>
        <v>0</v>
      </c>
      <c r="BL1494" s="17" t="s">
        <v>346</v>
      </c>
      <c r="BM1494" s="149" t="s">
        <v>3340</v>
      </c>
    </row>
    <row r="1495" spans="2:65" s="1" customFormat="1" ht="39" x14ac:dyDescent="0.2">
      <c r="B1495" s="33"/>
      <c r="D1495" s="155" t="s">
        <v>318</v>
      </c>
      <c r="F1495" s="156" t="s">
        <v>3324</v>
      </c>
      <c r="I1495" s="153"/>
      <c r="L1495" s="33"/>
      <c r="M1495" s="154"/>
      <c r="T1495" s="57"/>
      <c r="AT1495" s="17" t="s">
        <v>318</v>
      </c>
      <c r="AU1495" s="17" t="s">
        <v>90</v>
      </c>
    </row>
    <row r="1496" spans="2:65" s="1" customFormat="1" ht="24.2" customHeight="1" x14ac:dyDescent="0.2">
      <c r="B1496" s="137"/>
      <c r="C1496" s="138" t="s">
        <v>3341</v>
      </c>
      <c r="D1496" s="138" t="s">
        <v>311</v>
      </c>
      <c r="E1496" s="139" t="s">
        <v>3342</v>
      </c>
      <c r="F1496" s="140" t="s">
        <v>3343</v>
      </c>
      <c r="G1496" s="141" t="s">
        <v>2702</v>
      </c>
      <c r="H1496" s="142">
        <v>10</v>
      </c>
      <c r="I1496" s="143"/>
      <c r="J1496" s="144">
        <f>ROUND(I1496*H1496,2)</f>
        <v>0</v>
      </c>
      <c r="K1496" s="140" t="s">
        <v>366</v>
      </c>
      <c r="L1496" s="33"/>
      <c r="M1496" s="145" t="s">
        <v>1</v>
      </c>
      <c r="N1496" s="146" t="s">
        <v>46</v>
      </c>
      <c r="P1496" s="147">
        <f>O1496*H1496</f>
        <v>0</v>
      </c>
      <c r="Q1496" s="147">
        <v>0</v>
      </c>
      <c r="R1496" s="147">
        <f>Q1496*H1496</f>
        <v>0</v>
      </c>
      <c r="S1496" s="147">
        <v>0</v>
      </c>
      <c r="T1496" s="148">
        <f>S1496*H1496</f>
        <v>0</v>
      </c>
      <c r="AR1496" s="149" t="s">
        <v>346</v>
      </c>
      <c r="AT1496" s="149" t="s">
        <v>311</v>
      </c>
      <c r="AU1496" s="149" t="s">
        <v>90</v>
      </c>
      <c r="AY1496" s="17" t="s">
        <v>309</v>
      </c>
      <c r="BE1496" s="150">
        <f>IF(N1496="základní",J1496,0)</f>
        <v>0</v>
      </c>
      <c r="BF1496" s="150">
        <f>IF(N1496="snížená",J1496,0)</f>
        <v>0</v>
      </c>
      <c r="BG1496" s="150">
        <f>IF(N1496="zákl. přenesená",J1496,0)</f>
        <v>0</v>
      </c>
      <c r="BH1496" s="150">
        <f>IF(N1496="sníž. přenesená",J1496,0)</f>
        <v>0</v>
      </c>
      <c r="BI1496" s="150">
        <f>IF(N1496="nulová",J1496,0)</f>
        <v>0</v>
      </c>
      <c r="BJ1496" s="17" t="s">
        <v>88</v>
      </c>
      <c r="BK1496" s="150">
        <f>ROUND(I1496*H1496,2)</f>
        <v>0</v>
      </c>
      <c r="BL1496" s="17" t="s">
        <v>346</v>
      </c>
      <c r="BM1496" s="149" t="s">
        <v>3344</v>
      </c>
    </row>
    <row r="1497" spans="2:65" s="1" customFormat="1" ht="39" x14ac:dyDescent="0.2">
      <c r="B1497" s="33"/>
      <c r="D1497" s="155" t="s">
        <v>318</v>
      </c>
      <c r="F1497" s="156" t="s">
        <v>3324</v>
      </c>
      <c r="I1497" s="153"/>
      <c r="L1497" s="33"/>
      <c r="M1497" s="154"/>
      <c r="T1497" s="57"/>
      <c r="AT1497" s="17" t="s">
        <v>318</v>
      </c>
      <c r="AU1497" s="17" t="s">
        <v>90</v>
      </c>
    </row>
    <row r="1498" spans="2:65" s="1" customFormat="1" ht="24.2" customHeight="1" x14ac:dyDescent="0.2">
      <c r="B1498" s="137"/>
      <c r="C1498" s="138" t="s">
        <v>3345</v>
      </c>
      <c r="D1498" s="138" t="s">
        <v>311</v>
      </c>
      <c r="E1498" s="139" t="s">
        <v>3346</v>
      </c>
      <c r="F1498" s="140" t="s">
        <v>3347</v>
      </c>
      <c r="G1498" s="141" t="s">
        <v>2702</v>
      </c>
      <c r="H1498" s="142">
        <v>5</v>
      </c>
      <c r="I1498" s="143"/>
      <c r="J1498" s="144">
        <f>ROUND(I1498*H1498,2)</f>
        <v>0</v>
      </c>
      <c r="K1498" s="140" t="s">
        <v>366</v>
      </c>
      <c r="L1498" s="33"/>
      <c r="M1498" s="145" t="s">
        <v>1</v>
      </c>
      <c r="N1498" s="146" t="s">
        <v>46</v>
      </c>
      <c r="P1498" s="147">
        <f>O1498*H1498</f>
        <v>0</v>
      </c>
      <c r="Q1498" s="147">
        <v>0</v>
      </c>
      <c r="R1498" s="147">
        <f>Q1498*H1498</f>
        <v>0</v>
      </c>
      <c r="S1498" s="147">
        <v>0</v>
      </c>
      <c r="T1498" s="148">
        <f>S1498*H1498</f>
        <v>0</v>
      </c>
      <c r="AR1498" s="149" t="s">
        <v>346</v>
      </c>
      <c r="AT1498" s="149" t="s">
        <v>311</v>
      </c>
      <c r="AU1498" s="149" t="s">
        <v>90</v>
      </c>
      <c r="AY1498" s="17" t="s">
        <v>309</v>
      </c>
      <c r="BE1498" s="150">
        <f>IF(N1498="základní",J1498,0)</f>
        <v>0</v>
      </c>
      <c r="BF1498" s="150">
        <f>IF(N1498="snížená",J1498,0)</f>
        <v>0</v>
      </c>
      <c r="BG1498" s="150">
        <f>IF(N1498="zákl. přenesená",J1498,0)</f>
        <v>0</v>
      </c>
      <c r="BH1498" s="150">
        <f>IF(N1498="sníž. přenesená",J1498,0)</f>
        <v>0</v>
      </c>
      <c r="BI1498" s="150">
        <f>IF(N1498="nulová",J1498,0)</f>
        <v>0</v>
      </c>
      <c r="BJ1498" s="17" t="s">
        <v>88</v>
      </c>
      <c r="BK1498" s="150">
        <f>ROUND(I1498*H1498,2)</f>
        <v>0</v>
      </c>
      <c r="BL1498" s="17" t="s">
        <v>346</v>
      </c>
      <c r="BM1498" s="149" t="s">
        <v>3348</v>
      </c>
    </row>
    <row r="1499" spans="2:65" s="1" customFormat="1" ht="39" x14ac:dyDescent="0.2">
      <c r="B1499" s="33"/>
      <c r="D1499" s="155" t="s">
        <v>318</v>
      </c>
      <c r="F1499" s="156" t="s">
        <v>3324</v>
      </c>
      <c r="I1499" s="153"/>
      <c r="L1499" s="33"/>
      <c r="M1499" s="154"/>
      <c r="T1499" s="57"/>
      <c r="AT1499" s="17" t="s">
        <v>318</v>
      </c>
      <c r="AU1499" s="17" t="s">
        <v>90</v>
      </c>
    </row>
    <row r="1500" spans="2:65" s="1" customFormat="1" ht="24.2" customHeight="1" x14ac:dyDescent="0.2">
      <c r="B1500" s="137"/>
      <c r="C1500" s="138" t="s">
        <v>3349</v>
      </c>
      <c r="D1500" s="138" t="s">
        <v>311</v>
      </c>
      <c r="E1500" s="139" t="s">
        <v>3350</v>
      </c>
      <c r="F1500" s="140" t="s">
        <v>3351</v>
      </c>
      <c r="G1500" s="141" t="s">
        <v>2702</v>
      </c>
      <c r="H1500" s="142">
        <v>4</v>
      </c>
      <c r="I1500" s="143"/>
      <c r="J1500" s="144">
        <f>ROUND(I1500*H1500,2)</f>
        <v>0</v>
      </c>
      <c r="K1500" s="140" t="s">
        <v>366</v>
      </c>
      <c r="L1500" s="33"/>
      <c r="M1500" s="145" t="s">
        <v>1</v>
      </c>
      <c r="N1500" s="146" t="s">
        <v>46</v>
      </c>
      <c r="P1500" s="147">
        <f>O1500*H1500</f>
        <v>0</v>
      </c>
      <c r="Q1500" s="147">
        <v>0</v>
      </c>
      <c r="R1500" s="147">
        <f>Q1500*H1500</f>
        <v>0</v>
      </c>
      <c r="S1500" s="147">
        <v>0</v>
      </c>
      <c r="T1500" s="148">
        <f>S1500*H1500</f>
        <v>0</v>
      </c>
      <c r="AR1500" s="149" t="s">
        <v>346</v>
      </c>
      <c r="AT1500" s="149" t="s">
        <v>311</v>
      </c>
      <c r="AU1500" s="149" t="s">
        <v>90</v>
      </c>
      <c r="AY1500" s="17" t="s">
        <v>309</v>
      </c>
      <c r="BE1500" s="150">
        <f>IF(N1500="základní",J1500,0)</f>
        <v>0</v>
      </c>
      <c r="BF1500" s="150">
        <f>IF(N1500="snížená",J1500,0)</f>
        <v>0</v>
      </c>
      <c r="BG1500" s="150">
        <f>IF(N1500="zákl. přenesená",J1500,0)</f>
        <v>0</v>
      </c>
      <c r="BH1500" s="150">
        <f>IF(N1500="sníž. přenesená",J1500,0)</f>
        <v>0</v>
      </c>
      <c r="BI1500" s="150">
        <f>IF(N1500="nulová",J1500,0)</f>
        <v>0</v>
      </c>
      <c r="BJ1500" s="17" t="s">
        <v>88</v>
      </c>
      <c r="BK1500" s="150">
        <f>ROUND(I1500*H1500,2)</f>
        <v>0</v>
      </c>
      <c r="BL1500" s="17" t="s">
        <v>346</v>
      </c>
      <c r="BM1500" s="149" t="s">
        <v>3352</v>
      </c>
    </row>
    <row r="1501" spans="2:65" s="1" customFormat="1" ht="39" x14ac:dyDescent="0.2">
      <c r="B1501" s="33"/>
      <c r="D1501" s="155" t="s">
        <v>318</v>
      </c>
      <c r="F1501" s="156" t="s">
        <v>3324</v>
      </c>
      <c r="I1501" s="153"/>
      <c r="L1501" s="33"/>
      <c r="M1501" s="154"/>
      <c r="T1501" s="57"/>
      <c r="AT1501" s="17" t="s">
        <v>318</v>
      </c>
      <c r="AU1501" s="17" t="s">
        <v>90</v>
      </c>
    </row>
    <row r="1502" spans="2:65" s="1" customFormat="1" ht="21.75" customHeight="1" x14ac:dyDescent="0.2">
      <c r="B1502" s="137"/>
      <c r="C1502" s="138" t="s">
        <v>3353</v>
      </c>
      <c r="D1502" s="138" t="s">
        <v>311</v>
      </c>
      <c r="E1502" s="139" t="s">
        <v>3354</v>
      </c>
      <c r="F1502" s="140" t="s">
        <v>3355</v>
      </c>
      <c r="G1502" s="141" t="s">
        <v>2702</v>
      </c>
      <c r="H1502" s="142">
        <v>1</v>
      </c>
      <c r="I1502" s="143"/>
      <c r="J1502" s="144">
        <f>ROUND(I1502*H1502,2)</f>
        <v>0</v>
      </c>
      <c r="K1502" s="140" t="s">
        <v>366</v>
      </c>
      <c r="L1502" s="33"/>
      <c r="M1502" s="145" t="s">
        <v>1</v>
      </c>
      <c r="N1502" s="146" t="s">
        <v>46</v>
      </c>
      <c r="P1502" s="147">
        <f>O1502*H1502</f>
        <v>0</v>
      </c>
      <c r="Q1502" s="147">
        <v>0</v>
      </c>
      <c r="R1502" s="147">
        <f>Q1502*H1502</f>
        <v>0</v>
      </c>
      <c r="S1502" s="147">
        <v>0</v>
      </c>
      <c r="T1502" s="148">
        <f>S1502*H1502</f>
        <v>0</v>
      </c>
      <c r="AR1502" s="149" t="s">
        <v>346</v>
      </c>
      <c r="AT1502" s="149" t="s">
        <v>311</v>
      </c>
      <c r="AU1502" s="149" t="s">
        <v>90</v>
      </c>
      <c r="AY1502" s="17" t="s">
        <v>309</v>
      </c>
      <c r="BE1502" s="150">
        <f>IF(N1502="základní",J1502,0)</f>
        <v>0</v>
      </c>
      <c r="BF1502" s="150">
        <f>IF(N1502="snížená",J1502,0)</f>
        <v>0</v>
      </c>
      <c r="BG1502" s="150">
        <f>IF(N1502="zákl. přenesená",J1502,0)</f>
        <v>0</v>
      </c>
      <c r="BH1502" s="150">
        <f>IF(N1502="sníž. přenesená",J1502,0)</f>
        <v>0</v>
      </c>
      <c r="BI1502" s="150">
        <f>IF(N1502="nulová",J1502,0)</f>
        <v>0</v>
      </c>
      <c r="BJ1502" s="17" t="s">
        <v>88</v>
      </c>
      <c r="BK1502" s="150">
        <f>ROUND(I1502*H1502,2)</f>
        <v>0</v>
      </c>
      <c r="BL1502" s="17" t="s">
        <v>346</v>
      </c>
      <c r="BM1502" s="149" t="s">
        <v>3356</v>
      </c>
    </row>
    <row r="1503" spans="2:65" s="1" customFormat="1" ht="39" x14ac:dyDescent="0.2">
      <c r="B1503" s="33"/>
      <c r="D1503" s="155" t="s">
        <v>318</v>
      </c>
      <c r="F1503" s="156" t="s">
        <v>3324</v>
      </c>
      <c r="I1503" s="153"/>
      <c r="L1503" s="33"/>
      <c r="M1503" s="154"/>
      <c r="T1503" s="57"/>
      <c r="AT1503" s="17" t="s">
        <v>318</v>
      </c>
      <c r="AU1503" s="17" t="s">
        <v>90</v>
      </c>
    </row>
    <row r="1504" spans="2:65" s="1" customFormat="1" ht="16.5" customHeight="1" x14ac:dyDescent="0.2">
      <c r="B1504" s="137"/>
      <c r="C1504" s="138" t="s">
        <v>3357</v>
      </c>
      <c r="D1504" s="138" t="s">
        <v>311</v>
      </c>
      <c r="E1504" s="139" t="s">
        <v>3358</v>
      </c>
      <c r="F1504" s="140" t="s">
        <v>3359</v>
      </c>
      <c r="G1504" s="141" t="s">
        <v>2702</v>
      </c>
      <c r="H1504" s="142">
        <v>8</v>
      </c>
      <c r="I1504" s="143"/>
      <c r="J1504" s="144">
        <f>ROUND(I1504*H1504,2)</f>
        <v>0</v>
      </c>
      <c r="K1504" s="140" t="s">
        <v>366</v>
      </c>
      <c r="L1504" s="33"/>
      <c r="M1504" s="145" t="s">
        <v>1</v>
      </c>
      <c r="N1504" s="146" t="s">
        <v>46</v>
      </c>
      <c r="P1504" s="147">
        <f>O1504*H1504</f>
        <v>0</v>
      </c>
      <c r="Q1504" s="147">
        <v>0</v>
      </c>
      <c r="R1504" s="147">
        <f>Q1504*H1504</f>
        <v>0</v>
      </c>
      <c r="S1504" s="147">
        <v>0</v>
      </c>
      <c r="T1504" s="148">
        <f>S1504*H1504</f>
        <v>0</v>
      </c>
      <c r="AR1504" s="149" t="s">
        <v>346</v>
      </c>
      <c r="AT1504" s="149" t="s">
        <v>311</v>
      </c>
      <c r="AU1504" s="149" t="s">
        <v>90</v>
      </c>
      <c r="AY1504" s="17" t="s">
        <v>309</v>
      </c>
      <c r="BE1504" s="150">
        <f>IF(N1504="základní",J1504,0)</f>
        <v>0</v>
      </c>
      <c r="BF1504" s="150">
        <f>IF(N1504="snížená",J1504,0)</f>
        <v>0</v>
      </c>
      <c r="BG1504" s="150">
        <f>IF(N1504="zákl. přenesená",J1504,0)</f>
        <v>0</v>
      </c>
      <c r="BH1504" s="150">
        <f>IF(N1504="sníž. přenesená",J1504,0)</f>
        <v>0</v>
      </c>
      <c r="BI1504" s="150">
        <f>IF(N1504="nulová",J1504,0)</f>
        <v>0</v>
      </c>
      <c r="BJ1504" s="17" t="s">
        <v>88</v>
      </c>
      <c r="BK1504" s="150">
        <f>ROUND(I1504*H1504,2)</f>
        <v>0</v>
      </c>
      <c r="BL1504" s="17" t="s">
        <v>346</v>
      </c>
      <c r="BM1504" s="149" t="s">
        <v>3360</v>
      </c>
    </row>
    <row r="1505" spans="2:65" s="1" customFormat="1" ht="39" x14ac:dyDescent="0.2">
      <c r="B1505" s="33"/>
      <c r="D1505" s="155" t="s">
        <v>318</v>
      </c>
      <c r="F1505" s="156" t="s">
        <v>3324</v>
      </c>
      <c r="I1505" s="153"/>
      <c r="L1505" s="33"/>
      <c r="M1505" s="154"/>
      <c r="T1505" s="57"/>
      <c r="AT1505" s="17" t="s">
        <v>318</v>
      </c>
      <c r="AU1505" s="17" t="s">
        <v>90</v>
      </c>
    </row>
    <row r="1506" spans="2:65" s="1" customFormat="1" ht="16.5" customHeight="1" x14ac:dyDescent="0.2">
      <c r="B1506" s="137"/>
      <c r="C1506" s="138" t="s">
        <v>3361</v>
      </c>
      <c r="D1506" s="138" t="s">
        <v>311</v>
      </c>
      <c r="E1506" s="139" t="s">
        <v>3362</v>
      </c>
      <c r="F1506" s="140" t="s">
        <v>3363</v>
      </c>
      <c r="G1506" s="141" t="s">
        <v>2702</v>
      </c>
      <c r="H1506" s="142">
        <v>5</v>
      </c>
      <c r="I1506" s="143"/>
      <c r="J1506" s="144">
        <f>ROUND(I1506*H1506,2)</f>
        <v>0</v>
      </c>
      <c r="K1506" s="140" t="s">
        <v>366</v>
      </c>
      <c r="L1506" s="33"/>
      <c r="M1506" s="145" t="s">
        <v>1</v>
      </c>
      <c r="N1506" s="146" t="s">
        <v>46</v>
      </c>
      <c r="P1506" s="147">
        <f>O1506*H1506</f>
        <v>0</v>
      </c>
      <c r="Q1506" s="147">
        <v>0</v>
      </c>
      <c r="R1506" s="147">
        <f>Q1506*H1506</f>
        <v>0</v>
      </c>
      <c r="S1506" s="147">
        <v>0</v>
      </c>
      <c r="T1506" s="148">
        <f>S1506*H1506</f>
        <v>0</v>
      </c>
      <c r="AR1506" s="149" t="s">
        <v>346</v>
      </c>
      <c r="AT1506" s="149" t="s">
        <v>311</v>
      </c>
      <c r="AU1506" s="149" t="s">
        <v>90</v>
      </c>
      <c r="AY1506" s="17" t="s">
        <v>309</v>
      </c>
      <c r="BE1506" s="150">
        <f>IF(N1506="základní",J1506,0)</f>
        <v>0</v>
      </c>
      <c r="BF1506" s="150">
        <f>IF(N1506="snížená",J1506,0)</f>
        <v>0</v>
      </c>
      <c r="BG1506" s="150">
        <f>IF(N1506="zákl. přenesená",J1506,0)</f>
        <v>0</v>
      </c>
      <c r="BH1506" s="150">
        <f>IF(N1506="sníž. přenesená",J1506,0)</f>
        <v>0</v>
      </c>
      <c r="BI1506" s="150">
        <f>IF(N1506="nulová",J1506,0)</f>
        <v>0</v>
      </c>
      <c r="BJ1506" s="17" t="s">
        <v>88</v>
      </c>
      <c r="BK1506" s="150">
        <f>ROUND(I1506*H1506,2)</f>
        <v>0</v>
      </c>
      <c r="BL1506" s="17" t="s">
        <v>346</v>
      </c>
      <c r="BM1506" s="149" t="s">
        <v>3364</v>
      </c>
    </row>
    <row r="1507" spans="2:65" s="1" customFormat="1" ht="39" x14ac:dyDescent="0.2">
      <c r="B1507" s="33"/>
      <c r="D1507" s="155" t="s">
        <v>318</v>
      </c>
      <c r="F1507" s="156" t="s">
        <v>3324</v>
      </c>
      <c r="I1507" s="153"/>
      <c r="L1507" s="33"/>
      <c r="M1507" s="154"/>
      <c r="T1507" s="57"/>
      <c r="AT1507" s="17" t="s">
        <v>318</v>
      </c>
      <c r="AU1507" s="17" t="s">
        <v>90</v>
      </c>
    </row>
    <row r="1508" spans="2:65" s="1" customFormat="1" ht="16.5" customHeight="1" x14ac:dyDescent="0.2">
      <c r="B1508" s="137"/>
      <c r="C1508" s="138" t="s">
        <v>3365</v>
      </c>
      <c r="D1508" s="138" t="s">
        <v>311</v>
      </c>
      <c r="E1508" s="139" t="s">
        <v>3366</v>
      </c>
      <c r="F1508" s="140" t="s">
        <v>3367</v>
      </c>
      <c r="G1508" s="141" t="s">
        <v>2702</v>
      </c>
      <c r="H1508" s="142">
        <v>4</v>
      </c>
      <c r="I1508" s="143"/>
      <c r="J1508" s="144">
        <f>ROUND(I1508*H1508,2)</f>
        <v>0</v>
      </c>
      <c r="K1508" s="140" t="s">
        <v>366</v>
      </c>
      <c r="L1508" s="33"/>
      <c r="M1508" s="145" t="s">
        <v>1</v>
      </c>
      <c r="N1508" s="146" t="s">
        <v>46</v>
      </c>
      <c r="P1508" s="147">
        <f>O1508*H1508</f>
        <v>0</v>
      </c>
      <c r="Q1508" s="147">
        <v>0</v>
      </c>
      <c r="R1508" s="147">
        <f>Q1508*H1508</f>
        <v>0</v>
      </c>
      <c r="S1508" s="147">
        <v>0</v>
      </c>
      <c r="T1508" s="148">
        <f>S1508*H1508</f>
        <v>0</v>
      </c>
      <c r="AR1508" s="149" t="s">
        <v>346</v>
      </c>
      <c r="AT1508" s="149" t="s">
        <v>311</v>
      </c>
      <c r="AU1508" s="149" t="s">
        <v>90</v>
      </c>
      <c r="AY1508" s="17" t="s">
        <v>309</v>
      </c>
      <c r="BE1508" s="150">
        <f>IF(N1508="základní",J1508,0)</f>
        <v>0</v>
      </c>
      <c r="BF1508" s="150">
        <f>IF(N1508="snížená",J1508,0)</f>
        <v>0</v>
      </c>
      <c r="BG1508" s="150">
        <f>IF(N1508="zákl. přenesená",J1508,0)</f>
        <v>0</v>
      </c>
      <c r="BH1508" s="150">
        <f>IF(N1508="sníž. přenesená",J1508,0)</f>
        <v>0</v>
      </c>
      <c r="BI1508" s="150">
        <f>IF(N1508="nulová",J1508,0)</f>
        <v>0</v>
      </c>
      <c r="BJ1508" s="17" t="s">
        <v>88</v>
      </c>
      <c r="BK1508" s="150">
        <f>ROUND(I1508*H1508,2)</f>
        <v>0</v>
      </c>
      <c r="BL1508" s="17" t="s">
        <v>346</v>
      </c>
      <c r="BM1508" s="149" t="s">
        <v>3368</v>
      </c>
    </row>
    <row r="1509" spans="2:65" s="1" customFormat="1" ht="39" x14ac:dyDescent="0.2">
      <c r="B1509" s="33"/>
      <c r="D1509" s="155" t="s">
        <v>318</v>
      </c>
      <c r="F1509" s="156" t="s">
        <v>3324</v>
      </c>
      <c r="I1509" s="153"/>
      <c r="L1509" s="33"/>
      <c r="M1509" s="154"/>
      <c r="T1509" s="57"/>
      <c r="AT1509" s="17" t="s">
        <v>318</v>
      </c>
      <c r="AU1509" s="17" t="s">
        <v>90</v>
      </c>
    </row>
    <row r="1510" spans="2:65" s="1" customFormat="1" ht="21.75" customHeight="1" x14ac:dyDescent="0.2">
      <c r="B1510" s="137"/>
      <c r="C1510" s="138" t="s">
        <v>3369</v>
      </c>
      <c r="D1510" s="138" t="s">
        <v>311</v>
      </c>
      <c r="E1510" s="139" t="s">
        <v>3370</v>
      </c>
      <c r="F1510" s="140" t="s">
        <v>3371</v>
      </c>
      <c r="G1510" s="141" t="s">
        <v>2702</v>
      </c>
      <c r="H1510" s="142">
        <v>1</v>
      </c>
      <c r="I1510" s="143"/>
      <c r="J1510" s="144">
        <f>ROUND(I1510*H1510,2)</f>
        <v>0</v>
      </c>
      <c r="K1510" s="140" t="s">
        <v>366</v>
      </c>
      <c r="L1510" s="33"/>
      <c r="M1510" s="145" t="s">
        <v>1</v>
      </c>
      <c r="N1510" s="146" t="s">
        <v>46</v>
      </c>
      <c r="P1510" s="147">
        <f>O1510*H1510</f>
        <v>0</v>
      </c>
      <c r="Q1510" s="147">
        <v>0</v>
      </c>
      <c r="R1510" s="147">
        <f>Q1510*H1510</f>
        <v>0</v>
      </c>
      <c r="S1510" s="147">
        <v>0</v>
      </c>
      <c r="T1510" s="148">
        <f>S1510*H1510</f>
        <v>0</v>
      </c>
      <c r="AR1510" s="149" t="s">
        <v>346</v>
      </c>
      <c r="AT1510" s="149" t="s">
        <v>311</v>
      </c>
      <c r="AU1510" s="149" t="s">
        <v>90</v>
      </c>
      <c r="AY1510" s="17" t="s">
        <v>309</v>
      </c>
      <c r="BE1510" s="150">
        <f>IF(N1510="základní",J1510,0)</f>
        <v>0</v>
      </c>
      <c r="BF1510" s="150">
        <f>IF(N1510="snížená",J1510,0)</f>
        <v>0</v>
      </c>
      <c r="BG1510" s="150">
        <f>IF(N1510="zákl. přenesená",J1510,0)</f>
        <v>0</v>
      </c>
      <c r="BH1510" s="150">
        <f>IF(N1510="sníž. přenesená",J1510,0)</f>
        <v>0</v>
      </c>
      <c r="BI1510" s="150">
        <f>IF(N1510="nulová",J1510,0)</f>
        <v>0</v>
      </c>
      <c r="BJ1510" s="17" t="s">
        <v>88</v>
      </c>
      <c r="BK1510" s="150">
        <f>ROUND(I1510*H1510,2)</f>
        <v>0</v>
      </c>
      <c r="BL1510" s="17" t="s">
        <v>346</v>
      </c>
      <c r="BM1510" s="149" t="s">
        <v>3372</v>
      </c>
    </row>
    <row r="1511" spans="2:65" s="1" customFormat="1" ht="39" x14ac:dyDescent="0.2">
      <c r="B1511" s="33"/>
      <c r="D1511" s="155" t="s">
        <v>318</v>
      </c>
      <c r="F1511" s="156" t="s">
        <v>3324</v>
      </c>
      <c r="I1511" s="153"/>
      <c r="L1511" s="33"/>
      <c r="M1511" s="154"/>
      <c r="T1511" s="57"/>
      <c r="AT1511" s="17" t="s">
        <v>318</v>
      </c>
      <c r="AU1511" s="17" t="s">
        <v>90</v>
      </c>
    </row>
    <row r="1512" spans="2:65" s="1" customFormat="1" ht="16.5" customHeight="1" x14ac:dyDescent="0.2">
      <c r="B1512" s="137"/>
      <c r="C1512" s="138" t="s">
        <v>3373</v>
      </c>
      <c r="D1512" s="138" t="s">
        <v>311</v>
      </c>
      <c r="E1512" s="139" t="s">
        <v>3374</v>
      </c>
      <c r="F1512" s="140" t="s">
        <v>3375</v>
      </c>
      <c r="G1512" s="141" t="s">
        <v>2702</v>
      </c>
      <c r="H1512" s="142">
        <v>1</v>
      </c>
      <c r="I1512" s="143"/>
      <c r="J1512" s="144">
        <f>ROUND(I1512*H1512,2)</f>
        <v>0</v>
      </c>
      <c r="K1512" s="140" t="s">
        <v>366</v>
      </c>
      <c r="L1512" s="33"/>
      <c r="M1512" s="145" t="s">
        <v>1</v>
      </c>
      <c r="N1512" s="146" t="s">
        <v>46</v>
      </c>
      <c r="P1512" s="147">
        <f>O1512*H1512</f>
        <v>0</v>
      </c>
      <c r="Q1512" s="147">
        <v>0</v>
      </c>
      <c r="R1512" s="147">
        <f>Q1512*H1512</f>
        <v>0</v>
      </c>
      <c r="S1512" s="147">
        <v>0</v>
      </c>
      <c r="T1512" s="148">
        <f>S1512*H1512</f>
        <v>0</v>
      </c>
      <c r="AR1512" s="149" t="s">
        <v>346</v>
      </c>
      <c r="AT1512" s="149" t="s">
        <v>311</v>
      </c>
      <c r="AU1512" s="149" t="s">
        <v>90</v>
      </c>
      <c r="AY1512" s="17" t="s">
        <v>309</v>
      </c>
      <c r="BE1512" s="150">
        <f>IF(N1512="základní",J1512,0)</f>
        <v>0</v>
      </c>
      <c r="BF1512" s="150">
        <f>IF(N1512="snížená",J1512,0)</f>
        <v>0</v>
      </c>
      <c r="BG1512" s="150">
        <f>IF(N1512="zákl. přenesená",J1512,0)</f>
        <v>0</v>
      </c>
      <c r="BH1512" s="150">
        <f>IF(N1512="sníž. přenesená",J1512,0)</f>
        <v>0</v>
      </c>
      <c r="BI1512" s="150">
        <f>IF(N1512="nulová",J1512,0)</f>
        <v>0</v>
      </c>
      <c r="BJ1512" s="17" t="s">
        <v>88</v>
      </c>
      <c r="BK1512" s="150">
        <f>ROUND(I1512*H1512,2)</f>
        <v>0</v>
      </c>
      <c r="BL1512" s="17" t="s">
        <v>346</v>
      </c>
      <c r="BM1512" s="149" t="s">
        <v>3376</v>
      </c>
    </row>
    <row r="1513" spans="2:65" s="1" customFormat="1" ht="39" x14ac:dyDescent="0.2">
      <c r="B1513" s="33"/>
      <c r="D1513" s="155" t="s">
        <v>318</v>
      </c>
      <c r="F1513" s="156" t="s">
        <v>3324</v>
      </c>
      <c r="I1513" s="153"/>
      <c r="L1513" s="33"/>
      <c r="M1513" s="154"/>
      <c r="T1513" s="57"/>
      <c r="AT1513" s="17" t="s">
        <v>318</v>
      </c>
      <c r="AU1513" s="17" t="s">
        <v>90</v>
      </c>
    </row>
    <row r="1514" spans="2:65" s="1" customFormat="1" ht="16.5" customHeight="1" x14ac:dyDescent="0.2">
      <c r="B1514" s="137"/>
      <c r="C1514" s="138" t="s">
        <v>3377</v>
      </c>
      <c r="D1514" s="138" t="s">
        <v>311</v>
      </c>
      <c r="E1514" s="139" t="s">
        <v>3378</v>
      </c>
      <c r="F1514" s="140" t="s">
        <v>3379</v>
      </c>
      <c r="G1514" s="141" t="s">
        <v>2702</v>
      </c>
      <c r="H1514" s="142">
        <v>1</v>
      </c>
      <c r="I1514" s="143"/>
      <c r="J1514" s="144">
        <f>ROUND(I1514*H1514,2)</f>
        <v>0</v>
      </c>
      <c r="K1514" s="140" t="s">
        <v>366</v>
      </c>
      <c r="L1514" s="33"/>
      <c r="M1514" s="145" t="s">
        <v>1</v>
      </c>
      <c r="N1514" s="146" t="s">
        <v>46</v>
      </c>
      <c r="P1514" s="147">
        <f>O1514*H1514</f>
        <v>0</v>
      </c>
      <c r="Q1514" s="147">
        <v>0</v>
      </c>
      <c r="R1514" s="147">
        <f>Q1514*H1514</f>
        <v>0</v>
      </c>
      <c r="S1514" s="147">
        <v>0</v>
      </c>
      <c r="T1514" s="148">
        <f>S1514*H1514</f>
        <v>0</v>
      </c>
      <c r="AR1514" s="149" t="s">
        <v>346</v>
      </c>
      <c r="AT1514" s="149" t="s">
        <v>311</v>
      </c>
      <c r="AU1514" s="149" t="s">
        <v>90</v>
      </c>
      <c r="AY1514" s="17" t="s">
        <v>309</v>
      </c>
      <c r="BE1514" s="150">
        <f>IF(N1514="základní",J1514,0)</f>
        <v>0</v>
      </c>
      <c r="BF1514" s="150">
        <f>IF(N1514="snížená",J1514,0)</f>
        <v>0</v>
      </c>
      <c r="BG1514" s="150">
        <f>IF(N1514="zákl. přenesená",J1514,0)</f>
        <v>0</v>
      </c>
      <c r="BH1514" s="150">
        <f>IF(N1514="sníž. přenesená",J1514,0)</f>
        <v>0</v>
      </c>
      <c r="BI1514" s="150">
        <f>IF(N1514="nulová",J1514,0)</f>
        <v>0</v>
      </c>
      <c r="BJ1514" s="17" t="s">
        <v>88</v>
      </c>
      <c r="BK1514" s="150">
        <f>ROUND(I1514*H1514,2)</f>
        <v>0</v>
      </c>
      <c r="BL1514" s="17" t="s">
        <v>346</v>
      </c>
      <c r="BM1514" s="149" t="s">
        <v>3380</v>
      </c>
    </row>
    <row r="1515" spans="2:65" s="1" customFormat="1" ht="39" x14ac:dyDescent="0.2">
      <c r="B1515" s="33"/>
      <c r="D1515" s="155" t="s">
        <v>318</v>
      </c>
      <c r="F1515" s="156" t="s">
        <v>3324</v>
      </c>
      <c r="I1515" s="153"/>
      <c r="L1515" s="33"/>
      <c r="M1515" s="154"/>
      <c r="T1515" s="57"/>
      <c r="AT1515" s="17" t="s">
        <v>318</v>
      </c>
      <c r="AU1515" s="17" t="s">
        <v>90</v>
      </c>
    </row>
    <row r="1516" spans="2:65" s="1" customFormat="1" ht="16.5" customHeight="1" x14ac:dyDescent="0.2">
      <c r="B1516" s="137"/>
      <c r="C1516" s="138" t="s">
        <v>3381</v>
      </c>
      <c r="D1516" s="138" t="s">
        <v>311</v>
      </c>
      <c r="E1516" s="139" t="s">
        <v>3382</v>
      </c>
      <c r="F1516" s="140" t="s">
        <v>3383</v>
      </c>
      <c r="G1516" s="141" t="s">
        <v>2702</v>
      </c>
      <c r="H1516" s="142">
        <v>3</v>
      </c>
      <c r="I1516" s="143"/>
      <c r="J1516" s="144">
        <f>ROUND(I1516*H1516,2)</f>
        <v>0</v>
      </c>
      <c r="K1516" s="140" t="s">
        <v>366</v>
      </c>
      <c r="L1516" s="33"/>
      <c r="M1516" s="145" t="s">
        <v>1</v>
      </c>
      <c r="N1516" s="146" t="s">
        <v>46</v>
      </c>
      <c r="P1516" s="147">
        <f>O1516*H1516</f>
        <v>0</v>
      </c>
      <c r="Q1516" s="147">
        <v>0</v>
      </c>
      <c r="R1516" s="147">
        <f>Q1516*H1516</f>
        <v>0</v>
      </c>
      <c r="S1516" s="147">
        <v>0</v>
      </c>
      <c r="T1516" s="148">
        <f>S1516*H1516</f>
        <v>0</v>
      </c>
      <c r="AR1516" s="149" t="s">
        <v>346</v>
      </c>
      <c r="AT1516" s="149" t="s">
        <v>311</v>
      </c>
      <c r="AU1516" s="149" t="s">
        <v>90</v>
      </c>
      <c r="AY1516" s="17" t="s">
        <v>309</v>
      </c>
      <c r="BE1516" s="150">
        <f>IF(N1516="základní",J1516,0)</f>
        <v>0</v>
      </c>
      <c r="BF1516" s="150">
        <f>IF(N1516="snížená",J1516,0)</f>
        <v>0</v>
      </c>
      <c r="BG1516" s="150">
        <f>IF(N1516="zákl. přenesená",J1516,0)</f>
        <v>0</v>
      </c>
      <c r="BH1516" s="150">
        <f>IF(N1516="sníž. přenesená",J1516,0)</f>
        <v>0</v>
      </c>
      <c r="BI1516" s="150">
        <f>IF(N1516="nulová",J1516,0)</f>
        <v>0</v>
      </c>
      <c r="BJ1516" s="17" t="s">
        <v>88</v>
      </c>
      <c r="BK1516" s="150">
        <f>ROUND(I1516*H1516,2)</f>
        <v>0</v>
      </c>
      <c r="BL1516" s="17" t="s">
        <v>346</v>
      </c>
      <c r="BM1516" s="149" t="s">
        <v>3384</v>
      </c>
    </row>
    <row r="1517" spans="2:65" s="1" customFormat="1" ht="39" x14ac:dyDescent="0.2">
      <c r="B1517" s="33"/>
      <c r="D1517" s="155" t="s">
        <v>318</v>
      </c>
      <c r="F1517" s="156" t="s">
        <v>3324</v>
      </c>
      <c r="I1517" s="153"/>
      <c r="L1517" s="33"/>
      <c r="M1517" s="154"/>
      <c r="T1517" s="57"/>
      <c r="AT1517" s="17" t="s">
        <v>318</v>
      </c>
      <c r="AU1517" s="17" t="s">
        <v>90</v>
      </c>
    </row>
    <row r="1518" spans="2:65" s="1" customFormat="1" ht="16.5" customHeight="1" x14ac:dyDescent="0.2">
      <c r="B1518" s="137"/>
      <c r="C1518" s="138" t="s">
        <v>3385</v>
      </c>
      <c r="D1518" s="138" t="s">
        <v>311</v>
      </c>
      <c r="E1518" s="139" t="s">
        <v>3386</v>
      </c>
      <c r="F1518" s="140" t="s">
        <v>3387</v>
      </c>
      <c r="G1518" s="141" t="s">
        <v>2702</v>
      </c>
      <c r="H1518" s="142">
        <v>4</v>
      </c>
      <c r="I1518" s="143"/>
      <c r="J1518" s="144">
        <f>ROUND(I1518*H1518,2)</f>
        <v>0</v>
      </c>
      <c r="K1518" s="140" t="s">
        <v>366</v>
      </c>
      <c r="L1518" s="33"/>
      <c r="M1518" s="145" t="s">
        <v>1</v>
      </c>
      <c r="N1518" s="146" t="s">
        <v>46</v>
      </c>
      <c r="P1518" s="147">
        <f>O1518*H1518</f>
        <v>0</v>
      </c>
      <c r="Q1518" s="147">
        <v>0</v>
      </c>
      <c r="R1518" s="147">
        <f>Q1518*H1518</f>
        <v>0</v>
      </c>
      <c r="S1518" s="147">
        <v>0</v>
      </c>
      <c r="T1518" s="148">
        <f>S1518*H1518</f>
        <v>0</v>
      </c>
      <c r="AR1518" s="149" t="s">
        <v>346</v>
      </c>
      <c r="AT1518" s="149" t="s">
        <v>311</v>
      </c>
      <c r="AU1518" s="149" t="s">
        <v>90</v>
      </c>
      <c r="AY1518" s="17" t="s">
        <v>309</v>
      </c>
      <c r="BE1518" s="150">
        <f>IF(N1518="základní",J1518,0)</f>
        <v>0</v>
      </c>
      <c r="BF1518" s="150">
        <f>IF(N1518="snížená",J1518,0)</f>
        <v>0</v>
      </c>
      <c r="BG1518" s="150">
        <f>IF(N1518="zákl. přenesená",J1518,0)</f>
        <v>0</v>
      </c>
      <c r="BH1518" s="150">
        <f>IF(N1518="sníž. přenesená",J1518,0)</f>
        <v>0</v>
      </c>
      <c r="BI1518" s="150">
        <f>IF(N1518="nulová",J1518,0)</f>
        <v>0</v>
      </c>
      <c r="BJ1518" s="17" t="s">
        <v>88</v>
      </c>
      <c r="BK1518" s="150">
        <f>ROUND(I1518*H1518,2)</f>
        <v>0</v>
      </c>
      <c r="BL1518" s="17" t="s">
        <v>346</v>
      </c>
      <c r="BM1518" s="149" t="s">
        <v>3388</v>
      </c>
    </row>
    <row r="1519" spans="2:65" s="1" customFormat="1" ht="39" x14ac:dyDescent="0.2">
      <c r="B1519" s="33"/>
      <c r="D1519" s="155" t="s">
        <v>318</v>
      </c>
      <c r="F1519" s="156" t="s">
        <v>3324</v>
      </c>
      <c r="I1519" s="153"/>
      <c r="L1519" s="33"/>
      <c r="M1519" s="154"/>
      <c r="T1519" s="57"/>
      <c r="AT1519" s="17" t="s">
        <v>318</v>
      </c>
      <c r="AU1519" s="17" t="s">
        <v>90</v>
      </c>
    </row>
    <row r="1520" spans="2:65" s="1" customFormat="1" ht="16.5" customHeight="1" x14ac:dyDescent="0.2">
      <c r="B1520" s="137"/>
      <c r="C1520" s="138" t="s">
        <v>3389</v>
      </c>
      <c r="D1520" s="138" t="s">
        <v>311</v>
      </c>
      <c r="E1520" s="139" t="s">
        <v>3390</v>
      </c>
      <c r="F1520" s="140" t="s">
        <v>3391</v>
      </c>
      <c r="G1520" s="141" t="s">
        <v>2702</v>
      </c>
      <c r="H1520" s="142">
        <v>1</v>
      </c>
      <c r="I1520" s="143"/>
      <c r="J1520" s="144">
        <f>ROUND(I1520*H1520,2)</f>
        <v>0</v>
      </c>
      <c r="K1520" s="140" t="s">
        <v>366</v>
      </c>
      <c r="L1520" s="33"/>
      <c r="M1520" s="145" t="s">
        <v>1</v>
      </c>
      <c r="N1520" s="146" t="s">
        <v>46</v>
      </c>
      <c r="P1520" s="147">
        <f>O1520*H1520</f>
        <v>0</v>
      </c>
      <c r="Q1520" s="147">
        <v>0</v>
      </c>
      <c r="R1520" s="147">
        <f>Q1520*H1520</f>
        <v>0</v>
      </c>
      <c r="S1520" s="147">
        <v>0</v>
      </c>
      <c r="T1520" s="148">
        <f>S1520*H1520</f>
        <v>0</v>
      </c>
      <c r="AR1520" s="149" t="s">
        <v>346</v>
      </c>
      <c r="AT1520" s="149" t="s">
        <v>311</v>
      </c>
      <c r="AU1520" s="149" t="s">
        <v>90</v>
      </c>
      <c r="AY1520" s="17" t="s">
        <v>309</v>
      </c>
      <c r="BE1520" s="150">
        <f>IF(N1520="základní",J1520,0)</f>
        <v>0</v>
      </c>
      <c r="BF1520" s="150">
        <f>IF(N1520="snížená",J1520,0)</f>
        <v>0</v>
      </c>
      <c r="BG1520" s="150">
        <f>IF(N1520="zákl. přenesená",J1520,0)</f>
        <v>0</v>
      </c>
      <c r="BH1520" s="150">
        <f>IF(N1520="sníž. přenesená",J1520,0)</f>
        <v>0</v>
      </c>
      <c r="BI1520" s="150">
        <f>IF(N1520="nulová",J1520,0)</f>
        <v>0</v>
      </c>
      <c r="BJ1520" s="17" t="s">
        <v>88</v>
      </c>
      <c r="BK1520" s="150">
        <f>ROUND(I1520*H1520,2)</f>
        <v>0</v>
      </c>
      <c r="BL1520" s="17" t="s">
        <v>346</v>
      </c>
      <c r="BM1520" s="149" t="s">
        <v>3392</v>
      </c>
    </row>
    <row r="1521" spans="2:65" s="1" customFormat="1" ht="39" x14ac:dyDescent="0.2">
      <c r="B1521" s="33"/>
      <c r="D1521" s="155" t="s">
        <v>318</v>
      </c>
      <c r="F1521" s="156" t="s">
        <v>3324</v>
      </c>
      <c r="I1521" s="153"/>
      <c r="L1521" s="33"/>
      <c r="M1521" s="154"/>
      <c r="T1521" s="57"/>
      <c r="AT1521" s="17" t="s">
        <v>318</v>
      </c>
      <c r="AU1521" s="17" t="s">
        <v>90</v>
      </c>
    </row>
    <row r="1522" spans="2:65" s="1" customFormat="1" ht="16.5" customHeight="1" x14ac:dyDescent="0.2">
      <c r="B1522" s="137"/>
      <c r="C1522" s="138" t="s">
        <v>3393</v>
      </c>
      <c r="D1522" s="138" t="s">
        <v>311</v>
      </c>
      <c r="E1522" s="139" t="s">
        <v>3394</v>
      </c>
      <c r="F1522" s="140" t="s">
        <v>3395</v>
      </c>
      <c r="G1522" s="141" t="s">
        <v>2702</v>
      </c>
      <c r="H1522" s="142">
        <v>1</v>
      </c>
      <c r="I1522" s="143"/>
      <c r="J1522" s="144">
        <f>ROUND(I1522*H1522,2)</f>
        <v>0</v>
      </c>
      <c r="K1522" s="140" t="s">
        <v>366</v>
      </c>
      <c r="L1522" s="33"/>
      <c r="M1522" s="145" t="s">
        <v>1</v>
      </c>
      <c r="N1522" s="146" t="s">
        <v>46</v>
      </c>
      <c r="P1522" s="147">
        <f>O1522*H1522</f>
        <v>0</v>
      </c>
      <c r="Q1522" s="147">
        <v>0</v>
      </c>
      <c r="R1522" s="147">
        <f>Q1522*H1522</f>
        <v>0</v>
      </c>
      <c r="S1522" s="147">
        <v>0</v>
      </c>
      <c r="T1522" s="148">
        <f>S1522*H1522</f>
        <v>0</v>
      </c>
      <c r="AR1522" s="149" t="s">
        <v>346</v>
      </c>
      <c r="AT1522" s="149" t="s">
        <v>311</v>
      </c>
      <c r="AU1522" s="149" t="s">
        <v>90</v>
      </c>
      <c r="AY1522" s="17" t="s">
        <v>309</v>
      </c>
      <c r="BE1522" s="150">
        <f>IF(N1522="základní",J1522,0)</f>
        <v>0</v>
      </c>
      <c r="BF1522" s="150">
        <f>IF(N1522="snížená",J1522,0)</f>
        <v>0</v>
      </c>
      <c r="BG1522" s="150">
        <f>IF(N1522="zákl. přenesená",J1522,0)</f>
        <v>0</v>
      </c>
      <c r="BH1522" s="150">
        <f>IF(N1522="sníž. přenesená",J1522,0)</f>
        <v>0</v>
      </c>
      <c r="BI1522" s="150">
        <f>IF(N1522="nulová",J1522,0)</f>
        <v>0</v>
      </c>
      <c r="BJ1522" s="17" t="s">
        <v>88</v>
      </c>
      <c r="BK1522" s="150">
        <f>ROUND(I1522*H1522,2)</f>
        <v>0</v>
      </c>
      <c r="BL1522" s="17" t="s">
        <v>346</v>
      </c>
      <c r="BM1522" s="149" t="s">
        <v>3396</v>
      </c>
    </row>
    <row r="1523" spans="2:65" s="1" customFormat="1" ht="39" x14ac:dyDescent="0.2">
      <c r="B1523" s="33"/>
      <c r="D1523" s="155" t="s">
        <v>318</v>
      </c>
      <c r="F1523" s="156" t="s">
        <v>3324</v>
      </c>
      <c r="I1523" s="153"/>
      <c r="L1523" s="33"/>
      <c r="M1523" s="154"/>
      <c r="T1523" s="57"/>
      <c r="AT1523" s="17" t="s">
        <v>318</v>
      </c>
      <c r="AU1523" s="17" t="s">
        <v>90</v>
      </c>
    </row>
    <row r="1524" spans="2:65" s="1" customFormat="1" ht="16.5" customHeight="1" x14ac:dyDescent="0.2">
      <c r="B1524" s="137"/>
      <c r="C1524" s="138" t="s">
        <v>3397</v>
      </c>
      <c r="D1524" s="138" t="s">
        <v>311</v>
      </c>
      <c r="E1524" s="139" t="s">
        <v>3398</v>
      </c>
      <c r="F1524" s="140" t="s">
        <v>3399</v>
      </c>
      <c r="G1524" s="141" t="s">
        <v>2702</v>
      </c>
      <c r="H1524" s="142">
        <v>1</v>
      </c>
      <c r="I1524" s="143"/>
      <c r="J1524" s="144">
        <f>ROUND(I1524*H1524,2)</f>
        <v>0</v>
      </c>
      <c r="K1524" s="140" t="s">
        <v>366</v>
      </c>
      <c r="L1524" s="33"/>
      <c r="M1524" s="145" t="s">
        <v>1</v>
      </c>
      <c r="N1524" s="146" t="s">
        <v>46</v>
      </c>
      <c r="P1524" s="147">
        <f>O1524*H1524</f>
        <v>0</v>
      </c>
      <c r="Q1524" s="147">
        <v>0</v>
      </c>
      <c r="R1524" s="147">
        <f>Q1524*H1524</f>
        <v>0</v>
      </c>
      <c r="S1524" s="147">
        <v>0</v>
      </c>
      <c r="T1524" s="148">
        <f>S1524*H1524</f>
        <v>0</v>
      </c>
      <c r="AR1524" s="149" t="s">
        <v>346</v>
      </c>
      <c r="AT1524" s="149" t="s">
        <v>311</v>
      </c>
      <c r="AU1524" s="149" t="s">
        <v>90</v>
      </c>
      <c r="AY1524" s="17" t="s">
        <v>309</v>
      </c>
      <c r="BE1524" s="150">
        <f>IF(N1524="základní",J1524,0)</f>
        <v>0</v>
      </c>
      <c r="BF1524" s="150">
        <f>IF(N1524="snížená",J1524,0)</f>
        <v>0</v>
      </c>
      <c r="BG1524" s="150">
        <f>IF(N1524="zákl. přenesená",J1524,0)</f>
        <v>0</v>
      </c>
      <c r="BH1524" s="150">
        <f>IF(N1524="sníž. přenesená",J1524,0)</f>
        <v>0</v>
      </c>
      <c r="BI1524" s="150">
        <f>IF(N1524="nulová",J1524,0)</f>
        <v>0</v>
      </c>
      <c r="BJ1524" s="17" t="s">
        <v>88</v>
      </c>
      <c r="BK1524" s="150">
        <f>ROUND(I1524*H1524,2)</f>
        <v>0</v>
      </c>
      <c r="BL1524" s="17" t="s">
        <v>346</v>
      </c>
      <c r="BM1524" s="149" t="s">
        <v>3400</v>
      </c>
    </row>
    <row r="1525" spans="2:65" s="1" customFormat="1" ht="39" x14ac:dyDescent="0.2">
      <c r="B1525" s="33"/>
      <c r="D1525" s="155" t="s">
        <v>318</v>
      </c>
      <c r="F1525" s="156" t="s">
        <v>3324</v>
      </c>
      <c r="I1525" s="153"/>
      <c r="L1525" s="33"/>
      <c r="M1525" s="154"/>
      <c r="T1525" s="57"/>
      <c r="AT1525" s="17" t="s">
        <v>318</v>
      </c>
      <c r="AU1525" s="17" t="s">
        <v>90</v>
      </c>
    </row>
    <row r="1526" spans="2:65" s="1" customFormat="1" ht="16.5" customHeight="1" x14ac:dyDescent="0.2">
      <c r="B1526" s="137"/>
      <c r="C1526" s="138" t="s">
        <v>3401</v>
      </c>
      <c r="D1526" s="138" t="s">
        <v>311</v>
      </c>
      <c r="E1526" s="139" t="s">
        <v>3402</v>
      </c>
      <c r="F1526" s="140" t="s">
        <v>3403</v>
      </c>
      <c r="G1526" s="141" t="s">
        <v>2702</v>
      </c>
      <c r="H1526" s="142">
        <v>1</v>
      </c>
      <c r="I1526" s="143"/>
      <c r="J1526" s="144">
        <f>ROUND(I1526*H1526,2)</f>
        <v>0</v>
      </c>
      <c r="K1526" s="140" t="s">
        <v>366</v>
      </c>
      <c r="L1526" s="33"/>
      <c r="M1526" s="145" t="s">
        <v>1</v>
      </c>
      <c r="N1526" s="146" t="s">
        <v>46</v>
      </c>
      <c r="P1526" s="147">
        <f>O1526*H1526</f>
        <v>0</v>
      </c>
      <c r="Q1526" s="147">
        <v>0</v>
      </c>
      <c r="R1526" s="147">
        <f>Q1526*H1526</f>
        <v>0</v>
      </c>
      <c r="S1526" s="147">
        <v>0</v>
      </c>
      <c r="T1526" s="148">
        <f>S1526*H1526</f>
        <v>0</v>
      </c>
      <c r="AR1526" s="149" t="s">
        <v>346</v>
      </c>
      <c r="AT1526" s="149" t="s">
        <v>311</v>
      </c>
      <c r="AU1526" s="149" t="s">
        <v>90</v>
      </c>
      <c r="AY1526" s="17" t="s">
        <v>309</v>
      </c>
      <c r="BE1526" s="150">
        <f>IF(N1526="základní",J1526,0)</f>
        <v>0</v>
      </c>
      <c r="BF1526" s="150">
        <f>IF(N1526="snížená",J1526,0)</f>
        <v>0</v>
      </c>
      <c r="BG1526" s="150">
        <f>IF(N1526="zákl. přenesená",J1526,0)</f>
        <v>0</v>
      </c>
      <c r="BH1526" s="150">
        <f>IF(N1526="sníž. přenesená",J1526,0)</f>
        <v>0</v>
      </c>
      <c r="BI1526" s="150">
        <f>IF(N1526="nulová",J1526,0)</f>
        <v>0</v>
      </c>
      <c r="BJ1526" s="17" t="s">
        <v>88</v>
      </c>
      <c r="BK1526" s="150">
        <f>ROUND(I1526*H1526,2)</f>
        <v>0</v>
      </c>
      <c r="BL1526" s="17" t="s">
        <v>346</v>
      </c>
      <c r="BM1526" s="149" t="s">
        <v>3404</v>
      </c>
    </row>
    <row r="1527" spans="2:65" s="1" customFormat="1" ht="39" x14ac:dyDescent="0.2">
      <c r="B1527" s="33"/>
      <c r="D1527" s="155" t="s">
        <v>318</v>
      </c>
      <c r="F1527" s="156" t="s">
        <v>3324</v>
      </c>
      <c r="I1527" s="153"/>
      <c r="L1527" s="33"/>
      <c r="M1527" s="154"/>
      <c r="T1527" s="57"/>
      <c r="AT1527" s="17" t="s">
        <v>318</v>
      </c>
      <c r="AU1527" s="17" t="s">
        <v>90</v>
      </c>
    </row>
    <row r="1528" spans="2:65" s="1" customFormat="1" ht="16.5" customHeight="1" x14ac:dyDescent="0.2">
      <c r="B1528" s="137"/>
      <c r="C1528" s="138" t="s">
        <v>3405</v>
      </c>
      <c r="D1528" s="138" t="s">
        <v>311</v>
      </c>
      <c r="E1528" s="139" t="s">
        <v>3406</v>
      </c>
      <c r="F1528" s="140" t="s">
        <v>3407</v>
      </c>
      <c r="G1528" s="141" t="s">
        <v>2702</v>
      </c>
      <c r="H1528" s="142">
        <v>1</v>
      </c>
      <c r="I1528" s="143"/>
      <c r="J1528" s="144">
        <f>ROUND(I1528*H1528,2)</f>
        <v>0</v>
      </c>
      <c r="K1528" s="140" t="s">
        <v>366</v>
      </c>
      <c r="L1528" s="33"/>
      <c r="M1528" s="145" t="s">
        <v>1</v>
      </c>
      <c r="N1528" s="146" t="s">
        <v>46</v>
      </c>
      <c r="P1528" s="147">
        <f>O1528*H1528</f>
        <v>0</v>
      </c>
      <c r="Q1528" s="147">
        <v>0</v>
      </c>
      <c r="R1528" s="147">
        <f>Q1528*H1528</f>
        <v>0</v>
      </c>
      <c r="S1528" s="147">
        <v>0</v>
      </c>
      <c r="T1528" s="148">
        <f>S1528*H1528</f>
        <v>0</v>
      </c>
      <c r="AR1528" s="149" t="s">
        <v>346</v>
      </c>
      <c r="AT1528" s="149" t="s">
        <v>311</v>
      </c>
      <c r="AU1528" s="149" t="s">
        <v>90</v>
      </c>
      <c r="AY1528" s="17" t="s">
        <v>309</v>
      </c>
      <c r="BE1528" s="150">
        <f>IF(N1528="základní",J1528,0)</f>
        <v>0</v>
      </c>
      <c r="BF1528" s="150">
        <f>IF(N1528="snížená",J1528,0)</f>
        <v>0</v>
      </c>
      <c r="BG1528" s="150">
        <f>IF(N1528="zákl. přenesená",J1528,0)</f>
        <v>0</v>
      </c>
      <c r="BH1528" s="150">
        <f>IF(N1528="sníž. přenesená",J1528,0)</f>
        <v>0</v>
      </c>
      <c r="BI1528" s="150">
        <f>IF(N1528="nulová",J1528,0)</f>
        <v>0</v>
      </c>
      <c r="BJ1528" s="17" t="s">
        <v>88</v>
      </c>
      <c r="BK1528" s="150">
        <f>ROUND(I1528*H1528,2)</f>
        <v>0</v>
      </c>
      <c r="BL1528" s="17" t="s">
        <v>346</v>
      </c>
      <c r="BM1528" s="149" t="s">
        <v>3408</v>
      </c>
    </row>
    <row r="1529" spans="2:65" s="1" customFormat="1" ht="39" x14ac:dyDescent="0.2">
      <c r="B1529" s="33"/>
      <c r="D1529" s="155" t="s">
        <v>318</v>
      </c>
      <c r="F1529" s="156" t="s">
        <v>3324</v>
      </c>
      <c r="I1529" s="153"/>
      <c r="L1529" s="33"/>
      <c r="M1529" s="154"/>
      <c r="T1529" s="57"/>
      <c r="AT1529" s="17" t="s">
        <v>318</v>
      </c>
      <c r="AU1529" s="17" t="s">
        <v>90</v>
      </c>
    </row>
    <row r="1530" spans="2:65" s="1" customFormat="1" ht="16.5" customHeight="1" x14ac:dyDescent="0.2">
      <c r="B1530" s="137"/>
      <c r="C1530" s="138" t="s">
        <v>3409</v>
      </c>
      <c r="D1530" s="138" t="s">
        <v>311</v>
      </c>
      <c r="E1530" s="139" t="s">
        <v>3410</v>
      </c>
      <c r="F1530" s="140" t="s">
        <v>3411</v>
      </c>
      <c r="G1530" s="141" t="s">
        <v>2702</v>
      </c>
      <c r="H1530" s="142">
        <v>1</v>
      </c>
      <c r="I1530" s="143"/>
      <c r="J1530" s="144">
        <f>ROUND(I1530*H1530,2)</f>
        <v>0</v>
      </c>
      <c r="K1530" s="140" t="s">
        <v>366</v>
      </c>
      <c r="L1530" s="33"/>
      <c r="M1530" s="145" t="s">
        <v>1</v>
      </c>
      <c r="N1530" s="146" t="s">
        <v>46</v>
      </c>
      <c r="P1530" s="147">
        <f>O1530*H1530</f>
        <v>0</v>
      </c>
      <c r="Q1530" s="147">
        <v>0</v>
      </c>
      <c r="R1530" s="147">
        <f>Q1530*H1530</f>
        <v>0</v>
      </c>
      <c r="S1530" s="147">
        <v>0</v>
      </c>
      <c r="T1530" s="148">
        <f>S1530*H1530</f>
        <v>0</v>
      </c>
      <c r="AR1530" s="149" t="s">
        <v>346</v>
      </c>
      <c r="AT1530" s="149" t="s">
        <v>311</v>
      </c>
      <c r="AU1530" s="149" t="s">
        <v>90</v>
      </c>
      <c r="AY1530" s="17" t="s">
        <v>309</v>
      </c>
      <c r="BE1530" s="150">
        <f>IF(N1530="základní",J1530,0)</f>
        <v>0</v>
      </c>
      <c r="BF1530" s="150">
        <f>IF(N1530="snížená",J1530,0)</f>
        <v>0</v>
      </c>
      <c r="BG1530" s="150">
        <f>IF(N1530="zákl. přenesená",J1530,0)</f>
        <v>0</v>
      </c>
      <c r="BH1530" s="150">
        <f>IF(N1530="sníž. přenesená",J1530,0)</f>
        <v>0</v>
      </c>
      <c r="BI1530" s="150">
        <f>IF(N1530="nulová",J1530,0)</f>
        <v>0</v>
      </c>
      <c r="BJ1530" s="17" t="s">
        <v>88</v>
      </c>
      <c r="BK1530" s="150">
        <f>ROUND(I1530*H1530,2)</f>
        <v>0</v>
      </c>
      <c r="BL1530" s="17" t="s">
        <v>346</v>
      </c>
      <c r="BM1530" s="149" t="s">
        <v>3412</v>
      </c>
    </row>
    <row r="1531" spans="2:65" s="1" customFormat="1" ht="39" x14ac:dyDescent="0.2">
      <c r="B1531" s="33"/>
      <c r="D1531" s="155" t="s">
        <v>318</v>
      </c>
      <c r="F1531" s="156" t="s">
        <v>3324</v>
      </c>
      <c r="I1531" s="153"/>
      <c r="L1531" s="33"/>
      <c r="M1531" s="154"/>
      <c r="T1531" s="57"/>
      <c r="AT1531" s="17" t="s">
        <v>318</v>
      </c>
      <c r="AU1531" s="17" t="s">
        <v>90</v>
      </c>
    </row>
    <row r="1532" spans="2:65" s="1" customFormat="1" ht="16.5" customHeight="1" x14ac:dyDescent="0.2">
      <c r="B1532" s="137"/>
      <c r="C1532" s="138" t="s">
        <v>3413</v>
      </c>
      <c r="D1532" s="138" t="s">
        <v>311</v>
      </c>
      <c r="E1532" s="139" t="s">
        <v>3414</v>
      </c>
      <c r="F1532" s="140" t="s">
        <v>3415</v>
      </c>
      <c r="G1532" s="141" t="s">
        <v>2702</v>
      </c>
      <c r="H1532" s="142">
        <v>1</v>
      </c>
      <c r="I1532" s="143"/>
      <c r="J1532" s="144">
        <f>ROUND(I1532*H1532,2)</f>
        <v>0</v>
      </c>
      <c r="K1532" s="140" t="s">
        <v>366</v>
      </c>
      <c r="L1532" s="33"/>
      <c r="M1532" s="145" t="s">
        <v>1</v>
      </c>
      <c r="N1532" s="146" t="s">
        <v>46</v>
      </c>
      <c r="P1532" s="147">
        <f>O1532*H1532</f>
        <v>0</v>
      </c>
      <c r="Q1532" s="147">
        <v>0</v>
      </c>
      <c r="R1532" s="147">
        <f>Q1532*H1532</f>
        <v>0</v>
      </c>
      <c r="S1532" s="147">
        <v>0</v>
      </c>
      <c r="T1532" s="148">
        <f>S1532*H1532</f>
        <v>0</v>
      </c>
      <c r="AR1532" s="149" t="s">
        <v>346</v>
      </c>
      <c r="AT1532" s="149" t="s">
        <v>311</v>
      </c>
      <c r="AU1532" s="149" t="s">
        <v>90</v>
      </c>
      <c r="AY1532" s="17" t="s">
        <v>309</v>
      </c>
      <c r="BE1532" s="150">
        <f>IF(N1532="základní",J1532,0)</f>
        <v>0</v>
      </c>
      <c r="BF1532" s="150">
        <f>IF(N1532="snížená",J1532,0)</f>
        <v>0</v>
      </c>
      <c r="BG1532" s="150">
        <f>IF(N1532="zákl. přenesená",J1532,0)</f>
        <v>0</v>
      </c>
      <c r="BH1532" s="150">
        <f>IF(N1532="sníž. přenesená",J1532,0)</f>
        <v>0</v>
      </c>
      <c r="BI1532" s="150">
        <f>IF(N1532="nulová",J1532,0)</f>
        <v>0</v>
      </c>
      <c r="BJ1532" s="17" t="s">
        <v>88</v>
      </c>
      <c r="BK1532" s="150">
        <f>ROUND(I1532*H1532,2)</f>
        <v>0</v>
      </c>
      <c r="BL1532" s="17" t="s">
        <v>346</v>
      </c>
      <c r="BM1532" s="149" t="s">
        <v>3416</v>
      </c>
    </row>
    <row r="1533" spans="2:65" s="1" customFormat="1" ht="39" x14ac:dyDescent="0.2">
      <c r="B1533" s="33"/>
      <c r="D1533" s="155" t="s">
        <v>318</v>
      </c>
      <c r="F1533" s="156" t="s">
        <v>3324</v>
      </c>
      <c r="I1533" s="153"/>
      <c r="L1533" s="33"/>
      <c r="M1533" s="154"/>
      <c r="T1533" s="57"/>
      <c r="AT1533" s="17" t="s">
        <v>318</v>
      </c>
      <c r="AU1533" s="17" t="s">
        <v>90</v>
      </c>
    </row>
    <row r="1534" spans="2:65" s="1" customFormat="1" ht="16.5" customHeight="1" x14ac:dyDescent="0.2">
      <c r="B1534" s="137"/>
      <c r="C1534" s="138" t="s">
        <v>3417</v>
      </c>
      <c r="D1534" s="138" t="s">
        <v>311</v>
      </c>
      <c r="E1534" s="139" t="s">
        <v>3418</v>
      </c>
      <c r="F1534" s="140" t="s">
        <v>3419</v>
      </c>
      <c r="G1534" s="141" t="s">
        <v>2702</v>
      </c>
      <c r="H1534" s="142">
        <v>1</v>
      </c>
      <c r="I1534" s="143"/>
      <c r="J1534" s="144">
        <f>ROUND(I1534*H1534,2)</f>
        <v>0</v>
      </c>
      <c r="K1534" s="140" t="s">
        <v>366</v>
      </c>
      <c r="L1534" s="33"/>
      <c r="M1534" s="145" t="s">
        <v>1</v>
      </c>
      <c r="N1534" s="146" t="s">
        <v>46</v>
      </c>
      <c r="P1534" s="147">
        <f>O1534*H1534</f>
        <v>0</v>
      </c>
      <c r="Q1534" s="147">
        <v>0</v>
      </c>
      <c r="R1534" s="147">
        <f>Q1534*H1534</f>
        <v>0</v>
      </c>
      <c r="S1534" s="147">
        <v>0</v>
      </c>
      <c r="T1534" s="148">
        <f>S1534*H1534</f>
        <v>0</v>
      </c>
      <c r="AR1534" s="149" t="s">
        <v>346</v>
      </c>
      <c r="AT1534" s="149" t="s">
        <v>311</v>
      </c>
      <c r="AU1534" s="149" t="s">
        <v>90</v>
      </c>
      <c r="AY1534" s="17" t="s">
        <v>309</v>
      </c>
      <c r="BE1534" s="150">
        <f>IF(N1534="základní",J1534,0)</f>
        <v>0</v>
      </c>
      <c r="BF1534" s="150">
        <f>IF(N1534="snížená",J1534,0)</f>
        <v>0</v>
      </c>
      <c r="BG1534" s="150">
        <f>IF(N1534="zákl. přenesená",J1534,0)</f>
        <v>0</v>
      </c>
      <c r="BH1534" s="150">
        <f>IF(N1534="sníž. přenesená",J1534,0)</f>
        <v>0</v>
      </c>
      <c r="BI1534" s="150">
        <f>IF(N1534="nulová",J1534,0)</f>
        <v>0</v>
      </c>
      <c r="BJ1534" s="17" t="s">
        <v>88</v>
      </c>
      <c r="BK1534" s="150">
        <f>ROUND(I1534*H1534,2)</f>
        <v>0</v>
      </c>
      <c r="BL1534" s="17" t="s">
        <v>346</v>
      </c>
      <c r="BM1534" s="149" t="s">
        <v>3420</v>
      </c>
    </row>
    <row r="1535" spans="2:65" s="1" customFormat="1" ht="39" x14ac:dyDescent="0.2">
      <c r="B1535" s="33"/>
      <c r="D1535" s="155" t="s">
        <v>318</v>
      </c>
      <c r="F1535" s="156" t="s">
        <v>3324</v>
      </c>
      <c r="I1535" s="153"/>
      <c r="L1535" s="33"/>
      <c r="M1535" s="154"/>
      <c r="T1535" s="57"/>
      <c r="AT1535" s="17" t="s">
        <v>318</v>
      </c>
      <c r="AU1535" s="17" t="s">
        <v>90</v>
      </c>
    </row>
    <row r="1536" spans="2:65" s="1" customFormat="1" ht="16.5" customHeight="1" x14ac:dyDescent="0.2">
      <c r="B1536" s="137"/>
      <c r="C1536" s="138" t="s">
        <v>3421</v>
      </c>
      <c r="D1536" s="138" t="s">
        <v>311</v>
      </c>
      <c r="E1536" s="139" t="s">
        <v>3422</v>
      </c>
      <c r="F1536" s="140" t="s">
        <v>3423</v>
      </c>
      <c r="G1536" s="141" t="s">
        <v>2702</v>
      </c>
      <c r="H1536" s="142">
        <v>1</v>
      </c>
      <c r="I1536" s="143"/>
      <c r="J1536" s="144">
        <f>ROUND(I1536*H1536,2)</f>
        <v>0</v>
      </c>
      <c r="K1536" s="140" t="s">
        <v>366</v>
      </c>
      <c r="L1536" s="33"/>
      <c r="M1536" s="145" t="s">
        <v>1</v>
      </c>
      <c r="N1536" s="146" t="s">
        <v>46</v>
      </c>
      <c r="P1536" s="147">
        <f>O1536*H1536</f>
        <v>0</v>
      </c>
      <c r="Q1536" s="147">
        <v>0</v>
      </c>
      <c r="R1536" s="147">
        <f>Q1536*H1536</f>
        <v>0</v>
      </c>
      <c r="S1536" s="147">
        <v>0</v>
      </c>
      <c r="T1536" s="148">
        <f>S1536*H1536</f>
        <v>0</v>
      </c>
      <c r="AR1536" s="149" t="s">
        <v>346</v>
      </c>
      <c r="AT1536" s="149" t="s">
        <v>311</v>
      </c>
      <c r="AU1536" s="149" t="s">
        <v>90</v>
      </c>
      <c r="AY1536" s="17" t="s">
        <v>309</v>
      </c>
      <c r="BE1536" s="150">
        <f>IF(N1536="základní",J1536,0)</f>
        <v>0</v>
      </c>
      <c r="BF1536" s="150">
        <f>IF(N1536="snížená",J1536,0)</f>
        <v>0</v>
      </c>
      <c r="BG1536" s="150">
        <f>IF(N1536="zákl. přenesená",J1536,0)</f>
        <v>0</v>
      </c>
      <c r="BH1536" s="150">
        <f>IF(N1536="sníž. přenesená",J1536,0)</f>
        <v>0</v>
      </c>
      <c r="BI1536" s="150">
        <f>IF(N1536="nulová",J1536,0)</f>
        <v>0</v>
      </c>
      <c r="BJ1536" s="17" t="s">
        <v>88</v>
      </c>
      <c r="BK1536" s="150">
        <f>ROUND(I1536*H1536,2)</f>
        <v>0</v>
      </c>
      <c r="BL1536" s="17" t="s">
        <v>346</v>
      </c>
      <c r="BM1536" s="149" t="s">
        <v>3424</v>
      </c>
    </row>
    <row r="1537" spans="2:65" s="1" customFormat="1" ht="39" x14ac:dyDescent="0.2">
      <c r="B1537" s="33"/>
      <c r="D1537" s="155" t="s">
        <v>318</v>
      </c>
      <c r="F1537" s="156" t="s">
        <v>3324</v>
      </c>
      <c r="I1537" s="153"/>
      <c r="L1537" s="33"/>
      <c r="M1537" s="154"/>
      <c r="T1537" s="57"/>
      <c r="AT1537" s="17" t="s">
        <v>318</v>
      </c>
      <c r="AU1537" s="17" t="s">
        <v>90</v>
      </c>
    </row>
    <row r="1538" spans="2:65" s="1" customFormat="1" ht="16.5" customHeight="1" x14ac:dyDescent="0.2">
      <c r="B1538" s="137"/>
      <c r="C1538" s="138" t="s">
        <v>3425</v>
      </c>
      <c r="D1538" s="138" t="s">
        <v>311</v>
      </c>
      <c r="E1538" s="139" t="s">
        <v>3426</v>
      </c>
      <c r="F1538" s="140" t="s">
        <v>3427</v>
      </c>
      <c r="G1538" s="141" t="s">
        <v>2542</v>
      </c>
      <c r="H1538" s="142">
        <v>2.3559999999999999</v>
      </c>
      <c r="I1538" s="143"/>
      <c r="J1538" s="144">
        <f>ROUND(I1538*H1538,2)</f>
        <v>0</v>
      </c>
      <c r="K1538" s="140" t="s">
        <v>366</v>
      </c>
      <c r="L1538" s="33"/>
      <c r="M1538" s="145" t="s">
        <v>1</v>
      </c>
      <c r="N1538" s="146" t="s">
        <v>46</v>
      </c>
      <c r="P1538" s="147">
        <f>O1538*H1538</f>
        <v>0</v>
      </c>
      <c r="Q1538" s="147">
        <v>0</v>
      </c>
      <c r="R1538" s="147">
        <f>Q1538*H1538</f>
        <v>0</v>
      </c>
      <c r="S1538" s="147">
        <v>0</v>
      </c>
      <c r="T1538" s="148">
        <f>S1538*H1538</f>
        <v>0</v>
      </c>
      <c r="AR1538" s="149" t="s">
        <v>346</v>
      </c>
      <c r="AT1538" s="149" t="s">
        <v>311</v>
      </c>
      <c r="AU1538" s="149" t="s">
        <v>90</v>
      </c>
      <c r="AY1538" s="17" t="s">
        <v>309</v>
      </c>
      <c r="BE1538" s="150">
        <f>IF(N1538="základní",J1538,0)</f>
        <v>0</v>
      </c>
      <c r="BF1538" s="150">
        <f>IF(N1538="snížená",J1538,0)</f>
        <v>0</v>
      </c>
      <c r="BG1538" s="150">
        <f>IF(N1538="zákl. přenesená",J1538,0)</f>
        <v>0</v>
      </c>
      <c r="BH1538" s="150">
        <f>IF(N1538="sníž. přenesená",J1538,0)</f>
        <v>0</v>
      </c>
      <c r="BI1538" s="150">
        <f>IF(N1538="nulová",J1538,0)</f>
        <v>0</v>
      </c>
      <c r="BJ1538" s="17" t="s">
        <v>88</v>
      </c>
      <c r="BK1538" s="150">
        <f>ROUND(I1538*H1538,2)</f>
        <v>0</v>
      </c>
      <c r="BL1538" s="17" t="s">
        <v>346</v>
      </c>
      <c r="BM1538" s="149" t="s">
        <v>3428</v>
      </c>
    </row>
    <row r="1539" spans="2:65" s="1" customFormat="1" ht="39" x14ac:dyDescent="0.2">
      <c r="B1539" s="33"/>
      <c r="D1539" s="155" t="s">
        <v>318</v>
      </c>
      <c r="F1539" s="156" t="s">
        <v>3324</v>
      </c>
      <c r="I1539" s="153"/>
      <c r="L1539" s="33"/>
      <c r="M1539" s="154"/>
      <c r="T1539" s="57"/>
      <c r="AT1539" s="17" t="s">
        <v>318</v>
      </c>
      <c r="AU1539" s="17" t="s">
        <v>90</v>
      </c>
    </row>
    <row r="1540" spans="2:65" s="1" customFormat="1" ht="16.5" customHeight="1" x14ac:dyDescent="0.2">
      <c r="B1540" s="137"/>
      <c r="C1540" s="138" t="s">
        <v>3429</v>
      </c>
      <c r="D1540" s="138" t="s">
        <v>311</v>
      </c>
      <c r="E1540" s="139" t="s">
        <v>3430</v>
      </c>
      <c r="F1540" s="140" t="s">
        <v>3431</v>
      </c>
      <c r="G1540" s="141" t="s">
        <v>2542</v>
      </c>
      <c r="H1540" s="142">
        <v>12.9</v>
      </c>
      <c r="I1540" s="143"/>
      <c r="J1540" s="144">
        <f>ROUND(I1540*H1540,2)</f>
        <v>0</v>
      </c>
      <c r="K1540" s="140" t="s">
        <v>366</v>
      </c>
      <c r="L1540" s="33"/>
      <c r="M1540" s="145" t="s">
        <v>1</v>
      </c>
      <c r="N1540" s="146" t="s">
        <v>46</v>
      </c>
      <c r="P1540" s="147">
        <f>O1540*H1540</f>
        <v>0</v>
      </c>
      <c r="Q1540" s="147">
        <v>0</v>
      </c>
      <c r="R1540" s="147">
        <f>Q1540*H1540</f>
        <v>0</v>
      </c>
      <c r="S1540" s="147">
        <v>0</v>
      </c>
      <c r="T1540" s="148">
        <f>S1540*H1540</f>
        <v>0</v>
      </c>
      <c r="AR1540" s="149" t="s">
        <v>346</v>
      </c>
      <c r="AT1540" s="149" t="s">
        <v>311</v>
      </c>
      <c r="AU1540" s="149" t="s">
        <v>90</v>
      </c>
      <c r="AY1540" s="17" t="s">
        <v>309</v>
      </c>
      <c r="BE1540" s="150">
        <f>IF(N1540="základní",J1540,0)</f>
        <v>0</v>
      </c>
      <c r="BF1540" s="150">
        <f>IF(N1540="snížená",J1540,0)</f>
        <v>0</v>
      </c>
      <c r="BG1540" s="150">
        <f>IF(N1540="zákl. přenesená",J1540,0)</f>
        <v>0</v>
      </c>
      <c r="BH1540" s="150">
        <f>IF(N1540="sníž. přenesená",J1540,0)</f>
        <v>0</v>
      </c>
      <c r="BI1540" s="150">
        <f>IF(N1540="nulová",J1540,0)</f>
        <v>0</v>
      </c>
      <c r="BJ1540" s="17" t="s">
        <v>88</v>
      </c>
      <c r="BK1540" s="150">
        <f>ROUND(I1540*H1540,2)</f>
        <v>0</v>
      </c>
      <c r="BL1540" s="17" t="s">
        <v>346</v>
      </c>
      <c r="BM1540" s="149" t="s">
        <v>3432</v>
      </c>
    </row>
    <row r="1541" spans="2:65" s="1" customFormat="1" ht="39" x14ac:dyDescent="0.2">
      <c r="B1541" s="33"/>
      <c r="D1541" s="155" t="s">
        <v>318</v>
      </c>
      <c r="F1541" s="156" t="s">
        <v>3324</v>
      </c>
      <c r="I1541" s="153"/>
      <c r="L1541" s="33"/>
      <c r="M1541" s="154"/>
      <c r="T1541" s="57"/>
      <c r="AT1541" s="17" t="s">
        <v>318</v>
      </c>
      <c r="AU1541" s="17" t="s">
        <v>90</v>
      </c>
    </row>
    <row r="1542" spans="2:65" s="1" customFormat="1" ht="16.5" customHeight="1" x14ac:dyDescent="0.2">
      <c r="B1542" s="137"/>
      <c r="C1542" s="138" t="s">
        <v>3433</v>
      </c>
      <c r="D1542" s="138" t="s">
        <v>311</v>
      </c>
      <c r="E1542" s="139" t="s">
        <v>3434</v>
      </c>
      <c r="F1542" s="140" t="s">
        <v>3435</v>
      </c>
      <c r="G1542" s="141" t="s">
        <v>2542</v>
      </c>
      <c r="H1542" s="142">
        <v>3.5</v>
      </c>
      <c r="I1542" s="143"/>
      <c r="J1542" s="144">
        <f>ROUND(I1542*H1542,2)</f>
        <v>0</v>
      </c>
      <c r="K1542" s="140" t="s">
        <v>366</v>
      </c>
      <c r="L1542" s="33"/>
      <c r="M1542" s="145" t="s">
        <v>1</v>
      </c>
      <c r="N1542" s="146" t="s">
        <v>46</v>
      </c>
      <c r="P1542" s="147">
        <f>O1542*H1542</f>
        <v>0</v>
      </c>
      <c r="Q1542" s="147">
        <v>0</v>
      </c>
      <c r="R1542" s="147">
        <f>Q1542*H1542</f>
        <v>0</v>
      </c>
      <c r="S1542" s="147">
        <v>0</v>
      </c>
      <c r="T1542" s="148">
        <f>S1542*H1542</f>
        <v>0</v>
      </c>
      <c r="AR1542" s="149" t="s">
        <v>346</v>
      </c>
      <c r="AT1542" s="149" t="s">
        <v>311</v>
      </c>
      <c r="AU1542" s="149" t="s">
        <v>90</v>
      </c>
      <c r="AY1542" s="17" t="s">
        <v>309</v>
      </c>
      <c r="BE1542" s="150">
        <f>IF(N1542="základní",J1542,0)</f>
        <v>0</v>
      </c>
      <c r="BF1542" s="150">
        <f>IF(N1542="snížená",J1542,0)</f>
        <v>0</v>
      </c>
      <c r="BG1542" s="150">
        <f>IF(N1542="zákl. přenesená",J1542,0)</f>
        <v>0</v>
      </c>
      <c r="BH1542" s="150">
        <f>IF(N1542="sníž. přenesená",J1542,0)</f>
        <v>0</v>
      </c>
      <c r="BI1542" s="150">
        <f>IF(N1542="nulová",J1542,0)</f>
        <v>0</v>
      </c>
      <c r="BJ1542" s="17" t="s">
        <v>88</v>
      </c>
      <c r="BK1542" s="150">
        <f>ROUND(I1542*H1542,2)</f>
        <v>0</v>
      </c>
      <c r="BL1542" s="17" t="s">
        <v>346</v>
      </c>
      <c r="BM1542" s="149" t="s">
        <v>3436</v>
      </c>
    </row>
    <row r="1543" spans="2:65" s="1" customFormat="1" ht="39" x14ac:dyDescent="0.2">
      <c r="B1543" s="33"/>
      <c r="D1543" s="155" t="s">
        <v>318</v>
      </c>
      <c r="F1543" s="156" t="s">
        <v>3324</v>
      </c>
      <c r="I1543" s="153"/>
      <c r="L1543" s="33"/>
      <c r="M1543" s="154"/>
      <c r="T1543" s="57"/>
      <c r="AT1543" s="17" t="s">
        <v>318</v>
      </c>
      <c r="AU1543" s="17" t="s">
        <v>90</v>
      </c>
    </row>
    <row r="1544" spans="2:65" s="1" customFormat="1" ht="16.5" customHeight="1" x14ac:dyDescent="0.2">
      <c r="B1544" s="137"/>
      <c r="C1544" s="138" t="s">
        <v>3437</v>
      </c>
      <c r="D1544" s="138" t="s">
        <v>311</v>
      </c>
      <c r="E1544" s="139" t="s">
        <v>3438</v>
      </c>
      <c r="F1544" s="140" t="s">
        <v>3439</v>
      </c>
      <c r="G1544" s="141" t="s">
        <v>2542</v>
      </c>
      <c r="H1544" s="142">
        <v>3.145</v>
      </c>
      <c r="I1544" s="143"/>
      <c r="J1544" s="144">
        <f>ROUND(I1544*H1544,2)</f>
        <v>0</v>
      </c>
      <c r="K1544" s="140" t="s">
        <v>366</v>
      </c>
      <c r="L1544" s="33"/>
      <c r="M1544" s="145" t="s">
        <v>1</v>
      </c>
      <c r="N1544" s="146" t="s">
        <v>46</v>
      </c>
      <c r="P1544" s="147">
        <f>O1544*H1544</f>
        <v>0</v>
      </c>
      <c r="Q1544" s="147">
        <v>0</v>
      </c>
      <c r="R1544" s="147">
        <f>Q1544*H1544</f>
        <v>0</v>
      </c>
      <c r="S1544" s="147">
        <v>0</v>
      </c>
      <c r="T1544" s="148">
        <f>S1544*H1544</f>
        <v>0</v>
      </c>
      <c r="AR1544" s="149" t="s">
        <v>346</v>
      </c>
      <c r="AT1544" s="149" t="s">
        <v>311</v>
      </c>
      <c r="AU1544" s="149" t="s">
        <v>90</v>
      </c>
      <c r="AY1544" s="17" t="s">
        <v>309</v>
      </c>
      <c r="BE1544" s="150">
        <f>IF(N1544="základní",J1544,0)</f>
        <v>0</v>
      </c>
      <c r="BF1544" s="150">
        <f>IF(N1544="snížená",J1544,0)</f>
        <v>0</v>
      </c>
      <c r="BG1544" s="150">
        <f>IF(N1544="zákl. přenesená",J1544,0)</f>
        <v>0</v>
      </c>
      <c r="BH1544" s="150">
        <f>IF(N1544="sníž. přenesená",J1544,0)</f>
        <v>0</v>
      </c>
      <c r="BI1544" s="150">
        <f>IF(N1544="nulová",J1544,0)</f>
        <v>0</v>
      </c>
      <c r="BJ1544" s="17" t="s">
        <v>88</v>
      </c>
      <c r="BK1544" s="150">
        <f>ROUND(I1544*H1544,2)</f>
        <v>0</v>
      </c>
      <c r="BL1544" s="17" t="s">
        <v>346</v>
      </c>
      <c r="BM1544" s="149" t="s">
        <v>3440</v>
      </c>
    </row>
    <row r="1545" spans="2:65" s="1" customFormat="1" ht="39" x14ac:dyDescent="0.2">
      <c r="B1545" s="33"/>
      <c r="D1545" s="155" t="s">
        <v>318</v>
      </c>
      <c r="F1545" s="156" t="s">
        <v>3324</v>
      </c>
      <c r="I1545" s="153"/>
      <c r="L1545" s="33"/>
      <c r="M1545" s="154"/>
      <c r="T1545" s="57"/>
      <c r="AT1545" s="17" t="s">
        <v>318</v>
      </c>
      <c r="AU1545" s="17" t="s">
        <v>90</v>
      </c>
    </row>
    <row r="1546" spans="2:65" s="1" customFormat="1" ht="16.5" customHeight="1" x14ac:dyDescent="0.2">
      <c r="B1546" s="137"/>
      <c r="C1546" s="138" t="s">
        <v>3441</v>
      </c>
      <c r="D1546" s="138" t="s">
        <v>311</v>
      </c>
      <c r="E1546" s="139" t="s">
        <v>3442</v>
      </c>
      <c r="F1546" s="140" t="s">
        <v>3443</v>
      </c>
      <c r="G1546" s="141" t="s">
        <v>2542</v>
      </c>
      <c r="H1546" s="142">
        <v>2.91</v>
      </c>
      <c r="I1546" s="143"/>
      <c r="J1546" s="144">
        <f>ROUND(I1546*H1546,2)</f>
        <v>0</v>
      </c>
      <c r="K1546" s="140" t="s">
        <v>366</v>
      </c>
      <c r="L1546" s="33"/>
      <c r="M1546" s="145" t="s">
        <v>1</v>
      </c>
      <c r="N1546" s="146" t="s">
        <v>46</v>
      </c>
      <c r="P1546" s="147">
        <f>O1546*H1546</f>
        <v>0</v>
      </c>
      <c r="Q1546" s="147">
        <v>0</v>
      </c>
      <c r="R1546" s="147">
        <f>Q1546*H1546</f>
        <v>0</v>
      </c>
      <c r="S1546" s="147">
        <v>0</v>
      </c>
      <c r="T1546" s="148">
        <f>S1546*H1546</f>
        <v>0</v>
      </c>
      <c r="AR1546" s="149" t="s">
        <v>346</v>
      </c>
      <c r="AT1546" s="149" t="s">
        <v>311</v>
      </c>
      <c r="AU1546" s="149" t="s">
        <v>90</v>
      </c>
      <c r="AY1546" s="17" t="s">
        <v>309</v>
      </c>
      <c r="BE1546" s="150">
        <f>IF(N1546="základní",J1546,0)</f>
        <v>0</v>
      </c>
      <c r="BF1546" s="150">
        <f>IF(N1546="snížená",J1546,0)</f>
        <v>0</v>
      </c>
      <c r="BG1546" s="150">
        <f>IF(N1546="zákl. přenesená",J1546,0)</f>
        <v>0</v>
      </c>
      <c r="BH1546" s="150">
        <f>IF(N1546="sníž. přenesená",J1546,0)</f>
        <v>0</v>
      </c>
      <c r="BI1546" s="150">
        <f>IF(N1546="nulová",J1546,0)</f>
        <v>0</v>
      </c>
      <c r="BJ1546" s="17" t="s">
        <v>88</v>
      </c>
      <c r="BK1546" s="150">
        <f>ROUND(I1546*H1546,2)</f>
        <v>0</v>
      </c>
      <c r="BL1546" s="17" t="s">
        <v>346</v>
      </c>
      <c r="BM1546" s="149" t="s">
        <v>3444</v>
      </c>
    </row>
    <row r="1547" spans="2:65" s="1" customFormat="1" ht="39" x14ac:dyDescent="0.2">
      <c r="B1547" s="33"/>
      <c r="D1547" s="155" t="s">
        <v>318</v>
      </c>
      <c r="F1547" s="156" t="s">
        <v>3324</v>
      </c>
      <c r="I1547" s="153"/>
      <c r="L1547" s="33"/>
      <c r="M1547" s="154"/>
      <c r="T1547" s="57"/>
      <c r="AT1547" s="17" t="s">
        <v>318</v>
      </c>
      <c r="AU1547" s="17" t="s">
        <v>90</v>
      </c>
    </row>
    <row r="1548" spans="2:65" s="1" customFormat="1" ht="16.5" customHeight="1" x14ac:dyDescent="0.2">
      <c r="B1548" s="137"/>
      <c r="C1548" s="138" t="s">
        <v>3445</v>
      </c>
      <c r="D1548" s="138" t="s">
        <v>311</v>
      </c>
      <c r="E1548" s="139" t="s">
        <v>3446</v>
      </c>
      <c r="F1548" s="140" t="s">
        <v>3447</v>
      </c>
      <c r="G1548" s="141" t="s">
        <v>2542</v>
      </c>
      <c r="H1548" s="142">
        <v>8.1999999999999993</v>
      </c>
      <c r="I1548" s="143"/>
      <c r="J1548" s="144">
        <f>ROUND(I1548*H1548,2)</f>
        <v>0</v>
      </c>
      <c r="K1548" s="140" t="s">
        <v>366</v>
      </c>
      <c r="L1548" s="33"/>
      <c r="M1548" s="145" t="s">
        <v>1</v>
      </c>
      <c r="N1548" s="146" t="s">
        <v>46</v>
      </c>
      <c r="P1548" s="147">
        <f>O1548*H1548</f>
        <v>0</v>
      </c>
      <c r="Q1548" s="147">
        <v>0</v>
      </c>
      <c r="R1548" s="147">
        <f>Q1548*H1548</f>
        <v>0</v>
      </c>
      <c r="S1548" s="147">
        <v>0</v>
      </c>
      <c r="T1548" s="148">
        <f>S1548*H1548</f>
        <v>0</v>
      </c>
      <c r="AR1548" s="149" t="s">
        <v>346</v>
      </c>
      <c r="AT1548" s="149" t="s">
        <v>311</v>
      </c>
      <c r="AU1548" s="149" t="s">
        <v>90</v>
      </c>
      <c r="AY1548" s="17" t="s">
        <v>309</v>
      </c>
      <c r="BE1548" s="150">
        <f>IF(N1548="základní",J1548,0)</f>
        <v>0</v>
      </c>
      <c r="BF1548" s="150">
        <f>IF(N1548="snížená",J1548,0)</f>
        <v>0</v>
      </c>
      <c r="BG1548" s="150">
        <f>IF(N1548="zákl. přenesená",J1548,0)</f>
        <v>0</v>
      </c>
      <c r="BH1548" s="150">
        <f>IF(N1548="sníž. přenesená",J1548,0)</f>
        <v>0</v>
      </c>
      <c r="BI1548" s="150">
        <f>IF(N1548="nulová",J1548,0)</f>
        <v>0</v>
      </c>
      <c r="BJ1548" s="17" t="s">
        <v>88</v>
      </c>
      <c r="BK1548" s="150">
        <f>ROUND(I1548*H1548,2)</f>
        <v>0</v>
      </c>
      <c r="BL1548" s="17" t="s">
        <v>346</v>
      </c>
      <c r="BM1548" s="149" t="s">
        <v>3448</v>
      </c>
    </row>
    <row r="1549" spans="2:65" s="1" customFormat="1" ht="39" x14ac:dyDescent="0.2">
      <c r="B1549" s="33"/>
      <c r="D1549" s="155" t="s">
        <v>318</v>
      </c>
      <c r="F1549" s="156" t="s">
        <v>3324</v>
      </c>
      <c r="I1549" s="153"/>
      <c r="L1549" s="33"/>
      <c r="M1549" s="154"/>
      <c r="T1549" s="57"/>
      <c r="AT1549" s="17" t="s">
        <v>318</v>
      </c>
      <c r="AU1549" s="17" t="s">
        <v>90</v>
      </c>
    </row>
    <row r="1550" spans="2:65" s="1" customFormat="1" ht="16.5" customHeight="1" x14ac:dyDescent="0.2">
      <c r="B1550" s="137"/>
      <c r="C1550" s="138" t="s">
        <v>3449</v>
      </c>
      <c r="D1550" s="138" t="s">
        <v>311</v>
      </c>
      <c r="E1550" s="139" t="s">
        <v>3450</v>
      </c>
      <c r="F1550" s="140" t="s">
        <v>3451</v>
      </c>
      <c r="G1550" s="141" t="s">
        <v>2542</v>
      </c>
      <c r="H1550" s="142">
        <v>4.16</v>
      </c>
      <c r="I1550" s="143"/>
      <c r="J1550" s="144">
        <f>ROUND(I1550*H1550,2)</f>
        <v>0</v>
      </c>
      <c r="K1550" s="140" t="s">
        <v>366</v>
      </c>
      <c r="L1550" s="33"/>
      <c r="M1550" s="145" t="s">
        <v>1</v>
      </c>
      <c r="N1550" s="146" t="s">
        <v>46</v>
      </c>
      <c r="P1550" s="147">
        <f>O1550*H1550</f>
        <v>0</v>
      </c>
      <c r="Q1550" s="147">
        <v>0</v>
      </c>
      <c r="R1550" s="147">
        <f>Q1550*H1550</f>
        <v>0</v>
      </c>
      <c r="S1550" s="147">
        <v>0</v>
      </c>
      <c r="T1550" s="148">
        <f>S1550*H1550</f>
        <v>0</v>
      </c>
      <c r="AR1550" s="149" t="s">
        <v>346</v>
      </c>
      <c r="AT1550" s="149" t="s">
        <v>311</v>
      </c>
      <c r="AU1550" s="149" t="s">
        <v>90</v>
      </c>
      <c r="AY1550" s="17" t="s">
        <v>309</v>
      </c>
      <c r="BE1550" s="150">
        <f>IF(N1550="základní",J1550,0)</f>
        <v>0</v>
      </c>
      <c r="BF1550" s="150">
        <f>IF(N1550="snížená",J1550,0)</f>
        <v>0</v>
      </c>
      <c r="BG1550" s="150">
        <f>IF(N1550="zákl. přenesená",J1550,0)</f>
        <v>0</v>
      </c>
      <c r="BH1550" s="150">
        <f>IF(N1550="sníž. přenesená",J1550,0)</f>
        <v>0</v>
      </c>
      <c r="BI1550" s="150">
        <f>IF(N1550="nulová",J1550,0)</f>
        <v>0</v>
      </c>
      <c r="BJ1550" s="17" t="s">
        <v>88</v>
      </c>
      <c r="BK1550" s="150">
        <f>ROUND(I1550*H1550,2)</f>
        <v>0</v>
      </c>
      <c r="BL1550" s="17" t="s">
        <v>346</v>
      </c>
      <c r="BM1550" s="149" t="s">
        <v>3452</v>
      </c>
    </row>
    <row r="1551" spans="2:65" s="1" customFormat="1" ht="39" x14ac:dyDescent="0.2">
      <c r="B1551" s="33"/>
      <c r="D1551" s="155" t="s">
        <v>318</v>
      </c>
      <c r="F1551" s="156" t="s">
        <v>3324</v>
      </c>
      <c r="I1551" s="153"/>
      <c r="L1551" s="33"/>
      <c r="M1551" s="154"/>
      <c r="T1551" s="57"/>
      <c r="AT1551" s="17" t="s">
        <v>318</v>
      </c>
      <c r="AU1551" s="17" t="s">
        <v>90</v>
      </c>
    </row>
    <row r="1552" spans="2:65" s="1" customFormat="1" ht="16.5" customHeight="1" x14ac:dyDescent="0.2">
      <c r="B1552" s="137"/>
      <c r="C1552" s="138" t="s">
        <v>3453</v>
      </c>
      <c r="D1552" s="138" t="s">
        <v>311</v>
      </c>
      <c r="E1552" s="139" t="s">
        <v>3454</v>
      </c>
      <c r="F1552" s="140" t="s">
        <v>3455</v>
      </c>
      <c r="G1552" s="141" t="s">
        <v>2542</v>
      </c>
      <c r="H1552" s="142">
        <v>2.4350000000000001</v>
      </c>
      <c r="I1552" s="143"/>
      <c r="J1552" s="144">
        <f>ROUND(I1552*H1552,2)</f>
        <v>0</v>
      </c>
      <c r="K1552" s="140" t="s">
        <v>366</v>
      </c>
      <c r="L1552" s="33"/>
      <c r="M1552" s="145" t="s">
        <v>1</v>
      </c>
      <c r="N1552" s="146" t="s">
        <v>46</v>
      </c>
      <c r="P1552" s="147">
        <f>O1552*H1552</f>
        <v>0</v>
      </c>
      <c r="Q1552" s="147">
        <v>0</v>
      </c>
      <c r="R1552" s="147">
        <f>Q1552*H1552</f>
        <v>0</v>
      </c>
      <c r="S1552" s="147">
        <v>0</v>
      </c>
      <c r="T1552" s="148">
        <f>S1552*H1552</f>
        <v>0</v>
      </c>
      <c r="AR1552" s="149" t="s">
        <v>346</v>
      </c>
      <c r="AT1552" s="149" t="s">
        <v>311</v>
      </c>
      <c r="AU1552" s="149" t="s">
        <v>90</v>
      </c>
      <c r="AY1552" s="17" t="s">
        <v>309</v>
      </c>
      <c r="BE1552" s="150">
        <f>IF(N1552="základní",J1552,0)</f>
        <v>0</v>
      </c>
      <c r="BF1552" s="150">
        <f>IF(N1552="snížená",J1552,0)</f>
        <v>0</v>
      </c>
      <c r="BG1552" s="150">
        <f>IF(N1552="zákl. přenesená",J1552,0)</f>
        <v>0</v>
      </c>
      <c r="BH1552" s="150">
        <f>IF(N1552="sníž. přenesená",J1552,0)</f>
        <v>0</v>
      </c>
      <c r="BI1552" s="150">
        <f>IF(N1552="nulová",J1552,0)</f>
        <v>0</v>
      </c>
      <c r="BJ1552" s="17" t="s">
        <v>88</v>
      </c>
      <c r="BK1552" s="150">
        <f>ROUND(I1552*H1552,2)</f>
        <v>0</v>
      </c>
      <c r="BL1552" s="17" t="s">
        <v>346</v>
      </c>
      <c r="BM1552" s="149" t="s">
        <v>3456</v>
      </c>
    </row>
    <row r="1553" spans="2:65" s="1" customFormat="1" ht="39" x14ac:dyDescent="0.2">
      <c r="B1553" s="33"/>
      <c r="D1553" s="155" t="s">
        <v>318</v>
      </c>
      <c r="F1553" s="156" t="s">
        <v>3324</v>
      </c>
      <c r="I1553" s="153"/>
      <c r="L1553" s="33"/>
      <c r="M1553" s="154"/>
      <c r="T1553" s="57"/>
      <c r="AT1553" s="17" t="s">
        <v>318</v>
      </c>
      <c r="AU1553" s="17" t="s">
        <v>90</v>
      </c>
    </row>
    <row r="1554" spans="2:65" s="1" customFormat="1" ht="16.5" customHeight="1" x14ac:dyDescent="0.2">
      <c r="B1554" s="137"/>
      <c r="C1554" s="138" t="s">
        <v>3457</v>
      </c>
      <c r="D1554" s="138" t="s">
        <v>311</v>
      </c>
      <c r="E1554" s="139" t="s">
        <v>3458</v>
      </c>
      <c r="F1554" s="140" t="s">
        <v>3459</v>
      </c>
      <c r="G1554" s="141" t="s">
        <v>2542</v>
      </c>
      <c r="H1554" s="142">
        <v>18.96</v>
      </c>
      <c r="I1554" s="143"/>
      <c r="J1554" s="144">
        <f>ROUND(I1554*H1554,2)</f>
        <v>0</v>
      </c>
      <c r="K1554" s="140" t="s">
        <v>366</v>
      </c>
      <c r="L1554" s="33"/>
      <c r="M1554" s="145" t="s">
        <v>1</v>
      </c>
      <c r="N1554" s="146" t="s">
        <v>46</v>
      </c>
      <c r="P1554" s="147">
        <f>O1554*H1554</f>
        <v>0</v>
      </c>
      <c r="Q1554" s="147">
        <v>0</v>
      </c>
      <c r="R1554" s="147">
        <f>Q1554*H1554</f>
        <v>0</v>
      </c>
      <c r="S1554" s="147">
        <v>0</v>
      </c>
      <c r="T1554" s="148">
        <f>S1554*H1554</f>
        <v>0</v>
      </c>
      <c r="AR1554" s="149" t="s">
        <v>346</v>
      </c>
      <c r="AT1554" s="149" t="s">
        <v>311</v>
      </c>
      <c r="AU1554" s="149" t="s">
        <v>90</v>
      </c>
      <c r="AY1554" s="17" t="s">
        <v>309</v>
      </c>
      <c r="BE1554" s="150">
        <f>IF(N1554="základní",J1554,0)</f>
        <v>0</v>
      </c>
      <c r="BF1554" s="150">
        <f>IF(N1554="snížená",J1554,0)</f>
        <v>0</v>
      </c>
      <c r="BG1554" s="150">
        <f>IF(N1554="zákl. přenesená",J1554,0)</f>
        <v>0</v>
      </c>
      <c r="BH1554" s="150">
        <f>IF(N1554="sníž. přenesená",J1554,0)</f>
        <v>0</v>
      </c>
      <c r="BI1554" s="150">
        <f>IF(N1554="nulová",J1554,0)</f>
        <v>0</v>
      </c>
      <c r="BJ1554" s="17" t="s">
        <v>88</v>
      </c>
      <c r="BK1554" s="150">
        <f>ROUND(I1554*H1554,2)</f>
        <v>0</v>
      </c>
      <c r="BL1554" s="17" t="s">
        <v>346</v>
      </c>
      <c r="BM1554" s="149" t="s">
        <v>3460</v>
      </c>
    </row>
    <row r="1555" spans="2:65" s="1" customFormat="1" ht="39" x14ac:dyDescent="0.2">
      <c r="B1555" s="33"/>
      <c r="D1555" s="155" t="s">
        <v>318</v>
      </c>
      <c r="F1555" s="156" t="s">
        <v>3324</v>
      </c>
      <c r="I1555" s="153"/>
      <c r="L1555" s="33"/>
      <c r="M1555" s="154"/>
      <c r="T1555" s="57"/>
      <c r="AT1555" s="17" t="s">
        <v>318</v>
      </c>
      <c r="AU1555" s="17" t="s">
        <v>90</v>
      </c>
    </row>
    <row r="1556" spans="2:65" s="1" customFormat="1" ht="16.5" customHeight="1" x14ac:dyDescent="0.2">
      <c r="B1556" s="137"/>
      <c r="C1556" s="138" t="s">
        <v>3461</v>
      </c>
      <c r="D1556" s="138" t="s">
        <v>311</v>
      </c>
      <c r="E1556" s="139" t="s">
        <v>3462</v>
      </c>
      <c r="F1556" s="140" t="s">
        <v>3463</v>
      </c>
      <c r="G1556" s="141" t="s">
        <v>2542</v>
      </c>
      <c r="H1556" s="142">
        <v>5.2050000000000001</v>
      </c>
      <c r="I1556" s="143"/>
      <c r="J1556" s="144">
        <f>ROUND(I1556*H1556,2)</f>
        <v>0</v>
      </c>
      <c r="K1556" s="140" t="s">
        <v>366</v>
      </c>
      <c r="L1556" s="33"/>
      <c r="M1556" s="145" t="s">
        <v>1</v>
      </c>
      <c r="N1556" s="146" t="s">
        <v>46</v>
      </c>
      <c r="P1556" s="147">
        <f>O1556*H1556</f>
        <v>0</v>
      </c>
      <c r="Q1556" s="147">
        <v>0</v>
      </c>
      <c r="R1556" s="147">
        <f>Q1556*H1556</f>
        <v>0</v>
      </c>
      <c r="S1556" s="147">
        <v>0</v>
      </c>
      <c r="T1556" s="148">
        <f>S1556*H1556</f>
        <v>0</v>
      </c>
      <c r="AR1556" s="149" t="s">
        <v>346</v>
      </c>
      <c r="AT1556" s="149" t="s">
        <v>311</v>
      </c>
      <c r="AU1556" s="149" t="s">
        <v>90</v>
      </c>
      <c r="AY1556" s="17" t="s">
        <v>309</v>
      </c>
      <c r="BE1556" s="150">
        <f>IF(N1556="základní",J1556,0)</f>
        <v>0</v>
      </c>
      <c r="BF1556" s="150">
        <f>IF(N1556="snížená",J1556,0)</f>
        <v>0</v>
      </c>
      <c r="BG1556" s="150">
        <f>IF(N1556="zákl. přenesená",J1556,0)</f>
        <v>0</v>
      </c>
      <c r="BH1556" s="150">
        <f>IF(N1556="sníž. přenesená",J1556,0)</f>
        <v>0</v>
      </c>
      <c r="BI1556" s="150">
        <f>IF(N1556="nulová",J1556,0)</f>
        <v>0</v>
      </c>
      <c r="BJ1556" s="17" t="s">
        <v>88</v>
      </c>
      <c r="BK1556" s="150">
        <f>ROUND(I1556*H1556,2)</f>
        <v>0</v>
      </c>
      <c r="BL1556" s="17" t="s">
        <v>346</v>
      </c>
      <c r="BM1556" s="149" t="s">
        <v>3464</v>
      </c>
    </row>
    <row r="1557" spans="2:65" s="1" customFormat="1" ht="39" x14ac:dyDescent="0.2">
      <c r="B1557" s="33"/>
      <c r="D1557" s="155" t="s">
        <v>318</v>
      </c>
      <c r="F1557" s="156" t="s">
        <v>3324</v>
      </c>
      <c r="I1557" s="153"/>
      <c r="L1557" s="33"/>
      <c r="M1557" s="154"/>
      <c r="T1557" s="57"/>
      <c r="AT1557" s="17" t="s">
        <v>318</v>
      </c>
      <c r="AU1557" s="17" t="s">
        <v>90</v>
      </c>
    </row>
    <row r="1558" spans="2:65" s="1" customFormat="1" ht="16.5" customHeight="1" x14ac:dyDescent="0.2">
      <c r="B1558" s="137"/>
      <c r="C1558" s="138" t="s">
        <v>3465</v>
      </c>
      <c r="D1558" s="138" t="s">
        <v>311</v>
      </c>
      <c r="E1558" s="139" t="s">
        <v>3466</v>
      </c>
      <c r="F1558" s="140" t="s">
        <v>3467</v>
      </c>
      <c r="G1558" s="141" t="s">
        <v>2542</v>
      </c>
      <c r="H1558" s="142">
        <v>7.24</v>
      </c>
      <c r="I1558" s="143"/>
      <c r="J1558" s="144">
        <f>ROUND(I1558*H1558,2)</f>
        <v>0</v>
      </c>
      <c r="K1558" s="140" t="s">
        <v>366</v>
      </c>
      <c r="L1558" s="33"/>
      <c r="M1558" s="145" t="s">
        <v>1</v>
      </c>
      <c r="N1558" s="146" t="s">
        <v>46</v>
      </c>
      <c r="P1558" s="147">
        <f>O1558*H1558</f>
        <v>0</v>
      </c>
      <c r="Q1558" s="147">
        <v>0</v>
      </c>
      <c r="R1558" s="147">
        <f>Q1558*H1558</f>
        <v>0</v>
      </c>
      <c r="S1558" s="147">
        <v>0</v>
      </c>
      <c r="T1558" s="148">
        <f>S1558*H1558</f>
        <v>0</v>
      </c>
      <c r="AR1558" s="149" t="s">
        <v>346</v>
      </c>
      <c r="AT1558" s="149" t="s">
        <v>311</v>
      </c>
      <c r="AU1558" s="149" t="s">
        <v>90</v>
      </c>
      <c r="AY1558" s="17" t="s">
        <v>309</v>
      </c>
      <c r="BE1558" s="150">
        <f>IF(N1558="základní",J1558,0)</f>
        <v>0</v>
      </c>
      <c r="BF1558" s="150">
        <f>IF(N1558="snížená",J1558,0)</f>
        <v>0</v>
      </c>
      <c r="BG1558" s="150">
        <f>IF(N1558="zákl. přenesená",J1558,0)</f>
        <v>0</v>
      </c>
      <c r="BH1558" s="150">
        <f>IF(N1558="sníž. přenesená",J1558,0)</f>
        <v>0</v>
      </c>
      <c r="BI1558" s="150">
        <f>IF(N1558="nulová",J1558,0)</f>
        <v>0</v>
      </c>
      <c r="BJ1558" s="17" t="s">
        <v>88</v>
      </c>
      <c r="BK1558" s="150">
        <f>ROUND(I1558*H1558,2)</f>
        <v>0</v>
      </c>
      <c r="BL1558" s="17" t="s">
        <v>346</v>
      </c>
      <c r="BM1558" s="149" t="s">
        <v>3468</v>
      </c>
    </row>
    <row r="1559" spans="2:65" s="1" customFormat="1" ht="39" x14ac:dyDescent="0.2">
      <c r="B1559" s="33"/>
      <c r="D1559" s="155" t="s">
        <v>318</v>
      </c>
      <c r="F1559" s="156" t="s">
        <v>3324</v>
      </c>
      <c r="I1559" s="153"/>
      <c r="L1559" s="33"/>
      <c r="M1559" s="154"/>
      <c r="T1559" s="57"/>
      <c r="AT1559" s="17" t="s">
        <v>318</v>
      </c>
      <c r="AU1559" s="17" t="s">
        <v>90</v>
      </c>
    </row>
    <row r="1560" spans="2:65" s="1" customFormat="1" ht="16.5" customHeight="1" x14ac:dyDescent="0.2">
      <c r="B1560" s="137"/>
      <c r="C1560" s="138" t="s">
        <v>3469</v>
      </c>
      <c r="D1560" s="138" t="s">
        <v>311</v>
      </c>
      <c r="E1560" s="139" t="s">
        <v>3470</v>
      </c>
      <c r="F1560" s="140" t="s">
        <v>3471</v>
      </c>
      <c r="G1560" s="141" t="s">
        <v>2542</v>
      </c>
      <c r="H1560" s="142">
        <v>7.42</v>
      </c>
      <c r="I1560" s="143"/>
      <c r="J1560" s="144">
        <f>ROUND(I1560*H1560,2)</f>
        <v>0</v>
      </c>
      <c r="K1560" s="140" t="s">
        <v>366</v>
      </c>
      <c r="L1560" s="33"/>
      <c r="M1560" s="145" t="s">
        <v>1</v>
      </c>
      <c r="N1560" s="146" t="s">
        <v>46</v>
      </c>
      <c r="P1560" s="147">
        <f>O1560*H1560</f>
        <v>0</v>
      </c>
      <c r="Q1560" s="147">
        <v>0</v>
      </c>
      <c r="R1560" s="147">
        <f>Q1560*H1560</f>
        <v>0</v>
      </c>
      <c r="S1560" s="147">
        <v>0</v>
      </c>
      <c r="T1560" s="148">
        <f>S1560*H1560</f>
        <v>0</v>
      </c>
      <c r="AR1560" s="149" t="s">
        <v>346</v>
      </c>
      <c r="AT1560" s="149" t="s">
        <v>311</v>
      </c>
      <c r="AU1560" s="149" t="s">
        <v>90</v>
      </c>
      <c r="AY1560" s="17" t="s">
        <v>309</v>
      </c>
      <c r="BE1560" s="150">
        <f>IF(N1560="základní",J1560,0)</f>
        <v>0</v>
      </c>
      <c r="BF1560" s="150">
        <f>IF(N1560="snížená",J1560,0)</f>
        <v>0</v>
      </c>
      <c r="BG1560" s="150">
        <f>IF(N1560="zákl. přenesená",J1560,0)</f>
        <v>0</v>
      </c>
      <c r="BH1560" s="150">
        <f>IF(N1560="sníž. přenesená",J1560,0)</f>
        <v>0</v>
      </c>
      <c r="BI1560" s="150">
        <f>IF(N1560="nulová",J1560,0)</f>
        <v>0</v>
      </c>
      <c r="BJ1560" s="17" t="s">
        <v>88</v>
      </c>
      <c r="BK1560" s="150">
        <f>ROUND(I1560*H1560,2)</f>
        <v>0</v>
      </c>
      <c r="BL1560" s="17" t="s">
        <v>346</v>
      </c>
      <c r="BM1560" s="149" t="s">
        <v>3472</v>
      </c>
    </row>
    <row r="1561" spans="2:65" s="1" customFormat="1" ht="39" x14ac:dyDescent="0.2">
      <c r="B1561" s="33"/>
      <c r="D1561" s="155" t="s">
        <v>318</v>
      </c>
      <c r="F1561" s="156" t="s">
        <v>3324</v>
      </c>
      <c r="I1561" s="153"/>
      <c r="L1561" s="33"/>
      <c r="M1561" s="154"/>
      <c r="T1561" s="57"/>
      <c r="AT1561" s="17" t="s">
        <v>318</v>
      </c>
      <c r="AU1561" s="17" t="s">
        <v>90</v>
      </c>
    </row>
    <row r="1562" spans="2:65" s="1" customFormat="1" ht="16.5" customHeight="1" x14ac:dyDescent="0.2">
      <c r="B1562" s="137"/>
      <c r="C1562" s="138" t="s">
        <v>3473</v>
      </c>
      <c r="D1562" s="138" t="s">
        <v>311</v>
      </c>
      <c r="E1562" s="139" t="s">
        <v>3474</v>
      </c>
      <c r="F1562" s="140" t="s">
        <v>3475</v>
      </c>
      <c r="G1562" s="141" t="s">
        <v>2542</v>
      </c>
      <c r="H1562" s="142">
        <v>3.63</v>
      </c>
      <c r="I1562" s="143"/>
      <c r="J1562" s="144">
        <f>ROUND(I1562*H1562,2)</f>
        <v>0</v>
      </c>
      <c r="K1562" s="140" t="s">
        <v>366</v>
      </c>
      <c r="L1562" s="33"/>
      <c r="M1562" s="145" t="s">
        <v>1</v>
      </c>
      <c r="N1562" s="146" t="s">
        <v>46</v>
      </c>
      <c r="P1562" s="147">
        <f>O1562*H1562</f>
        <v>0</v>
      </c>
      <c r="Q1562" s="147">
        <v>0</v>
      </c>
      <c r="R1562" s="147">
        <f>Q1562*H1562</f>
        <v>0</v>
      </c>
      <c r="S1562" s="147">
        <v>0</v>
      </c>
      <c r="T1562" s="148">
        <f>S1562*H1562</f>
        <v>0</v>
      </c>
      <c r="AR1562" s="149" t="s">
        <v>346</v>
      </c>
      <c r="AT1562" s="149" t="s">
        <v>311</v>
      </c>
      <c r="AU1562" s="149" t="s">
        <v>90</v>
      </c>
      <c r="AY1562" s="17" t="s">
        <v>309</v>
      </c>
      <c r="BE1562" s="150">
        <f>IF(N1562="základní",J1562,0)</f>
        <v>0</v>
      </c>
      <c r="BF1562" s="150">
        <f>IF(N1562="snížená",J1562,0)</f>
        <v>0</v>
      </c>
      <c r="BG1562" s="150">
        <f>IF(N1562="zákl. přenesená",J1562,0)</f>
        <v>0</v>
      </c>
      <c r="BH1562" s="150">
        <f>IF(N1562="sníž. přenesená",J1562,0)</f>
        <v>0</v>
      </c>
      <c r="BI1562" s="150">
        <f>IF(N1562="nulová",J1562,0)</f>
        <v>0</v>
      </c>
      <c r="BJ1562" s="17" t="s">
        <v>88</v>
      </c>
      <c r="BK1562" s="150">
        <f>ROUND(I1562*H1562,2)</f>
        <v>0</v>
      </c>
      <c r="BL1562" s="17" t="s">
        <v>346</v>
      </c>
      <c r="BM1562" s="149" t="s">
        <v>3476</v>
      </c>
    </row>
    <row r="1563" spans="2:65" s="1" customFormat="1" ht="39" x14ac:dyDescent="0.2">
      <c r="B1563" s="33"/>
      <c r="D1563" s="155" t="s">
        <v>318</v>
      </c>
      <c r="F1563" s="156" t="s">
        <v>3324</v>
      </c>
      <c r="I1563" s="153"/>
      <c r="L1563" s="33"/>
      <c r="M1563" s="154"/>
      <c r="T1563" s="57"/>
      <c r="AT1563" s="17" t="s">
        <v>318</v>
      </c>
      <c r="AU1563" s="17" t="s">
        <v>90</v>
      </c>
    </row>
    <row r="1564" spans="2:65" s="1" customFormat="1" ht="16.5" customHeight="1" x14ac:dyDescent="0.2">
      <c r="B1564" s="137"/>
      <c r="C1564" s="138" t="s">
        <v>3477</v>
      </c>
      <c r="D1564" s="138" t="s">
        <v>311</v>
      </c>
      <c r="E1564" s="139" t="s">
        <v>3478</v>
      </c>
      <c r="F1564" s="140" t="s">
        <v>3479</v>
      </c>
      <c r="G1564" s="141" t="s">
        <v>2542</v>
      </c>
      <c r="H1564" s="142">
        <v>5.51</v>
      </c>
      <c r="I1564" s="143"/>
      <c r="J1564" s="144">
        <f>ROUND(I1564*H1564,2)</f>
        <v>0</v>
      </c>
      <c r="K1564" s="140" t="s">
        <v>366</v>
      </c>
      <c r="L1564" s="33"/>
      <c r="M1564" s="145" t="s">
        <v>1</v>
      </c>
      <c r="N1564" s="146" t="s">
        <v>46</v>
      </c>
      <c r="P1564" s="147">
        <f>O1564*H1564</f>
        <v>0</v>
      </c>
      <c r="Q1564" s="147">
        <v>0</v>
      </c>
      <c r="R1564" s="147">
        <f>Q1564*H1564</f>
        <v>0</v>
      </c>
      <c r="S1564" s="147">
        <v>0</v>
      </c>
      <c r="T1564" s="148">
        <f>S1564*H1564</f>
        <v>0</v>
      </c>
      <c r="AR1564" s="149" t="s">
        <v>346</v>
      </c>
      <c r="AT1564" s="149" t="s">
        <v>311</v>
      </c>
      <c r="AU1564" s="149" t="s">
        <v>90</v>
      </c>
      <c r="AY1564" s="17" t="s">
        <v>309</v>
      </c>
      <c r="BE1564" s="150">
        <f>IF(N1564="základní",J1564,0)</f>
        <v>0</v>
      </c>
      <c r="BF1564" s="150">
        <f>IF(N1564="snížená",J1564,0)</f>
        <v>0</v>
      </c>
      <c r="BG1564" s="150">
        <f>IF(N1564="zákl. přenesená",J1564,0)</f>
        <v>0</v>
      </c>
      <c r="BH1564" s="150">
        <f>IF(N1564="sníž. přenesená",J1564,0)</f>
        <v>0</v>
      </c>
      <c r="BI1564" s="150">
        <f>IF(N1564="nulová",J1564,0)</f>
        <v>0</v>
      </c>
      <c r="BJ1564" s="17" t="s">
        <v>88</v>
      </c>
      <c r="BK1564" s="150">
        <f>ROUND(I1564*H1564,2)</f>
        <v>0</v>
      </c>
      <c r="BL1564" s="17" t="s">
        <v>346</v>
      </c>
      <c r="BM1564" s="149" t="s">
        <v>3480</v>
      </c>
    </row>
    <row r="1565" spans="2:65" s="1" customFormat="1" ht="39" x14ac:dyDescent="0.2">
      <c r="B1565" s="33"/>
      <c r="D1565" s="155" t="s">
        <v>318</v>
      </c>
      <c r="F1565" s="156" t="s">
        <v>3324</v>
      </c>
      <c r="I1565" s="153"/>
      <c r="L1565" s="33"/>
      <c r="M1565" s="154"/>
      <c r="T1565" s="57"/>
      <c r="AT1565" s="17" t="s">
        <v>318</v>
      </c>
      <c r="AU1565" s="17" t="s">
        <v>90</v>
      </c>
    </row>
    <row r="1566" spans="2:65" s="1" customFormat="1" ht="16.5" customHeight="1" x14ac:dyDescent="0.2">
      <c r="B1566" s="137"/>
      <c r="C1566" s="138" t="s">
        <v>3481</v>
      </c>
      <c r="D1566" s="138" t="s">
        <v>311</v>
      </c>
      <c r="E1566" s="139" t="s">
        <v>3482</v>
      </c>
      <c r="F1566" s="140" t="s">
        <v>3483</v>
      </c>
      <c r="G1566" s="141" t="s">
        <v>2702</v>
      </c>
      <c r="H1566" s="142">
        <v>1</v>
      </c>
      <c r="I1566" s="143"/>
      <c r="J1566" s="144">
        <f>ROUND(I1566*H1566,2)</f>
        <v>0</v>
      </c>
      <c r="K1566" s="140" t="s">
        <v>366</v>
      </c>
      <c r="L1566" s="33"/>
      <c r="M1566" s="145" t="s">
        <v>1</v>
      </c>
      <c r="N1566" s="146" t="s">
        <v>46</v>
      </c>
      <c r="P1566" s="147">
        <f>O1566*H1566</f>
        <v>0</v>
      </c>
      <c r="Q1566" s="147">
        <v>0</v>
      </c>
      <c r="R1566" s="147">
        <f>Q1566*H1566</f>
        <v>0</v>
      </c>
      <c r="S1566" s="147">
        <v>0</v>
      </c>
      <c r="T1566" s="148">
        <f>S1566*H1566</f>
        <v>0</v>
      </c>
      <c r="AR1566" s="149" t="s">
        <v>346</v>
      </c>
      <c r="AT1566" s="149" t="s">
        <v>311</v>
      </c>
      <c r="AU1566" s="149" t="s">
        <v>90</v>
      </c>
      <c r="AY1566" s="17" t="s">
        <v>309</v>
      </c>
      <c r="BE1566" s="150">
        <f>IF(N1566="základní",J1566,0)</f>
        <v>0</v>
      </c>
      <c r="BF1566" s="150">
        <f>IF(N1566="snížená",J1566,0)</f>
        <v>0</v>
      </c>
      <c r="BG1566" s="150">
        <f>IF(N1566="zákl. přenesená",J1566,0)</f>
        <v>0</v>
      </c>
      <c r="BH1566" s="150">
        <f>IF(N1566="sníž. přenesená",J1566,0)</f>
        <v>0</v>
      </c>
      <c r="BI1566" s="150">
        <f>IF(N1566="nulová",J1566,0)</f>
        <v>0</v>
      </c>
      <c r="BJ1566" s="17" t="s">
        <v>88</v>
      </c>
      <c r="BK1566" s="150">
        <f>ROUND(I1566*H1566,2)</f>
        <v>0</v>
      </c>
      <c r="BL1566" s="17" t="s">
        <v>346</v>
      </c>
      <c r="BM1566" s="149" t="s">
        <v>3484</v>
      </c>
    </row>
    <row r="1567" spans="2:65" s="1" customFormat="1" ht="39" x14ac:dyDescent="0.2">
      <c r="B1567" s="33"/>
      <c r="D1567" s="155" t="s">
        <v>318</v>
      </c>
      <c r="F1567" s="156" t="s">
        <v>3324</v>
      </c>
      <c r="I1567" s="153"/>
      <c r="L1567" s="33"/>
      <c r="M1567" s="154"/>
      <c r="T1567" s="57"/>
      <c r="AT1567" s="17" t="s">
        <v>318</v>
      </c>
      <c r="AU1567" s="17" t="s">
        <v>90</v>
      </c>
    </row>
    <row r="1568" spans="2:65" s="1" customFormat="1" ht="16.5" customHeight="1" x14ac:dyDescent="0.2">
      <c r="B1568" s="137"/>
      <c r="C1568" s="138" t="s">
        <v>3485</v>
      </c>
      <c r="D1568" s="138" t="s">
        <v>311</v>
      </c>
      <c r="E1568" s="139" t="s">
        <v>3486</v>
      </c>
      <c r="F1568" s="140" t="s">
        <v>3487</v>
      </c>
      <c r="G1568" s="141" t="s">
        <v>2542</v>
      </c>
      <c r="H1568" s="142">
        <v>1.24</v>
      </c>
      <c r="I1568" s="143"/>
      <c r="J1568" s="144">
        <f>ROUND(I1568*H1568,2)</f>
        <v>0</v>
      </c>
      <c r="K1568" s="140" t="s">
        <v>366</v>
      </c>
      <c r="L1568" s="33"/>
      <c r="M1568" s="145" t="s">
        <v>1</v>
      </c>
      <c r="N1568" s="146" t="s">
        <v>46</v>
      </c>
      <c r="P1568" s="147">
        <f>O1568*H1568</f>
        <v>0</v>
      </c>
      <c r="Q1568" s="147">
        <v>0</v>
      </c>
      <c r="R1568" s="147">
        <f>Q1568*H1568</f>
        <v>0</v>
      </c>
      <c r="S1568" s="147">
        <v>0</v>
      </c>
      <c r="T1568" s="148">
        <f>S1568*H1568</f>
        <v>0</v>
      </c>
      <c r="AR1568" s="149" t="s">
        <v>346</v>
      </c>
      <c r="AT1568" s="149" t="s">
        <v>311</v>
      </c>
      <c r="AU1568" s="149" t="s">
        <v>90</v>
      </c>
      <c r="AY1568" s="17" t="s">
        <v>309</v>
      </c>
      <c r="BE1568" s="150">
        <f>IF(N1568="základní",J1568,0)</f>
        <v>0</v>
      </c>
      <c r="BF1568" s="150">
        <f>IF(N1568="snížená",J1568,0)</f>
        <v>0</v>
      </c>
      <c r="BG1568" s="150">
        <f>IF(N1568="zákl. přenesená",J1568,0)</f>
        <v>0</v>
      </c>
      <c r="BH1568" s="150">
        <f>IF(N1568="sníž. přenesená",J1568,0)</f>
        <v>0</v>
      </c>
      <c r="BI1568" s="150">
        <f>IF(N1568="nulová",J1568,0)</f>
        <v>0</v>
      </c>
      <c r="BJ1568" s="17" t="s">
        <v>88</v>
      </c>
      <c r="BK1568" s="150">
        <f>ROUND(I1568*H1568,2)</f>
        <v>0</v>
      </c>
      <c r="BL1568" s="17" t="s">
        <v>346</v>
      </c>
      <c r="BM1568" s="149" t="s">
        <v>3488</v>
      </c>
    </row>
    <row r="1569" spans="2:65" s="1" customFormat="1" ht="39" x14ac:dyDescent="0.2">
      <c r="B1569" s="33"/>
      <c r="D1569" s="155" t="s">
        <v>318</v>
      </c>
      <c r="F1569" s="156" t="s">
        <v>3324</v>
      </c>
      <c r="I1569" s="153"/>
      <c r="L1569" s="33"/>
      <c r="M1569" s="154"/>
      <c r="T1569" s="57"/>
      <c r="AT1569" s="17" t="s">
        <v>318</v>
      </c>
      <c r="AU1569" s="17" t="s">
        <v>90</v>
      </c>
    </row>
    <row r="1570" spans="2:65" s="1" customFormat="1" ht="16.5" customHeight="1" x14ac:dyDescent="0.2">
      <c r="B1570" s="137"/>
      <c r="C1570" s="138" t="s">
        <v>3489</v>
      </c>
      <c r="D1570" s="138" t="s">
        <v>311</v>
      </c>
      <c r="E1570" s="139" t="s">
        <v>3490</v>
      </c>
      <c r="F1570" s="140" t="s">
        <v>3491</v>
      </c>
      <c r="G1570" s="141" t="s">
        <v>2542</v>
      </c>
      <c r="H1570" s="142">
        <v>6.34</v>
      </c>
      <c r="I1570" s="143"/>
      <c r="J1570" s="144">
        <f>ROUND(I1570*H1570,2)</f>
        <v>0</v>
      </c>
      <c r="K1570" s="140" t="s">
        <v>366</v>
      </c>
      <c r="L1570" s="33"/>
      <c r="M1570" s="145" t="s">
        <v>1</v>
      </c>
      <c r="N1570" s="146" t="s">
        <v>46</v>
      </c>
      <c r="P1570" s="147">
        <f>O1570*H1570</f>
        <v>0</v>
      </c>
      <c r="Q1570" s="147">
        <v>0</v>
      </c>
      <c r="R1570" s="147">
        <f>Q1570*H1570</f>
        <v>0</v>
      </c>
      <c r="S1570" s="147">
        <v>0</v>
      </c>
      <c r="T1570" s="148">
        <f>S1570*H1570</f>
        <v>0</v>
      </c>
      <c r="AR1570" s="149" t="s">
        <v>346</v>
      </c>
      <c r="AT1570" s="149" t="s">
        <v>311</v>
      </c>
      <c r="AU1570" s="149" t="s">
        <v>90</v>
      </c>
      <c r="AY1570" s="17" t="s">
        <v>309</v>
      </c>
      <c r="BE1570" s="150">
        <f>IF(N1570="základní",J1570,0)</f>
        <v>0</v>
      </c>
      <c r="BF1570" s="150">
        <f>IF(N1570="snížená",J1570,0)</f>
        <v>0</v>
      </c>
      <c r="BG1570" s="150">
        <f>IF(N1570="zákl. přenesená",J1570,0)</f>
        <v>0</v>
      </c>
      <c r="BH1570" s="150">
        <f>IF(N1570="sníž. přenesená",J1570,0)</f>
        <v>0</v>
      </c>
      <c r="BI1570" s="150">
        <f>IF(N1570="nulová",J1570,0)</f>
        <v>0</v>
      </c>
      <c r="BJ1570" s="17" t="s">
        <v>88</v>
      </c>
      <c r="BK1570" s="150">
        <f>ROUND(I1570*H1570,2)</f>
        <v>0</v>
      </c>
      <c r="BL1570" s="17" t="s">
        <v>346</v>
      </c>
      <c r="BM1570" s="149" t="s">
        <v>3492</v>
      </c>
    </row>
    <row r="1571" spans="2:65" s="1" customFormat="1" ht="39" x14ac:dyDescent="0.2">
      <c r="B1571" s="33"/>
      <c r="D1571" s="155" t="s">
        <v>318</v>
      </c>
      <c r="F1571" s="156" t="s">
        <v>3324</v>
      </c>
      <c r="I1571" s="153"/>
      <c r="L1571" s="33"/>
      <c r="M1571" s="154"/>
      <c r="T1571" s="57"/>
      <c r="AT1571" s="17" t="s">
        <v>318</v>
      </c>
      <c r="AU1571" s="17" t="s">
        <v>90</v>
      </c>
    </row>
    <row r="1572" spans="2:65" s="1" customFormat="1" ht="16.5" customHeight="1" x14ac:dyDescent="0.2">
      <c r="B1572" s="137"/>
      <c r="C1572" s="138" t="s">
        <v>3493</v>
      </c>
      <c r="D1572" s="138" t="s">
        <v>311</v>
      </c>
      <c r="E1572" s="139" t="s">
        <v>3494</v>
      </c>
      <c r="F1572" s="140" t="s">
        <v>3495</v>
      </c>
      <c r="G1572" s="141" t="s">
        <v>2542</v>
      </c>
      <c r="H1572" s="142">
        <v>12.51</v>
      </c>
      <c r="I1572" s="143"/>
      <c r="J1572" s="144">
        <f>ROUND(I1572*H1572,2)</f>
        <v>0</v>
      </c>
      <c r="K1572" s="140" t="s">
        <v>366</v>
      </c>
      <c r="L1572" s="33"/>
      <c r="M1572" s="145" t="s">
        <v>1</v>
      </c>
      <c r="N1572" s="146" t="s">
        <v>46</v>
      </c>
      <c r="P1572" s="147">
        <f>O1572*H1572</f>
        <v>0</v>
      </c>
      <c r="Q1572" s="147">
        <v>0</v>
      </c>
      <c r="R1572" s="147">
        <f>Q1572*H1572</f>
        <v>0</v>
      </c>
      <c r="S1572" s="147">
        <v>0</v>
      </c>
      <c r="T1572" s="148">
        <f>S1572*H1572</f>
        <v>0</v>
      </c>
      <c r="AR1572" s="149" t="s">
        <v>346</v>
      </c>
      <c r="AT1572" s="149" t="s">
        <v>311</v>
      </c>
      <c r="AU1572" s="149" t="s">
        <v>90</v>
      </c>
      <c r="AY1572" s="17" t="s">
        <v>309</v>
      </c>
      <c r="BE1572" s="150">
        <f>IF(N1572="základní",J1572,0)</f>
        <v>0</v>
      </c>
      <c r="BF1572" s="150">
        <f>IF(N1572="snížená",J1572,0)</f>
        <v>0</v>
      </c>
      <c r="BG1572" s="150">
        <f>IF(N1572="zákl. přenesená",J1572,0)</f>
        <v>0</v>
      </c>
      <c r="BH1572" s="150">
        <f>IF(N1572="sníž. přenesená",J1572,0)</f>
        <v>0</v>
      </c>
      <c r="BI1572" s="150">
        <f>IF(N1572="nulová",J1572,0)</f>
        <v>0</v>
      </c>
      <c r="BJ1572" s="17" t="s">
        <v>88</v>
      </c>
      <c r="BK1572" s="150">
        <f>ROUND(I1572*H1572,2)</f>
        <v>0</v>
      </c>
      <c r="BL1572" s="17" t="s">
        <v>346</v>
      </c>
      <c r="BM1572" s="149" t="s">
        <v>3496</v>
      </c>
    </row>
    <row r="1573" spans="2:65" s="1" customFormat="1" ht="39" x14ac:dyDescent="0.2">
      <c r="B1573" s="33"/>
      <c r="D1573" s="155" t="s">
        <v>318</v>
      </c>
      <c r="F1573" s="156" t="s">
        <v>3324</v>
      </c>
      <c r="I1573" s="153"/>
      <c r="L1573" s="33"/>
      <c r="M1573" s="154"/>
      <c r="T1573" s="57"/>
      <c r="AT1573" s="17" t="s">
        <v>318</v>
      </c>
      <c r="AU1573" s="17" t="s">
        <v>90</v>
      </c>
    </row>
    <row r="1574" spans="2:65" s="1" customFormat="1" ht="16.5" customHeight="1" x14ac:dyDescent="0.2">
      <c r="B1574" s="137"/>
      <c r="C1574" s="138" t="s">
        <v>3497</v>
      </c>
      <c r="D1574" s="138" t="s">
        <v>311</v>
      </c>
      <c r="E1574" s="139" t="s">
        <v>3498</v>
      </c>
      <c r="F1574" s="140" t="s">
        <v>3499</v>
      </c>
      <c r="G1574" s="141" t="s">
        <v>2542</v>
      </c>
      <c r="H1574" s="142">
        <v>2.1549999999999998</v>
      </c>
      <c r="I1574" s="143"/>
      <c r="J1574" s="144">
        <f>ROUND(I1574*H1574,2)</f>
        <v>0</v>
      </c>
      <c r="K1574" s="140" t="s">
        <v>366</v>
      </c>
      <c r="L1574" s="33"/>
      <c r="M1574" s="145" t="s">
        <v>1</v>
      </c>
      <c r="N1574" s="146" t="s">
        <v>46</v>
      </c>
      <c r="P1574" s="147">
        <f>O1574*H1574</f>
        <v>0</v>
      </c>
      <c r="Q1574" s="147">
        <v>0</v>
      </c>
      <c r="R1574" s="147">
        <f>Q1574*H1574</f>
        <v>0</v>
      </c>
      <c r="S1574" s="147">
        <v>0</v>
      </c>
      <c r="T1574" s="148">
        <f>S1574*H1574</f>
        <v>0</v>
      </c>
      <c r="AR1574" s="149" t="s">
        <v>346</v>
      </c>
      <c r="AT1574" s="149" t="s">
        <v>311</v>
      </c>
      <c r="AU1574" s="149" t="s">
        <v>90</v>
      </c>
      <c r="AY1574" s="17" t="s">
        <v>309</v>
      </c>
      <c r="BE1574" s="150">
        <f>IF(N1574="základní",J1574,0)</f>
        <v>0</v>
      </c>
      <c r="BF1574" s="150">
        <f>IF(N1574="snížená",J1574,0)</f>
        <v>0</v>
      </c>
      <c r="BG1574" s="150">
        <f>IF(N1574="zákl. přenesená",J1574,0)</f>
        <v>0</v>
      </c>
      <c r="BH1574" s="150">
        <f>IF(N1574="sníž. přenesená",J1574,0)</f>
        <v>0</v>
      </c>
      <c r="BI1574" s="150">
        <f>IF(N1574="nulová",J1574,0)</f>
        <v>0</v>
      </c>
      <c r="BJ1574" s="17" t="s">
        <v>88</v>
      </c>
      <c r="BK1574" s="150">
        <f>ROUND(I1574*H1574,2)</f>
        <v>0</v>
      </c>
      <c r="BL1574" s="17" t="s">
        <v>346</v>
      </c>
      <c r="BM1574" s="149" t="s">
        <v>3500</v>
      </c>
    </row>
    <row r="1575" spans="2:65" s="1" customFormat="1" ht="39" x14ac:dyDescent="0.2">
      <c r="B1575" s="33"/>
      <c r="D1575" s="155" t="s">
        <v>318</v>
      </c>
      <c r="F1575" s="156" t="s">
        <v>3324</v>
      </c>
      <c r="I1575" s="153"/>
      <c r="L1575" s="33"/>
      <c r="M1575" s="154"/>
      <c r="T1575" s="57"/>
      <c r="AT1575" s="17" t="s">
        <v>318</v>
      </c>
      <c r="AU1575" s="17" t="s">
        <v>90</v>
      </c>
    </row>
    <row r="1576" spans="2:65" s="1" customFormat="1" ht="16.5" customHeight="1" x14ac:dyDescent="0.2">
      <c r="B1576" s="137"/>
      <c r="C1576" s="138" t="s">
        <v>3501</v>
      </c>
      <c r="D1576" s="138" t="s">
        <v>311</v>
      </c>
      <c r="E1576" s="139" t="s">
        <v>3502</v>
      </c>
      <c r="F1576" s="140" t="s">
        <v>3503</v>
      </c>
      <c r="G1576" s="141" t="s">
        <v>2542</v>
      </c>
      <c r="H1576" s="142">
        <v>3.5</v>
      </c>
      <c r="I1576" s="143"/>
      <c r="J1576" s="144">
        <f>ROUND(I1576*H1576,2)</f>
        <v>0</v>
      </c>
      <c r="K1576" s="140" t="s">
        <v>366</v>
      </c>
      <c r="L1576" s="33"/>
      <c r="M1576" s="145" t="s">
        <v>1</v>
      </c>
      <c r="N1576" s="146" t="s">
        <v>46</v>
      </c>
      <c r="P1576" s="147">
        <f>O1576*H1576</f>
        <v>0</v>
      </c>
      <c r="Q1576" s="147">
        <v>0</v>
      </c>
      <c r="R1576" s="147">
        <f>Q1576*H1576</f>
        <v>0</v>
      </c>
      <c r="S1576" s="147">
        <v>0</v>
      </c>
      <c r="T1576" s="148">
        <f>S1576*H1576</f>
        <v>0</v>
      </c>
      <c r="AR1576" s="149" t="s">
        <v>346</v>
      </c>
      <c r="AT1576" s="149" t="s">
        <v>311</v>
      </c>
      <c r="AU1576" s="149" t="s">
        <v>90</v>
      </c>
      <c r="AY1576" s="17" t="s">
        <v>309</v>
      </c>
      <c r="BE1576" s="150">
        <f>IF(N1576="základní",J1576,0)</f>
        <v>0</v>
      </c>
      <c r="BF1576" s="150">
        <f>IF(N1576="snížená",J1576,0)</f>
        <v>0</v>
      </c>
      <c r="BG1576" s="150">
        <f>IF(N1576="zákl. přenesená",J1576,0)</f>
        <v>0</v>
      </c>
      <c r="BH1576" s="150">
        <f>IF(N1576="sníž. přenesená",J1576,0)</f>
        <v>0</v>
      </c>
      <c r="BI1576" s="150">
        <f>IF(N1576="nulová",J1576,0)</f>
        <v>0</v>
      </c>
      <c r="BJ1576" s="17" t="s">
        <v>88</v>
      </c>
      <c r="BK1576" s="150">
        <f>ROUND(I1576*H1576,2)</f>
        <v>0</v>
      </c>
      <c r="BL1576" s="17" t="s">
        <v>346</v>
      </c>
      <c r="BM1576" s="149" t="s">
        <v>3504</v>
      </c>
    </row>
    <row r="1577" spans="2:65" s="1" customFormat="1" ht="39" x14ac:dyDescent="0.2">
      <c r="B1577" s="33"/>
      <c r="D1577" s="155" t="s">
        <v>318</v>
      </c>
      <c r="F1577" s="156" t="s">
        <v>3324</v>
      </c>
      <c r="I1577" s="153"/>
      <c r="L1577" s="33"/>
      <c r="M1577" s="154"/>
      <c r="T1577" s="57"/>
      <c r="AT1577" s="17" t="s">
        <v>318</v>
      </c>
      <c r="AU1577" s="17" t="s">
        <v>90</v>
      </c>
    </row>
    <row r="1578" spans="2:65" s="1" customFormat="1" ht="16.5" customHeight="1" x14ac:dyDescent="0.2">
      <c r="B1578" s="137"/>
      <c r="C1578" s="138" t="s">
        <v>3505</v>
      </c>
      <c r="D1578" s="138" t="s">
        <v>311</v>
      </c>
      <c r="E1578" s="139" t="s">
        <v>3506</v>
      </c>
      <c r="F1578" s="140" t="s">
        <v>3507</v>
      </c>
      <c r="G1578" s="141" t="s">
        <v>2542</v>
      </c>
      <c r="H1578" s="142">
        <v>18.11</v>
      </c>
      <c r="I1578" s="143"/>
      <c r="J1578" s="144">
        <f>ROUND(I1578*H1578,2)</f>
        <v>0</v>
      </c>
      <c r="K1578" s="140" t="s">
        <v>366</v>
      </c>
      <c r="L1578" s="33"/>
      <c r="M1578" s="145" t="s">
        <v>1</v>
      </c>
      <c r="N1578" s="146" t="s">
        <v>46</v>
      </c>
      <c r="P1578" s="147">
        <f>O1578*H1578</f>
        <v>0</v>
      </c>
      <c r="Q1578" s="147">
        <v>0</v>
      </c>
      <c r="R1578" s="147">
        <f>Q1578*H1578</f>
        <v>0</v>
      </c>
      <c r="S1578" s="147">
        <v>0</v>
      </c>
      <c r="T1578" s="148">
        <f>S1578*H1578</f>
        <v>0</v>
      </c>
      <c r="AR1578" s="149" t="s">
        <v>346</v>
      </c>
      <c r="AT1578" s="149" t="s">
        <v>311</v>
      </c>
      <c r="AU1578" s="149" t="s">
        <v>90</v>
      </c>
      <c r="AY1578" s="17" t="s">
        <v>309</v>
      </c>
      <c r="BE1578" s="150">
        <f>IF(N1578="základní",J1578,0)</f>
        <v>0</v>
      </c>
      <c r="BF1578" s="150">
        <f>IF(N1578="snížená",J1578,0)</f>
        <v>0</v>
      </c>
      <c r="BG1578" s="150">
        <f>IF(N1578="zákl. přenesená",J1578,0)</f>
        <v>0</v>
      </c>
      <c r="BH1578" s="150">
        <f>IF(N1578="sníž. přenesená",J1578,0)</f>
        <v>0</v>
      </c>
      <c r="BI1578" s="150">
        <f>IF(N1578="nulová",J1578,0)</f>
        <v>0</v>
      </c>
      <c r="BJ1578" s="17" t="s">
        <v>88</v>
      </c>
      <c r="BK1578" s="150">
        <f>ROUND(I1578*H1578,2)</f>
        <v>0</v>
      </c>
      <c r="BL1578" s="17" t="s">
        <v>346</v>
      </c>
      <c r="BM1578" s="149" t="s">
        <v>3508</v>
      </c>
    </row>
    <row r="1579" spans="2:65" s="1" customFormat="1" ht="39" x14ac:dyDescent="0.2">
      <c r="B1579" s="33"/>
      <c r="D1579" s="155" t="s">
        <v>318</v>
      </c>
      <c r="F1579" s="156" t="s">
        <v>3324</v>
      </c>
      <c r="I1579" s="153"/>
      <c r="L1579" s="33"/>
      <c r="M1579" s="154"/>
      <c r="T1579" s="57"/>
      <c r="AT1579" s="17" t="s">
        <v>318</v>
      </c>
      <c r="AU1579" s="17" t="s">
        <v>90</v>
      </c>
    </row>
    <row r="1580" spans="2:65" s="1" customFormat="1" ht="16.5" customHeight="1" x14ac:dyDescent="0.2">
      <c r="B1580" s="137"/>
      <c r="C1580" s="138" t="s">
        <v>3509</v>
      </c>
      <c r="D1580" s="138" t="s">
        <v>311</v>
      </c>
      <c r="E1580" s="139" t="s">
        <v>3510</v>
      </c>
      <c r="F1580" s="140" t="s">
        <v>3511</v>
      </c>
      <c r="G1580" s="141" t="s">
        <v>2542</v>
      </c>
      <c r="H1580" s="142">
        <v>4.8</v>
      </c>
      <c r="I1580" s="143"/>
      <c r="J1580" s="144">
        <f>ROUND(I1580*H1580,2)</f>
        <v>0</v>
      </c>
      <c r="K1580" s="140" t="s">
        <v>366</v>
      </c>
      <c r="L1580" s="33"/>
      <c r="M1580" s="145" t="s">
        <v>1</v>
      </c>
      <c r="N1580" s="146" t="s">
        <v>46</v>
      </c>
      <c r="P1580" s="147">
        <f>O1580*H1580</f>
        <v>0</v>
      </c>
      <c r="Q1580" s="147">
        <v>0</v>
      </c>
      <c r="R1580" s="147">
        <f>Q1580*H1580</f>
        <v>0</v>
      </c>
      <c r="S1580" s="147">
        <v>0</v>
      </c>
      <c r="T1580" s="148">
        <f>S1580*H1580</f>
        <v>0</v>
      </c>
      <c r="AR1580" s="149" t="s">
        <v>346</v>
      </c>
      <c r="AT1580" s="149" t="s">
        <v>311</v>
      </c>
      <c r="AU1580" s="149" t="s">
        <v>90</v>
      </c>
      <c r="AY1580" s="17" t="s">
        <v>309</v>
      </c>
      <c r="BE1580" s="150">
        <f>IF(N1580="základní",J1580,0)</f>
        <v>0</v>
      </c>
      <c r="BF1580" s="150">
        <f>IF(N1580="snížená",J1580,0)</f>
        <v>0</v>
      </c>
      <c r="BG1580" s="150">
        <f>IF(N1580="zákl. přenesená",J1580,0)</f>
        <v>0</v>
      </c>
      <c r="BH1580" s="150">
        <f>IF(N1580="sníž. přenesená",J1580,0)</f>
        <v>0</v>
      </c>
      <c r="BI1580" s="150">
        <f>IF(N1580="nulová",J1580,0)</f>
        <v>0</v>
      </c>
      <c r="BJ1580" s="17" t="s">
        <v>88</v>
      </c>
      <c r="BK1580" s="150">
        <f>ROUND(I1580*H1580,2)</f>
        <v>0</v>
      </c>
      <c r="BL1580" s="17" t="s">
        <v>346</v>
      </c>
      <c r="BM1580" s="149" t="s">
        <v>3512</v>
      </c>
    </row>
    <row r="1581" spans="2:65" s="1" customFormat="1" ht="39" x14ac:dyDescent="0.2">
      <c r="B1581" s="33"/>
      <c r="D1581" s="155" t="s">
        <v>318</v>
      </c>
      <c r="F1581" s="156" t="s">
        <v>3324</v>
      </c>
      <c r="I1581" s="153"/>
      <c r="L1581" s="33"/>
      <c r="M1581" s="154"/>
      <c r="T1581" s="57"/>
      <c r="AT1581" s="17" t="s">
        <v>318</v>
      </c>
      <c r="AU1581" s="17" t="s">
        <v>90</v>
      </c>
    </row>
    <row r="1582" spans="2:65" s="1" customFormat="1" ht="16.5" customHeight="1" x14ac:dyDescent="0.2">
      <c r="B1582" s="137"/>
      <c r="C1582" s="138" t="s">
        <v>3513</v>
      </c>
      <c r="D1582" s="138" t="s">
        <v>311</v>
      </c>
      <c r="E1582" s="139" t="s">
        <v>3514</v>
      </c>
      <c r="F1582" s="140" t="s">
        <v>3515</v>
      </c>
      <c r="G1582" s="141" t="s">
        <v>2542</v>
      </c>
      <c r="H1582" s="142">
        <v>10.43</v>
      </c>
      <c r="I1582" s="143"/>
      <c r="J1582" s="144">
        <f>ROUND(I1582*H1582,2)</f>
        <v>0</v>
      </c>
      <c r="K1582" s="140" t="s">
        <v>366</v>
      </c>
      <c r="L1582" s="33"/>
      <c r="M1582" s="145" t="s">
        <v>1</v>
      </c>
      <c r="N1582" s="146" t="s">
        <v>46</v>
      </c>
      <c r="P1582" s="147">
        <f>O1582*H1582</f>
        <v>0</v>
      </c>
      <c r="Q1582" s="147">
        <v>0</v>
      </c>
      <c r="R1582" s="147">
        <f>Q1582*H1582</f>
        <v>0</v>
      </c>
      <c r="S1582" s="147">
        <v>0</v>
      </c>
      <c r="T1582" s="148">
        <f>S1582*H1582</f>
        <v>0</v>
      </c>
      <c r="AR1582" s="149" t="s">
        <v>346</v>
      </c>
      <c r="AT1582" s="149" t="s">
        <v>311</v>
      </c>
      <c r="AU1582" s="149" t="s">
        <v>90</v>
      </c>
      <c r="AY1582" s="17" t="s">
        <v>309</v>
      </c>
      <c r="BE1582" s="150">
        <f>IF(N1582="základní",J1582,0)</f>
        <v>0</v>
      </c>
      <c r="BF1582" s="150">
        <f>IF(N1582="snížená",J1582,0)</f>
        <v>0</v>
      </c>
      <c r="BG1582" s="150">
        <f>IF(N1582="zákl. přenesená",J1582,0)</f>
        <v>0</v>
      </c>
      <c r="BH1582" s="150">
        <f>IF(N1582="sníž. přenesená",J1582,0)</f>
        <v>0</v>
      </c>
      <c r="BI1582" s="150">
        <f>IF(N1582="nulová",J1582,0)</f>
        <v>0</v>
      </c>
      <c r="BJ1582" s="17" t="s">
        <v>88</v>
      </c>
      <c r="BK1582" s="150">
        <f>ROUND(I1582*H1582,2)</f>
        <v>0</v>
      </c>
      <c r="BL1582" s="17" t="s">
        <v>346</v>
      </c>
      <c r="BM1582" s="149" t="s">
        <v>3516</v>
      </c>
    </row>
    <row r="1583" spans="2:65" s="1" customFormat="1" ht="39" x14ac:dyDescent="0.2">
      <c r="B1583" s="33"/>
      <c r="D1583" s="155" t="s">
        <v>318</v>
      </c>
      <c r="F1583" s="156" t="s">
        <v>3324</v>
      </c>
      <c r="I1583" s="153"/>
      <c r="L1583" s="33"/>
      <c r="M1583" s="154"/>
      <c r="T1583" s="57"/>
      <c r="AT1583" s="17" t="s">
        <v>318</v>
      </c>
      <c r="AU1583" s="17" t="s">
        <v>90</v>
      </c>
    </row>
    <row r="1584" spans="2:65" s="1" customFormat="1" ht="16.5" customHeight="1" x14ac:dyDescent="0.2">
      <c r="B1584" s="137"/>
      <c r="C1584" s="138" t="s">
        <v>3517</v>
      </c>
      <c r="D1584" s="138" t="s">
        <v>311</v>
      </c>
      <c r="E1584" s="139" t="s">
        <v>3518</v>
      </c>
      <c r="F1584" s="140" t="s">
        <v>3519</v>
      </c>
      <c r="G1584" s="141" t="s">
        <v>2542</v>
      </c>
      <c r="H1584" s="142">
        <v>10.43</v>
      </c>
      <c r="I1584" s="143"/>
      <c r="J1584" s="144">
        <f>ROUND(I1584*H1584,2)</f>
        <v>0</v>
      </c>
      <c r="K1584" s="140" t="s">
        <v>366</v>
      </c>
      <c r="L1584" s="33"/>
      <c r="M1584" s="145" t="s">
        <v>1</v>
      </c>
      <c r="N1584" s="146" t="s">
        <v>46</v>
      </c>
      <c r="P1584" s="147">
        <f>O1584*H1584</f>
        <v>0</v>
      </c>
      <c r="Q1584" s="147">
        <v>0</v>
      </c>
      <c r="R1584" s="147">
        <f>Q1584*H1584</f>
        <v>0</v>
      </c>
      <c r="S1584" s="147">
        <v>0</v>
      </c>
      <c r="T1584" s="148">
        <f>S1584*H1584</f>
        <v>0</v>
      </c>
      <c r="AR1584" s="149" t="s">
        <v>346</v>
      </c>
      <c r="AT1584" s="149" t="s">
        <v>311</v>
      </c>
      <c r="AU1584" s="149" t="s">
        <v>90</v>
      </c>
      <c r="AY1584" s="17" t="s">
        <v>309</v>
      </c>
      <c r="BE1584" s="150">
        <f>IF(N1584="základní",J1584,0)</f>
        <v>0</v>
      </c>
      <c r="BF1584" s="150">
        <f>IF(N1584="snížená",J1584,0)</f>
        <v>0</v>
      </c>
      <c r="BG1584" s="150">
        <f>IF(N1584="zákl. přenesená",J1584,0)</f>
        <v>0</v>
      </c>
      <c r="BH1584" s="150">
        <f>IF(N1584="sníž. přenesená",J1584,0)</f>
        <v>0</v>
      </c>
      <c r="BI1584" s="150">
        <f>IF(N1584="nulová",J1584,0)</f>
        <v>0</v>
      </c>
      <c r="BJ1584" s="17" t="s">
        <v>88</v>
      </c>
      <c r="BK1584" s="150">
        <f>ROUND(I1584*H1584,2)</f>
        <v>0</v>
      </c>
      <c r="BL1584" s="17" t="s">
        <v>346</v>
      </c>
      <c r="BM1584" s="149" t="s">
        <v>3520</v>
      </c>
    </row>
    <row r="1585" spans="2:65" s="1" customFormat="1" ht="39" x14ac:dyDescent="0.2">
      <c r="B1585" s="33"/>
      <c r="D1585" s="155" t="s">
        <v>318</v>
      </c>
      <c r="F1585" s="156" t="s">
        <v>3324</v>
      </c>
      <c r="I1585" s="153"/>
      <c r="L1585" s="33"/>
      <c r="M1585" s="154"/>
      <c r="T1585" s="57"/>
      <c r="AT1585" s="17" t="s">
        <v>318</v>
      </c>
      <c r="AU1585" s="17" t="s">
        <v>90</v>
      </c>
    </row>
    <row r="1586" spans="2:65" s="1" customFormat="1" ht="16.5" customHeight="1" x14ac:dyDescent="0.2">
      <c r="B1586" s="137"/>
      <c r="C1586" s="138" t="s">
        <v>3521</v>
      </c>
      <c r="D1586" s="138" t="s">
        <v>311</v>
      </c>
      <c r="E1586" s="139" t="s">
        <v>3522</v>
      </c>
      <c r="F1586" s="140" t="s">
        <v>3523</v>
      </c>
      <c r="G1586" s="141" t="s">
        <v>2542</v>
      </c>
      <c r="H1586" s="142">
        <v>3.5350000000000001</v>
      </c>
      <c r="I1586" s="143"/>
      <c r="J1586" s="144">
        <f>ROUND(I1586*H1586,2)</f>
        <v>0</v>
      </c>
      <c r="K1586" s="140" t="s">
        <v>366</v>
      </c>
      <c r="L1586" s="33"/>
      <c r="M1586" s="145" t="s">
        <v>1</v>
      </c>
      <c r="N1586" s="146" t="s">
        <v>46</v>
      </c>
      <c r="P1586" s="147">
        <f>O1586*H1586</f>
        <v>0</v>
      </c>
      <c r="Q1586" s="147">
        <v>0</v>
      </c>
      <c r="R1586" s="147">
        <f>Q1586*H1586</f>
        <v>0</v>
      </c>
      <c r="S1586" s="147">
        <v>0</v>
      </c>
      <c r="T1586" s="148">
        <f>S1586*H1586</f>
        <v>0</v>
      </c>
      <c r="AR1586" s="149" t="s">
        <v>346</v>
      </c>
      <c r="AT1586" s="149" t="s">
        <v>311</v>
      </c>
      <c r="AU1586" s="149" t="s">
        <v>90</v>
      </c>
      <c r="AY1586" s="17" t="s">
        <v>309</v>
      </c>
      <c r="BE1586" s="150">
        <f>IF(N1586="základní",J1586,0)</f>
        <v>0</v>
      </c>
      <c r="BF1586" s="150">
        <f>IF(N1586="snížená",J1586,0)</f>
        <v>0</v>
      </c>
      <c r="BG1586" s="150">
        <f>IF(N1586="zákl. přenesená",J1586,0)</f>
        <v>0</v>
      </c>
      <c r="BH1586" s="150">
        <f>IF(N1586="sníž. přenesená",J1586,0)</f>
        <v>0</v>
      </c>
      <c r="BI1586" s="150">
        <f>IF(N1586="nulová",J1586,0)</f>
        <v>0</v>
      </c>
      <c r="BJ1586" s="17" t="s">
        <v>88</v>
      </c>
      <c r="BK1586" s="150">
        <f>ROUND(I1586*H1586,2)</f>
        <v>0</v>
      </c>
      <c r="BL1586" s="17" t="s">
        <v>346</v>
      </c>
      <c r="BM1586" s="149" t="s">
        <v>3524</v>
      </c>
    </row>
    <row r="1587" spans="2:65" s="1" customFormat="1" ht="39" x14ac:dyDescent="0.2">
      <c r="B1587" s="33"/>
      <c r="D1587" s="155" t="s">
        <v>318</v>
      </c>
      <c r="F1587" s="156" t="s">
        <v>3324</v>
      </c>
      <c r="I1587" s="153"/>
      <c r="L1587" s="33"/>
      <c r="M1587" s="154"/>
      <c r="T1587" s="57"/>
      <c r="AT1587" s="17" t="s">
        <v>318</v>
      </c>
      <c r="AU1587" s="17" t="s">
        <v>90</v>
      </c>
    </row>
    <row r="1588" spans="2:65" s="1" customFormat="1" ht="16.5" customHeight="1" x14ac:dyDescent="0.2">
      <c r="B1588" s="137"/>
      <c r="C1588" s="138" t="s">
        <v>3525</v>
      </c>
      <c r="D1588" s="138" t="s">
        <v>311</v>
      </c>
      <c r="E1588" s="139" t="s">
        <v>3526</v>
      </c>
      <c r="F1588" s="140" t="s">
        <v>3527</v>
      </c>
      <c r="G1588" s="141" t="s">
        <v>2542</v>
      </c>
      <c r="H1588" s="142">
        <v>10.585000000000001</v>
      </c>
      <c r="I1588" s="143"/>
      <c r="J1588" s="144">
        <f>ROUND(I1588*H1588,2)</f>
        <v>0</v>
      </c>
      <c r="K1588" s="140" t="s">
        <v>366</v>
      </c>
      <c r="L1588" s="33"/>
      <c r="M1588" s="145" t="s">
        <v>1</v>
      </c>
      <c r="N1588" s="146" t="s">
        <v>46</v>
      </c>
      <c r="P1588" s="147">
        <f>O1588*H1588</f>
        <v>0</v>
      </c>
      <c r="Q1588" s="147">
        <v>0</v>
      </c>
      <c r="R1588" s="147">
        <f>Q1588*H1588</f>
        <v>0</v>
      </c>
      <c r="S1588" s="147">
        <v>0</v>
      </c>
      <c r="T1588" s="148">
        <f>S1588*H1588</f>
        <v>0</v>
      </c>
      <c r="AR1588" s="149" t="s">
        <v>346</v>
      </c>
      <c r="AT1588" s="149" t="s">
        <v>311</v>
      </c>
      <c r="AU1588" s="149" t="s">
        <v>90</v>
      </c>
      <c r="AY1588" s="17" t="s">
        <v>309</v>
      </c>
      <c r="BE1588" s="150">
        <f>IF(N1588="základní",J1588,0)</f>
        <v>0</v>
      </c>
      <c r="BF1588" s="150">
        <f>IF(N1588="snížená",J1588,0)</f>
        <v>0</v>
      </c>
      <c r="BG1588" s="150">
        <f>IF(N1588="zákl. přenesená",J1588,0)</f>
        <v>0</v>
      </c>
      <c r="BH1588" s="150">
        <f>IF(N1588="sníž. přenesená",J1588,0)</f>
        <v>0</v>
      </c>
      <c r="BI1588" s="150">
        <f>IF(N1588="nulová",J1588,0)</f>
        <v>0</v>
      </c>
      <c r="BJ1588" s="17" t="s">
        <v>88</v>
      </c>
      <c r="BK1588" s="150">
        <f>ROUND(I1588*H1588,2)</f>
        <v>0</v>
      </c>
      <c r="BL1588" s="17" t="s">
        <v>346</v>
      </c>
      <c r="BM1588" s="149" t="s">
        <v>3528</v>
      </c>
    </row>
    <row r="1589" spans="2:65" s="1" customFormat="1" ht="39" x14ac:dyDescent="0.2">
      <c r="B1589" s="33"/>
      <c r="D1589" s="155" t="s">
        <v>318</v>
      </c>
      <c r="F1589" s="156" t="s">
        <v>3324</v>
      </c>
      <c r="I1589" s="153"/>
      <c r="L1589" s="33"/>
      <c r="M1589" s="154"/>
      <c r="T1589" s="57"/>
      <c r="AT1589" s="17" t="s">
        <v>318</v>
      </c>
      <c r="AU1589" s="17" t="s">
        <v>90</v>
      </c>
    </row>
    <row r="1590" spans="2:65" s="1" customFormat="1" ht="16.5" customHeight="1" x14ac:dyDescent="0.2">
      <c r="B1590" s="137"/>
      <c r="C1590" s="138" t="s">
        <v>3529</v>
      </c>
      <c r="D1590" s="138" t="s">
        <v>311</v>
      </c>
      <c r="E1590" s="139" t="s">
        <v>3530</v>
      </c>
      <c r="F1590" s="140" t="s">
        <v>3531</v>
      </c>
      <c r="G1590" s="141" t="s">
        <v>2542</v>
      </c>
      <c r="H1590" s="142">
        <v>4.42</v>
      </c>
      <c r="I1590" s="143"/>
      <c r="J1590" s="144">
        <f>ROUND(I1590*H1590,2)</f>
        <v>0</v>
      </c>
      <c r="K1590" s="140" t="s">
        <v>366</v>
      </c>
      <c r="L1590" s="33"/>
      <c r="M1590" s="145" t="s">
        <v>1</v>
      </c>
      <c r="N1590" s="146" t="s">
        <v>46</v>
      </c>
      <c r="P1590" s="147">
        <f>O1590*H1590</f>
        <v>0</v>
      </c>
      <c r="Q1590" s="147">
        <v>0</v>
      </c>
      <c r="R1590" s="147">
        <f>Q1590*H1590</f>
        <v>0</v>
      </c>
      <c r="S1590" s="147">
        <v>0</v>
      </c>
      <c r="T1590" s="148">
        <f>S1590*H1590</f>
        <v>0</v>
      </c>
      <c r="AR1590" s="149" t="s">
        <v>346</v>
      </c>
      <c r="AT1590" s="149" t="s">
        <v>311</v>
      </c>
      <c r="AU1590" s="149" t="s">
        <v>90</v>
      </c>
      <c r="AY1590" s="17" t="s">
        <v>309</v>
      </c>
      <c r="BE1590" s="150">
        <f>IF(N1590="základní",J1590,0)</f>
        <v>0</v>
      </c>
      <c r="BF1590" s="150">
        <f>IF(N1590="snížená",J1590,0)</f>
        <v>0</v>
      </c>
      <c r="BG1590" s="150">
        <f>IF(N1590="zákl. přenesená",J1590,0)</f>
        <v>0</v>
      </c>
      <c r="BH1590" s="150">
        <f>IF(N1590="sníž. přenesená",J1590,0)</f>
        <v>0</v>
      </c>
      <c r="BI1590" s="150">
        <f>IF(N1590="nulová",J1590,0)</f>
        <v>0</v>
      </c>
      <c r="BJ1590" s="17" t="s">
        <v>88</v>
      </c>
      <c r="BK1590" s="150">
        <f>ROUND(I1590*H1590,2)</f>
        <v>0</v>
      </c>
      <c r="BL1590" s="17" t="s">
        <v>346</v>
      </c>
      <c r="BM1590" s="149" t="s">
        <v>3532</v>
      </c>
    </row>
    <row r="1591" spans="2:65" s="1" customFormat="1" ht="39" x14ac:dyDescent="0.2">
      <c r="B1591" s="33"/>
      <c r="D1591" s="155" t="s">
        <v>318</v>
      </c>
      <c r="F1591" s="156" t="s">
        <v>3324</v>
      </c>
      <c r="I1591" s="153"/>
      <c r="L1591" s="33"/>
      <c r="M1591" s="154"/>
      <c r="T1591" s="57"/>
      <c r="AT1591" s="17" t="s">
        <v>318</v>
      </c>
      <c r="AU1591" s="17" t="s">
        <v>90</v>
      </c>
    </row>
    <row r="1592" spans="2:65" s="1" customFormat="1" ht="16.5" customHeight="1" x14ac:dyDescent="0.2">
      <c r="B1592" s="137"/>
      <c r="C1592" s="138" t="s">
        <v>3533</v>
      </c>
      <c r="D1592" s="138" t="s">
        <v>311</v>
      </c>
      <c r="E1592" s="139" t="s">
        <v>3534</v>
      </c>
      <c r="F1592" s="140" t="s">
        <v>3535</v>
      </c>
      <c r="G1592" s="141" t="s">
        <v>2542</v>
      </c>
      <c r="H1592" s="142">
        <v>4.7649999999999997</v>
      </c>
      <c r="I1592" s="143"/>
      <c r="J1592" s="144">
        <f>ROUND(I1592*H1592,2)</f>
        <v>0</v>
      </c>
      <c r="K1592" s="140" t="s">
        <v>366</v>
      </c>
      <c r="L1592" s="33"/>
      <c r="M1592" s="145" t="s">
        <v>1</v>
      </c>
      <c r="N1592" s="146" t="s">
        <v>46</v>
      </c>
      <c r="P1592" s="147">
        <f>O1592*H1592</f>
        <v>0</v>
      </c>
      <c r="Q1592" s="147">
        <v>0</v>
      </c>
      <c r="R1592" s="147">
        <f>Q1592*H1592</f>
        <v>0</v>
      </c>
      <c r="S1592" s="147">
        <v>0</v>
      </c>
      <c r="T1592" s="148">
        <f>S1592*H1592</f>
        <v>0</v>
      </c>
      <c r="AR1592" s="149" t="s">
        <v>346</v>
      </c>
      <c r="AT1592" s="149" t="s">
        <v>311</v>
      </c>
      <c r="AU1592" s="149" t="s">
        <v>90</v>
      </c>
      <c r="AY1592" s="17" t="s">
        <v>309</v>
      </c>
      <c r="BE1592" s="150">
        <f>IF(N1592="základní",J1592,0)</f>
        <v>0</v>
      </c>
      <c r="BF1592" s="150">
        <f>IF(N1592="snížená",J1592,0)</f>
        <v>0</v>
      </c>
      <c r="BG1592" s="150">
        <f>IF(N1592="zákl. přenesená",J1592,0)</f>
        <v>0</v>
      </c>
      <c r="BH1592" s="150">
        <f>IF(N1592="sníž. přenesená",J1592,0)</f>
        <v>0</v>
      </c>
      <c r="BI1592" s="150">
        <f>IF(N1592="nulová",J1592,0)</f>
        <v>0</v>
      </c>
      <c r="BJ1592" s="17" t="s">
        <v>88</v>
      </c>
      <c r="BK1592" s="150">
        <f>ROUND(I1592*H1592,2)</f>
        <v>0</v>
      </c>
      <c r="BL1592" s="17" t="s">
        <v>346</v>
      </c>
      <c r="BM1592" s="149" t="s">
        <v>3536</v>
      </c>
    </row>
    <row r="1593" spans="2:65" s="1" customFormat="1" ht="39" x14ac:dyDescent="0.2">
      <c r="B1593" s="33"/>
      <c r="D1593" s="155" t="s">
        <v>318</v>
      </c>
      <c r="F1593" s="156" t="s">
        <v>3324</v>
      </c>
      <c r="I1593" s="153"/>
      <c r="L1593" s="33"/>
      <c r="M1593" s="154"/>
      <c r="T1593" s="57"/>
      <c r="AT1593" s="17" t="s">
        <v>318</v>
      </c>
      <c r="AU1593" s="17" t="s">
        <v>90</v>
      </c>
    </row>
    <row r="1594" spans="2:65" s="1" customFormat="1" ht="16.5" customHeight="1" x14ac:dyDescent="0.2">
      <c r="B1594" s="137"/>
      <c r="C1594" s="138" t="s">
        <v>3537</v>
      </c>
      <c r="D1594" s="138" t="s">
        <v>311</v>
      </c>
      <c r="E1594" s="139" t="s">
        <v>3538</v>
      </c>
      <c r="F1594" s="140" t="s">
        <v>3539</v>
      </c>
      <c r="G1594" s="141" t="s">
        <v>2542</v>
      </c>
      <c r="H1594" s="142">
        <v>9.34</v>
      </c>
      <c r="I1594" s="143"/>
      <c r="J1594" s="144">
        <f>ROUND(I1594*H1594,2)</f>
        <v>0</v>
      </c>
      <c r="K1594" s="140" t="s">
        <v>366</v>
      </c>
      <c r="L1594" s="33"/>
      <c r="M1594" s="145" t="s">
        <v>1</v>
      </c>
      <c r="N1594" s="146" t="s">
        <v>46</v>
      </c>
      <c r="P1594" s="147">
        <f>O1594*H1594</f>
        <v>0</v>
      </c>
      <c r="Q1594" s="147">
        <v>0</v>
      </c>
      <c r="R1594" s="147">
        <f>Q1594*H1594</f>
        <v>0</v>
      </c>
      <c r="S1594" s="147">
        <v>0</v>
      </c>
      <c r="T1594" s="148">
        <f>S1594*H1594</f>
        <v>0</v>
      </c>
      <c r="AR1594" s="149" t="s">
        <v>346</v>
      </c>
      <c r="AT1594" s="149" t="s">
        <v>311</v>
      </c>
      <c r="AU1594" s="149" t="s">
        <v>90</v>
      </c>
      <c r="AY1594" s="17" t="s">
        <v>309</v>
      </c>
      <c r="BE1594" s="150">
        <f>IF(N1594="základní",J1594,0)</f>
        <v>0</v>
      </c>
      <c r="BF1594" s="150">
        <f>IF(N1594="snížená",J1594,0)</f>
        <v>0</v>
      </c>
      <c r="BG1594" s="150">
        <f>IF(N1594="zákl. přenesená",J1594,0)</f>
        <v>0</v>
      </c>
      <c r="BH1594" s="150">
        <f>IF(N1594="sníž. přenesená",J1594,0)</f>
        <v>0</v>
      </c>
      <c r="BI1594" s="150">
        <f>IF(N1594="nulová",J1594,0)</f>
        <v>0</v>
      </c>
      <c r="BJ1594" s="17" t="s">
        <v>88</v>
      </c>
      <c r="BK1594" s="150">
        <f>ROUND(I1594*H1594,2)</f>
        <v>0</v>
      </c>
      <c r="BL1594" s="17" t="s">
        <v>346</v>
      </c>
      <c r="BM1594" s="149" t="s">
        <v>3540</v>
      </c>
    </row>
    <row r="1595" spans="2:65" s="1" customFormat="1" ht="39" x14ac:dyDescent="0.2">
      <c r="B1595" s="33"/>
      <c r="D1595" s="155" t="s">
        <v>318</v>
      </c>
      <c r="F1595" s="156" t="s">
        <v>3324</v>
      </c>
      <c r="I1595" s="153"/>
      <c r="L1595" s="33"/>
      <c r="M1595" s="154"/>
      <c r="T1595" s="57"/>
      <c r="AT1595" s="17" t="s">
        <v>318</v>
      </c>
      <c r="AU1595" s="17" t="s">
        <v>90</v>
      </c>
    </row>
    <row r="1596" spans="2:65" s="1" customFormat="1" ht="16.5" customHeight="1" x14ac:dyDescent="0.2">
      <c r="B1596" s="137"/>
      <c r="C1596" s="138" t="s">
        <v>3541</v>
      </c>
      <c r="D1596" s="138" t="s">
        <v>311</v>
      </c>
      <c r="E1596" s="139" t="s">
        <v>3542</v>
      </c>
      <c r="F1596" s="140" t="s">
        <v>3543</v>
      </c>
      <c r="G1596" s="141" t="s">
        <v>2542</v>
      </c>
      <c r="H1596" s="142">
        <v>18.905000000000001</v>
      </c>
      <c r="I1596" s="143"/>
      <c r="J1596" s="144">
        <f>ROUND(I1596*H1596,2)</f>
        <v>0</v>
      </c>
      <c r="K1596" s="140" t="s">
        <v>366</v>
      </c>
      <c r="L1596" s="33"/>
      <c r="M1596" s="145" t="s">
        <v>1</v>
      </c>
      <c r="N1596" s="146" t="s">
        <v>46</v>
      </c>
      <c r="P1596" s="147">
        <f>O1596*H1596</f>
        <v>0</v>
      </c>
      <c r="Q1596" s="147">
        <v>0</v>
      </c>
      <c r="R1596" s="147">
        <f>Q1596*H1596</f>
        <v>0</v>
      </c>
      <c r="S1596" s="147">
        <v>0</v>
      </c>
      <c r="T1596" s="148">
        <f>S1596*H1596</f>
        <v>0</v>
      </c>
      <c r="AR1596" s="149" t="s">
        <v>346</v>
      </c>
      <c r="AT1596" s="149" t="s">
        <v>311</v>
      </c>
      <c r="AU1596" s="149" t="s">
        <v>90</v>
      </c>
      <c r="AY1596" s="17" t="s">
        <v>309</v>
      </c>
      <c r="BE1596" s="150">
        <f>IF(N1596="základní",J1596,0)</f>
        <v>0</v>
      </c>
      <c r="BF1596" s="150">
        <f>IF(N1596="snížená",J1596,0)</f>
        <v>0</v>
      </c>
      <c r="BG1596" s="150">
        <f>IF(N1596="zákl. přenesená",J1596,0)</f>
        <v>0</v>
      </c>
      <c r="BH1596" s="150">
        <f>IF(N1596="sníž. přenesená",J1596,0)</f>
        <v>0</v>
      </c>
      <c r="BI1596" s="150">
        <f>IF(N1596="nulová",J1596,0)</f>
        <v>0</v>
      </c>
      <c r="BJ1596" s="17" t="s">
        <v>88</v>
      </c>
      <c r="BK1596" s="150">
        <f>ROUND(I1596*H1596,2)</f>
        <v>0</v>
      </c>
      <c r="BL1596" s="17" t="s">
        <v>346</v>
      </c>
      <c r="BM1596" s="149" t="s">
        <v>3544</v>
      </c>
    </row>
    <row r="1597" spans="2:65" s="1" customFormat="1" ht="39" x14ac:dyDescent="0.2">
      <c r="B1597" s="33"/>
      <c r="D1597" s="155" t="s">
        <v>318</v>
      </c>
      <c r="F1597" s="156" t="s">
        <v>3324</v>
      </c>
      <c r="I1597" s="153"/>
      <c r="L1597" s="33"/>
      <c r="M1597" s="154"/>
      <c r="T1597" s="57"/>
      <c r="AT1597" s="17" t="s">
        <v>318</v>
      </c>
      <c r="AU1597" s="17" t="s">
        <v>90</v>
      </c>
    </row>
    <row r="1598" spans="2:65" s="1" customFormat="1" ht="16.5" customHeight="1" x14ac:dyDescent="0.2">
      <c r="B1598" s="137"/>
      <c r="C1598" s="138" t="s">
        <v>3545</v>
      </c>
      <c r="D1598" s="138" t="s">
        <v>311</v>
      </c>
      <c r="E1598" s="139" t="s">
        <v>3546</v>
      </c>
      <c r="F1598" s="140" t="s">
        <v>3547</v>
      </c>
      <c r="G1598" s="141" t="s">
        <v>2542</v>
      </c>
      <c r="H1598" s="142">
        <v>10.24</v>
      </c>
      <c r="I1598" s="143"/>
      <c r="J1598" s="144">
        <f>ROUND(I1598*H1598,2)</f>
        <v>0</v>
      </c>
      <c r="K1598" s="140" t="s">
        <v>366</v>
      </c>
      <c r="L1598" s="33"/>
      <c r="M1598" s="145" t="s">
        <v>1</v>
      </c>
      <c r="N1598" s="146" t="s">
        <v>46</v>
      </c>
      <c r="P1598" s="147">
        <f>O1598*H1598</f>
        <v>0</v>
      </c>
      <c r="Q1598" s="147">
        <v>0</v>
      </c>
      <c r="R1598" s="147">
        <f>Q1598*H1598</f>
        <v>0</v>
      </c>
      <c r="S1598" s="147">
        <v>0</v>
      </c>
      <c r="T1598" s="148">
        <f>S1598*H1598</f>
        <v>0</v>
      </c>
      <c r="AR1598" s="149" t="s">
        <v>346</v>
      </c>
      <c r="AT1598" s="149" t="s">
        <v>311</v>
      </c>
      <c r="AU1598" s="149" t="s">
        <v>90</v>
      </c>
      <c r="AY1598" s="17" t="s">
        <v>309</v>
      </c>
      <c r="BE1598" s="150">
        <f>IF(N1598="základní",J1598,0)</f>
        <v>0</v>
      </c>
      <c r="BF1598" s="150">
        <f>IF(N1598="snížená",J1598,0)</f>
        <v>0</v>
      </c>
      <c r="BG1598" s="150">
        <f>IF(N1598="zákl. přenesená",J1598,0)</f>
        <v>0</v>
      </c>
      <c r="BH1598" s="150">
        <f>IF(N1598="sníž. přenesená",J1598,0)</f>
        <v>0</v>
      </c>
      <c r="BI1598" s="150">
        <f>IF(N1598="nulová",J1598,0)</f>
        <v>0</v>
      </c>
      <c r="BJ1598" s="17" t="s">
        <v>88</v>
      </c>
      <c r="BK1598" s="150">
        <f>ROUND(I1598*H1598,2)</f>
        <v>0</v>
      </c>
      <c r="BL1598" s="17" t="s">
        <v>346</v>
      </c>
      <c r="BM1598" s="149" t="s">
        <v>3548</v>
      </c>
    </row>
    <row r="1599" spans="2:65" s="1" customFormat="1" ht="39" x14ac:dyDescent="0.2">
      <c r="B1599" s="33"/>
      <c r="D1599" s="155" t="s">
        <v>318</v>
      </c>
      <c r="F1599" s="156" t="s">
        <v>3324</v>
      </c>
      <c r="I1599" s="153"/>
      <c r="L1599" s="33"/>
      <c r="M1599" s="154"/>
      <c r="T1599" s="57"/>
      <c r="AT1599" s="17" t="s">
        <v>318</v>
      </c>
      <c r="AU1599" s="17" t="s">
        <v>90</v>
      </c>
    </row>
    <row r="1600" spans="2:65" s="1" customFormat="1" ht="16.5" customHeight="1" x14ac:dyDescent="0.2">
      <c r="B1600" s="137"/>
      <c r="C1600" s="138" t="s">
        <v>3549</v>
      </c>
      <c r="D1600" s="138" t="s">
        <v>311</v>
      </c>
      <c r="E1600" s="139" t="s">
        <v>3550</v>
      </c>
      <c r="F1600" s="140" t="s">
        <v>3551</v>
      </c>
      <c r="G1600" s="141" t="s">
        <v>2702</v>
      </c>
      <c r="H1600" s="142">
        <v>1</v>
      </c>
      <c r="I1600" s="143"/>
      <c r="J1600" s="144">
        <f>ROUND(I1600*H1600,2)</f>
        <v>0</v>
      </c>
      <c r="K1600" s="140" t="s">
        <v>366</v>
      </c>
      <c r="L1600" s="33"/>
      <c r="M1600" s="145" t="s">
        <v>1</v>
      </c>
      <c r="N1600" s="146" t="s">
        <v>46</v>
      </c>
      <c r="P1600" s="147">
        <f>O1600*H1600</f>
        <v>0</v>
      </c>
      <c r="Q1600" s="147">
        <v>0</v>
      </c>
      <c r="R1600" s="147">
        <f>Q1600*H1600</f>
        <v>0</v>
      </c>
      <c r="S1600" s="147">
        <v>0</v>
      </c>
      <c r="T1600" s="148">
        <f>S1600*H1600</f>
        <v>0</v>
      </c>
      <c r="AR1600" s="149" t="s">
        <v>346</v>
      </c>
      <c r="AT1600" s="149" t="s">
        <v>311</v>
      </c>
      <c r="AU1600" s="149" t="s">
        <v>90</v>
      </c>
      <c r="AY1600" s="17" t="s">
        <v>309</v>
      </c>
      <c r="BE1600" s="150">
        <f>IF(N1600="základní",J1600,0)</f>
        <v>0</v>
      </c>
      <c r="BF1600" s="150">
        <f>IF(N1600="snížená",J1600,0)</f>
        <v>0</v>
      </c>
      <c r="BG1600" s="150">
        <f>IF(N1600="zákl. přenesená",J1600,0)</f>
        <v>0</v>
      </c>
      <c r="BH1600" s="150">
        <f>IF(N1600="sníž. přenesená",J1600,0)</f>
        <v>0</v>
      </c>
      <c r="BI1600" s="150">
        <f>IF(N1600="nulová",J1600,0)</f>
        <v>0</v>
      </c>
      <c r="BJ1600" s="17" t="s">
        <v>88</v>
      </c>
      <c r="BK1600" s="150">
        <f>ROUND(I1600*H1600,2)</f>
        <v>0</v>
      </c>
      <c r="BL1600" s="17" t="s">
        <v>346</v>
      </c>
      <c r="BM1600" s="149" t="s">
        <v>3552</v>
      </c>
    </row>
    <row r="1601" spans="2:65" s="1" customFormat="1" ht="39" x14ac:dyDescent="0.2">
      <c r="B1601" s="33"/>
      <c r="D1601" s="155" t="s">
        <v>318</v>
      </c>
      <c r="F1601" s="156" t="s">
        <v>3324</v>
      </c>
      <c r="I1601" s="153"/>
      <c r="L1601" s="33"/>
      <c r="M1601" s="154"/>
      <c r="T1601" s="57"/>
      <c r="AT1601" s="17" t="s">
        <v>318</v>
      </c>
      <c r="AU1601" s="17" t="s">
        <v>90</v>
      </c>
    </row>
    <row r="1602" spans="2:65" s="1" customFormat="1" ht="16.5" customHeight="1" x14ac:dyDescent="0.2">
      <c r="B1602" s="137"/>
      <c r="C1602" s="138" t="s">
        <v>3553</v>
      </c>
      <c r="D1602" s="138" t="s">
        <v>311</v>
      </c>
      <c r="E1602" s="139" t="s">
        <v>3554</v>
      </c>
      <c r="F1602" s="140" t="s">
        <v>3555</v>
      </c>
      <c r="G1602" s="141" t="s">
        <v>2702</v>
      </c>
      <c r="H1602" s="142">
        <v>1</v>
      </c>
      <c r="I1602" s="143"/>
      <c r="J1602" s="144">
        <f>ROUND(I1602*H1602,2)</f>
        <v>0</v>
      </c>
      <c r="K1602" s="140" t="s">
        <v>366</v>
      </c>
      <c r="L1602" s="33"/>
      <c r="M1602" s="145" t="s">
        <v>1</v>
      </c>
      <c r="N1602" s="146" t="s">
        <v>46</v>
      </c>
      <c r="P1602" s="147">
        <f>O1602*H1602</f>
        <v>0</v>
      </c>
      <c r="Q1602" s="147">
        <v>0</v>
      </c>
      <c r="R1602" s="147">
        <f>Q1602*H1602</f>
        <v>0</v>
      </c>
      <c r="S1602" s="147">
        <v>0</v>
      </c>
      <c r="T1602" s="148">
        <f>S1602*H1602</f>
        <v>0</v>
      </c>
      <c r="AR1602" s="149" t="s">
        <v>346</v>
      </c>
      <c r="AT1602" s="149" t="s">
        <v>311</v>
      </c>
      <c r="AU1602" s="149" t="s">
        <v>90</v>
      </c>
      <c r="AY1602" s="17" t="s">
        <v>309</v>
      </c>
      <c r="BE1602" s="150">
        <f>IF(N1602="základní",J1602,0)</f>
        <v>0</v>
      </c>
      <c r="BF1602" s="150">
        <f>IF(N1602="snížená",J1602,0)</f>
        <v>0</v>
      </c>
      <c r="BG1602" s="150">
        <f>IF(N1602="zákl. přenesená",J1602,0)</f>
        <v>0</v>
      </c>
      <c r="BH1602" s="150">
        <f>IF(N1602="sníž. přenesená",J1602,0)</f>
        <v>0</v>
      </c>
      <c r="BI1602" s="150">
        <f>IF(N1602="nulová",J1602,0)</f>
        <v>0</v>
      </c>
      <c r="BJ1602" s="17" t="s">
        <v>88</v>
      </c>
      <c r="BK1602" s="150">
        <f>ROUND(I1602*H1602,2)</f>
        <v>0</v>
      </c>
      <c r="BL1602" s="17" t="s">
        <v>346</v>
      </c>
      <c r="BM1602" s="149" t="s">
        <v>3556</v>
      </c>
    </row>
    <row r="1603" spans="2:65" s="1" customFormat="1" ht="39" x14ac:dyDescent="0.2">
      <c r="B1603" s="33"/>
      <c r="D1603" s="155" t="s">
        <v>318</v>
      </c>
      <c r="F1603" s="156" t="s">
        <v>3324</v>
      </c>
      <c r="I1603" s="153"/>
      <c r="L1603" s="33"/>
      <c r="M1603" s="154"/>
      <c r="T1603" s="57"/>
      <c r="AT1603" s="17" t="s">
        <v>318</v>
      </c>
      <c r="AU1603" s="17" t="s">
        <v>90</v>
      </c>
    </row>
    <row r="1604" spans="2:65" s="1" customFormat="1" ht="16.5" customHeight="1" x14ac:dyDescent="0.2">
      <c r="B1604" s="137"/>
      <c r="C1604" s="138" t="s">
        <v>3557</v>
      </c>
      <c r="D1604" s="138" t="s">
        <v>311</v>
      </c>
      <c r="E1604" s="139" t="s">
        <v>3558</v>
      </c>
      <c r="F1604" s="140" t="s">
        <v>3559</v>
      </c>
      <c r="G1604" s="141" t="s">
        <v>2702</v>
      </c>
      <c r="H1604" s="142">
        <v>1</v>
      </c>
      <c r="I1604" s="143"/>
      <c r="J1604" s="144">
        <f>ROUND(I1604*H1604,2)</f>
        <v>0</v>
      </c>
      <c r="K1604" s="140" t="s">
        <v>366</v>
      </c>
      <c r="L1604" s="33"/>
      <c r="M1604" s="145" t="s">
        <v>1</v>
      </c>
      <c r="N1604" s="146" t="s">
        <v>46</v>
      </c>
      <c r="P1604" s="147">
        <f>O1604*H1604</f>
        <v>0</v>
      </c>
      <c r="Q1604" s="147">
        <v>0</v>
      </c>
      <c r="R1604" s="147">
        <f>Q1604*H1604</f>
        <v>0</v>
      </c>
      <c r="S1604" s="147">
        <v>0</v>
      </c>
      <c r="T1604" s="148">
        <f>S1604*H1604</f>
        <v>0</v>
      </c>
      <c r="AR1604" s="149" t="s">
        <v>346</v>
      </c>
      <c r="AT1604" s="149" t="s">
        <v>311</v>
      </c>
      <c r="AU1604" s="149" t="s">
        <v>90</v>
      </c>
      <c r="AY1604" s="17" t="s">
        <v>309</v>
      </c>
      <c r="BE1604" s="150">
        <f>IF(N1604="základní",J1604,0)</f>
        <v>0</v>
      </c>
      <c r="BF1604" s="150">
        <f>IF(N1604="snížená",J1604,0)</f>
        <v>0</v>
      </c>
      <c r="BG1604" s="150">
        <f>IF(N1604="zákl. přenesená",J1604,0)</f>
        <v>0</v>
      </c>
      <c r="BH1604" s="150">
        <f>IF(N1604="sníž. přenesená",J1604,0)</f>
        <v>0</v>
      </c>
      <c r="BI1604" s="150">
        <f>IF(N1604="nulová",J1604,0)</f>
        <v>0</v>
      </c>
      <c r="BJ1604" s="17" t="s">
        <v>88</v>
      </c>
      <c r="BK1604" s="150">
        <f>ROUND(I1604*H1604,2)</f>
        <v>0</v>
      </c>
      <c r="BL1604" s="17" t="s">
        <v>346</v>
      </c>
      <c r="BM1604" s="149" t="s">
        <v>3560</v>
      </c>
    </row>
    <row r="1605" spans="2:65" s="1" customFormat="1" ht="39" x14ac:dyDescent="0.2">
      <c r="B1605" s="33"/>
      <c r="D1605" s="155" t="s">
        <v>318</v>
      </c>
      <c r="F1605" s="156" t="s">
        <v>3324</v>
      </c>
      <c r="I1605" s="153"/>
      <c r="L1605" s="33"/>
      <c r="M1605" s="154"/>
      <c r="T1605" s="57"/>
      <c r="AT1605" s="17" t="s">
        <v>318</v>
      </c>
      <c r="AU1605" s="17" t="s">
        <v>90</v>
      </c>
    </row>
    <row r="1606" spans="2:65" s="1" customFormat="1" ht="21.75" customHeight="1" x14ac:dyDescent="0.2">
      <c r="B1606" s="137"/>
      <c r="C1606" s="138" t="s">
        <v>3561</v>
      </c>
      <c r="D1606" s="138" t="s">
        <v>311</v>
      </c>
      <c r="E1606" s="139" t="s">
        <v>3562</v>
      </c>
      <c r="F1606" s="140" t="s">
        <v>3563</v>
      </c>
      <c r="G1606" s="141" t="s">
        <v>2702</v>
      </c>
      <c r="H1606" s="142">
        <v>21</v>
      </c>
      <c r="I1606" s="143"/>
      <c r="J1606" s="144">
        <f>ROUND(I1606*H1606,2)</f>
        <v>0</v>
      </c>
      <c r="K1606" s="140" t="s">
        <v>366</v>
      </c>
      <c r="L1606" s="33"/>
      <c r="M1606" s="145" t="s">
        <v>1</v>
      </c>
      <c r="N1606" s="146" t="s">
        <v>46</v>
      </c>
      <c r="P1606" s="147">
        <f>O1606*H1606</f>
        <v>0</v>
      </c>
      <c r="Q1606" s="147">
        <v>0</v>
      </c>
      <c r="R1606" s="147">
        <f>Q1606*H1606</f>
        <v>0</v>
      </c>
      <c r="S1606" s="147">
        <v>0</v>
      </c>
      <c r="T1606" s="148">
        <f>S1606*H1606</f>
        <v>0</v>
      </c>
      <c r="AR1606" s="149" t="s">
        <v>346</v>
      </c>
      <c r="AT1606" s="149" t="s">
        <v>311</v>
      </c>
      <c r="AU1606" s="149" t="s">
        <v>90</v>
      </c>
      <c r="AY1606" s="17" t="s">
        <v>309</v>
      </c>
      <c r="BE1606" s="150">
        <f>IF(N1606="základní",J1606,0)</f>
        <v>0</v>
      </c>
      <c r="BF1606" s="150">
        <f>IF(N1606="snížená",J1606,0)</f>
        <v>0</v>
      </c>
      <c r="BG1606" s="150">
        <f>IF(N1606="zákl. přenesená",J1606,0)</f>
        <v>0</v>
      </c>
      <c r="BH1606" s="150">
        <f>IF(N1606="sníž. přenesená",J1606,0)</f>
        <v>0</v>
      </c>
      <c r="BI1606" s="150">
        <f>IF(N1606="nulová",J1606,0)</f>
        <v>0</v>
      </c>
      <c r="BJ1606" s="17" t="s">
        <v>88</v>
      </c>
      <c r="BK1606" s="150">
        <f>ROUND(I1606*H1606,2)</f>
        <v>0</v>
      </c>
      <c r="BL1606" s="17" t="s">
        <v>346</v>
      </c>
      <c r="BM1606" s="149" t="s">
        <v>3564</v>
      </c>
    </row>
    <row r="1607" spans="2:65" s="1" customFormat="1" ht="39" x14ac:dyDescent="0.2">
      <c r="B1607" s="33"/>
      <c r="D1607" s="155" t="s">
        <v>318</v>
      </c>
      <c r="F1607" s="156" t="s">
        <v>3324</v>
      </c>
      <c r="I1607" s="153"/>
      <c r="L1607" s="33"/>
      <c r="M1607" s="154"/>
      <c r="T1607" s="57"/>
      <c r="AT1607" s="17" t="s">
        <v>318</v>
      </c>
      <c r="AU1607" s="17" t="s">
        <v>90</v>
      </c>
    </row>
    <row r="1608" spans="2:65" s="1" customFormat="1" ht="21.75" customHeight="1" x14ac:dyDescent="0.2">
      <c r="B1608" s="137"/>
      <c r="C1608" s="138" t="s">
        <v>3565</v>
      </c>
      <c r="D1608" s="138" t="s">
        <v>311</v>
      </c>
      <c r="E1608" s="139" t="s">
        <v>3566</v>
      </c>
      <c r="F1608" s="140" t="s">
        <v>3567</v>
      </c>
      <c r="G1608" s="141" t="s">
        <v>2702</v>
      </c>
      <c r="H1608" s="142">
        <v>2</v>
      </c>
      <c r="I1608" s="143"/>
      <c r="J1608" s="144">
        <f>ROUND(I1608*H1608,2)</f>
        <v>0</v>
      </c>
      <c r="K1608" s="140" t="s">
        <v>366</v>
      </c>
      <c r="L1608" s="33"/>
      <c r="M1608" s="145" t="s">
        <v>1</v>
      </c>
      <c r="N1608" s="146" t="s">
        <v>46</v>
      </c>
      <c r="P1608" s="147">
        <f>O1608*H1608</f>
        <v>0</v>
      </c>
      <c r="Q1608" s="147">
        <v>0</v>
      </c>
      <c r="R1608" s="147">
        <f>Q1608*H1608</f>
        <v>0</v>
      </c>
      <c r="S1608" s="147">
        <v>0</v>
      </c>
      <c r="T1608" s="148">
        <f>S1608*H1608</f>
        <v>0</v>
      </c>
      <c r="AR1608" s="149" t="s">
        <v>346</v>
      </c>
      <c r="AT1608" s="149" t="s">
        <v>311</v>
      </c>
      <c r="AU1608" s="149" t="s">
        <v>90</v>
      </c>
      <c r="AY1608" s="17" t="s">
        <v>309</v>
      </c>
      <c r="BE1608" s="150">
        <f>IF(N1608="základní",J1608,0)</f>
        <v>0</v>
      </c>
      <c r="BF1608" s="150">
        <f>IF(N1608="snížená",J1608,0)</f>
        <v>0</v>
      </c>
      <c r="BG1608" s="150">
        <f>IF(N1608="zákl. přenesená",J1608,0)</f>
        <v>0</v>
      </c>
      <c r="BH1608" s="150">
        <f>IF(N1608="sníž. přenesená",J1608,0)</f>
        <v>0</v>
      </c>
      <c r="BI1608" s="150">
        <f>IF(N1608="nulová",J1608,0)</f>
        <v>0</v>
      </c>
      <c r="BJ1608" s="17" t="s">
        <v>88</v>
      </c>
      <c r="BK1608" s="150">
        <f>ROUND(I1608*H1608,2)</f>
        <v>0</v>
      </c>
      <c r="BL1608" s="17" t="s">
        <v>346</v>
      </c>
      <c r="BM1608" s="149" t="s">
        <v>3568</v>
      </c>
    </row>
    <row r="1609" spans="2:65" s="1" customFormat="1" ht="39" x14ac:dyDescent="0.2">
      <c r="B1609" s="33"/>
      <c r="D1609" s="155" t="s">
        <v>318</v>
      </c>
      <c r="F1609" s="156" t="s">
        <v>3324</v>
      </c>
      <c r="I1609" s="153"/>
      <c r="L1609" s="33"/>
      <c r="M1609" s="154"/>
      <c r="T1609" s="57"/>
      <c r="AT1609" s="17" t="s">
        <v>318</v>
      </c>
      <c r="AU1609" s="17" t="s">
        <v>90</v>
      </c>
    </row>
    <row r="1610" spans="2:65" s="1" customFormat="1" ht="24.2" customHeight="1" x14ac:dyDescent="0.2">
      <c r="B1610" s="137"/>
      <c r="C1610" s="138" t="s">
        <v>3569</v>
      </c>
      <c r="D1610" s="138" t="s">
        <v>311</v>
      </c>
      <c r="E1610" s="139" t="s">
        <v>3570</v>
      </c>
      <c r="F1610" s="140" t="s">
        <v>3571</v>
      </c>
      <c r="G1610" s="141" t="s">
        <v>2702</v>
      </c>
      <c r="H1610" s="142">
        <v>4</v>
      </c>
      <c r="I1610" s="143"/>
      <c r="J1610" s="144">
        <f>ROUND(I1610*H1610,2)</f>
        <v>0</v>
      </c>
      <c r="K1610" s="140" t="s">
        <v>366</v>
      </c>
      <c r="L1610" s="33"/>
      <c r="M1610" s="145" t="s">
        <v>1</v>
      </c>
      <c r="N1610" s="146" t="s">
        <v>46</v>
      </c>
      <c r="P1610" s="147">
        <f>O1610*H1610</f>
        <v>0</v>
      </c>
      <c r="Q1610" s="147">
        <v>0</v>
      </c>
      <c r="R1610" s="147">
        <f>Q1610*H1610</f>
        <v>0</v>
      </c>
      <c r="S1610" s="147">
        <v>0</v>
      </c>
      <c r="T1610" s="148">
        <f>S1610*H1610</f>
        <v>0</v>
      </c>
      <c r="AR1610" s="149" t="s">
        <v>346</v>
      </c>
      <c r="AT1610" s="149" t="s">
        <v>311</v>
      </c>
      <c r="AU1610" s="149" t="s">
        <v>90</v>
      </c>
      <c r="AY1610" s="17" t="s">
        <v>309</v>
      </c>
      <c r="BE1610" s="150">
        <f>IF(N1610="základní",J1610,0)</f>
        <v>0</v>
      </c>
      <c r="BF1610" s="150">
        <f>IF(N1610="snížená",J1610,0)</f>
        <v>0</v>
      </c>
      <c r="BG1610" s="150">
        <f>IF(N1610="zákl. přenesená",J1610,0)</f>
        <v>0</v>
      </c>
      <c r="BH1610" s="150">
        <f>IF(N1610="sníž. přenesená",J1610,0)</f>
        <v>0</v>
      </c>
      <c r="BI1610" s="150">
        <f>IF(N1610="nulová",J1610,0)</f>
        <v>0</v>
      </c>
      <c r="BJ1610" s="17" t="s">
        <v>88</v>
      </c>
      <c r="BK1610" s="150">
        <f>ROUND(I1610*H1610,2)</f>
        <v>0</v>
      </c>
      <c r="BL1610" s="17" t="s">
        <v>346</v>
      </c>
      <c r="BM1610" s="149" t="s">
        <v>3572</v>
      </c>
    </row>
    <row r="1611" spans="2:65" s="1" customFormat="1" ht="39" x14ac:dyDescent="0.2">
      <c r="B1611" s="33"/>
      <c r="D1611" s="155" t="s">
        <v>318</v>
      </c>
      <c r="F1611" s="156" t="s">
        <v>3324</v>
      </c>
      <c r="I1611" s="153"/>
      <c r="L1611" s="33"/>
      <c r="M1611" s="154"/>
      <c r="T1611" s="57"/>
      <c r="AT1611" s="17" t="s">
        <v>318</v>
      </c>
      <c r="AU1611" s="17" t="s">
        <v>90</v>
      </c>
    </row>
    <row r="1612" spans="2:65" s="1" customFormat="1" ht="24.2" customHeight="1" x14ac:dyDescent="0.2">
      <c r="B1612" s="137"/>
      <c r="C1612" s="138" t="s">
        <v>3573</v>
      </c>
      <c r="D1612" s="138" t="s">
        <v>311</v>
      </c>
      <c r="E1612" s="139" t="s">
        <v>3574</v>
      </c>
      <c r="F1612" s="140" t="s">
        <v>3575</v>
      </c>
      <c r="G1612" s="141" t="s">
        <v>2702</v>
      </c>
      <c r="H1612" s="142">
        <v>2</v>
      </c>
      <c r="I1612" s="143"/>
      <c r="J1612" s="144">
        <f>ROUND(I1612*H1612,2)</f>
        <v>0</v>
      </c>
      <c r="K1612" s="140" t="s">
        <v>366</v>
      </c>
      <c r="L1612" s="33"/>
      <c r="M1612" s="145" t="s">
        <v>1</v>
      </c>
      <c r="N1612" s="146" t="s">
        <v>46</v>
      </c>
      <c r="P1612" s="147">
        <f>O1612*H1612</f>
        <v>0</v>
      </c>
      <c r="Q1612" s="147">
        <v>0</v>
      </c>
      <c r="R1612" s="147">
        <f>Q1612*H1612</f>
        <v>0</v>
      </c>
      <c r="S1612" s="147">
        <v>0</v>
      </c>
      <c r="T1612" s="148">
        <f>S1612*H1612</f>
        <v>0</v>
      </c>
      <c r="AR1612" s="149" t="s">
        <v>346</v>
      </c>
      <c r="AT1612" s="149" t="s">
        <v>311</v>
      </c>
      <c r="AU1612" s="149" t="s">
        <v>90</v>
      </c>
      <c r="AY1612" s="17" t="s">
        <v>309</v>
      </c>
      <c r="BE1612" s="150">
        <f>IF(N1612="základní",J1612,0)</f>
        <v>0</v>
      </c>
      <c r="BF1612" s="150">
        <f>IF(N1612="snížená",J1612,0)</f>
        <v>0</v>
      </c>
      <c r="BG1612" s="150">
        <f>IF(N1612="zákl. přenesená",J1612,0)</f>
        <v>0</v>
      </c>
      <c r="BH1612" s="150">
        <f>IF(N1612="sníž. přenesená",J1612,0)</f>
        <v>0</v>
      </c>
      <c r="BI1612" s="150">
        <f>IF(N1612="nulová",J1612,0)</f>
        <v>0</v>
      </c>
      <c r="BJ1612" s="17" t="s">
        <v>88</v>
      </c>
      <c r="BK1612" s="150">
        <f>ROUND(I1612*H1612,2)</f>
        <v>0</v>
      </c>
      <c r="BL1612" s="17" t="s">
        <v>346</v>
      </c>
      <c r="BM1612" s="149" t="s">
        <v>3576</v>
      </c>
    </row>
    <row r="1613" spans="2:65" s="1" customFormat="1" ht="39" x14ac:dyDescent="0.2">
      <c r="B1613" s="33"/>
      <c r="D1613" s="155" t="s">
        <v>318</v>
      </c>
      <c r="F1613" s="156" t="s">
        <v>3324</v>
      </c>
      <c r="I1613" s="153"/>
      <c r="L1613" s="33"/>
      <c r="M1613" s="154"/>
      <c r="T1613" s="57"/>
      <c r="AT1613" s="17" t="s">
        <v>318</v>
      </c>
      <c r="AU1613" s="17" t="s">
        <v>90</v>
      </c>
    </row>
    <row r="1614" spans="2:65" s="1" customFormat="1" ht="21.75" customHeight="1" x14ac:dyDescent="0.2">
      <c r="B1614" s="137"/>
      <c r="C1614" s="138" t="s">
        <v>3577</v>
      </c>
      <c r="D1614" s="138" t="s">
        <v>311</v>
      </c>
      <c r="E1614" s="139" t="s">
        <v>3578</v>
      </c>
      <c r="F1614" s="140" t="s">
        <v>3579</v>
      </c>
      <c r="G1614" s="141" t="s">
        <v>360</v>
      </c>
      <c r="H1614" s="142">
        <v>56.787999999999997</v>
      </c>
      <c r="I1614" s="143"/>
      <c r="J1614" s="144">
        <f>ROUND(I1614*H1614,2)</f>
        <v>0</v>
      </c>
      <c r="K1614" s="140" t="s">
        <v>366</v>
      </c>
      <c r="L1614" s="33"/>
      <c r="M1614" s="145" t="s">
        <v>1</v>
      </c>
      <c r="N1614" s="146" t="s">
        <v>46</v>
      </c>
      <c r="P1614" s="147">
        <f>O1614*H1614</f>
        <v>0</v>
      </c>
      <c r="Q1614" s="147">
        <v>0</v>
      </c>
      <c r="R1614" s="147">
        <f>Q1614*H1614</f>
        <v>0</v>
      </c>
      <c r="S1614" s="147">
        <v>0</v>
      </c>
      <c r="T1614" s="148">
        <f>S1614*H1614</f>
        <v>0</v>
      </c>
      <c r="AR1614" s="149" t="s">
        <v>346</v>
      </c>
      <c r="AT1614" s="149" t="s">
        <v>311</v>
      </c>
      <c r="AU1614" s="149" t="s">
        <v>90</v>
      </c>
      <c r="AY1614" s="17" t="s">
        <v>309</v>
      </c>
      <c r="BE1614" s="150">
        <f>IF(N1614="základní",J1614,0)</f>
        <v>0</v>
      </c>
      <c r="BF1614" s="150">
        <f>IF(N1614="snížená",J1614,0)</f>
        <v>0</v>
      </c>
      <c r="BG1614" s="150">
        <f>IF(N1614="zákl. přenesená",J1614,0)</f>
        <v>0</v>
      </c>
      <c r="BH1614" s="150">
        <f>IF(N1614="sníž. přenesená",J1614,0)</f>
        <v>0</v>
      </c>
      <c r="BI1614" s="150">
        <f>IF(N1614="nulová",J1614,0)</f>
        <v>0</v>
      </c>
      <c r="BJ1614" s="17" t="s">
        <v>88</v>
      </c>
      <c r="BK1614" s="150">
        <f>ROUND(I1614*H1614,2)</f>
        <v>0</v>
      </c>
      <c r="BL1614" s="17" t="s">
        <v>346</v>
      </c>
      <c r="BM1614" s="149" t="s">
        <v>3580</v>
      </c>
    </row>
    <row r="1615" spans="2:65" s="1" customFormat="1" ht="39" x14ac:dyDescent="0.2">
      <c r="B1615" s="33"/>
      <c r="D1615" s="155" t="s">
        <v>318</v>
      </c>
      <c r="F1615" s="156" t="s">
        <v>3324</v>
      </c>
      <c r="I1615" s="153"/>
      <c r="L1615" s="33"/>
      <c r="M1615" s="154"/>
      <c r="T1615" s="57"/>
      <c r="AT1615" s="17" t="s">
        <v>318</v>
      </c>
      <c r="AU1615" s="17" t="s">
        <v>90</v>
      </c>
    </row>
    <row r="1616" spans="2:65" s="1" customFormat="1" ht="21.75" customHeight="1" x14ac:dyDescent="0.2">
      <c r="B1616" s="137"/>
      <c r="C1616" s="138" t="s">
        <v>3581</v>
      </c>
      <c r="D1616" s="138" t="s">
        <v>311</v>
      </c>
      <c r="E1616" s="139" t="s">
        <v>3582</v>
      </c>
      <c r="F1616" s="140" t="s">
        <v>3583</v>
      </c>
      <c r="G1616" s="141" t="s">
        <v>360</v>
      </c>
      <c r="H1616" s="142">
        <v>7.375</v>
      </c>
      <c r="I1616" s="143"/>
      <c r="J1616" s="144">
        <f>ROUND(I1616*H1616,2)</f>
        <v>0</v>
      </c>
      <c r="K1616" s="140" t="s">
        <v>366</v>
      </c>
      <c r="L1616" s="33"/>
      <c r="M1616" s="145" t="s">
        <v>1</v>
      </c>
      <c r="N1616" s="146" t="s">
        <v>46</v>
      </c>
      <c r="P1616" s="147">
        <f>O1616*H1616</f>
        <v>0</v>
      </c>
      <c r="Q1616" s="147">
        <v>0</v>
      </c>
      <c r="R1616" s="147">
        <f>Q1616*H1616</f>
        <v>0</v>
      </c>
      <c r="S1616" s="147">
        <v>0</v>
      </c>
      <c r="T1616" s="148">
        <f>S1616*H1616</f>
        <v>0</v>
      </c>
      <c r="AR1616" s="149" t="s">
        <v>346</v>
      </c>
      <c r="AT1616" s="149" t="s">
        <v>311</v>
      </c>
      <c r="AU1616" s="149" t="s">
        <v>90</v>
      </c>
      <c r="AY1616" s="17" t="s">
        <v>309</v>
      </c>
      <c r="BE1616" s="150">
        <f>IF(N1616="základní",J1616,0)</f>
        <v>0</v>
      </c>
      <c r="BF1616" s="150">
        <f>IF(N1616="snížená",J1616,0)</f>
        <v>0</v>
      </c>
      <c r="BG1616" s="150">
        <f>IF(N1616="zákl. přenesená",J1616,0)</f>
        <v>0</v>
      </c>
      <c r="BH1616" s="150">
        <f>IF(N1616="sníž. přenesená",J1616,0)</f>
        <v>0</v>
      </c>
      <c r="BI1616" s="150">
        <f>IF(N1616="nulová",J1616,0)</f>
        <v>0</v>
      </c>
      <c r="BJ1616" s="17" t="s">
        <v>88</v>
      </c>
      <c r="BK1616" s="150">
        <f>ROUND(I1616*H1616,2)</f>
        <v>0</v>
      </c>
      <c r="BL1616" s="17" t="s">
        <v>346</v>
      </c>
      <c r="BM1616" s="149" t="s">
        <v>3584</v>
      </c>
    </row>
    <row r="1617" spans="2:65" s="1" customFormat="1" ht="39" x14ac:dyDescent="0.2">
      <c r="B1617" s="33"/>
      <c r="D1617" s="155" t="s">
        <v>318</v>
      </c>
      <c r="F1617" s="156" t="s">
        <v>3324</v>
      </c>
      <c r="I1617" s="153"/>
      <c r="L1617" s="33"/>
      <c r="M1617" s="154"/>
      <c r="T1617" s="57"/>
      <c r="AT1617" s="17" t="s">
        <v>318</v>
      </c>
      <c r="AU1617" s="17" t="s">
        <v>90</v>
      </c>
    </row>
    <row r="1618" spans="2:65" s="1" customFormat="1" ht="21.75" customHeight="1" x14ac:dyDescent="0.2">
      <c r="B1618" s="137"/>
      <c r="C1618" s="138" t="s">
        <v>3585</v>
      </c>
      <c r="D1618" s="138" t="s">
        <v>311</v>
      </c>
      <c r="E1618" s="139" t="s">
        <v>3586</v>
      </c>
      <c r="F1618" s="140" t="s">
        <v>3587</v>
      </c>
      <c r="G1618" s="141" t="s">
        <v>360</v>
      </c>
      <c r="H1618" s="142">
        <v>9.5879999999999992</v>
      </c>
      <c r="I1618" s="143"/>
      <c r="J1618" s="144">
        <f>ROUND(I1618*H1618,2)</f>
        <v>0</v>
      </c>
      <c r="K1618" s="140" t="s">
        <v>366</v>
      </c>
      <c r="L1618" s="33"/>
      <c r="M1618" s="145" t="s">
        <v>1</v>
      </c>
      <c r="N1618" s="146" t="s">
        <v>46</v>
      </c>
      <c r="P1618" s="147">
        <f>O1618*H1618</f>
        <v>0</v>
      </c>
      <c r="Q1618" s="147">
        <v>0</v>
      </c>
      <c r="R1618" s="147">
        <f>Q1618*H1618</f>
        <v>0</v>
      </c>
      <c r="S1618" s="147">
        <v>0</v>
      </c>
      <c r="T1618" s="148">
        <f>S1618*H1618</f>
        <v>0</v>
      </c>
      <c r="AR1618" s="149" t="s">
        <v>346</v>
      </c>
      <c r="AT1618" s="149" t="s">
        <v>311</v>
      </c>
      <c r="AU1618" s="149" t="s">
        <v>90</v>
      </c>
      <c r="AY1618" s="17" t="s">
        <v>309</v>
      </c>
      <c r="BE1618" s="150">
        <f>IF(N1618="základní",J1618,0)</f>
        <v>0</v>
      </c>
      <c r="BF1618" s="150">
        <f>IF(N1618="snížená",J1618,0)</f>
        <v>0</v>
      </c>
      <c r="BG1618" s="150">
        <f>IF(N1618="zákl. přenesená",J1618,0)</f>
        <v>0</v>
      </c>
      <c r="BH1618" s="150">
        <f>IF(N1618="sníž. přenesená",J1618,0)</f>
        <v>0</v>
      </c>
      <c r="BI1618" s="150">
        <f>IF(N1618="nulová",J1618,0)</f>
        <v>0</v>
      </c>
      <c r="BJ1618" s="17" t="s">
        <v>88</v>
      </c>
      <c r="BK1618" s="150">
        <f>ROUND(I1618*H1618,2)</f>
        <v>0</v>
      </c>
      <c r="BL1618" s="17" t="s">
        <v>346</v>
      </c>
      <c r="BM1618" s="149" t="s">
        <v>3588</v>
      </c>
    </row>
    <row r="1619" spans="2:65" s="1" customFormat="1" ht="39" x14ac:dyDescent="0.2">
      <c r="B1619" s="33"/>
      <c r="D1619" s="155" t="s">
        <v>318</v>
      </c>
      <c r="F1619" s="156" t="s">
        <v>3324</v>
      </c>
      <c r="I1619" s="153"/>
      <c r="L1619" s="33"/>
      <c r="M1619" s="154"/>
      <c r="T1619" s="57"/>
      <c r="AT1619" s="17" t="s">
        <v>318</v>
      </c>
      <c r="AU1619" s="17" t="s">
        <v>90</v>
      </c>
    </row>
    <row r="1620" spans="2:65" s="1" customFormat="1" ht="21.75" customHeight="1" x14ac:dyDescent="0.2">
      <c r="B1620" s="137"/>
      <c r="C1620" s="138" t="s">
        <v>3589</v>
      </c>
      <c r="D1620" s="138" t="s">
        <v>311</v>
      </c>
      <c r="E1620" s="139" t="s">
        <v>3590</v>
      </c>
      <c r="F1620" s="140" t="s">
        <v>3591</v>
      </c>
      <c r="G1620" s="141" t="s">
        <v>360</v>
      </c>
      <c r="H1620" s="142">
        <v>9.7349999999999994</v>
      </c>
      <c r="I1620" s="143"/>
      <c r="J1620" s="144">
        <f>ROUND(I1620*H1620,2)</f>
        <v>0</v>
      </c>
      <c r="K1620" s="140" t="s">
        <v>366</v>
      </c>
      <c r="L1620" s="33"/>
      <c r="M1620" s="145" t="s">
        <v>1</v>
      </c>
      <c r="N1620" s="146" t="s">
        <v>46</v>
      </c>
      <c r="P1620" s="147">
        <f>O1620*H1620</f>
        <v>0</v>
      </c>
      <c r="Q1620" s="147">
        <v>0</v>
      </c>
      <c r="R1620" s="147">
        <f>Q1620*H1620</f>
        <v>0</v>
      </c>
      <c r="S1620" s="147">
        <v>0</v>
      </c>
      <c r="T1620" s="148">
        <f>S1620*H1620</f>
        <v>0</v>
      </c>
      <c r="AR1620" s="149" t="s">
        <v>346</v>
      </c>
      <c r="AT1620" s="149" t="s">
        <v>311</v>
      </c>
      <c r="AU1620" s="149" t="s">
        <v>90</v>
      </c>
      <c r="AY1620" s="17" t="s">
        <v>309</v>
      </c>
      <c r="BE1620" s="150">
        <f>IF(N1620="základní",J1620,0)</f>
        <v>0</v>
      </c>
      <c r="BF1620" s="150">
        <f>IF(N1620="snížená",J1620,0)</f>
        <v>0</v>
      </c>
      <c r="BG1620" s="150">
        <f>IF(N1620="zákl. přenesená",J1620,0)</f>
        <v>0</v>
      </c>
      <c r="BH1620" s="150">
        <f>IF(N1620="sníž. přenesená",J1620,0)</f>
        <v>0</v>
      </c>
      <c r="BI1620" s="150">
        <f>IF(N1620="nulová",J1620,0)</f>
        <v>0</v>
      </c>
      <c r="BJ1620" s="17" t="s">
        <v>88</v>
      </c>
      <c r="BK1620" s="150">
        <f>ROUND(I1620*H1620,2)</f>
        <v>0</v>
      </c>
      <c r="BL1620" s="17" t="s">
        <v>346</v>
      </c>
      <c r="BM1620" s="149" t="s">
        <v>3592</v>
      </c>
    </row>
    <row r="1621" spans="2:65" s="1" customFormat="1" ht="39" x14ac:dyDescent="0.2">
      <c r="B1621" s="33"/>
      <c r="D1621" s="155" t="s">
        <v>318</v>
      </c>
      <c r="F1621" s="156" t="s">
        <v>3324</v>
      </c>
      <c r="I1621" s="153"/>
      <c r="L1621" s="33"/>
      <c r="M1621" s="154"/>
      <c r="T1621" s="57"/>
      <c r="AT1621" s="17" t="s">
        <v>318</v>
      </c>
      <c r="AU1621" s="17" t="s">
        <v>90</v>
      </c>
    </row>
    <row r="1622" spans="2:65" s="1" customFormat="1" ht="21.75" customHeight="1" x14ac:dyDescent="0.2">
      <c r="B1622" s="137"/>
      <c r="C1622" s="138" t="s">
        <v>3593</v>
      </c>
      <c r="D1622" s="138" t="s">
        <v>311</v>
      </c>
      <c r="E1622" s="139" t="s">
        <v>3594</v>
      </c>
      <c r="F1622" s="140" t="s">
        <v>3595</v>
      </c>
      <c r="G1622" s="141" t="s">
        <v>360</v>
      </c>
      <c r="H1622" s="142">
        <v>94.875</v>
      </c>
      <c r="I1622" s="143"/>
      <c r="J1622" s="144">
        <f>ROUND(I1622*H1622,2)</f>
        <v>0</v>
      </c>
      <c r="K1622" s="140" t="s">
        <v>366</v>
      </c>
      <c r="L1622" s="33"/>
      <c r="M1622" s="145" t="s">
        <v>1</v>
      </c>
      <c r="N1622" s="146" t="s">
        <v>46</v>
      </c>
      <c r="P1622" s="147">
        <f>O1622*H1622</f>
        <v>0</v>
      </c>
      <c r="Q1622" s="147">
        <v>0</v>
      </c>
      <c r="R1622" s="147">
        <f>Q1622*H1622</f>
        <v>0</v>
      </c>
      <c r="S1622" s="147">
        <v>0</v>
      </c>
      <c r="T1622" s="148">
        <f>S1622*H1622</f>
        <v>0</v>
      </c>
      <c r="AR1622" s="149" t="s">
        <v>346</v>
      </c>
      <c r="AT1622" s="149" t="s">
        <v>311</v>
      </c>
      <c r="AU1622" s="149" t="s">
        <v>90</v>
      </c>
      <c r="AY1622" s="17" t="s">
        <v>309</v>
      </c>
      <c r="BE1622" s="150">
        <f>IF(N1622="základní",J1622,0)</f>
        <v>0</v>
      </c>
      <c r="BF1622" s="150">
        <f>IF(N1622="snížená",J1622,0)</f>
        <v>0</v>
      </c>
      <c r="BG1622" s="150">
        <f>IF(N1622="zákl. přenesená",J1622,0)</f>
        <v>0</v>
      </c>
      <c r="BH1622" s="150">
        <f>IF(N1622="sníž. přenesená",J1622,0)</f>
        <v>0</v>
      </c>
      <c r="BI1622" s="150">
        <f>IF(N1622="nulová",J1622,0)</f>
        <v>0</v>
      </c>
      <c r="BJ1622" s="17" t="s">
        <v>88</v>
      </c>
      <c r="BK1622" s="150">
        <f>ROUND(I1622*H1622,2)</f>
        <v>0</v>
      </c>
      <c r="BL1622" s="17" t="s">
        <v>346</v>
      </c>
      <c r="BM1622" s="149" t="s">
        <v>3596</v>
      </c>
    </row>
    <row r="1623" spans="2:65" s="1" customFormat="1" ht="39" x14ac:dyDescent="0.2">
      <c r="B1623" s="33"/>
      <c r="D1623" s="155" t="s">
        <v>318</v>
      </c>
      <c r="F1623" s="156" t="s">
        <v>3324</v>
      </c>
      <c r="I1623" s="153"/>
      <c r="L1623" s="33"/>
      <c r="M1623" s="154"/>
      <c r="T1623" s="57"/>
      <c r="AT1623" s="17" t="s">
        <v>318</v>
      </c>
      <c r="AU1623" s="17" t="s">
        <v>90</v>
      </c>
    </row>
    <row r="1624" spans="2:65" s="1" customFormat="1" ht="21.75" customHeight="1" x14ac:dyDescent="0.2">
      <c r="B1624" s="137"/>
      <c r="C1624" s="138" t="s">
        <v>3597</v>
      </c>
      <c r="D1624" s="138" t="s">
        <v>311</v>
      </c>
      <c r="E1624" s="139" t="s">
        <v>3598</v>
      </c>
      <c r="F1624" s="140" t="s">
        <v>3599</v>
      </c>
      <c r="G1624" s="141" t="s">
        <v>360</v>
      </c>
      <c r="H1624" s="142">
        <v>25.76</v>
      </c>
      <c r="I1624" s="143"/>
      <c r="J1624" s="144">
        <f>ROUND(I1624*H1624,2)</f>
        <v>0</v>
      </c>
      <c r="K1624" s="140" t="s">
        <v>366</v>
      </c>
      <c r="L1624" s="33"/>
      <c r="M1624" s="145" t="s">
        <v>1</v>
      </c>
      <c r="N1624" s="146" t="s">
        <v>46</v>
      </c>
      <c r="P1624" s="147">
        <f>O1624*H1624</f>
        <v>0</v>
      </c>
      <c r="Q1624" s="147">
        <v>0</v>
      </c>
      <c r="R1624" s="147">
        <f>Q1624*H1624</f>
        <v>0</v>
      </c>
      <c r="S1624" s="147">
        <v>0</v>
      </c>
      <c r="T1624" s="148">
        <f>S1624*H1624</f>
        <v>0</v>
      </c>
      <c r="AR1624" s="149" t="s">
        <v>346</v>
      </c>
      <c r="AT1624" s="149" t="s">
        <v>311</v>
      </c>
      <c r="AU1624" s="149" t="s">
        <v>90</v>
      </c>
      <c r="AY1624" s="17" t="s">
        <v>309</v>
      </c>
      <c r="BE1624" s="150">
        <f>IF(N1624="základní",J1624,0)</f>
        <v>0</v>
      </c>
      <c r="BF1624" s="150">
        <f>IF(N1624="snížená",J1624,0)</f>
        <v>0</v>
      </c>
      <c r="BG1624" s="150">
        <f>IF(N1624="zákl. přenesená",J1624,0)</f>
        <v>0</v>
      </c>
      <c r="BH1624" s="150">
        <f>IF(N1624="sníž. přenesená",J1624,0)</f>
        <v>0</v>
      </c>
      <c r="BI1624" s="150">
        <f>IF(N1624="nulová",J1624,0)</f>
        <v>0</v>
      </c>
      <c r="BJ1624" s="17" t="s">
        <v>88</v>
      </c>
      <c r="BK1624" s="150">
        <f>ROUND(I1624*H1624,2)</f>
        <v>0</v>
      </c>
      <c r="BL1624" s="17" t="s">
        <v>346</v>
      </c>
      <c r="BM1624" s="149" t="s">
        <v>3600</v>
      </c>
    </row>
    <row r="1625" spans="2:65" s="1" customFormat="1" ht="39" x14ac:dyDescent="0.2">
      <c r="B1625" s="33"/>
      <c r="D1625" s="155" t="s">
        <v>318</v>
      </c>
      <c r="F1625" s="156" t="s">
        <v>3324</v>
      </c>
      <c r="I1625" s="153"/>
      <c r="L1625" s="33"/>
      <c r="M1625" s="154"/>
      <c r="T1625" s="57"/>
      <c r="AT1625" s="17" t="s">
        <v>318</v>
      </c>
      <c r="AU1625" s="17" t="s">
        <v>90</v>
      </c>
    </row>
    <row r="1626" spans="2:65" s="1" customFormat="1" ht="21.75" customHeight="1" x14ac:dyDescent="0.2">
      <c r="B1626" s="137"/>
      <c r="C1626" s="138" t="s">
        <v>3601</v>
      </c>
      <c r="D1626" s="138" t="s">
        <v>311</v>
      </c>
      <c r="E1626" s="139" t="s">
        <v>3602</v>
      </c>
      <c r="F1626" s="140" t="s">
        <v>3603</v>
      </c>
      <c r="G1626" s="141" t="s">
        <v>360</v>
      </c>
      <c r="H1626" s="142">
        <v>66.825000000000003</v>
      </c>
      <c r="I1626" s="143"/>
      <c r="J1626" s="144">
        <f>ROUND(I1626*H1626,2)</f>
        <v>0</v>
      </c>
      <c r="K1626" s="140" t="s">
        <v>366</v>
      </c>
      <c r="L1626" s="33"/>
      <c r="M1626" s="145" t="s">
        <v>1</v>
      </c>
      <c r="N1626" s="146" t="s">
        <v>46</v>
      </c>
      <c r="P1626" s="147">
        <f>O1626*H1626</f>
        <v>0</v>
      </c>
      <c r="Q1626" s="147">
        <v>0</v>
      </c>
      <c r="R1626" s="147">
        <f>Q1626*H1626</f>
        <v>0</v>
      </c>
      <c r="S1626" s="147">
        <v>0</v>
      </c>
      <c r="T1626" s="148">
        <f>S1626*H1626</f>
        <v>0</v>
      </c>
      <c r="AR1626" s="149" t="s">
        <v>346</v>
      </c>
      <c r="AT1626" s="149" t="s">
        <v>311</v>
      </c>
      <c r="AU1626" s="149" t="s">
        <v>90</v>
      </c>
      <c r="AY1626" s="17" t="s">
        <v>309</v>
      </c>
      <c r="BE1626" s="150">
        <f>IF(N1626="základní",J1626,0)</f>
        <v>0</v>
      </c>
      <c r="BF1626" s="150">
        <f>IF(N1626="snížená",J1626,0)</f>
        <v>0</v>
      </c>
      <c r="BG1626" s="150">
        <f>IF(N1626="zákl. přenesená",J1626,0)</f>
        <v>0</v>
      </c>
      <c r="BH1626" s="150">
        <f>IF(N1626="sníž. přenesená",J1626,0)</f>
        <v>0</v>
      </c>
      <c r="BI1626" s="150">
        <f>IF(N1626="nulová",J1626,0)</f>
        <v>0</v>
      </c>
      <c r="BJ1626" s="17" t="s">
        <v>88</v>
      </c>
      <c r="BK1626" s="150">
        <f>ROUND(I1626*H1626,2)</f>
        <v>0</v>
      </c>
      <c r="BL1626" s="17" t="s">
        <v>346</v>
      </c>
      <c r="BM1626" s="149" t="s">
        <v>3604</v>
      </c>
    </row>
    <row r="1627" spans="2:65" s="1" customFormat="1" ht="39" x14ac:dyDescent="0.2">
      <c r="B1627" s="33"/>
      <c r="D1627" s="155" t="s">
        <v>318</v>
      </c>
      <c r="F1627" s="156" t="s">
        <v>3324</v>
      </c>
      <c r="I1627" s="153"/>
      <c r="L1627" s="33"/>
      <c r="M1627" s="154"/>
      <c r="T1627" s="57"/>
      <c r="AT1627" s="17" t="s">
        <v>318</v>
      </c>
      <c r="AU1627" s="17" t="s">
        <v>90</v>
      </c>
    </row>
    <row r="1628" spans="2:65" s="1" customFormat="1" ht="21.75" customHeight="1" x14ac:dyDescent="0.2">
      <c r="B1628" s="137"/>
      <c r="C1628" s="138" t="s">
        <v>3605</v>
      </c>
      <c r="D1628" s="138" t="s">
        <v>311</v>
      </c>
      <c r="E1628" s="139" t="s">
        <v>3606</v>
      </c>
      <c r="F1628" s="140" t="s">
        <v>3607</v>
      </c>
      <c r="G1628" s="141" t="s">
        <v>360</v>
      </c>
      <c r="H1628" s="142">
        <v>6.75</v>
      </c>
      <c r="I1628" s="143"/>
      <c r="J1628" s="144">
        <f>ROUND(I1628*H1628,2)</f>
        <v>0</v>
      </c>
      <c r="K1628" s="140" t="s">
        <v>366</v>
      </c>
      <c r="L1628" s="33"/>
      <c r="M1628" s="145" t="s">
        <v>1</v>
      </c>
      <c r="N1628" s="146" t="s">
        <v>46</v>
      </c>
      <c r="P1628" s="147">
        <f>O1628*H1628</f>
        <v>0</v>
      </c>
      <c r="Q1628" s="147">
        <v>0</v>
      </c>
      <c r="R1628" s="147">
        <f>Q1628*H1628</f>
        <v>0</v>
      </c>
      <c r="S1628" s="147">
        <v>0</v>
      </c>
      <c r="T1628" s="148">
        <f>S1628*H1628</f>
        <v>0</v>
      </c>
      <c r="AR1628" s="149" t="s">
        <v>346</v>
      </c>
      <c r="AT1628" s="149" t="s">
        <v>311</v>
      </c>
      <c r="AU1628" s="149" t="s">
        <v>90</v>
      </c>
      <c r="AY1628" s="17" t="s">
        <v>309</v>
      </c>
      <c r="BE1628" s="150">
        <f>IF(N1628="základní",J1628,0)</f>
        <v>0</v>
      </c>
      <c r="BF1628" s="150">
        <f>IF(N1628="snížená",J1628,0)</f>
        <v>0</v>
      </c>
      <c r="BG1628" s="150">
        <f>IF(N1628="zákl. přenesená",J1628,0)</f>
        <v>0</v>
      </c>
      <c r="BH1628" s="150">
        <f>IF(N1628="sníž. přenesená",J1628,0)</f>
        <v>0</v>
      </c>
      <c r="BI1628" s="150">
        <f>IF(N1628="nulová",J1628,0)</f>
        <v>0</v>
      </c>
      <c r="BJ1628" s="17" t="s">
        <v>88</v>
      </c>
      <c r="BK1628" s="150">
        <f>ROUND(I1628*H1628,2)</f>
        <v>0</v>
      </c>
      <c r="BL1628" s="17" t="s">
        <v>346</v>
      </c>
      <c r="BM1628" s="149" t="s">
        <v>3608</v>
      </c>
    </row>
    <row r="1629" spans="2:65" s="1" customFormat="1" ht="39" x14ac:dyDescent="0.2">
      <c r="B1629" s="33"/>
      <c r="D1629" s="155" t="s">
        <v>318</v>
      </c>
      <c r="F1629" s="156" t="s">
        <v>3324</v>
      </c>
      <c r="I1629" s="153"/>
      <c r="L1629" s="33"/>
      <c r="M1629" s="154"/>
      <c r="T1629" s="57"/>
      <c r="AT1629" s="17" t="s">
        <v>318</v>
      </c>
      <c r="AU1629" s="17" t="s">
        <v>90</v>
      </c>
    </row>
    <row r="1630" spans="2:65" s="1" customFormat="1" ht="21.75" customHeight="1" x14ac:dyDescent="0.2">
      <c r="B1630" s="137"/>
      <c r="C1630" s="138" t="s">
        <v>3609</v>
      </c>
      <c r="D1630" s="138" t="s">
        <v>311</v>
      </c>
      <c r="E1630" s="139" t="s">
        <v>3610</v>
      </c>
      <c r="F1630" s="140" t="s">
        <v>3611</v>
      </c>
      <c r="G1630" s="141" t="s">
        <v>360</v>
      </c>
      <c r="H1630" s="142">
        <v>9.4499999999999993</v>
      </c>
      <c r="I1630" s="143"/>
      <c r="J1630" s="144">
        <f>ROUND(I1630*H1630,2)</f>
        <v>0</v>
      </c>
      <c r="K1630" s="140" t="s">
        <v>366</v>
      </c>
      <c r="L1630" s="33"/>
      <c r="M1630" s="145" t="s">
        <v>1</v>
      </c>
      <c r="N1630" s="146" t="s">
        <v>46</v>
      </c>
      <c r="P1630" s="147">
        <f>O1630*H1630</f>
        <v>0</v>
      </c>
      <c r="Q1630" s="147">
        <v>0</v>
      </c>
      <c r="R1630" s="147">
        <f>Q1630*H1630</f>
        <v>0</v>
      </c>
      <c r="S1630" s="147">
        <v>0</v>
      </c>
      <c r="T1630" s="148">
        <f>S1630*H1630</f>
        <v>0</v>
      </c>
      <c r="AR1630" s="149" t="s">
        <v>346</v>
      </c>
      <c r="AT1630" s="149" t="s">
        <v>311</v>
      </c>
      <c r="AU1630" s="149" t="s">
        <v>90</v>
      </c>
      <c r="AY1630" s="17" t="s">
        <v>309</v>
      </c>
      <c r="BE1630" s="150">
        <f>IF(N1630="základní",J1630,0)</f>
        <v>0</v>
      </c>
      <c r="BF1630" s="150">
        <f>IF(N1630="snížená",J1630,0)</f>
        <v>0</v>
      </c>
      <c r="BG1630" s="150">
        <f>IF(N1630="zákl. přenesená",J1630,0)</f>
        <v>0</v>
      </c>
      <c r="BH1630" s="150">
        <f>IF(N1630="sníž. přenesená",J1630,0)</f>
        <v>0</v>
      </c>
      <c r="BI1630" s="150">
        <f>IF(N1630="nulová",J1630,0)</f>
        <v>0</v>
      </c>
      <c r="BJ1630" s="17" t="s">
        <v>88</v>
      </c>
      <c r="BK1630" s="150">
        <f>ROUND(I1630*H1630,2)</f>
        <v>0</v>
      </c>
      <c r="BL1630" s="17" t="s">
        <v>346</v>
      </c>
      <c r="BM1630" s="149" t="s">
        <v>3612</v>
      </c>
    </row>
    <row r="1631" spans="2:65" s="1" customFormat="1" ht="39" x14ac:dyDescent="0.2">
      <c r="B1631" s="33"/>
      <c r="D1631" s="155" t="s">
        <v>318</v>
      </c>
      <c r="F1631" s="156" t="s">
        <v>3324</v>
      </c>
      <c r="I1631" s="153"/>
      <c r="L1631" s="33"/>
      <c r="M1631" s="154"/>
      <c r="T1631" s="57"/>
      <c r="AT1631" s="17" t="s">
        <v>318</v>
      </c>
      <c r="AU1631" s="17" t="s">
        <v>90</v>
      </c>
    </row>
    <row r="1632" spans="2:65" s="1" customFormat="1" ht="21.75" customHeight="1" x14ac:dyDescent="0.2">
      <c r="B1632" s="137"/>
      <c r="C1632" s="138" t="s">
        <v>3613</v>
      </c>
      <c r="D1632" s="138" t="s">
        <v>311</v>
      </c>
      <c r="E1632" s="139" t="s">
        <v>3614</v>
      </c>
      <c r="F1632" s="140" t="s">
        <v>3615</v>
      </c>
      <c r="G1632" s="141" t="s">
        <v>360</v>
      </c>
      <c r="H1632" s="142">
        <v>5.29</v>
      </c>
      <c r="I1632" s="143"/>
      <c r="J1632" s="144">
        <f>ROUND(I1632*H1632,2)</f>
        <v>0</v>
      </c>
      <c r="K1632" s="140" t="s">
        <v>366</v>
      </c>
      <c r="L1632" s="33"/>
      <c r="M1632" s="145" t="s">
        <v>1</v>
      </c>
      <c r="N1632" s="146" t="s">
        <v>46</v>
      </c>
      <c r="P1632" s="147">
        <f>O1632*H1632</f>
        <v>0</v>
      </c>
      <c r="Q1632" s="147">
        <v>0</v>
      </c>
      <c r="R1632" s="147">
        <f>Q1632*H1632</f>
        <v>0</v>
      </c>
      <c r="S1632" s="147">
        <v>0</v>
      </c>
      <c r="T1632" s="148">
        <f>S1632*H1632</f>
        <v>0</v>
      </c>
      <c r="AR1632" s="149" t="s">
        <v>346</v>
      </c>
      <c r="AT1632" s="149" t="s">
        <v>311</v>
      </c>
      <c r="AU1632" s="149" t="s">
        <v>90</v>
      </c>
      <c r="AY1632" s="17" t="s">
        <v>309</v>
      </c>
      <c r="BE1632" s="150">
        <f>IF(N1632="základní",J1632,0)</f>
        <v>0</v>
      </c>
      <c r="BF1632" s="150">
        <f>IF(N1632="snížená",J1632,0)</f>
        <v>0</v>
      </c>
      <c r="BG1632" s="150">
        <f>IF(N1632="zákl. přenesená",J1632,0)</f>
        <v>0</v>
      </c>
      <c r="BH1632" s="150">
        <f>IF(N1632="sníž. přenesená",J1632,0)</f>
        <v>0</v>
      </c>
      <c r="BI1632" s="150">
        <f>IF(N1632="nulová",J1632,0)</f>
        <v>0</v>
      </c>
      <c r="BJ1632" s="17" t="s">
        <v>88</v>
      </c>
      <c r="BK1632" s="150">
        <f>ROUND(I1632*H1632,2)</f>
        <v>0</v>
      </c>
      <c r="BL1632" s="17" t="s">
        <v>346</v>
      </c>
      <c r="BM1632" s="149" t="s">
        <v>3616</v>
      </c>
    </row>
    <row r="1633" spans="2:65" s="1" customFormat="1" ht="39" x14ac:dyDescent="0.2">
      <c r="B1633" s="33"/>
      <c r="D1633" s="155" t="s">
        <v>318</v>
      </c>
      <c r="F1633" s="156" t="s">
        <v>3324</v>
      </c>
      <c r="I1633" s="153"/>
      <c r="L1633" s="33"/>
      <c r="M1633" s="154"/>
      <c r="T1633" s="57"/>
      <c r="AT1633" s="17" t="s">
        <v>318</v>
      </c>
      <c r="AU1633" s="17" t="s">
        <v>90</v>
      </c>
    </row>
    <row r="1634" spans="2:65" s="1" customFormat="1" ht="16.5" customHeight="1" x14ac:dyDescent="0.2">
      <c r="B1634" s="137"/>
      <c r="C1634" s="138" t="s">
        <v>3617</v>
      </c>
      <c r="D1634" s="138" t="s">
        <v>311</v>
      </c>
      <c r="E1634" s="139" t="s">
        <v>3618</v>
      </c>
      <c r="F1634" s="140" t="s">
        <v>3619</v>
      </c>
      <c r="G1634" s="141" t="s">
        <v>2542</v>
      </c>
      <c r="H1634" s="142">
        <v>36.299999999999997</v>
      </c>
      <c r="I1634" s="143"/>
      <c r="J1634" s="144">
        <f>ROUND(I1634*H1634,2)</f>
        <v>0</v>
      </c>
      <c r="K1634" s="140" t="s">
        <v>366</v>
      </c>
      <c r="L1634" s="33"/>
      <c r="M1634" s="145" t="s">
        <v>1</v>
      </c>
      <c r="N1634" s="146" t="s">
        <v>46</v>
      </c>
      <c r="P1634" s="147">
        <f>O1634*H1634</f>
        <v>0</v>
      </c>
      <c r="Q1634" s="147">
        <v>0</v>
      </c>
      <c r="R1634" s="147">
        <f>Q1634*H1634</f>
        <v>0</v>
      </c>
      <c r="S1634" s="147">
        <v>0</v>
      </c>
      <c r="T1634" s="148">
        <f>S1634*H1634</f>
        <v>0</v>
      </c>
      <c r="AR1634" s="149" t="s">
        <v>346</v>
      </c>
      <c r="AT1634" s="149" t="s">
        <v>311</v>
      </c>
      <c r="AU1634" s="149" t="s">
        <v>90</v>
      </c>
      <c r="AY1634" s="17" t="s">
        <v>309</v>
      </c>
      <c r="BE1634" s="150">
        <f>IF(N1634="základní",J1634,0)</f>
        <v>0</v>
      </c>
      <c r="BF1634" s="150">
        <f>IF(N1634="snížená",J1634,0)</f>
        <v>0</v>
      </c>
      <c r="BG1634" s="150">
        <f>IF(N1634="zákl. přenesená",J1634,0)</f>
        <v>0</v>
      </c>
      <c r="BH1634" s="150">
        <f>IF(N1634="sníž. přenesená",J1634,0)</f>
        <v>0</v>
      </c>
      <c r="BI1634" s="150">
        <f>IF(N1634="nulová",J1634,0)</f>
        <v>0</v>
      </c>
      <c r="BJ1634" s="17" t="s">
        <v>88</v>
      </c>
      <c r="BK1634" s="150">
        <f>ROUND(I1634*H1634,2)</f>
        <v>0</v>
      </c>
      <c r="BL1634" s="17" t="s">
        <v>346</v>
      </c>
      <c r="BM1634" s="149" t="s">
        <v>3620</v>
      </c>
    </row>
    <row r="1635" spans="2:65" s="1" customFormat="1" ht="39" x14ac:dyDescent="0.2">
      <c r="B1635" s="33"/>
      <c r="D1635" s="155" t="s">
        <v>318</v>
      </c>
      <c r="F1635" s="156" t="s">
        <v>3324</v>
      </c>
      <c r="I1635" s="153"/>
      <c r="L1635" s="33"/>
      <c r="M1635" s="154"/>
      <c r="T1635" s="57"/>
      <c r="AT1635" s="17" t="s">
        <v>318</v>
      </c>
      <c r="AU1635" s="17" t="s">
        <v>90</v>
      </c>
    </row>
    <row r="1636" spans="2:65" s="1" customFormat="1" ht="16.5" customHeight="1" x14ac:dyDescent="0.2">
      <c r="B1636" s="137"/>
      <c r="C1636" s="138" t="s">
        <v>3621</v>
      </c>
      <c r="D1636" s="138" t="s">
        <v>311</v>
      </c>
      <c r="E1636" s="139" t="s">
        <v>3622</v>
      </c>
      <c r="F1636" s="140" t="s">
        <v>3623</v>
      </c>
      <c r="G1636" s="141" t="s">
        <v>2542</v>
      </c>
      <c r="H1636" s="142">
        <v>2.8</v>
      </c>
      <c r="I1636" s="143"/>
      <c r="J1636" s="144">
        <f>ROUND(I1636*H1636,2)</f>
        <v>0</v>
      </c>
      <c r="K1636" s="140" t="s">
        <v>366</v>
      </c>
      <c r="L1636" s="33"/>
      <c r="M1636" s="145" t="s">
        <v>1</v>
      </c>
      <c r="N1636" s="146" t="s">
        <v>46</v>
      </c>
      <c r="P1636" s="147">
        <f>O1636*H1636</f>
        <v>0</v>
      </c>
      <c r="Q1636" s="147">
        <v>0</v>
      </c>
      <c r="R1636" s="147">
        <f>Q1636*H1636</f>
        <v>0</v>
      </c>
      <c r="S1636" s="147">
        <v>0</v>
      </c>
      <c r="T1636" s="148">
        <f>S1636*H1636</f>
        <v>0</v>
      </c>
      <c r="AR1636" s="149" t="s">
        <v>346</v>
      </c>
      <c r="AT1636" s="149" t="s">
        <v>311</v>
      </c>
      <c r="AU1636" s="149" t="s">
        <v>90</v>
      </c>
      <c r="AY1636" s="17" t="s">
        <v>309</v>
      </c>
      <c r="BE1636" s="150">
        <f>IF(N1636="základní",J1636,0)</f>
        <v>0</v>
      </c>
      <c r="BF1636" s="150">
        <f>IF(N1636="snížená",J1636,0)</f>
        <v>0</v>
      </c>
      <c r="BG1636" s="150">
        <f>IF(N1636="zákl. přenesená",J1636,0)</f>
        <v>0</v>
      </c>
      <c r="BH1636" s="150">
        <f>IF(N1636="sníž. přenesená",J1636,0)</f>
        <v>0</v>
      </c>
      <c r="BI1636" s="150">
        <f>IF(N1636="nulová",J1636,0)</f>
        <v>0</v>
      </c>
      <c r="BJ1636" s="17" t="s">
        <v>88</v>
      </c>
      <c r="BK1636" s="150">
        <f>ROUND(I1636*H1636,2)</f>
        <v>0</v>
      </c>
      <c r="BL1636" s="17" t="s">
        <v>346</v>
      </c>
      <c r="BM1636" s="149" t="s">
        <v>3624</v>
      </c>
    </row>
    <row r="1637" spans="2:65" s="1" customFormat="1" ht="39" x14ac:dyDescent="0.2">
      <c r="B1637" s="33"/>
      <c r="D1637" s="155" t="s">
        <v>318</v>
      </c>
      <c r="F1637" s="156" t="s">
        <v>3324</v>
      </c>
      <c r="I1637" s="153"/>
      <c r="L1637" s="33"/>
      <c r="M1637" s="154"/>
      <c r="T1637" s="57"/>
      <c r="AT1637" s="17" t="s">
        <v>318</v>
      </c>
      <c r="AU1637" s="17" t="s">
        <v>90</v>
      </c>
    </row>
    <row r="1638" spans="2:65" s="1" customFormat="1" ht="16.5" customHeight="1" x14ac:dyDescent="0.2">
      <c r="B1638" s="137"/>
      <c r="C1638" s="138" t="s">
        <v>3625</v>
      </c>
      <c r="D1638" s="138" t="s">
        <v>311</v>
      </c>
      <c r="E1638" s="139" t="s">
        <v>3626</v>
      </c>
      <c r="F1638" s="140" t="s">
        <v>3627</v>
      </c>
      <c r="G1638" s="141" t="s">
        <v>2542</v>
      </c>
      <c r="H1638" s="142">
        <v>8.4</v>
      </c>
      <c r="I1638" s="143"/>
      <c r="J1638" s="144">
        <f>ROUND(I1638*H1638,2)</f>
        <v>0</v>
      </c>
      <c r="K1638" s="140" t="s">
        <v>366</v>
      </c>
      <c r="L1638" s="33"/>
      <c r="M1638" s="145" t="s">
        <v>1</v>
      </c>
      <c r="N1638" s="146" t="s">
        <v>46</v>
      </c>
      <c r="P1638" s="147">
        <f>O1638*H1638</f>
        <v>0</v>
      </c>
      <c r="Q1638" s="147">
        <v>0</v>
      </c>
      <c r="R1638" s="147">
        <f>Q1638*H1638</f>
        <v>0</v>
      </c>
      <c r="S1638" s="147">
        <v>0</v>
      </c>
      <c r="T1638" s="148">
        <f>S1638*H1638</f>
        <v>0</v>
      </c>
      <c r="AR1638" s="149" t="s">
        <v>346</v>
      </c>
      <c r="AT1638" s="149" t="s">
        <v>311</v>
      </c>
      <c r="AU1638" s="149" t="s">
        <v>90</v>
      </c>
      <c r="AY1638" s="17" t="s">
        <v>309</v>
      </c>
      <c r="BE1638" s="150">
        <f>IF(N1638="základní",J1638,0)</f>
        <v>0</v>
      </c>
      <c r="BF1638" s="150">
        <f>IF(N1638="snížená",J1638,0)</f>
        <v>0</v>
      </c>
      <c r="BG1638" s="150">
        <f>IF(N1638="zákl. přenesená",J1638,0)</f>
        <v>0</v>
      </c>
      <c r="BH1638" s="150">
        <f>IF(N1638="sníž. přenesená",J1638,0)</f>
        <v>0</v>
      </c>
      <c r="BI1638" s="150">
        <f>IF(N1638="nulová",J1638,0)</f>
        <v>0</v>
      </c>
      <c r="BJ1638" s="17" t="s">
        <v>88</v>
      </c>
      <c r="BK1638" s="150">
        <f>ROUND(I1638*H1638,2)</f>
        <v>0</v>
      </c>
      <c r="BL1638" s="17" t="s">
        <v>346</v>
      </c>
      <c r="BM1638" s="149" t="s">
        <v>3628</v>
      </c>
    </row>
    <row r="1639" spans="2:65" s="1" customFormat="1" ht="39" x14ac:dyDescent="0.2">
      <c r="B1639" s="33"/>
      <c r="D1639" s="155" t="s">
        <v>318</v>
      </c>
      <c r="F1639" s="156" t="s">
        <v>3324</v>
      </c>
      <c r="I1639" s="153"/>
      <c r="L1639" s="33"/>
      <c r="M1639" s="154"/>
      <c r="T1639" s="57"/>
      <c r="AT1639" s="17" t="s">
        <v>318</v>
      </c>
      <c r="AU1639" s="17" t="s">
        <v>90</v>
      </c>
    </row>
    <row r="1640" spans="2:65" s="1" customFormat="1" ht="16.5" customHeight="1" x14ac:dyDescent="0.2">
      <c r="B1640" s="137"/>
      <c r="C1640" s="138" t="s">
        <v>3629</v>
      </c>
      <c r="D1640" s="138" t="s">
        <v>311</v>
      </c>
      <c r="E1640" s="139" t="s">
        <v>3630</v>
      </c>
      <c r="F1640" s="140" t="s">
        <v>3631</v>
      </c>
      <c r="G1640" s="141" t="s">
        <v>2542</v>
      </c>
      <c r="H1640" s="142">
        <v>2.2999999999999998</v>
      </c>
      <c r="I1640" s="143"/>
      <c r="J1640" s="144">
        <f>ROUND(I1640*H1640,2)</f>
        <v>0</v>
      </c>
      <c r="K1640" s="140" t="s">
        <v>366</v>
      </c>
      <c r="L1640" s="33"/>
      <c r="M1640" s="145" t="s">
        <v>1</v>
      </c>
      <c r="N1640" s="146" t="s">
        <v>46</v>
      </c>
      <c r="P1640" s="147">
        <f>O1640*H1640</f>
        <v>0</v>
      </c>
      <c r="Q1640" s="147">
        <v>0</v>
      </c>
      <c r="R1640" s="147">
        <f>Q1640*H1640</f>
        <v>0</v>
      </c>
      <c r="S1640" s="147">
        <v>0</v>
      </c>
      <c r="T1640" s="148">
        <f>S1640*H1640</f>
        <v>0</v>
      </c>
      <c r="AR1640" s="149" t="s">
        <v>346</v>
      </c>
      <c r="AT1640" s="149" t="s">
        <v>311</v>
      </c>
      <c r="AU1640" s="149" t="s">
        <v>90</v>
      </c>
      <c r="AY1640" s="17" t="s">
        <v>309</v>
      </c>
      <c r="BE1640" s="150">
        <f>IF(N1640="základní",J1640,0)</f>
        <v>0</v>
      </c>
      <c r="BF1640" s="150">
        <f>IF(N1640="snížená",J1640,0)</f>
        <v>0</v>
      </c>
      <c r="BG1640" s="150">
        <f>IF(N1640="zákl. přenesená",J1640,0)</f>
        <v>0</v>
      </c>
      <c r="BH1640" s="150">
        <f>IF(N1640="sníž. přenesená",J1640,0)</f>
        <v>0</v>
      </c>
      <c r="BI1640" s="150">
        <f>IF(N1640="nulová",J1640,0)</f>
        <v>0</v>
      </c>
      <c r="BJ1640" s="17" t="s">
        <v>88</v>
      </c>
      <c r="BK1640" s="150">
        <f>ROUND(I1640*H1640,2)</f>
        <v>0</v>
      </c>
      <c r="BL1640" s="17" t="s">
        <v>346</v>
      </c>
      <c r="BM1640" s="149" t="s">
        <v>3632</v>
      </c>
    </row>
    <row r="1641" spans="2:65" s="1" customFormat="1" ht="39" x14ac:dyDescent="0.2">
      <c r="B1641" s="33"/>
      <c r="D1641" s="155" t="s">
        <v>318</v>
      </c>
      <c r="F1641" s="156" t="s">
        <v>3324</v>
      </c>
      <c r="I1641" s="153"/>
      <c r="L1641" s="33"/>
      <c r="M1641" s="154"/>
      <c r="T1641" s="57"/>
      <c r="AT1641" s="17" t="s">
        <v>318</v>
      </c>
      <c r="AU1641" s="17" t="s">
        <v>90</v>
      </c>
    </row>
    <row r="1642" spans="2:65" s="1" customFormat="1" ht="24.2" customHeight="1" x14ac:dyDescent="0.2">
      <c r="B1642" s="137"/>
      <c r="C1642" s="138" t="s">
        <v>3633</v>
      </c>
      <c r="D1642" s="138" t="s">
        <v>311</v>
      </c>
      <c r="E1642" s="139" t="s">
        <v>3634</v>
      </c>
      <c r="F1642" s="140" t="s">
        <v>3635</v>
      </c>
      <c r="G1642" s="141" t="s">
        <v>2542</v>
      </c>
      <c r="H1642" s="142">
        <v>26.7</v>
      </c>
      <c r="I1642" s="143"/>
      <c r="J1642" s="144">
        <f>ROUND(I1642*H1642,2)</f>
        <v>0</v>
      </c>
      <c r="K1642" s="140" t="s">
        <v>366</v>
      </c>
      <c r="L1642" s="33"/>
      <c r="M1642" s="145" t="s">
        <v>1</v>
      </c>
      <c r="N1642" s="146" t="s">
        <v>46</v>
      </c>
      <c r="P1642" s="147">
        <f>O1642*H1642</f>
        <v>0</v>
      </c>
      <c r="Q1642" s="147">
        <v>0</v>
      </c>
      <c r="R1642" s="147">
        <f>Q1642*H1642</f>
        <v>0</v>
      </c>
      <c r="S1642" s="147">
        <v>0</v>
      </c>
      <c r="T1642" s="148">
        <f>S1642*H1642</f>
        <v>0</v>
      </c>
      <c r="AR1642" s="149" t="s">
        <v>346</v>
      </c>
      <c r="AT1642" s="149" t="s">
        <v>311</v>
      </c>
      <c r="AU1642" s="149" t="s">
        <v>90</v>
      </c>
      <c r="AY1642" s="17" t="s">
        <v>309</v>
      </c>
      <c r="BE1642" s="150">
        <f>IF(N1642="základní",J1642,0)</f>
        <v>0</v>
      </c>
      <c r="BF1642" s="150">
        <f>IF(N1642="snížená",J1642,0)</f>
        <v>0</v>
      </c>
      <c r="BG1642" s="150">
        <f>IF(N1642="zákl. přenesená",J1642,0)</f>
        <v>0</v>
      </c>
      <c r="BH1642" s="150">
        <f>IF(N1642="sníž. přenesená",J1642,0)</f>
        <v>0</v>
      </c>
      <c r="BI1642" s="150">
        <f>IF(N1642="nulová",J1642,0)</f>
        <v>0</v>
      </c>
      <c r="BJ1642" s="17" t="s">
        <v>88</v>
      </c>
      <c r="BK1642" s="150">
        <f>ROUND(I1642*H1642,2)</f>
        <v>0</v>
      </c>
      <c r="BL1642" s="17" t="s">
        <v>346</v>
      </c>
      <c r="BM1642" s="149" t="s">
        <v>3636</v>
      </c>
    </row>
    <row r="1643" spans="2:65" s="1" customFormat="1" ht="39" x14ac:dyDescent="0.2">
      <c r="B1643" s="33"/>
      <c r="D1643" s="155" t="s">
        <v>318</v>
      </c>
      <c r="F1643" s="156" t="s">
        <v>3324</v>
      </c>
      <c r="I1643" s="153"/>
      <c r="L1643" s="33"/>
      <c r="M1643" s="154"/>
      <c r="T1643" s="57"/>
      <c r="AT1643" s="17" t="s">
        <v>318</v>
      </c>
      <c r="AU1643" s="17" t="s">
        <v>90</v>
      </c>
    </row>
    <row r="1644" spans="2:65" s="1" customFormat="1" ht="21.75" customHeight="1" x14ac:dyDescent="0.2">
      <c r="B1644" s="137"/>
      <c r="C1644" s="138" t="s">
        <v>3637</v>
      </c>
      <c r="D1644" s="138" t="s">
        <v>311</v>
      </c>
      <c r="E1644" s="139" t="s">
        <v>3638</v>
      </c>
      <c r="F1644" s="140" t="s">
        <v>3639</v>
      </c>
      <c r="G1644" s="141" t="s">
        <v>2542</v>
      </c>
      <c r="H1644" s="142">
        <v>73.650000000000006</v>
      </c>
      <c r="I1644" s="143"/>
      <c r="J1644" s="144">
        <f>ROUND(I1644*H1644,2)</f>
        <v>0</v>
      </c>
      <c r="K1644" s="140" t="s">
        <v>366</v>
      </c>
      <c r="L1644" s="33"/>
      <c r="M1644" s="145" t="s">
        <v>1</v>
      </c>
      <c r="N1644" s="146" t="s">
        <v>46</v>
      </c>
      <c r="P1644" s="147">
        <f>O1644*H1644</f>
        <v>0</v>
      </c>
      <c r="Q1644" s="147">
        <v>0</v>
      </c>
      <c r="R1644" s="147">
        <f>Q1644*H1644</f>
        <v>0</v>
      </c>
      <c r="S1644" s="147">
        <v>0</v>
      </c>
      <c r="T1644" s="148">
        <f>S1644*H1644</f>
        <v>0</v>
      </c>
      <c r="AR1644" s="149" t="s">
        <v>346</v>
      </c>
      <c r="AT1644" s="149" t="s">
        <v>311</v>
      </c>
      <c r="AU1644" s="149" t="s">
        <v>90</v>
      </c>
      <c r="AY1644" s="17" t="s">
        <v>309</v>
      </c>
      <c r="BE1644" s="150">
        <f>IF(N1644="základní",J1644,0)</f>
        <v>0</v>
      </c>
      <c r="BF1644" s="150">
        <f>IF(N1644="snížená",J1644,0)</f>
        <v>0</v>
      </c>
      <c r="BG1644" s="150">
        <f>IF(N1644="zákl. přenesená",J1644,0)</f>
        <v>0</v>
      </c>
      <c r="BH1644" s="150">
        <f>IF(N1644="sníž. přenesená",J1644,0)</f>
        <v>0</v>
      </c>
      <c r="BI1644" s="150">
        <f>IF(N1644="nulová",J1644,0)</f>
        <v>0</v>
      </c>
      <c r="BJ1644" s="17" t="s">
        <v>88</v>
      </c>
      <c r="BK1644" s="150">
        <f>ROUND(I1644*H1644,2)</f>
        <v>0</v>
      </c>
      <c r="BL1644" s="17" t="s">
        <v>346</v>
      </c>
      <c r="BM1644" s="149" t="s">
        <v>3640</v>
      </c>
    </row>
    <row r="1645" spans="2:65" s="1" customFormat="1" ht="39" x14ac:dyDescent="0.2">
      <c r="B1645" s="33"/>
      <c r="D1645" s="155" t="s">
        <v>318</v>
      </c>
      <c r="F1645" s="156" t="s">
        <v>3324</v>
      </c>
      <c r="I1645" s="153"/>
      <c r="L1645" s="33"/>
      <c r="M1645" s="154"/>
      <c r="T1645" s="57"/>
      <c r="AT1645" s="17" t="s">
        <v>318</v>
      </c>
      <c r="AU1645" s="17" t="s">
        <v>90</v>
      </c>
    </row>
    <row r="1646" spans="2:65" s="1" customFormat="1" ht="16.5" customHeight="1" x14ac:dyDescent="0.2">
      <c r="B1646" s="137"/>
      <c r="C1646" s="138" t="s">
        <v>3641</v>
      </c>
      <c r="D1646" s="138" t="s">
        <v>311</v>
      </c>
      <c r="E1646" s="139" t="s">
        <v>3642</v>
      </c>
      <c r="F1646" s="140" t="s">
        <v>3643</v>
      </c>
      <c r="G1646" s="141" t="s">
        <v>2702</v>
      </c>
      <c r="H1646" s="142">
        <v>1</v>
      </c>
      <c r="I1646" s="143"/>
      <c r="J1646" s="144">
        <f>ROUND(I1646*H1646,2)</f>
        <v>0</v>
      </c>
      <c r="K1646" s="140" t="s">
        <v>366</v>
      </c>
      <c r="L1646" s="33"/>
      <c r="M1646" s="145" t="s">
        <v>1</v>
      </c>
      <c r="N1646" s="146" t="s">
        <v>46</v>
      </c>
      <c r="P1646" s="147">
        <f>O1646*H1646</f>
        <v>0</v>
      </c>
      <c r="Q1646" s="147">
        <v>0</v>
      </c>
      <c r="R1646" s="147">
        <f>Q1646*H1646</f>
        <v>0</v>
      </c>
      <c r="S1646" s="147">
        <v>0</v>
      </c>
      <c r="T1646" s="148">
        <f>S1646*H1646</f>
        <v>0</v>
      </c>
      <c r="AR1646" s="149" t="s">
        <v>346</v>
      </c>
      <c r="AT1646" s="149" t="s">
        <v>311</v>
      </c>
      <c r="AU1646" s="149" t="s">
        <v>90</v>
      </c>
      <c r="AY1646" s="17" t="s">
        <v>309</v>
      </c>
      <c r="BE1646" s="150">
        <f>IF(N1646="základní",J1646,0)</f>
        <v>0</v>
      </c>
      <c r="BF1646" s="150">
        <f>IF(N1646="snížená",J1646,0)</f>
        <v>0</v>
      </c>
      <c r="BG1646" s="150">
        <f>IF(N1646="zákl. přenesená",J1646,0)</f>
        <v>0</v>
      </c>
      <c r="BH1646" s="150">
        <f>IF(N1646="sníž. přenesená",J1646,0)</f>
        <v>0</v>
      </c>
      <c r="BI1646" s="150">
        <f>IF(N1646="nulová",J1646,0)</f>
        <v>0</v>
      </c>
      <c r="BJ1646" s="17" t="s">
        <v>88</v>
      </c>
      <c r="BK1646" s="150">
        <f>ROUND(I1646*H1646,2)</f>
        <v>0</v>
      </c>
      <c r="BL1646" s="17" t="s">
        <v>346</v>
      </c>
      <c r="BM1646" s="149" t="s">
        <v>3644</v>
      </c>
    </row>
    <row r="1647" spans="2:65" s="1" customFormat="1" ht="39" x14ac:dyDescent="0.2">
      <c r="B1647" s="33"/>
      <c r="D1647" s="155" t="s">
        <v>318</v>
      </c>
      <c r="F1647" s="156" t="s">
        <v>3324</v>
      </c>
      <c r="I1647" s="153"/>
      <c r="L1647" s="33"/>
      <c r="M1647" s="154"/>
      <c r="T1647" s="57"/>
      <c r="AT1647" s="17" t="s">
        <v>318</v>
      </c>
      <c r="AU1647" s="17" t="s">
        <v>90</v>
      </c>
    </row>
    <row r="1648" spans="2:65" s="1" customFormat="1" ht="16.5" customHeight="1" x14ac:dyDescent="0.2">
      <c r="B1648" s="137"/>
      <c r="C1648" s="138" t="s">
        <v>3645</v>
      </c>
      <c r="D1648" s="138" t="s">
        <v>311</v>
      </c>
      <c r="E1648" s="139" t="s">
        <v>3646</v>
      </c>
      <c r="F1648" s="140" t="s">
        <v>3647</v>
      </c>
      <c r="G1648" s="141" t="s">
        <v>2702</v>
      </c>
      <c r="H1648" s="142">
        <v>1</v>
      </c>
      <c r="I1648" s="143"/>
      <c r="J1648" s="144">
        <f>ROUND(I1648*H1648,2)</f>
        <v>0</v>
      </c>
      <c r="K1648" s="140" t="s">
        <v>366</v>
      </c>
      <c r="L1648" s="33"/>
      <c r="M1648" s="145" t="s">
        <v>1</v>
      </c>
      <c r="N1648" s="146" t="s">
        <v>46</v>
      </c>
      <c r="P1648" s="147">
        <f>O1648*H1648</f>
        <v>0</v>
      </c>
      <c r="Q1648" s="147">
        <v>0</v>
      </c>
      <c r="R1648" s="147">
        <f>Q1648*H1648</f>
        <v>0</v>
      </c>
      <c r="S1648" s="147">
        <v>0</v>
      </c>
      <c r="T1648" s="148">
        <f>S1648*H1648</f>
        <v>0</v>
      </c>
      <c r="AR1648" s="149" t="s">
        <v>346</v>
      </c>
      <c r="AT1648" s="149" t="s">
        <v>311</v>
      </c>
      <c r="AU1648" s="149" t="s">
        <v>90</v>
      </c>
      <c r="AY1648" s="17" t="s">
        <v>309</v>
      </c>
      <c r="BE1648" s="150">
        <f>IF(N1648="základní",J1648,0)</f>
        <v>0</v>
      </c>
      <c r="BF1648" s="150">
        <f>IF(N1648="snížená",J1648,0)</f>
        <v>0</v>
      </c>
      <c r="BG1648" s="150">
        <f>IF(N1648="zákl. přenesená",J1648,0)</f>
        <v>0</v>
      </c>
      <c r="BH1648" s="150">
        <f>IF(N1648="sníž. přenesená",J1648,0)</f>
        <v>0</v>
      </c>
      <c r="BI1648" s="150">
        <f>IF(N1648="nulová",J1648,0)</f>
        <v>0</v>
      </c>
      <c r="BJ1648" s="17" t="s">
        <v>88</v>
      </c>
      <c r="BK1648" s="150">
        <f>ROUND(I1648*H1648,2)</f>
        <v>0</v>
      </c>
      <c r="BL1648" s="17" t="s">
        <v>346</v>
      </c>
      <c r="BM1648" s="149" t="s">
        <v>3648</v>
      </c>
    </row>
    <row r="1649" spans="2:65" s="1" customFormat="1" ht="39" x14ac:dyDescent="0.2">
      <c r="B1649" s="33"/>
      <c r="D1649" s="155" t="s">
        <v>318</v>
      </c>
      <c r="F1649" s="156" t="s">
        <v>3324</v>
      </c>
      <c r="I1649" s="153"/>
      <c r="L1649" s="33"/>
      <c r="M1649" s="154"/>
      <c r="T1649" s="57"/>
      <c r="AT1649" s="17" t="s">
        <v>318</v>
      </c>
      <c r="AU1649" s="17" t="s">
        <v>90</v>
      </c>
    </row>
    <row r="1650" spans="2:65" s="1" customFormat="1" ht="16.5" customHeight="1" x14ac:dyDescent="0.2">
      <c r="B1650" s="137"/>
      <c r="C1650" s="138" t="s">
        <v>3649</v>
      </c>
      <c r="D1650" s="138" t="s">
        <v>311</v>
      </c>
      <c r="E1650" s="139" t="s">
        <v>3650</v>
      </c>
      <c r="F1650" s="140" t="s">
        <v>3651</v>
      </c>
      <c r="G1650" s="141" t="s">
        <v>2702</v>
      </c>
      <c r="H1650" s="142">
        <v>226</v>
      </c>
      <c r="I1650" s="143"/>
      <c r="J1650" s="144">
        <f>ROUND(I1650*H1650,2)</f>
        <v>0</v>
      </c>
      <c r="K1650" s="140" t="s">
        <v>366</v>
      </c>
      <c r="L1650" s="33"/>
      <c r="M1650" s="145" t="s">
        <v>1</v>
      </c>
      <c r="N1650" s="146" t="s">
        <v>46</v>
      </c>
      <c r="P1650" s="147">
        <f>O1650*H1650</f>
        <v>0</v>
      </c>
      <c r="Q1650" s="147">
        <v>0</v>
      </c>
      <c r="R1650" s="147">
        <f>Q1650*H1650</f>
        <v>0</v>
      </c>
      <c r="S1650" s="147">
        <v>0</v>
      </c>
      <c r="T1650" s="148">
        <f>S1650*H1650</f>
        <v>0</v>
      </c>
      <c r="AR1650" s="149" t="s">
        <v>346</v>
      </c>
      <c r="AT1650" s="149" t="s">
        <v>311</v>
      </c>
      <c r="AU1650" s="149" t="s">
        <v>90</v>
      </c>
      <c r="AY1650" s="17" t="s">
        <v>309</v>
      </c>
      <c r="BE1650" s="150">
        <f>IF(N1650="základní",J1650,0)</f>
        <v>0</v>
      </c>
      <c r="BF1650" s="150">
        <f>IF(N1650="snížená",J1650,0)</f>
        <v>0</v>
      </c>
      <c r="BG1650" s="150">
        <f>IF(N1650="zákl. přenesená",J1650,0)</f>
        <v>0</v>
      </c>
      <c r="BH1650" s="150">
        <f>IF(N1650="sníž. přenesená",J1650,0)</f>
        <v>0</v>
      </c>
      <c r="BI1650" s="150">
        <f>IF(N1650="nulová",J1650,0)</f>
        <v>0</v>
      </c>
      <c r="BJ1650" s="17" t="s">
        <v>88</v>
      </c>
      <c r="BK1650" s="150">
        <f>ROUND(I1650*H1650,2)</f>
        <v>0</v>
      </c>
      <c r="BL1650" s="17" t="s">
        <v>346</v>
      </c>
      <c r="BM1650" s="149" t="s">
        <v>3652</v>
      </c>
    </row>
    <row r="1651" spans="2:65" s="1" customFormat="1" ht="39" x14ac:dyDescent="0.2">
      <c r="B1651" s="33"/>
      <c r="D1651" s="155" t="s">
        <v>318</v>
      </c>
      <c r="F1651" s="156" t="s">
        <v>3324</v>
      </c>
      <c r="I1651" s="153"/>
      <c r="L1651" s="33"/>
      <c r="M1651" s="154"/>
      <c r="T1651" s="57"/>
      <c r="AT1651" s="17" t="s">
        <v>318</v>
      </c>
      <c r="AU1651" s="17" t="s">
        <v>90</v>
      </c>
    </row>
    <row r="1652" spans="2:65" s="1" customFormat="1" ht="16.5" customHeight="1" x14ac:dyDescent="0.2">
      <c r="B1652" s="137"/>
      <c r="C1652" s="138" t="s">
        <v>3653</v>
      </c>
      <c r="D1652" s="138" t="s">
        <v>311</v>
      </c>
      <c r="E1652" s="139" t="s">
        <v>3654</v>
      </c>
      <c r="F1652" s="140" t="s">
        <v>3655</v>
      </c>
      <c r="G1652" s="141" t="s">
        <v>2702</v>
      </c>
      <c r="H1652" s="142">
        <v>46</v>
      </c>
      <c r="I1652" s="143"/>
      <c r="J1652" s="144">
        <f>ROUND(I1652*H1652,2)</f>
        <v>0</v>
      </c>
      <c r="K1652" s="140" t="s">
        <v>366</v>
      </c>
      <c r="L1652" s="33"/>
      <c r="M1652" s="145" t="s">
        <v>1</v>
      </c>
      <c r="N1652" s="146" t="s">
        <v>46</v>
      </c>
      <c r="P1652" s="147">
        <f>O1652*H1652</f>
        <v>0</v>
      </c>
      <c r="Q1652" s="147">
        <v>0</v>
      </c>
      <c r="R1652" s="147">
        <f>Q1652*H1652</f>
        <v>0</v>
      </c>
      <c r="S1652" s="147">
        <v>0</v>
      </c>
      <c r="T1652" s="148">
        <f>S1652*H1652</f>
        <v>0</v>
      </c>
      <c r="AR1652" s="149" t="s">
        <v>346</v>
      </c>
      <c r="AT1652" s="149" t="s">
        <v>311</v>
      </c>
      <c r="AU1652" s="149" t="s">
        <v>90</v>
      </c>
      <c r="AY1652" s="17" t="s">
        <v>309</v>
      </c>
      <c r="BE1652" s="150">
        <f>IF(N1652="základní",J1652,0)</f>
        <v>0</v>
      </c>
      <c r="BF1652" s="150">
        <f>IF(N1652="snížená",J1652,0)</f>
        <v>0</v>
      </c>
      <c r="BG1652" s="150">
        <f>IF(N1652="zákl. přenesená",J1652,0)</f>
        <v>0</v>
      </c>
      <c r="BH1652" s="150">
        <f>IF(N1652="sníž. přenesená",J1652,0)</f>
        <v>0</v>
      </c>
      <c r="BI1652" s="150">
        <f>IF(N1652="nulová",J1652,0)</f>
        <v>0</v>
      </c>
      <c r="BJ1652" s="17" t="s">
        <v>88</v>
      </c>
      <c r="BK1652" s="150">
        <f>ROUND(I1652*H1652,2)</f>
        <v>0</v>
      </c>
      <c r="BL1652" s="17" t="s">
        <v>346</v>
      </c>
      <c r="BM1652" s="149" t="s">
        <v>3656</v>
      </c>
    </row>
    <row r="1653" spans="2:65" s="1" customFormat="1" ht="39" x14ac:dyDescent="0.2">
      <c r="B1653" s="33"/>
      <c r="D1653" s="155" t="s">
        <v>318</v>
      </c>
      <c r="F1653" s="156" t="s">
        <v>3324</v>
      </c>
      <c r="I1653" s="153"/>
      <c r="L1653" s="33"/>
      <c r="M1653" s="154"/>
      <c r="T1653" s="57"/>
      <c r="AT1653" s="17" t="s">
        <v>318</v>
      </c>
      <c r="AU1653" s="17" t="s">
        <v>90</v>
      </c>
    </row>
    <row r="1654" spans="2:65" s="1" customFormat="1" ht="16.5" customHeight="1" x14ac:dyDescent="0.2">
      <c r="B1654" s="137"/>
      <c r="C1654" s="138" t="s">
        <v>3657</v>
      </c>
      <c r="D1654" s="138" t="s">
        <v>311</v>
      </c>
      <c r="E1654" s="139" t="s">
        <v>3658</v>
      </c>
      <c r="F1654" s="140" t="s">
        <v>3659</v>
      </c>
      <c r="G1654" s="141" t="s">
        <v>2542</v>
      </c>
      <c r="H1654" s="142">
        <v>3.8</v>
      </c>
      <c r="I1654" s="143"/>
      <c r="J1654" s="144">
        <f>ROUND(I1654*H1654,2)</f>
        <v>0</v>
      </c>
      <c r="K1654" s="140" t="s">
        <v>366</v>
      </c>
      <c r="L1654" s="33"/>
      <c r="M1654" s="145" t="s">
        <v>1</v>
      </c>
      <c r="N1654" s="146" t="s">
        <v>46</v>
      </c>
      <c r="P1654" s="147">
        <f>O1654*H1654</f>
        <v>0</v>
      </c>
      <c r="Q1654" s="147">
        <v>0</v>
      </c>
      <c r="R1654" s="147">
        <f>Q1654*H1654</f>
        <v>0</v>
      </c>
      <c r="S1654" s="147">
        <v>0</v>
      </c>
      <c r="T1654" s="148">
        <f>S1654*H1654</f>
        <v>0</v>
      </c>
      <c r="AR1654" s="149" t="s">
        <v>346</v>
      </c>
      <c r="AT1654" s="149" t="s">
        <v>311</v>
      </c>
      <c r="AU1654" s="149" t="s">
        <v>90</v>
      </c>
      <c r="AY1654" s="17" t="s">
        <v>309</v>
      </c>
      <c r="BE1654" s="150">
        <f>IF(N1654="základní",J1654,0)</f>
        <v>0</v>
      </c>
      <c r="BF1654" s="150">
        <f>IF(N1654="snížená",J1654,0)</f>
        <v>0</v>
      </c>
      <c r="BG1654" s="150">
        <f>IF(N1654="zákl. přenesená",J1654,0)</f>
        <v>0</v>
      </c>
      <c r="BH1654" s="150">
        <f>IF(N1654="sníž. přenesená",J1654,0)</f>
        <v>0</v>
      </c>
      <c r="BI1654" s="150">
        <f>IF(N1654="nulová",J1654,0)</f>
        <v>0</v>
      </c>
      <c r="BJ1654" s="17" t="s">
        <v>88</v>
      </c>
      <c r="BK1654" s="150">
        <f>ROUND(I1654*H1654,2)</f>
        <v>0</v>
      </c>
      <c r="BL1654" s="17" t="s">
        <v>346</v>
      </c>
      <c r="BM1654" s="149" t="s">
        <v>3660</v>
      </c>
    </row>
    <row r="1655" spans="2:65" s="1" customFormat="1" ht="39" x14ac:dyDescent="0.2">
      <c r="B1655" s="33"/>
      <c r="D1655" s="155" t="s">
        <v>318</v>
      </c>
      <c r="F1655" s="156" t="s">
        <v>3324</v>
      </c>
      <c r="I1655" s="153"/>
      <c r="L1655" s="33"/>
      <c r="M1655" s="154"/>
      <c r="T1655" s="57"/>
      <c r="AT1655" s="17" t="s">
        <v>318</v>
      </c>
      <c r="AU1655" s="17" t="s">
        <v>90</v>
      </c>
    </row>
    <row r="1656" spans="2:65" s="1" customFormat="1" ht="16.5" customHeight="1" x14ac:dyDescent="0.2">
      <c r="B1656" s="137"/>
      <c r="C1656" s="138" t="s">
        <v>3661</v>
      </c>
      <c r="D1656" s="138" t="s">
        <v>311</v>
      </c>
      <c r="E1656" s="139" t="s">
        <v>3662</v>
      </c>
      <c r="F1656" s="140" t="s">
        <v>3663</v>
      </c>
      <c r="G1656" s="141" t="s">
        <v>2542</v>
      </c>
      <c r="H1656" s="142">
        <v>9.35</v>
      </c>
      <c r="I1656" s="143"/>
      <c r="J1656" s="144">
        <f>ROUND(I1656*H1656,2)</f>
        <v>0</v>
      </c>
      <c r="K1656" s="140" t="s">
        <v>366</v>
      </c>
      <c r="L1656" s="33"/>
      <c r="M1656" s="145" t="s">
        <v>1</v>
      </c>
      <c r="N1656" s="146" t="s">
        <v>46</v>
      </c>
      <c r="P1656" s="147">
        <f>O1656*H1656</f>
        <v>0</v>
      </c>
      <c r="Q1656" s="147">
        <v>0</v>
      </c>
      <c r="R1656" s="147">
        <f>Q1656*H1656</f>
        <v>0</v>
      </c>
      <c r="S1656" s="147">
        <v>0</v>
      </c>
      <c r="T1656" s="148">
        <f>S1656*H1656</f>
        <v>0</v>
      </c>
      <c r="AR1656" s="149" t="s">
        <v>346</v>
      </c>
      <c r="AT1656" s="149" t="s">
        <v>311</v>
      </c>
      <c r="AU1656" s="149" t="s">
        <v>90</v>
      </c>
      <c r="AY1656" s="17" t="s">
        <v>309</v>
      </c>
      <c r="BE1656" s="150">
        <f>IF(N1656="základní",J1656,0)</f>
        <v>0</v>
      </c>
      <c r="BF1656" s="150">
        <f>IF(N1656="snížená",J1656,0)</f>
        <v>0</v>
      </c>
      <c r="BG1656" s="150">
        <f>IF(N1656="zákl. přenesená",J1656,0)</f>
        <v>0</v>
      </c>
      <c r="BH1656" s="150">
        <f>IF(N1656="sníž. přenesená",J1656,0)</f>
        <v>0</v>
      </c>
      <c r="BI1656" s="150">
        <f>IF(N1656="nulová",J1656,0)</f>
        <v>0</v>
      </c>
      <c r="BJ1656" s="17" t="s">
        <v>88</v>
      </c>
      <c r="BK1656" s="150">
        <f>ROUND(I1656*H1656,2)</f>
        <v>0</v>
      </c>
      <c r="BL1656" s="17" t="s">
        <v>346</v>
      </c>
      <c r="BM1656" s="149" t="s">
        <v>3664</v>
      </c>
    </row>
    <row r="1657" spans="2:65" s="1" customFormat="1" ht="39" x14ac:dyDescent="0.2">
      <c r="B1657" s="33"/>
      <c r="D1657" s="155" t="s">
        <v>318</v>
      </c>
      <c r="F1657" s="156" t="s">
        <v>3324</v>
      </c>
      <c r="I1657" s="153"/>
      <c r="L1657" s="33"/>
      <c r="M1657" s="154"/>
      <c r="T1657" s="57"/>
      <c r="AT1657" s="17" t="s">
        <v>318</v>
      </c>
      <c r="AU1657" s="17" t="s">
        <v>90</v>
      </c>
    </row>
    <row r="1658" spans="2:65" s="1" customFormat="1" ht="16.5" customHeight="1" x14ac:dyDescent="0.2">
      <c r="B1658" s="137"/>
      <c r="C1658" s="138" t="s">
        <v>3665</v>
      </c>
      <c r="D1658" s="138" t="s">
        <v>311</v>
      </c>
      <c r="E1658" s="139" t="s">
        <v>3666</v>
      </c>
      <c r="F1658" s="140" t="s">
        <v>3667</v>
      </c>
      <c r="G1658" s="141" t="s">
        <v>2702</v>
      </c>
      <c r="H1658" s="142">
        <v>2</v>
      </c>
      <c r="I1658" s="143"/>
      <c r="J1658" s="144">
        <f>ROUND(I1658*H1658,2)</f>
        <v>0</v>
      </c>
      <c r="K1658" s="140" t="s">
        <v>366</v>
      </c>
      <c r="L1658" s="33"/>
      <c r="M1658" s="145" t="s">
        <v>1</v>
      </c>
      <c r="N1658" s="146" t="s">
        <v>46</v>
      </c>
      <c r="P1658" s="147">
        <f>O1658*H1658</f>
        <v>0</v>
      </c>
      <c r="Q1658" s="147">
        <v>0</v>
      </c>
      <c r="R1658" s="147">
        <f>Q1658*H1658</f>
        <v>0</v>
      </c>
      <c r="S1658" s="147">
        <v>0</v>
      </c>
      <c r="T1658" s="148">
        <f>S1658*H1658</f>
        <v>0</v>
      </c>
      <c r="AR1658" s="149" t="s">
        <v>346</v>
      </c>
      <c r="AT1658" s="149" t="s">
        <v>311</v>
      </c>
      <c r="AU1658" s="149" t="s">
        <v>90</v>
      </c>
      <c r="AY1658" s="17" t="s">
        <v>309</v>
      </c>
      <c r="BE1658" s="150">
        <f>IF(N1658="základní",J1658,0)</f>
        <v>0</v>
      </c>
      <c r="BF1658" s="150">
        <f>IF(N1658="snížená",J1658,0)</f>
        <v>0</v>
      </c>
      <c r="BG1658" s="150">
        <f>IF(N1658="zákl. přenesená",J1658,0)</f>
        <v>0</v>
      </c>
      <c r="BH1658" s="150">
        <f>IF(N1658="sníž. přenesená",J1658,0)</f>
        <v>0</v>
      </c>
      <c r="BI1658" s="150">
        <f>IF(N1658="nulová",J1658,0)</f>
        <v>0</v>
      </c>
      <c r="BJ1658" s="17" t="s">
        <v>88</v>
      </c>
      <c r="BK1658" s="150">
        <f>ROUND(I1658*H1658,2)</f>
        <v>0</v>
      </c>
      <c r="BL1658" s="17" t="s">
        <v>346</v>
      </c>
      <c r="BM1658" s="149" t="s">
        <v>3668</v>
      </c>
    </row>
    <row r="1659" spans="2:65" s="1" customFormat="1" ht="39" x14ac:dyDescent="0.2">
      <c r="B1659" s="33"/>
      <c r="D1659" s="155" t="s">
        <v>318</v>
      </c>
      <c r="F1659" s="156" t="s">
        <v>3324</v>
      </c>
      <c r="I1659" s="153"/>
      <c r="L1659" s="33"/>
      <c r="M1659" s="154"/>
      <c r="T1659" s="57"/>
      <c r="AT1659" s="17" t="s">
        <v>318</v>
      </c>
      <c r="AU1659" s="17" t="s">
        <v>90</v>
      </c>
    </row>
    <row r="1660" spans="2:65" s="1" customFormat="1" ht="16.5" customHeight="1" x14ac:dyDescent="0.2">
      <c r="B1660" s="137"/>
      <c r="C1660" s="138" t="s">
        <v>3669</v>
      </c>
      <c r="D1660" s="138" t="s">
        <v>311</v>
      </c>
      <c r="E1660" s="139" t="s">
        <v>3670</v>
      </c>
      <c r="F1660" s="140" t="s">
        <v>3671</v>
      </c>
      <c r="G1660" s="141" t="s">
        <v>2542</v>
      </c>
      <c r="H1660" s="142">
        <v>1.9750000000000001</v>
      </c>
      <c r="I1660" s="143"/>
      <c r="J1660" s="144">
        <f>ROUND(I1660*H1660,2)</f>
        <v>0</v>
      </c>
      <c r="K1660" s="140" t="s">
        <v>366</v>
      </c>
      <c r="L1660" s="33"/>
      <c r="M1660" s="145" t="s">
        <v>1</v>
      </c>
      <c r="N1660" s="146" t="s">
        <v>46</v>
      </c>
      <c r="P1660" s="147">
        <f>O1660*H1660</f>
        <v>0</v>
      </c>
      <c r="Q1660" s="147">
        <v>0</v>
      </c>
      <c r="R1660" s="147">
        <f>Q1660*H1660</f>
        <v>0</v>
      </c>
      <c r="S1660" s="147">
        <v>0</v>
      </c>
      <c r="T1660" s="148">
        <f>S1660*H1660</f>
        <v>0</v>
      </c>
      <c r="AR1660" s="149" t="s">
        <v>346</v>
      </c>
      <c r="AT1660" s="149" t="s">
        <v>311</v>
      </c>
      <c r="AU1660" s="149" t="s">
        <v>90</v>
      </c>
      <c r="AY1660" s="17" t="s">
        <v>309</v>
      </c>
      <c r="BE1660" s="150">
        <f>IF(N1660="základní",J1660,0)</f>
        <v>0</v>
      </c>
      <c r="BF1660" s="150">
        <f>IF(N1660="snížená",J1660,0)</f>
        <v>0</v>
      </c>
      <c r="BG1660" s="150">
        <f>IF(N1660="zákl. přenesená",J1660,0)</f>
        <v>0</v>
      </c>
      <c r="BH1660" s="150">
        <f>IF(N1660="sníž. přenesená",J1660,0)</f>
        <v>0</v>
      </c>
      <c r="BI1660" s="150">
        <f>IF(N1660="nulová",J1660,0)</f>
        <v>0</v>
      </c>
      <c r="BJ1660" s="17" t="s">
        <v>88</v>
      </c>
      <c r="BK1660" s="150">
        <f>ROUND(I1660*H1660,2)</f>
        <v>0</v>
      </c>
      <c r="BL1660" s="17" t="s">
        <v>346</v>
      </c>
      <c r="BM1660" s="149" t="s">
        <v>3672</v>
      </c>
    </row>
    <row r="1661" spans="2:65" s="1" customFormat="1" ht="39" x14ac:dyDescent="0.2">
      <c r="B1661" s="33"/>
      <c r="D1661" s="155" t="s">
        <v>318</v>
      </c>
      <c r="F1661" s="156" t="s">
        <v>3324</v>
      </c>
      <c r="I1661" s="153"/>
      <c r="L1661" s="33"/>
      <c r="M1661" s="154"/>
      <c r="T1661" s="57"/>
      <c r="AT1661" s="17" t="s">
        <v>318</v>
      </c>
      <c r="AU1661" s="17" t="s">
        <v>90</v>
      </c>
    </row>
    <row r="1662" spans="2:65" s="1" customFormat="1" ht="21.75" customHeight="1" x14ac:dyDescent="0.2">
      <c r="B1662" s="137"/>
      <c r="C1662" s="138" t="s">
        <v>3673</v>
      </c>
      <c r="D1662" s="138" t="s">
        <v>311</v>
      </c>
      <c r="E1662" s="139" t="s">
        <v>3674</v>
      </c>
      <c r="F1662" s="140" t="s">
        <v>3675</v>
      </c>
      <c r="G1662" s="141" t="s">
        <v>2702</v>
      </c>
      <c r="H1662" s="142">
        <v>95</v>
      </c>
      <c r="I1662" s="143"/>
      <c r="J1662" s="144">
        <f>ROUND(I1662*H1662,2)</f>
        <v>0</v>
      </c>
      <c r="K1662" s="140" t="s">
        <v>366</v>
      </c>
      <c r="L1662" s="33"/>
      <c r="M1662" s="145" t="s">
        <v>1</v>
      </c>
      <c r="N1662" s="146" t="s">
        <v>46</v>
      </c>
      <c r="P1662" s="147">
        <f>O1662*H1662</f>
        <v>0</v>
      </c>
      <c r="Q1662" s="147">
        <v>0</v>
      </c>
      <c r="R1662" s="147">
        <f>Q1662*H1662</f>
        <v>0</v>
      </c>
      <c r="S1662" s="147">
        <v>0</v>
      </c>
      <c r="T1662" s="148">
        <f>S1662*H1662</f>
        <v>0</v>
      </c>
      <c r="AR1662" s="149" t="s">
        <v>346</v>
      </c>
      <c r="AT1662" s="149" t="s">
        <v>311</v>
      </c>
      <c r="AU1662" s="149" t="s">
        <v>90</v>
      </c>
      <c r="AY1662" s="17" t="s">
        <v>309</v>
      </c>
      <c r="BE1662" s="150">
        <f>IF(N1662="základní",J1662,0)</f>
        <v>0</v>
      </c>
      <c r="BF1662" s="150">
        <f>IF(N1662="snížená",J1662,0)</f>
        <v>0</v>
      </c>
      <c r="BG1662" s="150">
        <f>IF(N1662="zákl. přenesená",J1662,0)</f>
        <v>0</v>
      </c>
      <c r="BH1662" s="150">
        <f>IF(N1662="sníž. přenesená",J1662,0)</f>
        <v>0</v>
      </c>
      <c r="BI1662" s="150">
        <f>IF(N1662="nulová",J1662,0)</f>
        <v>0</v>
      </c>
      <c r="BJ1662" s="17" t="s">
        <v>88</v>
      </c>
      <c r="BK1662" s="150">
        <f>ROUND(I1662*H1662,2)</f>
        <v>0</v>
      </c>
      <c r="BL1662" s="17" t="s">
        <v>346</v>
      </c>
      <c r="BM1662" s="149" t="s">
        <v>3676</v>
      </c>
    </row>
    <row r="1663" spans="2:65" s="1" customFormat="1" ht="39" x14ac:dyDescent="0.2">
      <c r="B1663" s="33"/>
      <c r="D1663" s="155" t="s">
        <v>318</v>
      </c>
      <c r="F1663" s="156" t="s">
        <v>3324</v>
      </c>
      <c r="I1663" s="153"/>
      <c r="L1663" s="33"/>
      <c r="M1663" s="154"/>
      <c r="T1663" s="57"/>
      <c r="AT1663" s="17" t="s">
        <v>318</v>
      </c>
      <c r="AU1663" s="17" t="s">
        <v>90</v>
      </c>
    </row>
    <row r="1664" spans="2:65" s="1" customFormat="1" ht="21.75" customHeight="1" x14ac:dyDescent="0.2">
      <c r="B1664" s="137"/>
      <c r="C1664" s="138" t="s">
        <v>3677</v>
      </c>
      <c r="D1664" s="138" t="s">
        <v>311</v>
      </c>
      <c r="E1664" s="139" t="s">
        <v>3678</v>
      </c>
      <c r="F1664" s="140" t="s">
        <v>3679</v>
      </c>
      <c r="G1664" s="141" t="s">
        <v>2702</v>
      </c>
      <c r="H1664" s="142">
        <v>42</v>
      </c>
      <c r="I1664" s="143"/>
      <c r="J1664" s="144">
        <f>ROUND(I1664*H1664,2)</f>
        <v>0</v>
      </c>
      <c r="K1664" s="140" t="s">
        <v>366</v>
      </c>
      <c r="L1664" s="33"/>
      <c r="M1664" s="145" t="s">
        <v>1</v>
      </c>
      <c r="N1664" s="146" t="s">
        <v>46</v>
      </c>
      <c r="P1664" s="147">
        <f>O1664*H1664</f>
        <v>0</v>
      </c>
      <c r="Q1664" s="147">
        <v>0</v>
      </c>
      <c r="R1664" s="147">
        <f>Q1664*H1664</f>
        <v>0</v>
      </c>
      <c r="S1664" s="147">
        <v>0</v>
      </c>
      <c r="T1664" s="148">
        <f>S1664*H1664</f>
        <v>0</v>
      </c>
      <c r="AR1664" s="149" t="s">
        <v>346</v>
      </c>
      <c r="AT1664" s="149" t="s">
        <v>311</v>
      </c>
      <c r="AU1664" s="149" t="s">
        <v>90</v>
      </c>
      <c r="AY1664" s="17" t="s">
        <v>309</v>
      </c>
      <c r="BE1664" s="150">
        <f>IF(N1664="základní",J1664,0)</f>
        <v>0</v>
      </c>
      <c r="BF1664" s="150">
        <f>IF(N1664="snížená",J1664,0)</f>
        <v>0</v>
      </c>
      <c r="BG1664" s="150">
        <f>IF(N1664="zákl. přenesená",J1664,0)</f>
        <v>0</v>
      </c>
      <c r="BH1664" s="150">
        <f>IF(N1664="sníž. přenesená",J1664,0)</f>
        <v>0</v>
      </c>
      <c r="BI1664" s="150">
        <f>IF(N1664="nulová",J1664,0)</f>
        <v>0</v>
      </c>
      <c r="BJ1664" s="17" t="s">
        <v>88</v>
      </c>
      <c r="BK1664" s="150">
        <f>ROUND(I1664*H1664,2)</f>
        <v>0</v>
      </c>
      <c r="BL1664" s="17" t="s">
        <v>346</v>
      </c>
      <c r="BM1664" s="149" t="s">
        <v>3680</v>
      </c>
    </row>
    <row r="1665" spans="2:65" s="1" customFormat="1" ht="39" x14ac:dyDescent="0.2">
      <c r="B1665" s="33"/>
      <c r="D1665" s="155" t="s">
        <v>318</v>
      </c>
      <c r="F1665" s="156" t="s">
        <v>3324</v>
      </c>
      <c r="I1665" s="153"/>
      <c r="L1665" s="33"/>
      <c r="M1665" s="154"/>
      <c r="T1665" s="57"/>
      <c r="AT1665" s="17" t="s">
        <v>318</v>
      </c>
      <c r="AU1665" s="17" t="s">
        <v>90</v>
      </c>
    </row>
    <row r="1666" spans="2:65" s="1" customFormat="1" ht="21.75" customHeight="1" x14ac:dyDescent="0.2">
      <c r="B1666" s="137"/>
      <c r="C1666" s="138" t="s">
        <v>3681</v>
      </c>
      <c r="D1666" s="138" t="s">
        <v>311</v>
      </c>
      <c r="E1666" s="139" t="s">
        <v>3682</v>
      </c>
      <c r="F1666" s="140" t="s">
        <v>3683</v>
      </c>
      <c r="G1666" s="141" t="s">
        <v>2688</v>
      </c>
      <c r="H1666" s="201"/>
      <c r="I1666" s="143"/>
      <c r="J1666" s="144">
        <f>ROUND(I1666*H1666,2)</f>
        <v>0</v>
      </c>
      <c r="K1666" s="140" t="s">
        <v>610</v>
      </c>
      <c r="L1666" s="33"/>
      <c r="M1666" s="145" t="s">
        <v>1</v>
      </c>
      <c r="N1666" s="146" t="s">
        <v>46</v>
      </c>
      <c r="P1666" s="147">
        <f>O1666*H1666</f>
        <v>0</v>
      </c>
      <c r="Q1666" s="147">
        <v>0</v>
      </c>
      <c r="R1666" s="147">
        <f>Q1666*H1666</f>
        <v>0</v>
      </c>
      <c r="S1666" s="147">
        <v>0</v>
      </c>
      <c r="T1666" s="148">
        <f>S1666*H1666</f>
        <v>0</v>
      </c>
      <c r="AR1666" s="149" t="s">
        <v>346</v>
      </c>
      <c r="AT1666" s="149" t="s">
        <v>311</v>
      </c>
      <c r="AU1666" s="149" t="s">
        <v>90</v>
      </c>
      <c r="AY1666" s="17" t="s">
        <v>309</v>
      </c>
      <c r="BE1666" s="150">
        <f>IF(N1666="základní",J1666,0)</f>
        <v>0</v>
      </c>
      <c r="BF1666" s="150">
        <f>IF(N1666="snížená",J1666,0)</f>
        <v>0</v>
      </c>
      <c r="BG1666" s="150">
        <f>IF(N1666="zákl. přenesená",J1666,0)</f>
        <v>0</v>
      </c>
      <c r="BH1666" s="150">
        <f>IF(N1666="sníž. přenesená",J1666,0)</f>
        <v>0</v>
      </c>
      <c r="BI1666" s="150">
        <f>IF(N1666="nulová",J1666,0)</f>
        <v>0</v>
      </c>
      <c r="BJ1666" s="17" t="s">
        <v>88</v>
      </c>
      <c r="BK1666" s="150">
        <f>ROUND(I1666*H1666,2)</f>
        <v>0</v>
      </c>
      <c r="BL1666" s="17" t="s">
        <v>346</v>
      </c>
      <c r="BM1666" s="149" t="s">
        <v>3684</v>
      </c>
    </row>
    <row r="1667" spans="2:65" s="1" customFormat="1" x14ac:dyDescent="0.2">
      <c r="B1667" s="33"/>
      <c r="D1667" s="151" t="s">
        <v>316</v>
      </c>
      <c r="F1667" s="152" t="s">
        <v>3685</v>
      </c>
      <c r="I1667" s="153"/>
      <c r="L1667" s="33"/>
      <c r="M1667" s="154"/>
      <c r="T1667" s="57"/>
      <c r="AT1667" s="17" t="s">
        <v>316</v>
      </c>
      <c r="AU1667" s="17" t="s">
        <v>90</v>
      </c>
    </row>
    <row r="1668" spans="2:65" s="11" customFormat="1" ht="22.9" customHeight="1" x14ac:dyDescent="0.2">
      <c r="B1668" s="125"/>
      <c r="D1668" s="126" t="s">
        <v>80</v>
      </c>
      <c r="E1668" s="135" t="s">
        <v>1463</v>
      </c>
      <c r="F1668" s="135" t="s">
        <v>1464</v>
      </c>
      <c r="I1668" s="128"/>
      <c r="J1668" s="136">
        <f>BK1668</f>
        <v>0</v>
      </c>
      <c r="L1668" s="125"/>
      <c r="M1668" s="130"/>
      <c r="P1668" s="131">
        <f>SUM(P1669:P1734)</f>
        <v>0</v>
      </c>
      <c r="R1668" s="131">
        <f>SUM(R1669:R1734)</f>
        <v>17.969542000000001</v>
      </c>
      <c r="T1668" s="132">
        <f>SUM(T1669:T1734)</f>
        <v>0</v>
      </c>
      <c r="AR1668" s="126" t="s">
        <v>90</v>
      </c>
      <c r="AT1668" s="133" t="s">
        <v>80</v>
      </c>
      <c r="AU1668" s="133" t="s">
        <v>88</v>
      </c>
      <c r="AY1668" s="126" t="s">
        <v>309</v>
      </c>
      <c r="BK1668" s="134">
        <f>SUM(BK1669:BK1734)</f>
        <v>0</v>
      </c>
    </row>
    <row r="1669" spans="2:65" s="1" customFormat="1" ht="16.5" customHeight="1" x14ac:dyDescent="0.2">
      <c r="B1669" s="137"/>
      <c r="C1669" s="138" t="s">
        <v>3686</v>
      </c>
      <c r="D1669" s="138" t="s">
        <v>311</v>
      </c>
      <c r="E1669" s="139" t="s">
        <v>1466</v>
      </c>
      <c r="F1669" s="140" t="s">
        <v>1467</v>
      </c>
      <c r="G1669" s="141" t="s">
        <v>360</v>
      </c>
      <c r="H1669" s="142">
        <v>469.505</v>
      </c>
      <c r="I1669" s="143"/>
      <c r="J1669" s="144">
        <f>ROUND(I1669*H1669,2)</f>
        <v>0</v>
      </c>
      <c r="K1669" s="140" t="s">
        <v>610</v>
      </c>
      <c r="L1669" s="33"/>
      <c r="M1669" s="145" t="s">
        <v>1</v>
      </c>
      <c r="N1669" s="146" t="s">
        <v>46</v>
      </c>
      <c r="P1669" s="147">
        <f>O1669*H1669</f>
        <v>0</v>
      </c>
      <c r="Q1669" s="147">
        <v>0</v>
      </c>
      <c r="R1669" s="147">
        <f>Q1669*H1669</f>
        <v>0</v>
      </c>
      <c r="S1669" s="147">
        <v>0</v>
      </c>
      <c r="T1669" s="148">
        <f>S1669*H1669</f>
        <v>0</v>
      </c>
      <c r="AR1669" s="149" t="s">
        <v>346</v>
      </c>
      <c r="AT1669" s="149" t="s">
        <v>311</v>
      </c>
      <c r="AU1669" s="149" t="s">
        <v>90</v>
      </c>
      <c r="AY1669" s="17" t="s">
        <v>309</v>
      </c>
      <c r="BE1669" s="150">
        <f>IF(N1669="základní",J1669,0)</f>
        <v>0</v>
      </c>
      <c r="BF1669" s="150">
        <f>IF(N1669="snížená",J1669,0)</f>
        <v>0</v>
      </c>
      <c r="BG1669" s="150">
        <f>IF(N1669="zákl. přenesená",J1669,0)</f>
        <v>0</v>
      </c>
      <c r="BH1669" s="150">
        <f>IF(N1669="sníž. přenesená",J1669,0)</f>
        <v>0</v>
      </c>
      <c r="BI1669" s="150">
        <f>IF(N1669="nulová",J1669,0)</f>
        <v>0</v>
      </c>
      <c r="BJ1669" s="17" t="s">
        <v>88</v>
      </c>
      <c r="BK1669" s="150">
        <f>ROUND(I1669*H1669,2)</f>
        <v>0</v>
      </c>
      <c r="BL1669" s="17" t="s">
        <v>346</v>
      </c>
      <c r="BM1669" s="149" t="s">
        <v>3687</v>
      </c>
    </row>
    <row r="1670" spans="2:65" s="1" customFormat="1" x14ac:dyDescent="0.2">
      <c r="B1670" s="33"/>
      <c r="D1670" s="151" t="s">
        <v>316</v>
      </c>
      <c r="F1670" s="152" t="s">
        <v>1469</v>
      </c>
      <c r="I1670" s="153"/>
      <c r="L1670" s="33"/>
      <c r="M1670" s="154"/>
      <c r="T1670" s="57"/>
      <c r="AT1670" s="17" t="s">
        <v>316</v>
      </c>
      <c r="AU1670" s="17" t="s">
        <v>90</v>
      </c>
    </row>
    <row r="1671" spans="2:65" s="12" customFormat="1" x14ac:dyDescent="0.2">
      <c r="B1671" s="157"/>
      <c r="D1671" s="155" t="s">
        <v>455</v>
      </c>
      <c r="E1671" s="158" t="s">
        <v>1</v>
      </c>
      <c r="F1671" s="159" t="s">
        <v>3688</v>
      </c>
      <c r="H1671" s="160">
        <v>469.505</v>
      </c>
      <c r="I1671" s="161"/>
      <c r="L1671" s="157"/>
      <c r="M1671" s="162"/>
      <c r="T1671" s="163"/>
      <c r="AT1671" s="158" t="s">
        <v>455</v>
      </c>
      <c r="AU1671" s="158" t="s">
        <v>90</v>
      </c>
      <c r="AV1671" s="12" t="s">
        <v>90</v>
      </c>
      <c r="AW1671" s="12" t="s">
        <v>37</v>
      </c>
      <c r="AX1671" s="12" t="s">
        <v>81</v>
      </c>
      <c r="AY1671" s="158" t="s">
        <v>309</v>
      </c>
    </row>
    <row r="1672" spans="2:65" s="13" customFormat="1" x14ac:dyDescent="0.2">
      <c r="B1672" s="164"/>
      <c r="D1672" s="155" t="s">
        <v>455</v>
      </c>
      <c r="E1672" s="165" t="s">
        <v>1</v>
      </c>
      <c r="F1672" s="166" t="s">
        <v>457</v>
      </c>
      <c r="H1672" s="167">
        <v>469.505</v>
      </c>
      <c r="I1672" s="168"/>
      <c r="L1672" s="164"/>
      <c r="M1672" s="169"/>
      <c r="T1672" s="170"/>
      <c r="AT1672" s="165" t="s">
        <v>455</v>
      </c>
      <c r="AU1672" s="165" t="s">
        <v>90</v>
      </c>
      <c r="AV1672" s="13" t="s">
        <v>120</v>
      </c>
      <c r="AW1672" s="13" t="s">
        <v>37</v>
      </c>
      <c r="AX1672" s="13" t="s">
        <v>88</v>
      </c>
      <c r="AY1672" s="165" t="s">
        <v>309</v>
      </c>
    </row>
    <row r="1673" spans="2:65" s="1" customFormat="1" ht="16.5" customHeight="1" x14ac:dyDescent="0.2">
      <c r="B1673" s="137"/>
      <c r="C1673" s="138" t="s">
        <v>3689</v>
      </c>
      <c r="D1673" s="138" t="s">
        <v>311</v>
      </c>
      <c r="E1673" s="139" t="s">
        <v>1472</v>
      </c>
      <c r="F1673" s="140" t="s">
        <v>1473</v>
      </c>
      <c r="G1673" s="141" t="s">
        <v>360</v>
      </c>
      <c r="H1673" s="142">
        <v>544.80499999999995</v>
      </c>
      <c r="I1673" s="143"/>
      <c r="J1673" s="144">
        <f>ROUND(I1673*H1673,2)</f>
        <v>0</v>
      </c>
      <c r="K1673" s="140" t="s">
        <v>610</v>
      </c>
      <c r="L1673" s="33"/>
      <c r="M1673" s="145" t="s">
        <v>1</v>
      </c>
      <c r="N1673" s="146" t="s">
        <v>46</v>
      </c>
      <c r="P1673" s="147">
        <f>O1673*H1673</f>
        <v>0</v>
      </c>
      <c r="Q1673" s="147">
        <v>2.9999999999999997E-4</v>
      </c>
      <c r="R1673" s="147">
        <f>Q1673*H1673</f>
        <v>0.16344149999999996</v>
      </c>
      <c r="S1673" s="147">
        <v>0</v>
      </c>
      <c r="T1673" s="148">
        <f>S1673*H1673</f>
        <v>0</v>
      </c>
      <c r="AR1673" s="149" t="s">
        <v>346</v>
      </c>
      <c r="AT1673" s="149" t="s">
        <v>311</v>
      </c>
      <c r="AU1673" s="149" t="s">
        <v>90</v>
      </c>
      <c r="AY1673" s="17" t="s">
        <v>309</v>
      </c>
      <c r="BE1673" s="150">
        <f>IF(N1673="základní",J1673,0)</f>
        <v>0</v>
      </c>
      <c r="BF1673" s="150">
        <f>IF(N1673="snížená",J1673,0)</f>
        <v>0</v>
      </c>
      <c r="BG1673" s="150">
        <f>IF(N1673="zákl. přenesená",J1673,0)</f>
        <v>0</v>
      </c>
      <c r="BH1673" s="150">
        <f>IF(N1673="sníž. přenesená",J1673,0)</f>
        <v>0</v>
      </c>
      <c r="BI1673" s="150">
        <f>IF(N1673="nulová",J1673,0)</f>
        <v>0</v>
      </c>
      <c r="BJ1673" s="17" t="s">
        <v>88</v>
      </c>
      <c r="BK1673" s="150">
        <f>ROUND(I1673*H1673,2)</f>
        <v>0</v>
      </c>
      <c r="BL1673" s="17" t="s">
        <v>346</v>
      </c>
      <c r="BM1673" s="149" t="s">
        <v>3690</v>
      </c>
    </row>
    <row r="1674" spans="2:65" s="1" customFormat="1" x14ac:dyDescent="0.2">
      <c r="B1674" s="33"/>
      <c r="D1674" s="151" t="s">
        <v>316</v>
      </c>
      <c r="F1674" s="152" t="s">
        <v>1475</v>
      </c>
      <c r="I1674" s="153"/>
      <c r="L1674" s="33"/>
      <c r="M1674" s="154"/>
      <c r="T1674" s="57"/>
      <c r="AT1674" s="17" t="s">
        <v>316</v>
      </c>
      <c r="AU1674" s="17" t="s">
        <v>90</v>
      </c>
    </row>
    <row r="1675" spans="2:65" s="12" customFormat="1" x14ac:dyDescent="0.2">
      <c r="B1675" s="157"/>
      <c r="D1675" s="155" t="s">
        <v>455</v>
      </c>
      <c r="E1675" s="158" t="s">
        <v>1</v>
      </c>
      <c r="F1675" s="159" t="s">
        <v>3691</v>
      </c>
      <c r="H1675" s="160">
        <v>544.80499999999995</v>
      </c>
      <c r="I1675" s="161"/>
      <c r="L1675" s="157"/>
      <c r="M1675" s="162"/>
      <c r="T1675" s="163"/>
      <c r="AT1675" s="158" t="s">
        <v>455</v>
      </c>
      <c r="AU1675" s="158" t="s">
        <v>90</v>
      </c>
      <c r="AV1675" s="12" t="s">
        <v>90</v>
      </c>
      <c r="AW1675" s="12" t="s">
        <v>37</v>
      </c>
      <c r="AX1675" s="12" t="s">
        <v>81</v>
      </c>
      <c r="AY1675" s="158" t="s">
        <v>309</v>
      </c>
    </row>
    <row r="1676" spans="2:65" s="13" customFormat="1" x14ac:dyDescent="0.2">
      <c r="B1676" s="164"/>
      <c r="D1676" s="155" t="s">
        <v>455</v>
      </c>
      <c r="E1676" s="165" t="s">
        <v>1</v>
      </c>
      <c r="F1676" s="166" t="s">
        <v>457</v>
      </c>
      <c r="H1676" s="167">
        <v>544.80499999999995</v>
      </c>
      <c r="I1676" s="168"/>
      <c r="L1676" s="164"/>
      <c r="M1676" s="169"/>
      <c r="T1676" s="170"/>
      <c r="AT1676" s="165" t="s">
        <v>455</v>
      </c>
      <c r="AU1676" s="165" t="s">
        <v>90</v>
      </c>
      <c r="AV1676" s="13" t="s">
        <v>120</v>
      </c>
      <c r="AW1676" s="13" t="s">
        <v>37</v>
      </c>
      <c r="AX1676" s="13" t="s">
        <v>88</v>
      </c>
      <c r="AY1676" s="165" t="s">
        <v>309</v>
      </c>
    </row>
    <row r="1677" spans="2:65" s="1" customFormat="1" ht="24.2" customHeight="1" x14ac:dyDescent="0.2">
      <c r="B1677" s="137"/>
      <c r="C1677" s="138" t="s">
        <v>3692</v>
      </c>
      <c r="D1677" s="138" t="s">
        <v>311</v>
      </c>
      <c r="E1677" s="139" t="s">
        <v>1478</v>
      </c>
      <c r="F1677" s="140" t="s">
        <v>1479</v>
      </c>
      <c r="G1677" s="141" t="s">
        <v>434</v>
      </c>
      <c r="H1677" s="142">
        <v>304.10000000000002</v>
      </c>
      <c r="I1677" s="143"/>
      <c r="J1677" s="144">
        <f>ROUND(I1677*H1677,2)</f>
        <v>0</v>
      </c>
      <c r="K1677" s="140" t="s">
        <v>610</v>
      </c>
      <c r="L1677" s="33"/>
      <c r="M1677" s="145" t="s">
        <v>1</v>
      </c>
      <c r="N1677" s="146" t="s">
        <v>46</v>
      </c>
      <c r="P1677" s="147">
        <f>O1677*H1677</f>
        <v>0</v>
      </c>
      <c r="Q1677" s="147">
        <v>1.7700000000000001E-3</v>
      </c>
      <c r="R1677" s="147">
        <f>Q1677*H1677</f>
        <v>0.5382570000000001</v>
      </c>
      <c r="S1677" s="147">
        <v>0</v>
      </c>
      <c r="T1677" s="148">
        <f>S1677*H1677</f>
        <v>0</v>
      </c>
      <c r="AR1677" s="149" t="s">
        <v>346</v>
      </c>
      <c r="AT1677" s="149" t="s">
        <v>311</v>
      </c>
      <c r="AU1677" s="149" t="s">
        <v>90</v>
      </c>
      <c r="AY1677" s="17" t="s">
        <v>309</v>
      </c>
      <c r="BE1677" s="150">
        <f>IF(N1677="základní",J1677,0)</f>
        <v>0</v>
      </c>
      <c r="BF1677" s="150">
        <f>IF(N1677="snížená",J1677,0)</f>
        <v>0</v>
      </c>
      <c r="BG1677" s="150">
        <f>IF(N1677="zákl. přenesená",J1677,0)</f>
        <v>0</v>
      </c>
      <c r="BH1677" s="150">
        <f>IF(N1677="sníž. přenesená",J1677,0)</f>
        <v>0</v>
      </c>
      <c r="BI1677" s="150">
        <f>IF(N1677="nulová",J1677,0)</f>
        <v>0</v>
      </c>
      <c r="BJ1677" s="17" t="s">
        <v>88</v>
      </c>
      <c r="BK1677" s="150">
        <f>ROUND(I1677*H1677,2)</f>
        <v>0</v>
      </c>
      <c r="BL1677" s="17" t="s">
        <v>346</v>
      </c>
      <c r="BM1677" s="149" t="s">
        <v>3693</v>
      </c>
    </row>
    <row r="1678" spans="2:65" s="1" customFormat="1" x14ac:dyDescent="0.2">
      <c r="B1678" s="33"/>
      <c r="D1678" s="151" t="s">
        <v>316</v>
      </c>
      <c r="F1678" s="152" t="s">
        <v>1481</v>
      </c>
      <c r="I1678" s="153"/>
      <c r="L1678" s="33"/>
      <c r="M1678" s="154"/>
      <c r="T1678" s="57"/>
      <c r="AT1678" s="17" t="s">
        <v>316</v>
      </c>
      <c r="AU1678" s="17" t="s">
        <v>90</v>
      </c>
    </row>
    <row r="1679" spans="2:65" s="12" customFormat="1" x14ac:dyDescent="0.2">
      <c r="B1679" s="157"/>
      <c r="D1679" s="155" t="s">
        <v>455</v>
      </c>
      <c r="E1679" s="158" t="s">
        <v>1</v>
      </c>
      <c r="F1679" s="159" t="s">
        <v>3694</v>
      </c>
      <c r="H1679" s="160">
        <v>304.10000000000002</v>
      </c>
      <c r="I1679" s="161"/>
      <c r="L1679" s="157"/>
      <c r="M1679" s="162"/>
      <c r="T1679" s="163"/>
      <c r="AT1679" s="158" t="s">
        <v>455</v>
      </c>
      <c r="AU1679" s="158" t="s">
        <v>90</v>
      </c>
      <c r="AV1679" s="12" t="s">
        <v>90</v>
      </c>
      <c r="AW1679" s="12" t="s">
        <v>37</v>
      </c>
      <c r="AX1679" s="12" t="s">
        <v>81</v>
      </c>
      <c r="AY1679" s="158" t="s">
        <v>309</v>
      </c>
    </row>
    <row r="1680" spans="2:65" s="13" customFormat="1" x14ac:dyDescent="0.2">
      <c r="B1680" s="164"/>
      <c r="D1680" s="155" t="s">
        <v>455</v>
      </c>
      <c r="E1680" s="165" t="s">
        <v>1</v>
      </c>
      <c r="F1680" s="166" t="s">
        <v>457</v>
      </c>
      <c r="H1680" s="167">
        <v>304.10000000000002</v>
      </c>
      <c r="I1680" s="168"/>
      <c r="L1680" s="164"/>
      <c r="M1680" s="169"/>
      <c r="T1680" s="170"/>
      <c r="AT1680" s="165" t="s">
        <v>455</v>
      </c>
      <c r="AU1680" s="165" t="s">
        <v>90</v>
      </c>
      <c r="AV1680" s="13" t="s">
        <v>120</v>
      </c>
      <c r="AW1680" s="13" t="s">
        <v>37</v>
      </c>
      <c r="AX1680" s="13" t="s">
        <v>88</v>
      </c>
      <c r="AY1680" s="165" t="s">
        <v>309</v>
      </c>
    </row>
    <row r="1681" spans="2:65" s="1" customFormat="1" ht="24.2" customHeight="1" x14ac:dyDescent="0.2">
      <c r="B1681" s="137"/>
      <c r="C1681" s="182" t="s">
        <v>3695</v>
      </c>
      <c r="D1681" s="182" t="s">
        <v>643</v>
      </c>
      <c r="E1681" s="183" t="s">
        <v>1484</v>
      </c>
      <c r="F1681" s="184" t="s">
        <v>3696</v>
      </c>
      <c r="G1681" s="185" t="s">
        <v>360</v>
      </c>
      <c r="H1681" s="186">
        <v>106.435</v>
      </c>
      <c r="I1681" s="187"/>
      <c r="J1681" s="188">
        <f>ROUND(I1681*H1681,2)</f>
        <v>0</v>
      </c>
      <c r="K1681" s="184" t="s">
        <v>366</v>
      </c>
      <c r="L1681" s="189"/>
      <c r="M1681" s="190" t="s">
        <v>1</v>
      </c>
      <c r="N1681" s="191" t="s">
        <v>46</v>
      </c>
      <c r="P1681" s="147">
        <f>O1681*H1681</f>
        <v>0</v>
      </c>
      <c r="Q1681" s="147">
        <v>1.26E-2</v>
      </c>
      <c r="R1681" s="147">
        <f>Q1681*H1681</f>
        <v>1.341081</v>
      </c>
      <c r="S1681" s="147">
        <v>0</v>
      </c>
      <c r="T1681" s="148">
        <f>S1681*H1681</f>
        <v>0</v>
      </c>
      <c r="AR1681" s="149" t="s">
        <v>385</v>
      </c>
      <c r="AT1681" s="149" t="s">
        <v>643</v>
      </c>
      <c r="AU1681" s="149" t="s">
        <v>90</v>
      </c>
      <c r="AY1681" s="17" t="s">
        <v>309</v>
      </c>
      <c r="BE1681" s="150">
        <f>IF(N1681="základní",J1681,0)</f>
        <v>0</v>
      </c>
      <c r="BF1681" s="150">
        <f>IF(N1681="snížená",J1681,0)</f>
        <v>0</v>
      </c>
      <c r="BG1681" s="150">
        <f>IF(N1681="zákl. přenesená",J1681,0)</f>
        <v>0</v>
      </c>
      <c r="BH1681" s="150">
        <f>IF(N1681="sníž. přenesená",J1681,0)</f>
        <v>0</v>
      </c>
      <c r="BI1681" s="150">
        <f>IF(N1681="nulová",J1681,0)</f>
        <v>0</v>
      </c>
      <c r="BJ1681" s="17" t="s">
        <v>88</v>
      </c>
      <c r="BK1681" s="150">
        <f>ROUND(I1681*H1681,2)</f>
        <v>0</v>
      </c>
      <c r="BL1681" s="17" t="s">
        <v>346</v>
      </c>
      <c r="BM1681" s="149" t="s">
        <v>3697</v>
      </c>
    </row>
    <row r="1682" spans="2:65" s="1" customFormat="1" ht="58.5" x14ac:dyDescent="0.2">
      <c r="B1682" s="33"/>
      <c r="D1682" s="155" t="s">
        <v>318</v>
      </c>
      <c r="F1682" s="156" t="s">
        <v>1487</v>
      </c>
      <c r="I1682" s="153"/>
      <c r="L1682" s="33"/>
      <c r="M1682" s="154"/>
      <c r="T1682" s="57"/>
      <c r="AT1682" s="17" t="s">
        <v>318</v>
      </c>
      <c r="AU1682" s="17" t="s">
        <v>90</v>
      </c>
    </row>
    <row r="1683" spans="2:65" s="12" customFormat="1" x14ac:dyDescent="0.2">
      <c r="B1683" s="157"/>
      <c r="D1683" s="155" t="s">
        <v>455</v>
      </c>
      <c r="F1683" s="159" t="s">
        <v>3698</v>
      </c>
      <c r="H1683" s="160">
        <v>106.435</v>
      </c>
      <c r="I1683" s="161"/>
      <c r="L1683" s="157"/>
      <c r="M1683" s="162"/>
      <c r="T1683" s="163"/>
      <c r="AT1683" s="158" t="s">
        <v>455</v>
      </c>
      <c r="AU1683" s="158" t="s">
        <v>90</v>
      </c>
      <c r="AV1683" s="12" t="s">
        <v>90</v>
      </c>
      <c r="AW1683" s="12" t="s">
        <v>3</v>
      </c>
      <c r="AX1683" s="12" t="s">
        <v>88</v>
      </c>
      <c r="AY1683" s="158" t="s">
        <v>309</v>
      </c>
    </row>
    <row r="1684" spans="2:65" s="1" customFormat="1" ht="24.2" customHeight="1" x14ac:dyDescent="0.2">
      <c r="B1684" s="137"/>
      <c r="C1684" s="138" t="s">
        <v>3699</v>
      </c>
      <c r="D1684" s="138" t="s">
        <v>311</v>
      </c>
      <c r="E1684" s="139" t="s">
        <v>1490</v>
      </c>
      <c r="F1684" s="140" t="s">
        <v>1491</v>
      </c>
      <c r="G1684" s="141" t="s">
        <v>434</v>
      </c>
      <c r="H1684" s="142">
        <v>291.60000000000002</v>
      </c>
      <c r="I1684" s="143"/>
      <c r="J1684" s="144">
        <f>ROUND(I1684*H1684,2)</f>
        <v>0</v>
      </c>
      <c r="K1684" s="140" t="s">
        <v>610</v>
      </c>
      <c r="L1684" s="33"/>
      <c r="M1684" s="145" t="s">
        <v>1</v>
      </c>
      <c r="N1684" s="146" t="s">
        <v>46</v>
      </c>
      <c r="P1684" s="147">
        <f>O1684*H1684</f>
        <v>0</v>
      </c>
      <c r="Q1684" s="147">
        <v>1.0200000000000001E-3</v>
      </c>
      <c r="R1684" s="147">
        <f>Q1684*H1684</f>
        <v>0.29743200000000003</v>
      </c>
      <c r="S1684" s="147">
        <v>0</v>
      </c>
      <c r="T1684" s="148">
        <f>S1684*H1684</f>
        <v>0</v>
      </c>
      <c r="AR1684" s="149" t="s">
        <v>346</v>
      </c>
      <c r="AT1684" s="149" t="s">
        <v>311</v>
      </c>
      <c r="AU1684" s="149" t="s">
        <v>90</v>
      </c>
      <c r="AY1684" s="17" t="s">
        <v>309</v>
      </c>
      <c r="BE1684" s="150">
        <f>IF(N1684="základní",J1684,0)</f>
        <v>0</v>
      </c>
      <c r="BF1684" s="150">
        <f>IF(N1684="snížená",J1684,0)</f>
        <v>0</v>
      </c>
      <c r="BG1684" s="150">
        <f>IF(N1684="zákl. přenesená",J1684,0)</f>
        <v>0</v>
      </c>
      <c r="BH1684" s="150">
        <f>IF(N1684="sníž. přenesená",J1684,0)</f>
        <v>0</v>
      </c>
      <c r="BI1684" s="150">
        <f>IF(N1684="nulová",J1684,0)</f>
        <v>0</v>
      </c>
      <c r="BJ1684" s="17" t="s">
        <v>88</v>
      </c>
      <c r="BK1684" s="150">
        <f>ROUND(I1684*H1684,2)</f>
        <v>0</v>
      </c>
      <c r="BL1684" s="17" t="s">
        <v>346</v>
      </c>
      <c r="BM1684" s="149" t="s">
        <v>3700</v>
      </c>
    </row>
    <row r="1685" spans="2:65" s="1" customFormat="1" x14ac:dyDescent="0.2">
      <c r="B1685" s="33"/>
      <c r="D1685" s="151" t="s">
        <v>316</v>
      </c>
      <c r="F1685" s="152" t="s">
        <v>1493</v>
      </c>
      <c r="I1685" s="153"/>
      <c r="L1685" s="33"/>
      <c r="M1685" s="154"/>
      <c r="T1685" s="57"/>
      <c r="AT1685" s="17" t="s">
        <v>316</v>
      </c>
      <c r="AU1685" s="17" t="s">
        <v>90</v>
      </c>
    </row>
    <row r="1686" spans="2:65" s="12" customFormat="1" x14ac:dyDescent="0.2">
      <c r="B1686" s="157"/>
      <c r="D1686" s="155" t="s">
        <v>455</v>
      </c>
      <c r="E1686" s="158" t="s">
        <v>1</v>
      </c>
      <c r="F1686" s="159" t="s">
        <v>3701</v>
      </c>
      <c r="H1686" s="160">
        <v>291.60000000000002</v>
      </c>
      <c r="I1686" s="161"/>
      <c r="L1686" s="157"/>
      <c r="M1686" s="162"/>
      <c r="T1686" s="163"/>
      <c r="AT1686" s="158" t="s">
        <v>455</v>
      </c>
      <c r="AU1686" s="158" t="s">
        <v>90</v>
      </c>
      <c r="AV1686" s="12" t="s">
        <v>90</v>
      </c>
      <c r="AW1686" s="12" t="s">
        <v>37</v>
      </c>
      <c r="AX1686" s="12" t="s">
        <v>81</v>
      </c>
      <c r="AY1686" s="158" t="s">
        <v>309</v>
      </c>
    </row>
    <row r="1687" spans="2:65" s="13" customFormat="1" x14ac:dyDescent="0.2">
      <c r="B1687" s="164"/>
      <c r="D1687" s="155" t="s">
        <v>455</v>
      </c>
      <c r="E1687" s="165" t="s">
        <v>1</v>
      </c>
      <c r="F1687" s="166" t="s">
        <v>457</v>
      </c>
      <c r="H1687" s="167">
        <v>291.60000000000002</v>
      </c>
      <c r="I1687" s="168"/>
      <c r="L1687" s="164"/>
      <c r="M1687" s="169"/>
      <c r="T1687" s="170"/>
      <c r="AT1687" s="165" t="s">
        <v>455</v>
      </c>
      <c r="AU1687" s="165" t="s">
        <v>90</v>
      </c>
      <c r="AV1687" s="13" t="s">
        <v>120</v>
      </c>
      <c r="AW1687" s="13" t="s">
        <v>37</v>
      </c>
      <c r="AX1687" s="13" t="s">
        <v>88</v>
      </c>
      <c r="AY1687" s="165" t="s">
        <v>309</v>
      </c>
    </row>
    <row r="1688" spans="2:65" s="1" customFormat="1" ht="21.75" customHeight="1" x14ac:dyDescent="0.2">
      <c r="B1688" s="137"/>
      <c r="C1688" s="182" t="s">
        <v>3702</v>
      </c>
      <c r="D1688" s="182" t="s">
        <v>643</v>
      </c>
      <c r="E1688" s="183" t="s">
        <v>1496</v>
      </c>
      <c r="F1688" s="184" t="s">
        <v>3703</v>
      </c>
      <c r="G1688" s="185" t="s">
        <v>360</v>
      </c>
      <c r="H1688" s="186">
        <v>49.718000000000004</v>
      </c>
      <c r="I1688" s="187"/>
      <c r="J1688" s="188">
        <f>ROUND(I1688*H1688,2)</f>
        <v>0</v>
      </c>
      <c r="K1688" s="184" t="s">
        <v>366</v>
      </c>
      <c r="L1688" s="189"/>
      <c r="M1688" s="190" t="s">
        <v>1</v>
      </c>
      <c r="N1688" s="191" t="s">
        <v>46</v>
      </c>
      <c r="P1688" s="147">
        <f>O1688*H1688</f>
        <v>0</v>
      </c>
      <c r="Q1688" s="147">
        <v>1.26E-2</v>
      </c>
      <c r="R1688" s="147">
        <f>Q1688*H1688</f>
        <v>0.62644680000000008</v>
      </c>
      <c r="S1688" s="147">
        <v>0</v>
      </c>
      <c r="T1688" s="148">
        <f>S1688*H1688</f>
        <v>0</v>
      </c>
      <c r="AR1688" s="149" t="s">
        <v>385</v>
      </c>
      <c r="AT1688" s="149" t="s">
        <v>643</v>
      </c>
      <c r="AU1688" s="149" t="s">
        <v>90</v>
      </c>
      <c r="AY1688" s="17" t="s">
        <v>309</v>
      </c>
      <c r="BE1688" s="150">
        <f>IF(N1688="základní",J1688,0)</f>
        <v>0</v>
      </c>
      <c r="BF1688" s="150">
        <f>IF(N1688="snížená",J1688,0)</f>
        <v>0</v>
      </c>
      <c r="BG1688" s="150">
        <f>IF(N1688="zákl. přenesená",J1688,0)</f>
        <v>0</v>
      </c>
      <c r="BH1688" s="150">
        <f>IF(N1688="sníž. přenesená",J1688,0)</f>
        <v>0</v>
      </c>
      <c r="BI1688" s="150">
        <f>IF(N1688="nulová",J1688,0)</f>
        <v>0</v>
      </c>
      <c r="BJ1688" s="17" t="s">
        <v>88</v>
      </c>
      <c r="BK1688" s="150">
        <f>ROUND(I1688*H1688,2)</f>
        <v>0</v>
      </c>
      <c r="BL1688" s="17" t="s">
        <v>346</v>
      </c>
      <c r="BM1688" s="149" t="s">
        <v>3704</v>
      </c>
    </row>
    <row r="1689" spans="2:65" s="1" customFormat="1" ht="58.5" x14ac:dyDescent="0.2">
      <c r="B1689" s="33"/>
      <c r="D1689" s="155" t="s">
        <v>318</v>
      </c>
      <c r="F1689" s="156" t="s">
        <v>1487</v>
      </c>
      <c r="I1689" s="153"/>
      <c r="L1689" s="33"/>
      <c r="M1689" s="154"/>
      <c r="T1689" s="57"/>
      <c r="AT1689" s="17" t="s">
        <v>318</v>
      </c>
      <c r="AU1689" s="17" t="s">
        <v>90</v>
      </c>
    </row>
    <row r="1690" spans="2:65" s="12" customFormat="1" x14ac:dyDescent="0.2">
      <c r="B1690" s="157"/>
      <c r="D1690" s="155" t="s">
        <v>455</v>
      </c>
      <c r="F1690" s="159" t="s">
        <v>3705</v>
      </c>
      <c r="H1690" s="160">
        <v>49.718000000000004</v>
      </c>
      <c r="I1690" s="161"/>
      <c r="L1690" s="157"/>
      <c r="M1690" s="162"/>
      <c r="T1690" s="163"/>
      <c r="AT1690" s="158" t="s">
        <v>455</v>
      </c>
      <c r="AU1690" s="158" t="s">
        <v>90</v>
      </c>
      <c r="AV1690" s="12" t="s">
        <v>90</v>
      </c>
      <c r="AW1690" s="12" t="s">
        <v>3</v>
      </c>
      <c r="AX1690" s="12" t="s">
        <v>88</v>
      </c>
      <c r="AY1690" s="158" t="s">
        <v>309</v>
      </c>
    </row>
    <row r="1691" spans="2:65" s="1" customFormat="1" ht="24.2" customHeight="1" x14ac:dyDescent="0.2">
      <c r="B1691" s="137"/>
      <c r="C1691" s="138" t="s">
        <v>3706</v>
      </c>
      <c r="D1691" s="138" t="s">
        <v>311</v>
      </c>
      <c r="E1691" s="139" t="s">
        <v>1501</v>
      </c>
      <c r="F1691" s="140" t="s">
        <v>1502</v>
      </c>
      <c r="G1691" s="141" t="s">
        <v>434</v>
      </c>
      <c r="H1691" s="142">
        <v>193.8</v>
      </c>
      <c r="I1691" s="143"/>
      <c r="J1691" s="144">
        <f>ROUND(I1691*H1691,2)</f>
        <v>0</v>
      </c>
      <c r="K1691" s="140" t="s">
        <v>610</v>
      </c>
      <c r="L1691" s="33"/>
      <c r="M1691" s="145" t="s">
        <v>1</v>
      </c>
      <c r="N1691" s="146" t="s">
        <v>46</v>
      </c>
      <c r="P1691" s="147">
        <f>O1691*H1691</f>
        <v>0</v>
      </c>
      <c r="Q1691" s="147">
        <v>5.8E-4</v>
      </c>
      <c r="R1691" s="147">
        <f>Q1691*H1691</f>
        <v>0.112404</v>
      </c>
      <c r="S1691" s="147">
        <v>0</v>
      </c>
      <c r="T1691" s="148">
        <f>S1691*H1691</f>
        <v>0</v>
      </c>
      <c r="AR1691" s="149" t="s">
        <v>346</v>
      </c>
      <c r="AT1691" s="149" t="s">
        <v>311</v>
      </c>
      <c r="AU1691" s="149" t="s">
        <v>90</v>
      </c>
      <c r="AY1691" s="17" t="s">
        <v>309</v>
      </c>
      <c r="BE1691" s="150">
        <f>IF(N1691="základní",J1691,0)</f>
        <v>0</v>
      </c>
      <c r="BF1691" s="150">
        <f>IF(N1691="snížená",J1691,0)</f>
        <v>0</v>
      </c>
      <c r="BG1691" s="150">
        <f>IF(N1691="zákl. přenesená",J1691,0)</f>
        <v>0</v>
      </c>
      <c r="BH1691" s="150">
        <f>IF(N1691="sníž. přenesená",J1691,0)</f>
        <v>0</v>
      </c>
      <c r="BI1691" s="150">
        <f>IF(N1691="nulová",J1691,0)</f>
        <v>0</v>
      </c>
      <c r="BJ1691" s="17" t="s">
        <v>88</v>
      </c>
      <c r="BK1691" s="150">
        <f>ROUND(I1691*H1691,2)</f>
        <v>0</v>
      </c>
      <c r="BL1691" s="17" t="s">
        <v>346</v>
      </c>
      <c r="BM1691" s="149" t="s">
        <v>3707</v>
      </c>
    </row>
    <row r="1692" spans="2:65" s="1" customFormat="1" x14ac:dyDescent="0.2">
      <c r="B1692" s="33"/>
      <c r="D1692" s="151" t="s">
        <v>316</v>
      </c>
      <c r="F1692" s="152" t="s">
        <v>1504</v>
      </c>
      <c r="I1692" s="153"/>
      <c r="L1692" s="33"/>
      <c r="M1692" s="154"/>
      <c r="T1692" s="57"/>
      <c r="AT1692" s="17" t="s">
        <v>316</v>
      </c>
      <c r="AU1692" s="17" t="s">
        <v>90</v>
      </c>
    </row>
    <row r="1693" spans="2:65" s="12" customFormat="1" x14ac:dyDescent="0.2">
      <c r="B1693" s="157"/>
      <c r="D1693" s="155" t="s">
        <v>455</v>
      </c>
      <c r="E1693" s="158" t="s">
        <v>1</v>
      </c>
      <c r="F1693" s="159" t="s">
        <v>3708</v>
      </c>
      <c r="H1693" s="160">
        <v>193.8</v>
      </c>
      <c r="I1693" s="161"/>
      <c r="L1693" s="157"/>
      <c r="M1693" s="162"/>
      <c r="T1693" s="163"/>
      <c r="AT1693" s="158" t="s">
        <v>455</v>
      </c>
      <c r="AU1693" s="158" t="s">
        <v>90</v>
      </c>
      <c r="AV1693" s="12" t="s">
        <v>90</v>
      </c>
      <c r="AW1693" s="12" t="s">
        <v>37</v>
      </c>
      <c r="AX1693" s="12" t="s">
        <v>81</v>
      </c>
      <c r="AY1693" s="158" t="s">
        <v>309</v>
      </c>
    </row>
    <row r="1694" spans="2:65" s="13" customFormat="1" x14ac:dyDescent="0.2">
      <c r="B1694" s="164"/>
      <c r="D1694" s="155" t="s">
        <v>455</v>
      </c>
      <c r="E1694" s="165" t="s">
        <v>1</v>
      </c>
      <c r="F1694" s="166" t="s">
        <v>457</v>
      </c>
      <c r="H1694" s="167">
        <v>193.8</v>
      </c>
      <c r="I1694" s="168"/>
      <c r="L1694" s="164"/>
      <c r="M1694" s="169"/>
      <c r="T1694" s="170"/>
      <c r="AT1694" s="165" t="s">
        <v>455</v>
      </c>
      <c r="AU1694" s="165" t="s">
        <v>90</v>
      </c>
      <c r="AV1694" s="13" t="s">
        <v>120</v>
      </c>
      <c r="AW1694" s="13" t="s">
        <v>37</v>
      </c>
      <c r="AX1694" s="13" t="s">
        <v>88</v>
      </c>
      <c r="AY1694" s="165" t="s">
        <v>309</v>
      </c>
    </row>
    <row r="1695" spans="2:65" s="1" customFormat="1" ht="16.5" customHeight="1" x14ac:dyDescent="0.2">
      <c r="B1695" s="137"/>
      <c r="C1695" s="182" t="s">
        <v>3709</v>
      </c>
      <c r="D1695" s="182" t="s">
        <v>643</v>
      </c>
      <c r="E1695" s="183" t="s">
        <v>1507</v>
      </c>
      <c r="F1695" s="184" t="s">
        <v>1508</v>
      </c>
      <c r="G1695" s="185" t="s">
        <v>434</v>
      </c>
      <c r="H1695" s="186">
        <v>213.18</v>
      </c>
      <c r="I1695" s="187"/>
      <c r="J1695" s="188">
        <f>ROUND(I1695*H1695,2)</f>
        <v>0</v>
      </c>
      <c r="K1695" s="184" t="s">
        <v>366</v>
      </c>
      <c r="L1695" s="189"/>
      <c r="M1695" s="190" t="s">
        <v>1</v>
      </c>
      <c r="N1695" s="191" t="s">
        <v>46</v>
      </c>
      <c r="P1695" s="147">
        <f>O1695*H1695</f>
        <v>0</v>
      </c>
      <c r="Q1695" s="147">
        <v>1.26E-2</v>
      </c>
      <c r="R1695" s="147">
        <f>Q1695*H1695</f>
        <v>2.6860680000000001</v>
      </c>
      <c r="S1695" s="147">
        <v>0</v>
      </c>
      <c r="T1695" s="148">
        <f>S1695*H1695</f>
        <v>0</v>
      </c>
      <c r="AR1695" s="149" t="s">
        <v>385</v>
      </c>
      <c r="AT1695" s="149" t="s">
        <v>643</v>
      </c>
      <c r="AU1695" s="149" t="s">
        <v>90</v>
      </c>
      <c r="AY1695" s="17" t="s">
        <v>309</v>
      </c>
      <c r="BE1695" s="150">
        <f>IF(N1695="základní",J1695,0)</f>
        <v>0</v>
      </c>
      <c r="BF1695" s="150">
        <f>IF(N1695="snížená",J1695,0)</f>
        <v>0</v>
      </c>
      <c r="BG1695" s="150">
        <f>IF(N1695="zákl. přenesená",J1695,0)</f>
        <v>0</v>
      </c>
      <c r="BH1695" s="150">
        <f>IF(N1695="sníž. přenesená",J1695,0)</f>
        <v>0</v>
      </c>
      <c r="BI1695" s="150">
        <f>IF(N1695="nulová",J1695,0)</f>
        <v>0</v>
      </c>
      <c r="BJ1695" s="17" t="s">
        <v>88</v>
      </c>
      <c r="BK1695" s="150">
        <f>ROUND(I1695*H1695,2)</f>
        <v>0</v>
      </c>
      <c r="BL1695" s="17" t="s">
        <v>346</v>
      </c>
      <c r="BM1695" s="149" t="s">
        <v>3710</v>
      </c>
    </row>
    <row r="1696" spans="2:65" s="1" customFormat="1" ht="29.25" x14ac:dyDescent="0.2">
      <c r="B1696" s="33"/>
      <c r="D1696" s="155" t="s">
        <v>318</v>
      </c>
      <c r="F1696" s="156" t="s">
        <v>1510</v>
      </c>
      <c r="I1696" s="153"/>
      <c r="L1696" s="33"/>
      <c r="M1696" s="154"/>
      <c r="T1696" s="57"/>
      <c r="AT1696" s="17" t="s">
        <v>318</v>
      </c>
      <c r="AU1696" s="17" t="s">
        <v>90</v>
      </c>
    </row>
    <row r="1697" spans="2:65" s="12" customFormat="1" x14ac:dyDescent="0.2">
      <c r="B1697" s="157"/>
      <c r="D1697" s="155" t="s">
        <v>455</v>
      </c>
      <c r="F1697" s="159" t="s">
        <v>3711</v>
      </c>
      <c r="H1697" s="160">
        <v>213.18</v>
      </c>
      <c r="I1697" s="161"/>
      <c r="L1697" s="157"/>
      <c r="M1697" s="162"/>
      <c r="T1697" s="163"/>
      <c r="AT1697" s="158" t="s">
        <v>455</v>
      </c>
      <c r="AU1697" s="158" t="s">
        <v>90</v>
      </c>
      <c r="AV1697" s="12" t="s">
        <v>90</v>
      </c>
      <c r="AW1697" s="12" t="s">
        <v>3</v>
      </c>
      <c r="AX1697" s="12" t="s">
        <v>88</v>
      </c>
      <c r="AY1697" s="158" t="s">
        <v>309</v>
      </c>
    </row>
    <row r="1698" spans="2:65" s="1" customFormat="1" ht="24.2" customHeight="1" x14ac:dyDescent="0.2">
      <c r="B1698" s="137"/>
      <c r="C1698" s="138" t="s">
        <v>3712</v>
      </c>
      <c r="D1698" s="138" t="s">
        <v>311</v>
      </c>
      <c r="E1698" s="139" t="s">
        <v>3713</v>
      </c>
      <c r="F1698" s="140" t="s">
        <v>3714</v>
      </c>
      <c r="G1698" s="141" t="s">
        <v>360</v>
      </c>
      <c r="H1698" s="142">
        <v>133.80000000000001</v>
      </c>
      <c r="I1698" s="143"/>
      <c r="J1698" s="144">
        <f>ROUND(I1698*H1698,2)</f>
        <v>0</v>
      </c>
      <c r="K1698" s="140" t="s">
        <v>610</v>
      </c>
      <c r="L1698" s="33"/>
      <c r="M1698" s="145" t="s">
        <v>1</v>
      </c>
      <c r="N1698" s="146" t="s">
        <v>46</v>
      </c>
      <c r="P1698" s="147">
        <f>O1698*H1698</f>
        <v>0</v>
      </c>
      <c r="Q1698" s="147">
        <v>9.1299999999999992E-3</v>
      </c>
      <c r="R1698" s="147">
        <f>Q1698*H1698</f>
        <v>1.2215940000000001</v>
      </c>
      <c r="S1698" s="147">
        <v>0</v>
      </c>
      <c r="T1698" s="148">
        <f>S1698*H1698</f>
        <v>0</v>
      </c>
      <c r="AR1698" s="149" t="s">
        <v>346</v>
      </c>
      <c r="AT1698" s="149" t="s">
        <v>311</v>
      </c>
      <c r="AU1698" s="149" t="s">
        <v>90</v>
      </c>
      <c r="AY1698" s="17" t="s">
        <v>309</v>
      </c>
      <c r="BE1698" s="150">
        <f>IF(N1698="základní",J1698,0)</f>
        <v>0</v>
      </c>
      <c r="BF1698" s="150">
        <f>IF(N1698="snížená",J1698,0)</f>
        <v>0</v>
      </c>
      <c r="BG1698" s="150">
        <f>IF(N1698="zákl. přenesená",J1698,0)</f>
        <v>0</v>
      </c>
      <c r="BH1698" s="150">
        <f>IF(N1698="sníž. přenesená",J1698,0)</f>
        <v>0</v>
      </c>
      <c r="BI1698" s="150">
        <f>IF(N1698="nulová",J1698,0)</f>
        <v>0</v>
      </c>
      <c r="BJ1698" s="17" t="s">
        <v>88</v>
      </c>
      <c r="BK1698" s="150">
        <f>ROUND(I1698*H1698,2)</f>
        <v>0</v>
      </c>
      <c r="BL1698" s="17" t="s">
        <v>346</v>
      </c>
      <c r="BM1698" s="149" t="s">
        <v>3715</v>
      </c>
    </row>
    <row r="1699" spans="2:65" s="1" customFormat="1" x14ac:dyDescent="0.2">
      <c r="B1699" s="33"/>
      <c r="D1699" s="151" t="s">
        <v>316</v>
      </c>
      <c r="F1699" s="152" t="s">
        <v>3716</v>
      </c>
      <c r="I1699" s="153"/>
      <c r="L1699" s="33"/>
      <c r="M1699" s="154"/>
      <c r="T1699" s="57"/>
      <c r="AT1699" s="17" t="s">
        <v>316</v>
      </c>
      <c r="AU1699" s="17" t="s">
        <v>90</v>
      </c>
    </row>
    <row r="1700" spans="2:65" s="1" customFormat="1" ht="29.25" x14ac:dyDescent="0.2">
      <c r="B1700" s="33"/>
      <c r="D1700" s="155" t="s">
        <v>318</v>
      </c>
      <c r="F1700" s="156" t="s">
        <v>1517</v>
      </c>
      <c r="I1700" s="153"/>
      <c r="L1700" s="33"/>
      <c r="M1700" s="154"/>
      <c r="T1700" s="57"/>
      <c r="AT1700" s="17" t="s">
        <v>318</v>
      </c>
      <c r="AU1700" s="17" t="s">
        <v>90</v>
      </c>
    </row>
    <row r="1701" spans="2:65" s="12" customFormat="1" x14ac:dyDescent="0.2">
      <c r="B1701" s="157"/>
      <c r="D1701" s="155" t="s">
        <v>455</v>
      </c>
      <c r="E1701" s="158" t="s">
        <v>1</v>
      </c>
      <c r="F1701" s="159" t="s">
        <v>1938</v>
      </c>
      <c r="H1701" s="160">
        <v>133.80000000000001</v>
      </c>
      <c r="I1701" s="161"/>
      <c r="L1701" s="157"/>
      <c r="M1701" s="162"/>
      <c r="T1701" s="163"/>
      <c r="AT1701" s="158" t="s">
        <v>455</v>
      </c>
      <c r="AU1701" s="158" t="s">
        <v>90</v>
      </c>
      <c r="AV1701" s="12" t="s">
        <v>90</v>
      </c>
      <c r="AW1701" s="12" t="s">
        <v>37</v>
      </c>
      <c r="AX1701" s="12" t="s">
        <v>81</v>
      </c>
      <c r="AY1701" s="158" t="s">
        <v>309</v>
      </c>
    </row>
    <row r="1702" spans="2:65" s="13" customFormat="1" x14ac:dyDescent="0.2">
      <c r="B1702" s="164"/>
      <c r="D1702" s="155" t="s">
        <v>455</v>
      </c>
      <c r="E1702" s="165" t="s">
        <v>1</v>
      </c>
      <c r="F1702" s="166" t="s">
        <v>457</v>
      </c>
      <c r="H1702" s="167">
        <v>133.80000000000001</v>
      </c>
      <c r="I1702" s="168"/>
      <c r="L1702" s="164"/>
      <c r="M1702" s="169"/>
      <c r="T1702" s="170"/>
      <c r="AT1702" s="165" t="s">
        <v>455</v>
      </c>
      <c r="AU1702" s="165" t="s">
        <v>90</v>
      </c>
      <c r="AV1702" s="13" t="s">
        <v>120</v>
      </c>
      <c r="AW1702" s="13" t="s">
        <v>37</v>
      </c>
      <c r="AX1702" s="13" t="s">
        <v>88</v>
      </c>
      <c r="AY1702" s="165" t="s">
        <v>309</v>
      </c>
    </row>
    <row r="1703" spans="2:65" s="1" customFormat="1" ht="16.5" customHeight="1" x14ac:dyDescent="0.2">
      <c r="B1703" s="137"/>
      <c r="C1703" s="182" t="s">
        <v>3717</v>
      </c>
      <c r="D1703" s="182" t="s">
        <v>643</v>
      </c>
      <c r="E1703" s="183" t="s">
        <v>3718</v>
      </c>
      <c r="F1703" s="184" t="s">
        <v>3719</v>
      </c>
      <c r="G1703" s="185" t="s">
        <v>360</v>
      </c>
      <c r="H1703" s="186">
        <v>153.87</v>
      </c>
      <c r="I1703" s="187"/>
      <c r="J1703" s="188">
        <f>ROUND(I1703*H1703,2)</f>
        <v>0</v>
      </c>
      <c r="K1703" s="184" t="s">
        <v>366</v>
      </c>
      <c r="L1703" s="189"/>
      <c r="M1703" s="190" t="s">
        <v>1</v>
      </c>
      <c r="N1703" s="191" t="s">
        <v>46</v>
      </c>
      <c r="P1703" s="147">
        <f>O1703*H1703</f>
        <v>0</v>
      </c>
      <c r="Q1703" s="147">
        <v>1.9199999999999998E-2</v>
      </c>
      <c r="R1703" s="147">
        <f>Q1703*H1703</f>
        <v>2.954304</v>
      </c>
      <c r="S1703" s="147">
        <v>0</v>
      </c>
      <c r="T1703" s="148">
        <f>S1703*H1703</f>
        <v>0</v>
      </c>
      <c r="AR1703" s="149" t="s">
        <v>385</v>
      </c>
      <c r="AT1703" s="149" t="s">
        <v>643</v>
      </c>
      <c r="AU1703" s="149" t="s">
        <v>90</v>
      </c>
      <c r="AY1703" s="17" t="s">
        <v>309</v>
      </c>
      <c r="BE1703" s="150">
        <f>IF(N1703="základní",J1703,0)</f>
        <v>0</v>
      </c>
      <c r="BF1703" s="150">
        <f>IF(N1703="snížená",J1703,0)</f>
        <v>0</v>
      </c>
      <c r="BG1703" s="150">
        <f>IF(N1703="zákl. přenesená",J1703,0)</f>
        <v>0</v>
      </c>
      <c r="BH1703" s="150">
        <f>IF(N1703="sníž. přenesená",J1703,0)</f>
        <v>0</v>
      </c>
      <c r="BI1703" s="150">
        <f>IF(N1703="nulová",J1703,0)</f>
        <v>0</v>
      </c>
      <c r="BJ1703" s="17" t="s">
        <v>88</v>
      </c>
      <c r="BK1703" s="150">
        <f>ROUND(I1703*H1703,2)</f>
        <v>0</v>
      </c>
      <c r="BL1703" s="17" t="s">
        <v>346</v>
      </c>
      <c r="BM1703" s="149" t="s">
        <v>3720</v>
      </c>
    </row>
    <row r="1704" spans="2:65" s="1" customFormat="1" ht="87.75" x14ac:dyDescent="0.2">
      <c r="B1704" s="33"/>
      <c r="D1704" s="155" t="s">
        <v>318</v>
      </c>
      <c r="F1704" s="156" t="s">
        <v>1524</v>
      </c>
      <c r="I1704" s="153"/>
      <c r="L1704" s="33"/>
      <c r="M1704" s="154"/>
      <c r="T1704" s="57"/>
      <c r="AT1704" s="17" t="s">
        <v>318</v>
      </c>
      <c r="AU1704" s="17" t="s">
        <v>90</v>
      </c>
    </row>
    <row r="1705" spans="2:65" s="12" customFormat="1" x14ac:dyDescent="0.2">
      <c r="B1705" s="157"/>
      <c r="D1705" s="155" t="s">
        <v>455</v>
      </c>
      <c r="F1705" s="159" t="s">
        <v>3721</v>
      </c>
      <c r="H1705" s="160">
        <v>153.87</v>
      </c>
      <c r="I1705" s="161"/>
      <c r="L1705" s="157"/>
      <c r="M1705" s="162"/>
      <c r="T1705" s="163"/>
      <c r="AT1705" s="158" t="s">
        <v>455</v>
      </c>
      <c r="AU1705" s="158" t="s">
        <v>90</v>
      </c>
      <c r="AV1705" s="12" t="s">
        <v>90</v>
      </c>
      <c r="AW1705" s="12" t="s">
        <v>3</v>
      </c>
      <c r="AX1705" s="12" t="s">
        <v>88</v>
      </c>
      <c r="AY1705" s="158" t="s">
        <v>309</v>
      </c>
    </row>
    <row r="1706" spans="2:65" s="1" customFormat="1" ht="24.2" customHeight="1" x14ac:dyDescent="0.2">
      <c r="B1706" s="137"/>
      <c r="C1706" s="138" t="s">
        <v>3722</v>
      </c>
      <c r="D1706" s="138" t="s">
        <v>311</v>
      </c>
      <c r="E1706" s="139" t="s">
        <v>1513</v>
      </c>
      <c r="F1706" s="140" t="s">
        <v>1514</v>
      </c>
      <c r="G1706" s="141" t="s">
        <v>360</v>
      </c>
      <c r="H1706" s="142">
        <v>40.090000000000003</v>
      </c>
      <c r="I1706" s="143"/>
      <c r="J1706" s="144">
        <f>ROUND(I1706*H1706,2)</f>
        <v>0</v>
      </c>
      <c r="K1706" s="140" t="s">
        <v>610</v>
      </c>
      <c r="L1706" s="33"/>
      <c r="M1706" s="145" t="s">
        <v>1</v>
      </c>
      <c r="N1706" s="146" t="s">
        <v>46</v>
      </c>
      <c r="P1706" s="147">
        <f>O1706*H1706</f>
        <v>0</v>
      </c>
      <c r="Q1706" s="147">
        <v>6.1700000000000001E-3</v>
      </c>
      <c r="R1706" s="147">
        <f>Q1706*H1706</f>
        <v>0.24735530000000003</v>
      </c>
      <c r="S1706" s="147">
        <v>0</v>
      </c>
      <c r="T1706" s="148">
        <f>S1706*H1706</f>
        <v>0</v>
      </c>
      <c r="AR1706" s="149" t="s">
        <v>346</v>
      </c>
      <c r="AT1706" s="149" t="s">
        <v>311</v>
      </c>
      <c r="AU1706" s="149" t="s">
        <v>90</v>
      </c>
      <c r="AY1706" s="17" t="s">
        <v>309</v>
      </c>
      <c r="BE1706" s="150">
        <f>IF(N1706="základní",J1706,0)</f>
        <v>0</v>
      </c>
      <c r="BF1706" s="150">
        <f>IF(N1706="snížená",J1706,0)</f>
        <v>0</v>
      </c>
      <c r="BG1706" s="150">
        <f>IF(N1706="zákl. přenesená",J1706,0)</f>
        <v>0</v>
      </c>
      <c r="BH1706" s="150">
        <f>IF(N1706="sníž. přenesená",J1706,0)</f>
        <v>0</v>
      </c>
      <c r="BI1706" s="150">
        <f>IF(N1706="nulová",J1706,0)</f>
        <v>0</v>
      </c>
      <c r="BJ1706" s="17" t="s">
        <v>88</v>
      </c>
      <c r="BK1706" s="150">
        <f>ROUND(I1706*H1706,2)</f>
        <v>0</v>
      </c>
      <c r="BL1706" s="17" t="s">
        <v>346</v>
      </c>
      <c r="BM1706" s="149" t="s">
        <v>3723</v>
      </c>
    </row>
    <row r="1707" spans="2:65" s="1" customFormat="1" x14ac:dyDescent="0.2">
      <c r="B1707" s="33"/>
      <c r="D1707" s="151" t="s">
        <v>316</v>
      </c>
      <c r="F1707" s="152" t="s">
        <v>1516</v>
      </c>
      <c r="I1707" s="153"/>
      <c r="L1707" s="33"/>
      <c r="M1707" s="154"/>
      <c r="T1707" s="57"/>
      <c r="AT1707" s="17" t="s">
        <v>316</v>
      </c>
      <c r="AU1707" s="17" t="s">
        <v>90</v>
      </c>
    </row>
    <row r="1708" spans="2:65" s="1" customFormat="1" ht="29.25" x14ac:dyDescent="0.2">
      <c r="B1708" s="33"/>
      <c r="D1708" s="155" t="s">
        <v>318</v>
      </c>
      <c r="F1708" s="156" t="s">
        <v>1517</v>
      </c>
      <c r="I1708" s="153"/>
      <c r="L1708" s="33"/>
      <c r="M1708" s="154"/>
      <c r="T1708" s="57"/>
      <c r="AT1708" s="17" t="s">
        <v>318</v>
      </c>
      <c r="AU1708" s="17" t="s">
        <v>90</v>
      </c>
    </row>
    <row r="1709" spans="2:65" s="12" customFormat="1" x14ac:dyDescent="0.2">
      <c r="B1709" s="157"/>
      <c r="D1709" s="155" t="s">
        <v>455</v>
      </c>
      <c r="E1709" s="158" t="s">
        <v>1</v>
      </c>
      <c r="F1709" s="159" t="s">
        <v>2103</v>
      </c>
      <c r="H1709" s="160">
        <v>27.5</v>
      </c>
      <c r="I1709" s="161"/>
      <c r="L1709" s="157"/>
      <c r="M1709" s="162"/>
      <c r="T1709" s="163"/>
      <c r="AT1709" s="158" t="s">
        <v>455</v>
      </c>
      <c r="AU1709" s="158" t="s">
        <v>90</v>
      </c>
      <c r="AV1709" s="12" t="s">
        <v>90</v>
      </c>
      <c r="AW1709" s="12" t="s">
        <v>37</v>
      </c>
      <c r="AX1709" s="12" t="s">
        <v>81</v>
      </c>
      <c r="AY1709" s="158" t="s">
        <v>309</v>
      </c>
    </row>
    <row r="1710" spans="2:65" s="12" customFormat="1" x14ac:dyDescent="0.2">
      <c r="B1710" s="157"/>
      <c r="D1710" s="155" t="s">
        <v>455</v>
      </c>
      <c r="E1710" s="158" t="s">
        <v>1</v>
      </c>
      <c r="F1710" s="159" t="s">
        <v>3724</v>
      </c>
      <c r="H1710" s="160">
        <v>12.59</v>
      </c>
      <c r="I1710" s="161"/>
      <c r="L1710" s="157"/>
      <c r="M1710" s="162"/>
      <c r="T1710" s="163"/>
      <c r="AT1710" s="158" t="s">
        <v>455</v>
      </c>
      <c r="AU1710" s="158" t="s">
        <v>90</v>
      </c>
      <c r="AV1710" s="12" t="s">
        <v>90</v>
      </c>
      <c r="AW1710" s="12" t="s">
        <v>37</v>
      </c>
      <c r="AX1710" s="12" t="s">
        <v>81</v>
      </c>
      <c r="AY1710" s="158" t="s">
        <v>309</v>
      </c>
    </row>
    <row r="1711" spans="2:65" s="13" customFormat="1" x14ac:dyDescent="0.2">
      <c r="B1711" s="164"/>
      <c r="D1711" s="155" t="s">
        <v>455</v>
      </c>
      <c r="E1711" s="165" t="s">
        <v>1</v>
      </c>
      <c r="F1711" s="166" t="s">
        <v>457</v>
      </c>
      <c r="H1711" s="167">
        <v>40.090000000000003</v>
      </c>
      <c r="I1711" s="168"/>
      <c r="L1711" s="164"/>
      <c r="M1711" s="169"/>
      <c r="T1711" s="170"/>
      <c r="AT1711" s="165" t="s">
        <v>455</v>
      </c>
      <c r="AU1711" s="165" t="s">
        <v>90</v>
      </c>
      <c r="AV1711" s="13" t="s">
        <v>120</v>
      </c>
      <c r="AW1711" s="13" t="s">
        <v>37</v>
      </c>
      <c r="AX1711" s="13" t="s">
        <v>88</v>
      </c>
      <c r="AY1711" s="165" t="s">
        <v>309</v>
      </c>
    </row>
    <row r="1712" spans="2:65" s="1" customFormat="1" ht="16.5" customHeight="1" x14ac:dyDescent="0.2">
      <c r="B1712" s="137"/>
      <c r="C1712" s="182" t="s">
        <v>3725</v>
      </c>
      <c r="D1712" s="182" t="s">
        <v>643</v>
      </c>
      <c r="E1712" s="183" t="s">
        <v>3726</v>
      </c>
      <c r="F1712" s="184" t="s">
        <v>3727</v>
      </c>
      <c r="G1712" s="185" t="s">
        <v>360</v>
      </c>
      <c r="H1712" s="186">
        <v>46.103999999999999</v>
      </c>
      <c r="I1712" s="187"/>
      <c r="J1712" s="188">
        <f>ROUND(I1712*H1712,2)</f>
        <v>0</v>
      </c>
      <c r="K1712" s="184" t="s">
        <v>366</v>
      </c>
      <c r="L1712" s="189"/>
      <c r="M1712" s="190" t="s">
        <v>1</v>
      </c>
      <c r="N1712" s="191" t="s">
        <v>46</v>
      </c>
      <c r="P1712" s="147">
        <f>O1712*H1712</f>
        <v>0</v>
      </c>
      <c r="Q1712" s="147">
        <v>1.9199999999999998E-2</v>
      </c>
      <c r="R1712" s="147">
        <f>Q1712*H1712</f>
        <v>0.88519679999999989</v>
      </c>
      <c r="S1712" s="147">
        <v>0</v>
      </c>
      <c r="T1712" s="148">
        <f>S1712*H1712</f>
        <v>0</v>
      </c>
      <c r="AR1712" s="149" t="s">
        <v>385</v>
      </c>
      <c r="AT1712" s="149" t="s">
        <v>643</v>
      </c>
      <c r="AU1712" s="149" t="s">
        <v>90</v>
      </c>
      <c r="AY1712" s="17" t="s">
        <v>309</v>
      </c>
      <c r="BE1712" s="150">
        <f>IF(N1712="základní",J1712,0)</f>
        <v>0</v>
      </c>
      <c r="BF1712" s="150">
        <f>IF(N1712="snížená",J1712,0)</f>
        <v>0</v>
      </c>
      <c r="BG1712" s="150">
        <f>IF(N1712="zákl. přenesená",J1712,0)</f>
        <v>0</v>
      </c>
      <c r="BH1712" s="150">
        <f>IF(N1712="sníž. přenesená",J1712,0)</f>
        <v>0</v>
      </c>
      <c r="BI1712" s="150">
        <f>IF(N1712="nulová",J1712,0)</f>
        <v>0</v>
      </c>
      <c r="BJ1712" s="17" t="s">
        <v>88</v>
      </c>
      <c r="BK1712" s="150">
        <f>ROUND(I1712*H1712,2)</f>
        <v>0</v>
      </c>
      <c r="BL1712" s="17" t="s">
        <v>346</v>
      </c>
      <c r="BM1712" s="149" t="s">
        <v>3728</v>
      </c>
    </row>
    <row r="1713" spans="2:65" s="1" customFormat="1" ht="78" x14ac:dyDescent="0.2">
      <c r="B1713" s="33"/>
      <c r="D1713" s="155" t="s">
        <v>318</v>
      </c>
      <c r="F1713" s="156" t="s">
        <v>3729</v>
      </c>
      <c r="I1713" s="153"/>
      <c r="L1713" s="33"/>
      <c r="M1713" s="154"/>
      <c r="T1713" s="57"/>
      <c r="AT1713" s="17" t="s">
        <v>318</v>
      </c>
      <c r="AU1713" s="17" t="s">
        <v>90</v>
      </c>
    </row>
    <row r="1714" spans="2:65" s="12" customFormat="1" x14ac:dyDescent="0.2">
      <c r="B1714" s="157"/>
      <c r="D1714" s="155" t="s">
        <v>455</v>
      </c>
      <c r="F1714" s="159" t="s">
        <v>3730</v>
      </c>
      <c r="H1714" s="160">
        <v>46.103999999999999</v>
      </c>
      <c r="I1714" s="161"/>
      <c r="L1714" s="157"/>
      <c r="M1714" s="162"/>
      <c r="T1714" s="163"/>
      <c r="AT1714" s="158" t="s">
        <v>455</v>
      </c>
      <c r="AU1714" s="158" t="s">
        <v>90</v>
      </c>
      <c r="AV1714" s="12" t="s">
        <v>90</v>
      </c>
      <c r="AW1714" s="12" t="s">
        <v>3</v>
      </c>
      <c r="AX1714" s="12" t="s">
        <v>88</v>
      </c>
      <c r="AY1714" s="158" t="s">
        <v>309</v>
      </c>
    </row>
    <row r="1715" spans="2:65" s="1" customFormat="1" ht="24.2" customHeight="1" x14ac:dyDescent="0.2">
      <c r="B1715" s="137"/>
      <c r="C1715" s="138" t="s">
        <v>3731</v>
      </c>
      <c r="D1715" s="138" t="s">
        <v>311</v>
      </c>
      <c r="E1715" s="139" t="s">
        <v>1513</v>
      </c>
      <c r="F1715" s="140" t="s">
        <v>1514</v>
      </c>
      <c r="G1715" s="141" t="s">
        <v>360</v>
      </c>
      <c r="H1715" s="142">
        <v>229.27</v>
      </c>
      <c r="I1715" s="143"/>
      <c r="J1715" s="144">
        <f>ROUND(I1715*H1715,2)</f>
        <v>0</v>
      </c>
      <c r="K1715" s="140" t="s">
        <v>610</v>
      </c>
      <c r="L1715" s="33"/>
      <c r="M1715" s="145" t="s">
        <v>1</v>
      </c>
      <c r="N1715" s="146" t="s">
        <v>46</v>
      </c>
      <c r="P1715" s="147">
        <f>O1715*H1715</f>
        <v>0</v>
      </c>
      <c r="Q1715" s="147">
        <v>6.1700000000000001E-3</v>
      </c>
      <c r="R1715" s="147">
        <f>Q1715*H1715</f>
        <v>1.4145959000000001</v>
      </c>
      <c r="S1715" s="147">
        <v>0</v>
      </c>
      <c r="T1715" s="148">
        <f>S1715*H1715</f>
        <v>0</v>
      </c>
      <c r="AR1715" s="149" t="s">
        <v>346</v>
      </c>
      <c r="AT1715" s="149" t="s">
        <v>311</v>
      </c>
      <c r="AU1715" s="149" t="s">
        <v>90</v>
      </c>
      <c r="AY1715" s="17" t="s">
        <v>309</v>
      </c>
      <c r="BE1715" s="150">
        <f>IF(N1715="základní",J1715,0)</f>
        <v>0</v>
      </c>
      <c r="BF1715" s="150">
        <f>IF(N1715="snížená",J1715,0)</f>
        <v>0</v>
      </c>
      <c r="BG1715" s="150">
        <f>IF(N1715="zákl. přenesená",J1715,0)</f>
        <v>0</v>
      </c>
      <c r="BH1715" s="150">
        <f>IF(N1715="sníž. přenesená",J1715,0)</f>
        <v>0</v>
      </c>
      <c r="BI1715" s="150">
        <f>IF(N1715="nulová",J1715,0)</f>
        <v>0</v>
      </c>
      <c r="BJ1715" s="17" t="s">
        <v>88</v>
      </c>
      <c r="BK1715" s="150">
        <f>ROUND(I1715*H1715,2)</f>
        <v>0</v>
      </c>
      <c r="BL1715" s="17" t="s">
        <v>346</v>
      </c>
      <c r="BM1715" s="149" t="s">
        <v>3732</v>
      </c>
    </row>
    <row r="1716" spans="2:65" s="1" customFormat="1" x14ac:dyDescent="0.2">
      <c r="B1716" s="33"/>
      <c r="D1716" s="151" t="s">
        <v>316</v>
      </c>
      <c r="F1716" s="152" t="s">
        <v>1516</v>
      </c>
      <c r="I1716" s="153"/>
      <c r="L1716" s="33"/>
      <c r="M1716" s="154"/>
      <c r="T1716" s="57"/>
      <c r="AT1716" s="17" t="s">
        <v>316</v>
      </c>
      <c r="AU1716" s="17" t="s">
        <v>90</v>
      </c>
    </row>
    <row r="1717" spans="2:65" s="1" customFormat="1" ht="29.25" x14ac:dyDescent="0.2">
      <c r="B1717" s="33"/>
      <c r="D1717" s="155" t="s">
        <v>318</v>
      </c>
      <c r="F1717" s="156" t="s">
        <v>1517</v>
      </c>
      <c r="I1717" s="153"/>
      <c r="L1717" s="33"/>
      <c r="M1717" s="154"/>
      <c r="T1717" s="57"/>
      <c r="AT1717" s="17" t="s">
        <v>318</v>
      </c>
      <c r="AU1717" s="17" t="s">
        <v>90</v>
      </c>
    </row>
    <row r="1718" spans="2:65" s="12" customFormat="1" x14ac:dyDescent="0.2">
      <c r="B1718" s="157"/>
      <c r="D1718" s="155" t="s">
        <v>455</v>
      </c>
      <c r="E1718" s="158" t="s">
        <v>1</v>
      </c>
      <c r="F1718" s="159" t="s">
        <v>3733</v>
      </c>
      <c r="H1718" s="160">
        <v>152.12</v>
      </c>
      <c r="I1718" s="161"/>
      <c r="L1718" s="157"/>
      <c r="M1718" s="162"/>
      <c r="T1718" s="163"/>
      <c r="AT1718" s="158" t="s">
        <v>455</v>
      </c>
      <c r="AU1718" s="158" t="s">
        <v>90</v>
      </c>
      <c r="AV1718" s="12" t="s">
        <v>90</v>
      </c>
      <c r="AW1718" s="12" t="s">
        <v>37</v>
      </c>
      <c r="AX1718" s="12" t="s">
        <v>81</v>
      </c>
      <c r="AY1718" s="158" t="s">
        <v>309</v>
      </c>
    </row>
    <row r="1719" spans="2:65" s="12" customFormat="1" x14ac:dyDescent="0.2">
      <c r="B1719" s="157"/>
      <c r="D1719" s="155" t="s">
        <v>455</v>
      </c>
      <c r="E1719" s="158" t="s">
        <v>1</v>
      </c>
      <c r="F1719" s="159" t="s">
        <v>1957</v>
      </c>
      <c r="H1719" s="160">
        <v>77.150000000000006</v>
      </c>
      <c r="I1719" s="161"/>
      <c r="L1719" s="157"/>
      <c r="M1719" s="162"/>
      <c r="T1719" s="163"/>
      <c r="AT1719" s="158" t="s">
        <v>455</v>
      </c>
      <c r="AU1719" s="158" t="s">
        <v>90</v>
      </c>
      <c r="AV1719" s="12" t="s">
        <v>90</v>
      </c>
      <c r="AW1719" s="12" t="s">
        <v>37</v>
      </c>
      <c r="AX1719" s="12" t="s">
        <v>81</v>
      </c>
      <c r="AY1719" s="158" t="s">
        <v>309</v>
      </c>
    </row>
    <row r="1720" spans="2:65" s="13" customFormat="1" x14ac:dyDescent="0.2">
      <c r="B1720" s="164"/>
      <c r="D1720" s="155" t="s">
        <v>455</v>
      </c>
      <c r="E1720" s="165" t="s">
        <v>1</v>
      </c>
      <c r="F1720" s="166" t="s">
        <v>457</v>
      </c>
      <c r="H1720" s="167">
        <v>229.27</v>
      </c>
      <c r="I1720" s="168"/>
      <c r="L1720" s="164"/>
      <c r="M1720" s="169"/>
      <c r="T1720" s="170"/>
      <c r="AT1720" s="165" t="s">
        <v>455</v>
      </c>
      <c r="AU1720" s="165" t="s">
        <v>90</v>
      </c>
      <c r="AV1720" s="13" t="s">
        <v>120</v>
      </c>
      <c r="AW1720" s="13" t="s">
        <v>37</v>
      </c>
      <c r="AX1720" s="13" t="s">
        <v>88</v>
      </c>
      <c r="AY1720" s="165" t="s">
        <v>309</v>
      </c>
    </row>
    <row r="1721" spans="2:65" s="1" customFormat="1" ht="24.2" customHeight="1" x14ac:dyDescent="0.2">
      <c r="B1721" s="137"/>
      <c r="C1721" s="182" t="s">
        <v>3734</v>
      </c>
      <c r="D1721" s="182" t="s">
        <v>643</v>
      </c>
      <c r="E1721" s="183" t="s">
        <v>1521</v>
      </c>
      <c r="F1721" s="184" t="s">
        <v>3735</v>
      </c>
      <c r="G1721" s="185" t="s">
        <v>360</v>
      </c>
      <c r="H1721" s="186">
        <v>263.661</v>
      </c>
      <c r="I1721" s="187"/>
      <c r="J1721" s="188">
        <f>ROUND(I1721*H1721,2)</f>
        <v>0</v>
      </c>
      <c r="K1721" s="184" t="s">
        <v>366</v>
      </c>
      <c r="L1721" s="189"/>
      <c r="M1721" s="190" t="s">
        <v>1</v>
      </c>
      <c r="N1721" s="191" t="s">
        <v>46</v>
      </c>
      <c r="P1721" s="147">
        <f>O1721*H1721</f>
        <v>0</v>
      </c>
      <c r="Q1721" s="147">
        <v>1.9199999999999998E-2</v>
      </c>
      <c r="R1721" s="147">
        <f>Q1721*H1721</f>
        <v>5.0622911999999998</v>
      </c>
      <c r="S1721" s="147">
        <v>0</v>
      </c>
      <c r="T1721" s="148">
        <f>S1721*H1721</f>
        <v>0</v>
      </c>
      <c r="AR1721" s="149" t="s">
        <v>385</v>
      </c>
      <c r="AT1721" s="149" t="s">
        <v>643</v>
      </c>
      <c r="AU1721" s="149" t="s">
        <v>90</v>
      </c>
      <c r="AY1721" s="17" t="s">
        <v>309</v>
      </c>
      <c r="BE1721" s="150">
        <f>IF(N1721="základní",J1721,0)</f>
        <v>0</v>
      </c>
      <c r="BF1721" s="150">
        <f>IF(N1721="snížená",J1721,0)</f>
        <v>0</v>
      </c>
      <c r="BG1721" s="150">
        <f>IF(N1721="zákl. přenesená",J1721,0)</f>
        <v>0</v>
      </c>
      <c r="BH1721" s="150">
        <f>IF(N1721="sníž. přenesená",J1721,0)</f>
        <v>0</v>
      </c>
      <c r="BI1721" s="150">
        <f>IF(N1721="nulová",J1721,0)</f>
        <v>0</v>
      </c>
      <c r="BJ1721" s="17" t="s">
        <v>88</v>
      </c>
      <c r="BK1721" s="150">
        <f>ROUND(I1721*H1721,2)</f>
        <v>0</v>
      </c>
      <c r="BL1721" s="17" t="s">
        <v>346</v>
      </c>
      <c r="BM1721" s="149" t="s">
        <v>3736</v>
      </c>
    </row>
    <row r="1722" spans="2:65" s="1" customFormat="1" ht="87.75" x14ac:dyDescent="0.2">
      <c r="B1722" s="33"/>
      <c r="D1722" s="155" t="s">
        <v>318</v>
      </c>
      <c r="F1722" s="156" t="s">
        <v>1524</v>
      </c>
      <c r="I1722" s="153"/>
      <c r="L1722" s="33"/>
      <c r="M1722" s="154"/>
      <c r="T1722" s="57"/>
      <c r="AT1722" s="17" t="s">
        <v>318</v>
      </c>
      <c r="AU1722" s="17" t="s">
        <v>90</v>
      </c>
    </row>
    <row r="1723" spans="2:65" s="12" customFormat="1" x14ac:dyDescent="0.2">
      <c r="B1723" s="157"/>
      <c r="D1723" s="155" t="s">
        <v>455</v>
      </c>
      <c r="F1723" s="159" t="s">
        <v>3737</v>
      </c>
      <c r="H1723" s="160">
        <v>263.661</v>
      </c>
      <c r="I1723" s="161"/>
      <c r="L1723" s="157"/>
      <c r="M1723" s="162"/>
      <c r="T1723" s="163"/>
      <c r="AT1723" s="158" t="s">
        <v>455</v>
      </c>
      <c r="AU1723" s="158" t="s">
        <v>90</v>
      </c>
      <c r="AV1723" s="12" t="s">
        <v>90</v>
      </c>
      <c r="AW1723" s="12" t="s">
        <v>3</v>
      </c>
      <c r="AX1723" s="12" t="s">
        <v>88</v>
      </c>
      <c r="AY1723" s="158" t="s">
        <v>309</v>
      </c>
    </row>
    <row r="1724" spans="2:65" s="1" customFormat="1" ht="16.5" customHeight="1" x14ac:dyDescent="0.2">
      <c r="B1724" s="137"/>
      <c r="C1724" s="138" t="s">
        <v>3738</v>
      </c>
      <c r="D1724" s="138" t="s">
        <v>311</v>
      </c>
      <c r="E1724" s="139" t="s">
        <v>1527</v>
      </c>
      <c r="F1724" s="140" t="s">
        <v>1528</v>
      </c>
      <c r="G1724" s="141" t="s">
        <v>360</v>
      </c>
      <c r="H1724" s="142">
        <v>544.80499999999995</v>
      </c>
      <c r="I1724" s="143"/>
      <c r="J1724" s="144">
        <f>ROUND(I1724*H1724,2)</f>
        <v>0</v>
      </c>
      <c r="K1724" s="140" t="s">
        <v>366</v>
      </c>
      <c r="L1724" s="33"/>
      <c r="M1724" s="145" t="s">
        <v>1</v>
      </c>
      <c r="N1724" s="146" t="s">
        <v>46</v>
      </c>
      <c r="P1724" s="147">
        <f>O1724*H1724</f>
        <v>0</v>
      </c>
      <c r="Q1724" s="147">
        <v>0</v>
      </c>
      <c r="R1724" s="147">
        <f>Q1724*H1724</f>
        <v>0</v>
      </c>
      <c r="S1724" s="147">
        <v>0</v>
      </c>
      <c r="T1724" s="148">
        <f>S1724*H1724</f>
        <v>0</v>
      </c>
      <c r="AR1724" s="149" t="s">
        <v>346</v>
      </c>
      <c r="AT1724" s="149" t="s">
        <v>311</v>
      </c>
      <c r="AU1724" s="149" t="s">
        <v>90</v>
      </c>
      <c r="AY1724" s="17" t="s">
        <v>309</v>
      </c>
      <c r="BE1724" s="150">
        <f>IF(N1724="základní",J1724,0)</f>
        <v>0</v>
      </c>
      <c r="BF1724" s="150">
        <f>IF(N1724="snížená",J1724,0)</f>
        <v>0</v>
      </c>
      <c r="BG1724" s="150">
        <f>IF(N1724="zákl. přenesená",J1724,0)</f>
        <v>0</v>
      </c>
      <c r="BH1724" s="150">
        <f>IF(N1724="sníž. přenesená",J1724,0)</f>
        <v>0</v>
      </c>
      <c r="BI1724" s="150">
        <f>IF(N1724="nulová",J1724,0)</f>
        <v>0</v>
      </c>
      <c r="BJ1724" s="17" t="s">
        <v>88</v>
      </c>
      <c r="BK1724" s="150">
        <f>ROUND(I1724*H1724,2)</f>
        <v>0</v>
      </c>
      <c r="BL1724" s="17" t="s">
        <v>346</v>
      </c>
      <c r="BM1724" s="149" t="s">
        <v>3739</v>
      </c>
    </row>
    <row r="1725" spans="2:65" s="1" customFormat="1" ht="68.25" x14ac:dyDescent="0.2">
      <c r="B1725" s="33"/>
      <c r="D1725" s="155" t="s">
        <v>318</v>
      </c>
      <c r="F1725" s="156" t="s">
        <v>1530</v>
      </c>
      <c r="I1725" s="153"/>
      <c r="L1725" s="33"/>
      <c r="M1725" s="154"/>
      <c r="T1725" s="57"/>
      <c r="AT1725" s="17" t="s">
        <v>318</v>
      </c>
      <c r="AU1725" s="17" t="s">
        <v>90</v>
      </c>
    </row>
    <row r="1726" spans="2:65" s="1" customFormat="1" ht="16.5" customHeight="1" x14ac:dyDescent="0.2">
      <c r="B1726" s="137"/>
      <c r="C1726" s="138" t="s">
        <v>3740</v>
      </c>
      <c r="D1726" s="138" t="s">
        <v>311</v>
      </c>
      <c r="E1726" s="139" t="s">
        <v>1533</v>
      </c>
      <c r="F1726" s="140" t="s">
        <v>1534</v>
      </c>
      <c r="G1726" s="141" t="s">
        <v>360</v>
      </c>
      <c r="H1726" s="142">
        <v>229.27</v>
      </c>
      <c r="I1726" s="143"/>
      <c r="J1726" s="144">
        <f>ROUND(I1726*H1726,2)</f>
        <v>0</v>
      </c>
      <c r="K1726" s="140" t="s">
        <v>366</v>
      </c>
      <c r="L1726" s="33"/>
      <c r="M1726" s="145" t="s">
        <v>1</v>
      </c>
      <c r="N1726" s="146" t="s">
        <v>46</v>
      </c>
      <c r="P1726" s="147">
        <f>O1726*H1726</f>
        <v>0</v>
      </c>
      <c r="Q1726" s="147">
        <v>1.5E-3</v>
      </c>
      <c r="R1726" s="147">
        <f>Q1726*H1726</f>
        <v>0.34390500000000002</v>
      </c>
      <c r="S1726" s="147">
        <v>0</v>
      </c>
      <c r="T1726" s="148">
        <f>S1726*H1726</f>
        <v>0</v>
      </c>
      <c r="AR1726" s="149" t="s">
        <v>346</v>
      </c>
      <c r="AT1726" s="149" t="s">
        <v>311</v>
      </c>
      <c r="AU1726" s="149" t="s">
        <v>90</v>
      </c>
      <c r="AY1726" s="17" t="s">
        <v>309</v>
      </c>
      <c r="BE1726" s="150">
        <f>IF(N1726="základní",J1726,0)</f>
        <v>0</v>
      </c>
      <c r="BF1726" s="150">
        <f>IF(N1726="snížená",J1726,0)</f>
        <v>0</v>
      </c>
      <c r="BG1726" s="150">
        <f>IF(N1726="zákl. přenesená",J1726,0)</f>
        <v>0</v>
      </c>
      <c r="BH1726" s="150">
        <f>IF(N1726="sníž. přenesená",J1726,0)</f>
        <v>0</v>
      </c>
      <c r="BI1726" s="150">
        <f>IF(N1726="nulová",J1726,0)</f>
        <v>0</v>
      </c>
      <c r="BJ1726" s="17" t="s">
        <v>88</v>
      </c>
      <c r="BK1726" s="150">
        <f>ROUND(I1726*H1726,2)</f>
        <v>0</v>
      </c>
      <c r="BL1726" s="17" t="s">
        <v>346</v>
      </c>
      <c r="BM1726" s="149" t="s">
        <v>3741</v>
      </c>
    </row>
    <row r="1727" spans="2:65" s="1" customFormat="1" ht="58.5" x14ac:dyDescent="0.2">
      <c r="B1727" s="33"/>
      <c r="D1727" s="155" t="s">
        <v>318</v>
      </c>
      <c r="F1727" s="156" t="s">
        <v>1536</v>
      </c>
      <c r="I1727" s="153"/>
      <c r="L1727" s="33"/>
      <c r="M1727" s="154"/>
      <c r="T1727" s="57"/>
      <c r="AT1727" s="17" t="s">
        <v>318</v>
      </c>
      <c r="AU1727" s="17" t="s">
        <v>90</v>
      </c>
    </row>
    <row r="1728" spans="2:65" s="1" customFormat="1" ht="16.5" customHeight="1" x14ac:dyDescent="0.2">
      <c r="B1728" s="137"/>
      <c r="C1728" s="138" t="s">
        <v>3742</v>
      </c>
      <c r="D1728" s="138" t="s">
        <v>311</v>
      </c>
      <c r="E1728" s="139" t="s">
        <v>3743</v>
      </c>
      <c r="F1728" s="140" t="s">
        <v>1534</v>
      </c>
      <c r="G1728" s="141" t="s">
        <v>360</v>
      </c>
      <c r="H1728" s="142">
        <v>50.113</v>
      </c>
      <c r="I1728" s="143"/>
      <c r="J1728" s="144">
        <f>ROUND(I1728*H1728,2)</f>
        <v>0</v>
      </c>
      <c r="K1728" s="140" t="s">
        <v>366</v>
      </c>
      <c r="L1728" s="33"/>
      <c r="M1728" s="145" t="s">
        <v>1</v>
      </c>
      <c r="N1728" s="146" t="s">
        <v>46</v>
      </c>
      <c r="P1728" s="147">
        <f>O1728*H1728</f>
        <v>0</v>
      </c>
      <c r="Q1728" s="147">
        <v>1.5E-3</v>
      </c>
      <c r="R1728" s="147">
        <f>Q1728*H1728</f>
        <v>7.51695E-2</v>
      </c>
      <c r="S1728" s="147">
        <v>0</v>
      </c>
      <c r="T1728" s="148">
        <f>S1728*H1728</f>
        <v>0</v>
      </c>
      <c r="AR1728" s="149" t="s">
        <v>346</v>
      </c>
      <c r="AT1728" s="149" t="s">
        <v>311</v>
      </c>
      <c r="AU1728" s="149" t="s">
        <v>90</v>
      </c>
      <c r="AY1728" s="17" t="s">
        <v>309</v>
      </c>
      <c r="BE1728" s="150">
        <f>IF(N1728="základní",J1728,0)</f>
        <v>0</v>
      </c>
      <c r="BF1728" s="150">
        <f>IF(N1728="snížená",J1728,0)</f>
        <v>0</v>
      </c>
      <c r="BG1728" s="150">
        <f>IF(N1728="zákl. přenesená",J1728,0)</f>
        <v>0</v>
      </c>
      <c r="BH1728" s="150">
        <f>IF(N1728="sníž. přenesená",J1728,0)</f>
        <v>0</v>
      </c>
      <c r="BI1728" s="150">
        <f>IF(N1728="nulová",J1728,0)</f>
        <v>0</v>
      </c>
      <c r="BJ1728" s="17" t="s">
        <v>88</v>
      </c>
      <c r="BK1728" s="150">
        <f>ROUND(I1728*H1728,2)</f>
        <v>0</v>
      </c>
      <c r="BL1728" s="17" t="s">
        <v>346</v>
      </c>
      <c r="BM1728" s="149" t="s">
        <v>3744</v>
      </c>
    </row>
    <row r="1729" spans="2:65" s="1" customFormat="1" ht="68.25" x14ac:dyDescent="0.2">
      <c r="B1729" s="33"/>
      <c r="D1729" s="155" t="s">
        <v>318</v>
      </c>
      <c r="F1729" s="156" t="s">
        <v>3745</v>
      </c>
      <c r="I1729" s="153"/>
      <c r="L1729" s="33"/>
      <c r="M1729" s="154"/>
      <c r="T1729" s="57"/>
      <c r="AT1729" s="17" t="s">
        <v>318</v>
      </c>
      <c r="AU1729" s="17" t="s">
        <v>90</v>
      </c>
    </row>
    <row r="1730" spans="2:65" s="12" customFormat="1" x14ac:dyDescent="0.2">
      <c r="B1730" s="157"/>
      <c r="D1730" s="155" t="s">
        <v>455</v>
      </c>
      <c r="E1730" s="158" t="s">
        <v>1</v>
      </c>
      <c r="F1730" s="159" t="s">
        <v>3746</v>
      </c>
      <c r="H1730" s="160">
        <v>34.375</v>
      </c>
      <c r="I1730" s="161"/>
      <c r="L1730" s="157"/>
      <c r="M1730" s="162"/>
      <c r="T1730" s="163"/>
      <c r="AT1730" s="158" t="s">
        <v>455</v>
      </c>
      <c r="AU1730" s="158" t="s">
        <v>90</v>
      </c>
      <c r="AV1730" s="12" t="s">
        <v>90</v>
      </c>
      <c r="AW1730" s="12" t="s">
        <v>37</v>
      </c>
      <c r="AX1730" s="12" t="s">
        <v>81</v>
      </c>
      <c r="AY1730" s="158" t="s">
        <v>309</v>
      </c>
    </row>
    <row r="1731" spans="2:65" s="12" customFormat="1" x14ac:dyDescent="0.2">
      <c r="B1731" s="157"/>
      <c r="D1731" s="155" t="s">
        <v>455</v>
      </c>
      <c r="E1731" s="158" t="s">
        <v>1</v>
      </c>
      <c r="F1731" s="159" t="s">
        <v>3747</v>
      </c>
      <c r="H1731" s="160">
        <v>15.738</v>
      </c>
      <c r="I1731" s="161"/>
      <c r="L1731" s="157"/>
      <c r="M1731" s="162"/>
      <c r="T1731" s="163"/>
      <c r="AT1731" s="158" t="s">
        <v>455</v>
      </c>
      <c r="AU1731" s="158" t="s">
        <v>90</v>
      </c>
      <c r="AV1731" s="12" t="s">
        <v>90</v>
      </c>
      <c r="AW1731" s="12" t="s">
        <v>37</v>
      </c>
      <c r="AX1731" s="12" t="s">
        <v>81</v>
      </c>
      <c r="AY1731" s="158" t="s">
        <v>309</v>
      </c>
    </row>
    <row r="1732" spans="2:65" s="13" customFormat="1" x14ac:dyDescent="0.2">
      <c r="B1732" s="164"/>
      <c r="D1732" s="155" t="s">
        <v>455</v>
      </c>
      <c r="E1732" s="165" t="s">
        <v>1</v>
      </c>
      <c r="F1732" s="166" t="s">
        <v>457</v>
      </c>
      <c r="H1732" s="167">
        <v>50.113</v>
      </c>
      <c r="I1732" s="168"/>
      <c r="L1732" s="164"/>
      <c r="M1732" s="169"/>
      <c r="T1732" s="170"/>
      <c r="AT1732" s="165" t="s">
        <v>455</v>
      </c>
      <c r="AU1732" s="165" t="s">
        <v>90</v>
      </c>
      <c r="AV1732" s="13" t="s">
        <v>120</v>
      </c>
      <c r="AW1732" s="13" t="s">
        <v>37</v>
      </c>
      <c r="AX1732" s="13" t="s">
        <v>88</v>
      </c>
      <c r="AY1732" s="165" t="s">
        <v>309</v>
      </c>
    </row>
    <row r="1733" spans="2:65" s="1" customFormat="1" ht="21.75" customHeight="1" x14ac:dyDescent="0.2">
      <c r="B1733" s="137"/>
      <c r="C1733" s="138" t="s">
        <v>3748</v>
      </c>
      <c r="D1733" s="138" t="s">
        <v>311</v>
      </c>
      <c r="E1733" s="139" t="s">
        <v>1538</v>
      </c>
      <c r="F1733" s="140" t="s">
        <v>1539</v>
      </c>
      <c r="G1733" s="141" t="s">
        <v>391</v>
      </c>
      <c r="H1733" s="142">
        <v>17.97</v>
      </c>
      <c r="I1733" s="143"/>
      <c r="J1733" s="144">
        <f>ROUND(I1733*H1733,2)</f>
        <v>0</v>
      </c>
      <c r="K1733" s="140" t="s">
        <v>610</v>
      </c>
      <c r="L1733" s="33"/>
      <c r="M1733" s="145" t="s">
        <v>1</v>
      </c>
      <c r="N1733" s="146" t="s">
        <v>46</v>
      </c>
      <c r="P1733" s="147">
        <f>O1733*H1733</f>
        <v>0</v>
      </c>
      <c r="Q1733" s="147">
        <v>0</v>
      </c>
      <c r="R1733" s="147">
        <f>Q1733*H1733</f>
        <v>0</v>
      </c>
      <c r="S1733" s="147">
        <v>0</v>
      </c>
      <c r="T1733" s="148">
        <f>S1733*H1733</f>
        <v>0</v>
      </c>
      <c r="AR1733" s="149" t="s">
        <v>346</v>
      </c>
      <c r="AT1733" s="149" t="s">
        <v>311</v>
      </c>
      <c r="AU1733" s="149" t="s">
        <v>90</v>
      </c>
      <c r="AY1733" s="17" t="s">
        <v>309</v>
      </c>
      <c r="BE1733" s="150">
        <f>IF(N1733="základní",J1733,0)</f>
        <v>0</v>
      </c>
      <c r="BF1733" s="150">
        <f>IF(N1733="snížená",J1733,0)</f>
        <v>0</v>
      </c>
      <c r="BG1733" s="150">
        <f>IF(N1733="zákl. přenesená",J1733,0)</f>
        <v>0</v>
      </c>
      <c r="BH1733" s="150">
        <f>IF(N1733="sníž. přenesená",J1733,0)</f>
        <v>0</v>
      </c>
      <c r="BI1733" s="150">
        <f>IF(N1733="nulová",J1733,0)</f>
        <v>0</v>
      </c>
      <c r="BJ1733" s="17" t="s">
        <v>88</v>
      </c>
      <c r="BK1733" s="150">
        <f>ROUND(I1733*H1733,2)</f>
        <v>0</v>
      </c>
      <c r="BL1733" s="17" t="s">
        <v>346</v>
      </c>
      <c r="BM1733" s="149" t="s">
        <v>3749</v>
      </c>
    </row>
    <row r="1734" spans="2:65" s="1" customFormat="1" x14ac:dyDescent="0.2">
      <c r="B1734" s="33"/>
      <c r="D1734" s="151" t="s">
        <v>316</v>
      </c>
      <c r="F1734" s="152" t="s">
        <v>1541</v>
      </c>
      <c r="I1734" s="153"/>
      <c r="L1734" s="33"/>
      <c r="M1734" s="154"/>
      <c r="T1734" s="57"/>
      <c r="AT1734" s="17" t="s">
        <v>316</v>
      </c>
      <c r="AU1734" s="17" t="s">
        <v>90</v>
      </c>
    </row>
    <row r="1735" spans="2:65" s="11" customFormat="1" ht="22.9" customHeight="1" x14ac:dyDescent="0.2">
      <c r="B1735" s="125"/>
      <c r="D1735" s="126" t="s">
        <v>80</v>
      </c>
      <c r="E1735" s="135" t="s">
        <v>3750</v>
      </c>
      <c r="F1735" s="135" t="s">
        <v>3751</v>
      </c>
      <c r="I1735" s="128"/>
      <c r="J1735" s="136">
        <f>BK1735</f>
        <v>0</v>
      </c>
      <c r="L1735" s="125"/>
      <c r="M1735" s="130"/>
      <c r="P1735" s="131">
        <f>SUM(P1736:P1779)</f>
        <v>0</v>
      </c>
      <c r="R1735" s="131">
        <f>SUM(R1736:R1779)</f>
        <v>17.224300960000001</v>
      </c>
      <c r="T1735" s="132">
        <f>SUM(T1736:T1779)</f>
        <v>0</v>
      </c>
      <c r="AR1735" s="126" t="s">
        <v>90</v>
      </c>
      <c r="AT1735" s="133" t="s">
        <v>80</v>
      </c>
      <c r="AU1735" s="133" t="s">
        <v>88</v>
      </c>
      <c r="AY1735" s="126" t="s">
        <v>309</v>
      </c>
      <c r="BK1735" s="134">
        <f>SUM(BK1736:BK1779)</f>
        <v>0</v>
      </c>
    </row>
    <row r="1736" spans="2:65" s="1" customFormat="1" ht="16.5" customHeight="1" x14ac:dyDescent="0.2">
      <c r="B1736" s="137"/>
      <c r="C1736" s="138" t="s">
        <v>3752</v>
      </c>
      <c r="D1736" s="138" t="s">
        <v>311</v>
      </c>
      <c r="E1736" s="139" t="s">
        <v>3753</v>
      </c>
      <c r="F1736" s="140" t="s">
        <v>3754</v>
      </c>
      <c r="G1736" s="141" t="s">
        <v>360</v>
      </c>
      <c r="H1736" s="142">
        <v>2152.739</v>
      </c>
      <c r="I1736" s="143"/>
      <c r="J1736" s="144">
        <f>ROUND(I1736*H1736,2)</f>
        <v>0</v>
      </c>
      <c r="K1736" s="140" t="s">
        <v>610</v>
      </c>
      <c r="L1736" s="33"/>
      <c r="M1736" s="145" t="s">
        <v>1</v>
      </c>
      <c r="N1736" s="146" t="s">
        <v>46</v>
      </c>
      <c r="P1736" s="147">
        <f>O1736*H1736</f>
        <v>0</v>
      </c>
      <c r="Q1736" s="147">
        <v>0</v>
      </c>
      <c r="R1736" s="147">
        <f>Q1736*H1736</f>
        <v>0</v>
      </c>
      <c r="S1736" s="147">
        <v>0</v>
      </c>
      <c r="T1736" s="148">
        <f>S1736*H1736</f>
        <v>0</v>
      </c>
      <c r="AR1736" s="149" t="s">
        <v>346</v>
      </c>
      <c r="AT1736" s="149" t="s">
        <v>311</v>
      </c>
      <c r="AU1736" s="149" t="s">
        <v>90</v>
      </c>
      <c r="AY1736" s="17" t="s">
        <v>309</v>
      </c>
      <c r="BE1736" s="150">
        <f>IF(N1736="základní",J1736,0)</f>
        <v>0</v>
      </c>
      <c r="BF1736" s="150">
        <f>IF(N1736="snížená",J1736,0)</f>
        <v>0</v>
      </c>
      <c r="BG1736" s="150">
        <f>IF(N1736="zákl. přenesená",J1736,0)</f>
        <v>0</v>
      </c>
      <c r="BH1736" s="150">
        <f>IF(N1736="sníž. přenesená",J1736,0)</f>
        <v>0</v>
      </c>
      <c r="BI1736" s="150">
        <f>IF(N1736="nulová",J1736,0)</f>
        <v>0</v>
      </c>
      <c r="BJ1736" s="17" t="s">
        <v>88</v>
      </c>
      <c r="BK1736" s="150">
        <f>ROUND(I1736*H1736,2)</f>
        <v>0</v>
      </c>
      <c r="BL1736" s="17" t="s">
        <v>346</v>
      </c>
      <c r="BM1736" s="149" t="s">
        <v>3755</v>
      </c>
    </row>
    <row r="1737" spans="2:65" s="1" customFormat="1" x14ac:dyDescent="0.2">
      <c r="B1737" s="33"/>
      <c r="D1737" s="151" t="s">
        <v>316</v>
      </c>
      <c r="F1737" s="152" t="s">
        <v>3756</v>
      </c>
      <c r="I1737" s="153"/>
      <c r="L1737" s="33"/>
      <c r="M1737" s="154"/>
      <c r="T1737" s="57"/>
      <c r="AT1737" s="17" t="s">
        <v>316</v>
      </c>
      <c r="AU1737" s="17" t="s">
        <v>90</v>
      </c>
    </row>
    <row r="1738" spans="2:65" s="12" customFormat="1" x14ac:dyDescent="0.2">
      <c r="B1738" s="157"/>
      <c r="D1738" s="155" t="s">
        <v>455</v>
      </c>
      <c r="E1738" s="158" t="s">
        <v>1</v>
      </c>
      <c r="F1738" s="159" t="s">
        <v>3757</v>
      </c>
      <c r="H1738" s="160">
        <v>2152.739</v>
      </c>
      <c r="I1738" s="161"/>
      <c r="L1738" s="157"/>
      <c r="M1738" s="162"/>
      <c r="T1738" s="163"/>
      <c r="AT1738" s="158" t="s">
        <v>455</v>
      </c>
      <c r="AU1738" s="158" t="s">
        <v>90</v>
      </c>
      <c r="AV1738" s="12" t="s">
        <v>90</v>
      </c>
      <c r="AW1738" s="12" t="s">
        <v>37</v>
      </c>
      <c r="AX1738" s="12" t="s">
        <v>81</v>
      </c>
      <c r="AY1738" s="158" t="s">
        <v>309</v>
      </c>
    </row>
    <row r="1739" spans="2:65" s="13" customFormat="1" x14ac:dyDescent="0.2">
      <c r="B1739" s="164"/>
      <c r="D1739" s="155" t="s">
        <v>455</v>
      </c>
      <c r="E1739" s="165" t="s">
        <v>1</v>
      </c>
      <c r="F1739" s="166" t="s">
        <v>457</v>
      </c>
      <c r="H1739" s="167">
        <v>2152.739</v>
      </c>
      <c r="I1739" s="168"/>
      <c r="L1739" s="164"/>
      <c r="M1739" s="169"/>
      <c r="T1739" s="170"/>
      <c r="AT1739" s="165" t="s">
        <v>455</v>
      </c>
      <c r="AU1739" s="165" t="s">
        <v>90</v>
      </c>
      <c r="AV1739" s="13" t="s">
        <v>120</v>
      </c>
      <c r="AW1739" s="13" t="s">
        <v>37</v>
      </c>
      <c r="AX1739" s="13" t="s">
        <v>88</v>
      </c>
      <c r="AY1739" s="165" t="s">
        <v>309</v>
      </c>
    </row>
    <row r="1740" spans="2:65" s="1" customFormat="1" ht="16.5" customHeight="1" x14ac:dyDescent="0.2">
      <c r="B1740" s="137"/>
      <c r="C1740" s="138" t="s">
        <v>3758</v>
      </c>
      <c r="D1740" s="138" t="s">
        <v>311</v>
      </c>
      <c r="E1740" s="139" t="s">
        <v>3759</v>
      </c>
      <c r="F1740" s="140" t="s">
        <v>3760</v>
      </c>
      <c r="G1740" s="141" t="s">
        <v>360</v>
      </c>
      <c r="H1740" s="142">
        <v>2152.739</v>
      </c>
      <c r="I1740" s="143"/>
      <c r="J1740" s="144">
        <f>ROUND(I1740*H1740,2)</f>
        <v>0</v>
      </c>
      <c r="K1740" s="140" t="s">
        <v>610</v>
      </c>
      <c r="L1740" s="33"/>
      <c r="M1740" s="145" t="s">
        <v>1</v>
      </c>
      <c r="N1740" s="146" t="s">
        <v>46</v>
      </c>
      <c r="P1740" s="147">
        <f>O1740*H1740</f>
        <v>0</v>
      </c>
      <c r="Q1740" s="147">
        <v>3.0000000000000001E-5</v>
      </c>
      <c r="R1740" s="147">
        <f>Q1740*H1740</f>
        <v>6.4582170000000008E-2</v>
      </c>
      <c r="S1740" s="147">
        <v>0</v>
      </c>
      <c r="T1740" s="148">
        <f>S1740*H1740</f>
        <v>0</v>
      </c>
      <c r="AR1740" s="149" t="s">
        <v>346</v>
      </c>
      <c r="AT1740" s="149" t="s">
        <v>311</v>
      </c>
      <c r="AU1740" s="149" t="s">
        <v>90</v>
      </c>
      <c r="AY1740" s="17" t="s">
        <v>309</v>
      </c>
      <c r="BE1740" s="150">
        <f>IF(N1740="základní",J1740,0)</f>
        <v>0</v>
      </c>
      <c r="BF1740" s="150">
        <f>IF(N1740="snížená",J1740,0)</f>
        <v>0</v>
      </c>
      <c r="BG1740" s="150">
        <f>IF(N1740="zákl. přenesená",J1740,0)</f>
        <v>0</v>
      </c>
      <c r="BH1740" s="150">
        <f>IF(N1740="sníž. přenesená",J1740,0)</f>
        <v>0</v>
      </c>
      <c r="BI1740" s="150">
        <f>IF(N1740="nulová",J1740,0)</f>
        <v>0</v>
      </c>
      <c r="BJ1740" s="17" t="s">
        <v>88</v>
      </c>
      <c r="BK1740" s="150">
        <f>ROUND(I1740*H1740,2)</f>
        <v>0</v>
      </c>
      <c r="BL1740" s="17" t="s">
        <v>346</v>
      </c>
      <c r="BM1740" s="149" t="s">
        <v>3761</v>
      </c>
    </row>
    <row r="1741" spans="2:65" s="1" customFormat="1" x14ac:dyDescent="0.2">
      <c r="B1741" s="33"/>
      <c r="D1741" s="151" t="s">
        <v>316</v>
      </c>
      <c r="F1741" s="152" t="s">
        <v>3762</v>
      </c>
      <c r="I1741" s="153"/>
      <c r="L1741" s="33"/>
      <c r="M1741" s="154"/>
      <c r="T1741" s="57"/>
      <c r="AT1741" s="17" t="s">
        <v>316</v>
      </c>
      <c r="AU1741" s="17" t="s">
        <v>90</v>
      </c>
    </row>
    <row r="1742" spans="2:65" s="1" customFormat="1" ht="21.75" customHeight="1" x14ac:dyDescent="0.2">
      <c r="B1742" s="137"/>
      <c r="C1742" s="138" t="s">
        <v>3763</v>
      </c>
      <c r="D1742" s="138" t="s">
        <v>311</v>
      </c>
      <c r="E1742" s="139" t="s">
        <v>3764</v>
      </c>
      <c r="F1742" s="140" t="s">
        <v>3765</v>
      </c>
      <c r="G1742" s="141" t="s">
        <v>360</v>
      </c>
      <c r="H1742" s="142">
        <v>2152.739</v>
      </c>
      <c r="I1742" s="143"/>
      <c r="J1742" s="144">
        <f>ROUND(I1742*H1742,2)</f>
        <v>0</v>
      </c>
      <c r="K1742" s="140" t="s">
        <v>610</v>
      </c>
      <c r="L1742" s="33"/>
      <c r="M1742" s="145" t="s">
        <v>1</v>
      </c>
      <c r="N1742" s="146" t="s">
        <v>46</v>
      </c>
      <c r="P1742" s="147">
        <f>O1742*H1742</f>
        <v>0</v>
      </c>
      <c r="Q1742" s="147">
        <v>4.4999999999999997E-3</v>
      </c>
      <c r="R1742" s="147">
        <f>Q1742*H1742</f>
        <v>9.6873255</v>
      </c>
      <c r="S1742" s="147">
        <v>0</v>
      </c>
      <c r="T1742" s="148">
        <f>S1742*H1742</f>
        <v>0</v>
      </c>
      <c r="AR1742" s="149" t="s">
        <v>346</v>
      </c>
      <c r="AT1742" s="149" t="s">
        <v>311</v>
      </c>
      <c r="AU1742" s="149" t="s">
        <v>90</v>
      </c>
      <c r="AY1742" s="17" t="s">
        <v>309</v>
      </c>
      <c r="BE1742" s="150">
        <f>IF(N1742="základní",J1742,0)</f>
        <v>0</v>
      </c>
      <c r="BF1742" s="150">
        <f>IF(N1742="snížená",J1742,0)</f>
        <v>0</v>
      </c>
      <c r="BG1742" s="150">
        <f>IF(N1742="zákl. přenesená",J1742,0)</f>
        <v>0</v>
      </c>
      <c r="BH1742" s="150">
        <f>IF(N1742="sníž. přenesená",J1742,0)</f>
        <v>0</v>
      </c>
      <c r="BI1742" s="150">
        <f>IF(N1742="nulová",J1742,0)</f>
        <v>0</v>
      </c>
      <c r="BJ1742" s="17" t="s">
        <v>88</v>
      </c>
      <c r="BK1742" s="150">
        <f>ROUND(I1742*H1742,2)</f>
        <v>0</v>
      </c>
      <c r="BL1742" s="17" t="s">
        <v>346</v>
      </c>
      <c r="BM1742" s="149" t="s">
        <v>3766</v>
      </c>
    </row>
    <row r="1743" spans="2:65" s="1" customFormat="1" x14ac:dyDescent="0.2">
      <c r="B1743" s="33"/>
      <c r="D1743" s="151" t="s">
        <v>316</v>
      </c>
      <c r="F1743" s="152" t="s">
        <v>3767</v>
      </c>
      <c r="I1743" s="153"/>
      <c r="L1743" s="33"/>
      <c r="M1743" s="154"/>
      <c r="T1743" s="57"/>
      <c r="AT1743" s="17" t="s">
        <v>316</v>
      </c>
      <c r="AU1743" s="17" t="s">
        <v>90</v>
      </c>
    </row>
    <row r="1744" spans="2:65" s="1" customFormat="1" ht="16.5" customHeight="1" x14ac:dyDescent="0.2">
      <c r="B1744" s="137"/>
      <c r="C1744" s="138" t="s">
        <v>3768</v>
      </c>
      <c r="D1744" s="138" t="s">
        <v>311</v>
      </c>
      <c r="E1744" s="139" t="s">
        <v>3769</v>
      </c>
      <c r="F1744" s="140" t="s">
        <v>3770</v>
      </c>
      <c r="G1744" s="141" t="s">
        <v>360</v>
      </c>
      <c r="H1744" s="142">
        <v>109.26</v>
      </c>
      <c r="I1744" s="143"/>
      <c r="J1744" s="144">
        <f>ROUND(I1744*H1744,2)</f>
        <v>0</v>
      </c>
      <c r="K1744" s="140" t="s">
        <v>610</v>
      </c>
      <c r="L1744" s="33"/>
      <c r="M1744" s="145" t="s">
        <v>1</v>
      </c>
      <c r="N1744" s="146" t="s">
        <v>46</v>
      </c>
      <c r="P1744" s="147">
        <f>O1744*H1744</f>
        <v>0</v>
      </c>
      <c r="Q1744" s="147">
        <v>4.0000000000000002E-4</v>
      </c>
      <c r="R1744" s="147">
        <f>Q1744*H1744</f>
        <v>4.3704000000000007E-2</v>
      </c>
      <c r="S1744" s="147">
        <v>0</v>
      </c>
      <c r="T1744" s="148">
        <f>S1744*H1744</f>
        <v>0</v>
      </c>
      <c r="AR1744" s="149" t="s">
        <v>346</v>
      </c>
      <c r="AT1744" s="149" t="s">
        <v>311</v>
      </c>
      <c r="AU1744" s="149" t="s">
        <v>90</v>
      </c>
      <c r="AY1744" s="17" t="s">
        <v>309</v>
      </c>
      <c r="BE1744" s="150">
        <f>IF(N1744="základní",J1744,0)</f>
        <v>0</v>
      </c>
      <c r="BF1744" s="150">
        <f>IF(N1744="snížená",J1744,0)</f>
        <v>0</v>
      </c>
      <c r="BG1744" s="150">
        <f>IF(N1744="zákl. přenesená",J1744,0)</f>
        <v>0</v>
      </c>
      <c r="BH1744" s="150">
        <f>IF(N1744="sníž. přenesená",J1744,0)</f>
        <v>0</v>
      </c>
      <c r="BI1744" s="150">
        <f>IF(N1744="nulová",J1744,0)</f>
        <v>0</v>
      </c>
      <c r="BJ1744" s="17" t="s">
        <v>88</v>
      </c>
      <c r="BK1744" s="150">
        <f>ROUND(I1744*H1744,2)</f>
        <v>0</v>
      </c>
      <c r="BL1744" s="17" t="s">
        <v>346</v>
      </c>
      <c r="BM1744" s="149" t="s">
        <v>3771</v>
      </c>
    </row>
    <row r="1745" spans="2:65" s="1" customFormat="1" x14ac:dyDescent="0.2">
      <c r="B1745" s="33"/>
      <c r="D1745" s="151" t="s">
        <v>316</v>
      </c>
      <c r="F1745" s="152" t="s">
        <v>3772</v>
      </c>
      <c r="I1745" s="153"/>
      <c r="L1745" s="33"/>
      <c r="M1745" s="154"/>
      <c r="T1745" s="57"/>
      <c r="AT1745" s="17" t="s">
        <v>316</v>
      </c>
      <c r="AU1745" s="17" t="s">
        <v>90</v>
      </c>
    </row>
    <row r="1746" spans="2:65" s="1" customFormat="1" ht="29.25" x14ac:dyDescent="0.2">
      <c r="B1746" s="33"/>
      <c r="D1746" s="155" t="s">
        <v>318</v>
      </c>
      <c r="F1746" s="156" t="s">
        <v>3773</v>
      </c>
      <c r="I1746" s="153"/>
      <c r="L1746" s="33"/>
      <c r="M1746" s="154"/>
      <c r="T1746" s="57"/>
      <c r="AT1746" s="17" t="s">
        <v>318</v>
      </c>
      <c r="AU1746" s="17" t="s">
        <v>90</v>
      </c>
    </row>
    <row r="1747" spans="2:65" s="12" customFormat="1" x14ac:dyDescent="0.2">
      <c r="B1747" s="157"/>
      <c r="D1747" s="155" t="s">
        <v>455</v>
      </c>
      <c r="E1747" s="158" t="s">
        <v>1</v>
      </c>
      <c r="F1747" s="159" t="s">
        <v>3774</v>
      </c>
      <c r="H1747" s="160">
        <v>17.48</v>
      </c>
      <c r="I1747" s="161"/>
      <c r="L1747" s="157"/>
      <c r="M1747" s="162"/>
      <c r="T1747" s="163"/>
      <c r="AT1747" s="158" t="s">
        <v>455</v>
      </c>
      <c r="AU1747" s="158" t="s">
        <v>90</v>
      </c>
      <c r="AV1747" s="12" t="s">
        <v>90</v>
      </c>
      <c r="AW1747" s="12" t="s">
        <v>37</v>
      </c>
      <c r="AX1747" s="12" t="s">
        <v>81</v>
      </c>
      <c r="AY1747" s="158" t="s">
        <v>309</v>
      </c>
    </row>
    <row r="1748" spans="2:65" s="12" customFormat="1" x14ac:dyDescent="0.2">
      <c r="B1748" s="157"/>
      <c r="D1748" s="155" t="s">
        <v>455</v>
      </c>
      <c r="E1748" s="158" t="s">
        <v>1</v>
      </c>
      <c r="F1748" s="159" t="s">
        <v>3775</v>
      </c>
      <c r="H1748" s="160">
        <v>86.56</v>
      </c>
      <c r="I1748" s="161"/>
      <c r="L1748" s="157"/>
      <c r="M1748" s="162"/>
      <c r="T1748" s="163"/>
      <c r="AT1748" s="158" t="s">
        <v>455</v>
      </c>
      <c r="AU1748" s="158" t="s">
        <v>90</v>
      </c>
      <c r="AV1748" s="12" t="s">
        <v>90</v>
      </c>
      <c r="AW1748" s="12" t="s">
        <v>37</v>
      </c>
      <c r="AX1748" s="12" t="s">
        <v>81</v>
      </c>
      <c r="AY1748" s="158" t="s">
        <v>309</v>
      </c>
    </row>
    <row r="1749" spans="2:65" s="15" customFormat="1" x14ac:dyDescent="0.2">
      <c r="B1749" s="192"/>
      <c r="D1749" s="155" t="s">
        <v>455</v>
      </c>
      <c r="E1749" s="193" t="s">
        <v>1</v>
      </c>
      <c r="F1749" s="194" t="s">
        <v>679</v>
      </c>
      <c r="H1749" s="195">
        <v>104.04</v>
      </c>
      <c r="I1749" s="196"/>
      <c r="L1749" s="192"/>
      <c r="M1749" s="197"/>
      <c r="T1749" s="198"/>
      <c r="AT1749" s="193" t="s">
        <v>455</v>
      </c>
      <c r="AU1749" s="193" t="s">
        <v>90</v>
      </c>
      <c r="AV1749" s="15" t="s">
        <v>101</v>
      </c>
      <c r="AW1749" s="15" t="s">
        <v>37</v>
      </c>
      <c r="AX1749" s="15" t="s">
        <v>81</v>
      </c>
      <c r="AY1749" s="193" t="s">
        <v>309</v>
      </c>
    </row>
    <row r="1750" spans="2:65" s="12" customFormat="1" x14ac:dyDescent="0.2">
      <c r="B1750" s="157"/>
      <c r="D1750" s="155" t="s">
        <v>455</v>
      </c>
      <c r="E1750" s="158" t="s">
        <v>1</v>
      </c>
      <c r="F1750" s="159" t="s">
        <v>3776</v>
      </c>
      <c r="H1750" s="160">
        <v>5.22</v>
      </c>
      <c r="I1750" s="161"/>
      <c r="L1750" s="157"/>
      <c r="M1750" s="162"/>
      <c r="T1750" s="163"/>
      <c r="AT1750" s="158" t="s">
        <v>455</v>
      </c>
      <c r="AU1750" s="158" t="s">
        <v>90</v>
      </c>
      <c r="AV1750" s="12" t="s">
        <v>90</v>
      </c>
      <c r="AW1750" s="12" t="s">
        <v>37</v>
      </c>
      <c r="AX1750" s="12" t="s">
        <v>81</v>
      </c>
      <c r="AY1750" s="158" t="s">
        <v>309</v>
      </c>
    </row>
    <row r="1751" spans="2:65" s="13" customFormat="1" x14ac:dyDescent="0.2">
      <c r="B1751" s="164"/>
      <c r="D1751" s="155" t="s">
        <v>455</v>
      </c>
      <c r="E1751" s="165" t="s">
        <v>1</v>
      </c>
      <c r="F1751" s="166" t="s">
        <v>457</v>
      </c>
      <c r="H1751" s="167">
        <v>109.26</v>
      </c>
      <c r="I1751" s="168"/>
      <c r="L1751" s="164"/>
      <c r="M1751" s="169"/>
      <c r="T1751" s="170"/>
      <c r="AT1751" s="165" t="s">
        <v>455</v>
      </c>
      <c r="AU1751" s="165" t="s">
        <v>90</v>
      </c>
      <c r="AV1751" s="13" t="s">
        <v>120</v>
      </c>
      <c r="AW1751" s="13" t="s">
        <v>37</v>
      </c>
      <c r="AX1751" s="13" t="s">
        <v>88</v>
      </c>
      <c r="AY1751" s="165" t="s">
        <v>309</v>
      </c>
    </row>
    <row r="1752" spans="2:65" s="1" customFormat="1" ht="24.2" customHeight="1" x14ac:dyDescent="0.2">
      <c r="B1752" s="137"/>
      <c r="C1752" s="182" t="s">
        <v>3777</v>
      </c>
      <c r="D1752" s="182" t="s">
        <v>643</v>
      </c>
      <c r="E1752" s="183" t="s">
        <v>3778</v>
      </c>
      <c r="F1752" s="184" t="s">
        <v>3779</v>
      </c>
      <c r="G1752" s="185" t="s">
        <v>360</v>
      </c>
      <c r="H1752" s="186">
        <v>125.649</v>
      </c>
      <c r="I1752" s="187"/>
      <c r="J1752" s="188">
        <f>ROUND(I1752*H1752,2)</f>
        <v>0</v>
      </c>
      <c r="K1752" s="184" t="s">
        <v>366</v>
      </c>
      <c r="L1752" s="189"/>
      <c r="M1752" s="190" t="s">
        <v>1</v>
      </c>
      <c r="N1752" s="191" t="s">
        <v>46</v>
      </c>
      <c r="P1752" s="147">
        <f>O1752*H1752</f>
        <v>0</v>
      </c>
      <c r="Q1752" s="147">
        <v>2.8999999999999998E-3</v>
      </c>
      <c r="R1752" s="147">
        <f>Q1752*H1752</f>
        <v>0.36438209999999999</v>
      </c>
      <c r="S1752" s="147">
        <v>0</v>
      </c>
      <c r="T1752" s="148">
        <f>S1752*H1752</f>
        <v>0</v>
      </c>
      <c r="AR1752" s="149" t="s">
        <v>385</v>
      </c>
      <c r="AT1752" s="149" t="s">
        <v>643</v>
      </c>
      <c r="AU1752" s="149" t="s">
        <v>90</v>
      </c>
      <c r="AY1752" s="17" t="s">
        <v>309</v>
      </c>
      <c r="BE1752" s="150">
        <f>IF(N1752="základní",J1752,0)</f>
        <v>0</v>
      </c>
      <c r="BF1752" s="150">
        <f>IF(N1752="snížená",J1752,0)</f>
        <v>0</v>
      </c>
      <c r="BG1752" s="150">
        <f>IF(N1752="zákl. přenesená",J1752,0)</f>
        <v>0</v>
      </c>
      <c r="BH1752" s="150">
        <f>IF(N1752="sníž. přenesená",J1752,0)</f>
        <v>0</v>
      </c>
      <c r="BI1752" s="150">
        <f>IF(N1752="nulová",J1752,0)</f>
        <v>0</v>
      </c>
      <c r="BJ1752" s="17" t="s">
        <v>88</v>
      </c>
      <c r="BK1752" s="150">
        <f>ROUND(I1752*H1752,2)</f>
        <v>0</v>
      </c>
      <c r="BL1752" s="17" t="s">
        <v>346</v>
      </c>
      <c r="BM1752" s="149" t="s">
        <v>3780</v>
      </c>
    </row>
    <row r="1753" spans="2:65" s="1" customFormat="1" ht="87.75" x14ac:dyDescent="0.2">
      <c r="B1753" s="33"/>
      <c r="D1753" s="155" t="s">
        <v>318</v>
      </c>
      <c r="F1753" s="156" t="s">
        <v>1524</v>
      </c>
      <c r="I1753" s="153"/>
      <c r="L1753" s="33"/>
      <c r="M1753" s="154"/>
      <c r="T1753" s="57"/>
      <c r="AT1753" s="17" t="s">
        <v>318</v>
      </c>
      <c r="AU1753" s="17" t="s">
        <v>90</v>
      </c>
    </row>
    <row r="1754" spans="2:65" s="12" customFormat="1" x14ac:dyDescent="0.2">
      <c r="B1754" s="157"/>
      <c r="D1754" s="155" t="s">
        <v>455</v>
      </c>
      <c r="F1754" s="159" t="s">
        <v>3781</v>
      </c>
      <c r="H1754" s="160">
        <v>125.649</v>
      </c>
      <c r="I1754" s="161"/>
      <c r="L1754" s="157"/>
      <c r="M1754" s="162"/>
      <c r="T1754" s="163"/>
      <c r="AT1754" s="158" t="s">
        <v>455</v>
      </c>
      <c r="AU1754" s="158" t="s">
        <v>90</v>
      </c>
      <c r="AV1754" s="12" t="s">
        <v>90</v>
      </c>
      <c r="AW1754" s="12" t="s">
        <v>3</v>
      </c>
      <c r="AX1754" s="12" t="s">
        <v>88</v>
      </c>
      <c r="AY1754" s="158" t="s">
        <v>309</v>
      </c>
    </row>
    <row r="1755" spans="2:65" s="1" customFormat="1" ht="16.5" customHeight="1" x14ac:dyDescent="0.2">
      <c r="B1755" s="137"/>
      <c r="C1755" s="138" t="s">
        <v>3782</v>
      </c>
      <c r="D1755" s="138" t="s">
        <v>311</v>
      </c>
      <c r="E1755" s="139" t="s">
        <v>3783</v>
      </c>
      <c r="F1755" s="140" t="s">
        <v>3784</v>
      </c>
      <c r="G1755" s="141" t="s">
        <v>360</v>
      </c>
      <c r="H1755" s="142">
        <v>2043.479</v>
      </c>
      <c r="I1755" s="143"/>
      <c r="J1755" s="144">
        <f>ROUND(I1755*H1755,2)</f>
        <v>0</v>
      </c>
      <c r="K1755" s="140" t="s">
        <v>610</v>
      </c>
      <c r="L1755" s="33"/>
      <c r="M1755" s="145" t="s">
        <v>1</v>
      </c>
      <c r="N1755" s="146" t="s">
        <v>46</v>
      </c>
      <c r="P1755" s="147">
        <f>O1755*H1755</f>
        <v>0</v>
      </c>
      <c r="Q1755" s="147">
        <v>2.9999999999999997E-4</v>
      </c>
      <c r="R1755" s="147">
        <f>Q1755*H1755</f>
        <v>0.61304369999999997</v>
      </c>
      <c r="S1755" s="147">
        <v>0</v>
      </c>
      <c r="T1755" s="148">
        <f>S1755*H1755</f>
        <v>0</v>
      </c>
      <c r="AR1755" s="149" t="s">
        <v>346</v>
      </c>
      <c r="AT1755" s="149" t="s">
        <v>311</v>
      </c>
      <c r="AU1755" s="149" t="s">
        <v>90</v>
      </c>
      <c r="AY1755" s="17" t="s">
        <v>309</v>
      </c>
      <c r="BE1755" s="150">
        <f>IF(N1755="základní",J1755,0)</f>
        <v>0</v>
      </c>
      <c r="BF1755" s="150">
        <f>IF(N1755="snížená",J1755,0)</f>
        <v>0</v>
      </c>
      <c r="BG1755" s="150">
        <f>IF(N1755="zákl. přenesená",J1755,0)</f>
        <v>0</v>
      </c>
      <c r="BH1755" s="150">
        <f>IF(N1755="sníž. přenesená",J1755,0)</f>
        <v>0</v>
      </c>
      <c r="BI1755" s="150">
        <f>IF(N1755="nulová",J1755,0)</f>
        <v>0</v>
      </c>
      <c r="BJ1755" s="17" t="s">
        <v>88</v>
      </c>
      <c r="BK1755" s="150">
        <f>ROUND(I1755*H1755,2)</f>
        <v>0</v>
      </c>
      <c r="BL1755" s="17" t="s">
        <v>346</v>
      </c>
      <c r="BM1755" s="149" t="s">
        <v>3785</v>
      </c>
    </row>
    <row r="1756" spans="2:65" s="1" customFormat="1" x14ac:dyDescent="0.2">
      <c r="B1756" s="33"/>
      <c r="D1756" s="151" t="s">
        <v>316</v>
      </c>
      <c r="F1756" s="152" t="s">
        <v>3786</v>
      </c>
      <c r="I1756" s="153"/>
      <c r="L1756" s="33"/>
      <c r="M1756" s="154"/>
      <c r="T1756" s="57"/>
      <c r="AT1756" s="17" t="s">
        <v>316</v>
      </c>
      <c r="AU1756" s="17" t="s">
        <v>90</v>
      </c>
    </row>
    <row r="1757" spans="2:65" s="1" customFormat="1" ht="29.25" x14ac:dyDescent="0.2">
      <c r="B1757" s="33"/>
      <c r="D1757" s="155" t="s">
        <v>318</v>
      </c>
      <c r="F1757" s="156" t="s">
        <v>3773</v>
      </c>
      <c r="I1757" s="153"/>
      <c r="L1757" s="33"/>
      <c r="M1757" s="154"/>
      <c r="T1757" s="57"/>
      <c r="AT1757" s="17" t="s">
        <v>318</v>
      </c>
      <c r="AU1757" s="17" t="s">
        <v>90</v>
      </c>
    </row>
    <row r="1758" spans="2:65" s="12" customFormat="1" x14ac:dyDescent="0.2">
      <c r="B1758" s="157"/>
      <c r="D1758" s="155" t="s">
        <v>455</v>
      </c>
      <c r="E1758" s="158" t="s">
        <v>1</v>
      </c>
      <c r="F1758" s="159" t="s">
        <v>3787</v>
      </c>
      <c r="H1758" s="160">
        <v>839.44</v>
      </c>
      <c r="I1758" s="161"/>
      <c r="L1758" s="157"/>
      <c r="M1758" s="162"/>
      <c r="T1758" s="163"/>
      <c r="AT1758" s="158" t="s">
        <v>455</v>
      </c>
      <c r="AU1758" s="158" t="s">
        <v>90</v>
      </c>
      <c r="AV1758" s="12" t="s">
        <v>90</v>
      </c>
      <c r="AW1758" s="12" t="s">
        <v>37</v>
      </c>
      <c r="AX1758" s="12" t="s">
        <v>81</v>
      </c>
      <c r="AY1758" s="158" t="s">
        <v>309</v>
      </c>
    </row>
    <row r="1759" spans="2:65" s="12" customFormat="1" x14ac:dyDescent="0.2">
      <c r="B1759" s="157"/>
      <c r="D1759" s="155" t="s">
        <v>455</v>
      </c>
      <c r="E1759" s="158" t="s">
        <v>1</v>
      </c>
      <c r="F1759" s="159" t="s">
        <v>3788</v>
      </c>
      <c r="H1759" s="160">
        <v>235.94</v>
      </c>
      <c r="I1759" s="161"/>
      <c r="L1759" s="157"/>
      <c r="M1759" s="162"/>
      <c r="T1759" s="163"/>
      <c r="AT1759" s="158" t="s">
        <v>455</v>
      </c>
      <c r="AU1759" s="158" t="s">
        <v>90</v>
      </c>
      <c r="AV1759" s="12" t="s">
        <v>90</v>
      </c>
      <c r="AW1759" s="12" t="s">
        <v>37</v>
      </c>
      <c r="AX1759" s="12" t="s">
        <v>81</v>
      </c>
      <c r="AY1759" s="158" t="s">
        <v>309</v>
      </c>
    </row>
    <row r="1760" spans="2:65" s="12" customFormat="1" x14ac:dyDescent="0.2">
      <c r="B1760" s="157"/>
      <c r="D1760" s="155" t="s">
        <v>455</v>
      </c>
      <c r="E1760" s="158" t="s">
        <v>1</v>
      </c>
      <c r="F1760" s="159" t="s">
        <v>3789</v>
      </c>
      <c r="H1760" s="160">
        <v>659.79</v>
      </c>
      <c r="I1760" s="161"/>
      <c r="L1760" s="157"/>
      <c r="M1760" s="162"/>
      <c r="T1760" s="163"/>
      <c r="AT1760" s="158" t="s">
        <v>455</v>
      </c>
      <c r="AU1760" s="158" t="s">
        <v>90</v>
      </c>
      <c r="AV1760" s="12" t="s">
        <v>90</v>
      </c>
      <c r="AW1760" s="12" t="s">
        <v>37</v>
      </c>
      <c r="AX1760" s="12" t="s">
        <v>81</v>
      </c>
      <c r="AY1760" s="158" t="s">
        <v>309</v>
      </c>
    </row>
    <row r="1761" spans="2:65" s="12" customFormat="1" x14ac:dyDescent="0.2">
      <c r="B1761" s="157"/>
      <c r="D1761" s="155" t="s">
        <v>455</v>
      </c>
      <c r="E1761" s="158" t="s">
        <v>1</v>
      </c>
      <c r="F1761" s="159" t="s">
        <v>3790</v>
      </c>
      <c r="H1761" s="160">
        <v>248.79</v>
      </c>
      <c r="I1761" s="161"/>
      <c r="L1761" s="157"/>
      <c r="M1761" s="162"/>
      <c r="T1761" s="163"/>
      <c r="AT1761" s="158" t="s">
        <v>455</v>
      </c>
      <c r="AU1761" s="158" t="s">
        <v>90</v>
      </c>
      <c r="AV1761" s="12" t="s">
        <v>90</v>
      </c>
      <c r="AW1761" s="12" t="s">
        <v>37</v>
      </c>
      <c r="AX1761" s="12" t="s">
        <v>81</v>
      </c>
      <c r="AY1761" s="158" t="s">
        <v>309</v>
      </c>
    </row>
    <row r="1762" spans="2:65" s="15" customFormat="1" x14ac:dyDescent="0.2">
      <c r="B1762" s="192"/>
      <c r="D1762" s="155" t="s">
        <v>455</v>
      </c>
      <c r="E1762" s="193" t="s">
        <v>1</v>
      </c>
      <c r="F1762" s="194" t="s">
        <v>679</v>
      </c>
      <c r="H1762" s="195">
        <v>1983.96</v>
      </c>
      <c r="I1762" s="196"/>
      <c r="L1762" s="192"/>
      <c r="M1762" s="197"/>
      <c r="T1762" s="198"/>
      <c r="AT1762" s="193" t="s">
        <v>455</v>
      </c>
      <c r="AU1762" s="193" t="s">
        <v>90</v>
      </c>
      <c r="AV1762" s="15" t="s">
        <v>101</v>
      </c>
      <c r="AW1762" s="15" t="s">
        <v>37</v>
      </c>
      <c r="AX1762" s="15" t="s">
        <v>81</v>
      </c>
      <c r="AY1762" s="193" t="s">
        <v>309</v>
      </c>
    </row>
    <row r="1763" spans="2:65" s="12" customFormat="1" x14ac:dyDescent="0.2">
      <c r="B1763" s="157"/>
      <c r="D1763" s="155" t="s">
        <v>455</v>
      </c>
      <c r="E1763" s="158" t="s">
        <v>1</v>
      </c>
      <c r="F1763" s="159" t="s">
        <v>3791</v>
      </c>
      <c r="H1763" s="160">
        <v>59.518999999999998</v>
      </c>
      <c r="I1763" s="161"/>
      <c r="L1763" s="157"/>
      <c r="M1763" s="162"/>
      <c r="T1763" s="163"/>
      <c r="AT1763" s="158" t="s">
        <v>455</v>
      </c>
      <c r="AU1763" s="158" t="s">
        <v>90</v>
      </c>
      <c r="AV1763" s="12" t="s">
        <v>90</v>
      </c>
      <c r="AW1763" s="12" t="s">
        <v>37</v>
      </c>
      <c r="AX1763" s="12" t="s">
        <v>81</v>
      </c>
      <c r="AY1763" s="158" t="s">
        <v>309</v>
      </c>
    </row>
    <row r="1764" spans="2:65" s="13" customFormat="1" x14ac:dyDescent="0.2">
      <c r="B1764" s="164"/>
      <c r="D1764" s="155" t="s">
        <v>455</v>
      </c>
      <c r="E1764" s="165" t="s">
        <v>1</v>
      </c>
      <c r="F1764" s="166" t="s">
        <v>457</v>
      </c>
      <c r="H1764" s="167">
        <v>2043.479</v>
      </c>
      <c r="I1764" s="168"/>
      <c r="L1764" s="164"/>
      <c r="M1764" s="169"/>
      <c r="T1764" s="170"/>
      <c r="AT1764" s="165" t="s">
        <v>455</v>
      </c>
      <c r="AU1764" s="165" t="s">
        <v>90</v>
      </c>
      <c r="AV1764" s="13" t="s">
        <v>120</v>
      </c>
      <c r="AW1764" s="13" t="s">
        <v>37</v>
      </c>
      <c r="AX1764" s="13" t="s">
        <v>88</v>
      </c>
      <c r="AY1764" s="165" t="s">
        <v>309</v>
      </c>
    </row>
    <row r="1765" spans="2:65" s="1" customFormat="1" ht="24.2" customHeight="1" x14ac:dyDescent="0.2">
      <c r="B1765" s="137"/>
      <c r="C1765" s="182" t="s">
        <v>3792</v>
      </c>
      <c r="D1765" s="182" t="s">
        <v>643</v>
      </c>
      <c r="E1765" s="183" t="s">
        <v>3793</v>
      </c>
      <c r="F1765" s="184" t="s">
        <v>3794</v>
      </c>
      <c r="G1765" s="185" t="s">
        <v>360</v>
      </c>
      <c r="H1765" s="186">
        <v>628.60599999999999</v>
      </c>
      <c r="I1765" s="187"/>
      <c r="J1765" s="188">
        <f>ROUND(I1765*H1765,2)</f>
        <v>0</v>
      </c>
      <c r="K1765" s="184" t="s">
        <v>366</v>
      </c>
      <c r="L1765" s="189"/>
      <c r="M1765" s="190" t="s">
        <v>1</v>
      </c>
      <c r="N1765" s="191" t="s">
        <v>46</v>
      </c>
      <c r="P1765" s="147">
        <f>O1765*H1765</f>
        <v>0</v>
      </c>
      <c r="Q1765" s="147">
        <v>2.8700000000000002E-3</v>
      </c>
      <c r="R1765" s="147">
        <f>Q1765*H1765</f>
        <v>1.8040992200000001</v>
      </c>
      <c r="S1765" s="147">
        <v>0</v>
      </c>
      <c r="T1765" s="148">
        <f>S1765*H1765</f>
        <v>0</v>
      </c>
      <c r="AR1765" s="149" t="s">
        <v>385</v>
      </c>
      <c r="AT1765" s="149" t="s">
        <v>643</v>
      </c>
      <c r="AU1765" s="149" t="s">
        <v>90</v>
      </c>
      <c r="AY1765" s="17" t="s">
        <v>309</v>
      </c>
      <c r="BE1765" s="150">
        <f>IF(N1765="základní",J1765,0)</f>
        <v>0</v>
      </c>
      <c r="BF1765" s="150">
        <f>IF(N1765="snížená",J1765,0)</f>
        <v>0</v>
      </c>
      <c r="BG1765" s="150">
        <f>IF(N1765="zákl. přenesená",J1765,0)</f>
        <v>0</v>
      </c>
      <c r="BH1765" s="150">
        <f>IF(N1765="sníž. přenesená",J1765,0)</f>
        <v>0</v>
      </c>
      <c r="BI1765" s="150">
        <f>IF(N1765="nulová",J1765,0)</f>
        <v>0</v>
      </c>
      <c r="BJ1765" s="17" t="s">
        <v>88</v>
      </c>
      <c r="BK1765" s="150">
        <f>ROUND(I1765*H1765,2)</f>
        <v>0</v>
      </c>
      <c r="BL1765" s="17" t="s">
        <v>346</v>
      </c>
      <c r="BM1765" s="149" t="s">
        <v>3795</v>
      </c>
    </row>
    <row r="1766" spans="2:65" s="1" customFormat="1" ht="78" x14ac:dyDescent="0.2">
      <c r="B1766" s="33"/>
      <c r="D1766" s="155" t="s">
        <v>318</v>
      </c>
      <c r="F1766" s="156" t="s">
        <v>3729</v>
      </c>
      <c r="I1766" s="153"/>
      <c r="L1766" s="33"/>
      <c r="M1766" s="154"/>
      <c r="T1766" s="57"/>
      <c r="AT1766" s="17" t="s">
        <v>318</v>
      </c>
      <c r="AU1766" s="17" t="s">
        <v>90</v>
      </c>
    </row>
    <row r="1767" spans="2:65" s="12" customFormat="1" x14ac:dyDescent="0.2">
      <c r="B1767" s="157"/>
      <c r="D1767" s="155" t="s">
        <v>455</v>
      </c>
      <c r="E1767" s="158" t="s">
        <v>1</v>
      </c>
      <c r="F1767" s="159" t="s">
        <v>3796</v>
      </c>
      <c r="H1767" s="160">
        <v>301.928</v>
      </c>
      <c r="I1767" s="161"/>
      <c r="L1767" s="157"/>
      <c r="M1767" s="162"/>
      <c r="T1767" s="163"/>
      <c r="AT1767" s="158" t="s">
        <v>455</v>
      </c>
      <c r="AU1767" s="158" t="s">
        <v>90</v>
      </c>
      <c r="AV1767" s="12" t="s">
        <v>90</v>
      </c>
      <c r="AW1767" s="12" t="s">
        <v>37</v>
      </c>
      <c r="AX1767" s="12" t="s">
        <v>81</v>
      </c>
      <c r="AY1767" s="158" t="s">
        <v>309</v>
      </c>
    </row>
    <row r="1768" spans="2:65" s="12" customFormat="1" x14ac:dyDescent="0.2">
      <c r="B1768" s="157"/>
      <c r="D1768" s="155" t="s">
        <v>455</v>
      </c>
      <c r="E1768" s="158" t="s">
        <v>1</v>
      </c>
      <c r="F1768" s="159" t="s">
        <v>3797</v>
      </c>
      <c r="H1768" s="160">
        <v>53.009</v>
      </c>
      <c r="I1768" s="161"/>
      <c r="L1768" s="157"/>
      <c r="M1768" s="162"/>
      <c r="T1768" s="163"/>
      <c r="AT1768" s="158" t="s">
        <v>455</v>
      </c>
      <c r="AU1768" s="158" t="s">
        <v>90</v>
      </c>
      <c r="AV1768" s="12" t="s">
        <v>90</v>
      </c>
      <c r="AW1768" s="12" t="s">
        <v>37</v>
      </c>
      <c r="AX1768" s="12" t="s">
        <v>81</v>
      </c>
      <c r="AY1768" s="158" t="s">
        <v>309</v>
      </c>
    </row>
    <row r="1769" spans="2:65" s="12" customFormat="1" x14ac:dyDescent="0.2">
      <c r="B1769" s="157"/>
      <c r="D1769" s="155" t="s">
        <v>455</v>
      </c>
      <c r="E1769" s="158" t="s">
        <v>1</v>
      </c>
      <c r="F1769" s="159" t="s">
        <v>3798</v>
      </c>
      <c r="H1769" s="160">
        <v>273.66899999999998</v>
      </c>
      <c r="I1769" s="161"/>
      <c r="L1769" s="157"/>
      <c r="M1769" s="162"/>
      <c r="T1769" s="163"/>
      <c r="AT1769" s="158" t="s">
        <v>455</v>
      </c>
      <c r="AU1769" s="158" t="s">
        <v>90</v>
      </c>
      <c r="AV1769" s="12" t="s">
        <v>90</v>
      </c>
      <c r="AW1769" s="12" t="s">
        <v>37</v>
      </c>
      <c r="AX1769" s="12" t="s">
        <v>81</v>
      </c>
      <c r="AY1769" s="158" t="s">
        <v>309</v>
      </c>
    </row>
    <row r="1770" spans="2:65" s="13" customFormat="1" x14ac:dyDescent="0.2">
      <c r="B1770" s="164"/>
      <c r="D1770" s="155" t="s">
        <v>455</v>
      </c>
      <c r="E1770" s="165" t="s">
        <v>1</v>
      </c>
      <c r="F1770" s="166" t="s">
        <v>457</v>
      </c>
      <c r="H1770" s="167">
        <v>628.60599999999999</v>
      </c>
      <c r="I1770" s="168"/>
      <c r="L1770" s="164"/>
      <c r="M1770" s="169"/>
      <c r="T1770" s="170"/>
      <c r="AT1770" s="165" t="s">
        <v>455</v>
      </c>
      <c r="AU1770" s="165" t="s">
        <v>90</v>
      </c>
      <c r="AV1770" s="13" t="s">
        <v>120</v>
      </c>
      <c r="AW1770" s="13" t="s">
        <v>37</v>
      </c>
      <c r="AX1770" s="13" t="s">
        <v>88</v>
      </c>
      <c r="AY1770" s="165" t="s">
        <v>309</v>
      </c>
    </row>
    <row r="1771" spans="2:65" s="1" customFormat="1" ht="24.2" customHeight="1" x14ac:dyDescent="0.2">
      <c r="B1771" s="137"/>
      <c r="C1771" s="182" t="s">
        <v>3799</v>
      </c>
      <c r="D1771" s="182" t="s">
        <v>643</v>
      </c>
      <c r="E1771" s="183" t="s">
        <v>3800</v>
      </c>
      <c r="F1771" s="184" t="s">
        <v>3801</v>
      </c>
      <c r="G1771" s="185" t="s">
        <v>360</v>
      </c>
      <c r="H1771" s="186">
        <v>1619.221</v>
      </c>
      <c r="I1771" s="187"/>
      <c r="J1771" s="188">
        <f>ROUND(I1771*H1771,2)</f>
        <v>0</v>
      </c>
      <c r="K1771" s="184" t="s">
        <v>366</v>
      </c>
      <c r="L1771" s="189"/>
      <c r="M1771" s="190" t="s">
        <v>1</v>
      </c>
      <c r="N1771" s="191" t="s">
        <v>46</v>
      </c>
      <c r="P1771" s="147">
        <f>O1771*H1771</f>
        <v>0</v>
      </c>
      <c r="Q1771" s="147">
        <v>2.8700000000000002E-3</v>
      </c>
      <c r="R1771" s="147">
        <f>Q1771*H1771</f>
        <v>4.6471642700000002</v>
      </c>
      <c r="S1771" s="147">
        <v>0</v>
      </c>
      <c r="T1771" s="148">
        <f>S1771*H1771</f>
        <v>0</v>
      </c>
      <c r="AR1771" s="149" t="s">
        <v>385</v>
      </c>
      <c r="AT1771" s="149" t="s">
        <v>643</v>
      </c>
      <c r="AU1771" s="149" t="s">
        <v>90</v>
      </c>
      <c r="AY1771" s="17" t="s">
        <v>309</v>
      </c>
      <c r="BE1771" s="150">
        <f>IF(N1771="základní",J1771,0)</f>
        <v>0</v>
      </c>
      <c r="BF1771" s="150">
        <f>IF(N1771="snížená",J1771,0)</f>
        <v>0</v>
      </c>
      <c r="BG1771" s="150">
        <f>IF(N1771="zákl. přenesená",J1771,0)</f>
        <v>0</v>
      </c>
      <c r="BH1771" s="150">
        <f>IF(N1771="sníž. přenesená",J1771,0)</f>
        <v>0</v>
      </c>
      <c r="BI1771" s="150">
        <f>IF(N1771="nulová",J1771,0)</f>
        <v>0</v>
      </c>
      <c r="BJ1771" s="17" t="s">
        <v>88</v>
      </c>
      <c r="BK1771" s="150">
        <f>ROUND(I1771*H1771,2)</f>
        <v>0</v>
      </c>
      <c r="BL1771" s="17" t="s">
        <v>346</v>
      </c>
      <c r="BM1771" s="149" t="s">
        <v>3802</v>
      </c>
    </row>
    <row r="1772" spans="2:65" s="1" customFormat="1" ht="78" x14ac:dyDescent="0.2">
      <c r="B1772" s="33"/>
      <c r="D1772" s="155" t="s">
        <v>318</v>
      </c>
      <c r="F1772" s="156" t="s">
        <v>3729</v>
      </c>
      <c r="I1772" s="153"/>
      <c r="L1772" s="33"/>
      <c r="M1772" s="154"/>
      <c r="T1772" s="57"/>
      <c r="AT1772" s="17" t="s">
        <v>318</v>
      </c>
      <c r="AU1772" s="17" t="s">
        <v>90</v>
      </c>
    </row>
    <row r="1773" spans="2:65" s="12" customFormat="1" x14ac:dyDescent="0.2">
      <c r="B1773" s="157"/>
      <c r="D1773" s="155" t="s">
        <v>455</v>
      </c>
      <c r="E1773" s="158" t="s">
        <v>1</v>
      </c>
      <c r="F1773" s="159" t="s">
        <v>3803</v>
      </c>
      <c r="H1773" s="160">
        <v>621.45600000000002</v>
      </c>
      <c r="I1773" s="161"/>
      <c r="L1773" s="157"/>
      <c r="M1773" s="162"/>
      <c r="T1773" s="163"/>
      <c r="AT1773" s="158" t="s">
        <v>455</v>
      </c>
      <c r="AU1773" s="158" t="s">
        <v>90</v>
      </c>
      <c r="AV1773" s="12" t="s">
        <v>90</v>
      </c>
      <c r="AW1773" s="12" t="s">
        <v>37</v>
      </c>
      <c r="AX1773" s="12" t="s">
        <v>81</v>
      </c>
      <c r="AY1773" s="158" t="s">
        <v>309</v>
      </c>
    </row>
    <row r="1774" spans="2:65" s="12" customFormat="1" x14ac:dyDescent="0.2">
      <c r="B1774" s="157"/>
      <c r="D1774" s="155" t="s">
        <v>455</v>
      </c>
      <c r="E1774" s="158" t="s">
        <v>1</v>
      </c>
      <c r="F1774" s="159" t="s">
        <v>3804</v>
      </c>
      <c r="H1774" s="160">
        <v>206.52500000000001</v>
      </c>
      <c r="I1774" s="161"/>
      <c r="L1774" s="157"/>
      <c r="M1774" s="162"/>
      <c r="T1774" s="163"/>
      <c r="AT1774" s="158" t="s">
        <v>455</v>
      </c>
      <c r="AU1774" s="158" t="s">
        <v>90</v>
      </c>
      <c r="AV1774" s="12" t="s">
        <v>90</v>
      </c>
      <c r="AW1774" s="12" t="s">
        <v>37</v>
      </c>
      <c r="AX1774" s="12" t="s">
        <v>81</v>
      </c>
      <c r="AY1774" s="158" t="s">
        <v>309</v>
      </c>
    </row>
    <row r="1775" spans="2:65" s="12" customFormat="1" x14ac:dyDescent="0.2">
      <c r="B1775" s="157"/>
      <c r="D1775" s="155" t="s">
        <v>455</v>
      </c>
      <c r="E1775" s="158" t="s">
        <v>1</v>
      </c>
      <c r="F1775" s="159" t="s">
        <v>3805</v>
      </c>
      <c r="H1775" s="160">
        <v>725.76900000000001</v>
      </c>
      <c r="I1775" s="161"/>
      <c r="L1775" s="157"/>
      <c r="M1775" s="162"/>
      <c r="T1775" s="163"/>
      <c r="AT1775" s="158" t="s">
        <v>455</v>
      </c>
      <c r="AU1775" s="158" t="s">
        <v>90</v>
      </c>
      <c r="AV1775" s="12" t="s">
        <v>90</v>
      </c>
      <c r="AW1775" s="12" t="s">
        <v>37</v>
      </c>
      <c r="AX1775" s="12" t="s">
        <v>81</v>
      </c>
      <c r="AY1775" s="158" t="s">
        <v>309</v>
      </c>
    </row>
    <row r="1776" spans="2:65" s="12" customFormat="1" x14ac:dyDescent="0.2">
      <c r="B1776" s="157"/>
      <c r="D1776" s="155" t="s">
        <v>455</v>
      </c>
      <c r="E1776" s="158" t="s">
        <v>1</v>
      </c>
      <c r="F1776" s="159" t="s">
        <v>3806</v>
      </c>
      <c r="H1776" s="160">
        <v>65.471000000000004</v>
      </c>
      <c r="I1776" s="161"/>
      <c r="L1776" s="157"/>
      <c r="M1776" s="162"/>
      <c r="T1776" s="163"/>
      <c r="AT1776" s="158" t="s">
        <v>455</v>
      </c>
      <c r="AU1776" s="158" t="s">
        <v>90</v>
      </c>
      <c r="AV1776" s="12" t="s">
        <v>90</v>
      </c>
      <c r="AW1776" s="12" t="s">
        <v>37</v>
      </c>
      <c r="AX1776" s="12" t="s">
        <v>81</v>
      </c>
      <c r="AY1776" s="158" t="s">
        <v>309</v>
      </c>
    </row>
    <row r="1777" spans="2:65" s="13" customFormat="1" x14ac:dyDescent="0.2">
      <c r="B1777" s="164"/>
      <c r="D1777" s="155" t="s">
        <v>455</v>
      </c>
      <c r="E1777" s="165" t="s">
        <v>1</v>
      </c>
      <c r="F1777" s="166" t="s">
        <v>457</v>
      </c>
      <c r="H1777" s="167">
        <v>1619.221</v>
      </c>
      <c r="I1777" s="168"/>
      <c r="L1777" s="164"/>
      <c r="M1777" s="169"/>
      <c r="T1777" s="170"/>
      <c r="AT1777" s="165" t="s">
        <v>455</v>
      </c>
      <c r="AU1777" s="165" t="s">
        <v>90</v>
      </c>
      <c r="AV1777" s="13" t="s">
        <v>120</v>
      </c>
      <c r="AW1777" s="13" t="s">
        <v>37</v>
      </c>
      <c r="AX1777" s="13" t="s">
        <v>88</v>
      </c>
      <c r="AY1777" s="165" t="s">
        <v>309</v>
      </c>
    </row>
    <row r="1778" spans="2:65" s="1" customFormat="1" ht="21.75" customHeight="1" x14ac:dyDescent="0.2">
      <c r="B1778" s="137"/>
      <c r="C1778" s="138" t="s">
        <v>3807</v>
      </c>
      <c r="D1778" s="138" t="s">
        <v>311</v>
      </c>
      <c r="E1778" s="139" t="s">
        <v>3808</v>
      </c>
      <c r="F1778" s="140" t="s">
        <v>3809</v>
      </c>
      <c r="G1778" s="141" t="s">
        <v>391</v>
      </c>
      <c r="H1778" s="142">
        <v>17.224</v>
      </c>
      <c r="I1778" s="143"/>
      <c r="J1778" s="144">
        <f>ROUND(I1778*H1778,2)</f>
        <v>0</v>
      </c>
      <c r="K1778" s="140" t="s">
        <v>610</v>
      </c>
      <c r="L1778" s="33"/>
      <c r="M1778" s="145" t="s">
        <v>1</v>
      </c>
      <c r="N1778" s="146" t="s">
        <v>46</v>
      </c>
      <c r="P1778" s="147">
        <f>O1778*H1778</f>
        <v>0</v>
      </c>
      <c r="Q1778" s="147">
        <v>0</v>
      </c>
      <c r="R1778" s="147">
        <f>Q1778*H1778</f>
        <v>0</v>
      </c>
      <c r="S1778" s="147">
        <v>0</v>
      </c>
      <c r="T1778" s="148">
        <f>S1778*H1778</f>
        <v>0</v>
      </c>
      <c r="AR1778" s="149" t="s">
        <v>346</v>
      </c>
      <c r="AT1778" s="149" t="s">
        <v>311</v>
      </c>
      <c r="AU1778" s="149" t="s">
        <v>90</v>
      </c>
      <c r="AY1778" s="17" t="s">
        <v>309</v>
      </c>
      <c r="BE1778" s="150">
        <f>IF(N1778="základní",J1778,0)</f>
        <v>0</v>
      </c>
      <c r="BF1778" s="150">
        <f>IF(N1778="snížená",J1778,0)</f>
        <v>0</v>
      </c>
      <c r="BG1778" s="150">
        <f>IF(N1778="zákl. přenesená",J1778,0)</f>
        <v>0</v>
      </c>
      <c r="BH1778" s="150">
        <f>IF(N1778="sníž. přenesená",J1778,0)</f>
        <v>0</v>
      </c>
      <c r="BI1778" s="150">
        <f>IF(N1778="nulová",J1778,0)</f>
        <v>0</v>
      </c>
      <c r="BJ1778" s="17" t="s">
        <v>88</v>
      </c>
      <c r="BK1778" s="150">
        <f>ROUND(I1778*H1778,2)</f>
        <v>0</v>
      </c>
      <c r="BL1778" s="17" t="s">
        <v>346</v>
      </c>
      <c r="BM1778" s="149" t="s">
        <v>3810</v>
      </c>
    </row>
    <row r="1779" spans="2:65" s="1" customFormat="1" x14ac:dyDescent="0.2">
      <c r="B1779" s="33"/>
      <c r="D1779" s="151" t="s">
        <v>316</v>
      </c>
      <c r="F1779" s="152" t="s">
        <v>3811</v>
      </c>
      <c r="I1779" s="153"/>
      <c r="L1779" s="33"/>
      <c r="M1779" s="154"/>
      <c r="T1779" s="57"/>
      <c r="AT1779" s="17" t="s">
        <v>316</v>
      </c>
      <c r="AU1779" s="17" t="s">
        <v>90</v>
      </c>
    </row>
    <row r="1780" spans="2:65" s="11" customFormat="1" ht="22.9" customHeight="1" x14ac:dyDescent="0.2">
      <c r="B1780" s="125"/>
      <c r="D1780" s="126" t="s">
        <v>80</v>
      </c>
      <c r="E1780" s="135" t="s">
        <v>1542</v>
      </c>
      <c r="F1780" s="135" t="s">
        <v>1543</v>
      </c>
      <c r="I1780" s="128"/>
      <c r="J1780" s="136">
        <f>BK1780</f>
        <v>0</v>
      </c>
      <c r="L1780" s="125"/>
      <c r="M1780" s="130"/>
      <c r="P1780" s="131">
        <f>SUM(P1781:P1794)</f>
        <v>0</v>
      </c>
      <c r="R1780" s="131">
        <f>SUM(R1781:R1794)</f>
        <v>2.6347680000000002</v>
      </c>
      <c r="T1780" s="132">
        <f>SUM(T1781:T1794)</f>
        <v>0</v>
      </c>
      <c r="AR1780" s="126" t="s">
        <v>90</v>
      </c>
      <c r="AT1780" s="133" t="s">
        <v>80</v>
      </c>
      <c r="AU1780" s="133" t="s">
        <v>88</v>
      </c>
      <c r="AY1780" s="126" t="s">
        <v>309</v>
      </c>
      <c r="BK1780" s="134">
        <f>SUM(BK1781:BK1794)</f>
        <v>0</v>
      </c>
    </row>
    <row r="1781" spans="2:65" s="1" customFormat="1" ht="16.5" customHeight="1" x14ac:dyDescent="0.2">
      <c r="B1781" s="137"/>
      <c r="C1781" s="138" t="s">
        <v>3812</v>
      </c>
      <c r="D1781" s="138" t="s">
        <v>311</v>
      </c>
      <c r="E1781" s="139" t="s">
        <v>1552</v>
      </c>
      <c r="F1781" s="140" t="s">
        <v>1553</v>
      </c>
      <c r="G1781" s="141" t="s">
        <v>360</v>
      </c>
      <c r="H1781" s="142">
        <v>307.64999999999998</v>
      </c>
      <c r="I1781" s="143"/>
      <c r="J1781" s="144">
        <f>ROUND(I1781*H1781,2)</f>
        <v>0</v>
      </c>
      <c r="K1781" s="140" t="s">
        <v>366</v>
      </c>
      <c r="L1781" s="33"/>
      <c r="M1781" s="145" t="s">
        <v>1</v>
      </c>
      <c r="N1781" s="146" t="s">
        <v>46</v>
      </c>
      <c r="P1781" s="147">
        <f>O1781*H1781</f>
        <v>0</v>
      </c>
      <c r="Q1781" s="147">
        <v>5.4000000000000003E-3</v>
      </c>
      <c r="R1781" s="147">
        <f>Q1781*H1781</f>
        <v>1.6613100000000001</v>
      </c>
      <c r="S1781" s="147">
        <v>0</v>
      </c>
      <c r="T1781" s="148">
        <f>S1781*H1781</f>
        <v>0</v>
      </c>
      <c r="AR1781" s="149" t="s">
        <v>346</v>
      </c>
      <c r="AT1781" s="149" t="s">
        <v>311</v>
      </c>
      <c r="AU1781" s="149" t="s">
        <v>90</v>
      </c>
      <c r="AY1781" s="17" t="s">
        <v>309</v>
      </c>
      <c r="BE1781" s="150">
        <f>IF(N1781="základní",J1781,0)</f>
        <v>0</v>
      </c>
      <c r="BF1781" s="150">
        <f>IF(N1781="snížená",J1781,0)</f>
        <v>0</v>
      </c>
      <c r="BG1781" s="150">
        <f>IF(N1781="zákl. přenesená",J1781,0)</f>
        <v>0</v>
      </c>
      <c r="BH1781" s="150">
        <f>IF(N1781="sníž. přenesená",J1781,0)</f>
        <v>0</v>
      </c>
      <c r="BI1781" s="150">
        <f>IF(N1781="nulová",J1781,0)</f>
        <v>0</v>
      </c>
      <c r="BJ1781" s="17" t="s">
        <v>88</v>
      </c>
      <c r="BK1781" s="150">
        <f>ROUND(I1781*H1781,2)</f>
        <v>0</v>
      </c>
      <c r="BL1781" s="17" t="s">
        <v>346</v>
      </c>
      <c r="BM1781" s="149" t="s">
        <v>3813</v>
      </c>
    </row>
    <row r="1782" spans="2:65" s="1" customFormat="1" ht="48.75" x14ac:dyDescent="0.2">
      <c r="B1782" s="33"/>
      <c r="D1782" s="155" t="s">
        <v>318</v>
      </c>
      <c r="F1782" s="156" t="s">
        <v>1555</v>
      </c>
      <c r="I1782" s="153"/>
      <c r="L1782" s="33"/>
      <c r="M1782" s="154"/>
      <c r="T1782" s="57"/>
      <c r="AT1782" s="17" t="s">
        <v>318</v>
      </c>
      <c r="AU1782" s="17" t="s">
        <v>90</v>
      </c>
    </row>
    <row r="1783" spans="2:65" s="12" customFormat="1" x14ac:dyDescent="0.2">
      <c r="B1783" s="157"/>
      <c r="D1783" s="155" t="s">
        <v>455</v>
      </c>
      <c r="E1783" s="158" t="s">
        <v>1</v>
      </c>
      <c r="F1783" s="159" t="s">
        <v>3814</v>
      </c>
      <c r="H1783" s="160">
        <v>56.58</v>
      </c>
      <c r="I1783" s="161"/>
      <c r="L1783" s="157"/>
      <c r="M1783" s="162"/>
      <c r="T1783" s="163"/>
      <c r="AT1783" s="158" t="s">
        <v>455</v>
      </c>
      <c r="AU1783" s="158" t="s">
        <v>90</v>
      </c>
      <c r="AV1783" s="12" t="s">
        <v>90</v>
      </c>
      <c r="AW1783" s="12" t="s">
        <v>37</v>
      </c>
      <c r="AX1783" s="12" t="s">
        <v>81</v>
      </c>
      <c r="AY1783" s="158" t="s">
        <v>309</v>
      </c>
    </row>
    <row r="1784" spans="2:65" s="12" customFormat="1" x14ac:dyDescent="0.2">
      <c r="B1784" s="157"/>
      <c r="D1784" s="155" t="s">
        <v>455</v>
      </c>
      <c r="E1784" s="158" t="s">
        <v>1</v>
      </c>
      <c r="F1784" s="159" t="s">
        <v>3815</v>
      </c>
      <c r="H1784" s="160">
        <v>10.33</v>
      </c>
      <c r="I1784" s="161"/>
      <c r="L1784" s="157"/>
      <c r="M1784" s="162"/>
      <c r="T1784" s="163"/>
      <c r="AT1784" s="158" t="s">
        <v>455</v>
      </c>
      <c r="AU1784" s="158" t="s">
        <v>90</v>
      </c>
      <c r="AV1784" s="12" t="s">
        <v>90</v>
      </c>
      <c r="AW1784" s="12" t="s">
        <v>37</v>
      </c>
      <c r="AX1784" s="12" t="s">
        <v>81</v>
      </c>
      <c r="AY1784" s="158" t="s">
        <v>309</v>
      </c>
    </row>
    <row r="1785" spans="2:65" s="12" customFormat="1" x14ac:dyDescent="0.2">
      <c r="B1785" s="157"/>
      <c r="D1785" s="155" t="s">
        <v>455</v>
      </c>
      <c r="E1785" s="158" t="s">
        <v>1</v>
      </c>
      <c r="F1785" s="159" t="s">
        <v>3816</v>
      </c>
      <c r="H1785" s="160">
        <v>240.74</v>
      </c>
      <c r="I1785" s="161"/>
      <c r="L1785" s="157"/>
      <c r="M1785" s="162"/>
      <c r="T1785" s="163"/>
      <c r="AT1785" s="158" t="s">
        <v>455</v>
      </c>
      <c r="AU1785" s="158" t="s">
        <v>90</v>
      </c>
      <c r="AV1785" s="12" t="s">
        <v>90</v>
      </c>
      <c r="AW1785" s="12" t="s">
        <v>37</v>
      </c>
      <c r="AX1785" s="12" t="s">
        <v>81</v>
      </c>
      <c r="AY1785" s="158" t="s">
        <v>309</v>
      </c>
    </row>
    <row r="1786" spans="2:65" s="13" customFormat="1" x14ac:dyDescent="0.2">
      <c r="B1786" s="164"/>
      <c r="D1786" s="155" t="s">
        <v>455</v>
      </c>
      <c r="E1786" s="165" t="s">
        <v>1</v>
      </c>
      <c r="F1786" s="166" t="s">
        <v>457</v>
      </c>
      <c r="H1786" s="167">
        <v>307.64999999999998</v>
      </c>
      <c r="I1786" s="168"/>
      <c r="L1786" s="164"/>
      <c r="M1786" s="169"/>
      <c r="T1786" s="170"/>
      <c r="AT1786" s="165" t="s">
        <v>455</v>
      </c>
      <c r="AU1786" s="165" t="s">
        <v>90</v>
      </c>
      <c r="AV1786" s="13" t="s">
        <v>120</v>
      </c>
      <c r="AW1786" s="13" t="s">
        <v>37</v>
      </c>
      <c r="AX1786" s="13" t="s">
        <v>88</v>
      </c>
      <c r="AY1786" s="165" t="s">
        <v>309</v>
      </c>
    </row>
    <row r="1787" spans="2:65" s="1" customFormat="1" ht="16.5" customHeight="1" x14ac:dyDescent="0.2">
      <c r="B1787" s="137"/>
      <c r="C1787" s="138" t="s">
        <v>3817</v>
      </c>
      <c r="D1787" s="138" t="s">
        <v>311</v>
      </c>
      <c r="E1787" s="139" t="s">
        <v>3818</v>
      </c>
      <c r="F1787" s="140" t="s">
        <v>3819</v>
      </c>
      <c r="G1787" s="141" t="s">
        <v>360</v>
      </c>
      <c r="H1787" s="142">
        <v>180.27</v>
      </c>
      <c r="I1787" s="143"/>
      <c r="J1787" s="144">
        <f>ROUND(I1787*H1787,2)</f>
        <v>0</v>
      </c>
      <c r="K1787" s="140" t="s">
        <v>366</v>
      </c>
      <c r="L1787" s="33"/>
      <c r="M1787" s="145" t="s">
        <v>1</v>
      </c>
      <c r="N1787" s="146" t="s">
        <v>46</v>
      </c>
      <c r="P1787" s="147">
        <f>O1787*H1787</f>
        <v>0</v>
      </c>
      <c r="Q1787" s="147">
        <v>5.4000000000000003E-3</v>
      </c>
      <c r="R1787" s="147">
        <f>Q1787*H1787</f>
        <v>0.97345800000000016</v>
      </c>
      <c r="S1787" s="147">
        <v>0</v>
      </c>
      <c r="T1787" s="148">
        <f>S1787*H1787</f>
        <v>0</v>
      </c>
      <c r="AR1787" s="149" t="s">
        <v>346</v>
      </c>
      <c r="AT1787" s="149" t="s">
        <v>311</v>
      </c>
      <c r="AU1787" s="149" t="s">
        <v>90</v>
      </c>
      <c r="AY1787" s="17" t="s">
        <v>309</v>
      </c>
      <c r="BE1787" s="150">
        <f>IF(N1787="základní",J1787,0)</f>
        <v>0</v>
      </c>
      <c r="BF1787" s="150">
        <f>IF(N1787="snížená",J1787,0)</f>
        <v>0</v>
      </c>
      <c r="BG1787" s="150">
        <f>IF(N1787="zákl. přenesená",J1787,0)</f>
        <v>0</v>
      </c>
      <c r="BH1787" s="150">
        <f>IF(N1787="sníž. přenesená",J1787,0)</f>
        <v>0</v>
      </c>
      <c r="BI1787" s="150">
        <f>IF(N1787="nulová",J1787,0)</f>
        <v>0</v>
      </c>
      <c r="BJ1787" s="17" t="s">
        <v>88</v>
      </c>
      <c r="BK1787" s="150">
        <f>ROUND(I1787*H1787,2)</f>
        <v>0</v>
      </c>
      <c r="BL1787" s="17" t="s">
        <v>346</v>
      </c>
      <c r="BM1787" s="149" t="s">
        <v>3820</v>
      </c>
    </row>
    <row r="1788" spans="2:65" s="1" customFormat="1" ht="48.75" x14ac:dyDescent="0.2">
      <c r="B1788" s="33"/>
      <c r="D1788" s="155" t="s">
        <v>318</v>
      </c>
      <c r="F1788" s="156" t="s">
        <v>1555</v>
      </c>
      <c r="I1788" s="153"/>
      <c r="L1788" s="33"/>
      <c r="M1788" s="154"/>
      <c r="T1788" s="57"/>
      <c r="AT1788" s="17" t="s">
        <v>318</v>
      </c>
      <c r="AU1788" s="17" t="s">
        <v>90</v>
      </c>
    </row>
    <row r="1789" spans="2:65" s="12" customFormat="1" x14ac:dyDescent="0.2">
      <c r="B1789" s="157"/>
      <c r="D1789" s="155" t="s">
        <v>455</v>
      </c>
      <c r="E1789" s="158" t="s">
        <v>1</v>
      </c>
      <c r="F1789" s="159" t="s">
        <v>3821</v>
      </c>
      <c r="H1789" s="160">
        <v>93.13</v>
      </c>
      <c r="I1789" s="161"/>
      <c r="L1789" s="157"/>
      <c r="M1789" s="162"/>
      <c r="T1789" s="163"/>
      <c r="AT1789" s="158" t="s">
        <v>455</v>
      </c>
      <c r="AU1789" s="158" t="s">
        <v>90</v>
      </c>
      <c r="AV1789" s="12" t="s">
        <v>90</v>
      </c>
      <c r="AW1789" s="12" t="s">
        <v>37</v>
      </c>
      <c r="AX1789" s="12" t="s">
        <v>81</v>
      </c>
      <c r="AY1789" s="158" t="s">
        <v>309</v>
      </c>
    </row>
    <row r="1790" spans="2:65" s="12" customFormat="1" x14ac:dyDescent="0.2">
      <c r="B1790" s="157"/>
      <c r="D1790" s="155" t="s">
        <v>455</v>
      </c>
      <c r="E1790" s="158" t="s">
        <v>1</v>
      </c>
      <c r="F1790" s="159" t="s">
        <v>3822</v>
      </c>
      <c r="H1790" s="160">
        <v>20.09</v>
      </c>
      <c r="I1790" s="161"/>
      <c r="L1790" s="157"/>
      <c r="M1790" s="162"/>
      <c r="T1790" s="163"/>
      <c r="AT1790" s="158" t="s">
        <v>455</v>
      </c>
      <c r="AU1790" s="158" t="s">
        <v>90</v>
      </c>
      <c r="AV1790" s="12" t="s">
        <v>90</v>
      </c>
      <c r="AW1790" s="12" t="s">
        <v>37</v>
      </c>
      <c r="AX1790" s="12" t="s">
        <v>81</v>
      </c>
      <c r="AY1790" s="158" t="s">
        <v>309</v>
      </c>
    </row>
    <row r="1791" spans="2:65" s="12" customFormat="1" x14ac:dyDescent="0.2">
      <c r="B1791" s="157"/>
      <c r="D1791" s="155" t="s">
        <v>455</v>
      </c>
      <c r="E1791" s="158" t="s">
        <v>1</v>
      </c>
      <c r="F1791" s="159" t="s">
        <v>3823</v>
      </c>
      <c r="H1791" s="160">
        <v>67.05</v>
      </c>
      <c r="I1791" s="161"/>
      <c r="L1791" s="157"/>
      <c r="M1791" s="162"/>
      <c r="T1791" s="163"/>
      <c r="AT1791" s="158" t="s">
        <v>455</v>
      </c>
      <c r="AU1791" s="158" t="s">
        <v>90</v>
      </c>
      <c r="AV1791" s="12" t="s">
        <v>90</v>
      </c>
      <c r="AW1791" s="12" t="s">
        <v>37</v>
      </c>
      <c r="AX1791" s="12" t="s">
        <v>81</v>
      </c>
      <c r="AY1791" s="158" t="s">
        <v>309</v>
      </c>
    </row>
    <row r="1792" spans="2:65" s="13" customFormat="1" x14ac:dyDescent="0.2">
      <c r="B1792" s="164"/>
      <c r="D1792" s="155" t="s">
        <v>455</v>
      </c>
      <c r="E1792" s="165" t="s">
        <v>1</v>
      </c>
      <c r="F1792" s="166" t="s">
        <v>457</v>
      </c>
      <c r="H1792" s="167">
        <v>180.27</v>
      </c>
      <c r="I1792" s="168"/>
      <c r="L1792" s="164"/>
      <c r="M1792" s="169"/>
      <c r="T1792" s="170"/>
      <c r="AT1792" s="165" t="s">
        <v>455</v>
      </c>
      <c r="AU1792" s="165" t="s">
        <v>90</v>
      </c>
      <c r="AV1792" s="13" t="s">
        <v>120</v>
      </c>
      <c r="AW1792" s="13" t="s">
        <v>37</v>
      </c>
      <c r="AX1792" s="13" t="s">
        <v>88</v>
      </c>
      <c r="AY1792" s="165" t="s">
        <v>309</v>
      </c>
    </row>
    <row r="1793" spans="2:65" s="1" customFormat="1" ht="21.75" customHeight="1" x14ac:dyDescent="0.2">
      <c r="B1793" s="137"/>
      <c r="C1793" s="138" t="s">
        <v>3824</v>
      </c>
      <c r="D1793" s="138" t="s">
        <v>311</v>
      </c>
      <c r="E1793" s="139" t="s">
        <v>1563</v>
      </c>
      <c r="F1793" s="140" t="s">
        <v>1564</v>
      </c>
      <c r="G1793" s="141" t="s">
        <v>391</v>
      </c>
      <c r="H1793" s="142">
        <v>2.6349999999999998</v>
      </c>
      <c r="I1793" s="143"/>
      <c r="J1793" s="144">
        <f>ROUND(I1793*H1793,2)</f>
        <v>0</v>
      </c>
      <c r="K1793" s="140" t="s">
        <v>610</v>
      </c>
      <c r="L1793" s="33"/>
      <c r="M1793" s="145" t="s">
        <v>1</v>
      </c>
      <c r="N1793" s="146" t="s">
        <v>46</v>
      </c>
      <c r="P1793" s="147">
        <f>O1793*H1793</f>
        <v>0</v>
      </c>
      <c r="Q1793" s="147">
        <v>0</v>
      </c>
      <c r="R1793" s="147">
        <f>Q1793*H1793</f>
        <v>0</v>
      </c>
      <c r="S1793" s="147">
        <v>0</v>
      </c>
      <c r="T1793" s="148">
        <f>S1793*H1793</f>
        <v>0</v>
      </c>
      <c r="AR1793" s="149" t="s">
        <v>346</v>
      </c>
      <c r="AT1793" s="149" t="s">
        <v>311</v>
      </c>
      <c r="AU1793" s="149" t="s">
        <v>90</v>
      </c>
      <c r="AY1793" s="17" t="s">
        <v>309</v>
      </c>
      <c r="BE1793" s="150">
        <f>IF(N1793="základní",J1793,0)</f>
        <v>0</v>
      </c>
      <c r="BF1793" s="150">
        <f>IF(N1793="snížená",J1793,0)</f>
        <v>0</v>
      </c>
      <c r="BG1793" s="150">
        <f>IF(N1793="zákl. přenesená",J1793,0)</f>
        <v>0</v>
      </c>
      <c r="BH1793" s="150">
        <f>IF(N1793="sníž. přenesená",J1793,0)</f>
        <v>0</v>
      </c>
      <c r="BI1793" s="150">
        <f>IF(N1793="nulová",J1793,0)</f>
        <v>0</v>
      </c>
      <c r="BJ1793" s="17" t="s">
        <v>88</v>
      </c>
      <c r="BK1793" s="150">
        <f>ROUND(I1793*H1793,2)</f>
        <v>0</v>
      </c>
      <c r="BL1793" s="17" t="s">
        <v>346</v>
      </c>
      <c r="BM1793" s="149" t="s">
        <v>3825</v>
      </c>
    </row>
    <row r="1794" spans="2:65" s="1" customFormat="1" x14ac:dyDescent="0.2">
      <c r="B1794" s="33"/>
      <c r="D1794" s="151" t="s">
        <v>316</v>
      </c>
      <c r="F1794" s="152" t="s">
        <v>1566</v>
      </c>
      <c r="I1794" s="153"/>
      <c r="L1794" s="33"/>
      <c r="M1794" s="154"/>
      <c r="T1794" s="57"/>
      <c r="AT1794" s="17" t="s">
        <v>316</v>
      </c>
      <c r="AU1794" s="17" t="s">
        <v>90</v>
      </c>
    </row>
    <row r="1795" spans="2:65" s="11" customFormat="1" ht="22.9" customHeight="1" x14ac:dyDescent="0.2">
      <c r="B1795" s="125"/>
      <c r="D1795" s="126" t="s">
        <v>80</v>
      </c>
      <c r="E1795" s="135" t="s">
        <v>3826</v>
      </c>
      <c r="F1795" s="135" t="s">
        <v>3827</v>
      </c>
      <c r="I1795" s="128"/>
      <c r="J1795" s="136">
        <f>BK1795</f>
        <v>0</v>
      </c>
      <c r="L1795" s="125"/>
      <c r="M1795" s="130"/>
      <c r="P1795" s="131">
        <f>SUM(P1796:P1843)</f>
        <v>0</v>
      </c>
      <c r="R1795" s="131">
        <f>SUM(R1796:R1843)</f>
        <v>119.30504053000001</v>
      </c>
      <c r="T1795" s="132">
        <f>SUM(T1796:T1843)</f>
        <v>0</v>
      </c>
      <c r="AR1795" s="126" t="s">
        <v>90</v>
      </c>
      <c r="AT1795" s="133" t="s">
        <v>80</v>
      </c>
      <c r="AU1795" s="133" t="s">
        <v>88</v>
      </c>
      <c r="AY1795" s="126" t="s">
        <v>309</v>
      </c>
      <c r="BK1795" s="134">
        <f>SUM(BK1796:BK1843)</f>
        <v>0</v>
      </c>
    </row>
    <row r="1796" spans="2:65" s="1" customFormat="1" ht="16.5" customHeight="1" x14ac:dyDescent="0.2">
      <c r="B1796" s="137"/>
      <c r="C1796" s="138" t="s">
        <v>3828</v>
      </c>
      <c r="D1796" s="138" t="s">
        <v>311</v>
      </c>
      <c r="E1796" s="139" t="s">
        <v>3829</v>
      </c>
      <c r="F1796" s="140" t="s">
        <v>3830</v>
      </c>
      <c r="G1796" s="141" t="s">
        <v>360</v>
      </c>
      <c r="H1796" s="142">
        <v>1556.097</v>
      </c>
      <c r="I1796" s="143"/>
      <c r="J1796" s="144">
        <f>ROUND(I1796*H1796,2)</f>
        <v>0</v>
      </c>
      <c r="K1796" s="140" t="s">
        <v>610</v>
      </c>
      <c r="L1796" s="33"/>
      <c r="M1796" s="145" t="s">
        <v>1</v>
      </c>
      <c r="N1796" s="146" t="s">
        <v>46</v>
      </c>
      <c r="P1796" s="147">
        <f>O1796*H1796</f>
        <v>0</v>
      </c>
      <c r="Q1796" s="147">
        <v>2.9999999999999997E-4</v>
      </c>
      <c r="R1796" s="147">
        <f>Q1796*H1796</f>
        <v>0.46682909999999994</v>
      </c>
      <c r="S1796" s="147">
        <v>0</v>
      </c>
      <c r="T1796" s="148">
        <f>S1796*H1796</f>
        <v>0</v>
      </c>
      <c r="AR1796" s="149" t="s">
        <v>346</v>
      </c>
      <c r="AT1796" s="149" t="s">
        <v>311</v>
      </c>
      <c r="AU1796" s="149" t="s">
        <v>90</v>
      </c>
      <c r="AY1796" s="17" t="s">
        <v>309</v>
      </c>
      <c r="BE1796" s="150">
        <f>IF(N1796="základní",J1796,0)</f>
        <v>0</v>
      </c>
      <c r="BF1796" s="150">
        <f>IF(N1796="snížená",J1796,0)</f>
        <v>0</v>
      </c>
      <c r="BG1796" s="150">
        <f>IF(N1796="zákl. přenesená",J1796,0)</f>
        <v>0</v>
      </c>
      <c r="BH1796" s="150">
        <f>IF(N1796="sníž. přenesená",J1796,0)</f>
        <v>0</v>
      </c>
      <c r="BI1796" s="150">
        <f>IF(N1796="nulová",J1796,0)</f>
        <v>0</v>
      </c>
      <c r="BJ1796" s="17" t="s">
        <v>88</v>
      </c>
      <c r="BK1796" s="150">
        <f>ROUND(I1796*H1796,2)</f>
        <v>0</v>
      </c>
      <c r="BL1796" s="17" t="s">
        <v>346</v>
      </c>
      <c r="BM1796" s="149" t="s">
        <v>3831</v>
      </c>
    </row>
    <row r="1797" spans="2:65" s="1" customFormat="1" x14ac:dyDescent="0.2">
      <c r="B1797" s="33"/>
      <c r="D1797" s="151" t="s">
        <v>316</v>
      </c>
      <c r="F1797" s="152" t="s">
        <v>3832</v>
      </c>
      <c r="I1797" s="153"/>
      <c r="L1797" s="33"/>
      <c r="M1797" s="154"/>
      <c r="T1797" s="57"/>
      <c r="AT1797" s="17" t="s">
        <v>316</v>
      </c>
      <c r="AU1797" s="17" t="s">
        <v>90</v>
      </c>
    </row>
    <row r="1798" spans="2:65" s="12" customFormat="1" x14ac:dyDescent="0.2">
      <c r="B1798" s="157"/>
      <c r="D1798" s="155" t="s">
        <v>455</v>
      </c>
      <c r="E1798" s="158" t="s">
        <v>1</v>
      </c>
      <c r="F1798" s="159" t="s">
        <v>3833</v>
      </c>
      <c r="H1798" s="160">
        <v>1476.297</v>
      </c>
      <c r="I1798" s="161"/>
      <c r="L1798" s="157"/>
      <c r="M1798" s="162"/>
      <c r="T1798" s="163"/>
      <c r="AT1798" s="158" t="s">
        <v>455</v>
      </c>
      <c r="AU1798" s="158" t="s">
        <v>90</v>
      </c>
      <c r="AV1798" s="12" t="s">
        <v>90</v>
      </c>
      <c r="AW1798" s="12" t="s">
        <v>37</v>
      </c>
      <c r="AX1798" s="12" t="s">
        <v>81</v>
      </c>
      <c r="AY1798" s="158" t="s">
        <v>309</v>
      </c>
    </row>
    <row r="1799" spans="2:65" s="12" customFormat="1" x14ac:dyDescent="0.2">
      <c r="B1799" s="157"/>
      <c r="D1799" s="155" t="s">
        <v>455</v>
      </c>
      <c r="E1799" s="158" t="s">
        <v>1</v>
      </c>
      <c r="F1799" s="159" t="s">
        <v>3834</v>
      </c>
      <c r="H1799" s="160">
        <v>79.8</v>
      </c>
      <c r="I1799" s="161"/>
      <c r="L1799" s="157"/>
      <c r="M1799" s="162"/>
      <c r="T1799" s="163"/>
      <c r="AT1799" s="158" t="s">
        <v>455</v>
      </c>
      <c r="AU1799" s="158" t="s">
        <v>90</v>
      </c>
      <c r="AV1799" s="12" t="s">
        <v>90</v>
      </c>
      <c r="AW1799" s="12" t="s">
        <v>37</v>
      </c>
      <c r="AX1799" s="12" t="s">
        <v>81</v>
      </c>
      <c r="AY1799" s="158" t="s">
        <v>309</v>
      </c>
    </row>
    <row r="1800" spans="2:65" s="13" customFormat="1" x14ac:dyDescent="0.2">
      <c r="B1800" s="164"/>
      <c r="D1800" s="155" t="s">
        <v>455</v>
      </c>
      <c r="E1800" s="165" t="s">
        <v>1</v>
      </c>
      <c r="F1800" s="166" t="s">
        <v>457</v>
      </c>
      <c r="H1800" s="167">
        <v>1556.097</v>
      </c>
      <c r="I1800" s="168"/>
      <c r="L1800" s="164"/>
      <c r="M1800" s="169"/>
      <c r="T1800" s="170"/>
      <c r="AT1800" s="165" t="s">
        <v>455</v>
      </c>
      <c r="AU1800" s="165" t="s">
        <v>90</v>
      </c>
      <c r="AV1800" s="13" t="s">
        <v>120</v>
      </c>
      <c r="AW1800" s="13" t="s">
        <v>37</v>
      </c>
      <c r="AX1800" s="13" t="s">
        <v>88</v>
      </c>
      <c r="AY1800" s="165" t="s">
        <v>309</v>
      </c>
    </row>
    <row r="1801" spans="2:65" s="1" customFormat="1" ht="16.5" customHeight="1" x14ac:dyDescent="0.2">
      <c r="B1801" s="137"/>
      <c r="C1801" s="138" t="s">
        <v>3835</v>
      </c>
      <c r="D1801" s="138" t="s">
        <v>311</v>
      </c>
      <c r="E1801" s="139" t="s">
        <v>3836</v>
      </c>
      <c r="F1801" s="140" t="s">
        <v>3837</v>
      </c>
      <c r="G1801" s="141" t="s">
        <v>360</v>
      </c>
      <c r="H1801" s="142">
        <v>1556.097</v>
      </c>
      <c r="I1801" s="143"/>
      <c r="J1801" s="144">
        <f>ROUND(I1801*H1801,2)</f>
        <v>0</v>
      </c>
      <c r="K1801" s="140" t="s">
        <v>366</v>
      </c>
      <c r="L1801" s="33"/>
      <c r="M1801" s="145" t="s">
        <v>1</v>
      </c>
      <c r="N1801" s="146" t="s">
        <v>46</v>
      </c>
      <c r="P1801" s="147">
        <f>O1801*H1801</f>
        <v>0</v>
      </c>
      <c r="Q1801" s="147">
        <v>1.5E-3</v>
      </c>
      <c r="R1801" s="147">
        <f>Q1801*H1801</f>
        <v>2.3341455</v>
      </c>
      <c r="S1801" s="147">
        <v>0</v>
      </c>
      <c r="T1801" s="148">
        <f>S1801*H1801</f>
        <v>0</v>
      </c>
      <c r="AR1801" s="149" t="s">
        <v>346</v>
      </c>
      <c r="AT1801" s="149" t="s">
        <v>311</v>
      </c>
      <c r="AU1801" s="149" t="s">
        <v>90</v>
      </c>
      <c r="AY1801" s="17" t="s">
        <v>309</v>
      </c>
      <c r="BE1801" s="150">
        <f>IF(N1801="základní",J1801,0)</f>
        <v>0</v>
      </c>
      <c r="BF1801" s="150">
        <f>IF(N1801="snížená",J1801,0)</f>
        <v>0</v>
      </c>
      <c r="BG1801" s="150">
        <f>IF(N1801="zákl. přenesená",J1801,0)</f>
        <v>0</v>
      </c>
      <c r="BH1801" s="150">
        <f>IF(N1801="sníž. přenesená",J1801,0)</f>
        <v>0</v>
      </c>
      <c r="BI1801" s="150">
        <f>IF(N1801="nulová",J1801,0)</f>
        <v>0</v>
      </c>
      <c r="BJ1801" s="17" t="s">
        <v>88</v>
      </c>
      <c r="BK1801" s="150">
        <f>ROUND(I1801*H1801,2)</f>
        <v>0</v>
      </c>
      <c r="BL1801" s="17" t="s">
        <v>346</v>
      </c>
      <c r="BM1801" s="149" t="s">
        <v>3838</v>
      </c>
    </row>
    <row r="1802" spans="2:65" s="1" customFormat="1" ht="19.5" x14ac:dyDescent="0.2">
      <c r="B1802" s="33"/>
      <c r="D1802" s="155" t="s">
        <v>318</v>
      </c>
      <c r="F1802" s="156" t="s">
        <v>3839</v>
      </c>
      <c r="I1802" s="153"/>
      <c r="L1802" s="33"/>
      <c r="M1802" s="154"/>
      <c r="T1802" s="57"/>
      <c r="AT1802" s="17" t="s">
        <v>318</v>
      </c>
      <c r="AU1802" s="17" t="s">
        <v>90</v>
      </c>
    </row>
    <row r="1803" spans="2:65" s="1" customFormat="1" ht="21.75" customHeight="1" x14ac:dyDescent="0.2">
      <c r="B1803" s="137"/>
      <c r="C1803" s="138" t="s">
        <v>3840</v>
      </c>
      <c r="D1803" s="138" t="s">
        <v>311</v>
      </c>
      <c r="E1803" s="139" t="s">
        <v>3841</v>
      </c>
      <c r="F1803" s="140" t="s">
        <v>3842</v>
      </c>
      <c r="G1803" s="141" t="s">
        <v>360</v>
      </c>
      <c r="H1803" s="142">
        <v>1556.097</v>
      </c>
      <c r="I1803" s="143"/>
      <c r="J1803" s="144">
        <f>ROUND(I1803*H1803,2)</f>
        <v>0</v>
      </c>
      <c r="K1803" s="140" t="s">
        <v>610</v>
      </c>
      <c r="L1803" s="33"/>
      <c r="M1803" s="145" t="s">
        <v>1</v>
      </c>
      <c r="N1803" s="146" t="s">
        <v>46</v>
      </c>
      <c r="P1803" s="147">
        <f>O1803*H1803</f>
        <v>0</v>
      </c>
      <c r="Q1803" s="147">
        <v>5.3E-3</v>
      </c>
      <c r="R1803" s="147">
        <f>Q1803*H1803</f>
        <v>8.2473141000000005</v>
      </c>
      <c r="S1803" s="147">
        <v>0</v>
      </c>
      <c r="T1803" s="148">
        <f>S1803*H1803</f>
        <v>0</v>
      </c>
      <c r="AR1803" s="149" t="s">
        <v>346</v>
      </c>
      <c r="AT1803" s="149" t="s">
        <v>311</v>
      </c>
      <c r="AU1803" s="149" t="s">
        <v>90</v>
      </c>
      <c r="AY1803" s="17" t="s">
        <v>309</v>
      </c>
      <c r="BE1803" s="150">
        <f>IF(N1803="základní",J1803,0)</f>
        <v>0</v>
      </c>
      <c r="BF1803" s="150">
        <f>IF(N1803="snížená",J1803,0)</f>
        <v>0</v>
      </c>
      <c r="BG1803" s="150">
        <f>IF(N1803="zákl. přenesená",J1803,0)</f>
        <v>0</v>
      </c>
      <c r="BH1803" s="150">
        <f>IF(N1803="sníž. přenesená",J1803,0)</f>
        <v>0</v>
      </c>
      <c r="BI1803" s="150">
        <f>IF(N1803="nulová",J1803,0)</f>
        <v>0</v>
      </c>
      <c r="BJ1803" s="17" t="s">
        <v>88</v>
      </c>
      <c r="BK1803" s="150">
        <f>ROUND(I1803*H1803,2)</f>
        <v>0</v>
      </c>
      <c r="BL1803" s="17" t="s">
        <v>346</v>
      </c>
      <c r="BM1803" s="149" t="s">
        <v>3843</v>
      </c>
    </row>
    <row r="1804" spans="2:65" s="1" customFormat="1" x14ac:dyDescent="0.2">
      <c r="B1804" s="33"/>
      <c r="D1804" s="151" t="s">
        <v>316</v>
      </c>
      <c r="F1804" s="152" t="s">
        <v>3844</v>
      </c>
      <c r="I1804" s="153"/>
      <c r="L1804" s="33"/>
      <c r="M1804" s="154"/>
      <c r="T1804" s="57"/>
      <c r="AT1804" s="17" t="s">
        <v>316</v>
      </c>
      <c r="AU1804" s="17" t="s">
        <v>90</v>
      </c>
    </row>
    <row r="1805" spans="2:65" s="1" customFormat="1" ht="39" x14ac:dyDescent="0.2">
      <c r="B1805" s="33"/>
      <c r="D1805" s="155" t="s">
        <v>318</v>
      </c>
      <c r="F1805" s="156" t="s">
        <v>3845</v>
      </c>
      <c r="I1805" s="153"/>
      <c r="L1805" s="33"/>
      <c r="M1805" s="154"/>
      <c r="T1805" s="57"/>
      <c r="AT1805" s="17" t="s">
        <v>318</v>
      </c>
      <c r="AU1805" s="17" t="s">
        <v>90</v>
      </c>
    </row>
    <row r="1806" spans="2:65" s="12" customFormat="1" x14ac:dyDescent="0.2">
      <c r="B1806" s="157"/>
      <c r="D1806" s="155" t="s">
        <v>455</v>
      </c>
      <c r="E1806" s="158" t="s">
        <v>1</v>
      </c>
      <c r="F1806" s="159" t="s">
        <v>3833</v>
      </c>
      <c r="H1806" s="160">
        <v>1476.297</v>
      </c>
      <c r="I1806" s="161"/>
      <c r="L1806" s="157"/>
      <c r="M1806" s="162"/>
      <c r="T1806" s="163"/>
      <c r="AT1806" s="158" t="s">
        <v>455</v>
      </c>
      <c r="AU1806" s="158" t="s">
        <v>90</v>
      </c>
      <c r="AV1806" s="12" t="s">
        <v>90</v>
      </c>
      <c r="AW1806" s="12" t="s">
        <v>37</v>
      </c>
      <c r="AX1806" s="12" t="s">
        <v>81</v>
      </c>
      <c r="AY1806" s="158" t="s">
        <v>309</v>
      </c>
    </row>
    <row r="1807" spans="2:65" s="12" customFormat="1" x14ac:dyDescent="0.2">
      <c r="B1807" s="157"/>
      <c r="D1807" s="155" t="s">
        <v>455</v>
      </c>
      <c r="E1807" s="158" t="s">
        <v>1</v>
      </c>
      <c r="F1807" s="159" t="s">
        <v>3834</v>
      </c>
      <c r="H1807" s="160">
        <v>79.8</v>
      </c>
      <c r="I1807" s="161"/>
      <c r="L1807" s="157"/>
      <c r="M1807" s="162"/>
      <c r="T1807" s="163"/>
      <c r="AT1807" s="158" t="s">
        <v>455</v>
      </c>
      <c r="AU1807" s="158" t="s">
        <v>90</v>
      </c>
      <c r="AV1807" s="12" t="s">
        <v>90</v>
      </c>
      <c r="AW1807" s="12" t="s">
        <v>37</v>
      </c>
      <c r="AX1807" s="12" t="s">
        <v>81</v>
      </c>
      <c r="AY1807" s="158" t="s">
        <v>309</v>
      </c>
    </row>
    <row r="1808" spans="2:65" s="13" customFormat="1" x14ac:dyDescent="0.2">
      <c r="B1808" s="164"/>
      <c r="D1808" s="155" t="s">
        <v>455</v>
      </c>
      <c r="E1808" s="165" t="s">
        <v>1</v>
      </c>
      <c r="F1808" s="166" t="s">
        <v>457</v>
      </c>
      <c r="H1808" s="167">
        <v>1556.097</v>
      </c>
      <c r="I1808" s="168"/>
      <c r="L1808" s="164"/>
      <c r="M1808" s="169"/>
      <c r="T1808" s="170"/>
      <c r="AT1808" s="165" t="s">
        <v>455</v>
      </c>
      <c r="AU1808" s="165" t="s">
        <v>90</v>
      </c>
      <c r="AV1808" s="13" t="s">
        <v>120</v>
      </c>
      <c r="AW1808" s="13" t="s">
        <v>37</v>
      </c>
      <c r="AX1808" s="13" t="s">
        <v>88</v>
      </c>
      <c r="AY1808" s="165" t="s">
        <v>309</v>
      </c>
    </row>
    <row r="1809" spans="2:65" s="1" customFormat="1" ht="16.5" customHeight="1" x14ac:dyDescent="0.2">
      <c r="B1809" s="137"/>
      <c r="C1809" s="182" t="s">
        <v>3846</v>
      </c>
      <c r="D1809" s="182" t="s">
        <v>643</v>
      </c>
      <c r="E1809" s="183" t="s">
        <v>3847</v>
      </c>
      <c r="F1809" s="184" t="s">
        <v>3848</v>
      </c>
      <c r="G1809" s="185" t="s">
        <v>360</v>
      </c>
      <c r="H1809" s="186">
        <v>1711.7070000000001</v>
      </c>
      <c r="I1809" s="187"/>
      <c r="J1809" s="188">
        <f>ROUND(I1809*H1809,2)</f>
        <v>0</v>
      </c>
      <c r="K1809" s="184" t="s">
        <v>366</v>
      </c>
      <c r="L1809" s="189"/>
      <c r="M1809" s="190" t="s">
        <v>1</v>
      </c>
      <c r="N1809" s="191" t="s">
        <v>46</v>
      </c>
      <c r="P1809" s="147">
        <f>O1809*H1809</f>
        <v>0</v>
      </c>
      <c r="Q1809" s="147">
        <v>1.26E-2</v>
      </c>
      <c r="R1809" s="147">
        <f>Q1809*H1809</f>
        <v>21.567508200000002</v>
      </c>
      <c r="S1809" s="147">
        <v>0</v>
      </c>
      <c r="T1809" s="148">
        <f>S1809*H1809</f>
        <v>0</v>
      </c>
      <c r="AR1809" s="149" t="s">
        <v>385</v>
      </c>
      <c r="AT1809" s="149" t="s">
        <v>643</v>
      </c>
      <c r="AU1809" s="149" t="s">
        <v>90</v>
      </c>
      <c r="AY1809" s="17" t="s">
        <v>309</v>
      </c>
      <c r="BE1809" s="150">
        <f>IF(N1809="základní",J1809,0)</f>
        <v>0</v>
      </c>
      <c r="BF1809" s="150">
        <f>IF(N1809="snížená",J1809,0)</f>
        <v>0</v>
      </c>
      <c r="BG1809" s="150">
        <f>IF(N1809="zákl. přenesená",J1809,0)</f>
        <v>0</v>
      </c>
      <c r="BH1809" s="150">
        <f>IF(N1809="sníž. přenesená",J1809,0)</f>
        <v>0</v>
      </c>
      <c r="BI1809" s="150">
        <f>IF(N1809="nulová",J1809,0)</f>
        <v>0</v>
      </c>
      <c r="BJ1809" s="17" t="s">
        <v>88</v>
      </c>
      <c r="BK1809" s="150">
        <f>ROUND(I1809*H1809,2)</f>
        <v>0</v>
      </c>
      <c r="BL1809" s="17" t="s">
        <v>346</v>
      </c>
      <c r="BM1809" s="149" t="s">
        <v>3849</v>
      </c>
    </row>
    <row r="1810" spans="2:65" s="1" customFormat="1" ht="58.5" x14ac:dyDescent="0.2">
      <c r="B1810" s="33"/>
      <c r="D1810" s="155" t="s">
        <v>318</v>
      </c>
      <c r="F1810" s="156" t="s">
        <v>3850</v>
      </c>
      <c r="I1810" s="153"/>
      <c r="L1810" s="33"/>
      <c r="M1810" s="154"/>
      <c r="T1810" s="57"/>
      <c r="AT1810" s="17" t="s">
        <v>318</v>
      </c>
      <c r="AU1810" s="17" t="s">
        <v>90</v>
      </c>
    </row>
    <row r="1811" spans="2:65" s="12" customFormat="1" x14ac:dyDescent="0.2">
      <c r="B1811" s="157"/>
      <c r="D1811" s="155" t="s">
        <v>455</v>
      </c>
      <c r="F1811" s="159" t="s">
        <v>3851</v>
      </c>
      <c r="H1811" s="160">
        <v>1711.7070000000001</v>
      </c>
      <c r="I1811" s="161"/>
      <c r="L1811" s="157"/>
      <c r="M1811" s="162"/>
      <c r="T1811" s="163"/>
      <c r="AT1811" s="158" t="s">
        <v>455</v>
      </c>
      <c r="AU1811" s="158" t="s">
        <v>90</v>
      </c>
      <c r="AV1811" s="12" t="s">
        <v>90</v>
      </c>
      <c r="AW1811" s="12" t="s">
        <v>3</v>
      </c>
      <c r="AX1811" s="12" t="s">
        <v>88</v>
      </c>
      <c r="AY1811" s="158" t="s">
        <v>309</v>
      </c>
    </row>
    <row r="1812" spans="2:65" s="1" customFormat="1" ht="16.5" customHeight="1" x14ac:dyDescent="0.2">
      <c r="B1812" s="137"/>
      <c r="C1812" s="138" t="s">
        <v>3852</v>
      </c>
      <c r="D1812" s="138" t="s">
        <v>311</v>
      </c>
      <c r="E1812" s="139" t="s">
        <v>3853</v>
      </c>
      <c r="F1812" s="140" t="s">
        <v>3854</v>
      </c>
      <c r="G1812" s="141" t="s">
        <v>360</v>
      </c>
      <c r="H1812" s="142">
        <v>1556.097</v>
      </c>
      <c r="I1812" s="143"/>
      <c r="J1812" s="144">
        <f>ROUND(I1812*H1812,2)</f>
        <v>0</v>
      </c>
      <c r="K1812" s="140" t="s">
        <v>366</v>
      </c>
      <c r="L1812" s="33"/>
      <c r="M1812" s="145" t="s">
        <v>1</v>
      </c>
      <c r="N1812" s="146" t="s">
        <v>46</v>
      </c>
      <c r="P1812" s="147">
        <f>O1812*H1812</f>
        <v>0</v>
      </c>
      <c r="Q1812" s="147">
        <v>0</v>
      </c>
      <c r="R1812" s="147">
        <f>Q1812*H1812</f>
        <v>0</v>
      </c>
      <c r="S1812" s="147">
        <v>0</v>
      </c>
      <c r="T1812" s="148">
        <f>S1812*H1812</f>
        <v>0</v>
      </c>
      <c r="AR1812" s="149" t="s">
        <v>346</v>
      </c>
      <c r="AT1812" s="149" t="s">
        <v>311</v>
      </c>
      <c r="AU1812" s="149" t="s">
        <v>90</v>
      </c>
      <c r="AY1812" s="17" t="s">
        <v>309</v>
      </c>
      <c r="BE1812" s="150">
        <f>IF(N1812="základní",J1812,0)</f>
        <v>0</v>
      </c>
      <c r="BF1812" s="150">
        <f>IF(N1812="snížená",J1812,0)</f>
        <v>0</v>
      </c>
      <c r="BG1812" s="150">
        <f>IF(N1812="zákl. přenesená",J1812,0)</f>
        <v>0</v>
      </c>
      <c r="BH1812" s="150">
        <f>IF(N1812="sníž. přenesená",J1812,0)</f>
        <v>0</v>
      </c>
      <c r="BI1812" s="150">
        <f>IF(N1812="nulová",J1812,0)</f>
        <v>0</v>
      </c>
      <c r="BJ1812" s="17" t="s">
        <v>88</v>
      </c>
      <c r="BK1812" s="150">
        <f>ROUND(I1812*H1812,2)</f>
        <v>0</v>
      </c>
      <c r="BL1812" s="17" t="s">
        <v>346</v>
      </c>
      <c r="BM1812" s="149" t="s">
        <v>3855</v>
      </c>
    </row>
    <row r="1813" spans="2:65" s="1" customFormat="1" ht="68.25" x14ac:dyDescent="0.2">
      <c r="B1813" s="33"/>
      <c r="D1813" s="155" t="s">
        <v>318</v>
      </c>
      <c r="F1813" s="156" t="s">
        <v>3856</v>
      </c>
      <c r="I1813" s="153"/>
      <c r="L1813" s="33"/>
      <c r="M1813" s="154"/>
      <c r="T1813" s="57"/>
      <c r="AT1813" s="17" t="s">
        <v>318</v>
      </c>
      <c r="AU1813" s="17" t="s">
        <v>90</v>
      </c>
    </row>
    <row r="1814" spans="2:65" s="12" customFormat="1" x14ac:dyDescent="0.2">
      <c r="B1814" s="157"/>
      <c r="D1814" s="155" t="s">
        <v>455</v>
      </c>
      <c r="E1814" s="158" t="s">
        <v>1</v>
      </c>
      <c r="F1814" s="159" t="s">
        <v>3833</v>
      </c>
      <c r="H1814" s="160">
        <v>1476.297</v>
      </c>
      <c r="I1814" s="161"/>
      <c r="L1814" s="157"/>
      <c r="M1814" s="162"/>
      <c r="T1814" s="163"/>
      <c r="AT1814" s="158" t="s">
        <v>455</v>
      </c>
      <c r="AU1814" s="158" t="s">
        <v>90</v>
      </c>
      <c r="AV1814" s="12" t="s">
        <v>90</v>
      </c>
      <c r="AW1814" s="12" t="s">
        <v>37</v>
      </c>
      <c r="AX1814" s="12" t="s">
        <v>81</v>
      </c>
      <c r="AY1814" s="158" t="s">
        <v>309</v>
      </c>
    </row>
    <row r="1815" spans="2:65" s="12" customFormat="1" x14ac:dyDescent="0.2">
      <c r="B1815" s="157"/>
      <c r="D1815" s="155" t="s">
        <v>455</v>
      </c>
      <c r="E1815" s="158" t="s">
        <v>1</v>
      </c>
      <c r="F1815" s="159" t="s">
        <v>3834</v>
      </c>
      <c r="H1815" s="160">
        <v>79.8</v>
      </c>
      <c r="I1815" s="161"/>
      <c r="L1815" s="157"/>
      <c r="M1815" s="162"/>
      <c r="T1815" s="163"/>
      <c r="AT1815" s="158" t="s">
        <v>455</v>
      </c>
      <c r="AU1815" s="158" t="s">
        <v>90</v>
      </c>
      <c r="AV1815" s="12" t="s">
        <v>90</v>
      </c>
      <c r="AW1815" s="12" t="s">
        <v>37</v>
      </c>
      <c r="AX1815" s="12" t="s">
        <v>81</v>
      </c>
      <c r="AY1815" s="158" t="s">
        <v>309</v>
      </c>
    </row>
    <row r="1816" spans="2:65" s="13" customFormat="1" x14ac:dyDescent="0.2">
      <c r="B1816" s="164"/>
      <c r="D1816" s="155" t="s">
        <v>455</v>
      </c>
      <c r="E1816" s="165" t="s">
        <v>1</v>
      </c>
      <c r="F1816" s="166" t="s">
        <v>457</v>
      </c>
      <c r="H1816" s="167">
        <v>1556.097</v>
      </c>
      <c r="I1816" s="168"/>
      <c r="L1816" s="164"/>
      <c r="M1816" s="169"/>
      <c r="T1816" s="170"/>
      <c r="AT1816" s="165" t="s">
        <v>455</v>
      </c>
      <c r="AU1816" s="165" t="s">
        <v>90</v>
      </c>
      <c r="AV1816" s="13" t="s">
        <v>120</v>
      </c>
      <c r="AW1816" s="13" t="s">
        <v>37</v>
      </c>
      <c r="AX1816" s="13" t="s">
        <v>88</v>
      </c>
      <c r="AY1816" s="165" t="s">
        <v>309</v>
      </c>
    </row>
    <row r="1817" spans="2:65" s="1" customFormat="1" ht="16.5" customHeight="1" x14ac:dyDescent="0.2">
      <c r="B1817" s="137"/>
      <c r="C1817" s="138" t="s">
        <v>3857</v>
      </c>
      <c r="D1817" s="138" t="s">
        <v>311</v>
      </c>
      <c r="E1817" s="139" t="s">
        <v>3858</v>
      </c>
      <c r="F1817" s="140" t="s">
        <v>3859</v>
      </c>
      <c r="G1817" s="141" t="s">
        <v>434</v>
      </c>
      <c r="H1817" s="142">
        <v>1034.443</v>
      </c>
      <c r="I1817" s="143"/>
      <c r="J1817" s="144">
        <f>ROUND(I1817*H1817,2)</f>
        <v>0</v>
      </c>
      <c r="K1817" s="140" t="s">
        <v>610</v>
      </c>
      <c r="L1817" s="33"/>
      <c r="M1817" s="145" t="s">
        <v>1</v>
      </c>
      <c r="N1817" s="146" t="s">
        <v>46</v>
      </c>
      <c r="P1817" s="147">
        <f>O1817*H1817</f>
        <v>0</v>
      </c>
      <c r="Q1817" s="147">
        <v>9.0000000000000006E-5</v>
      </c>
      <c r="R1817" s="147">
        <f>Q1817*H1817</f>
        <v>9.3099870000000001E-2</v>
      </c>
      <c r="S1817" s="147">
        <v>0</v>
      </c>
      <c r="T1817" s="148">
        <f>S1817*H1817</f>
        <v>0</v>
      </c>
      <c r="AR1817" s="149" t="s">
        <v>120</v>
      </c>
      <c r="AT1817" s="149" t="s">
        <v>311</v>
      </c>
      <c r="AU1817" s="149" t="s">
        <v>90</v>
      </c>
      <c r="AY1817" s="17" t="s">
        <v>309</v>
      </c>
      <c r="BE1817" s="150">
        <f>IF(N1817="základní",J1817,0)</f>
        <v>0</v>
      </c>
      <c r="BF1817" s="150">
        <f>IF(N1817="snížená",J1817,0)</f>
        <v>0</v>
      </c>
      <c r="BG1817" s="150">
        <f>IF(N1817="zákl. přenesená",J1817,0)</f>
        <v>0</v>
      </c>
      <c r="BH1817" s="150">
        <f>IF(N1817="sníž. přenesená",J1817,0)</f>
        <v>0</v>
      </c>
      <c r="BI1817" s="150">
        <f>IF(N1817="nulová",J1817,0)</f>
        <v>0</v>
      </c>
      <c r="BJ1817" s="17" t="s">
        <v>88</v>
      </c>
      <c r="BK1817" s="150">
        <f>ROUND(I1817*H1817,2)</f>
        <v>0</v>
      </c>
      <c r="BL1817" s="17" t="s">
        <v>120</v>
      </c>
      <c r="BM1817" s="149" t="s">
        <v>3860</v>
      </c>
    </row>
    <row r="1818" spans="2:65" s="1" customFormat="1" x14ac:dyDescent="0.2">
      <c r="B1818" s="33"/>
      <c r="D1818" s="151" t="s">
        <v>316</v>
      </c>
      <c r="F1818" s="152" t="s">
        <v>3861</v>
      </c>
      <c r="I1818" s="153"/>
      <c r="L1818" s="33"/>
      <c r="M1818" s="154"/>
      <c r="T1818" s="57"/>
      <c r="AT1818" s="17" t="s">
        <v>316</v>
      </c>
      <c r="AU1818" s="17" t="s">
        <v>90</v>
      </c>
    </row>
    <row r="1819" spans="2:65" s="12" customFormat="1" x14ac:dyDescent="0.2">
      <c r="B1819" s="157"/>
      <c r="D1819" s="155" t="s">
        <v>455</v>
      </c>
      <c r="F1819" s="159" t="s">
        <v>3862</v>
      </c>
      <c r="H1819" s="160">
        <v>1034.443</v>
      </c>
      <c r="I1819" s="161"/>
      <c r="L1819" s="157"/>
      <c r="M1819" s="162"/>
      <c r="T1819" s="163"/>
      <c r="AT1819" s="158" t="s">
        <v>455</v>
      </c>
      <c r="AU1819" s="158" t="s">
        <v>90</v>
      </c>
      <c r="AV1819" s="12" t="s">
        <v>90</v>
      </c>
      <c r="AW1819" s="12" t="s">
        <v>3</v>
      </c>
      <c r="AX1819" s="12" t="s">
        <v>88</v>
      </c>
      <c r="AY1819" s="158" t="s">
        <v>309</v>
      </c>
    </row>
    <row r="1820" spans="2:65" s="1" customFormat="1" ht="24.2" customHeight="1" x14ac:dyDescent="0.2">
      <c r="B1820" s="137"/>
      <c r="C1820" s="138" t="s">
        <v>3863</v>
      </c>
      <c r="D1820" s="138" t="s">
        <v>311</v>
      </c>
      <c r="E1820" s="139" t="s">
        <v>3864</v>
      </c>
      <c r="F1820" s="140" t="s">
        <v>3865</v>
      </c>
      <c r="G1820" s="141" t="s">
        <v>360</v>
      </c>
      <c r="H1820" s="142">
        <v>1923.6010000000001</v>
      </c>
      <c r="I1820" s="143"/>
      <c r="J1820" s="144">
        <f>ROUND(I1820*H1820,2)</f>
        <v>0</v>
      </c>
      <c r="K1820" s="140" t="s">
        <v>610</v>
      </c>
      <c r="L1820" s="33"/>
      <c r="M1820" s="145" t="s">
        <v>1</v>
      </c>
      <c r="N1820" s="146" t="s">
        <v>46</v>
      </c>
      <c r="P1820" s="147">
        <f>O1820*H1820</f>
        <v>0</v>
      </c>
      <c r="Q1820" s="147">
        <v>5.0000000000000001E-3</v>
      </c>
      <c r="R1820" s="147">
        <f>Q1820*H1820</f>
        <v>9.6180050000000001</v>
      </c>
      <c r="S1820" s="147">
        <v>0</v>
      </c>
      <c r="T1820" s="148">
        <f>S1820*H1820</f>
        <v>0</v>
      </c>
      <c r="AR1820" s="149" t="s">
        <v>346</v>
      </c>
      <c r="AT1820" s="149" t="s">
        <v>311</v>
      </c>
      <c r="AU1820" s="149" t="s">
        <v>90</v>
      </c>
      <c r="AY1820" s="17" t="s">
        <v>309</v>
      </c>
      <c r="BE1820" s="150">
        <f>IF(N1820="základní",J1820,0)</f>
        <v>0</v>
      </c>
      <c r="BF1820" s="150">
        <f>IF(N1820="snížená",J1820,0)</f>
        <v>0</v>
      </c>
      <c r="BG1820" s="150">
        <f>IF(N1820="zákl. přenesená",J1820,0)</f>
        <v>0</v>
      </c>
      <c r="BH1820" s="150">
        <f>IF(N1820="sníž. přenesená",J1820,0)</f>
        <v>0</v>
      </c>
      <c r="BI1820" s="150">
        <f>IF(N1820="nulová",J1820,0)</f>
        <v>0</v>
      </c>
      <c r="BJ1820" s="17" t="s">
        <v>88</v>
      </c>
      <c r="BK1820" s="150">
        <f>ROUND(I1820*H1820,2)</f>
        <v>0</v>
      </c>
      <c r="BL1820" s="17" t="s">
        <v>346</v>
      </c>
      <c r="BM1820" s="149" t="s">
        <v>3866</v>
      </c>
    </row>
    <row r="1821" spans="2:65" s="1" customFormat="1" x14ac:dyDescent="0.2">
      <c r="B1821" s="33"/>
      <c r="D1821" s="151" t="s">
        <v>316</v>
      </c>
      <c r="F1821" s="152" t="s">
        <v>3867</v>
      </c>
      <c r="I1821" s="153"/>
      <c r="L1821" s="33"/>
      <c r="M1821" s="154"/>
      <c r="T1821" s="57"/>
      <c r="AT1821" s="17" t="s">
        <v>316</v>
      </c>
      <c r="AU1821" s="17" t="s">
        <v>90</v>
      </c>
    </row>
    <row r="1822" spans="2:65" s="1" customFormat="1" ht="19.5" x14ac:dyDescent="0.2">
      <c r="B1822" s="33"/>
      <c r="D1822" s="155" t="s">
        <v>318</v>
      </c>
      <c r="F1822" s="156" t="s">
        <v>3868</v>
      </c>
      <c r="I1822" s="153"/>
      <c r="L1822" s="33"/>
      <c r="M1822" s="154"/>
      <c r="T1822" s="57"/>
      <c r="AT1822" s="17" t="s">
        <v>318</v>
      </c>
      <c r="AU1822" s="17" t="s">
        <v>90</v>
      </c>
    </row>
    <row r="1823" spans="2:65" s="12" customFormat="1" x14ac:dyDescent="0.2">
      <c r="B1823" s="157"/>
      <c r="D1823" s="155" t="s">
        <v>455</v>
      </c>
      <c r="E1823" s="158" t="s">
        <v>1</v>
      </c>
      <c r="F1823" s="159" t="s">
        <v>1835</v>
      </c>
      <c r="H1823" s="160">
        <v>246.012</v>
      </c>
      <c r="I1823" s="161"/>
      <c r="L1823" s="157"/>
      <c r="M1823" s="162"/>
      <c r="T1823" s="163"/>
      <c r="AT1823" s="158" t="s">
        <v>455</v>
      </c>
      <c r="AU1823" s="158" t="s">
        <v>90</v>
      </c>
      <c r="AV1823" s="12" t="s">
        <v>90</v>
      </c>
      <c r="AW1823" s="12" t="s">
        <v>37</v>
      </c>
      <c r="AX1823" s="12" t="s">
        <v>81</v>
      </c>
      <c r="AY1823" s="158" t="s">
        <v>309</v>
      </c>
    </row>
    <row r="1824" spans="2:65" s="12" customFormat="1" x14ac:dyDescent="0.2">
      <c r="B1824" s="157"/>
      <c r="D1824" s="155" t="s">
        <v>455</v>
      </c>
      <c r="E1824" s="158" t="s">
        <v>1</v>
      </c>
      <c r="F1824" s="159" t="s">
        <v>1840</v>
      </c>
      <c r="H1824" s="160">
        <v>1677.5889999999999</v>
      </c>
      <c r="I1824" s="161"/>
      <c r="L1824" s="157"/>
      <c r="M1824" s="162"/>
      <c r="T1824" s="163"/>
      <c r="AT1824" s="158" t="s">
        <v>455</v>
      </c>
      <c r="AU1824" s="158" t="s">
        <v>90</v>
      </c>
      <c r="AV1824" s="12" t="s">
        <v>90</v>
      </c>
      <c r="AW1824" s="12" t="s">
        <v>37</v>
      </c>
      <c r="AX1824" s="12" t="s">
        <v>81</v>
      </c>
      <c r="AY1824" s="158" t="s">
        <v>309</v>
      </c>
    </row>
    <row r="1825" spans="2:65" s="13" customFormat="1" x14ac:dyDescent="0.2">
      <c r="B1825" s="164"/>
      <c r="D1825" s="155" t="s">
        <v>455</v>
      </c>
      <c r="E1825" s="165" t="s">
        <v>1</v>
      </c>
      <c r="F1825" s="166" t="s">
        <v>457</v>
      </c>
      <c r="H1825" s="167">
        <v>1923.6010000000001</v>
      </c>
      <c r="I1825" s="168"/>
      <c r="L1825" s="164"/>
      <c r="M1825" s="169"/>
      <c r="T1825" s="170"/>
      <c r="AT1825" s="165" t="s">
        <v>455</v>
      </c>
      <c r="AU1825" s="165" t="s">
        <v>90</v>
      </c>
      <c r="AV1825" s="13" t="s">
        <v>120</v>
      </c>
      <c r="AW1825" s="13" t="s">
        <v>37</v>
      </c>
      <c r="AX1825" s="13" t="s">
        <v>88</v>
      </c>
      <c r="AY1825" s="165" t="s">
        <v>309</v>
      </c>
    </row>
    <row r="1826" spans="2:65" s="1" customFormat="1" ht="16.5" customHeight="1" x14ac:dyDescent="0.2">
      <c r="B1826" s="137"/>
      <c r="C1826" s="182" t="s">
        <v>3869</v>
      </c>
      <c r="D1826" s="182" t="s">
        <v>643</v>
      </c>
      <c r="E1826" s="183" t="s">
        <v>3870</v>
      </c>
      <c r="F1826" s="184" t="s">
        <v>3871</v>
      </c>
      <c r="G1826" s="185" t="s">
        <v>360</v>
      </c>
      <c r="H1826" s="186">
        <v>2115.9609999999998</v>
      </c>
      <c r="I1826" s="187"/>
      <c r="J1826" s="188">
        <f>ROUND(I1826*H1826,2)</f>
        <v>0</v>
      </c>
      <c r="K1826" s="184" t="s">
        <v>366</v>
      </c>
      <c r="L1826" s="189"/>
      <c r="M1826" s="190" t="s">
        <v>1</v>
      </c>
      <c r="N1826" s="191" t="s">
        <v>46</v>
      </c>
      <c r="P1826" s="147">
        <f>O1826*H1826</f>
        <v>0</v>
      </c>
      <c r="Q1826" s="147">
        <v>3.5400000000000001E-2</v>
      </c>
      <c r="R1826" s="147">
        <f>Q1826*H1826</f>
        <v>74.9050194</v>
      </c>
      <c r="S1826" s="147">
        <v>0</v>
      </c>
      <c r="T1826" s="148">
        <f>S1826*H1826</f>
        <v>0</v>
      </c>
      <c r="AR1826" s="149" t="s">
        <v>385</v>
      </c>
      <c r="AT1826" s="149" t="s">
        <v>643</v>
      </c>
      <c r="AU1826" s="149" t="s">
        <v>90</v>
      </c>
      <c r="AY1826" s="17" t="s">
        <v>309</v>
      </c>
      <c r="BE1826" s="150">
        <f>IF(N1826="základní",J1826,0)</f>
        <v>0</v>
      </c>
      <c r="BF1826" s="150">
        <f>IF(N1826="snížená",J1826,0)</f>
        <v>0</v>
      </c>
      <c r="BG1826" s="150">
        <f>IF(N1826="zákl. přenesená",J1826,0)</f>
        <v>0</v>
      </c>
      <c r="BH1826" s="150">
        <f>IF(N1826="sníž. přenesená",J1826,0)</f>
        <v>0</v>
      </c>
      <c r="BI1826" s="150">
        <f>IF(N1826="nulová",J1826,0)</f>
        <v>0</v>
      </c>
      <c r="BJ1826" s="17" t="s">
        <v>88</v>
      </c>
      <c r="BK1826" s="150">
        <f>ROUND(I1826*H1826,2)</f>
        <v>0</v>
      </c>
      <c r="BL1826" s="17" t="s">
        <v>346</v>
      </c>
      <c r="BM1826" s="149" t="s">
        <v>3872</v>
      </c>
    </row>
    <row r="1827" spans="2:65" s="1" customFormat="1" ht="48.75" x14ac:dyDescent="0.2">
      <c r="B1827" s="33"/>
      <c r="D1827" s="155" t="s">
        <v>318</v>
      </c>
      <c r="F1827" s="156" t="s">
        <v>3873</v>
      </c>
      <c r="I1827" s="153"/>
      <c r="L1827" s="33"/>
      <c r="M1827" s="154"/>
      <c r="T1827" s="57"/>
      <c r="AT1827" s="17" t="s">
        <v>318</v>
      </c>
      <c r="AU1827" s="17" t="s">
        <v>90</v>
      </c>
    </row>
    <row r="1828" spans="2:65" s="12" customFormat="1" x14ac:dyDescent="0.2">
      <c r="B1828" s="157"/>
      <c r="D1828" s="155" t="s">
        <v>455</v>
      </c>
      <c r="F1828" s="159" t="s">
        <v>3874</v>
      </c>
      <c r="H1828" s="160">
        <v>2115.9609999999998</v>
      </c>
      <c r="I1828" s="161"/>
      <c r="L1828" s="157"/>
      <c r="M1828" s="162"/>
      <c r="T1828" s="163"/>
      <c r="AT1828" s="158" t="s">
        <v>455</v>
      </c>
      <c r="AU1828" s="158" t="s">
        <v>90</v>
      </c>
      <c r="AV1828" s="12" t="s">
        <v>90</v>
      </c>
      <c r="AW1828" s="12" t="s">
        <v>3</v>
      </c>
      <c r="AX1828" s="12" t="s">
        <v>88</v>
      </c>
      <c r="AY1828" s="158" t="s">
        <v>309</v>
      </c>
    </row>
    <row r="1829" spans="2:65" s="1" customFormat="1" ht="24.2" customHeight="1" x14ac:dyDescent="0.2">
      <c r="B1829" s="137"/>
      <c r="C1829" s="138" t="s">
        <v>3875</v>
      </c>
      <c r="D1829" s="138" t="s">
        <v>311</v>
      </c>
      <c r="E1829" s="139" t="s">
        <v>3876</v>
      </c>
      <c r="F1829" s="140" t="s">
        <v>3877</v>
      </c>
      <c r="G1829" s="141" t="s">
        <v>360</v>
      </c>
      <c r="H1829" s="142">
        <v>195.64</v>
      </c>
      <c r="I1829" s="143"/>
      <c r="J1829" s="144">
        <f>ROUND(I1829*H1829,2)</f>
        <v>0</v>
      </c>
      <c r="K1829" s="140" t="s">
        <v>366</v>
      </c>
      <c r="L1829" s="33"/>
      <c r="M1829" s="145" t="s">
        <v>1</v>
      </c>
      <c r="N1829" s="146" t="s">
        <v>46</v>
      </c>
      <c r="P1829" s="147">
        <f>O1829*H1829</f>
        <v>0</v>
      </c>
      <c r="Q1829" s="147">
        <v>5.0000000000000001E-3</v>
      </c>
      <c r="R1829" s="147">
        <f>Q1829*H1829</f>
        <v>0.97819999999999996</v>
      </c>
      <c r="S1829" s="147">
        <v>0</v>
      </c>
      <c r="T1829" s="148">
        <f>S1829*H1829</f>
        <v>0</v>
      </c>
      <c r="AR1829" s="149" t="s">
        <v>346</v>
      </c>
      <c r="AT1829" s="149" t="s">
        <v>311</v>
      </c>
      <c r="AU1829" s="149" t="s">
        <v>90</v>
      </c>
      <c r="AY1829" s="17" t="s">
        <v>309</v>
      </c>
      <c r="BE1829" s="150">
        <f>IF(N1829="základní",J1829,0)</f>
        <v>0</v>
      </c>
      <c r="BF1829" s="150">
        <f>IF(N1829="snížená",J1829,0)</f>
        <v>0</v>
      </c>
      <c r="BG1829" s="150">
        <f>IF(N1829="zákl. přenesená",J1829,0)</f>
        <v>0</v>
      </c>
      <c r="BH1829" s="150">
        <f>IF(N1829="sníž. přenesená",J1829,0)</f>
        <v>0</v>
      </c>
      <c r="BI1829" s="150">
        <f>IF(N1829="nulová",J1829,0)</f>
        <v>0</v>
      </c>
      <c r="BJ1829" s="17" t="s">
        <v>88</v>
      </c>
      <c r="BK1829" s="150">
        <f>ROUND(I1829*H1829,2)</f>
        <v>0</v>
      </c>
      <c r="BL1829" s="17" t="s">
        <v>346</v>
      </c>
      <c r="BM1829" s="149" t="s">
        <v>3878</v>
      </c>
    </row>
    <row r="1830" spans="2:65" s="1" customFormat="1" ht="39" x14ac:dyDescent="0.2">
      <c r="B1830" s="33"/>
      <c r="D1830" s="155" t="s">
        <v>318</v>
      </c>
      <c r="F1830" s="156" t="s">
        <v>1921</v>
      </c>
      <c r="I1830" s="153"/>
      <c r="L1830" s="33"/>
      <c r="M1830" s="154"/>
      <c r="T1830" s="57"/>
      <c r="AT1830" s="17" t="s">
        <v>318</v>
      </c>
      <c r="AU1830" s="17" t="s">
        <v>90</v>
      </c>
    </row>
    <row r="1831" spans="2:65" s="12" customFormat="1" x14ac:dyDescent="0.2">
      <c r="B1831" s="157"/>
      <c r="D1831" s="155" t="s">
        <v>455</v>
      </c>
      <c r="E1831" s="158" t="s">
        <v>1</v>
      </c>
      <c r="F1831" s="159" t="s">
        <v>1839</v>
      </c>
      <c r="H1831" s="160">
        <v>195.64</v>
      </c>
      <c r="I1831" s="161"/>
      <c r="L1831" s="157"/>
      <c r="M1831" s="162"/>
      <c r="T1831" s="163"/>
      <c r="AT1831" s="158" t="s">
        <v>455</v>
      </c>
      <c r="AU1831" s="158" t="s">
        <v>90</v>
      </c>
      <c r="AV1831" s="12" t="s">
        <v>90</v>
      </c>
      <c r="AW1831" s="12" t="s">
        <v>37</v>
      </c>
      <c r="AX1831" s="12" t="s">
        <v>81</v>
      </c>
      <c r="AY1831" s="158" t="s">
        <v>309</v>
      </c>
    </row>
    <row r="1832" spans="2:65" s="13" customFormat="1" x14ac:dyDescent="0.2">
      <c r="B1832" s="164"/>
      <c r="D1832" s="155" t="s">
        <v>455</v>
      </c>
      <c r="E1832" s="165" t="s">
        <v>1</v>
      </c>
      <c r="F1832" s="166" t="s">
        <v>457</v>
      </c>
      <c r="H1832" s="167">
        <v>195.64</v>
      </c>
      <c r="I1832" s="168"/>
      <c r="L1832" s="164"/>
      <c r="M1832" s="169"/>
      <c r="T1832" s="170"/>
      <c r="AT1832" s="165" t="s">
        <v>455</v>
      </c>
      <c r="AU1832" s="165" t="s">
        <v>90</v>
      </c>
      <c r="AV1832" s="13" t="s">
        <v>120</v>
      </c>
      <c r="AW1832" s="13" t="s">
        <v>37</v>
      </c>
      <c r="AX1832" s="13" t="s">
        <v>88</v>
      </c>
      <c r="AY1832" s="165" t="s">
        <v>309</v>
      </c>
    </row>
    <row r="1833" spans="2:65" s="1" customFormat="1" ht="24.2" customHeight="1" x14ac:dyDescent="0.2">
      <c r="B1833" s="137"/>
      <c r="C1833" s="138" t="s">
        <v>3879</v>
      </c>
      <c r="D1833" s="138" t="s">
        <v>311</v>
      </c>
      <c r="E1833" s="139" t="s">
        <v>3880</v>
      </c>
      <c r="F1833" s="140" t="s">
        <v>3881</v>
      </c>
      <c r="G1833" s="141" t="s">
        <v>360</v>
      </c>
      <c r="H1833" s="142">
        <v>186.52799999999999</v>
      </c>
      <c r="I1833" s="143"/>
      <c r="J1833" s="144">
        <f>ROUND(I1833*H1833,2)</f>
        <v>0</v>
      </c>
      <c r="K1833" s="140" t="s">
        <v>366</v>
      </c>
      <c r="L1833" s="33"/>
      <c r="M1833" s="145" t="s">
        <v>1</v>
      </c>
      <c r="N1833" s="146" t="s">
        <v>46</v>
      </c>
      <c r="P1833" s="147">
        <f>O1833*H1833</f>
        <v>0</v>
      </c>
      <c r="Q1833" s="147">
        <v>5.8700000000000002E-3</v>
      </c>
      <c r="R1833" s="147">
        <f>Q1833*H1833</f>
        <v>1.09491936</v>
      </c>
      <c r="S1833" s="147">
        <v>0</v>
      </c>
      <c r="T1833" s="148">
        <f>S1833*H1833</f>
        <v>0</v>
      </c>
      <c r="AR1833" s="149" t="s">
        <v>346</v>
      </c>
      <c r="AT1833" s="149" t="s">
        <v>311</v>
      </c>
      <c r="AU1833" s="149" t="s">
        <v>90</v>
      </c>
      <c r="AY1833" s="17" t="s">
        <v>309</v>
      </c>
      <c r="BE1833" s="150">
        <f>IF(N1833="základní",J1833,0)</f>
        <v>0</v>
      </c>
      <c r="BF1833" s="150">
        <f>IF(N1833="snížená",J1833,0)</f>
        <v>0</v>
      </c>
      <c r="BG1833" s="150">
        <f>IF(N1833="zákl. přenesená",J1833,0)</f>
        <v>0</v>
      </c>
      <c r="BH1833" s="150">
        <f>IF(N1833="sníž. přenesená",J1833,0)</f>
        <v>0</v>
      </c>
      <c r="BI1833" s="150">
        <f>IF(N1833="nulová",J1833,0)</f>
        <v>0</v>
      </c>
      <c r="BJ1833" s="17" t="s">
        <v>88</v>
      </c>
      <c r="BK1833" s="150">
        <f>ROUND(I1833*H1833,2)</f>
        <v>0</v>
      </c>
      <c r="BL1833" s="17" t="s">
        <v>346</v>
      </c>
      <c r="BM1833" s="149" t="s">
        <v>3882</v>
      </c>
    </row>
    <row r="1834" spans="2:65" s="1" customFormat="1" ht="48.75" x14ac:dyDescent="0.2">
      <c r="B1834" s="33"/>
      <c r="D1834" s="155" t="s">
        <v>318</v>
      </c>
      <c r="F1834" s="156" t="s">
        <v>3883</v>
      </c>
      <c r="I1834" s="153"/>
      <c r="L1834" s="33"/>
      <c r="M1834" s="154"/>
      <c r="T1834" s="57"/>
      <c r="AT1834" s="17" t="s">
        <v>318</v>
      </c>
      <c r="AU1834" s="17" t="s">
        <v>90</v>
      </c>
    </row>
    <row r="1835" spans="2:65" s="14" customFormat="1" x14ac:dyDescent="0.2">
      <c r="B1835" s="176"/>
      <c r="D1835" s="155" t="s">
        <v>455</v>
      </c>
      <c r="E1835" s="177" t="s">
        <v>1</v>
      </c>
      <c r="F1835" s="178" t="s">
        <v>3884</v>
      </c>
      <c r="H1835" s="177" t="s">
        <v>1</v>
      </c>
      <c r="I1835" s="179"/>
      <c r="L1835" s="176"/>
      <c r="M1835" s="180"/>
      <c r="T1835" s="181"/>
      <c r="AT1835" s="177" t="s">
        <v>455</v>
      </c>
      <c r="AU1835" s="177" t="s">
        <v>90</v>
      </c>
      <c r="AV1835" s="14" t="s">
        <v>88</v>
      </c>
      <c r="AW1835" s="14" t="s">
        <v>37</v>
      </c>
      <c r="AX1835" s="14" t="s">
        <v>81</v>
      </c>
      <c r="AY1835" s="177" t="s">
        <v>309</v>
      </c>
    </row>
    <row r="1836" spans="2:65" s="12" customFormat="1" x14ac:dyDescent="0.2">
      <c r="B1836" s="157"/>
      <c r="D1836" s="155" t="s">
        <v>455</v>
      </c>
      <c r="E1836" s="158" t="s">
        <v>1</v>
      </c>
      <c r="F1836" s="159" t="s">
        <v>3885</v>
      </c>
      <c r="H1836" s="160">
        <v>76.41</v>
      </c>
      <c r="I1836" s="161"/>
      <c r="L1836" s="157"/>
      <c r="M1836" s="162"/>
      <c r="T1836" s="163"/>
      <c r="AT1836" s="158" t="s">
        <v>455</v>
      </c>
      <c r="AU1836" s="158" t="s">
        <v>90</v>
      </c>
      <c r="AV1836" s="12" t="s">
        <v>90</v>
      </c>
      <c r="AW1836" s="12" t="s">
        <v>37</v>
      </c>
      <c r="AX1836" s="12" t="s">
        <v>81</v>
      </c>
      <c r="AY1836" s="158" t="s">
        <v>309</v>
      </c>
    </row>
    <row r="1837" spans="2:65" s="12" customFormat="1" x14ac:dyDescent="0.2">
      <c r="B1837" s="157"/>
      <c r="D1837" s="155" t="s">
        <v>455</v>
      </c>
      <c r="E1837" s="158" t="s">
        <v>1</v>
      </c>
      <c r="F1837" s="159" t="s">
        <v>3886</v>
      </c>
      <c r="H1837" s="160">
        <v>78.262</v>
      </c>
      <c r="I1837" s="161"/>
      <c r="L1837" s="157"/>
      <c r="M1837" s="162"/>
      <c r="T1837" s="163"/>
      <c r="AT1837" s="158" t="s">
        <v>455</v>
      </c>
      <c r="AU1837" s="158" t="s">
        <v>90</v>
      </c>
      <c r="AV1837" s="12" t="s">
        <v>90</v>
      </c>
      <c r="AW1837" s="12" t="s">
        <v>37</v>
      </c>
      <c r="AX1837" s="12" t="s">
        <v>81</v>
      </c>
      <c r="AY1837" s="158" t="s">
        <v>309</v>
      </c>
    </row>
    <row r="1838" spans="2:65" s="12" customFormat="1" x14ac:dyDescent="0.2">
      <c r="B1838" s="157"/>
      <c r="D1838" s="155" t="s">
        <v>455</v>
      </c>
      <c r="E1838" s="158" t="s">
        <v>1</v>
      </c>
      <c r="F1838" s="159" t="s">
        <v>3887</v>
      </c>
      <c r="H1838" s="160">
        <v>31.856000000000002</v>
      </c>
      <c r="I1838" s="161"/>
      <c r="L1838" s="157"/>
      <c r="M1838" s="162"/>
      <c r="T1838" s="163"/>
      <c r="AT1838" s="158" t="s">
        <v>455</v>
      </c>
      <c r="AU1838" s="158" t="s">
        <v>90</v>
      </c>
      <c r="AV1838" s="12" t="s">
        <v>90</v>
      </c>
      <c r="AW1838" s="12" t="s">
        <v>37</v>
      </c>
      <c r="AX1838" s="12" t="s">
        <v>81</v>
      </c>
      <c r="AY1838" s="158" t="s">
        <v>309</v>
      </c>
    </row>
    <row r="1839" spans="2:65" s="13" customFormat="1" x14ac:dyDescent="0.2">
      <c r="B1839" s="164"/>
      <c r="D1839" s="155" t="s">
        <v>455</v>
      </c>
      <c r="E1839" s="165" t="s">
        <v>1</v>
      </c>
      <c r="F1839" s="166" t="s">
        <v>457</v>
      </c>
      <c r="H1839" s="167">
        <v>186.52799999999999</v>
      </c>
      <c r="I1839" s="168"/>
      <c r="L1839" s="164"/>
      <c r="M1839" s="169"/>
      <c r="T1839" s="170"/>
      <c r="AT1839" s="165" t="s">
        <v>455</v>
      </c>
      <c r="AU1839" s="165" t="s">
        <v>90</v>
      </c>
      <c r="AV1839" s="13" t="s">
        <v>120</v>
      </c>
      <c r="AW1839" s="13" t="s">
        <v>37</v>
      </c>
      <c r="AX1839" s="13" t="s">
        <v>88</v>
      </c>
      <c r="AY1839" s="165" t="s">
        <v>309</v>
      </c>
    </row>
    <row r="1840" spans="2:65" s="1" customFormat="1" ht="21.75" customHeight="1" x14ac:dyDescent="0.2">
      <c r="B1840" s="137"/>
      <c r="C1840" s="138" t="s">
        <v>3888</v>
      </c>
      <c r="D1840" s="138" t="s">
        <v>311</v>
      </c>
      <c r="E1840" s="139" t="s">
        <v>3889</v>
      </c>
      <c r="F1840" s="140" t="s">
        <v>3890</v>
      </c>
      <c r="G1840" s="141" t="s">
        <v>360</v>
      </c>
      <c r="H1840" s="142">
        <v>2119.241</v>
      </c>
      <c r="I1840" s="143"/>
      <c r="J1840" s="144">
        <f>ROUND(I1840*H1840,2)</f>
        <v>0</v>
      </c>
      <c r="K1840" s="140" t="s">
        <v>366</v>
      </c>
      <c r="L1840" s="33"/>
      <c r="M1840" s="145" t="s">
        <v>1</v>
      </c>
      <c r="N1840" s="146" t="s">
        <v>46</v>
      </c>
      <c r="P1840" s="147">
        <f>O1840*H1840</f>
        <v>0</v>
      </c>
      <c r="Q1840" s="147">
        <v>0</v>
      </c>
      <c r="R1840" s="147">
        <f>Q1840*H1840</f>
        <v>0</v>
      </c>
      <c r="S1840" s="147">
        <v>0</v>
      </c>
      <c r="T1840" s="148">
        <f>S1840*H1840</f>
        <v>0</v>
      </c>
      <c r="AR1840" s="149" t="s">
        <v>346</v>
      </c>
      <c r="AT1840" s="149" t="s">
        <v>311</v>
      </c>
      <c r="AU1840" s="149" t="s">
        <v>90</v>
      </c>
      <c r="AY1840" s="17" t="s">
        <v>309</v>
      </c>
      <c r="BE1840" s="150">
        <f>IF(N1840="základní",J1840,0)</f>
        <v>0</v>
      </c>
      <c r="BF1840" s="150">
        <f>IF(N1840="snížená",J1840,0)</f>
        <v>0</v>
      </c>
      <c r="BG1840" s="150">
        <f>IF(N1840="zákl. přenesená",J1840,0)</f>
        <v>0</v>
      </c>
      <c r="BH1840" s="150">
        <f>IF(N1840="sníž. přenesená",J1840,0)</f>
        <v>0</v>
      </c>
      <c r="BI1840" s="150">
        <f>IF(N1840="nulová",J1840,0)</f>
        <v>0</v>
      </c>
      <c r="BJ1840" s="17" t="s">
        <v>88</v>
      </c>
      <c r="BK1840" s="150">
        <f>ROUND(I1840*H1840,2)</f>
        <v>0</v>
      </c>
      <c r="BL1840" s="17" t="s">
        <v>346</v>
      </c>
      <c r="BM1840" s="149" t="s">
        <v>3891</v>
      </c>
    </row>
    <row r="1841" spans="2:65" s="1" customFormat="1" ht="68.25" x14ac:dyDescent="0.2">
      <c r="B1841" s="33"/>
      <c r="D1841" s="155" t="s">
        <v>318</v>
      </c>
      <c r="F1841" s="156" t="s">
        <v>3892</v>
      </c>
      <c r="I1841" s="153"/>
      <c r="L1841" s="33"/>
      <c r="M1841" s="154"/>
      <c r="T1841" s="57"/>
      <c r="AT1841" s="17" t="s">
        <v>318</v>
      </c>
      <c r="AU1841" s="17" t="s">
        <v>90</v>
      </c>
    </row>
    <row r="1842" spans="2:65" s="1" customFormat="1" ht="21.75" customHeight="1" x14ac:dyDescent="0.2">
      <c r="B1842" s="137"/>
      <c r="C1842" s="138" t="s">
        <v>3893</v>
      </c>
      <c r="D1842" s="138" t="s">
        <v>311</v>
      </c>
      <c r="E1842" s="139" t="s">
        <v>3894</v>
      </c>
      <c r="F1842" s="140" t="s">
        <v>3895</v>
      </c>
      <c r="G1842" s="141" t="s">
        <v>391</v>
      </c>
      <c r="H1842" s="142">
        <v>119.212</v>
      </c>
      <c r="I1842" s="143"/>
      <c r="J1842" s="144">
        <f>ROUND(I1842*H1842,2)</f>
        <v>0</v>
      </c>
      <c r="K1842" s="140" t="s">
        <v>610</v>
      </c>
      <c r="L1842" s="33"/>
      <c r="M1842" s="145" t="s">
        <v>1</v>
      </c>
      <c r="N1842" s="146" t="s">
        <v>46</v>
      </c>
      <c r="P1842" s="147">
        <f>O1842*H1842</f>
        <v>0</v>
      </c>
      <c r="Q1842" s="147">
        <v>0</v>
      </c>
      <c r="R1842" s="147">
        <f>Q1842*H1842</f>
        <v>0</v>
      </c>
      <c r="S1842" s="147">
        <v>0</v>
      </c>
      <c r="T1842" s="148">
        <f>S1842*H1842</f>
        <v>0</v>
      </c>
      <c r="AR1842" s="149" t="s">
        <v>346</v>
      </c>
      <c r="AT1842" s="149" t="s">
        <v>311</v>
      </c>
      <c r="AU1842" s="149" t="s">
        <v>90</v>
      </c>
      <c r="AY1842" s="17" t="s">
        <v>309</v>
      </c>
      <c r="BE1842" s="150">
        <f>IF(N1842="základní",J1842,0)</f>
        <v>0</v>
      </c>
      <c r="BF1842" s="150">
        <f>IF(N1842="snížená",J1842,0)</f>
        <v>0</v>
      </c>
      <c r="BG1842" s="150">
        <f>IF(N1842="zákl. přenesená",J1842,0)</f>
        <v>0</v>
      </c>
      <c r="BH1842" s="150">
        <f>IF(N1842="sníž. přenesená",J1842,0)</f>
        <v>0</v>
      </c>
      <c r="BI1842" s="150">
        <f>IF(N1842="nulová",J1842,0)</f>
        <v>0</v>
      </c>
      <c r="BJ1842" s="17" t="s">
        <v>88</v>
      </c>
      <c r="BK1842" s="150">
        <f>ROUND(I1842*H1842,2)</f>
        <v>0</v>
      </c>
      <c r="BL1842" s="17" t="s">
        <v>346</v>
      </c>
      <c r="BM1842" s="149" t="s">
        <v>3896</v>
      </c>
    </row>
    <row r="1843" spans="2:65" s="1" customFormat="1" x14ac:dyDescent="0.2">
      <c r="B1843" s="33"/>
      <c r="D1843" s="151" t="s">
        <v>316</v>
      </c>
      <c r="F1843" s="152" t="s">
        <v>3897</v>
      </c>
      <c r="I1843" s="153"/>
      <c r="L1843" s="33"/>
      <c r="M1843" s="154"/>
      <c r="T1843" s="57"/>
      <c r="AT1843" s="17" t="s">
        <v>316</v>
      </c>
      <c r="AU1843" s="17" t="s">
        <v>90</v>
      </c>
    </row>
    <row r="1844" spans="2:65" s="11" customFormat="1" ht="22.9" customHeight="1" x14ac:dyDescent="0.2">
      <c r="B1844" s="125"/>
      <c r="D1844" s="126" t="s">
        <v>80</v>
      </c>
      <c r="E1844" s="135" t="s">
        <v>1567</v>
      </c>
      <c r="F1844" s="135" t="s">
        <v>1568</v>
      </c>
      <c r="I1844" s="128"/>
      <c r="J1844" s="136">
        <f>BK1844</f>
        <v>0</v>
      </c>
      <c r="L1844" s="125"/>
      <c r="M1844" s="130"/>
      <c r="P1844" s="131">
        <f>SUM(P1845:P1852)</f>
        <v>0</v>
      </c>
      <c r="R1844" s="131">
        <f>SUM(R1845:R1852)</f>
        <v>3.2918335999999999</v>
      </c>
      <c r="T1844" s="132">
        <f>SUM(T1845:T1852)</f>
        <v>0</v>
      </c>
      <c r="AR1844" s="126" t="s">
        <v>90</v>
      </c>
      <c r="AT1844" s="133" t="s">
        <v>80</v>
      </c>
      <c r="AU1844" s="133" t="s">
        <v>88</v>
      </c>
      <c r="AY1844" s="126" t="s">
        <v>309</v>
      </c>
      <c r="BK1844" s="134">
        <f>SUM(BK1845:BK1852)</f>
        <v>0</v>
      </c>
    </row>
    <row r="1845" spans="2:65" s="1" customFormat="1" ht="16.5" customHeight="1" x14ac:dyDescent="0.2">
      <c r="B1845" s="137"/>
      <c r="C1845" s="138" t="s">
        <v>3898</v>
      </c>
      <c r="D1845" s="138" t="s">
        <v>311</v>
      </c>
      <c r="E1845" s="139" t="s">
        <v>3899</v>
      </c>
      <c r="F1845" s="140" t="s">
        <v>3900</v>
      </c>
      <c r="G1845" s="141" t="s">
        <v>360</v>
      </c>
      <c r="H1845" s="142">
        <v>392.166</v>
      </c>
      <c r="I1845" s="143"/>
      <c r="J1845" s="144">
        <f>ROUND(I1845*H1845,2)</f>
        <v>0</v>
      </c>
      <c r="K1845" s="140" t="s">
        <v>366</v>
      </c>
      <c r="L1845" s="33"/>
      <c r="M1845" s="145" t="s">
        <v>1</v>
      </c>
      <c r="N1845" s="146" t="s">
        <v>46</v>
      </c>
      <c r="P1845" s="147">
        <f>O1845*H1845</f>
        <v>0</v>
      </c>
      <c r="Q1845" s="147">
        <v>0</v>
      </c>
      <c r="R1845" s="147">
        <f>Q1845*H1845</f>
        <v>0</v>
      </c>
      <c r="S1845" s="147">
        <v>0</v>
      </c>
      <c r="T1845" s="148">
        <f>S1845*H1845</f>
        <v>0</v>
      </c>
      <c r="AR1845" s="149" t="s">
        <v>346</v>
      </c>
      <c r="AT1845" s="149" t="s">
        <v>311</v>
      </c>
      <c r="AU1845" s="149" t="s">
        <v>90</v>
      </c>
      <c r="AY1845" s="17" t="s">
        <v>309</v>
      </c>
      <c r="BE1845" s="150">
        <f>IF(N1845="základní",J1845,0)</f>
        <v>0</v>
      </c>
      <c r="BF1845" s="150">
        <f>IF(N1845="snížená",J1845,0)</f>
        <v>0</v>
      </c>
      <c r="BG1845" s="150">
        <f>IF(N1845="zákl. přenesená",J1845,0)</f>
        <v>0</v>
      </c>
      <c r="BH1845" s="150">
        <f>IF(N1845="sníž. přenesená",J1845,0)</f>
        <v>0</v>
      </c>
      <c r="BI1845" s="150">
        <f>IF(N1845="nulová",J1845,0)</f>
        <v>0</v>
      </c>
      <c r="BJ1845" s="17" t="s">
        <v>88</v>
      </c>
      <c r="BK1845" s="150">
        <f>ROUND(I1845*H1845,2)</f>
        <v>0</v>
      </c>
      <c r="BL1845" s="17" t="s">
        <v>346</v>
      </c>
      <c r="BM1845" s="149" t="s">
        <v>3901</v>
      </c>
    </row>
    <row r="1846" spans="2:65" s="1" customFormat="1" ht="39" x14ac:dyDescent="0.2">
      <c r="B1846" s="33"/>
      <c r="D1846" s="155" t="s">
        <v>318</v>
      </c>
      <c r="F1846" s="156" t="s">
        <v>3902</v>
      </c>
      <c r="I1846" s="153"/>
      <c r="L1846" s="33"/>
      <c r="M1846" s="154"/>
      <c r="T1846" s="57"/>
      <c r="AT1846" s="17" t="s">
        <v>318</v>
      </c>
      <c r="AU1846" s="17" t="s">
        <v>90</v>
      </c>
    </row>
    <row r="1847" spans="2:65" s="1" customFormat="1" ht="16.5" customHeight="1" x14ac:dyDescent="0.2">
      <c r="B1847" s="137"/>
      <c r="C1847" s="138" t="s">
        <v>3903</v>
      </c>
      <c r="D1847" s="138" t="s">
        <v>311</v>
      </c>
      <c r="E1847" s="139" t="s">
        <v>3904</v>
      </c>
      <c r="F1847" s="140" t="s">
        <v>3905</v>
      </c>
      <c r="G1847" s="141" t="s">
        <v>360</v>
      </c>
      <c r="H1847" s="142">
        <v>371.92500000000001</v>
      </c>
      <c r="I1847" s="143"/>
      <c r="J1847" s="144">
        <f>ROUND(I1847*H1847,2)</f>
        <v>0</v>
      </c>
      <c r="K1847" s="140" t="s">
        <v>366</v>
      </c>
      <c r="L1847" s="33"/>
      <c r="M1847" s="145" t="s">
        <v>1</v>
      </c>
      <c r="N1847" s="146" t="s">
        <v>46</v>
      </c>
      <c r="P1847" s="147">
        <f>O1847*H1847</f>
        <v>0</v>
      </c>
      <c r="Q1847" s="147">
        <v>0</v>
      </c>
      <c r="R1847" s="147">
        <f>Q1847*H1847</f>
        <v>0</v>
      </c>
      <c r="S1847" s="147">
        <v>0</v>
      </c>
      <c r="T1847" s="148">
        <f>S1847*H1847</f>
        <v>0</v>
      </c>
      <c r="AR1847" s="149" t="s">
        <v>346</v>
      </c>
      <c r="AT1847" s="149" t="s">
        <v>311</v>
      </c>
      <c r="AU1847" s="149" t="s">
        <v>90</v>
      </c>
      <c r="AY1847" s="17" t="s">
        <v>309</v>
      </c>
      <c r="BE1847" s="150">
        <f>IF(N1847="základní",J1847,0)</f>
        <v>0</v>
      </c>
      <c r="BF1847" s="150">
        <f>IF(N1847="snížená",J1847,0)</f>
        <v>0</v>
      </c>
      <c r="BG1847" s="150">
        <f>IF(N1847="zákl. přenesená",J1847,0)</f>
        <v>0</v>
      </c>
      <c r="BH1847" s="150">
        <f>IF(N1847="sníž. přenesená",J1847,0)</f>
        <v>0</v>
      </c>
      <c r="BI1847" s="150">
        <f>IF(N1847="nulová",J1847,0)</f>
        <v>0</v>
      </c>
      <c r="BJ1847" s="17" t="s">
        <v>88</v>
      </c>
      <c r="BK1847" s="150">
        <f>ROUND(I1847*H1847,2)</f>
        <v>0</v>
      </c>
      <c r="BL1847" s="17" t="s">
        <v>346</v>
      </c>
      <c r="BM1847" s="149" t="s">
        <v>3906</v>
      </c>
    </row>
    <row r="1848" spans="2:65" s="1" customFormat="1" ht="39" x14ac:dyDescent="0.2">
      <c r="B1848" s="33"/>
      <c r="D1848" s="155" t="s">
        <v>318</v>
      </c>
      <c r="F1848" s="156" t="s">
        <v>3902</v>
      </c>
      <c r="I1848" s="153"/>
      <c r="L1848" s="33"/>
      <c r="M1848" s="154"/>
      <c r="T1848" s="57"/>
      <c r="AT1848" s="17" t="s">
        <v>318</v>
      </c>
      <c r="AU1848" s="17" t="s">
        <v>90</v>
      </c>
    </row>
    <row r="1849" spans="2:65" s="1" customFormat="1" ht="24.2" customHeight="1" x14ac:dyDescent="0.2">
      <c r="B1849" s="137"/>
      <c r="C1849" s="138" t="s">
        <v>3907</v>
      </c>
      <c r="D1849" s="138" t="s">
        <v>311</v>
      </c>
      <c r="E1849" s="139" t="s">
        <v>3908</v>
      </c>
      <c r="F1849" s="140" t="s">
        <v>3909</v>
      </c>
      <c r="G1849" s="141" t="s">
        <v>360</v>
      </c>
      <c r="H1849" s="142">
        <v>2165.6799999999998</v>
      </c>
      <c r="I1849" s="143"/>
      <c r="J1849" s="144">
        <f>ROUND(I1849*H1849,2)</f>
        <v>0</v>
      </c>
      <c r="K1849" s="140" t="s">
        <v>366</v>
      </c>
      <c r="L1849" s="33"/>
      <c r="M1849" s="145" t="s">
        <v>1</v>
      </c>
      <c r="N1849" s="146" t="s">
        <v>46</v>
      </c>
      <c r="P1849" s="147">
        <f>O1849*H1849</f>
        <v>0</v>
      </c>
      <c r="Q1849" s="147">
        <v>1.5200000000000001E-3</v>
      </c>
      <c r="R1849" s="147">
        <f>Q1849*H1849</f>
        <v>3.2918335999999999</v>
      </c>
      <c r="S1849" s="147">
        <v>0</v>
      </c>
      <c r="T1849" s="148">
        <f>S1849*H1849</f>
        <v>0</v>
      </c>
      <c r="AR1849" s="149" t="s">
        <v>346</v>
      </c>
      <c r="AT1849" s="149" t="s">
        <v>311</v>
      </c>
      <c r="AU1849" s="149" t="s">
        <v>90</v>
      </c>
      <c r="AY1849" s="17" t="s">
        <v>309</v>
      </c>
      <c r="BE1849" s="150">
        <f>IF(N1849="základní",J1849,0)</f>
        <v>0</v>
      </c>
      <c r="BF1849" s="150">
        <f>IF(N1849="snížená",J1849,0)</f>
        <v>0</v>
      </c>
      <c r="BG1849" s="150">
        <f>IF(N1849="zákl. přenesená",J1849,0)</f>
        <v>0</v>
      </c>
      <c r="BH1849" s="150">
        <f>IF(N1849="sníž. přenesená",J1849,0)</f>
        <v>0</v>
      </c>
      <c r="BI1849" s="150">
        <f>IF(N1849="nulová",J1849,0)</f>
        <v>0</v>
      </c>
      <c r="BJ1849" s="17" t="s">
        <v>88</v>
      </c>
      <c r="BK1849" s="150">
        <f>ROUND(I1849*H1849,2)</f>
        <v>0</v>
      </c>
      <c r="BL1849" s="17" t="s">
        <v>346</v>
      </c>
      <c r="BM1849" s="149" t="s">
        <v>3910</v>
      </c>
    </row>
    <row r="1850" spans="2:65" s="1" customFormat="1" ht="48.75" x14ac:dyDescent="0.2">
      <c r="B1850" s="33"/>
      <c r="D1850" s="155" t="s">
        <v>318</v>
      </c>
      <c r="F1850" s="156" t="s">
        <v>3911</v>
      </c>
      <c r="I1850" s="153"/>
      <c r="L1850" s="33"/>
      <c r="M1850" s="154"/>
      <c r="T1850" s="57"/>
      <c r="AT1850" s="17" t="s">
        <v>318</v>
      </c>
      <c r="AU1850" s="17" t="s">
        <v>90</v>
      </c>
    </row>
    <row r="1851" spans="2:65" s="12" customFormat="1" x14ac:dyDescent="0.2">
      <c r="B1851" s="157"/>
      <c r="D1851" s="155" t="s">
        <v>455</v>
      </c>
      <c r="E1851" s="158" t="s">
        <v>1</v>
      </c>
      <c r="F1851" s="159" t="s">
        <v>3912</v>
      </c>
      <c r="H1851" s="160">
        <v>2165.6799999999998</v>
      </c>
      <c r="I1851" s="161"/>
      <c r="L1851" s="157"/>
      <c r="M1851" s="162"/>
      <c r="T1851" s="163"/>
      <c r="AT1851" s="158" t="s">
        <v>455</v>
      </c>
      <c r="AU1851" s="158" t="s">
        <v>90</v>
      </c>
      <c r="AV1851" s="12" t="s">
        <v>90</v>
      </c>
      <c r="AW1851" s="12" t="s">
        <v>37</v>
      </c>
      <c r="AX1851" s="12" t="s">
        <v>81</v>
      </c>
      <c r="AY1851" s="158" t="s">
        <v>309</v>
      </c>
    </row>
    <row r="1852" spans="2:65" s="13" customFormat="1" x14ac:dyDescent="0.2">
      <c r="B1852" s="164"/>
      <c r="D1852" s="155" t="s">
        <v>455</v>
      </c>
      <c r="E1852" s="165" t="s">
        <v>1</v>
      </c>
      <c r="F1852" s="166" t="s">
        <v>457</v>
      </c>
      <c r="H1852" s="167">
        <v>2165.6799999999998</v>
      </c>
      <c r="I1852" s="168"/>
      <c r="L1852" s="164"/>
      <c r="M1852" s="169"/>
      <c r="T1852" s="170"/>
      <c r="AT1852" s="165" t="s">
        <v>455</v>
      </c>
      <c r="AU1852" s="165" t="s">
        <v>90</v>
      </c>
      <c r="AV1852" s="13" t="s">
        <v>120</v>
      </c>
      <c r="AW1852" s="13" t="s">
        <v>37</v>
      </c>
      <c r="AX1852" s="13" t="s">
        <v>88</v>
      </c>
      <c r="AY1852" s="165" t="s">
        <v>309</v>
      </c>
    </row>
    <row r="1853" spans="2:65" s="11" customFormat="1" ht="22.9" customHeight="1" x14ac:dyDescent="0.2">
      <c r="B1853" s="125"/>
      <c r="D1853" s="126" t="s">
        <v>80</v>
      </c>
      <c r="E1853" s="135" t="s">
        <v>1595</v>
      </c>
      <c r="F1853" s="135" t="s">
        <v>1596</v>
      </c>
      <c r="I1853" s="128"/>
      <c r="J1853" s="136">
        <f>BK1853</f>
        <v>0</v>
      </c>
      <c r="L1853" s="125"/>
      <c r="M1853" s="130"/>
      <c r="P1853" s="131">
        <f>SUM(P1854:P1862)</f>
        <v>0</v>
      </c>
      <c r="R1853" s="131">
        <f>SUM(R1854:R1862)</f>
        <v>5.5891324999999998</v>
      </c>
      <c r="T1853" s="132">
        <f>SUM(T1854:T1862)</f>
        <v>0</v>
      </c>
      <c r="AR1853" s="126" t="s">
        <v>90</v>
      </c>
      <c r="AT1853" s="133" t="s">
        <v>80</v>
      </c>
      <c r="AU1853" s="133" t="s">
        <v>88</v>
      </c>
      <c r="AY1853" s="126" t="s">
        <v>309</v>
      </c>
      <c r="BK1853" s="134">
        <f>SUM(BK1854:BK1862)</f>
        <v>0</v>
      </c>
    </row>
    <row r="1854" spans="2:65" s="1" customFormat="1" ht="16.5" customHeight="1" x14ac:dyDescent="0.2">
      <c r="B1854" s="137"/>
      <c r="C1854" s="138" t="s">
        <v>3913</v>
      </c>
      <c r="D1854" s="138" t="s">
        <v>311</v>
      </c>
      <c r="E1854" s="139" t="s">
        <v>1598</v>
      </c>
      <c r="F1854" s="140" t="s">
        <v>1599</v>
      </c>
      <c r="G1854" s="141" t="s">
        <v>360</v>
      </c>
      <c r="H1854" s="142">
        <v>13600.99</v>
      </c>
      <c r="I1854" s="143"/>
      <c r="J1854" s="144">
        <f>ROUND(I1854*H1854,2)</f>
        <v>0</v>
      </c>
      <c r="K1854" s="140" t="s">
        <v>610</v>
      </c>
      <c r="L1854" s="33"/>
      <c r="M1854" s="145" t="s">
        <v>1</v>
      </c>
      <c r="N1854" s="146" t="s">
        <v>46</v>
      </c>
      <c r="P1854" s="147">
        <f>O1854*H1854</f>
        <v>0</v>
      </c>
      <c r="Q1854" s="147">
        <v>1.2E-4</v>
      </c>
      <c r="R1854" s="147">
        <f>Q1854*H1854</f>
        <v>1.6321188</v>
      </c>
      <c r="S1854" s="147">
        <v>0</v>
      </c>
      <c r="T1854" s="148">
        <f>S1854*H1854</f>
        <v>0</v>
      </c>
      <c r="AR1854" s="149" t="s">
        <v>346</v>
      </c>
      <c r="AT1854" s="149" t="s">
        <v>311</v>
      </c>
      <c r="AU1854" s="149" t="s">
        <v>90</v>
      </c>
      <c r="AY1854" s="17" t="s">
        <v>309</v>
      </c>
      <c r="BE1854" s="150">
        <f>IF(N1854="základní",J1854,0)</f>
        <v>0</v>
      </c>
      <c r="BF1854" s="150">
        <f>IF(N1854="snížená",J1854,0)</f>
        <v>0</v>
      </c>
      <c r="BG1854" s="150">
        <f>IF(N1854="zákl. přenesená",J1854,0)</f>
        <v>0</v>
      </c>
      <c r="BH1854" s="150">
        <f>IF(N1854="sníž. přenesená",J1854,0)</f>
        <v>0</v>
      </c>
      <c r="BI1854" s="150">
        <f>IF(N1854="nulová",J1854,0)</f>
        <v>0</v>
      </c>
      <c r="BJ1854" s="17" t="s">
        <v>88</v>
      </c>
      <c r="BK1854" s="150">
        <f>ROUND(I1854*H1854,2)</f>
        <v>0</v>
      </c>
      <c r="BL1854" s="17" t="s">
        <v>346</v>
      </c>
      <c r="BM1854" s="149" t="s">
        <v>3914</v>
      </c>
    </row>
    <row r="1855" spans="2:65" s="1" customFormat="1" x14ac:dyDescent="0.2">
      <c r="B1855" s="33"/>
      <c r="D1855" s="151" t="s">
        <v>316</v>
      </c>
      <c r="F1855" s="152" t="s">
        <v>1601</v>
      </c>
      <c r="I1855" s="153"/>
      <c r="L1855" s="33"/>
      <c r="M1855" s="154"/>
      <c r="T1855" s="57"/>
      <c r="AT1855" s="17" t="s">
        <v>316</v>
      </c>
      <c r="AU1855" s="17" t="s">
        <v>90</v>
      </c>
    </row>
    <row r="1856" spans="2:65" s="12" customFormat="1" x14ac:dyDescent="0.2">
      <c r="B1856" s="157"/>
      <c r="D1856" s="155" t="s">
        <v>455</v>
      </c>
      <c r="E1856" s="158" t="s">
        <v>1</v>
      </c>
      <c r="F1856" s="159" t="s">
        <v>3915</v>
      </c>
      <c r="H1856" s="160">
        <v>13600.99</v>
      </c>
      <c r="I1856" s="161"/>
      <c r="L1856" s="157"/>
      <c r="M1856" s="162"/>
      <c r="T1856" s="163"/>
      <c r="AT1856" s="158" t="s">
        <v>455</v>
      </c>
      <c r="AU1856" s="158" t="s">
        <v>90</v>
      </c>
      <c r="AV1856" s="12" t="s">
        <v>90</v>
      </c>
      <c r="AW1856" s="12" t="s">
        <v>37</v>
      </c>
      <c r="AX1856" s="12" t="s">
        <v>81</v>
      </c>
      <c r="AY1856" s="158" t="s">
        <v>309</v>
      </c>
    </row>
    <row r="1857" spans="2:65" s="13" customFormat="1" x14ac:dyDescent="0.2">
      <c r="B1857" s="164"/>
      <c r="D1857" s="155" t="s">
        <v>455</v>
      </c>
      <c r="E1857" s="165" t="s">
        <v>1</v>
      </c>
      <c r="F1857" s="166" t="s">
        <v>457</v>
      </c>
      <c r="H1857" s="167">
        <v>13600.99</v>
      </c>
      <c r="I1857" s="168"/>
      <c r="L1857" s="164"/>
      <c r="M1857" s="169"/>
      <c r="T1857" s="170"/>
      <c r="AT1857" s="165" t="s">
        <v>455</v>
      </c>
      <c r="AU1857" s="165" t="s">
        <v>90</v>
      </c>
      <c r="AV1857" s="13" t="s">
        <v>120</v>
      </c>
      <c r="AW1857" s="13" t="s">
        <v>37</v>
      </c>
      <c r="AX1857" s="13" t="s">
        <v>88</v>
      </c>
      <c r="AY1857" s="165" t="s">
        <v>309</v>
      </c>
    </row>
    <row r="1858" spans="2:65" s="1" customFormat="1" ht="16.5" customHeight="1" x14ac:dyDescent="0.2">
      <c r="B1858" s="137"/>
      <c r="C1858" s="138" t="s">
        <v>3916</v>
      </c>
      <c r="D1858" s="138" t="s">
        <v>311</v>
      </c>
      <c r="E1858" s="139" t="s">
        <v>1604</v>
      </c>
      <c r="F1858" s="140" t="s">
        <v>1605</v>
      </c>
      <c r="G1858" s="141" t="s">
        <v>360</v>
      </c>
      <c r="H1858" s="142">
        <v>13600.99</v>
      </c>
      <c r="I1858" s="143"/>
      <c r="J1858" s="144">
        <f>ROUND(I1858*H1858,2)</f>
        <v>0</v>
      </c>
      <c r="K1858" s="140" t="s">
        <v>610</v>
      </c>
      <c r="L1858" s="33"/>
      <c r="M1858" s="145" t="s">
        <v>1</v>
      </c>
      <c r="N1858" s="146" t="s">
        <v>46</v>
      </c>
      <c r="P1858" s="147">
        <f>O1858*H1858</f>
        <v>0</v>
      </c>
      <c r="Q1858" s="147">
        <v>2.9E-4</v>
      </c>
      <c r="R1858" s="147">
        <f>Q1858*H1858</f>
        <v>3.9442870999999999</v>
      </c>
      <c r="S1858" s="147">
        <v>0</v>
      </c>
      <c r="T1858" s="148">
        <f>S1858*H1858</f>
        <v>0</v>
      </c>
      <c r="AR1858" s="149" t="s">
        <v>346</v>
      </c>
      <c r="AT1858" s="149" t="s">
        <v>311</v>
      </c>
      <c r="AU1858" s="149" t="s">
        <v>90</v>
      </c>
      <c r="AY1858" s="17" t="s">
        <v>309</v>
      </c>
      <c r="BE1858" s="150">
        <f>IF(N1858="základní",J1858,0)</f>
        <v>0</v>
      </c>
      <c r="BF1858" s="150">
        <f>IF(N1858="snížená",J1858,0)</f>
        <v>0</v>
      </c>
      <c r="BG1858" s="150">
        <f>IF(N1858="zákl. přenesená",J1858,0)</f>
        <v>0</v>
      </c>
      <c r="BH1858" s="150">
        <f>IF(N1858="sníž. přenesená",J1858,0)</f>
        <v>0</v>
      </c>
      <c r="BI1858" s="150">
        <f>IF(N1858="nulová",J1858,0)</f>
        <v>0</v>
      </c>
      <c r="BJ1858" s="17" t="s">
        <v>88</v>
      </c>
      <c r="BK1858" s="150">
        <f>ROUND(I1858*H1858,2)</f>
        <v>0</v>
      </c>
      <c r="BL1858" s="17" t="s">
        <v>346</v>
      </c>
      <c r="BM1858" s="149" t="s">
        <v>3917</v>
      </c>
    </row>
    <row r="1859" spans="2:65" s="1" customFormat="1" x14ac:dyDescent="0.2">
      <c r="B1859" s="33"/>
      <c r="D1859" s="151" t="s">
        <v>316</v>
      </c>
      <c r="F1859" s="152" t="s">
        <v>1607</v>
      </c>
      <c r="I1859" s="153"/>
      <c r="L1859" s="33"/>
      <c r="M1859" s="154"/>
      <c r="T1859" s="57"/>
      <c r="AT1859" s="17" t="s">
        <v>316</v>
      </c>
      <c r="AU1859" s="17" t="s">
        <v>90</v>
      </c>
    </row>
    <row r="1860" spans="2:65" s="1" customFormat="1" ht="16.5" customHeight="1" x14ac:dyDescent="0.2">
      <c r="B1860" s="137"/>
      <c r="C1860" s="138" t="s">
        <v>3918</v>
      </c>
      <c r="D1860" s="138" t="s">
        <v>311</v>
      </c>
      <c r="E1860" s="139" t="s">
        <v>3919</v>
      </c>
      <c r="F1860" s="140" t="s">
        <v>3920</v>
      </c>
      <c r="G1860" s="141" t="s">
        <v>360</v>
      </c>
      <c r="H1860" s="142">
        <v>63.633000000000003</v>
      </c>
      <c r="I1860" s="143"/>
      <c r="J1860" s="144">
        <f>ROUND(I1860*H1860,2)</f>
        <v>0</v>
      </c>
      <c r="K1860" s="140" t="s">
        <v>366</v>
      </c>
      <c r="L1860" s="33"/>
      <c r="M1860" s="145" t="s">
        <v>1</v>
      </c>
      <c r="N1860" s="146" t="s">
        <v>46</v>
      </c>
      <c r="P1860" s="147">
        <f>O1860*H1860</f>
        <v>0</v>
      </c>
      <c r="Q1860" s="147">
        <v>2.0000000000000001E-4</v>
      </c>
      <c r="R1860" s="147">
        <f>Q1860*H1860</f>
        <v>1.2726600000000001E-2</v>
      </c>
      <c r="S1860" s="147">
        <v>0</v>
      </c>
      <c r="T1860" s="148">
        <f>S1860*H1860</f>
        <v>0</v>
      </c>
      <c r="AR1860" s="149" t="s">
        <v>346</v>
      </c>
      <c r="AT1860" s="149" t="s">
        <v>311</v>
      </c>
      <c r="AU1860" s="149" t="s">
        <v>90</v>
      </c>
      <c r="AY1860" s="17" t="s">
        <v>309</v>
      </c>
      <c r="BE1860" s="150">
        <f>IF(N1860="základní",J1860,0)</f>
        <v>0</v>
      </c>
      <c r="BF1860" s="150">
        <f>IF(N1860="snížená",J1860,0)</f>
        <v>0</v>
      </c>
      <c r="BG1860" s="150">
        <f>IF(N1860="zákl. přenesená",J1860,0)</f>
        <v>0</v>
      </c>
      <c r="BH1860" s="150">
        <f>IF(N1860="sníž. přenesená",J1860,0)</f>
        <v>0</v>
      </c>
      <c r="BI1860" s="150">
        <f>IF(N1860="nulová",J1860,0)</f>
        <v>0</v>
      </c>
      <c r="BJ1860" s="17" t="s">
        <v>88</v>
      </c>
      <c r="BK1860" s="150">
        <f>ROUND(I1860*H1860,2)</f>
        <v>0</v>
      </c>
      <c r="BL1860" s="17" t="s">
        <v>346</v>
      </c>
      <c r="BM1860" s="149" t="s">
        <v>3921</v>
      </c>
    </row>
    <row r="1861" spans="2:65" s="12" customFormat="1" x14ac:dyDescent="0.2">
      <c r="B1861" s="157"/>
      <c r="D1861" s="155" t="s">
        <v>455</v>
      </c>
      <c r="E1861" s="158" t="s">
        <v>1</v>
      </c>
      <c r="F1861" s="159" t="s">
        <v>3922</v>
      </c>
      <c r="H1861" s="160">
        <v>63.633000000000003</v>
      </c>
      <c r="I1861" s="161"/>
      <c r="L1861" s="157"/>
      <c r="M1861" s="162"/>
      <c r="T1861" s="163"/>
      <c r="AT1861" s="158" t="s">
        <v>455</v>
      </c>
      <c r="AU1861" s="158" t="s">
        <v>90</v>
      </c>
      <c r="AV1861" s="12" t="s">
        <v>90</v>
      </c>
      <c r="AW1861" s="12" t="s">
        <v>37</v>
      </c>
      <c r="AX1861" s="12" t="s">
        <v>81</v>
      </c>
      <c r="AY1861" s="158" t="s">
        <v>309</v>
      </c>
    </row>
    <row r="1862" spans="2:65" s="13" customFormat="1" x14ac:dyDescent="0.2">
      <c r="B1862" s="164"/>
      <c r="D1862" s="155" t="s">
        <v>455</v>
      </c>
      <c r="E1862" s="165" t="s">
        <v>1</v>
      </c>
      <c r="F1862" s="166" t="s">
        <v>457</v>
      </c>
      <c r="H1862" s="167">
        <v>63.633000000000003</v>
      </c>
      <c r="I1862" s="168"/>
      <c r="L1862" s="164"/>
      <c r="M1862" s="169"/>
      <c r="T1862" s="170"/>
      <c r="AT1862" s="165" t="s">
        <v>455</v>
      </c>
      <c r="AU1862" s="165" t="s">
        <v>90</v>
      </c>
      <c r="AV1862" s="13" t="s">
        <v>120</v>
      </c>
      <c r="AW1862" s="13" t="s">
        <v>37</v>
      </c>
      <c r="AX1862" s="13" t="s">
        <v>88</v>
      </c>
      <c r="AY1862" s="165" t="s">
        <v>309</v>
      </c>
    </row>
    <row r="1863" spans="2:65" s="11" customFormat="1" ht="25.9" customHeight="1" x14ac:dyDescent="0.2">
      <c r="B1863" s="125"/>
      <c r="D1863" s="126" t="s">
        <v>80</v>
      </c>
      <c r="E1863" s="127" t="s">
        <v>643</v>
      </c>
      <c r="F1863" s="127" t="s">
        <v>643</v>
      </c>
      <c r="I1863" s="128"/>
      <c r="J1863" s="129">
        <f>BK1863</f>
        <v>0</v>
      </c>
      <c r="L1863" s="125"/>
      <c r="M1863" s="130"/>
      <c r="P1863" s="131">
        <f>P1864</f>
        <v>0</v>
      </c>
      <c r="R1863" s="131">
        <f>R1864</f>
        <v>0</v>
      </c>
      <c r="T1863" s="132">
        <f>T1864</f>
        <v>0</v>
      </c>
      <c r="AR1863" s="126" t="s">
        <v>101</v>
      </c>
      <c r="AT1863" s="133" t="s">
        <v>80</v>
      </c>
      <c r="AU1863" s="133" t="s">
        <v>81</v>
      </c>
      <c r="AY1863" s="126" t="s">
        <v>309</v>
      </c>
      <c r="BK1863" s="134">
        <f>BK1864</f>
        <v>0</v>
      </c>
    </row>
    <row r="1864" spans="2:65" s="11" customFormat="1" ht="22.9" customHeight="1" x14ac:dyDescent="0.2">
      <c r="B1864" s="125"/>
      <c r="D1864" s="126" t="s">
        <v>80</v>
      </c>
      <c r="E1864" s="135" t="s">
        <v>3923</v>
      </c>
      <c r="F1864" s="135" t="s">
        <v>3924</v>
      </c>
      <c r="I1864" s="128"/>
      <c r="J1864" s="136">
        <f>BK1864</f>
        <v>0</v>
      </c>
      <c r="L1864" s="125"/>
      <c r="M1864" s="130"/>
      <c r="P1864" s="131">
        <f>SUM(P1865:P2050)</f>
        <v>0</v>
      </c>
      <c r="R1864" s="131">
        <f>SUM(R1865:R2050)</f>
        <v>0</v>
      </c>
      <c r="T1864" s="132">
        <f>SUM(T1865:T2050)</f>
        <v>0</v>
      </c>
      <c r="AR1864" s="126" t="s">
        <v>101</v>
      </c>
      <c r="AT1864" s="133" t="s">
        <v>80</v>
      </c>
      <c r="AU1864" s="133" t="s">
        <v>88</v>
      </c>
      <c r="AY1864" s="126" t="s">
        <v>309</v>
      </c>
      <c r="BK1864" s="134">
        <f>SUM(BK1865:BK2050)</f>
        <v>0</v>
      </c>
    </row>
    <row r="1865" spans="2:65" s="1" customFormat="1" ht="16.5" customHeight="1" x14ac:dyDescent="0.2">
      <c r="B1865" s="137"/>
      <c r="C1865" s="138" t="s">
        <v>3925</v>
      </c>
      <c r="D1865" s="138" t="s">
        <v>311</v>
      </c>
      <c r="E1865" s="139" t="s">
        <v>3926</v>
      </c>
      <c r="F1865" s="140" t="s">
        <v>3927</v>
      </c>
      <c r="G1865" s="141" t="s">
        <v>360</v>
      </c>
      <c r="H1865" s="142">
        <v>3.4169999999999998</v>
      </c>
      <c r="I1865" s="143"/>
      <c r="J1865" s="144">
        <f>ROUND(I1865*H1865,2)</f>
        <v>0</v>
      </c>
      <c r="K1865" s="140" t="s">
        <v>366</v>
      </c>
      <c r="L1865" s="33"/>
      <c r="M1865" s="145" t="s">
        <v>1</v>
      </c>
      <c r="N1865" s="146" t="s">
        <v>46</v>
      </c>
      <c r="P1865" s="147">
        <f>O1865*H1865</f>
        <v>0</v>
      </c>
      <c r="Q1865" s="147">
        <v>0</v>
      </c>
      <c r="R1865" s="147">
        <f>Q1865*H1865</f>
        <v>0</v>
      </c>
      <c r="S1865" s="147">
        <v>0</v>
      </c>
      <c r="T1865" s="148">
        <f>S1865*H1865</f>
        <v>0</v>
      </c>
      <c r="AR1865" s="149" t="s">
        <v>120</v>
      </c>
      <c r="AT1865" s="149" t="s">
        <v>311</v>
      </c>
      <c r="AU1865" s="149" t="s">
        <v>90</v>
      </c>
      <c r="AY1865" s="17" t="s">
        <v>309</v>
      </c>
      <c r="BE1865" s="150">
        <f>IF(N1865="základní",J1865,0)</f>
        <v>0</v>
      </c>
      <c r="BF1865" s="150">
        <f>IF(N1865="snížená",J1865,0)</f>
        <v>0</v>
      </c>
      <c r="BG1865" s="150">
        <f>IF(N1865="zákl. přenesená",J1865,0)</f>
        <v>0</v>
      </c>
      <c r="BH1865" s="150">
        <f>IF(N1865="sníž. přenesená",J1865,0)</f>
        <v>0</v>
      </c>
      <c r="BI1865" s="150">
        <f>IF(N1865="nulová",J1865,0)</f>
        <v>0</v>
      </c>
      <c r="BJ1865" s="17" t="s">
        <v>88</v>
      </c>
      <c r="BK1865" s="150">
        <f>ROUND(I1865*H1865,2)</f>
        <v>0</v>
      </c>
      <c r="BL1865" s="17" t="s">
        <v>120</v>
      </c>
      <c r="BM1865" s="149" t="s">
        <v>3928</v>
      </c>
    </row>
    <row r="1866" spans="2:65" s="1" customFormat="1" ht="39" x14ac:dyDescent="0.2">
      <c r="B1866" s="33"/>
      <c r="D1866" s="155" t="s">
        <v>318</v>
      </c>
      <c r="F1866" s="156" t="s">
        <v>3929</v>
      </c>
      <c r="I1866" s="153"/>
      <c r="L1866" s="33"/>
      <c r="M1866" s="154"/>
      <c r="T1866" s="57"/>
      <c r="AT1866" s="17" t="s">
        <v>318</v>
      </c>
      <c r="AU1866" s="17" t="s">
        <v>90</v>
      </c>
    </row>
    <row r="1867" spans="2:65" s="1" customFormat="1" ht="16.5" customHeight="1" x14ac:dyDescent="0.2">
      <c r="B1867" s="137"/>
      <c r="C1867" s="138" t="s">
        <v>3930</v>
      </c>
      <c r="D1867" s="138" t="s">
        <v>311</v>
      </c>
      <c r="E1867" s="139" t="s">
        <v>3931</v>
      </c>
      <c r="F1867" s="140" t="s">
        <v>3932</v>
      </c>
      <c r="G1867" s="141" t="s">
        <v>360</v>
      </c>
      <c r="H1867" s="142">
        <v>3.4169999999999998</v>
      </c>
      <c r="I1867" s="143"/>
      <c r="J1867" s="144">
        <f>ROUND(I1867*H1867,2)</f>
        <v>0</v>
      </c>
      <c r="K1867" s="140" t="s">
        <v>366</v>
      </c>
      <c r="L1867" s="33"/>
      <c r="M1867" s="145" t="s">
        <v>1</v>
      </c>
      <c r="N1867" s="146" t="s">
        <v>46</v>
      </c>
      <c r="P1867" s="147">
        <f>O1867*H1867</f>
        <v>0</v>
      </c>
      <c r="Q1867" s="147">
        <v>0</v>
      </c>
      <c r="R1867" s="147">
        <f>Q1867*H1867</f>
        <v>0</v>
      </c>
      <c r="S1867" s="147">
        <v>0</v>
      </c>
      <c r="T1867" s="148">
        <f>S1867*H1867</f>
        <v>0</v>
      </c>
      <c r="AR1867" s="149" t="s">
        <v>120</v>
      </c>
      <c r="AT1867" s="149" t="s">
        <v>311</v>
      </c>
      <c r="AU1867" s="149" t="s">
        <v>90</v>
      </c>
      <c r="AY1867" s="17" t="s">
        <v>309</v>
      </c>
      <c r="BE1867" s="150">
        <f>IF(N1867="základní",J1867,0)</f>
        <v>0</v>
      </c>
      <c r="BF1867" s="150">
        <f>IF(N1867="snížená",J1867,0)</f>
        <v>0</v>
      </c>
      <c r="BG1867" s="150">
        <f>IF(N1867="zákl. přenesená",J1867,0)</f>
        <v>0</v>
      </c>
      <c r="BH1867" s="150">
        <f>IF(N1867="sníž. přenesená",J1867,0)</f>
        <v>0</v>
      </c>
      <c r="BI1867" s="150">
        <f>IF(N1867="nulová",J1867,0)</f>
        <v>0</v>
      </c>
      <c r="BJ1867" s="17" t="s">
        <v>88</v>
      </c>
      <c r="BK1867" s="150">
        <f>ROUND(I1867*H1867,2)</f>
        <v>0</v>
      </c>
      <c r="BL1867" s="17" t="s">
        <v>120</v>
      </c>
      <c r="BM1867" s="149" t="s">
        <v>3933</v>
      </c>
    </row>
    <row r="1868" spans="2:65" s="1" customFormat="1" ht="39" x14ac:dyDescent="0.2">
      <c r="B1868" s="33"/>
      <c r="D1868" s="155" t="s">
        <v>318</v>
      </c>
      <c r="F1868" s="156" t="s">
        <v>3929</v>
      </c>
      <c r="I1868" s="153"/>
      <c r="L1868" s="33"/>
      <c r="M1868" s="154"/>
      <c r="T1868" s="57"/>
      <c r="AT1868" s="17" t="s">
        <v>318</v>
      </c>
      <c r="AU1868" s="17" t="s">
        <v>90</v>
      </c>
    </row>
    <row r="1869" spans="2:65" s="1" customFormat="1" ht="16.5" customHeight="1" x14ac:dyDescent="0.2">
      <c r="B1869" s="137"/>
      <c r="C1869" s="138" t="s">
        <v>3934</v>
      </c>
      <c r="D1869" s="138" t="s">
        <v>311</v>
      </c>
      <c r="E1869" s="139" t="s">
        <v>3935</v>
      </c>
      <c r="F1869" s="140" t="s">
        <v>3936</v>
      </c>
      <c r="G1869" s="141" t="s">
        <v>360</v>
      </c>
      <c r="H1869" s="142">
        <v>3.7890000000000001</v>
      </c>
      <c r="I1869" s="143"/>
      <c r="J1869" s="144">
        <f>ROUND(I1869*H1869,2)</f>
        <v>0</v>
      </c>
      <c r="K1869" s="140" t="s">
        <v>366</v>
      </c>
      <c r="L1869" s="33"/>
      <c r="M1869" s="145" t="s">
        <v>1</v>
      </c>
      <c r="N1869" s="146" t="s">
        <v>46</v>
      </c>
      <c r="P1869" s="147">
        <f>O1869*H1869</f>
        <v>0</v>
      </c>
      <c r="Q1869" s="147">
        <v>0</v>
      </c>
      <c r="R1869" s="147">
        <f>Q1869*H1869</f>
        <v>0</v>
      </c>
      <c r="S1869" s="147">
        <v>0</v>
      </c>
      <c r="T1869" s="148">
        <f>S1869*H1869</f>
        <v>0</v>
      </c>
      <c r="AR1869" s="149" t="s">
        <v>120</v>
      </c>
      <c r="AT1869" s="149" t="s">
        <v>311</v>
      </c>
      <c r="AU1869" s="149" t="s">
        <v>90</v>
      </c>
      <c r="AY1869" s="17" t="s">
        <v>309</v>
      </c>
      <c r="BE1869" s="150">
        <f>IF(N1869="základní",J1869,0)</f>
        <v>0</v>
      </c>
      <c r="BF1869" s="150">
        <f>IF(N1869="snížená",J1869,0)</f>
        <v>0</v>
      </c>
      <c r="BG1869" s="150">
        <f>IF(N1869="zákl. přenesená",J1869,0)</f>
        <v>0</v>
      </c>
      <c r="BH1869" s="150">
        <f>IF(N1869="sníž. přenesená",J1869,0)</f>
        <v>0</v>
      </c>
      <c r="BI1869" s="150">
        <f>IF(N1869="nulová",J1869,0)</f>
        <v>0</v>
      </c>
      <c r="BJ1869" s="17" t="s">
        <v>88</v>
      </c>
      <c r="BK1869" s="150">
        <f>ROUND(I1869*H1869,2)</f>
        <v>0</v>
      </c>
      <c r="BL1869" s="17" t="s">
        <v>120</v>
      </c>
      <c r="BM1869" s="149" t="s">
        <v>3937</v>
      </c>
    </row>
    <row r="1870" spans="2:65" s="1" customFormat="1" ht="39" x14ac:dyDescent="0.2">
      <c r="B1870" s="33"/>
      <c r="D1870" s="155" t="s">
        <v>318</v>
      </c>
      <c r="F1870" s="156" t="s">
        <v>3929</v>
      </c>
      <c r="I1870" s="153"/>
      <c r="L1870" s="33"/>
      <c r="M1870" s="154"/>
      <c r="T1870" s="57"/>
      <c r="AT1870" s="17" t="s">
        <v>318</v>
      </c>
      <c r="AU1870" s="17" t="s">
        <v>90</v>
      </c>
    </row>
    <row r="1871" spans="2:65" s="1" customFormat="1" ht="16.5" customHeight="1" x14ac:dyDescent="0.2">
      <c r="B1871" s="137"/>
      <c r="C1871" s="138" t="s">
        <v>3938</v>
      </c>
      <c r="D1871" s="138" t="s">
        <v>311</v>
      </c>
      <c r="E1871" s="139" t="s">
        <v>3939</v>
      </c>
      <c r="F1871" s="140" t="s">
        <v>3940</v>
      </c>
      <c r="G1871" s="141" t="s">
        <v>2702</v>
      </c>
      <c r="H1871" s="142">
        <v>6</v>
      </c>
      <c r="I1871" s="143"/>
      <c r="J1871" s="144">
        <f>ROUND(I1871*H1871,2)</f>
        <v>0</v>
      </c>
      <c r="K1871" s="140" t="s">
        <v>366</v>
      </c>
      <c r="L1871" s="33"/>
      <c r="M1871" s="145" t="s">
        <v>1</v>
      </c>
      <c r="N1871" s="146" t="s">
        <v>46</v>
      </c>
      <c r="P1871" s="147">
        <f>O1871*H1871</f>
        <v>0</v>
      </c>
      <c r="Q1871" s="147">
        <v>0</v>
      </c>
      <c r="R1871" s="147">
        <f>Q1871*H1871</f>
        <v>0</v>
      </c>
      <c r="S1871" s="147">
        <v>0</v>
      </c>
      <c r="T1871" s="148">
        <f>S1871*H1871</f>
        <v>0</v>
      </c>
      <c r="AR1871" s="149" t="s">
        <v>120</v>
      </c>
      <c r="AT1871" s="149" t="s">
        <v>311</v>
      </c>
      <c r="AU1871" s="149" t="s">
        <v>90</v>
      </c>
      <c r="AY1871" s="17" t="s">
        <v>309</v>
      </c>
      <c r="BE1871" s="150">
        <f>IF(N1871="základní",J1871,0)</f>
        <v>0</v>
      </c>
      <c r="BF1871" s="150">
        <f>IF(N1871="snížená",J1871,0)</f>
        <v>0</v>
      </c>
      <c r="BG1871" s="150">
        <f>IF(N1871="zákl. přenesená",J1871,0)</f>
        <v>0</v>
      </c>
      <c r="BH1871" s="150">
        <f>IF(N1871="sníž. přenesená",J1871,0)</f>
        <v>0</v>
      </c>
      <c r="BI1871" s="150">
        <f>IF(N1871="nulová",J1871,0)</f>
        <v>0</v>
      </c>
      <c r="BJ1871" s="17" t="s">
        <v>88</v>
      </c>
      <c r="BK1871" s="150">
        <f>ROUND(I1871*H1871,2)</f>
        <v>0</v>
      </c>
      <c r="BL1871" s="17" t="s">
        <v>120</v>
      </c>
      <c r="BM1871" s="149" t="s">
        <v>3941</v>
      </c>
    </row>
    <row r="1872" spans="2:65" s="1" customFormat="1" ht="39" x14ac:dyDescent="0.2">
      <c r="B1872" s="33"/>
      <c r="D1872" s="155" t="s">
        <v>318</v>
      </c>
      <c r="F1872" s="156" t="s">
        <v>3929</v>
      </c>
      <c r="I1872" s="153"/>
      <c r="L1872" s="33"/>
      <c r="M1872" s="154"/>
      <c r="T1872" s="57"/>
      <c r="AT1872" s="17" t="s">
        <v>318</v>
      </c>
      <c r="AU1872" s="17" t="s">
        <v>90</v>
      </c>
    </row>
    <row r="1873" spans="2:65" s="1" customFormat="1" ht="16.5" customHeight="1" x14ac:dyDescent="0.2">
      <c r="B1873" s="137"/>
      <c r="C1873" s="138" t="s">
        <v>3942</v>
      </c>
      <c r="D1873" s="138" t="s">
        <v>311</v>
      </c>
      <c r="E1873" s="139" t="s">
        <v>3943</v>
      </c>
      <c r="F1873" s="140" t="s">
        <v>3944</v>
      </c>
      <c r="G1873" s="141" t="s">
        <v>2702</v>
      </c>
      <c r="H1873" s="142">
        <v>3</v>
      </c>
      <c r="I1873" s="143"/>
      <c r="J1873" s="144">
        <f>ROUND(I1873*H1873,2)</f>
        <v>0</v>
      </c>
      <c r="K1873" s="140" t="s">
        <v>366</v>
      </c>
      <c r="L1873" s="33"/>
      <c r="M1873" s="145" t="s">
        <v>1</v>
      </c>
      <c r="N1873" s="146" t="s">
        <v>46</v>
      </c>
      <c r="P1873" s="147">
        <f>O1873*H1873</f>
        <v>0</v>
      </c>
      <c r="Q1873" s="147">
        <v>0</v>
      </c>
      <c r="R1873" s="147">
        <f>Q1873*H1873</f>
        <v>0</v>
      </c>
      <c r="S1873" s="147">
        <v>0</v>
      </c>
      <c r="T1873" s="148">
        <f>S1873*H1873</f>
        <v>0</v>
      </c>
      <c r="AR1873" s="149" t="s">
        <v>120</v>
      </c>
      <c r="AT1873" s="149" t="s">
        <v>311</v>
      </c>
      <c r="AU1873" s="149" t="s">
        <v>90</v>
      </c>
      <c r="AY1873" s="17" t="s">
        <v>309</v>
      </c>
      <c r="BE1873" s="150">
        <f>IF(N1873="základní",J1873,0)</f>
        <v>0</v>
      </c>
      <c r="BF1873" s="150">
        <f>IF(N1873="snížená",J1873,0)</f>
        <v>0</v>
      </c>
      <c r="BG1873" s="150">
        <f>IF(N1873="zákl. přenesená",J1873,0)</f>
        <v>0</v>
      </c>
      <c r="BH1873" s="150">
        <f>IF(N1873="sníž. přenesená",J1873,0)</f>
        <v>0</v>
      </c>
      <c r="BI1873" s="150">
        <f>IF(N1873="nulová",J1873,0)</f>
        <v>0</v>
      </c>
      <c r="BJ1873" s="17" t="s">
        <v>88</v>
      </c>
      <c r="BK1873" s="150">
        <f>ROUND(I1873*H1873,2)</f>
        <v>0</v>
      </c>
      <c r="BL1873" s="17" t="s">
        <v>120</v>
      </c>
      <c r="BM1873" s="149" t="s">
        <v>3945</v>
      </c>
    </row>
    <row r="1874" spans="2:65" s="1" customFormat="1" ht="39" x14ac:dyDescent="0.2">
      <c r="B1874" s="33"/>
      <c r="D1874" s="155" t="s">
        <v>318</v>
      </c>
      <c r="F1874" s="156" t="s">
        <v>3929</v>
      </c>
      <c r="I1874" s="153"/>
      <c r="L1874" s="33"/>
      <c r="M1874" s="154"/>
      <c r="T1874" s="57"/>
      <c r="AT1874" s="17" t="s">
        <v>318</v>
      </c>
      <c r="AU1874" s="17" t="s">
        <v>90</v>
      </c>
    </row>
    <row r="1875" spans="2:65" s="1" customFormat="1" ht="16.5" customHeight="1" x14ac:dyDescent="0.2">
      <c r="B1875" s="137"/>
      <c r="C1875" s="138" t="s">
        <v>3946</v>
      </c>
      <c r="D1875" s="138" t="s">
        <v>311</v>
      </c>
      <c r="E1875" s="139" t="s">
        <v>3947</v>
      </c>
      <c r="F1875" s="140" t="s">
        <v>3948</v>
      </c>
      <c r="G1875" s="141" t="s">
        <v>2702</v>
      </c>
      <c r="H1875" s="142">
        <v>12</v>
      </c>
      <c r="I1875" s="143"/>
      <c r="J1875" s="144">
        <f>ROUND(I1875*H1875,2)</f>
        <v>0</v>
      </c>
      <c r="K1875" s="140" t="s">
        <v>366</v>
      </c>
      <c r="L1875" s="33"/>
      <c r="M1875" s="145" t="s">
        <v>1</v>
      </c>
      <c r="N1875" s="146" t="s">
        <v>46</v>
      </c>
      <c r="P1875" s="147">
        <f>O1875*H1875</f>
        <v>0</v>
      </c>
      <c r="Q1875" s="147">
        <v>0</v>
      </c>
      <c r="R1875" s="147">
        <f>Q1875*H1875</f>
        <v>0</v>
      </c>
      <c r="S1875" s="147">
        <v>0</v>
      </c>
      <c r="T1875" s="148">
        <f>S1875*H1875</f>
        <v>0</v>
      </c>
      <c r="AR1875" s="149" t="s">
        <v>120</v>
      </c>
      <c r="AT1875" s="149" t="s">
        <v>311</v>
      </c>
      <c r="AU1875" s="149" t="s">
        <v>90</v>
      </c>
      <c r="AY1875" s="17" t="s">
        <v>309</v>
      </c>
      <c r="BE1875" s="150">
        <f>IF(N1875="základní",J1875,0)</f>
        <v>0</v>
      </c>
      <c r="BF1875" s="150">
        <f>IF(N1875="snížená",J1875,0)</f>
        <v>0</v>
      </c>
      <c r="BG1875" s="150">
        <f>IF(N1875="zákl. přenesená",J1875,0)</f>
        <v>0</v>
      </c>
      <c r="BH1875" s="150">
        <f>IF(N1875="sníž. přenesená",J1875,0)</f>
        <v>0</v>
      </c>
      <c r="BI1875" s="150">
        <f>IF(N1875="nulová",J1875,0)</f>
        <v>0</v>
      </c>
      <c r="BJ1875" s="17" t="s">
        <v>88</v>
      </c>
      <c r="BK1875" s="150">
        <f>ROUND(I1875*H1875,2)</f>
        <v>0</v>
      </c>
      <c r="BL1875" s="17" t="s">
        <v>120</v>
      </c>
      <c r="BM1875" s="149" t="s">
        <v>3949</v>
      </c>
    </row>
    <row r="1876" spans="2:65" s="1" customFormat="1" ht="39" x14ac:dyDescent="0.2">
      <c r="B1876" s="33"/>
      <c r="D1876" s="155" t="s">
        <v>318</v>
      </c>
      <c r="F1876" s="156" t="s">
        <v>3929</v>
      </c>
      <c r="I1876" s="153"/>
      <c r="L1876" s="33"/>
      <c r="M1876" s="154"/>
      <c r="T1876" s="57"/>
      <c r="AT1876" s="17" t="s">
        <v>318</v>
      </c>
      <c r="AU1876" s="17" t="s">
        <v>90</v>
      </c>
    </row>
    <row r="1877" spans="2:65" s="1" customFormat="1" ht="16.5" customHeight="1" x14ac:dyDescent="0.2">
      <c r="B1877" s="137"/>
      <c r="C1877" s="138" t="s">
        <v>3950</v>
      </c>
      <c r="D1877" s="138" t="s">
        <v>311</v>
      </c>
      <c r="E1877" s="139" t="s">
        <v>3951</v>
      </c>
      <c r="F1877" s="140" t="s">
        <v>3952</v>
      </c>
      <c r="G1877" s="141" t="s">
        <v>2702</v>
      </c>
      <c r="H1877" s="142">
        <v>11</v>
      </c>
      <c r="I1877" s="143"/>
      <c r="J1877" s="144">
        <f>ROUND(I1877*H1877,2)</f>
        <v>0</v>
      </c>
      <c r="K1877" s="140" t="s">
        <v>366</v>
      </c>
      <c r="L1877" s="33"/>
      <c r="M1877" s="145" t="s">
        <v>1</v>
      </c>
      <c r="N1877" s="146" t="s">
        <v>46</v>
      </c>
      <c r="P1877" s="147">
        <f>O1877*H1877</f>
        <v>0</v>
      </c>
      <c r="Q1877" s="147">
        <v>0</v>
      </c>
      <c r="R1877" s="147">
        <f>Q1877*H1877</f>
        <v>0</v>
      </c>
      <c r="S1877" s="147">
        <v>0</v>
      </c>
      <c r="T1877" s="148">
        <f>S1877*H1877</f>
        <v>0</v>
      </c>
      <c r="AR1877" s="149" t="s">
        <v>120</v>
      </c>
      <c r="AT1877" s="149" t="s">
        <v>311</v>
      </c>
      <c r="AU1877" s="149" t="s">
        <v>90</v>
      </c>
      <c r="AY1877" s="17" t="s">
        <v>309</v>
      </c>
      <c r="BE1877" s="150">
        <f>IF(N1877="základní",J1877,0)</f>
        <v>0</v>
      </c>
      <c r="BF1877" s="150">
        <f>IF(N1877="snížená",J1877,0)</f>
        <v>0</v>
      </c>
      <c r="BG1877" s="150">
        <f>IF(N1877="zákl. přenesená",J1877,0)</f>
        <v>0</v>
      </c>
      <c r="BH1877" s="150">
        <f>IF(N1877="sníž. přenesená",J1877,0)</f>
        <v>0</v>
      </c>
      <c r="BI1877" s="150">
        <f>IF(N1877="nulová",J1877,0)</f>
        <v>0</v>
      </c>
      <c r="BJ1877" s="17" t="s">
        <v>88</v>
      </c>
      <c r="BK1877" s="150">
        <f>ROUND(I1877*H1877,2)</f>
        <v>0</v>
      </c>
      <c r="BL1877" s="17" t="s">
        <v>120</v>
      </c>
      <c r="BM1877" s="149" t="s">
        <v>3953</v>
      </c>
    </row>
    <row r="1878" spans="2:65" s="1" customFormat="1" ht="39" x14ac:dyDescent="0.2">
      <c r="B1878" s="33"/>
      <c r="D1878" s="155" t="s">
        <v>318</v>
      </c>
      <c r="F1878" s="156" t="s">
        <v>3929</v>
      </c>
      <c r="I1878" s="153"/>
      <c r="L1878" s="33"/>
      <c r="M1878" s="154"/>
      <c r="T1878" s="57"/>
      <c r="AT1878" s="17" t="s">
        <v>318</v>
      </c>
      <c r="AU1878" s="17" t="s">
        <v>90</v>
      </c>
    </row>
    <row r="1879" spans="2:65" s="1" customFormat="1" ht="16.5" customHeight="1" x14ac:dyDescent="0.2">
      <c r="B1879" s="137"/>
      <c r="C1879" s="138" t="s">
        <v>3954</v>
      </c>
      <c r="D1879" s="138" t="s">
        <v>311</v>
      </c>
      <c r="E1879" s="139" t="s">
        <v>3955</v>
      </c>
      <c r="F1879" s="140" t="s">
        <v>3956</v>
      </c>
      <c r="G1879" s="141" t="s">
        <v>2702</v>
      </c>
      <c r="H1879" s="142">
        <v>3</v>
      </c>
      <c r="I1879" s="143"/>
      <c r="J1879" s="144">
        <f>ROUND(I1879*H1879,2)</f>
        <v>0</v>
      </c>
      <c r="K1879" s="140" t="s">
        <v>366</v>
      </c>
      <c r="L1879" s="33"/>
      <c r="M1879" s="145" t="s">
        <v>1</v>
      </c>
      <c r="N1879" s="146" t="s">
        <v>46</v>
      </c>
      <c r="P1879" s="147">
        <f>O1879*H1879</f>
        <v>0</v>
      </c>
      <c r="Q1879" s="147">
        <v>0</v>
      </c>
      <c r="R1879" s="147">
        <f>Q1879*H1879</f>
        <v>0</v>
      </c>
      <c r="S1879" s="147">
        <v>0</v>
      </c>
      <c r="T1879" s="148">
        <f>S1879*H1879</f>
        <v>0</v>
      </c>
      <c r="AR1879" s="149" t="s">
        <v>120</v>
      </c>
      <c r="AT1879" s="149" t="s">
        <v>311</v>
      </c>
      <c r="AU1879" s="149" t="s">
        <v>90</v>
      </c>
      <c r="AY1879" s="17" t="s">
        <v>309</v>
      </c>
      <c r="BE1879" s="150">
        <f>IF(N1879="základní",J1879,0)</f>
        <v>0</v>
      </c>
      <c r="BF1879" s="150">
        <f>IF(N1879="snížená",J1879,0)</f>
        <v>0</v>
      </c>
      <c r="BG1879" s="150">
        <f>IF(N1879="zákl. přenesená",J1879,0)</f>
        <v>0</v>
      </c>
      <c r="BH1879" s="150">
        <f>IF(N1879="sníž. přenesená",J1879,0)</f>
        <v>0</v>
      </c>
      <c r="BI1879" s="150">
        <f>IF(N1879="nulová",J1879,0)</f>
        <v>0</v>
      </c>
      <c r="BJ1879" s="17" t="s">
        <v>88</v>
      </c>
      <c r="BK1879" s="150">
        <f>ROUND(I1879*H1879,2)</f>
        <v>0</v>
      </c>
      <c r="BL1879" s="17" t="s">
        <v>120</v>
      </c>
      <c r="BM1879" s="149" t="s">
        <v>3957</v>
      </c>
    </row>
    <row r="1880" spans="2:65" s="1" customFormat="1" ht="39" x14ac:dyDescent="0.2">
      <c r="B1880" s="33"/>
      <c r="D1880" s="155" t="s">
        <v>318</v>
      </c>
      <c r="F1880" s="156" t="s">
        <v>3929</v>
      </c>
      <c r="I1880" s="153"/>
      <c r="L1880" s="33"/>
      <c r="M1880" s="154"/>
      <c r="T1880" s="57"/>
      <c r="AT1880" s="17" t="s">
        <v>318</v>
      </c>
      <c r="AU1880" s="17" t="s">
        <v>90</v>
      </c>
    </row>
    <row r="1881" spans="2:65" s="1" customFormat="1" ht="16.5" customHeight="1" x14ac:dyDescent="0.2">
      <c r="B1881" s="137"/>
      <c r="C1881" s="138" t="s">
        <v>3958</v>
      </c>
      <c r="D1881" s="138" t="s">
        <v>311</v>
      </c>
      <c r="E1881" s="139" t="s">
        <v>3959</v>
      </c>
      <c r="F1881" s="140" t="s">
        <v>3960</v>
      </c>
      <c r="G1881" s="141" t="s">
        <v>2702</v>
      </c>
      <c r="H1881" s="142">
        <v>3</v>
      </c>
      <c r="I1881" s="143"/>
      <c r="J1881" s="144">
        <f>ROUND(I1881*H1881,2)</f>
        <v>0</v>
      </c>
      <c r="K1881" s="140" t="s">
        <v>366</v>
      </c>
      <c r="L1881" s="33"/>
      <c r="M1881" s="145" t="s">
        <v>1</v>
      </c>
      <c r="N1881" s="146" t="s">
        <v>46</v>
      </c>
      <c r="P1881" s="147">
        <f>O1881*H1881</f>
        <v>0</v>
      </c>
      <c r="Q1881" s="147">
        <v>0</v>
      </c>
      <c r="R1881" s="147">
        <f>Q1881*H1881</f>
        <v>0</v>
      </c>
      <c r="S1881" s="147">
        <v>0</v>
      </c>
      <c r="T1881" s="148">
        <f>S1881*H1881</f>
        <v>0</v>
      </c>
      <c r="AR1881" s="149" t="s">
        <v>120</v>
      </c>
      <c r="AT1881" s="149" t="s">
        <v>311</v>
      </c>
      <c r="AU1881" s="149" t="s">
        <v>90</v>
      </c>
      <c r="AY1881" s="17" t="s">
        <v>309</v>
      </c>
      <c r="BE1881" s="150">
        <f>IF(N1881="základní",J1881,0)</f>
        <v>0</v>
      </c>
      <c r="BF1881" s="150">
        <f>IF(N1881="snížená",J1881,0)</f>
        <v>0</v>
      </c>
      <c r="BG1881" s="150">
        <f>IF(N1881="zákl. přenesená",J1881,0)</f>
        <v>0</v>
      </c>
      <c r="BH1881" s="150">
        <f>IF(N1881="sníž. přenesená",J1881,0)</f>
        <v>0</v>
      </c>
      <c r="BI1881" s="150">
        <f>IF(N1881="nulová",J1881,0)</f>
        <v>0</v>
      </c>
      <c r="BJ1881" s="17" t="s">
        <v>88</v>
      </c>
      <c r="BK1881" s="150">
        <f>ROUND(I1881*H1881,2)</f>
        <v>0</v>
      </c>
      <c r="BL1881" s="17" t="s">
        <v>120</v>
      </c>
      <c r="BM1881" s="149" t="s">
        <v>3961</v>
      </c>
    </row>
    <row r="1882" spans="2:65" s="1" customFormat="1" ht="39" x14ac:dyDescent="0.2">
      <c r="B1882" s="33"/>
      <c r="D1882" s="155" t="s">
        <v>318</v>
      </c>
      <c r="F1882" s="156" t="s">
        <v>3929</v>
      </c>
      <c r="I1882" s="153"/>
      <c r="L1882" s="33"/>
      <c r="M1882" s="154"/>
      <c r="T1882" s="57"/>
      <c r="AT1882" s="17" t="s">
        <v>318</v>
      </c>
      <c r="AU1882" s="17" t="s">
        <v>90</v>
      </c>
    </row>
    <row r="1883" spans="2:65" s="1" customFormat="1" ht="16.5" customHeight="1" x14ac:dyDescent="0.2">
      <c r="B1883" s="137"/>
      <c r="C1883" s="138" t="s">
        <v>3962</v>
      </c>
      <c r="D1883" s="138" t="s">
        <v>311</v>
      </c>
      <c r="E1883" s="139" t="s">
        <v>3963</v>
      </c>
      <c r="F1883" s="140" t="s">
        <v>3964</v>
      </c>
      <c r="G1883" s="141" t="s">
        <v>2702</v>
      </c>
      <c r="H1883" s="142">
        <v>1</v>
      </c>
      <c r="I1883" s="143"/>
      <c r="J1883" s="144">
        <f>ROUND(I1883*H1883,2)</f>
        <v>0</v>
      </c>
      <c r="K1883" s="140" t="s">
        <v>366</v>
      </c>
      <c r="L1883" s="33"/>
      <c r="M1883" s="145" t="s">
        <v>1</v>
      </c>
      <c r="N1883" s="146" t="s">
        <v>46</v>
      </c>
      <c r="P1883" s="147">
        <f>O1883*H1883</f>
        <v>0</v>
      </c>
      <c r="Q1883" s="147">
        <v>0</v>
      </c>
      <c r="R1883" s="147">
        <f>Q1883*H1883</f>
        <v>0</v>
      </c>
      <c r="S1883" s="147">
        <v>0</v>
      </c>
      <c r="T1883" s="148">
        <f>S1883*H1883</f>
        <v>0</v>
      </c>
      <c r="AR1883" s="149" t="s">
        <v>120</v>
      </c>
      <c r="AT1883" s="149" t="s">
        <v>311</v>
      </c>
      <c r="AU1883" s="149" t="s">
        <v>90</v>
      </c>
      <c r="AY1883" s="17" t="s">
        <v>309</v>
      </c>
      <c r="BE1883" s="150">
        <f>IF(N1883="základní",J1883,0)</f>
        <v>0</v>
      </c>
      <c r="BF1883" s="150">
        <f>IF(N1883="snížená",J1883,0)</f>
        <v>0</v>
      </c>
      <c r="BG1883" s="150">
        <f>IF(N1883="zákl. přenesená",J1883,0)</f>
        <v>0</v>
      </c>
      <c r="BH1883" s="150">
        <f>IF(N1883="sníž. přenesená",J1883,0)</f>
        <v>0</v>
      </c>
      <c r="BI1883" s="150">
        <f>IF(N1883="nulová",J1883,0)</f>
        <v>0</v>
      </c>
      <c r="BJ1883" s="17" t="s">
        <v>88</v>
      </c>
      <c r="BK1883" s="150">
        <f>ROUND(I1883*H1883,2)</f>
        <v>0</v>
      </c>
      <c r="BL1883" s="17" t="s">
        <v>120</v>
      </c>
      <c r="BM1883" s="149" t="s">
        <v>3965</v>
      </c>
    </row>
    <row r="1884" spans="2:65" s="1" customFormat="1" ht="39" x14ac:dyDescent="0.2">
      <c r="B1884" s="33"/>
      <c r="D1884" s="155" t="s">
        <v>318</v>
      </c>
      <c r="F1884" s="156" t="s">
        <v>3929</v>
      </c>
      <c r="I1884" s="153"/>
      <c r="L1884" s="33"/>
      <c r="M1884" s="154"/>
      <c r="T1884" s="57"/>
      <c r="AT1884" s="17" t="s">
        <v>318</v>
      </c>
      <c r="AU1884" s="17" t="s">
        <v>90</v>
      </c>
    </row>
    <row r="1885" spans="2:65" s="1" customFormat="1" ht="16.5" customHeight="1" x14ac:dyDescent="0.2">
      <c r="B1885" s="137"/>
      <c r="C1885" s="138" t="s">
        <v>3966</v>
      </c>
      <c r="D1885" s="138" t="s">
        <v>311</v>
      </c>
      <c r="E1885" s="139" t="s">
        <v>3967</v>
      </c>
      <c r="F1885" s="140" t="s">
        <v>3968</v>
      </c>
      <c r="G1885" s="141" t="s">
        <v>2542</v>
      </c>
      <c r="H1885" s="142">
        <v>397.3</v>
      </c>
      <c r="I1885" s="143"/>
      <c r="J1885" s="144">
        <f>ROUND(I1885*H1885,2)</f>
        <v>0</v>
      </c>
      <c r="K1885" s="140" t="s">
        <v>366</v>
      </c>
      <c r="L1885" s="33"/>
      <c r="M1885" s="145" t="s">
        <v>1</v>
      </c>
      <c r="N1885" s="146" t="s">
        <v>46</v>
      </c>
      <c r="P1885" s="147">
        <f>O1885*H1885</f>
        <v>0</v>
      </c>
      <c r="Q1885" s="147">
        <v>0</v>
      </c>
      <c r="R1885" s="147">
        <f>Q1885*H1885</f>
        <v>0</v>
      </c>
      <c r="S1885" s="147">
        <v>0</v>
      </c>
      <c r="T1885" s="148">
        <f>S1885*H1885</f>
        <v>0</v>
      </c>
      <c r="AR1885" s="149" t="s">
        <v>120</v>
      </c>
      <c r="AT1885" s="149" t="s">
        <v>311</v>
      </c>
      <c r="AU1885" s="149" t="s">
        <v>90</v>
      </c>
      <c r="AY1885" s="17" t="s">
        <v>309</v>
      </c>
      <c r="BE1885" s="150">
        <f>IF(N1885="základní",J1885,0)</f>
        <v>0</v>
      </c>
      <c r="BF1885" s="150">
        <f>IF(N1885="snížená",J1885,0)</f>
        <v>0</v>
      </c>
      <c r="BG1885" s="150">
        <f>IF(N1885="zákl. přenesená",J1885,0)</f>
        <v>0</v>
      </c>
      <c r="BH1885" s="150">
        <f>IF(N1885="sníž. přenesená",J1885,0)</f>
        <v>0</v>
      </c>
      <c r="BI1885" s="150">
        <f>IF(N1885="nulová",J1885,0)</f>
        <v>0</v>
      </c>
      <c r="BJ1885" s="17" t="s">
        <v>88</v>
      </c>
      <c r="BK1885" s="150">
        <f>ROUND(I1885*H1885,2)</f>
        <v>0</v>
      </c>
      <c r="BL1885" s="17" t="s">
        <v>120</v>
      </c>
      <c r="BM1885" s="149" t="s">
        <v>3969</v>
      </c>
    </row>
    <row r="1886" spans="2:65" s="1" customFormat="1" ht="39" x14ac:dyDescent="0.2">
      <c r="B1886" s="33"/>
      <c r="D1886" s="155" t="s">
        <v>318</v>
      </c>
      <c r="F1886" s="156" t="s">
        <v>3929</v>
      </c>
      <c r="I1886" s="153"/>
      <c r="L1886" s="33"/>
      <c r="M1886" s="154"/>
      <c r="T1886" s="57"/>
      <c r="AT1886" s="17" t="s">
        <v>318</v>
      </c>
      <c r="AU1886" s="17" t="s">
        <v>90</v>
      </c>
    </row>
    <row r="1887" spans="2:65" s="1" customFormat="1" ht="21.75" customHeight="1" x14ac:dyDescent="0.2">
      <c r="B1887" s="137"/>
      <c r="C1887" s="138" t="s">
        <v>3970</v>
      </c>
      <c r="D1887" s="138" t="s">
        <v>311</v>
      </c>
      <c r="E1887" s="139" t="s">
        <v>3971</v>
      </c>
      <c r="F1887" s="140" t="s">
        <v>3972</v>
      </c>
      <c r="G1887" s="141" t="s">
        <v>2542</v>
      </c>
      <c r="H1887" s="142">
        <v>6.4</v>
      </c>
      <c r="I1887" s="143"/>
      <c r="J1887" s="144">
        <f>ROUND(I1887*H1887,2)</f>
        <v>0</v>
      </c>
      <c r="K1887" s="140" t="s">
        <v>366</v>
      </c>
      <c r="L1887" s="33"/>
      <c r="M1887" s="145" t="s">
        <v>1</v>
      </c>
      <c r="N1887" s="146" t="s">
        <v>46</v>
      </c>
      <c r="P1887" s="147">
        <f>O1887*H1887</f>
        <v>0</v>
      </c>
      <c r="Q1887" s="147">
        <v>0</v>
      </c>
      <c r="R1887" s="147">
        <f>Q1887*H1887</f>
        <v>0</v>
      </c>
      <c r="S1887" s="147">
        <v>0</v>
      </c>
      <c r="T1887" s="148">
        <f>S1887*H1887</f>
        <v>0</v>
      </c>
      <c r="AR1887" s="149" t="s">
        <v>120</v>
      </c>
      <c r="AT1887" s="149" t="s">
        <v>311</v>
      </c>
      <c r="AU1887" s="149" t="s">
        <v>90</v>
      </c>
      <c r="AY1887" s="17" t="s">
        <v>309</v>
      </c>
      <c r="BE1887" s="150">
        <f>IF(N1887="základní",J1887,0)</f>
        <v>0</v>
      </c>
      <c r="BF1887" s="150">
        <f>IF(N1887="snížená",J1887,0)</f>
        <v>0</v>
      </c>
      <c r="BG1887" s="150">
        <f>IF(N1887="zákl. přenesená",J1887,0)</f>
        <v>0</v>
      </c>
      <c r="BH1887" s="150">
        <f>IF(N1887="sníž. přenesená",J1887,0)</f>
        <v>0</v>
      </c>
      <c r="BI1887" s="150">
        <f>IF(N1887="nulová",J1887,0)</f>
        <v>0</v>
      </c>
      <c r="BJ1887" s="17" t="s">
        <v>88</v>
      </c>
      <c r="BK1887" s="150">
        <f>ROUND(I1887*H1887,2)</f>
        <v>0</v>
      </c>
      <c r="BL1887" s="17" t="s">
        <v>120</v>
      </c>
      <c r="BM1887" s="149" t="s">
        <v>3973</v>
      </c>
    </row>
    <row r="1888" spans="2:65" s="1" customFormat="1" ht="39" x14ac:dyDescent="0.2">
      <c r="B1888" s="33"/>
      <c r="D1888" s="155" t="s">
        <v>318</v>
      </c>
      <c r="F1888" s="156" t="s">
        <v>3929</v>
      </c>
      <c r="I1888" s="153"/>
      <c r="L1888" s="33"/>
      <c r="M1888" s="154"/>
      <c r="T1888" s="57"/>
      <c r="AT1888" s="17" t="s">
        <v>318</v>
      </c>
      <c r="AU1888" s="17" t="s">
        <v>90</v>
      </c>
    </row>
    <row r="1889" spans="2:65" s="1" customFormat="1" ht="21.75" customHeight="1" x14ac:dyDescent="0.2">
      <c r="B1889" s="137"/>
      <c r="C1889" s="138" t="s">
        <v>3974</v>
      </c>
      <c r="D1889" s="138" t="s">
        <v>311</v>
      </c>
      <c r="E1889" s="139" t="s">
        <v>3975</v>
      </c>
      <c r="F1889" s="140" t="s">
        <v>3976</v>
      </c>
      <c r="G1889" s="141" t="s">
        <v>2702</v>
      </c>
      <c r="H1889" s="142">
        <v>35</v>
      </c>
      <c r="I1889" s="143"/>
      <c r="J1889" s="144">
        <f>ROUND(I1889*H1889,2)</f>
        <v>0</v>
      </c>
      <c r="K1889" s="140" t="s">
        <v>366</v>
      </c>
      <c r="L1889" s="33"/>
      <c r="M1889" s="145" t="s">
        <v>1</v>
      </c>
      <c r="N1889" s="146" t="s">
        <v>46</v>
      </c>
      <c r="P1889" s="147">
        <f>O1889*H1889</f>
        <v>0</v>
      </c>
      <c r="Q1889" s="147">
        <v>0</v>
      </c>
      <c r="R1889" s="147">
        <f>Q1889*H1889</f>
        <v>0</v>
      </c>
      <c r="S1889" s="147">
        <v>0</v>
      </c>
      <c r="T1889" s="148">
        <f>S1889*H1889</f>
        <v>0</v>
      </c>
      <c r="AR1889" s="149" t="s">
        <v>120</v>
      </c>
      <c r="AT1889" s="149" t="s">
        <v>311</v>
      </c>
      <c r="AU1889" s="149" t="s">
        <v>90</v>
      </c>
      <c r="AY1889" s="17" t="s">
        <v>309</v>
      </c>
      <c r="BE1889" s="150">
        <f>IF(N1889="základní",J1889,0)</f>
        <v>0</v>
      </c>
      <c r="BF1889" s="150">
        <f>IF(N1889="snížená",J1889,0)</f>
        <v>0</v>
      </c>
      <c r="BG1889" s="150">
        <f>IF(N1889="zákl. přenesená",J1889,0)</f>
        <v>0</v>
      </c>
      <c r="BH1889" s="150">
        <f>IF(N1889="sníž. přenesená",J1889,0)</f>
        <v>0</v>
      </c>
      <c r="BI1889" s="150">
        <f>IF(N1889="nulová",J1889,0)</f>
        <v>0</v>
      </c>
      <c r="BJ1889" s="17" t="s">
        <v>88</v>
      </c>
      <c r="BK1889" s="150">
        <f>ROUND(I1889*H1889,2)</f>
        <v>0</v>
      </c>
      <c r="BL1889" s="17" t="s">
        <v>120</v>
      </c>
      <c r="BM1889" s="149" t="s">
        <v>3977</v>
      </c>
    </row>
    <row r="1890" spans="2:65" s="1" customFormat="1" ht="39" x14ac:dyDescent="0.2">
      <c r="B1890" s="33"/>
      <c r="D1890" s="155" t="s">
        <v>318</v>
      </c>
      <c r="F1890" s="156" t="s">
        <v>3929</v>
      </c>
      <c r="I1890" s="153"/>
      <c r="L1890" s="33"/>
      <c r="M1890" s="154"/>
      <c r="T1890" s="57"/>
      <c r="AT1890" s="17" t="s">
        <v>318</v>
      </c>
      <c r="AU1890" s="17" t="s">
        <v>90</v>
      </c>
    </row>
    <row r="1891" spans="2:65" s="1" customFormat="1" ht="24.2" customHeight="1" x14ac:dyDescent="0.2">
      <c r="B1891" s="137"/>
      <c r="C1891" s="138" t="s">
        <v>3978</v>
      </c>
      <c r="D1891" s="138" t="s">
        <v>311</v>
      </c>
      <c r="E1891" s="139" t="s">
        <v>3979</v>
      </c>
      <c r="F1891" s="140" t="s">
        <v>3980</v>
      </c>
      <c r="G1891" s="141" t="s">
        <v>2702</v>
      </c>
      <c r="H1891" s="142">
        <v>12</v>
      </c>
      <c r="I1891" s="143"/>
      <c r="J1891" s="144">
        <f>ROUND(I1891*H1891,2)</f>
        <v>0</v>
      </c>
      <c r="K1891" s="140" t="s">
        <v>366</v>
      </c>
      <c r="L1891" s="33"/>
      <c r="M1891" s="145" t="s">
        <v>1</v>
      </c>
      <c r="N1891" s="146" t="s">
        <v>46</v>
      </c>
      <c r="P1891" s="147">
        <f>O1891*H1891</f>
        <v>0</v>
      </c>
      <c r="Q1891" s="147">
        <v>0</v>
      </c>
      <c r="R1891" s="147">
        <f>Q1891*H1891</f>
        <v>0</v>
      </c>
      <c r="S1891" s="147">
        <v>0</v>
      </c>
      <c r="T1891" s="148">
        <f>S1891*H1891</f>
        <v>0</v>
      </c>
      <c r="AR1891" s="149" t="s">
        <v>120</v>
      </c>
      <c r="AT1891" s="149" t="s">
        <v>311</v>
      </c>
      <c r="AU1891" s="149" t="s">
        <v>90</v>
      </c>
      <c r="AY1891" s="17" t="s">
        <v>309</v>
      </c>
      <c r="BE1891" s="150">
        <f>IF(N1891="základní",J1891,0)</f>
        <v>0</v>
      </c>
      <c r="BF1891" s="150">
        <f>IF(N1891="snížená",J1891,0)</f>
        <v>0</v>
      </c>
      <c r="BG1891" s="150">
        <f>IF(N1891="zákl. přenesená",J1891,0)</f>
        <v>0</v>
      </c>
      <c r="BH1891" s="150">
        <f>IF(N1891="sníž. přenesená",J1891,0)</f>
        <v>0</v>
      </c>
      <c r="BI1891" s="150">
        <f>IF(N1891="nulová",J1891,0)</f>
        <v>0</v>
      </c>
      <c r="BJ1891" s="17" t="s">
        <v>88</v>
      </c>
      <c r="BK1891" s="150">
        <f>ROUND(I1891*H1891,2)</f>
        <v>0</v>
      </c>
      <c r="BL1891" s="17" t="s">
        <v>120</v>
      </c>
      <c r="BM1891" s="149" t="s">
        <v>3981</v>
      </c>
    </row>
    <row r="1892" spans="2:65" s="1" customFormat="1" ht="39" x14ac:dyDescent="0.2">
      <c r="B1892" s="33"/>
      <c r="D1892" s="155" t="s">
        <v>318</v>
      </c>
      <c r="F1892" s="156" t="s">
        <v>3929</v>
      </c>
      <c r="I1892" s="153"/>
      <c r="L1892" s="33"/>
      <c r="M1892" s="154"/>
      <c r="T1892" s="57"/>
      <c r="AT1892" s="17" t="s">
        <v>318</v>
      </c>
      <c r="AU1892" s="17" t="s">
        <v>90</v>
      </c>
    </row>
    <row r="1893" spans="2:65" s="1" customFormat="1" ht="24.2" customHeight="1" x14ac:dyDescent="0.2">
      <c r="B1893" s="137"/>
      <c r="C1893" s="138" t="s">
        <v>3982</v>
      </c>
      <c r="D1893" s="138" t="s">
        <v>311</v>
      </c>
      <c r="E1893" s="139" t="s">
        <v>3983</v>
      </c>
      <c r="F1893" s="140" t="s">
        <v>3984</v>
      </c>
      <c r="G1893" s="141" t="s">
        <v>2702</v>
      </c>
      <c r="H1893" s="142">
        <v>2</v>
      </c>
      <c r="I1893" s="143"/>
      <c r="J1893" s="144">
        <f>ROUND(I1893*H1893,2)</f>
        <v>0</v>
      </c>
      <c r="K1893" s="140" t="s">
        <v>366</v>
      </c>
      <c r="L1893" s="33"/>
      <c r="M1893" s="145" t="s">
        <v>1</v>
      </c>
      <c r="N1893" s="146" t="s">
        <v>46</v>
      </c>
      <c r="P1893" s="147">
        <f>O1893*H1893</f>
        <v>0</v>
      </c>
      <c r="Q1893" s="147">
        <v>0</v>
      </c>
      <c r="R1893" s="147">
        <f>Q1893*H1893</f>
        <v>0</v>
      </c>
      <c r="S1893" s="147">
        <v>0</v>
      </c>
      <c r="T1893" s="148">
        <f>S1893*H1893</f>
        <v>0</v>
      </c>
      <c r="AR1893" s="149" t="s">
        <v>120</v>
      </c>
      <c r="AT1893" s="149" t="s">
        <v>311</v>
      </c>
      <c r="AU1893" s="149" t="s">
        <v>90</v>
      </c>
      <c r="AY1893" s="17" t="s">
        <v>309</v>
      </c>
      <c r="BE1893" s="150">
        <f>IF(N1893="základní",J1893,0)</f>
        <v>0</v>
      </c>
      <c r="BF1893" s="150">
        <f>IF(N1893="snížená",J1893,0)</f>
        <v>0</v>
      </c>
      <c r="BG1893" s="150">
        <f>IF(N1893="zákl. přenesená",J1893,0)</f>
        <v>0</v>
      </c>
      <c r="BH1893" s="150">
        <f>IF(N1893="sníž. přenesená",J1893,0)</f>
        <v>0</v>
      </c>
      <c r="BI1893" s="150">
        <f>IF(N1893="nulová",J1893,0)</f>
        <v>0</v>
      </c>
      <c r="BJ1893" s="17" t="s">
        <v>88</v>
      </c>
      <c r="BK1893" s="150">
        <f>ROUND(I1893*H1893,2)</f>
        <v>0</v>
      </c>
      <c r="BL1893" s="17" t="s">
        <v>120</v>
      </c>
      <c r="BM1893" s="149" t="s">
        <v>3985</v>
      </c>
    </row>
    <row r="1894" spans="2:65" s="1" customFormat="1" ht="39" x14ac:dyDescent="0.2">
      <c r="B1894" s="33"/>
      <c r="D1894" s="155" t="s">
        <v>318</v>
      </c>
      <c r="F1894" s="156" t="s">
        <v>3929</v>
      </c>
      <c r="I1894" s="153"/>
      <c r="L1894" s="33"/>
      <c r="M1894" s="154"/>
      <c r="T1894" s="57"/>
      <c r="AT1894" s="17" t="s">
        <v>318</v>
      </c>
      <c r="AU1894" s="17" t="s">
        <v>90</v>
      </c>
    </row>
    <row r="1895" spans="2:65" s="1" customFormat="1" ht="16.5" customHeight="1" x14ac:dyDescent="0.2">
      <c r="B1895" s="137"/>
      <c r="C1895" s="138" t="s">
        <v>3986</v>
      </c>
      <c r="D1895" s="138" t="s">
        <v>311</v>
      </c>
      <c r="E1895" s="139" t="s">
        <v>3987</v>
      </c>
      <c r="F1895" s="140" t="s">
        <v>3988</v>
      </c>
      <c r="G1895" s="141" t="s">
        <v>2542</v>
      </c>
      <c r="H1895" s="142">
        <v>355</v>
      </c>
      <c r="I1895" s="143"/>
      <c r="J1895" s="144">
        <f>ROUND(I1895*H1895,2)</f>
        <v>0</v>
      </c>
      <c r="K1895" s="140" t="s">
        <v>366</v>
      </c>
      <c r="L1895" s="33"/>
      <c r="M1895" s="145" t="s">
        <v>1</v>
      </c>
      <c r="N1895" s="146" t="s">
        <v>46</v>
      </c>
      <c r="P1895" s="147">
        <f>O1895*H1895</f>
        <v>0</v>
      </c>
      <c r="Q1895" s="147">
        <v>0</v>
      </c>
      <c r="R1895" s="147">
        <f>Q1895*H1895</f>
        <v>0</v>
      </c>
      <c r="S1895" s="147">
        <v>0</v>
      </c>
      <c r="T1895" s="148">
        <f>S1895*H1895</f>
        <v>0</v>
      </c>
      <c r="AR1895" s="149" t="s">
        <v>120</v>
      </c>
      <c r="AT1895" s="149" t="s">
        <v>311</v>
      </c>
      <c r="AU1895" s="149" t="s">
        <v>90</v>
      </c>
      <c r="AY1895" s="17" t="s">
        <v>309</v>
      </c>
      <c r="BE1895" s="150">
        <f>IF(N1895="základní",J1895,0)</f>
        <v>0</v>
      </c>
      <c r="BF1895" s="150">
        <f>IF(N1895="snížená",J1895,0)</f>
        <v>0</v>
      </c>
      <c r="BG1895" s="150">
        <f>IF(N1895="zákl. přenesená",J1895,0)</f>
        <v>0</v>
      </c>
      <c r="BH1895" s="150">
        <f>IF(N1895="sníž. přenesená",J1895,0)</f>
        <v>0</v>
      </c>
      <c r="BI1895" s="150">
        <f>IF(N1895="nulová",J1895,0)</f>
        <v>0</v>
      </c>
      <c r="BJ1895" s="17" t="s">
        <v>88</v>
      </c>
      <c r="BK1895" s="150">
        <f>ROUND(I1895*H1895,2)</f>
        <v>0</v>
      </c>
      <c r="BL1895" s="17" t="s">
        <v>120</v>
      </c>
      <c r="BM1895" s="149" t="s">
        <v>3989</v>
      </c>
    </row>
    <row r="1896" spans="2:65" s="1" customFormat="1" ht="39" x14ac:dyDescent="0.2">
      <c r="B1896" s="33"/>
      <c r="D1896" s="155" t="s">
        <v>318</v>
      </c>
      <c r="F1896" s="156" t="s">
        <v>3929</v>
      </c>
      <c r="I1896" s="153"/>
      <c r="L1896" s="33"/>
      <c r="M1896" s="154"/>
      <c r="T1896" s="57"/>
      <c r="AT1896" s="17" t="s">
        <v>318</v>
      </c>
      <c r="AU1896" s="17" t="s">
        <v>90</v>
      </c>
    </row>
    <row r="1897" spans="2:65" s="1" customFormat="1" ht="16.5" customHeight="1" x14ac:dyDescent="0.2">
      <c r="B1897" s="137"/>
      <c r="C1897" s="138" t="s">
        <v>3990</v>
      </c>
      <c r="D1897" s="138" t="s">
        <v>311</v>
      </c>
      <c r="E1897" s="139" t="s">
        <v>3991</v>
      </c>
      <c r="F1897" s="140" t="s">
        <v>3992</v>
      </c>
      <c r="G1897" s="141" t="s">
        <v>2542</v>
      </c>
      <c r="H1897" s="142">
        <v>4.95</v>
      </c>
      <c r="I1897" s="143"/>
      <c r="J1897" s="144">
        <f>ROUND(I1897*H1897,2)</f>
        <v>0</v>
      </c>
      <c r="K1897" s="140" t="s">
        <v>366</v>
      </c>
      <c r="L1897" s="33"/>
      <c r="M1897" s="145" t="s">
        <v>1</v>
      </c>
      <c r="N1897" s="146" t="s">
        <v>46</v>
      </c>
      <c r="P1897" s="147">
        <f>O1897*H1897</f>
        <v>0</v>
      </c>
      <c r="Q1897" s="147">
        <v>0</v>
      </c>
      <c r="R1897" s="147">
        <f>Q1897*H1897</f>
        <v>0</v>
      </c>
      <c r="S1897" s="147">
        <v>0</v>
      </c>
      <c r="T1897" s="148">
        <f>S1897*H1897</f>
        <v>0</v>
      </c>
      <c r="AR1897" s="149" t="s">
        <v>120</v>
      </c>
      <c r="AT1897" s="149" t="s">
        <v>311</v>
      </c>
      <c r="AU1897" s="149" t="s">
        <v>90</v>
      </c>
      <c r="AY1897" s="17" t="s">
        <v>309</v>
      </c>
      <c r="BE1897" s="150">
        <f>IF(N1897="základní",J1897,0)</f>
        <v>0</v>
      </c>
      <c r="BF1897" s="150">
        <f>IF(N1897="snížená",J1897,0)</f>
        <v>0</v>
      </c>
      <c r="BG1897" s="150">
        <f>IF(N1897="zákl. přenesená",J1897,0)</f>
        <v>0</v>
      </c>
      <c r="BH1897" s="150">
        <f>IF(N1897="sníž. přenesená",J1897,0)</f>
        <v>0</v>
      </c>
      <c r="BI1897" s="150">
        <f>IF(N1897="nulová",J1897,0)</f>
        <v>0</v>
      </c>
      <c r="BJ1897" s="17" t="s">
        <v>88</v>
      </c>
      <c r="BK1897" s="150">
        <f>ROUND(I1897*H1897,2)</f>
        <v>0</v>
      </c>
      <c r="BL1897" s="17" t="s">
        <v>120</v>
      </c>
      <c r="BM1897" s="149" t="s">
        <v>3993</v>
      </c>
    </row>
    <row r="1898" spans="2:65" s="1" customFormat="1" ht="39" x14ac:dyDescent="0.2">
      <c r="B1898" s="33"/>
      <c r="D1898" s="155" t="s">
        <v>318</v>
      </c>
      <c r="F1898" s="156" t="s">
        <v>3929</v>
      </c>
      <c r="I1898" s="153"/>
      <c r="L1898" s="33"/>
      <c r="M1898" s="154"/>
      <c r="T1898" s="57"/>
      <c r="AT1898" s="17" t="s">
        <v>318</v>
      </c>
      <c r="AU1898" s="17" t="s">
        <v>90</v>
      </c>
    </row>
    <row r="1899" spans="2:65" s="1" customFormat="1" ht="16.5" customHeight="1" x14ac:dyDescent="0.2">
      <c r="B1899" s="137"/>
      <c r="C1899" s="138" t="s">
        <v>3994</v>
      </c>
      <c r="D1899" s="138" t="s">
        <v>311</v>
      </c>
      <c r="E1899" s="139" t="s">
        <v>3995</v>
      </c>
      <c r="F1899" s="140" t="s">
        <v>3996</v>
      </c>
      <c r="G1899" s="141" t="s">
        <v>2542</v>
      </c>
      <c r="H1899" s="142">
        <v>2.8</v>
      </c>
      <c r="I1899" s="143"/>
      <c r="J1899" s="144">
        <f>ROUND(I1899*H1899,2)</f>
        <v>0</v>
      </c>
      <c r="K1899" s="140" t="s">
        <v>366</v>
      </c>
      <c r="L1899" s="33"/>
      <c r="M1899" s="145" t="s">
        <v>1</v>
      </c>
      <c r="N1899" s="146" t="s">
        <v>46</v>
      </c>
      <c r="P1899" s="147">
        <f>O1899*H1899</f>
        <v>0</v>
      </c>
      <c r="Q1899" s="147">
        <v>0</v>
      </c>
      <c r="R1899" s="147">
        <f>Q1899*H1899</f>
        <v>0</v>
      </c>
      <c r="S1899" s="147">
        <v>0</v>
      </c>
      <c r="T1899" s="148">
        <f>S1899*H1899</f>
        <v>0</v>
      </c>
      <c r="AR1899" s="149" t="s">
        <v>120</v>
      </c>
      <c r="AT1899" s="149" t="s">
        <v>311</v>
      </c>
      <c r="AU1899" s="149" t="s">
        <v>90</v>
      </c>
      <c r="AY1899" s="17" t="s">
        <v>309</v>
      </c>
      <c r="BE1899" s="150">
        <f>IF(N1899="základní",J1899,0)</f>
        <v>0</v>
      </c>
      <c r="BF1899" s="150">
        <f>IF(N1899="snížená",J1899,0)</f>
        <v>0</v>
      </c>
      <c r="BG1899" s="150">
        <f>IF(N1899="zákl. přenesená",J1899,0)</f>
        <v>0</v>
      </c>
      <c r="BH1899" s="150">
        <f>IF(N1899="sníž. přenesená",J1899,0)</f>
        <v>0</v>
      </c>
      <c r="BI1899" s="150">
        <f>IF(N1899="nulová",J1899,0)</f>
        <v>0</v>
      </c>
      <c r="BJ1899" s="17" t="s">
        <v>88</v>
      </c>
      <c r="BK1899" s="150">
        <f>ROUND(I1899*H1899,2)</f>
        <v>0</v>
      </c>
      <c r="BL1899" s="17" t="s">
        <v>120</v>
      </c>
      <c r="BM1899" s="149" t="s">
        <v>3997</v>
      </c>
    </row>
    <row r="1900" spans="2:65" s="1" customFormat="1" ht="39" x14ac:dyDescent="0.2">
      <c r="B1900" s="33"/>
      <c r="D1900" s="155" t="s">
        <v>318</v>
      </c>
      <c r="F1900" s="156" t="s">
        <v>3929</v>
      </c>
      <c r="I1900" s="153"/>
      <c r="L1900" s="33"/>
      <c r="M1900" s="154"/>
      <c r="T1900" s="57"/>
      <c r="AT1900" s="17" t="s">
        <v>318</v>
      </c>
      <c r="AU1900" s="17" t="s">
        <v>90</v>
      </c>
    </row>
    <row r="1901" spans="2:65" s="1" customFormat="1" ht="16.5" customHeight="1" x14ac:dyDescent="0.2">
      <c r="B1901" s="137"/>
      <c r="C1901" s="138" t="s">
        <v>3998</v>
      </c>
      <c r="D1901" s="138" t="s">
        <v>311</v>
      </c>
      <c r="E1901" s="139" t="s">
        <v>3999</v>
      </c>
      <c r="F1901" s="140" t="s">
        <v>4000</v>
      </c>
      <c r="G1901" s="141" t="s">
        <v>2542</v>
      </c>
      <c r="H1901" s="142">
        <v>8.25</v>
      </c>
      <c r="I1901" s="143"/>
      <c r="J1901" s="144">
        <f>ROUND(I1901*H1901,2)</f>
        <v>0</v>
      </c>
      <c r="K1901" s="140" t="s">
        <v>366</v>
      </c>
      <c r="L1901" s="33"/>
      <c r="M1901" s="145" t="s">
        <v>1</v>
      </c>
      <c r="N1901" s="146" t="s">
        <v>46</v>
      </c>
      <c r="P1901" s="147">
        <f>O1901*H1901</f>
        <v>0</v>
      </c>
      <c r="Q1901" s="147">
        <v>0</v>
      </c>
      <c r="R1901" s="147">
        <f>Q1901*H1901</f>
        <v>0</v>
      </c>
      <c r="S1901" s="147">
        <v>0</v>
      </c>
      <c r="T1901" s="148">
        <f>S1901*H1901</f>
        <v>0</v>
      </c>
      <c r="AR1901" s="149" t="s">
        <v>120</v>
      </c>
      <c r="AT1901" s="149" t="s">
        <v>311</v>
      </c>
      <c r="AU1901" s="149" t="s">
        <v>90</v>
      </c>
      <c r="AY1901" s="17" t="s">
        <v>309</v>
      </c>
      <c r="BE1901" s="150">
        <f>IF(N1901="základní",J1901,0)</f>
        <v>0</v>
      </c>
      <c r="BF1901" s="150">
        <f>IF(N1901="snížená",J1901,0)</f>
        <v>0</v>
      </c>
      <c r="BG1901" s="150">
        <f>IF(N1901="zákl. přenesená",J1901,0)</f>
        <v>0</v>
      </c>
      <c r="BH1901" s="150">
        <f>IF(N1901="sníž. přenesená",J1901,0)</f>
        <v>0</v>
      </c>
      <c r="BI1901" s="150">
        <f>IF(N1901="nulová",J1901,0)</f>
        <v>0</v>
      </c>
      <c r="BJ1901" s="17" t="s">
        <v>88</v>
      </c>
      <c r="BK1901" s="150">
        <f>ROUND(I1901*H1901,2)</f>
        <v>0</v>
      </c>
      <c r="BL1901" s="17" t="s">
        <v>120</v>
      </c>
      <c r="BM1901" s="149" t="s">
        <v>4001</v>
      </c>
    </row>
    <row r="1902" spans="2:65" s="1" customFormat="1" ht="39" x14ac:dyDescent="0.2">
      <c r="B1902" s="33"/>
      <c r="D1902" s="155" t="s">
        <v>318</v>
      </c>
      <c r="F1902" s="156" t="s">
        <v>3929</v>
      </c>
      <c r="I1902" s="153"/>
      <c r="L1902" s="33"/>
      <c r="M1902" s="154"/>
      <c r="T1902" s="57"/>
      <c r="AT1902" s="17" t="s">
        <v>318</v>
      </c>
      <c r="AU1902" s="17" t="s">
        <v>90</v>
      </c>
    </row>
    <row r="1903" spans="2:65" s="1" customFormat="1" ht="16.5" customHeight="1" x14ac:dyDescent="0.2">
      <c r="B1903" s="137"/>
      <c r="C1903" s="138" t="s">
        <v>4002</v>
      </c>
      <c r="D1903" s="138" t="s">
        <v>311</v>
      </c>
      <c r="E1903" s="139" t="s">
        <v>4003</v>
      </c>
      <c r="F1903" s="140" t="s">
        <v>4004</v>
      </c>
      <c r="G1903" s="141" t="s">
        <v>2542</v>
      </c>
      <c r="H1903" s="142">
        <v>16.5</v>
      </c>
      <c r="I1903" s="143"/>
      <c r="J1903" s="144">
        <f>ROUND(I1903*H1903,2)</f>
        <v>0</v>
      </c>
      <c r="K1903" s="140" t="s">
        <v>366</v>
      </c>
      <c r="L1903" s="33"/>
      <c r="M1903" s="145" t="s">
        <v>1</v>
      </c>
      <c r="N1903" s="146" t="s">
        <v>46</v>
      </c>
      <c r="P1903" s="147">
        <f>O1903*H1903</f>
        <v>0</v>
      </c>
      <c r="Q1903" s="147">
        <v>0</v>
      </c>
      <c r="R1903" s="147">
        <f>Q1903*H1903</f>
        <v>0</v>
      </c>
      <c r="S1903" s="147">
        <v>0</v>
      </c>
      <c r="T1903" s="148">
        <f>S1903*H1903</f>
        <v>0</v>
      </c>
      <c r="AR1903" s="149" t="s">
        <v>120</v>
      </c>
      <c r="AT1903" s="149" t="s">
        <v>311</v>
      </c>
      <c r="AU1903" s="149" t="s">
        <v>90</v>
      </c>
      <c r="AY1903" s="17" t="s">
        <v>309</v>
      </c>
      <c r="BE1903" s="150">
        <f>IF(N1903="základní",J1903,0)</f>
        <v>0</v>
      </c>
      <c r="BF1903" s="150">
        <f>IF(N1903="snížená",J1903,0)</f>
        <v>0</v>
      </c>
      <c r="BG1903" s="150">
        <f>IF(N1903="zákl. přenesená",J1903,0)</f>
        <v>0</v>
      </c>
      <c r="BH1903" s="150">
        <f>IF(N1903="sníž. přenesená",J1903,0)</f>
        <v>0</v>
      </c>
      <c r="BI1903" s="150">
        <f>IF(N1903="nulová",J1903,0)</f>
        <v>0</v>
      </c>
      <c r="BJ1903" s="17" t="s">
        <v>88</v>
      </c>
      <c r="BK1903" s="150">
        <f>ROUND(I1903*H1903,2)</f>
        <v>0</v>
      </c>
      <c r="BL1903" s="17" t="s">
        <v>120</v>
      </c>
      <c r="BM1903" s="149" t="s">
        <v>4005</v>
      </c>
    </row>
    <row r="1904" spans="2:65" s="1" customFormat="1" ht="39" x14ac:dyDescent="0.2">
      <c r="B1904" s="33"/>
      <c r="D1904" s="155" t="s">
        <v>318</v>
      </c>
      <c r="F1904" s="156" t="s">
        <v>3929</v>
      </c>
      <c r="I1904" s="153"/>
      <c r="L1904" s="33"/>
      <c r="M1904" s="154"/>
      <c r="T1904" s="57"/>
      <c r="AT1904" s="17" t="s">
        <v>318</v>
      </c>
      <c r="AU1904" s="17" t="s">
        <v>90</v>
      </c>
    </row>
    <row r="1905" spans="2:65" s="1" customFormat="1" ht="16.5" customHeight="1" x14ac:dyDescent="0.2">
      <c r="B1905" s="137"/>
      <c r="C1905" s="138" t="s">
        <v>4006</v>
      </c>
      <c r="D1905" s="138" t="s">
        <v>311</v>
      </c>
      <c r="E1905" s="139" t="s">
        <v>4007</v>
      </c>
      <c r="F1905" s="140" t="s">
        <v>4008</v>
      </c>
      <c r="G1905" s="141" t="s">
        <v>2542</v>
      </c>
      <c r="H1905" s="142">
        <v>2.5</v>
      </c>
      <c r="I1905" s="143"/>
      <c r="J1905" s="144">
        <f>ROUND(I1905*H1905,2)</f>
        <v>0</v>
      </c>
      <c r="K1905" s="140" t="s">
        <v>366</v>
      </c>
      <c r="L1905" s="33"/>
      <c r="M1905" s="145" t="s">
        <v>1</v>
      </c>
      <c r="N1905" s="146" t="s">
        <v>46</v>
      </c>
      <c r="P1905" s="147">
        <f>O1905*H1905</f>
        <v>0</v>
      </c>
      <c r="Q1905" s="147">
        <v>0</v>
      </c>
      <c r="R1905" s="147">
        <f>Q1905*H1905</f>
        <v>0</v>
      </c>
      <c r="S1905" s="147">
        <v>0</v>
      </c>
      <c r="T1905" s="148">
        <f>S1905*H1905</f>
        <v>0</v>
      </c>
      <c r="AR1905" s="149" t="s">
        <v>120</v>
      </c>
      <c r="AT1905" s="149" t="s">
        <v>311</v>
      </c>
      <c r="AU1905" s="149" t="s">
        <v>90</v>
      </c>
      <c r="AY1905" s="17" t="s">
        <v>309</v>
      </c>
      <c r="BE1905" s="150">
        <f>IF(N1905="základní",J1905,0)</f>
        <v>0</v>
      </c>
      <c r="BF1905" s="150">
        <f>IF(N1905="snížená",J1905,0)</f>
        <v>0</v>
      </c>
      <c r="BG1905" s="150">
        <f>IF(N1905="zákl. přenesená",J1905,0)</f>
        <v>0</v>
      </c>
      <c r="BH1905" s="150">
        <f>IF(N1905="sníž. přenesená",J1905,0)</f>
        <v>0</v>
      </c>
      <c r="BI1905" s="150">
        <f>IF(N1905="nulová",J1905,0)</f>
        <v>0</v>
      </c>
      <c r="BJ1905" s="17" t="s">
        <v>88</v>
      </c>
      <c r="BK1905" s="150">
        <f>ROUND(I1905*H1905,2)</f>
        <v>0</v>
      </c>
      <c r="BL1905" s="17" t="s">
        <v>120</v>
      </c>
      <c r="BM1905" s="149" t="s">
        <v>4009</v>
      </c>
    </row>
    <row r="1906" spans="2:65" s="1" customFormat="1" ht="39" x14ac:dyDescent="0.2">
      <c r="B1906" s="33"/>
      <c r="D1906" s="155" t="s">
        <v>318</v>
      </c>
      <c r="F1906" s="156" t="s">
        <v>3929</v>
      </c>
      <c r="I1906" s="153"/>
      <c r="L1906" s="33"/>
      <c r="M1906" s="154"/>
      <c r="T1906" s="57"/>
      <c r="AT1906" s="17" t="s">
        <v>318</v>
      </c>
      <c r="AU1906" s="17" t="s">
        <v>90</v>
      </c>
    </row>
    <row r="1907" spans="2:65" s="1" customFormat="1" ht="16.5" customHeight="1" x14ac:dyDescent="0.2">
      <c r="B1907" s="137"/>
      <c r="C1907" s="138" t="s">
        <v>4010</v>
      </c>
      <c r="D1907" s="138" t="s">
        <v>311</v>
      </c>
      <c r="E1907" s="139" t="s">
        <v>4011</v>
      </c>
      <c r="F1907" s="140" t="s">
        <v>4012</v>
      </c>
      <c r="G1907" s="141" t="s">
        <v>2542</v>
      </c>
      <c r="H1907" s="142">
        <v>3.5</v>
      </c>
      <c r="I1907" s="143"/>
      <c r="J1907" s="144">
        <f>ROUND(I1907*H1907,2)</f>
        <v>0</v>
      </c>
      <c r="K1907" s="140" t="s">
        <v>366</v>
      </c>
      <c r="L1907" s="33"/>
      <c r="M1907" s="145" t="s">
        <v>1</v>
      </c>
      <c r="N1907" s="146" t="s">
        <v>46</v>
      </c>
      <c r="P1907" s="147">
        <f>O1907*H1907</f>
        <v>0</v>
      </c>
      <c r="Q1907" s="147">
        <v>0</v>
      </c>
      <c r="R1907" s="147">
        <f>Q1907*H1907</f>
        <v>0</v>
      </c>
      <c r="S1907" s="147">
        <v>0</v>
      </c>
      <c r="T1907" s="148">
        <f>S1907*H1907</f>
        <v>0</v>
      </c>
      <c r="AR1907" s="149" t="s">
        <v>120</v>
      </c>
      <c r="AT1907" s="149" t="s">
        <v>311</v>
      </c>
      <c r="AU1907" s="149" t="s">
        <v>90</v>
      </c>
      <c r="AY1907" s="17" t="s">
        <v>309</v>
      </c>
      <c r="BE1907" s="150">
        <f>IF(N1907="základní",J1907,0)</f>
        <v>0</v>
      </c>
      <c r="BF1907" s="150">
        <f>IF(N1907="snížená",J1907,0)</f>
        <v>0</v>
      </c>
      <c r="BG1907" s="150">
        <f>IF(N1907="zákl. přenesená",J1907,0)</f>
        <v>0</v>
      </c>
      <c r="BH1907" s="150">
        <f>IF(N1907="sníž. přenesená",J1907,0)</f>
        <v>0</v>
      </c>
      <c r="BI1907" s="150">
        <f>IF(N1907="nulová",J1907,0)</f>
        <v>0</v>
      </c>
      <c r="BJ1907" s="17" t="s">
        <v>88</v>
      </c>
      <c r="BK1907" s="150">
        <f>ROUND(I1907*H1907,2)</f>
        <v>0</v>
      </c>
      <c r="BL1907" s="17" t="s">
        <v>120</v>
      </c>
      <c r="BM1907" s="149" t="s">
        <v>4013</v>
      </c>
    </row>
    <row r="1908" spans="2:65" s="1" customFormat="1" ht="39" x14ac:dyDescent="0.2">
      <c r="B1908" s="33"/>
      <c r="D1908" s="155" t="s">
        <v>318</v>
      </c>
      <c r="F1908" s="156" t="s">
        <v>3929</v>
      </c>
      <c r="I1908" s="153"/>
      <c r="L1908" s="33"/>
      <c r="M1908" s="154"/>
      <c r="T1908" s="57"/>
      <c r="AT1908" s="17" t="s">
        <v>318</v>
      </c>
      <c r="AU1908" s="17" t="s">
        <v>90</v>
      </c>
    </row>
    <row r="1909" spans="2:65" s="1" customFormat="1" ht="16.5" customHeight="1" x14ac:dyDescent="0.2">
      <c r="B1909" s="137"/>
      <c r="C1909" s="138" t="s">
        <v>4014</v>
      </c>
      <c r="D1909" s="138" t="s">
        <v>311</v>
      </c>
      <c r="E1909" s="139" t="s">
        <v>4015</v>
      </c>
      <c r="F1909" s="140" t="s">
        <v>4016</v>
      </c>
      <c r="G1909" s="141" t="s">
        <v>2542</v>
      </c>
      <c r="H1909" s="142">
        <v>7.23</v>
      </c>
      <c r="I1909" s="143"/>
      <c r="J1909" s="144">
        <f>ROUND(I1909*H1909,2)</f>
        <v>0</v>
      </c>
      <c r="K1909" s="140" t="s">
        <v>366</v>
      </c>
      <c r="L1909" s="33"/>
      <c r="M1909" s="145" t="s">
        <v>1</v>
      </c>
      <c r="N1909" s="146" t="s">
        <v>46</v>
      </c>
      <c r="P1909" s="147">
        <f>O1909*H1909</f>
        <v>0</v>
      </c>
      <c r="Q1909" s="147">
        <v>0</v>
      </c>
      <c r="R1909" s="147">
        <f>Q1909*H1909</f>
        <v>0</v>
      </c>
      <c r="S1909" s="147">
        <v>0</v>
      </c>
      <c r="T1909" s="148">
        <f>S1909*H1909</f>
        <v>0</v>
      </c>
      <c r="AR1909" s="149" t="s">
        <v>120</v>
      </c>
      <c r="AT1909" s="149" t="s">
        <v>311</v>
      </c>
      <c r="AU1909" s="149" t="s">
        <v>90</v>
      </c>
      <c r="AY1909" s="17" t="s">
        <v>309</v>
      </c>
      <c r="BE1909" s="150">
        <f>IF(N1909="základní",J1909,0)</f>
        <v>0</v>
      </c>
      <c r="BF1909" s="150">
        <f>IF(N1909="snížená",J1909,0)</f>
        <v>0</v>
      </c>
      <c r="BG1909" s="150">
        <f>IF(N1909="zákl. přenesená",J1909,0)</f>
        <v>0</v>
      </c>
      <c r="BH1909" s="150">
        <f>IF(N1909="sníž. přenesená",J1909,0)</f>
        <v>0</v>
      </c>
      <c r="BI1909" s="150">
        <f>IF(N1909="nulová",J1909,0)</f>
        <v>0</v>
      </c>
      <c r="BJ1909" s="17" t="s">
        <v>88</v>
      </c>
      <c r="BK1909" s="150">
        <f>ROUND(I1909*H1909,2)</f>
        <v>0</v>
      </c>
      <c r="BL1909" s="17" t="s">
        <v>120</v>
      </c>
      <c r="BM1909" s="149" t="s">
        <v>4017</v>
      </c>
    </row>
    <row r="1910" spans="2:65" s="1" customFormat="1" ht="39" x14ac:dyDescent="0.2">
      <c r="B1910" s="33"/>
      <c r="D1910" s="155" t="s">
        <v>318</v>
      </c>
      <c r="F1910" s="156" t="s">
        <v>3929</v>
      </c>
      <c r="I1910" s="153"/>
      <c r="L1910" s="33"/>
      <c r="M1910" s="154"/>
      <c r="T1910" s="57"/>
      <c r="AT1910" s="17" t="s">
        <v>318</v>
      </c>
      <c r="AU1910" s="17" t="s">
        <v>90</v>
      </c>
    </row>
    <row r="1911" spans="2:65" s="1" customFormat="1" ht="16.5" customHeight="1" x14ac:dyDescent="0.2">
      <c r="B1911" s="137"/>
      <c r="C1911" s="138" t="s">
        <v>4018</v>
      </c>
      <c r="D1911" s="138" t="s">
        <v>311</v>
      </c>
      <c r="E1911" s="139" t="s">
        <v>4019</v>
      </c>
      <c r="F1911" s="140" t="s">
        <v>4020</v>
      </c>
      <c r="G1911" s="141" t="s">
        <v>2542</v>
      </c>
      <c r="H1911" s="142">
        <v>3.9</v>
      </c>
      <c r="I1911" s="143"/>
      <c r="J1911" s="144">
        <f>ROUND(I1911*H1911,2)</f>
        <v>0</v>
      </c>
      <c r="K1911" s="140" t="s">
        <v>366</v>
      </c>
      <c r="L1911" s="33"/>
      <c r="M1911" s="145" t="s">
        <v>1</v>
      </c>
      <c r="N1911" s="146" t="s">
        <v>46</v>
      </c>
      <c r="P1911" s="147">
        <f>O1911*H1911</f>
        <v>0</v>
      </c>
      <c r="Q1911" s="147">
        <v>0</v>
      </c>
      <c r="R1911" s="147">
        <f>Q1911*H1911</f>
        <v>0</v>
      </c>
      <c r="S1911" s="147">
        <v>0</v>
      </c>
      <c r="T1911" s="148">
        <f>S1911*H1911</f>
        <v>0</v>
      </c>
      <c r="AR1911" s="149" t="s">
        <v>120</v>
      </c>
      <c r="AT1911" s="149" t="s">
        <v>311</v>
      </c>
      <c r="AU1911" s="149" t="s">
        <v>90</v>
      </c>
      <c r="AY1911" s="17" t="s">
        <v>309</v>
      </c>
      <c r="BE1911" s="150">
        <f>IF(N1911="základní",J1911,0)</f>
        <v>0</v>
      </c>
      <c r="BF1911" s="150">
        <f>IF(N1911="snížená",J1911,0)</f>
        <v>0</v>
      </c>
      <c r="BG1911" s="150">
        <f>IF(N1911="zákl. přenesená",J1911,0)</f>
        <v>0</v>
      </c>
      <c r="BH1911" s="150">
        <f>IF(N1911="sníž. přenesená",J1911,0)</f>
        <v>0</v>
      </c>
      <c r="BI1911" s="150">
        <f>IF(N1911="nulová",J1911,0)</f>
        <v>0</v>
      </c>
      <c r="BJ1911" s="17" t="s">
        <v>88</v>
      </c>
      <c r="BK1911" s="150">
        <f>ROUND(I1911*H1911,2)</f>
        <v>0</v>
      </c>
      <c r="BL1911" s="17" t="s">
        <v>120</v>
      </c>
      <c r="BM1911" s="149" t="s">
        <v>4021</v>
      </c>
    </row>
    <row r="1912" spans="2:65" s="1" customFormat="1" ht="39" x14ac:dyDescent="0.2">
      <c r="B1912" s="33"/>
      <c r="D1912" s="155" t="s">
        <v>318</v>
      </c>
      <c r="F1912" s="156" t="s">
        <v>3929</v>
      </c>
      <c r="I1912" s="153"/>
      <c r="L1912" s="33"/>
      <c r="M1912" s="154"/>
      <c r="T1912" s="57"/>
      <c r="AT1912" s="17" t="s">
        <v>318</v>
      </c>
      <c r="AU1912" s="17" t="s">
        <v>90</v>
      </c>
    </row>
    <row r="1913" spans="2:65" s="1" customFormat="1" ht="16.5" customHeight="1" x14ac:dyDescent="0.2">
      <c r="B1913" s="137"/>
      <c r="C1913" s="138" t="s">
        <v>4022</v>
      </c>
      <c r="D1913" s="138" t="s">
        <v>311</v>
      </c>
      <c r="E1913" s="139" t="s">
        <v>4023</v>
      </c>
      <c r="F1913" s="140" t="s">
        <v>4024</v>
      </c>
      <c r="G1913" s="141" t="s">
        <v>2542</v>
      </c>
      <c r="H1913" s="142">
        <v>4</v>
      </c>
      <c r="I1913" s="143"/>
      <c r="J1913" s="144">
        <f>ROUND(I1913*H1913,2)</f>
        <v>0</v>
      </c>
      <c r="K1913" s="140" t="s">
        <v>366</v>
      </c>
      <c r="L1913" s="33"/>
      <c r="M1913" s="145" t="s">
        <v>1</v>
      </c>
      <c r="N1913" s="146" t="s">
        <v>46</v>
      </c>
      <c r="P1913" s="147">
        <f>O1913*H1913</f>
        <v>0</v>
      </c>
      <c r="Q1913" s="147">
        <v>0</v>
      </c>
      <c r="R1913" s="147">
        <f>Q1913*H1913</f>
        <v>0</v>
      </c>
      <c r="S1913" s="147">
        <v>0</v>
      </c>
      <c r="T1913" s="148">
        <f>S1913*H1913</f>
        <v>0</v>
      </c>
      <c r="AR1913" s="149" t="s">
        <v>120</v>
      </c>
      <c r="AT1913" s="149" t="s">
        <v>311</v>
      </c>
      <c r="AU1913" s="149" t="s">
        <v>90</v>
      </c>
      <c r="AY1913" s="17" t="s">
        <v>309</v>
      </c>
      <c r="BE1913" s="150">
        <f>IF(N1913="základní",J1913,0)</f>
        <v>0</v>
      </c>
      <c r="BF1913" s="150">
        <f>IF(N1913="snížená",J1913,0)</f>
        <v>0</v>
      </c>
      <c r="BG1913" s="150">
        <f>IF(N1913="zákl. přenesená",J1913,0)</f>
        <v>0</v>
      </c>
      <c r="BH1913" s="150">
        <f>IF(N1913="sníž. přenesená",J1913,0)</f>
        <v>0</v>
      </c>
      <c r="BI1913" s="150">
        <f>IF(N1913="nulová",J1913,0)</f>
        <v>0</v>
      </c>
      <c r="BJ1913" s="17" t="s">
        <v>88</v>
      </c>
      <c r="BK1913" s="150">
        <f>ROUND(I1913*H1913,2)</f>
        <v>0</v>
      </c>
      <c r="BL1913" s="17" t="s">
        <v>120</v>
      </c>
      <c r="BM1913" s="149" t="s">
        <v>4025</v>
      </c>
    </row>
    <row r="1914" spans="2:65" s="1" customFormat="1" ht="39" x14ac:dyDescent="0.2">
      <c r="B1914" s="33"/>
      <c r="D1914" s="155" t="s">
        <v>318</v>
      </c>
      <c r="F1914" s="156" t="s">
        <v>3929</v>
      </c>
      <c r="I1914" s="153"/>
      <c r="L1914" s="33"/>
      <c r="M1914" s="154"/>
      <c r="T1914" s="57"/>
      <c r="AT1914" s="17" t="s">
        <v>318</v>
      </c>
      <c r="AU1914" s="17" t="s">
        <v>90</v>
      </c>
    </row>
    <row r="1915" spans="2:65" s="1" customFormat="1" ht="16.5" customHeight="1" x14ac:dyDescent="0.2">
      <c r="B1915" s="137"/>
      <c r="C1915" s="138" t="s">
        <v>4026</v>
      </c>
      <c r="D1915" s="138" t="s">
        <v>311</v>
      </c>
      <c r="E1915" s="139" t="s">
        <v>4027</v>
      </c>
      <c r="F1915" s="140" t="s">
        <v>4028</v>
      </c>
      <c r="G1915" s="141" t="s">
        <v>2542</v>
      </c>
      <c r="H1915" s="142">
        <v>3.9</v>
      </c>
      <c r="I1915" s="143"/>
      <c r="J1915" s="144">
        <f>ROUND(I1915*H1915,2)</f>
        <v>0</v>
      </c>
      <c r="K1915" s="140" t="s">
        <v>366</v>
      </c>
      <c r="L1915" s="33"/>
      <c r="M1915" s="145" t="s">
        <v>1</v>
      </c>
      <c r="N1915" s="146" t="s">
        <v>46</v>
      </c>
      <c r="P1915" s="147">
        <f>O1915*H1915</f>
        <v>0</v>
      </c>
      <c r="Q1915" s="147">
        <v>0</v>
      </c>
      <c r="R1915" s="147">
        <f>Q1915*H1915</f>
        <v>0</v>
      </c>
      <c r="S1915" s="147">
        <v>0</v>
      </c>
      <c r="T1915" s="148">
        <f>S1915*H1915</f>
        <v>0</v>
      </c>
      <c r="AR1915" s="149" t="s">
        <v>120</v>
      </c>
      <c r="AT1915" s="149" t="s">
        <v>311</v>
      </c>
      <c r="AU1915" s="149" t="s">
        <v>90</v>
      </c>
      <c r="AY1915" s="17" t="s">
        <v>309</v>
      </c>
      <c r="BE1915" s="150">
        <f>IF(N1915="základní",J1915,0)</f>
        <v>0</v>
      </c>
      <c r="BF1915" s="150">
        <f>IF(N1915="snížená",J1915,0)</f>
        <v>0</v>
      </c>
      <c r="BG1915" s="150">
        <f>IF(N1915="zákl. přenesená",J1915,0)</f>
        <v>0</v>
      </c>
      <c r="BH1915" s="150">
        <f>IF(N1915="sníž. přenesená",J1915,0)</f>
        <v>0</v>
      </c>
      <c r="BI1915" s="150">
        <f>IF(N1915="nulová",J1915,0)</f>
        <v>0</v>
      </c>
      <c r="BJ1915" s="17" t="s">
        <v>88</v>
      </c>
      <c r="BK1915" s="150">
        <f>ROUND(I1915*H1915,2)</f>
        <v>0</v>
      </c>
      <c r="BL1915" s="17" t="s">
        <v>120</v>
      </c>
      <c r="BM1915" s="149" t="s">
        <v>4029</v>
      </c>
    </row>
    <row r="1916" spans="2:65" s="1" customFormat="1" ht="39" x14ac:dyDescent="0.2">
      <c r="B1916" s="33"/>
      <c r="D1916" s="155" t="s">
        <v>318</v>
      </c>
      <c r="F1916" s="156" t="s">
        <v>3929</v>
      </c>
      <c r="I1916" s="153"/>
      <c r="L1916" s="33"/>
      <c r="M1916" s="154"/>
      <c r="T1916" s="57"/>
      <c r="AT1916" s="17" t="s">
        <v>318</v>
      </c>
      <c r="AU1916" s="17" t="s">
        <v>90</v>
      </c>
    </row>
    <row r="1917" spans="2:65" s="1" customFormat="1" ht="16.5" customHeight="1" x14ac:dyDescent="0.2">
      <c r="B1917" s="137"/>
      <c r="C1917" s="138" t="s">
        <v>4030</v>
      </c>
      <c r="D1917" s="138" t="s">
        <v>311</v>
      </c>
      <c r="E1917" s="139" t="s">
        <v>4031</v>
      </c>
      <c r="F1917" s="140" t="s">
        <v>4032</v>
      </c>
      <c r="G1917" s="141" t="s">
        <v>2542</v>
      </c>
      <c r="H1917" s="142">
        <v>4.05</v>
      </c>
      <c r="I1917" s="143"/>
      <c r="J1917" s="144">
        <f>ROUND(I1917*H1917,2)</f>
        <v>0</v>
      </c>
      <c r="K1917" s="140" t="s">
        <v>366</v>
      </c>
      <c r="L1917" s="33"/>
      <c r="M1917" s="145" t="s">
        <v>1</v>
      </c>
      <c r="N1917" s="146" t="s">
        <v>46</v>
      </c>
      <c r="P1917" s="147">
        <f>O1917*H1917</f>
        <v>0</v>
      </c>
      <c r="Q1917" s="147">
        <v>0</v>
      </c>
      <c r="R1917" s="147">
        <f>Q1917*H1917</f>
        <v>0</v>
      </c>
      <c r="S1917" s="147">
        <v>0</v>
      </c>
      <c r="T1917" s="148">
        <f>S1917*H1917</f>
        <v>0</v>
      </c>
      <c r="AR1917" s="149" t="s">
        <v>120</v>
      </c>
      <c r="AT1917" s="149" t="s">
        <v>311</v>
      </c>
      <c r="AU1917" s="149" t="s">
        <v>90</v>
      </c>
      <c r="AY1917" s="17" t="s">
        <v>309</v>
      </c>
      <c r="BE1917" s="150">
        <f>IF(N1917="základní",J1917,0)</f>
        <v>0</v>
      </c>
      <c r="BF1917" s="150">
        <f>IF(N1917="snížená",J1917,0)</f>
        <v>0</v>
      </c>
      <c r="BG1917" s="150">
        <f>IF(N1917="zákl. přenesená",J1917,0)</f>
        <v>0</v>
      </c>
      <c r="BH1917" s="150">
        <f>IF(N1917="sníž. přenesená",J1917,0)</f>
        <v>0</v>
      </c>
      <c r="BI1917" s="150">
        <f>IF(N1917="nulová",J1917,0)</f>
        <v>0</v>
      </c>
      <c r="BJ1917" s="17" t="s">
        <v>88</v>
      </c>
      <c r="BK1917" s="150">
        <f>ROUND(I1917*H1917,2)</f>
        <v>0</v>
      </c>
      <c r="BL1917" s="17" t="s">
        <v>120</v>
      </c>
      <c r="BM1917" s="149" t="s">
        <v>4033</v>
      </c>
    </row>
    <row r="1918" spans="2:65" s="1" customFormat="1" ht="39" x14ac:dyDescent="0.2">
      <c r="B1918" s="33"/>
      <c r="D1918" s="155" t="s">
        <v>318</v>
      </c>
      <c r="F1918" s="156" t="s">
        <v>3929</v>
      </c>
      <c r="I1918" s="153"/>
      <c r="L1918" s="33"/>
      <c r="M1918" s="154"/>
      <c r="T1918" s="57"/>
      <c r="AT1918" s="17" t="s">
        <v>318</v>
      </c>
      <c r="AU1918" s="17" t="s">
        <v>90</v>
      </c>
    </row>
    <row r="1919" spans="2:65" s="1" customFormat="1" ht="16.5" customHeight="1" x14ac:dyDescent="0.2">
      <c r="B1919" s="137"/>
      <c r="C1919" s="138" t="s">
        <v>4034</v>
      </c>
      <c r="D1919" s="138" t="s">
        <v>311</v>
      </c>
      <c r="E1919" s="139" t="s">
        <v>4035</v>
      </c>
      <c r="F1919" s="140" t="s">
        <v>4036</v>
      </c>
      <c r="G1919" s="141" t="s">
        <v>2542</v>
      </c>
      <c r="H1919" s="142">
        <v>4</v>
      </c>
      <c r="I1919" s="143"/>
      <c r="J1919" s="144">
        <f>ROUND(I1919*H1919,2)</f>
        <v>0</v>
      </c>
      <c r="K1919" s="140" t="s">
        <v>366</v>
      </c>
      <c r="L1919" s="33"/>
      <c r="M1919" s="145" t="s">
        <v>1</v>
      </c>
      <c r="N1919" s="146" t="s">
        <v>46</v>
      </c>
      <c r="P1919" s="147">
        <f>O1919*H1919</f>
        <v>0</v>
      </c>
      <c r="Q1919" s="147">
        <v>0</v>
      </c>
      <c r="R1919" s="147">
        <f>Q1919*H1919</f>
        <v>0</v>
      </c>
      <c r="S1919" s="147">
        <v>0</v>
      </c>
      <c r="T1919" s="148">
        <f>S1919*H1919</f>
        <v>0</v>
      </c>
      <c r="AR1919" s="149" t="s">
        <v>120</v>
      </c>
      <c r="AT1919" s="149" t="s">
        <v>311</v>
      </c>
      <c r="AU1919" s="149" t="s">
        <v>90</v>
      </c>
      <c r="AY1919" s="17" t="s">
        <v>309</v>
      </c>
      <c r="BE1919" s="150">
        <f>IF(N1919="základní",J1919,0)</f>
        <v>0</v>
      </c>
      <c r="BF1919" s="150">
        <f>IF(N1919="snížená",J1919,0)</f>
        <v>0</v>
      </c>
      <c r="BG1919" s="150">
        <f>IF(N1919="zákl. přenesená",J1919,0)</f>
        <v>0</v>
      </c>
      <c r="BH1919" s="150">
        <f>IF(N1919="sníž. přenesená",J1919,0)</f>
        <v>0</v>
      </c>
      <c r="BI1919" s="150">
        <f>IF(N1919="nulová",J1919,0)</f>
        <v>0</v>
      </c>
      <c r="BJ1919" s="17" t="s">
        <v>88</v>
      </c>
      <c r="BK1919" s="150">
        <f>ROUND(I1919*H1919,2)</f>
        <v>0</v>
      </c>
      <c r="BL1919" s="17" t="s">
        <v>120</v>
      </c>
      <c r="BM1919" s="149" t="s">
        <v>4037</v>
      </c>
    </row>
    <row r="1920" spans="2:65" s="1" customFormat="1" ht="39" x14ac:dyDescent="0.2">
      <c r="B1920" s="33"/>
      <c r="D1920" s="155" t="s">
        <v>318</v>
      </c>
      <c r="F1920" s="156" t="s">
        <v>3929</v>
      </c>
      <c r="I1920" s="153"/>
      <c r="L1920" s="33"/>
      <c r="M1920" s="154"/>
      <c r="T1920" s="57"/>
      <c r="AT1920" s="17" t="s">
        <v>318</v>
      </c>
      <c r="AU1920" s="17" t="s">
        <v>90</v>
      </c>
    </row>
    <row r="1921" spans="2:65" s="1" customFormat="1" ht="16.5" customHeight="1" x14ac:dyDescent="0.2">
      <c r="B1921" s="137"/>
      <c r="C1921" s="138" t="s">
        <v>4038</v>
      </c>
      <c r="D1921" s="138" t="s">
        <v>311</v>
      </c>
      <c r="E1921" s="139" t="s">
        <v>4039</v>
      </c>
      <c r="F1921" s="140" t="s">
        <v>4040</v>
      </c>
      <c r="G1921" s="141" t="s">
        <v>2542</v>
      </c>
      <c r="H1921" s="142">
        <v>3.9750000000000001</v>
      </c>
      <c r="I1921" s="143"/>
      <c r="J1921" s="144">
        <f>ROUND(I1921*H1921,2)</f>
        <v>0</v>
      </c>
      <c r="K1921" s="140" t="s">
        <v>366</v>
      </c>
      <c r="L1921" s="33"/>
      <c r="M1921" s="145" t="s">
        <v>1</v>
      </c>
      <c r="N1921" s="146" t="s">
        <v>46</v>
      </c>
      <c r="P1921" s="147">
        <f>O1921*H1921</f>
        <v>0</v>
      </c>
      <c r="Q1921" s="147">
        <v>0</v>
      </c>
      <c r="R1921" s="147">
        <f>Q1921*H1921</f>
        <v>0</v>
      </c>
      <c r="S1921" s="147">
        <v>0</v>
      </c>
      <c r="T1921" s="148">
        <f>S1921*H1921</f>
        <v>0</v>
      </c>
      <c r="AR1921" s="149" t="s">
        <v>120</v>
      </c>
      <c r="AT1921" s="149" t="s">
        <v>311</v>
      </c>
      <c r="AU1921" s="149" t="s">
        <v>90</v>
      </c>
      <c r="AY1921" s="17" t="s">
        <v>309</v>
      </c>
      <c r="BE1921" s="150">
        <f>IF(N1921="základní",J1921,0)</f>
        <v>0</v>
      </c>
      <c r="BF1921" s="150">
        <f>IF(N1921="snížená",J1921,0)</f>
        <v>0</v>
      </c>
      <c r="BG1921" s="150">
        <f>IF(N1921="zákl. přenesená",J1921,0)</f>
        <v>0</v>
      </c>
      <c r="BH1921" s="150">
        <f>IF(N1921="sníž. přenesená",J1921,0)</f>
        <v>0</v>
      </c>
      <c r="BI1921" s="150">
        <f>IF(N1921="nulová",J1921,0)</f>
        <v>0</v>
      </c>
      <c r="BJ1921" s="17" t="s">
        <v>88</v>
      </c>
      <c r="BK1921" s="150">
        <f>ROUND(I1921*H1921,2)</f>
        <v>0</v>
      </c>
      <c r="BL1921" s="17" t="s">
        <v>120</v>
      </c>
      <c r="BM1921" s="149" t="s">
        <v>4041</v>
      </c>
    </row>
    <row r="1922" spans="2:65" s="1" customFormat="1" ht="39" x14ac:dyDescent="0.2">
      <c r="B1922" s="33"/>
      <c r="D1922" s="155" t="s">
        <v>318</v>
      </c>
      <c r="F1922" s="156" t="s">
        <v>3929</v>
      </c>
      <c r="I1922" s="153"/>
      <c r="L1922" s="33"/>
      <c r="M1922" s="154"/>
      <c r="T1922" s="57"/>
      <c r="AT1922" s="17" t="s">
        <v>318</v>
      </c>
      <c r="AU1922" s="17" t="s">
        <v>90</v>
      </c>
    </row>
    <row r="1923" spans="2:65" s="1" customFormat="1" ht="16.5" customHeight="1" x14ac:dyDescent="0.2">
      <c r="B1923" s="137"/>
      <c r="C1923" s="138" t="s">
        <v>4042</v>
      </c>
      <c r="D1923" s="138" t="s">
        <v>311</v>
      </c>
      <c r="E1923" s="139" t="s">
        <v>4043</v>
      </c>
      <c r="F1923" s="140" t="s">
        <v>4044</v>
      </c>
      <c r="G1923" s="141" t="s">
        <v>2542</v>
      </c>
      <c r="H1923" s="142">
        <v>8.1</v>
      </c>
      <c r="I1923" s="143"/>
      <c r="J1923" s="144">
        <f>ROUND(I1923*H1923,2)</f>
        <v>0</v>
      </c>
      <c r="K1923" s="140" t="s">
        <v>366</v>
      </c>
      <c r="L1923" s="33"/>
      <c r="M1923" s="145" t="s">
        <v>1</v>
      </c>
      <c r="N1923" s="146" t="s">
        <v>46</v>
      </c>
      <c r="P1923" s="147">
        <f>O1923*H1923</f>
        <v>0</v>
      </c>
      <c r="Q1923" s="147">
        <v>0</v>
      </c>
      <c r="R1923" s="147">
        <f>Q1923*H1923</f>
        <v>0</v>
      </c>
      <c r="S1923" s="147">
        <v>0</v>
      </c>
      <c r="T1923" s="148">
        <f>S1923*H1923</f>
        <v>0</v>
      </c>
      <c r="AR1923" s="149" t="s">
        <v>120</v>
      </c>
      <c r="AT1923" s="149" t="s">
        <v>311</v>
      </c>
      <c r="AU1923" s="149" t="s">
        <v>90</v>
      </c>
      <c r="AY1923" s="17" t="s">
        <v>309</v>
      </c>
      <c r="BE1923" s="150">
        <f>IF(N1923="základní",J1923,0)</f>
        <v>0</v>
      </c>
      <c r="BF1923" s="150">
        <f>IF(N1923="snížená",J1923,0)</f>
        <v>0</v>
      </c>
      <c r="BG1923" s="150">
        <f>IF(N1923="zákl. přenesená",J1923,0)</f>
        <v>0</v>
      </c>
      <c r="BH1923" s="150">
        <f>IF(N1923="sníž. přenesená",J1923,0)</f>
        <v>0</v>
      </c>
      <c r="BI1923" s="150">
        <f>IF(N1923="nulová",J1923,0)</f>
        <v>0</v>
      </c>
      <c r="BJ1923" s="17" t="s">
        <v>88</v>
      </c>
      <c r="BK1923" s="150">
        <f>ROUND(I1923*H1923,2)</f>
        <v>0</v>
      </c>
      <c r="BL1923" s="17" t="s">
        <v>120</v>
      </c>
      <c r="BM1923" s="149" t="s">
        <v>4045</v>
      </c>
    </row>
    <row r="1924" spans="2:65" s="1" customFormat="1" ht="39" x14ac:dyDescent="0.2">
      <c r="B1924" s="33"/>
      <c r="D1924" s="155" t="s">
        <v>318</v>
      </c>
      <c r="F1924" s="156" t="s">
        <v>3929</v>
      </c>
      <c r="I1924" s="153"/>
      <c r="L1924" s="33"/>
      <c r="M1924" s="154"/>
      <c r="T1924" s="57"/>
      <c r="AT1924" s="17" t="s">
        <v>318</v>
      </c>
      <c r="AU1924" s="17" t="s">
        <v>90</v>
      </c>
    </row>
    <row r="1925" spans="2:65" s="1" customFormat="1" ht="16.5" customHeight="1" x14ac:dyDescent="0.2">
      <c r="B1925" s="137"/>
      <c r="C1925" s="138" t="s">
        <v>4046</v>
      </c>
      <c r="D1925" s="138" t="s">
        <v>311</v>
      </c>
      <c r="E1925" s="139" t="s">
        <v>4047</v>
      </c>
      <c r="F1925" s="140" t="s">
        <v>4048</v>
      </c>
      <c r="G1925" s="141" t="s">
        <v>2542</v>
      </c>
      <c r="H1925" s="142">
        <v>7.27</v>
      </c>
      <c r="I1925" s="143"/>
      <c r="J1925" s="144">
        <f>ROUND(I1925*H1925,2)</f>
        <v>0</v>
      </c>
      <c r="K1925" s="140" t="s">
        <v>366</v>
      </c>
      <c r="L1925" s="33"/>
      <c r="M1925" s="145" t="s">
        <v>1</v>
      </c>
      <c r="N1925" s="146" t="s">
        <v>46</v>
      </c>
      <c r="P1925" s="147">
        <f>O1925*H1925</f>
        <v>0</v>
      </c>
      <c r="Q1925" s="147">
        <v>0</v>
      </c>
      <c r="R1925" s="147">
        <f>Q1925*H1925</f>
        <v>0</v>
      </c>
      <c r="S1925" s="147">
        <v>0</v>
      </c>
      <c r="T1925" s="148">
        <f>S1925*H1925</f>
        <v>0</v>
      </c>
      <c r="AR1925" s="149" t="s">
        <v>120</v>
      </c>
      <c r="AT1925" s="149" t="s">
        <v>311</v>
      </c>
      <c r="AU1925" s="149" t="s">
        <v>90</v>
      </c>
      <c r="AY1925" s="17" t="s">
        <v>309</v>
      </c>
      <c r="BE1925" s="150">
        <f>IF(N1925="základní",J1925,0)</f>
        <v>0</v>
      </c>
      <c r="BF1925" s="150">
        <f>IF(N1925="snížená",J1925,0)</f>
        <v>0</v>
      </c>
      <c r="BG1925" s="150">
        <f>IF(N1925="zákl. přenesená",J1925,0)</f>
        <v>0</v>
      </c>
      <c r="BH1925" s="150">
        <f>IF(N1925="sníž. přenesená",J1925,0)</f>
        <v>0</v>
      </c>
      <c r="BI1925" s="150">
        <f>IF(N1925="nulová",J1925,0)</f>
        <v>0</v>
      </c>
      <c r="BJ1925" s="17" t="s">
        <v>88</v>
      </c>
      <c r="BK1925" s="150">
        <f>ROUND(I1925*H1925,2)</f>
        <v>0</v>
      </c>
      <c r="BL1925" s="17" t="s">
        <v>120</v>
      </c>
      <c r="BM1925" s="149" t="s">
        <v>4049</v>
      </c>
    </row>
    <row r="1926" spans="2:65" s="1" customFormat="1" ht="39" x14ac:dyDescent="0.2">
      <c r="B1926" s="33"/>
      <c r="D1926" s="155" t="s">
        <v>318</v>
      </c>
      <c r="F1926" s="156" t="s">
        <v>3929</v>
      </c>
      <c r="I1926" s="153"/>
      <c r="L1926" s="33"/>
      <c r="M1926" s="154"/>
      <c r="T1926" s="57"/>
      <c r="AT1926" s="17" t="s">
        <v>318</v>
      </c>
      <c r="AU1926" s="17" t="s">
        <v>90</v>
      </c>
    </row>
    <row r="1927" spans="2:65" s="1" customFormat="1" ht="21.75" customHeight="1" x14ac:dyDescent="0.2">
      <c r="B1927" s="137"/>
      <c r="C1927" s="138" t="s">
        <v>4050</v>
      </c>
      <c r="D1927" s="138" t="s">
        <v>311</v>
      </c>
      <c r="E1927" s="139" t="s">
        <v>4051</v>
      </c>
      <c r="F1927" s="140" t="s">
        <v>4052</v>
      </c>
      <c r="G1927" s="141" t="s">
        <v>2702</v>
      </c>
      <c r="H1927" s="142">
        <v>1</v>
      </c>
      <c r="I1927" s="143"/>
      <c r="J1927" s="144">
        <f>ROUND(I1927*H1927,2)</f>
        <v>0</v>
      </c>
      <c r="K1927" s="140" t="s">
        <v>366</v>
      </c>
      <c r="L1927" s="33"/>
      <c r="M1927" s="145" t="s">
        <v>1</v>
      </c>
      <c r="N1927" s="146" t="s">
        <v>46</v>
      </c>
      <c r="P1927" s="147">
        <f>O1927*H1927</f>
        <v>0</v>
      </c>
      <c r="Q1927" s="147">
        <v>0</v>
      </c>
      <c r="R1927" s="147">
        <f>Q1927*H1927</f>
        <v>0</v>
      </c>
      <c r="S1927" s="147">
        <v>0</v>
      </c>
      <c r="T1927" s="148">
        <f>S1927*H1927</f>
        <v>0</v>
      </c>
      <c r="AR1927" s="149" t="s">
        <v>120</v>
      </c>
      <c r="AT1927" s="149" t="s">
        <v>311</v>
      </c>
      <c r="AU1927" s="149" t="s">
        <v>90</v>
      </c>
      <c r="AY1927" s="17" t="s">
        <v>309</v>
      </c>
      <c r="BE1927" s="150">
        <f>IF(N1927="základní",J1927,0)</f>
        <v>0</v>
      </c>
      <c r="BF1927" s="150">
        <f>IF(N1927="snížená",J1927,0)</f>
        <v>0</v>
      </c>
      <c r="BG1927" s="150">
        <f>IF(N1927="zákl. přenesená",J1927,0)</f>
        <v>0</v>
      </c>
      <c r="BH1927" s="150">
        <f>IF(N1927="sníž. přenesená",J1927,0)</f>
        <v>0</v>
      </c>
      <c r="BI1927" s="150">
        <f>IF(N1927="nulová",J1927,0)</f>
        <v>0</v>
      </c>
      <c r="BJ1927" s="17" t="s">
        <v>88</v>
      </c>
      <c r="BK1927" s="150">
        <f>ROUND(I1927*H1927,2)</f>
        <v>0</v>
      </c>
      <c r="BL1927" s="17" t="s">
        <v>120</v>
      </c>
      <c r="BM1927" s="149" t="s">
        <v>4053</v>
      </c>
    </row>
    <row r="1928" spans="2:65" s="1" customFormat="1" ht="39" x14ac:dyDescent="0.2">
      <c r="B1928" s="33"/>
      <c r="D1928" s="155" t="s">
        <v>318</v>
      </c>
      <c r="F1928" s="156" t="s">
        <v>3929</v>
      </c>
      <c r="I1928" s="153"/>
      <c r="L1928" s="33"/>
      <c r="M1928" s="154"/>
      <c r="T1928" s="57"/>
      <c r="AT1928" s="17" t="s">
        <v>318</v>
      </c>
      <c r="AU1928" s="17" t="s">
        <v>90</v>
      </c>
    </row>
    <row r="1929" spans="2:65" s="1" customFormat="1" ht="16.5" customHeight="1" x14ac:dyDescent="0.2">
      <c r="B1929" s="137"/>
      <c r="C1929" s="138" t="s">
        <v>4054</v>
      </c>
      <c r="D1929" s="138" t="s">
        <v>311</v>
      </c>
      <c r="E1929" s="139" t="s">
        <v>4055</v>
      </c>
      <c r="F1929" s="140" t="s">
        <v>4056</v>
      </c>
      <c r="G1929" s="141" t="s">
        <v>2702</v>
      </c>
      <c r="H1929" s="142">
        <v>3</v>
      </c>
      <c r="I1929" s="143"/>
      <c r="J1929" s="144">
        <f>ROUND(I1929*H1929,2)</f>
        <v>0</v>
      </c>
      <c r="K1929" s="140" t="s">
        <v>366</v>
      </c>
      <c r="L1929" s="33"/>
      <c r="M1929" s="145" t="s">
        <v>1</v>
      </c>
      <c r="N1929" s="146" t="s">
        <v>46</v>
      </c>
      <c r="P1929" s="147">
        <f>O1929*H1929</f>
        <v>0</v>
      </c>
      <c r="Q1929" s="147">
        <v>0</v>
      </c>
      <c r="R1929" s="147">
        <f>Q1929*H1929</f>
        <v>0</v>
      </c>
      <c r="S1929" s="147">
        <v>0</v>
      </c>
      <c r="T1929" s="148">
        <f>S1929*H1929</f>
        <v>0</v>
      </c>
      <c r="AR1929" s="149" t="s">
        <v>120</v>
      </c>
      <c r="AT1929" s="149" t="s">
        <v>311</v>
      </c>
      <c r="AU1929" s="149" t="s">
        <v>90</v>
      </c>
      <c r="AY1929" s="17" t="s">
        <v>309</v>
      </c>
      <c r="BE1929" s="150">
        <f>IF(N1929="základní",J1929,0)</f>
        <v>0</v>
      </c>
      <c r="BF1929" s="150">
        <f>IF(N1929="snížená",J1929,0)</f>
        <v>0</v>
      </c>
      <c r="BG1929" s="150">
        <f>IF(N1929="zákl. přenesená",J1929,0)</f>
        <v>0</v>
      </c>
      <c r="BH1929" s="150">
        <f>IF(N1929="sníž. přenesená",J1929,0)</f>
        <v>0</v>
      </c>
      <c r="BI1929" s="150">
        <f>IF(N1929="nulová",J1929,0)</f>
        <v>0</v>
      </c>
      <c r="BJ1929" s="17" t="s">
        <v>88</v>
      </c>
      <c r="BK1929" s="150">
        <f>ROUND(I1929*H1929,2)</f>
        <v>0</v>
      </c>
      <c r="BL1929" s="17" t="s">
        <v>120</v>
      </c>
      <c r="BM1929" s="149" t="s">
        <v>4057</v>
      </c>
    </row>
    <row r="1930" spans="2:65" s="1" customFormat="1" ht="39" x14ac:dyDescent="0.2">
      <c r="B1930" s="33"/>
      <c r="D1930" s="155" t="s">
        <v>318</v>
      </c>
      <c r="F1930" s="156" t="s">
        <v>3929</v>
      </c>
      <c r="I1930" s="153"/>
      <c r="L1930" s="33"/>
      <c r="M1930" s="154"/>
      <c r="T1930" s="57"/>
      <c r="AT1930" s="17" t="s">
        <v>318</v>
      </c>
      <c r="AU1930" s="17" t="s">
        <v>90</v>
      </c>
    </row>
    <row r="1931" spans="2:65" s="1" customFormat="1" ht="16.5" customHeight="1" x14ac:dyDescent="0.2">
      <c r="B1931" s="137"/>
      <c r="C1931" s="138" t="s">
        <v>4058</v>
      </c>
      <c r="D1931" s="138" t="s">
        <v>311</v>
      </c>
      <c r="E1931" s="139" t="s">
        <v>4059</v>
      </c>
      <c r="F1931" s="140" t="s">
        <v>4060</v>
      </c>
      <c r="G1931" s="141" t="s">
        <v>2702</v>
      </c>
      <c r="H1931" s="142">
        <v>1</v>
      </c>
      <c r="I1931" s="143"/>
      <c r="J1931" s="144">
        <f>ROUND(I1931*H1931,2)</f>
        <v>0</v>
      </c>
      <c r="K1931" s="140" t="s">
        <v>366</v>
      </c>
      <c r="L1931" s="33"/>
      <c r="M1931" s="145" t="s">
        <v>1</v>
      </c>
      <c r="N1931" s="146" t="s">
        <v>46</v>
      </c>
      <c r="P1931" s="147">
        <f>O1931*H1931</f>
        <v>0</v>
      </c>
      <c r="Q1931" s="147">
        <v>0</v>
      </c>
      <c r="R1931" s="147">
        <f>Q1931*H1931</f>
        <v>0</v>
      </c>
      <c r="S1931" s="147">
        <v>0</v>
      </c>
      <c r="T1931" s="148">
        <f>S1931*H1931</f>
        <v>0</v>
      </c>
      <c r="AR1931" s="149" t="s">
        <v>120</v>
      </c>
      <c r="AT1931" s="149" t="s">
        <v>311</v>
      </c>
      <c r="AU1931" s="149" t="s">
        <v>90</v>
      </c>
      <c r="AY1931" s="17" t="s">
        <v>309</v>
      </c>
      <c r="BE1931" s="150">
        <f>IF(N1931="základní",J1931,0)</f>
        <v>0</v>
      </c>
      <c r="BF1931" s="150">
        <f>IF(N1931="snížená",J1931,0)</f>
        <v>0</v>
      </c>
      <c r="BG1931" s="150">
        <f>IF(N1931="zákl. přenesená",J1931,0)</f>
        <v>0</v>
      </c>
      <c r="BH1931" s="150">
        <f>IF(N1931="sníž. přenesená",J1931,0)</f>
        <v>0</v>
      </c>
      <c r="BI1931" s="150">
        <f>IF(N1931="nulová",J1931,0)</f>
        <v>0</v>
      </c>
      <c r="BJ1931" s="17" t="s">
        <v>88</v>
      </c>
      <c r="BK1931" s="150">
        <f>ROUND(I1931*H1931,2)</f>
        <v>0</v>
      </c>
      <c r="BL1931" s="17" t="s">
        <v>120</v>
      </c>
      <c r="BM1931" s="149" t="s">
        <v>4061</v>
      </c>
    </row>
    <row r="1932" spans="2:65" s="1" customFormat="1" ht="39" x14ac:dyDescent="0.2">
      <c r="B1932" s="33"/>
      <c r="D1932" s="155" t="s">
        <v>318</v>
      </c>
      <c r="F1932" s="156" t="s">
        <v>3929</v>
      </c>
      <c r="I1932" s="153"/>
      <c r="L1932" s="33"/>
      <c r="M1932" s="154"/>
      <c r="T1932" s="57"/>
      <c r="AT1932" s="17" t="s">
        <v>318</v>
      </c>
      <c r="AU1932" s="17" t="s">
        <v>90</v>
      </c>
    </row>
    <row r="1933" spans="2:65" s="1" customFormat="1" ht="16.5" customHeight="1" x14ac:dyDescent="0.2">
      <c r="B1933" s="137"/>
      <c r="C1933" s="138" t="s">
        <v>4062</v>
      </c>
      <c r="D1933" s="138" t="s">
        <v>311</v>
      </c>
      <c r="E1933" s="139" t="s">
        <v>4063</v>
      </c>
      <c r="F1933" s="140" t="s">
        <v>4064</v>
      </c>
      <c r="G1933" s="141" t="s">
        <v>2702</v>
      </c>
      <c r="H1933" s="142">
        <v>1</v>
      </c>
      <c r="I1933" s="143"/>
      <c r="J1933" s="144">
        <f>ROUND(I1933*H1933,2)</f>
        <v>0</v>
      </c>
      <c r="K1933" s="140" t="s">
        <v>366</v>
      </c>
      <c r="L1933" s="33"/>
      <c r="M1933" s="145" t="s">
        <v>1</v>
      </c>
      <c r="N1933" s="146" t="s">
        <v>46</v>
      </c>
      <c r="P1933" s="147">
        <f>O1933*H1933</f>
        <v>0</v>
      </c>
      <c r="Q1933" s="147">
        <v>0</v>
      </c>
      <c r="R1933" s="147">
        <f>Q1933*H1933</f>
        <v>0</v>
      </c>
      <c r="S1933" s="147">
        <v>0</v>
      </c>
      <c r="T1933" s="148">
        <f>S1933*H1933</f>
        <v>0</v>
      </c>
      <c r="AR1933" s="149" t="s">
        <v>120</v>
      </c>
      <c r="AT1933" s="149" t="s">
        <v>311</v>
      </c>
      <c r="AU1933" s="149" t="s">
        <v>90</v>
      </c>
      <c r="AY1933" s="17" t="s">
        <v>309</v>
      </c>
      <c r="BE1933" s="150">
        <f>IF(N1933="základní",J1933,0)</f>
        <v>0</v>
      </c>
      <c r="BF1933" s="150">
        <f>IF(N1933="snížená",J1933,0)</f>
        <v>0</v>
      </c>
      <c r="BG1933" s="150">
        <f>IF(N1933="zákl. přenesená",J1933,0)</f>
        <v>0</v>
      </c>
      <c r="BH1933" s="150">
        <f>IF(N1933="sníž. přenesená",J1933,0)</f>
        <v>0</v>
      </c>
      <c r="BI1933" s="150">
        <f>IF(N1933="nulová",J1933,0)</f>
        <v>0</v>
      </c>
      <c r="BJ1933" s="17" t="s">
        <v>88</v>
      </c>
      <c r="BK1933" s="150">
        <f>ROUND(I1933*H1933,2)</f>
        <v>0</v>
      </c>
      <c r="BL1933" s="17" t="s">
        <v>120</v>
      </c>
      <c r="BM1933" s="149" t="s">
        <v>4065</v>
      </c>
    </row>
    <row r="1934" spans="2:65" s="1" customFormat="1" ht="39" x14ac:dyDescent="0.2">
      <c r="B1934" s="33"/>
      <c r="D1934" s="155" t="s">
        <v>318</v>
      </c>
      <c r="F1934" s="156" t="s">
        <v>3929</v>
      </c>
      <c r="I1934" s="153"/>
      <c r="L1934" s="33"/>
      <c r="M1934" s="154"/>
      <c r="T1934" s="57"/>
      <c r="AT1934" s="17" t="s">
        <v>318</v>
      </c>
      <c r="AU1934" s="17" t="s">
        <v>90</v>
      </c>
    </row>
    <row r="1935" spans="2:65" s="1" customFormat="1" ht="16.5" customHeight="1" x14ac:dyDescent="0.2">
      <c r="B1935" s="137"/>
      <c r="C1935" s="138" t="s">
        <v>4066</v>
      </c>
      <c r="D1935" s="138" t="s">
        <v>311</v>
      </c>
      <c r="E1935" s="139" t="s">
        <v>4067</v>
      </c>
      <c r="F1935" s="140" t="s">
        <v>4068</v>
      </c>
      <c r="G1935" s="141" t="s">
        <v>2702</v>
      </c>
      <c r="H1935" s="142">
        <v>1</v>
      </c>
      <c r="I1935" s="143"/>
      <c r="J1935" s="144">
        <f>ROUND(I1935*H1935,2)</f>
        <v>0</v>
      </c>
      <c r="K1935" s="140" t="s">
        <v>366</v>
      </c>
      <c r="L1935" s="33"/>
      <c r="M1935" s="145" t="s">
        <v>1</v>
      </c>
      <c r="N1935" s="146" t="s">
        <v>46</v>
      </c>
      <c r="P1935" s="147">
        <f>O1935*H1935</f>
        <v>0</v>
      </c>
      <c r="Q1935" s="147">
        <v>0</v>
      </c>
      <c r="R1935" s="147">
        <f>Q1935*H1935</f>
        <v>0</v>
      </c>
      <c r="S1935" s="147">
        <v>0</v>
      </c>
      <c r="T1935" s="148">
        <f>S1935*H1935</f>
        <v>0</v>
      </c>
      <c r="AR1935" s="149" t="s">
        <v>120</v>
      </c>
      <c r="AT1935" s="149" t="s">
        <v>311</v>
      </c>
      <c r="AU1935" s="149" t="s">
        <v>90</v>
      </c>
      <c r="AY1935" s="17" t="s">
        <v>309</v>
      </c>
      <c r="BE1935" s="150">
        <f>IF(N1935="základní",J1935,0)</f>
        <v>0</v>
      </c>
      <c r="BF1935" s="150">
        <f>IF(N1935="snížená",J1935,0)</f>
        <v>0</v>
      </c>
      <c r="BG1935" s="150">
        <f>IF(N1935="zákl. přenesená",J1935,0)</f>
        <v>0</v>
      </c>
      <c r="BH1935" s="150">
        <f>IF(N1935="sníž. přenesená",J1935,0)</f>
        <v>0</v>
      </c>
      <c r="BI1935" s="150">
        <f>IF(N1935="nulová",J1935,0)</f>
        <v>0</v>
      </c>
      <c r="BJ1935" s="17" t="s">
        <v>88</v>
      </c>
      <c r="BK1935" s="150">
        <f>ROUND(I1935*H1935,2)</f>
        <v>0</v>
      </c>
      <c r="BL1935" s="17" t="s">
        <v>120</v>
      </c>
      <c r="BM1935" s="149" t="s">
        <v>4069</v>
      </c>
    </row>
    <row r="1936" spans="2:65" s="1" customFormat="1" ht="39" x14ac:dyDescent="0.2">
      <c r="B1936" s="33"/>
      <c r="D1936" s="155" t="s">
        <v>318</v>
      </c>
      <c r="F1936" s="156" t="s">
        <v>3929</v>
      </c>
      <c r="I1936" s="153"/>
      <c r="L1936" s="33"/>
      <c r="M1936" s="154"/>
      <c r="T1936" s="57"/>
      <c r="AT1936" s="17" t="s">
        <v>318</v>
      </c>
      <c r="AU1936" s="17" t="s">
        <v>90</v>
      </c>
    </row>
    <row r="1937" spans="2:65" s="1" customFormat="1" ht="21.75" customHeight="1" x14ac:dyDescent="0.2">
      <c r="B1937" s="137"/>
      <c r="C1937" s="138" t="s">
        <v>4070</v>
      </c>
      <c r="D1937" s="138" t="s">
        <v>311</v>
      </c>
      <c r="E1937" s="139" t="s">
        <v>4071</v>
      </c>
      <c r="F1937" s="140" t="s">
        <v>4072</v>
      </c>
      <c r="G1937" s="141" t="s">
        <v>2702</v>
      </c>
      <c r="H1937" s="142">
        <v>1</v>
      </c>
      <c r="I1937" s="143"/>
      <c r="J1937" s="144">
        <f>ROUND(I1937*H1937,2)</f>
        <v>0</v>
      </c>
      <c r="K1937" s="140" t="s">
        <v>366</v>
      </c>
      <c r="L1937" s="33"/>
      <c r="M1937" s="145" t="s">
        <v>1</v>
      </c>
      <c r="N1937" s="146" t="s">
        <v>46</v>
      </c>
      <c r="P1937" s="147">
        <f>O1937*H1937</f>
        <v>0</v>
      </c>
      <c r="Q1937" s="147">
        <v>0</v>
      </c>
      <c r="R1937" s="147">
        <f>Q1937*H1937</f>
        <v>0</v>
      </c>
      <c r="S1937" s="147">
        <v>0</v>
      </c>
      <c r="T1937" s="148">
        <f>S1937*H1937</f>
        <v>0</v>
      </c>
      <c r="AR1937" s="149" t="s">
        <v>120</v>
      </c>
      <c r="AT1937" s="149" t="s">
        <v>311</v>
      </c>
      <c r="AU1937" s="149" t="s">
        <v>90</v>
      </c>
      <c r="AY1937" s="17" t="s">
        <v>309</v>
      </c>
      <c r="BE1937" s="150">
        <f>IF(N1937="základní",J1937,0)</f>
        <v>0</v>
      </c>
      <c r="BF1937" s="150">
        <f>IF(N1937="snížená",J1937,0)</f>
        <v>0</v>
      </c>
      <c r="BG1937" s="150">
        <f>IF(N1937="zákl. přenesená",J1937,0)</f>
        <v>0</v>
      </c>
      <c r="BH1937" s="150">
        <f>IF(N1937="sníž. přenesená",J1937,0)</f>
        <v>0</v>
      </c>
      <c r="BI1937" s="150">
        <f>IF(N1937="nulová",J1937,0)</f>
        <v>0</v>
      </c>
      <c r="BJ1937" s="17" t="s">
        <v>88</v>
      </c>
      <c r="BK1937" s="150">
        <f>ROUND(I1937*H1937,2)</f>
        <v>0</v>
      </c>
      <c r="BL1937" s="17" t="s">
        <v>120</v>
      </c>
      <c r="BM1937" s="149" t="s">
        <v>4073</v>
      </c>
    </row>
    <row r="1938" spans="2:65" s="1" customFormat="1" ht="39" x14ac:dyDescent="0.2">
      <c r="B1938" s="33"/>
      <c r="D1938" s="155" t="s">
        <v>318</v>
      </c>
      <c r="F1938" s="156" t="s">
        <v>3929</v>
      </c>
      <c r="I1938" s="153"/>
      <c r="L1938" s="33"/>
      <c r="M1938" s="154"/>
      <c r="T1938" s="57"/>
      <c r="AT1938" s="17" t="s">
        <v>318</v>
      </c>
      <c r="AU1938" s="17" t="s">
        <v>90</v>
      </c>
    </row>
    <row r="1939" spans="2:65" s="1" customFormat="1" ht="21.75" customHeight="1" x14ac:dyDescent="0.2">
      <c r="B1939" s="137"/>
      <c r="C1939" s="138" t="s">
        <v>4074</v>
      </c>
      <c r="D1939" s="138" t="s">
        <v>311</v>
      </c>
      <c r="E1939" s="139" t="s">
        <v>4075</v>
      </c>
      <c r="F1939" s="140" t="s">
        <v>4076</v>
      </c>
      <c r="G1939" s="141" t="s">
        <v>2702</v>
      </c>
      <c r="H1939" s="142">
        <v>1</v>
      </c>
      <c r="I1939" s="143"/>
      <c r="J1939" s="144">
        <f>ROUND(I1939*H1939,2)</f>
        <v>0</v>
      </c>
      <c r="K1939" s="140" t="s">
        <v>366</v>
      </c>
      <c r="L1939" s="33"/>
      <c r="M1939" s="145" t="s">
        <v>1</v>
      </c>
      <c r="N1939" s="146" t="s">
        <v>46</v>
      </c>
      <c r="P1939" s="147">
        <f>O1939*H1939</f>
        <v>0</v>
      </c>
      <c r="Q1939" s="147">
        <v>0</v>
      </c>
      <c r="R1939" s="147">
        <f>Q1939*H1939</f>
        <v>0</v>
      </c>
      <c r="S1939" s="147">
        <v>0</v>
      </c>
      <c r="T1939" s="148">
        <f>S1939*H1939</f>
        <v>0</v>
      </c>
      <c r="AR1939" s="149" t="s">
        <v>120</v>
      </c>
      <c r="AT1939" s="149" t="s">
        <v>311</v>
      </c>
      <c r="AU1939" s="149" t="s">
        <v>90</v>
      </c>
      <c r="AY1939" s="17" t="s">
        <v>309</v>
      </c>
      <c r="BE1939" s="150">
        <f>IF(N1939="základní",J1939,0)</f>
        <v>0</v>
      </c>
      <c r="BF1939" s="150">
        <f>IF(N1939="snížená",J1939,0)</f>
        <v>0</v>
      </c>
      <c r="BG1939" s="150">
        <f>IF(N1939="zákl. přenesená",J1939,0)</f>
        <v>0</v>
      </c>
      <c r="BH1939" s="150">
        <f>IF(N1939="sníž. přenesená",J1939,0)</f>
        <v>0</v>
      </c>
      <c r="BI1939" s="150">
        <f>IF(N1939="nulová",J1939,0)</f>
        <v>0</v>
      </c>
      <c r="BJ1939" s="17" t="s">
        <v>88</v>
      </c>
      <c r="BK1939" s="150">
        <f>ROUND(I1939*H1939,2)</f>
        <v>0</v>
      </c>
      <c r="BL1939" s="17" t="s">
        <v>120</v>
      </c>
      <c r="BM1939" s="149" t="s">
        <v>4077</v>
      </c>
    </row>
    <row r="1940" spans="2:65" s="1" customFormat="1" ht="39" x14ac:dyDescent="0.2">
      <c r="B1940" s="33"/>
      <c r="D1940" s="155" t="s">
        <v>318</v>
      </c>
      <c r="F1940" s="156" t="s">
        <v>3929</v>
      </c>
      <c r="I1940" s="153"/>
      <c r="L1940" s="33"/>
      <c r="M1940" s="154"/>
      <c r="T1940" s="57"/>
      <c r="AT1940" s="17" t="s">
        <v>318</v>
      </c>
      <c r="AU1940" s="17" t="s">
        <v>90</v>
      </c>
    </row>
    <row r="1941" spans="2:65" s="1" customFormat="1" ht="24.2" customHeight="1" x14ac:dyDescent="0.2">
      <c r="B1941" s="137"/>
      <c r="C1941" s="138" t="s">
        <v>4078</v>
      </c>
      <c r="D1941" s="138" t="s">
        <v>311</v>
      </c>
      <c r="E1941" s="139" t="s">
        <v>4079</v>
      </c>
      <c r="F1941" s="140" t="s">
        <v>4080</v>
      </c>
      <c r="G1941" s="141" t="s">
        <v>2702</v>
      </c>
      <c r="H1941" s="142">
        <v>4</v>
      </c>
      <c r="I1941" s="143"/>
      <c r="J1941" s="144">
        <f>ROUND(I1941*H1941,2)</f>
        <v>0</v>
      </c>
      <c r="K1941" s="140" t="s">
        <v>366</v>
      </c>
      <c r="L1941" s="33"/>
      <c r="M1941" s="145" t="s">
        <v>1</v>
      </c>
      <c r="N1941" s="146" t="s">
        <v>46</v>
      </c>
      <c r="P1941" s="147">
        <f>O1941*H1941</f>
        <v>0</v>
      </c>
      <c r="Q1941" s="147">
        <v>0</v>
      </c>
      <c r="R1941" s="147">
        <f>Q1941*H1941</f>
        <v>0</v>
      </c>
      <c r="S1941" s="147">
        <v>0</v>
      </c>
      <c r="T1941" s="148">
        <f>S1941*H1941</f>
        <v>0</v>
      </c>
      <c r="AR1941" s="149" t="s">
        <v>120</v>
      </c>
      <c r="AT1941" s="149" t="s">
        <v>311</v>
      </c>
      <c r="AU1941" s="149" t="s">
        <v>90</v>
      </c>
      <c r="AY1941" s="17" t="s">
        <v>309</v>
      </c>
      <c r="BE1941" s="150">
        <f>IF(N1941="základní",J1941,0)</f>
        <v>0</v>
      </c>
      <c r="BF1941" s="150">
        <f>IF(N1941="snížená",J1941,0)</f>
        <v>0</v>
      </c>
      <c r="BG1941" s="150">
        <f>IF(N1941="zákl. přenesená",J1941,0)</f>
        <v>0</v>
      </c>
      <c r="BH1941" s="150">
        <f>IF(N1941="sníž. přenesená",J1941,0)</f>
        <v>0</v>
      </c>
      <c r="BI1941" s="150">
        <f>IF(N1941="nulová",J1941,0)</f>
        <v>0</v>
      </c>
      <c r="BJ1941" s="17" t="s">
        <v>88</v>
      </c>
      <c r="BK1941" s="150">
        <f>ROUND(I1941*H1941,2)</f>
        <v>0</v>
      </c>
      <c r="BL1941" s="17" t="s">
        <v>120</v>
      </c>
      <c r="BM1941" s="149" t="s">
        <v>4081</v>
      </c>
    </row>
    <row r="1942" spans="2:65" s="1" customFormat="1" ht="39" x14ac:dyDescent="0.2">
      <c r="B1942" s="33"/>
      <c r="D1942" s="155" t="s">
        <v>318</v>
      </c>
      <c r="F1942" s="156" t="s">
        <v>3929</v>
      </c>
      <c r="I1942" s="153"/>
      <c r="L1942" s="33"/>
      <c r="M1942" s="154"/>
      <c r="T1942" s="57"/>
      <c r="AT1942" s="17" t="s">
        <v>318</v>
      </c>
      <c r="AU1942" s="17" t="s">
        <v>90</v>
      </c>
    </row>
    <row r="1943" spans="2:65" s="1" customFormat="1" ht="16.5" customHeight="1" x14ac:dyDescent="0.2">
      <c r="B1943" s="137"/>
      <c r="C1943" s="138" t="s">
        <v>4082</v>
      </c>
      <c r="D1943" s="138" t="s">
        <v>311</v>
      </c>
      <c r="E1943" s="139" t="s">
        <v>4083</v>
      </c>
      <c r="F1943" s="140" t="s">
        <v>4084</v>
      </c>
      <c r="G1943" s="141" t="s">
        <v>2702</v>
      </c>
      <c r="H1943" s="142">
        <v>11</v>
      </c>
      <c r="I1943" s="143"/>
      <c r="J1943" s="144">
        <f>ROUND(I1943*H1943,2)</f>
        <v>0</v>
      </c>
      <c r="K1943" s="140" t="s">
        <v>366</v>
      </c>
      <c r="L1943" s="33"/>
      <c r="M1943" s="145" t="s">
        <v>1</v>
      </c>
      <c r="N1943" s="146" t="s">
        <v>46</v>
      </c>
      <c r="P1943" s="147">
        <f>O1943*H1943</f>
        <v>0</v>
      </c>
      <c r="Q1943" s="147">
        <v>0</v>
      </c>
      <c r="R1943" s="147">
        <f>Q1943*H1943</f>
        <v>0</v>
      </c>
      <c r="S1943" s="147">
        <v>0</v>
      </c>
      <c r="T1943" s="148">
        <f>S1943*H1943</f>
        <v>0</v>
      </c>
      <c r="AR1943" s="149" t="s">
        <v>120</v>
      </c>
      <c r="AT1943" s="149" t="s">
        <v>311</v>
      </c>
      <c r="AU1943" s="149" t="s">
        <v>90</v>
      </c>
      <c r="AY1943" s="17" t="s">
        <v>309</v>
      </c>
      <c r="BE1943" s="150">
        <f>IF(N1943="základní",J1943,0)</f>
        <v>0</v>
      </c>
      <c r="BF1943" s="150">
        <f>IF(N1943="snížená",J1943,0)</f>
        <v>0</v>
      </c>
      <c r="BG1943" s="150">
        <f>IF(N1943="zákl. přenesená",J1943,0)</f>
        <v>0</v>
      </c>
      <c r="BH1943" s="150">
        <f>IF(N1943="sníž. přenesená",J1943,0)</f>
        <v>0</v>
      </c>
      <c r="BI1943" s="150">
        <f>IF(N1943="nulová",J1943,0)</f>
        <v>0</v>
      </c>
      <c r="BJ1943" s="17" t="s">
        <v>88</v>
      </c>
      <c r="BK1943" s="150">
        <f>ROUND(I1943*H1943,2)</f>
        <v>0</v>
      </c>
      <c r="BL1943" s="17" t="s">
        <v>120</v>
      </c>
      <c r="BM1943" s="149" t="s">
        <v>4085</v>
      </c>
    </row>
    <row r="1944" spans="2:65" s="1" customFormat="1" ht="39" x14ac:dyDescent="0.2">
      <c r="B1944" s="33"/>
      <c r="D1944" s="155" t="s">
        <v>318</v>
      </c>
      <c r="F1944" s="156" t="s">
        <v>3929</v>
      </c>
      <c r="I1944" s="153"/>
      <c r="L1944" s="33"/>
      <c r="M1944" s="154"/>
      <c r="T1944" s="57"/>
      <c r="AT1944" s="17" t="s">
        <v>318</v>
      </c>
      <c r="AU1944" s="17" t="s">
        <v>90</v>
      </c>
    </row>
    <row r="1945" spans="2:65" s="1" customFormat="1" ht="16.5" customHeight="1" x14ac:dyDescent="0.2">
      <c r="B1945" s="137"/>
      <c r="C1945" s="138" t="s">
        <v>4086</v>
      </c>
      <c r="D1945" s="138" t="s">
        <v>311</v>
      </c>
      <c r="E1945" s="139" t="s">
        <v>4087</v>
      </c>
      <c r="F1945" s="140" t="s">
        <v>4088</v>
      </c>
      <c r="G1945" s="141" t="s">
        <v>2702</v>
      </c>
      <c r="H1945" s="142">
        <v>24</v>
      </c>
      <c r="I1945" s="143"/>
      <c r="J1945" s="144">
        <f>ROUND(I1945*H1945,2)</f>
        <v>0</v>
      </c>
      <c r="K1945" s="140" t="s">
        <v>366</v>
      </c>
      <c r="L1945" s="33"/>
      <c r="M1945" s="145" t="s">
        <v>1</v>
      </c>
      <c r="N1945" s="146" t="s">
        <v>46</v>
      </c>
      <c r="P1945" s="147">
        <f>O1945*H1945</f>
        <v>0</v>
      </c>
      <c r="Q1945" s="147">
        <v>0</v>
      </c>
      <c r="R1945" s="147">
        <f>Q1945*H1945</f>
        <v>0</v>
      </c>
      <c r="S1945" s="147">
        <v>0</v>
      </c>
      <c r="T1945" s="148">
        <f>S1945*H1945</f>
        <v>0</v>
      </c>
      <c r="AR1945" s="149" t="s">
        <v>120</v>
      </c>
      <c r="AT1945" s="149" t="s">
        <v>311</v>
      </c>
      <c r="AU1945" s="149" t="s">
        <v>90</v>
      </c>
      <c r="AY1945" s="17" t="s">
        <v>309</v>
      </c>
      <c r="BE1945" s="150">
        <f>IF(N1945="základní",J1945,0)</f>
        <v>0</v>
      </c>
      <c r="BF1945" s="150">
        <f>IF(N1945="snížená",J1945,0)</f>
        <v>0</v>
      </c>
      <c r="BG1945" s="150">
        <f>IF(N1945="zákl. přenesená",J1945,0)</f>
        <v>0</v>
      </c>
      <c r="BH1945" s="150">
        <f>IF(N1945="sníž. přenesená",J1945,0)</f>
        <v>0</v>
      </c>
      <c r="BI1945" s="150">
        <f>IF(N1945="nulová",J1945,0)</f>
        <v>0</v>
      </c>
      <c r="BJ1945" s="17" t="s">
        <v>88</v>
      </c>
      <c r="BK1945" s="150">
        <f>ROUND(I1945*H1945,2)</f>
        <v>0</v>
      </c>
      <c r="BL1945" s="17" t="s">
        <v>120</v>
      </c>
      <c r="BM1945" s="149" t="s">
        <v>4089</v>
      </c>
    </row>
    <row r="1946" spans="2:65" s="1" customFormat="1" ht="39" x14ac:dyDescent="0.2">
      <c r="B1946" s="33"/>
      <c r="D1946" s="155" t="s">
        <v>318</v>
      </c>
      <c r="F1946" s="156" t="s">
        <v>3929</v>
      </c>
      <c r="I1946" s="153"/>
      <c r="L1946" s="33"/>
      <c r="M1946" s="154"/>
      <c r="T1946" s="57"/>
      <c r="AT1946" s="17" t="s">
        <v>318</v>
      </c>
      <c r="AU1946" s="17" t="s">
        <v>90</v>
      </c>
    </row>
    <row r="1947" spans="2:65" s="1" customFormat="1" ht="16.5" customHeight="1" x14ac:dyDescent="0.2">
      <c r="B1947" s="137"/>
      <c r="C1947" s="138" t="s">
        <v>4090</v>
      </c>
      <c r="D1947" s="138" t="s">
        <v>311</v>
      </c>
      <c r="E1947" s="139" t="s">
        <v>4091</v>
      </c>
      <c r="F1947" s="140" t="s">
        <v>4092</v>
      </c>
      <c r="G1947" s="141" t="s">
        <v>2702</v>
      </c>
      <c r="H1947" s="142">
        <v>1</v>
      </c>
      <c r="I1947" s="143"/>
      <c r="J1947" s="144">
        <f>ROUND(I1947*H1947,2)</f>
        <v>0</v>
      </c>
      <c r="K1947" s="140" t="s">
        <v>366</v>
      </c>
      <c r="L1947" s="33"/>
      <c r="M1947" s="145" t="s">
        <v>1</v>
      </c>
      <c r="N1947" s="146" t="s">
        <v>46</v>
      </c>
      <c r="P1947" s="147">
        <f>O1947*H1947</f>
        <v>0</v>
      </c>
      <c r="Q1947" s="147">
        <v>0</v>
      </c>
      <c r="R1947" s="147">
        <f>Q1947*H1947</f>
        <v>0</v>
      </c>
      <c r="S1947" s="147">
        <v>0</v>
      </c>
      <c r="T1947" s="148">
        <f>S1947*H1947</f>
        <v>0</v>
      </c>
      <c r="AR1947" s="149" t="s">
        <v>120</v>
      </c>
      <c r="AT1947" s="149" t="s">
        <v>311</v>
      </c>
      <c r="AU1947" s="149" t="s">
        <v>90</v>
      </c>
      <c r="AY1947" s="17" t="s">
        <v>309</v>
      </c>
      <c r="BE1947" s="150">
        <f>IF(N1947="základní",J1947,0)</f>
        <v>0</v>
      </c>
      <c r="BF1947" s="150">
        <f>IF(N1947="snížená",J1947,0)</f>
        <v>0</v>
      </c>
      <c r="BG1947" s="150">
        <f>IF(N1947="zákl. přenesená",J1947,0)</f>
        <v>0</v>
      </c>
      <c r="BH1947" s="150">
        <f>IF(N1947="sníž. přenesená",J1947,0)</f>
        <v>0</v>
      </c>
      <c r="BI1947" s="150">
        <f>IF(N1947="nulová",J1947,0)</f>
        <v>0</v>
      </c>
      <c r="BJ1947" s="17" t="s">
        <v>88</v>
      </c>
      <c r="BK1947" s="150">
        <f>ROUND(I1947*H1947,2)</f>
        <v>0</v>
      </c>
      <c r="BL1947" s="17" t="s">
        <v>120</v>
      </c>
      <c r="BM1947" s="149" t="s">
        <v>4093</v>
      </c>
    </row>
    <row r="1948" spans="2:65" s="1" customFormat="1" ht="39" x14ac:dyDescent="0.2">
      <c r="B1948" s="33"/>
      <c r="D1948" s="155" t="s">
        <v>318</v>
      </c>
      <c r="F1948" s="156" t="s">
        <v>3929</v>
      </c>
      <c r="I1948" s="153"/>
      <c r="L1948" s="33"/>
      <c r="M1948" s="154"/>
      <c r="T1948" s="57"/>
      <c r="AT1948" s="17" t="s">
        <v>318</v>
      </c>
      <c r="AU1948" s="17" t="s">
        <v>90</v>
      </c>
    </row>
    <row r="1949" spans="2:65" s="1" customFormat="1" ht="16.5" customHeight="1" x14ac:dyDescent="0.2">
      <c r="B1949" s="137"/>
      <c r="C1949" s="138" t="s">
        <v>4094</v>
      </c>
      <c r="D1949" s="138" t="s">
        <v>311</v>
      </c>
      <c r="E1949" s="139" t="s">
        <v>4095</v>
      </c>
      <c r="F1949" s="140" t="s">
        <v>4096</v>
      </c>
      <c r="G1949" s="141" t="s">
        <v>2702</v>
      </c>
      <c r="H1949" s="142">
        <v>1</v>
      </c>
      <c r="I1949" s="143"/>
      <c r="J1949" s="144">
        <f>ROUND(I1949*H1949,2)</f>
        <v>0</v>
      </c>
      <c r="K1949" s="140" t="s">
        <v>366</v>
      </c>
      <c r="L1949" s="33"/>
      <c r="M1949" s="145" t="s">
        <v>1</v>
      </c>
      <c r="N1949" s="146" t="s">
        <v>46</v>
      </c>
      <c r="P1949" s="147">
        <f>O1949*H1949</f>
        <v>0</v>
      </c>
      <c r="Q1949" s="147">
        <v>0</v>
      </c>
      <c r="R1949" s="147">
        <f>Q1949*H1949</f>
        <v>0</v>
      </c>
      <c r="S1949" s="147">
        <v>0</v>
      </c>
      <c r="T1949" s="148">
        <f>S1949*H1949</f>
        <v>0</v>
      </c>
      <c r="AR1949" s="149" t="s">
        <v>120</v>
      </c>
      <c r="AT1949" s="149" t="s">
        <v>311</v>
      </c>
      <c r="AU1949" s="149" t="s">
        <v>90</v>
      </c>
      <c r="AY1949" s="17" t="s">
        <v>309</v>
      </c>
      <c r="BE1949" s="150">
        <f>IF(N1949="základní",J1949,0)</f>
        <v>0</v>
      </c>
      <c r="BF1949" s="150">
        <f>IF(N1949="snížená",J1949,0)</f>
        <v>0</v>
      </c>
      <c r="BG1949" s="150">
        <f>IF(N1949="zákl. přenesená",J1949,0)</f>
        <v>0</v>
      </c>
      <c r="BH1949" s="150">
        <f>IF(N1949="sníž. přenesená",J1949,0)</f>
        <v>0</v>
      </c>
      <c r="BI1949" s="150">
        <f>IF(N1949="nulová",J1949,0)</f>
        <v>0</v>
      </c>
      <c r="BJ1949" s="17" t="s">
        <v>88</v>
      </c>
      <c r="BK1949" s="150">
        <f>ROUND(I1949*H1949,2)</f>
        <v>0</v>
      </c>
      <c r="BL1949" s="17" t="s">
        <v>120</v>
      </c>
      <c r="BM1949" s="149" t="s">
        <v>4097</v>
      </c>
    </row>
    <row r="1950" spans="2:65" s="1" customFormat="1" ht="39" x14ac:dyDescent="0.2">
      <c r="B1950" s="33"/>
      <c r="D1950" s="155" t="s">
        <v>318</v>
      </c>
      <c r="F1950" s="156" t="s">
        <v>3929</v>
      </c>
      <c r="I1950" s="153"/>
      <c r="L1950" s="33"/>
      <c r="M1950" s="154"/>
      <c r="T1950" s="57"/>
      <c r="AT1950" s="17" t="s">
        <v>318</v>
      </c>
      <c r="AU1950" s="17" t="s">
        <v>90</v>
      </c>
    </row>
    <row r="1951" spans="2:65" s="1" customFormat="1" ht="16.5" customHeight="1" x14ac:dyDescent="0.2">
      <c r="B1951" s="137"/>
      <c r="C1951" s="138" t="s">
        <v>4098</v>
      </c>
      <c r="D1951" s="138" t="s">
        <v>311</v>
      </c>
      <c r="E1951" s="139" t="s">
        <v>4099</v>
      </c>
      <c r="F1951" s="140" t="s">
        <v>4100</v>
      </c>
      <c r="G1951" s="141" t="s">
        <v>2702</v>
      </c>
      <c r="H1951" s="142">
        <v>1</v>
      </c>
      <c r="I1951" s="143"/>
      <c r="J1951" s="144">
        <f>ROUND(I1951*H1951,2)</f>
        <v>0</v>
      </c>
      <c r="K1951" s="140" t="s">
        <v>366</v>
      </c>
      <c r="L1951" s="33"/>
      <c r="M1951" s="145" t="s">
        <v>1</v>
      </c>
      <c r="N1951" s="146" t="s">
        <v>46</v>
      </c>
      <c r="P1951" s="147">
        <f>O1951*H1951</f>
        <v>0</v>
      </c>
      <c r="Q1951" s="147">
        <v>0</v>
      </c>
      <c r="R1951" s="147">
        <f>Q1951*H1951</f>
        <v>0</v>
      </c>
      <c r="S1951" s="147">
        <v>0</v>
      </c>
      <c r="T1951" s="148">
        <f>S1951*H1951</f>
        <v>0</v>
      </c>
      <c r="AR1951" s="149" t="s">
        <v>120</v>
      </c>
      <c r="AT1951" s="149" t="s">
        <v>311</v>
      </c>
      <c r="AU1951" s="149" t="s">
        <v>90</v>
      </c>
      <c r="AY1951" s="17" t="s">
        <v>309</v>
      </c>
      <c r="BE1951" s="150">
        <f>IF(N1951="základní",J1951,0)</f>
        <v>0</v>
      </c>
      <c r="BF1951" s="150">
        <f>IF(N1951="snížená",J1951,0)</f>
        <v>0</v>
      </c>
      <c r="BG1951" s="150">
        <f>IF(N1951="zákl. přenesená",J1951,0)</f>
        <v>0</v>
      </c>
      <c r="BH1951" s="150">
        <f>IF(N1951="sníž. přenesená",J1951,0)</f>
        <v>0</v>
      </c>
      <c r="BI1951" s="150">
        <f>IF(N1951="nulová",J1951,0)</f>
        <v>0</v>
      </c>
      <c r="BJ1951" s="17" t="s">
        <v>88</v>
      </c>
      <c r="BK1951" s="150">
        <f>ROUND(I1951*H1951,2)</f>
        <v>0</v>
      </c>
      <c r="BL1951" s="17" t="s">
        <v>120</v>
      </c>
      <c r="BM1951" s="149" t="s">
        <v>4101</v>
      </c>
    </row>
    <row r="1952" spans="2:65" s="1" customFormat="1" ht="39" x14ac:dyDescent="0.2">
      <c r="B1952" s="33"/>
      <c r="D1952" s="155" t="s">
        <v>318</v>
      </c>
      <c r="F1952" s="156" t="s">
        <v>3929</v>
      </c>
      <c r="I1952" s="153"/>
      <c r="L1952" s="33"/>
      <c r="M1952" s="154"/>
      <c r="T1952" s="57"/>
      <c r="AT1952" s="17" t="s">
        <v>318</v>
      </c>
      <c r="AU1952" s="17" t="s">
        <v>90</v>
      </c>
    </row>
    <row r="1953" spans="2:65" s="1" customFormat="1" ht="16.5" customHeight="1" x14ac:dyDescent="0.2">
      <c r="B1953" s="137"/>
      <c r="C1953" s="138" t="s">
        <v>4102</v>
      </c>
      <c r="D1953" s="138" t="s">
        <v>311</v>
      </c>
      <c r="E1953" s="139" t="s">
        <v>4103</v>
      </c>
      <c r="F1953" s="140" t="s">
        <v>4104</v>
      </c>
      <c r="G1953" s="141" t="s">
        <v>2702</v>
      </c>
      <c r="H1953" s="142">
        <v>2</v>
      </c>
      <c r="I1953" s="143"/>
      <c r="J1953" s="144">
        <f>ROUND(I1953*H1953,2)</f>
        <v>0</v>
      </c>
      <c r="K1953" s="140" t="s">
        <v>366</v>
      </c>
      <c r="L1953" s="33"/>
      <c r="M1953" s="145" t="s">
        <v>1</v>
      </c>
      <c r="N1953" s="146" t="s">
        <v>46</v>
      </c>
      <c r="P1953" s="147">
        <f>O1953*H1953</f>
        <v>0</v>
      </c>
      <c r="Q1953" s="147">
        <v>0</v>
      </c>
      <c r="R1953" s="147">
        <f>Q1953*H1953</f>
        <v>0</v>
      </c>
      <c r="S1953" s="147">
        <v>0</v>
      </c>
      <c r="T1953" s="148">
        <f>S1953*H1953</f>
        <v>0</v>
      </c>
      <c r="AR1953" s="149" t="s">
        <v>120</v>
      </c>
      <c r="AT1953" s="149" t="s">
        <v>311</v>
      </c>
      <c r="AU1953" s="149" t="s">
        <v>90</v>
      </c>
      <c r="AY1953" s="17" t="s">
        <v>309</v>
      </c>
      <c r="BE1953" s="150">
        <f>IF(N1953="základní",J1953,0)</f>
        <v>0</v>
      </c>
      <c r="BF1953" s="150">
        <f>IF(N1953="snížená",J1953,0)</f>
        <v>0</v>
      </c>
      <c r="BG1953" s="150">
        <f>IF(N1953="zákl. přenesená",J1953,0)</f>
        <v>0</v>
      </c>
      <c r="BH1953" s="150">
        <f>IF(N1953="sníž. přenesená",J1953,0)</f>
        <v>0</v>
      </c>
      <c r="BI1953" s="150">
        <f>IF(N1953="nulová",J1953,0)</f>
        <v>0</v>
      </c>
      <c r="BJ1953" s="17" t="s">
        <v>88</v>
      </c>
      <c r="BK1953" s="150">
        <f>ROUND(I1953*H1953,2)</f>
        <v>0</v>
      </c>
      <c r="BL1953" s="17" t="s">
        <v>120</v>
      </c>
      <c r="BM1953" s="149" t="s">
        <v>4105</v>
      </c>
    </row>
    <row r="1954" spans="2:65" s="1" customFormat="1" ht="39" x14ac:dyDescent="0.2">
      <c r="B1954" s="33"/>
      <c r="D1954" s="155" t="s">
        <v>318</v>
      </c>
      <c r="F1954" s="156" t="s">
        <v>3929</v>
      </c>
      <c r="I1954" s="153"/>
      <c r="L1954" s="33"/>
      <c r="M1954" s="154"/>
      <c r="T1954" s="57"/>
      <c r="AT1954" s="17" t="s">
        <v>318</v>
      </c>
      <c r="AU1954" s="17" t="s">
        <v>90</v>
      </c>
    </row>
    <row r="1955" spans="2:65" s="1" customFormat="1" ht="24.2" customHeight="1" x14ac:dyDescent="0.2">
      <c r="B1955" s="137"/>
      <c r="C1955" s="138" t="s">
        <v>4106</v>
      </c>
      <c r="D1955" s="138" t="s">
        <v>311</v>
      </c>
      <c r="E1955" s="139" t="s">
        <v>4107</v>
      </c>
      <c r="F1955" s="140" t="s">
        <v>4108</v>
      </c>
      <c r="G1955" s="141" t="s">
        <v>2542</v>
      </c>
      <c r="H1955" s="142">
        <v>3.4</v>
      </c>
      <c r="I1955" s="143"/>
      <c r="J1955" s="144">
        <f>ROUND(I1955*H1955,2)</f>
        <v>0</v>
      </c>
      <c r="K1955" s="140" t="s">
        <v>366</v>
      </c>
      <c r="L1955" s="33"/>
      <c r="M1955" s="145" t="s">
        <v>1</v>
      </c>
      <c r="N1955" s="146" t="s">
        <v>46</v>
      </c>
      <c r="P1955" s="147">
        <f>O1955*H1955</f>
        <v>0</v>
      </c>
      <c r="Q1955" s="147">
        <v>0</v>
      </c>
      <c r="R1955" s="147">
        <f>Q1955*H1955</f>
        <v>0</v>
      </c>
      <c r="S1955" s="147">
        <v>0</v>
      </c>
      <c r="T1955" s="148">
        <f>S1955*H1955</f>
        <v>0</v>
      </c>
      <c r="AR1955" s="149" t="s">
        <v>120</v>
      </c>
      <c r="AT1955" s="149" t="s">
        <v>311</v>
      </c>
      <c r="AU1955" s="149" t="s">
        <v>90</v>
      </c>
      <c r="AY1955" s="17" t="s">
        <v>309</v>
      </c>
      <c r="BE1955" s="150">
        <f>IF(N1955="základní",J1955,0)</f>
        <v>0</v>
      </c>
      <c r="BF1955" s="150">
        <f>IF(N1955="snížená",J1955,0)</f>
        <v>0</v>
      </c>
      <c r="BG1955" s="150">
        <f>IF(N1955="zákl. přenesená",J1955,0)</f>
        <v>0</v>
      </c>
      <c r="BH1955" s="150">
        <f>IF(N1955="sníž. přenesená",J1955,0)</f>
        <v>0</v>
      </c>
      <c r="BI1955" s="150">
        <f>IF(N1955="nulová",J1955,0)</f>
        <v>0</v>
      </c>
      <c r="BJ1955" s="17" t="s">
        <v>88</v>
      </c>
      <c r="BK1955" s="150">
        <f>ROUND(I1955*H1955,2)</f>
        <v>0</v>
      </c>
      <c r="BL1955" s="17" t="s">
        <v>120</v>
      </c>
      <c r="BM1955" s="149" t="s">
        <v>4109</v>
      </c>
    </row>
    <row r="1956" spans="2:65" s="1" customFormat="1" ht="39" x14ac:dyDescent="0.2">
      <c r="B1956" s="33"/>
      <c r="D1956" s="155" t="s">
        <v>318</v>
      </c>
      <c r="F1956" s="156" t="s">
        <v>3929</v>
      </c>
      <c r="I1956" s="153"/>
      <c r="L1956" s="33"/>
      <c r="M1956" s="154"/>
      <c r="T1956" s="57"/>
      <c r="AT1956" s="17" t="s">
        <v>318</v>
      </c>
      <c r="AU1956" s="17" t="s">
        <v>90</v>
      </c>
    </row>
    <row r="1957" spans="2:65" s="1" customFormat="1" ht="24.2" customHeight="1" x14ac:dyDescent="0.2">
      <c r="B1957" s="137"/>
      <c r="C1957" s="138" t="s">
        <v>4110</v>
      </c>
      <c r="D1957" s="138" t="s">
        <v>311</v>
      </c>
      <c r="E1957" s="139" t="s">
        <v>4111</v>
      </c>
      <c r="F1957" s="140" t="s">
        <v>4112</v>
      </c>
      <c r="G1957" s="141" t="s">
        <v>2542</v>
      </c>
      <c r="H1957" s="142">
        <v>7.4</v>
      </c>
      <c r="I1957" s="143"/>
      <c r="J1957" s="144">
        <f>ROUND(I1957*H1957,2)</f>
        <v>0</v>
      </c>
      <c r="K1957" s="140" t="s">
        <v>366</v>
      </c>
      <c r="L1957" s="33"/>
      <c r="M1957" s="145" t="s">
        <v>1</v>
      </c>
      <c r="N1957" s="146" t="s">
        <v>46</v>
      </c>
      <c r="P1957" s="147">
        <f>O1957*H1957</f>
        <v>0</v>
      </c>
      <c r="Q1957" s="147">
        <v>0</v>
      </c>
      <c r="R1957" s="147">
        <f>Q1957*H1957</f>
        <v>0</v>
      </c>
      <c r="S1957" s="147">
        <v>0</v>
      </c>
      <c r="T1957" s="148">
        <f>S1957*H1957</f>
        <v>0</v>
      </c>
      <c r="AR1957" s="149" t="s">
        <v>120</v>
      </c>
      <c r="AT1957" s="149" t="s">
        <v>311</v>
      </c>
      <c r="AU1957" s="149" t="s">
        <v>90</v>
      </c>
      <c r="AY1957" s="17" t="s">
        <v>309</v>
      </c>
      <c r="BE1957" s="150">
        <f>IF(N1957="základní",J1957,0)</f>
        <v>0</v>
      </c>
      <c r="BF1957" s="150">
        <f>IF(N1957="snížená",J1957,0)</f>
        <v>0</v>
      </c>
      <c r="BG1957" s="150">
        <f>IF(N1957="zákl. přenesená",J1957,0)</f>
        <v>0</v>
      </c>
      <c r="BH1957" s="150">
        <f>IF(N1957="sníž. přenesená",J1957,0)</f>
        <v>0</v>
      </c>
      <c r="BI1957" s="150">
        <f>IF(N1957="nulová",J1957,0)</f>
        <v>0</v>
      </c>
      <c r="BJ1957" s="17" t="s">
        <v>88</v>
      </c>
      <c r="BK1957" s="150">
        <f>ROUND(I1957*H1957,2)</f>
        <v>0</v>
      </c>
      <c r="BL1957" s="17" t="s">
        <v>120</v>
      </c>
      <c r="BM1957" s="149" t="s">
        <v>4113</v>
      </c>
    </row>
    <row r="1958" spans="2:65" s="1" customFormat="1" ht="39" x14ac:dyDescent="0.2">
      <c r="B1958" s="33"/>
      <c r="D1958" s="155" t="s">
        <v>318</v>
      </c>
      <c r="F1958" s="156" t="s">
        <v>3929</v>
      </c>
      <c r="I1958" s="153"/>
      <c r="L1958" s="33"/>
      <c r="M1958" s="154"/>
      <c r="T1958" s="57"/>
      <c r="AT1958" s="17" t="s">
        <v>318</v>
      </c>
      <c r="AU1958" s="17" t="s">
        <v>90</v>
      </c>
    </row>
    <row r="1959" spans="2:65" s="1" customFormat="1" ht="16.5" customHeight="1" x14ac:dyDescent="0.2">
      <c r="B1959" s="137"/>
      <c r="C1959" s="138" t="s">
        <v>4114</v>
      </c>
      <c r="D1959" s="138" t="s">
        <v>311</v>
      </c>
      <c r="E1959" s="139" t="s">
        <v>4115</v>
      </c>
      <c r="F1959" s="140" t="s">
        <v>4116</v>
      </c>
      <c r="G1959" s="141" t="s">
        <v>2702</v>
      </c>
      <c r="H1959" s="142">
        <v>1</v>
      </c>
      <c r="I1959" s="143"/>
      <c r="J1959" s="144">
        <f>ROUND(I1959*H1959,2)</f>
        <v>0</v>
      </c>
      <c r="K1959" s="140" t="s">
        <v>366</v>
      </c>
      <c r="L1959" s="33"/>
      <c r="M1959" s="145" t="s">
        <v>1</v>
      </c>
      <c r="N1959" s="146" t="s">
        <v>46</v>
      </c>
      <c r="P1959" s="147">
        <f>O1959*H1959</f>
        <v>0</v>
      </c>
      <c r="Q1959" s="147">
        <v>0</v>
      </c>
      <c r="R1959" s="147">
        <f>Q1959*H1959</f>
        <v>0</v>
      </c>
      <c r="S1959" s="147">
        <v>0</v>
      </c>
      <c r="T1959" s="148">
        <f>S1959*H1959</f>
        <v>0</v>
      </c>
      <c r="AR1959" s="149" t="s">
        <v>120</v>
      </c>
      <c r="AT1959" s="149" t="s">
        <v>311</v>
      </c>
      <c r="AU1959" s="149" t="s">
        <v>90</v>
      </c>
      <c r="AY1959" s="17" t="s">
        <v>309</v>
      </c>
      <c r="BE1959" s="150">
        <f>IF(N1959="základní",J1959,0)</f>
        <v>0</v>
      </c>
      <c r="BF1959" s="150">
        <f>IF(N1959="snížená",J1959,0)</f>
        <v>0</v>
      </c>
      <c r="BG1959" s="150">
        <f>IF(N1959="zákl. přenesená",J1959,0)</f>
        <v>0</v>
      </c>
      <c r="BH1959" s="150">
        <f>IF(N1959="sníž. přenesená",J1959,0)</f>
        <v>0</v>
      </c>
      <c r="BI1959" s="150">
        <f>IF(N1959="nulová",J1959,0)</f>
        <v>0</v>
      </c>
      <c r="BJ1959" s="17" t="s">
        <v>88</v>
      </c>
      <c r="BK1959" s="150">
        <f>ROUND(I1959*H1959,2)</f>
        <v>0</v>
      </c>
      <c r="BL1959" s="17" t="s">
        <v>120</v>
      </c>
      <c r="BM1959" s="149" t="s">
        <v>4117</v>
      </c>
    </row>
    <row r="1960" spans="2:65" s="1" customFormat="1" ht="39" x14ac:dyDescent="0.2">
      <c r="B1960" s="33"/>
      <c r="D1960" s="155" t="s">
        <v>318</v>
      </c>
      <c r="F1960" s="156" t="s">
        <v>3929</v>
      </c>
      <c r="I1960" s="153"/>
      <c r="L1960" s="33"/>
      <c r="M1960" s="154"/>
      <c r="T1960" s="57"/>
      <c r="AT1960" s="17" t="s">
        <v>318</v>
      </c>
      <c r="AU1960" s="17" t="s">
        <v>90</v>
      </c>
    </row>
    <row r="1961" spans="2:65" s="1" customFormat="1" ht="16.5" customHeight="1" x14ac:dyDescent="0.2">
      <c r="B1961" s="137"/>
      <c r="C1961" s="138" t="s">
        <v>4118</v>
      </c>
      <c r="D1961" s="138" t="s">
        <v>311</v>
      </c>
      <c r="E1961" s="139" t="s">
        <v>4119</v>
      </c>
      <c r="F1961" s="140" t="s">
        <v>4120</v>
      </c>
      <c r="G1961" s="141" t="s">
        <v>2702</v>
      </c>
      <c r="H1961" s="142">
        <v>91</v>
      </c>
      <c r="I1961" s="143"/>
      <c r="J1961" s="144">
        <f>ROUND(I1961*H1961,2)</f>
        <v>0</v>
      </c>
      <c r="K1961" s="140" t="s">
        <v>366</v>
      </c>
      <c r="L1961" s="33"/>
      <c r="M1961" s="145" t="s">
        <v>1</v>
      </c>
      <c r="N1961" s="146" t="s">
        <v>46</v>
      </c>
      <c r="P1961" s="147">
        <f>O1961*H1961</f>
        <v>0</v>
      </c>
      <c r="Q1961" s="147">
        <v>0</v>
      </c>
      <c r="R1961" s="147">
        <f>Q1961*H1961</f>
        <v>0</v>
      </c>
      <c r="S1961" s="147">
        <v>0</v>
      </c>
      <c r="T1961" s="148">
        <f>S1961*H1961</f>
        <v>0</v>
      </c>
      <c r="AR1961" s="149" t="s">
        <v>120</v>
      </c>
      <c r="AT1961" s="149" t="s">
        <v>311</v>
      </c>
      <c r="AU1961" s="149" t="s">
        <v>90</v>
      </c>
      <c r="AY1961" s="17" t="s">
        <v>309</v>
      </c>
      <c r="BE1961" s="150">
        <f>IF(N1961="základní",J1961,0)</f>
        <v>0</v>
      </c>
      <c r="BF1961" s="150">
        <f>IF(N1961="snížená",J1961,0)</f>
        <v>0</v>
      </c>
      <c r="BG1961" s="150">
        <f>IF(N1961="zákl. přenesená",J1961,0)</f>
        <v>0</v>
      </c>
      <c r="BH1961" s="150">
        <f>IF(N1961="sníž. přenesená",J1961,0)</f>
        <v>0</v>
      </c>
      <c r="BI1961" s="150">
        <f>IF(N1961="nulová",J1961,0)</f>
        <v>0</v>
      </c>
      <c r="BJ1961" s="17" t="s">
        <v>88</v>
      </c>
      <c r="BK1961" s="150">
        <f>ROUND(I1961*H1961,2)</f>
        <v>0</v>
      </c>
      <c r="BL1961" s="17" t="s">
        <v>120</v>
      </c>
      <c r="BM1961" s="149" t="s">
        <v>4121</v>
      </c>
    </row>
    <row r="1962" spans="2:65" s="1" customFormat="1" ht="39" x14ac:dyDescent="0.2">
      <c r="B1962" s="33"/>
      <c r="D1962" s="155" t="s">
        <v>318</v>
      </c>
      <c r="F1962" s="156" t="s">
        <v>3929</v>
      </c>
      <c r="I1962" s="153"/>
      <c r="L1962" s="33"/>
      <c r="M1962" s="154"/>
      <c r="T1962" s="57"/>
      <c r="AT1962" s="17" t="s">
        <v>318</v>
      </c>
      <c r="AU1962" s="17" t="s">
        <v>90</v>
      </c>
    </row>
    <row r="1963" spans="2:65" s="1" customFormat="1" ht="24.2" customHeight="1" x14ac:dyDescent="0.2">
      <c r="B1963" s="137"/>
      <c r="C1963" s="138" t="s">
        <v>4122</v>
      </c>
      <c r="D1963" s="138" t="s">
        <v>311</v>
      </c>
      <c r="E1963" s="139" t="s">
        <v>4123</v>
      </c>
      <c r="F1963" s="140" t="s">
        <v>4124</v>
      </c>
      <c r="G1963" s="141" t="s">
        <v>2542</v>
      </c>
      <c r="H1963" s="142">
        <v>93.3</v>
      </c>
      <c r="I1963" s="143"/>
      <c r="J1963" s="144">
        <f>ROUND(I1963*H1963,2)</f>
        <v>0</v>
      </c>
      <c r="K1963" s="140" t="s">
        <v>366</v>
      </c>
      <c r="L1963" s="33"/>
      <c r="M1963" s="145" t="s">
        <v>1</v>
      </c>
      <c r="N1963" s="146" t="s">
        <v>46</v>
      </c>
      <c r="P1963" s="147">
        <f>O1963*H1963</f>
        <v>0</v>
      </c>
      <c r="Q1963" s="147">
        <v>0</v>
      </c>
      <c r="R1963" s="147">
        <f>Q1963*H1963</f>
        <v>0</v>
      </c>
      <c r="S1963" s="147">
        <v>0</v>
      </c>
      <c r="T1963" s="148">
        <f>S1963*H1963</f>
        <v>0</v>
      </c>
      <c r="AR1963" s="149" t="s">
        <v>120</v>
      </c>
      <c r="AT1963" s="149" t="s">
        <v>311</v>
      </c>
      <c r="AU1963" s="149" t="s">
        <v>90</v>
      </c>
      <c r="AY1963" s="17" t="s">
        <v>309</v>
      </c>
      <c r="BE1963" s="150">
        <f>IF(N1963="základní",J1963,0)</f>
        <v>0</v>
      </c>
      <c r="BF1963" s="150">
        <f>IF(N1963="snížená",J1963,0)</f>
        <v>0</v>
      </c>
      <c r="BG1963" s="150">
        <f>IF(N1963="zákl. přenesená",J1963,0)</f>
        <v>0</v>
      </c>
      <c r="BH1963" s="150">
        <f>IF(N1963="sníž. přenesená",J1963,0)</f>
        <v>0</v>
      </c>
      <c r="BI1963" s="150">
        <f>IF(N1963="nulová",J1963,0)</f>
        <v>0</v>
      </c>
      <c r="BJ1963" s="17" t="s">
        <v>88</v>
      </c>
      <c r="BK1963" s="150">
        <f>ROUND(I1963*H1963,2)</f>
        <v>0</v>
      </c>
      <c r="BL1963" s="17" t="s">
        <v>120</v>
      </c>
      <c r="BM1963" s="149" t="s">
        <v>4125</v>
      </c>
    </row>
    <row r="1964" spans="2:65" s="1" customFormat="1" ht="39" x14ac:dyDescent="0.2">
      <c r="B1964" s="33"/>
      <c r="D1964" s="155" t="s">
        <v>318</v>
      </c>
      <c r="F1964" s="156" t="s">
        <v>3929</v>
      </c>
      <c r="I1964" s="153"/>
      <c r="L1964" s="33"/>
      <c r="M1964" s="154"/>
      <c r="T1964" s="57"/>
      <c r="AT1964" s="17" t="s">
        <v>318</v>
      </c>
      <c r="AU1964" s="17" t="s">
        <v>90</v>
      </c>
    </row>
    <row r="1965" spans="2:65" s="1" customFormat="1" ht="16.5" customHeight="1" x14ac:dyDescent="0.2">
      <c r="B1965" s="137"/>
      <c r="C1965" s="138" t="s">
        <v>4126</v>
      </c>
      <c r="D1965" s="138" t="s">
        <v>311</v>
      </c>
      <c r="E1965" s="139" t="s">
        <v>4127</v>
      </c>
      <c r="F1965" s="140" t="s">
        <v>4128</v>
      </c>
      <c r="G1965" s="141" t="s">
        <v>2702</v>
      </c>
      <c r="H1965" s="142">
        <v>8</v>
      </c>
      <c r="I1965" s="143"/>
      <c r="J1965" s="144">
        <f>ROUND(I1965*H1965,2)</f>
        <v>0</v>
      </c>
      <c r="K1965" s="140" t="s">
        <v>366</v>
      </c>
      <c r="L1965" s="33"/>
      <c r="M1965" s="145" t="s">
        <v>1</v>
      </c>
      <c r="N1965" s="146" t="s">
        <v>46</v>
      </c>
      <c r="P1965" s="147">
        <f>O1965*H1965</f>
        <v>0</v>
      </c>
      <c r="Q1965" s="147">
        <v>0</v>
      </c>
      <c r="R1965" s="147">
        <f>Q1965*H1965</f>
        <v>0</v>
      </c>
      <c r="S1965" s="147">
        <v>0</v>
      </c>
      <c r="T1965" s="148">
        <f>S1965*H1965</f>
        <v>0</v>
      </c>
      <c r="AR1965" s="149" t="s">
        <v>120</v>
      </c>
      <c r="AT1965" s="149" t="s">
        <v>311</v>
      </c>
      <c r="AU1965" s="149" t="s">
        <v>90</v>
      </c>
      <c r="AY1965" s="17" t="s">
        <v>309</v>
      </c>
      <c r="BE1965" s="150">
        <f>IF(N1965="základní",J1965,0)</f>
        <v>0</v>
      </c>
      <c r="BF1965" s="150">
        <f>IF(N1965="snížená",J1965,0)</f>
        <v>0</v>
      </c>
      <c r="BG1965" s="150">
        <f>IF(N1965="zákl. přenesená",J1965,0)</f>
        <v>0</v>
      </c>
      <c r="BH1965" s="150">
        <f>IF(N1965="sníž. přenesená",J1965,0)</f>
        <v>0</v>
      </c>
      <c r="BI1965" s="150">
        <f>IF(N1965="nulová",J1965,0)</f>
        <v>0</v>
      </c>
      <c r="BJ1965" s="17" t="s">
        <v>88</v>
      </c>
      <c r="BK1965" s="150">
        <f>ROUND(I1965*H1965,2)</f>
        <v>0</v>
      </c>
      <c r="BL1965" s="17" t="s">
        <v>120</v>
      </c>
      <c r="BM1965" s="149" t="s">
        <v>4129</v>
      </c>
    </row>
    <row r="1966" spans="2:65" s="1" customFormat="1" ht="39" x14ac:dyDescent="0.2">
      <c r="B1966" s="33"/>
      <c r="D1966" s="155" t="s">
        <v>318</v>
      </c>
      <c r="F1966" s="156" t="s">
        <v>3929</v>
      </c>
      <c r="I1966" s="153"/>
      <c r="L1966" s="33"/>
      <c r="M1966" s="154"/>
      <c r="T1966" s="57"/>
      <c r="AT1966" s="17" t="s">
        <v>318</v>
      </c>
      <c r="AU1966" s="17" t="s">
        <v>90</v>
      </c>
    </row>
    <row r="1967" spans="2:65" s="1" customFormat="1" ht="24.2" customHeight="1" x14ac:dyDescent="0.2">
      <c r="B1967" s="137"/>
      <c r="C1967" s="138" t="s">
        <v>4130</v>
      </c>
      <c r="D1967" s="138" t="s">
        <v>311</v>
      </c>
      <c r="E1967" s="139" t="s">
        <v>4131</v>
      </c>
      <c r="F1967" s="140" t="s">
        <v>4132</v>
      </c>
      <c r="G1967" s="141" t="s">
        <v>2542</v>
      </c>
      <c r="H1967" s="142">
        <v>9.6</v>
      </c>
      <c r="I1967" s="143"/>
      <c r="J1967" s="144">
        <f>ROUND(I1967*H1967,2)</f>
        <v>0</v>
      </c>
      <c r="K1967" s="140" t="s">
        <v>366</v>
      </c>
      <c r="L1967" s="33"/>
      <c r="M1967" s="145" t="s">
        <v>1</v>
      </c>
      <c r="N1967" s="146" t="s">
        <v>46</v>
      </c>
      <c r="P1967" s="147">
        <f>O1967*H1967</f>
        <v>0</v>
      </c>
      <c r="Q1967" s="147">
        <v>0</v>
      </c>
      <c r="R1967" s="147">
        <f>Q1967*H1967</f>
        <v>0</v>
      </c>
      <c r="S1967" s="147">
        <v>0</v>
      </c>
      <c r="T1967" s="148">
        <f>S1967*H1967</f>
        <v>0</v>
      </c>
      <c r="AR1967" s="149" t="s">
        <v>120</v>
      </c>
      <c r="AT1967" s="149" t="s">
        <v>311</v>
      </c>
      <c r="AU1967" s="149" t="s">
        <v>90</v>
      </c>
      <c r="AY1967" s="17" t="s">
        <v>309</v>
      </c>
      <c r="BE1967" s="150">
        <f>IF(N1967="základní",J1967,0)</f>
        <v>0</v>
      </c>
      <c r="BF1967" s="150">
        <f>IF(N1967="snížená",J1967,0)</f>
        <v>0</v>
      </c>
      <c r="BG1967" s="150">
        <f>IF(N1967="zákl. přenesená",J1967,0)</f>
        <v>0</v>
      </c>
      <c r="BH1967" s="150">
        <f>IF(N1967="sníž. přenesená",J1967,0)</f>
        <v>0</v>
      </c>
      <c r="BI1967" s="150">
        <f>IF(N1967="nulová",J1967,0)</f>
        <v>0</v>
      </c>
      <c r="BJ1967" s="17" t="s">
        <v>88</v>
      </c>
      <c r="BK1967" s="150">
        <f>ROUND(I1967*H1967,2)</f>
        <v>0</v>
      </c>
      <c r="BL1967" s="17" t="s">
        <v>120</v>
      </c>
      <c r="BM1967" s="149" t="s">
        <v>4133</v>
      </c>
    </row>
    <row r="1968" spans="2:65" s="1" customFormat="1" ht="39" x14ac:dyDescent="0.2">
      <c r="B1968" s="33"/>
      <c r="D1968" s="155" t="s">
        <v>318</v>
      </c>
      <c r="F1968" s="156" t="s">
        <v>3929</v>
      </c>
      <c r="I1968" s="153"/>
      <c r="L1968" s="33"/>
      <c r="M1968" s="154"/>
      <c r="T1968" s="57"/>
      <c r="AT1968" s="17" t="s">
        <v>318</v>
      </c>
      <c r="AU1968" s="17" t="s">
        <v>90</v>
      </c>
    </row>
    <row r="1969" spans="2:65" s="1" customFormat="1" ht="16.5" customHeight="1" x14ac:dyDescent="0.2">
      <c r="B1969" s="137"/>
      <c r="C1969" s="138" t="s">
        <v>4134</v>
      </c>
      <c r="D1969" s="138" t="s">
        <v>311</v>
      </c>
      <c r="E1969" s="139" t="s">
        <v>4135</v>
      </c>
      <c r="F1969" s="140" t="s">
        <v>4136</v>
      </c>
      <c r="G1969" s="141" t="s">
        <v>2702</v>
      </c>
      <c r="H1969" s="142">
        <v>16</v>
      </c>
      <c r="I1969" s="143"/>
      <c r="J1969" s="144">
        <f>ROUND(I1969*H1969,2)</f>
        <v>0</v>
      </c>
      <c r="K1969" s="140" t="s">
        <v>366</v>
      </c>
      <c r="L1969" s="33"/>
      <c r="M1969" s="145" t="s">
        <v>1</v>
      </c>
      <c r="N1969" s="146" t="s">
        <v>46</v>
      </c>
      <c r="P1969" s="147">
        <f>O1969*H1969</f>
        <v>0</v>
      </c>
      <c r="Q1969" s="147">
        <v>0</v>
      </c>
      <c r="R1969" s="147">
        <f>Q1969*H1969</f>
        <v>0</v>
      </c>
      <c r="S1969" s="147">
        <v>0</v>
      </c>
      <c r="T1969" s="148">
        <f>S1969*H1969</f>
        <v>0</v>
      </c>
      <c r="AR1969" s="149" t="s">
        <v>120</v>
      </c>
      <c r="AT1969" s="149" t="s">
        <v>311</v>
      </c>
      <c r="AU1969" s="149" t="s">
        <v>90</v>
      </c>
      <c r="AY1969" s="17" t="s">
        <v>309</v>
      </c>
      <c r="BE1969" s="150">
        <f>IF(N1969="základní",J1969,0)</f>
        <v>0</v>
      </c>
      <c r="BF1969" s="150">
        <f>IF(N1969="snížená",J1969,0)</f>
        <v>0</v>
      </c>
      <c r="BG1969" s="150">
        <f>IF(N1969="zákl. přenesená",J1969,0)</f>
        <v>0</v>
      </c>
      <c r="BH1969" s="150">
        <f>IF(N1969="sníž. přenesená",J1969,0)</f>
        <v>0</v>
      </c>
      <c r="BI1969" s="150">
        <f>IF(N1969="nulová",J1969,0)</f>
        <v>0</v>
      </c>
      <c r="BJ1969" s="17" t="s">
        <v>88</v>
      </c>
      <c r="BK1969" s="150">
        <f>ROUND(I1969*H1969,2)</f>
        <v>0</v>
      </c>
      <c r="BL1969" s="17" t="s">
        <v>120</v>
      </c>
      <c r="BM1969" s="149" t="s">
        <v>4137</v>
      </c>
    </row>
    <row r="1970" spans="2:65" s="1" customFormat="1" ht="39" x14ac:dyDescent="0.2">
      <c r="B1970" s="33"/>
      <c r="D1970" s="155" t="s">
        <v>318</v>
      </c>
      <c r="F1970" s="156" t="s">
        <v>3929</v>
      </c>
      <c r="I1970" s="153"/>
      <c r="L1970" s="33"/>
      <c r="M1970" s="154"/>
      <c r="T1970" s="57"/>
      <c r="AT1970" s="17" t="s">
        <v>318</v>
      </c>
      <c r="AU1970" s="17" t="s">
        <v>90</v>
      </c>
    </row>
    <row r="1971" spans="2:65" s="1" customFormat="1" ht="16.5" customHeight="1" x14ac:dyDescent="0.2">
      <c r="B1971" s="137"/>
      <c r="C1971" s="138" t="s">
        <v>4138</v>
      </c>
      <c r="D1971" s="138" t="s">
        <v>311</v>
      </c>
      <c r="E1971" s="139" t="s">
        <v>4139</v>
      </c>
      <c r="F1971" s="140" t="s">
        <v>4140</v>
      </c>
      <c r="G1971" s="141" t="s">
        <v>2702</v>
      </c>
      <c r="H1971" s="142">
        <v>13</v>
      </c>
      <c r="I1971" s="143"/>
      <c r="J1971" s="144">
        <f>ROUND(I1971*H1971,2)</f>
        <v>0</v>
      </c>
      <c r="K1971" s="140" t="s">
        <v>366</v>
      </c>
      <c r="L1971" s="33"/>
      <c r="M1971" s="145" t="s">
        <v>1</v>
      </c>
      <c r="N1971" s="146" t="s">
        <v>46</v>
      </c>
      <c r="P1971" s="147">
        <f>O1971*H1971</f>
        <v>0</v>
      </c>
      <c r="Q1971" s="147">
        <v>0</v>
      </c>
      <c r="R1971" s="147">
        <f>Q1971*H1971</f>
        <v>0</v>
      </c>
      <c r="S1971" s="147">
        <v>0</v>
      </c>
      <c r="T1971" s="148">
        <f>S1971*H1971</f>
        <v>0</v>
      </c>
      <c r="AR1971" s="149" t="s">
        <v>120</v>
      </c>
      <c r="AT1971" s="149" t="s">
        <v>311</v>
      </c>
      <c r="AU1971" s="149" t="s">
        <v>90</v>
      </c>
      <c r="AY1971" s="17" t="s">
        <v>309</v>
      </c>
      <c r="BE1971" s="150">
        <f>IF(N1971="základní",J1971,0)</f>
        <v>0</v>
      </c>
      <c r="BF1971" s="150">
        <f>IF(N1971="snížená",J1971,0)</f>
        <v>0</v>
      </c>
      <c r="BG1971" s="150">
        <f>IF(N1971="zákl. přenesená",J1971,0)</f>
        <v>0</v>
      </c>
      <c r="BH1971" s="150">
        <f>IF(N1971="sníž. přenesená",J1971,0)</f>
        <v>0</v>
      </c>
      <c r="BI1971" s="150">
        <f>IF(N1971="nulová",J1971,0)</f>
        <v>0</v>
      </c>
      <c r="BJ1971" s="17" t="s">
        <v>88</v>
      </c>
      <c r="BK1971" s="150">
        <f>ROUND(I1971*H1971,2)</f>
        <v>0</v>
      </c>
      <c r="BL1971" s="17" t="s">
        <v>120</v>
      </c>
      <c r="BM1971" s="149" t="s">
        <v>4141</v>
      </c>
    </row>
    <row r="1972" spans="2:65" s="1" customFormat="1" ht="39" x14ac:dyDescent="0.2">
      <c r="B1972" s="33"/>
      <c r="D1972" s="155" t="s">
        <v>318</v>
      </c>
      <c r="F1972" s="156" t="s">
        <v>3929</v>
      </c>
      <c r="I1972" s="153"/>
      <c r="L1972" s="33"/>
      <c r="M1972" s="154"/>
      <c r="T1972" s="57"/>
      <c r="AT1972" s="17" t="s">
        <v>318</v>
      </c>
      <c r="AU1972" s="17" t="s">
        <v>90</v>
      </c>
    </row>
    <row r="1973" spans="2:65" s="1" customFormat="1" ht="24.2" customHeight="1" x14ac:dyDescent="0.2">
      <c r="B1973" s="137"/>
      <c r="C1973" s="138" t="s">
        <v>4142</v>
      </c>
      <c r="D1973" s="138" t="s">
        <v>311</v>
      </c>
      <c r="E1973" s="139" t="s">
        <v>4143</v>
      </c>
      <c r="F1973" s="140" t="s">
        <v>4144</v>
      </c>
      <c r="G1973" s="141" t="s">
        <v>2702</v>
      </c>
      <c r="H1973" s="142">
        <v>1</v>
      </c>
      <c r="I1973" s="143"/>
      <c r="J1973" s="144">
        <f>ROUND(I1973*H1973,2)</f>
        <v>0</v>
      </c>
      <c r="K1973" s="140" t="s">
        <v>366</v>
      </c>
      <c r="L1973" s="33"/>
      <c r="M1973" s="145" t="s">
        <v>1</v>
      </c>
      <c r="N1973" s="146" t="s">
        <v>46</v>
      </c>
      <c r="P1973" s="147">
        <f>O1973*H1973</f>
        <v>0</v>
      </c>
      <c r="Q1973" s="147">
        <v>0</v>
      </c>
      <c r="R1973" s="147">
        <f>Q1973*H1973</f>
        <v>0</v>
      </c>
      <c r="S1973" s="147">
        <v>0</v>
      </c>
      <c r="T1973" s="148">
        <f>S1973*H1973</f>
        <v>0</v>
      </c>
      <c r="AR1973" s="149" t="s">
        <v>120</v>
      </c>
      <c r="AT1973" s="149" t="s">
        <v>311</v>
      </c>
      <c r="AU1973" s="149" t="s">
        <v>90</v>
      </c>
      <c r="AY1973" s="17" t="s">
        <v>309</v>
      </c>
      <c r="BE1973" s="150">
        <f>IF(N1973="základní",J1973,0)</f>
        <v>0</v>
      </c>
      <c r="BF1973" s="150">
        <f>IF(N1973="snížená",J1973,0)</f>
        <v>0</v>
      </c>
      <c r="BG1973" s="150">
        <f>IF(N1973="zákl. přenesená",J1973,0)</f>
        <v>0</v>
      </c>
      <c r="BH1973" s="150">
        <f>IF(N1973="sníž. přenesená",J1973,0)</f>
        <v>0</v>
      </c>
      <c r="BI1973" s="150">
        <f>IF(N1973="nulová",J1973,0)</f>
        <v>0</v>
      </c>
      <c r="BJ1973" s="17" t="s">
        <v>88</v>
      </c>
      <c r="BK1973" s="150">
        <f>ROUND(I1973*H1973,2)</f>
        <v>0</v>
      </c>
      <c r="BL1973" s="17" t="s">
        <v>120</v>
      </c>
      <c r="BM1973" s="149" t="s">
        <v>4145</v>
      </c>
    </row>
    <row r="1974" spans="2:65" s="1" customFormat="1" ht="39" x14ac:dyDescent="0.2">
      <c r="B1974" s="33"/>
      <c r="D1974" s="155" t="s">
        <v>318</v>
      </c>
      <c r="F1974" s="156" t="s">
        <v>3929</v>
      </c>
      <c r="I1974" s="153"/>
      <c r="L1974" s="33"/>
      <c r="M1974" s="154"/>
      <c r="T1974" s="57"/>
      <c r="AT1974" s="17" t="s">
        <v>318</v>
      </c>
      <c r="AU1974" s="17" t="s">
        <v>90</v>
      </c>
    </row>
    <row r="1975" spans="2:65" s="1" customFormat="1" ht="21.75" customHeight="1" x14ac:dyDescent="0.2">
      <c r="B1975" s="137"/>
      <c r="C1975" s="138" t="s">
        <v>4146</v>
      </c>
      <c r="D1975" s="138" t="s">
        <v>311</v>
      </c>
      <c r="E1975" s="139" t="s">
        <v>4147</v>
      </c>
      <c r="F1975" s="140" t="s">
        <v>4148</v>
      </c>
      <c r="G1975" s="141" t="s">
        <v>2542</v>
      </c>
      <c r="H1975" s="142">
        <v>137.75</v>
      </c>
      <c r="I1975" s="143"/>
      <c r="J1975" s="144">
        <f>ROUND(I1975*H1975,2)</f>
        <v>0</v>
      </c>
      <c r="K1975" s="140" t="s">
        <v>366</v>
      </c>
      <c r="L1975" s="33"/>
      <c r="M1975" s="145" t="s">
        <v>1</v>
      </c>
      <c r="N1975" s="146" t="s">
        <v>46</v>
      </c>
      <c r="P1975" s="147">
        <f>O1975*H1975</f>
        <v>0</v>
      </c>
      <c r="Q1975" s="147">
        <v>0</v>
      </c>
      <c r="R1975" s="147">
        <f>Q1975*H1975</f>
        <v>0</v>
      </c>
      <c r="S1975" s="147">
        <v>0</v>
      </c>
      <c r="T1975" s="148">
        <f>S1975*H1975</f>
        <v>0</v>
      </c>
      <c r="AR1975" s="149" t="s">
        <v>120</v>
      </c>
      <c r="AT1975" s="149" t="s">
        <v>311</v>
      </c>
      <c r="AU1975" s="149" t="s">
        <v>90</v>
      </c>
      <c r="AY1975" s="17" t="s">
        <v>309</v>
      </c>
      <c r="BE1975" s="150">
        <f>IF(N1975="základní",J1975,0)</f>
        <v>0</v>
      </c>
      <c r="BF1975" s="150">
        <f>IF(N1975="snížená",J1975,0)</f>
        <v>0</v>
      </c>
      <c r="BG1975" s="150">
        <f>IF(N1975="zákl. přenesená",J1975,0)</f>
        <v>0</v>
      </c>
      <c r="BH1975" s="150">
        <f>IF(N1975="sníž. přenesená",J1975,0)</f>
        <v>0</v>
      </c>
      <c r="BI1975" s="150">
        <f>IF(N1975="nulová",J1975,0)</f>
        <v>0</v>
      </c>
      <c r="BJ1975" s="17" t="s">
        <v>88</v>
      </c>
      <c r="BK1975" s="150">
        <f>ROUND(I1975*H1975,2)</f>
        <v>0</v>
      </c>
      <c r="BL1975" s="17" t="s">
        <v>120</v>
      </c>
      <c r="BM1975" s="149" t="s">
        <v>4149</v>
      </c>
    </row>
    <row r="1976" spans="2:65" s="1" customFormat="1" ht="39" x14ac:dyDescent="0.2">
      <c r="B1976" s="33"/>
      <c r="D1976" s="155" t="s">
        <v>318</v>
      </c>
      <c r="F1976" s="156" t="s">
        <v>3929</v>
      </c>
      <c r="I1976" s="153"/>
      <c r="L1976" s="33"/>
      <c r="M1976" s="154"/>
      <c r="T1976" s="57"/>
      <c r="AT1976" s="17" t="s">
        <v>318</v>
      </c>
      <c r="AU1976" s="17" t="s">
        <v>90</v>
      </c>
    </row>
    <row r="1977" spans="2:65" s="1" customFormat="1" ht="21.75" customHeight="1" x14ac:dyDescent="0.2">
      <c r="B1977" s="137"/>
      <c r="C1977" s="138" t="s">
        <v>4150</v>
      </c>
      <c r="D1977" s="138" t="s">
        <v>311</v>
      </c>
      <c r="E1977" s="139" t="s">
        <v>4151</v>
      </c>
      <c r="F1977" s="140" t="s">
        <v>4152</v>
      </c>
      <c r="G1977" s="141" t="s">
        <v>2542</v>
      </c>
      <c r="H1977" s="142">
        <v>10.3</v>
      </c>
      <c r="I1977" s="143"/>
      <c r="J1977" s="144">
        <f>ROUND(I1977*H1977,2)</f>
        <v>0</v>
      </c>
      <c r="K1977" s="140" t="s">
        <v>366</v>
      </c>
      <c r="L1977" s="33"/>
      <c r="M1977" s="145" t="s">
        <v>1</v>
      </c>
      <c r="N1977" s="146" t="s">
        <v>46</v>
      </c>
      <c r="P1977" s="147">
        <f>O1977*H1977</f>
        <v>0</v>
      </c>
      <c r="Q1977" s="147">
        <v>0</v>
      </c>
      <c r="R1977" s="147">
        <f>Q1977*H1977</f>
        <v>0</v>
      </c>
      <c r="S1977" s="147">
        <v>0</v>
      </c>
      <c r="T1977" s="148">
        <f>S1977*H1977</f>
        <v>0</v>
      </c>
      <c r="AR1977" s="149" t="s">
        <v>120</v>
      </c>
      <c r="AT1977" s="149" t="s">
        <v>311</v>
      </c>
      <c r="AU1977" s="149" t="s">
        <v>90</v>
      </c>
      <c r="AY1977" s="17" t="s">
        <v>309</v>
      </c>
      <c r="BE1977" s="150">
        <f>IF(N1977="základní",J1977,0)</f>
        <v>0</v>
      </c>
      <c r="BF1977" s="150">
        <f>IF(N1977="snížená",J1977,0)</f>
        <v>0</v>
      </c>
      <c r="BG1977" s="150">
        <f>IF(N1977="zákl. přenesená",J1977,0)</f>
        <v>0</v>
      </c>
      <c r="BH1977" s="150">
        <f>IF(N1977="sníž. přenesená",J1977,0)</f>
        <v>0</v>
      </c>
      <c r="BI1977" s="150">
        <f>IF(N1977="nulová",J1977,0)</f>
        <v>0</v>
      </c>
      <c r="BJ1977" s="17" t="s">
        <v>88</v>
      </c>
      <c r="BK1977" s="150">
        <f>ROUND(I1977*H1977,2)</f>
        <v>0</v>
      </c>
      <c r="BL1977" s="17" t="s">
        <v>120</v>
      </c>
      <c r="BM1977" s="149" t="s">
        <v>4153</v>
      </c>
    </row>
    <row r="1978" spans="2:65" s="1" customFormat="1" ht="39" x14ac:dyDescent="0.2">
      <c r="B1978" s="33"/>
      <c r="D1978" s="155" t="s">
        <v>318</v>
      </c>
      <c r="F1978" s="156" t="s">
        <v>3929</v>
      </c>
      <c r="I1978" s="153"/>
      <c r="L1978" s="33"/>
      <c r="M1978" s="154"/>
      <c r="T1978" s="57"/>
      <c r="AT1978" s="17" t="s">
        <v>318</v>
      </c>
      <c r="AU1978" s="17" t="s">
        <v>90</v>
      </c>
    </row>
    <row r="1979" spans="2:65" s="1" customFormat="1" ht="21.75" customHeight="1" x14ac:dyDescent="0.2">
      <c r="B1979" s="137"/>
      <c r="C1979" s="138" t="s">
        <v>4154</v>
      </c>
      <c r="D1979" s="138" t="s">
        <v>311</v>
      </c>
      <c r="E1979" s="139" t="s">
        <v>4155</v>
      </c>
      <c r="F1979" s="140" t="s">
        <v>4156</v>
      </c>
      <c r="G1979" s="141" t="s">
        <v>2542</v>
      </c>
      <c r="H1979" s="142">
        <v>8.6</v>
      </c>
      <c r="I1979" s="143"/>
      <c r="J1979" s="144">
        <f>ROUND(I1979*H1979,2)</f>
        <v>0</v>
      </c>
      <c r="K1979" s="140" t="s">
        <v>366</v>
      </c>
      <c r="L1979" s="33"/>
      <c r="M1979" s="145" t="s">
        <v>1</v>
      </c>
      <c r="N1979" s="146" t="s">
        <v>46</v>
      </c>
      <c r="P1979" s="147">
        <f>O1979*H1979</f>
        <v>0</v>
      </c>
      <c r="Q1979" s="147">
        <v>0</v>
      </c>
      <c r="R1979" s="147">
        <f>Q1979*H1979</f>
        <v>0</v>
      </c>
      <c r="S1979" s="147">
        <v>0</v>
      </c>
      <c r="T1979" s="148">
        <f>S1979*H1979</f>
        <v>0</v>
      </c>
      <c r="AR1979" s="149" t="s">
        <v>120</v>
      </c>
      <c r="AT1979" s="149" t="s">
        <v>311</v>
      </c>
      <c r="AU1979" s="149" t="s">
        <v>90</v>
      </c>
      <c r="AY1979" s="17" t="s">
        <v>309</v>
      </c>
      <c r="BE1979" s="150">
        <f>IF(N1979="základní",J1979,0)</f>
        <v>0</v>
      </c>
      <c r="BF1979" s="150">
        <f>IF(N1979="snížená",J1979,0)</f>
        <v>0</v>
      </c>
      <c r="BG1979" s="150">
        <f>IF(N1979="zákl. přenesená",J1979,0)</f>
        <v>0</v>
      </c>
      <c r="BH1979" s="150">
        <f>IF(N1979="sníž. přenesená",J1979,0)</f>
        <v>0</v>
      </c>
      <c r="BI1979" s="150">
        <f>IF(N1979="nulová",J1979,0)</f>
        <v>0</v>
      </c>
      <c r="BJ1979" s="17" t="s">
        <v>88</v>
      </c>
      <c r="BK1979" s="150">
        <f>ROUND(I1979*H1979,2)</f>
        <v>0</v>
      </c>
      <c r="BL1979" s="17" t="s">
        <v>120</v>
      </c>
      <c r="BM1979" s="149" t="s">
        <v>4157</v>
      </c>
    </row>
    <row r="1980" spans="2:65" s="1" customFormat="1" ht="39" x14ac:dyDescent="0.2">
      <c r="B1980" s="33"/>
      <c r="D1980" s="155" t="s">
        <v>318</v>
      </c>
      <c r="F1980" s="156" t="s">
        <v>3929</v>
      </c>
      <c r="I1980" s="153"/>
      <c r="L1980" s="33"/>
      <c r="M1980" s="154"/>
      <c r="T1980" s="57"/>
      <c r="AT1980" s="17" t="s">
        <v>318</v>
      </c>
      <c r="AU1980" s="17" t="s">
        <v>90</v>
      </c>
    </row>
    <row r="1981" spans="2:65" s="1" customFormat="1" ht="16.5" customHeight="1" x14ac:dyDescent="0.2">
      <c r="B1981" s="137"/>
      <c r="C1981" s="138" t="s">
        <v>4158</v>
      </c>
      <c r="D1981" s="138" t="s">
        <v>311</v>
      </c>
      <c r="E1981" s="139" t="s">
        <v>4159</v>
      </c>
      <c r="F1981" s="140" t="s">
        <v>4160</v>
      </c>
      <c r="G1981" s="141" t="s">
        <v>2542</v>
      </c>
      <c r="H1981" s="142">
        <v>79.3</v>
      </c>
      <c r="I1981" s="143"/>
      <c r="J1981" s="144">
        <f>ROUND(I1981*H1981,2)</f>
        <v>0</v>
      </c>
      <c r="K1981" s="140" t="s">
        <v>366</v>
      </c>
      <c r="L1981" s="33"/>
      <c r="M1981" s="145" t="s">
        <v>1</v>
      </c>
      <c r="N1981" s="146" t="s">
        <v>46</v>
      </c>
      <c r="P1981" s="147">
        <f>O1981*H1981</f>
        <v>0</v>
      </c>
      <c r="Q1981" s="147">
        <v>0</v>
      </c>
      <c r="R1981" s="147">
        <f>Q1981*H1981</f>
        <v>0</v>
      </c>
      <c r="S1981" s="147">
        <v>0</v>
      </c>
      <c r="T1981" s="148">
        <f>S1981*H1981</f>
        <v>0</v>
      </c>
      <c r="AR1981" s="149" t="s">
        <v>120</v>
      </c>
      <c r="AT1981" s="149" t="s">
        <v>311</v>
      </c>
      <c r="AU1981" s="149" t="s">
        <v>90</v>
      </c>
      <c r="AY1981" s="17" t="s">
        <v>309</v>
      </c>
      <c r="BE1981" s="150">
        <f>IF(N1981="základní",J1981,0)</f>
        <v>0</v>
      </c>
      <c r="BF1981" s="150">
        <f>IF(N1981="snížená",J1981,0)</f>
        <v>0</v>
      </c>
      <c r="BG1981" s="150">
        <f>IF(N1981="zákl. přenesená",J1981,0)</f>
        <v>0</v>
      </c>
      <c r="BH1981" s="150">
        <f>IF(N1981="sníž. přenesená",J1981,0)</f>
        <v>0</v>
      </c>
      <c r="BI1981" s="150">
        <f>IF(N1981="nulová",J1981,0)</f>
        <v>0</v>
      </c>
      <c r="BJ1981" s="17" t="s">
        <v>88</v>
      </c>
      <c r="BK1981" s="150">
        <f>ROUND(I1981*H1981,2)</f>
        <v>0</v>
      </c>
      <c r="BL1981" s="17" t="s">
        <v>120</v>
      </c>
      <c r="BM1981" s="149" t="s">
        <v>4161</v>
      </c>
    </row>
    <row r="1982" spans="2:65" s="1" customFormat="1" ht="39" x14ac:dyDescent="0.2">
      <c r="B1982" s="33"/>
      <c r="D1982" s="155" t="s">
        <v>318</v>
      </c>
      <c r="F1982" s="156" t="s">
        <v>3929</v>
      </c>
      <c r="I1982" s="153"/>
      <c r="L1982" s="33"/>
      <c r="M1982" s="154"/>
      <c r="T1982" s="57"/>
      <c r="AT1982" s="17" t="s">
        <v>318</v>
      </c>
      <c r="AU1982" s="17" t="s">
        <v>90</v>
      </c>
    </row>
    <row r="1983" spans="2:65" s="1" customFormat="1" ht="16.5" customHeight="1" x14ac:dyDescent="0.2">
      <c r="B1983" s="137"/>
      <c r="C1983" s="138" t="s">
        <v>4162</v>
      </c>
      <c r="D1983" s="138" t="s">
        <v>311</v>
      </c>
      <c r="E1983" s="139" t="s">
        <v>4163</v>
      </c>
      <c r="F1983" s="140" t="s">
        <v>4164</v>
      </c>
      <c r="G1983" s="141" t="s">
        <v>2542</v>
      </c>
      <c r="H1983" s="142">
        <v>11.75</v>
      </c>
      <c r="I1983" s="143"/>
      <c r="J1983" s="144">
        <f>ROUND(I1983*H1983,2)</f>
        <v>0</v>
      </c>
      <c r="K1983" s="140" t="s">
        <v>366</v>
      </c>
      <c r="L1983" s="33"/>
      <c r="M1983" s="145" t="s">
        <v>1</v>
      </c>
      <c r="N1983" s="146" t="s">
        <v>46</v>
      </c>
      <c r="P1983" s="147">
        <f>O1983*H1983</f>
        <v>0</v>
      </c>
      <c r="Q1983" s="147">
        <v>0</v>
      </c>
      <c r="R1983" s="147">
        <f>Q1983*H1983</f>
        <v>0</v>
      </c>
      <c r="S1983" s="147">
        <v>0</v>
      </c>
      <c r="T1983" s="148">
        <f>S1983*H1983</f>
        <v>0</v>
      </c>
      <c r="AR1983" s="149" t="s">
        <v>120</v>
      </c>
      <c r="AT1983" s="149" t="s">
        <v>311</v>
      </c>
      <c r="AU1983" s="149" t="s">
        <v>90</v>
      </c>
      <c r="AY1983" s="17" t="s">
        <v>309</v>
      </c>
      <c r="BE1983" s="150">
        <f>IF(N1983="základní",J1983,0)</f>
        <v>0</v>
      </c>
      <c r="BF1983" s="150">
        <f>IF(N1983="snížená",J1983,0)</f>
        <v>0</v>
      </c>
      <c r="BG1983" s="150">
        <f>IF(N1983="zákl. přenesená",J1983,0)</f>
        <v>0</v>
      </c>
      <c r="BH1983" s="150">
        <f>IF(N1983="sníž. přenesená",J1983,0)</f>
        <v>0</v>
      </c>
      <c r="BI1983" s="150">
        <f>IF(N1983="nulová",J1983,0)</f>
        <v>0</v>
      </c>
      <c r="BJ1983" s="17" t="s">
        <v>88</v>
      </c>
      <c r="BK1983" s="150">
        <f>ROUND(I1983*H1983,2)</f>
        <v>0</v>
      </c>
      <c r="BL1983" s="17" t="s">
        <v>120</v>
      </c>
      <c r="BM1983" s="149" t="s">
        <v>4165</v>
      </c>
    </row>
    <row r="1984" spans="2:65" s="1" customFormat="1" ht="39" x14ac:dyDescent="0.2">
      <c r="B1984" s="33"/>
      <c r="D1984" s="155" t="s">
        <v>318</v>
      </c>
      <c r="F1984" s="156" t="s">
        <v>3929</v>
      </c>
      <c r="I1984" s="153"/>
      <c r="L1984" s="33"/>
      <c r="M1984" s="154"/>
      <c r="T1984" s="57"/>
      <c r="AT1984" s="17" t="s">
        <v>318</v>
      </c>
      <c r="AU1984" s="17" t="s">
        <v>90</v>
      </c>
    </row>
    <row r="1985" spans="2:65" s="1" customFormat="1" ht="16.5" customHeight="1" x14ac:dyDescent="0.2">
      <c r="B1985" s="137"/>
      <c r="C1985" s="138" t="s">
        <v>4166</v>
      </c>
      <c r="D1985" s="138" t="s">
        <v>311</v>
      </c>
      <c r="E1985" s="139" t="s">
        <v>4167</v>
      </c>
      <c r="F1985" s="140" t="s">
        <v>4168</v>
      </c>
      <c r="G1985" s="141" t="s">
        <v>2542</v>
      </c>
      <c r="H1985" s="142">
        <v>111.05</v>
      </c>
      <c r="I1985" s="143"/>
      <c r="J1985" s="144">
        <f>ROUND(I1985*H1985,2)</f>
        <v>0</v>
      </c>
      <c r="K1985" s="140" t="s">
        <v>366</v>
      </c>
      <c r="L1985" s="33"/>
      <c r="M1985" s="145" t="s">
        <v>1</v>
      </c>
      <c r="N1985" s="146" t="s">
        <v>46</v>
      </c>
      <c r="P1985" s="147">
        <f>O1985*H1985</f>
        <v>0</v>
      </c>
      <c r="Q1985" s="147">
        <v>0</v>
      </c>
      <c r="R1985" s="147">
        <f>Q1985*H1985</f>
        <v>0</v>
      </c>
      <c r="S1985" s="147">
        <v>0</v>
      </c>
      <c r="T1985" s="148">
        <f>S1985*H1985</f>
        <v>0</v>
      </c>
      <c r="AR1985" s="149" t="s">
        <v>120</v>
      </c>
      <c r="AT1985" s="149" t="s">
        <v>311</v>
      </c>
      <c r="AU1985" s="149" t="s">
        <v>90</v>
      </c>
      <c r="AY1985" s="17" t="s">
        <v>309</v>
      </c>
      <c r="BE1985" s="150">
        <f>IF(N1985="základní",J1985,0)</f>
        <v>0</v>
      </c>
      <c r="BF1985" s="150">
        <f>IF(N1985="snížená",J1985,0)</f>
        <v>0</v>
      </c>
      <c r="BG1985" s="150">
        <f>IF(N1985="zákl. přenesená",J1985,0)</f>
        <v>0</v>
      </c>
      <c r="BH1985" s="150">
        <f>IF(N1985="sníž. přenesená",J1985,0)</f>
        <v>0</v>
      </c>
      <c r="BI1985" s="150">
        <f>IF(N1985="nulová",J1985,0)</f>
        <v>0</v>
      </c>
      <c r="BJ1985" s="17" t="s">
        <v>88</v>
      </c>
      <c r="BK1985" s="150">
        <f>ROUND(I1985*H1985,2)</f>
        <v>0</v>
      </c>
      <c r="BL1985" s="17" t="s">
        <v>120</v>
      </c>
      <c r="BM1985" s="149" t="s">
        <v>4169</v>
      </c>
    </row>
    <row r="1986" spans="2:65" s="1" customFormat="1" ht="39" x14ac:dyDescent="0.2">
      <c r="B1986" s="33"/>
      <c r="D1986" s="155" t="s">
        <v>318</v>
      </c>
      <c r="F1986" s="156" t="s">
        <v>3929</v>
      </c>
      <c r="I1986" s="153"/>
      <c r="L1986" s="33"/>
      <c r="M1986" s="154"/>
      <c r="T1986" s="57"/>
      <c r="AT1986" s="17" t="s">
        <v>318</v>
      </c>
      <c r="AU1986" s="17" t="s">
        <v>90</v>
      </c>
    </row>
    <row r="1987" spans="2:65" s="1" customFormat="1" ht="16.5" customHeight="1" x14ac:dyDescent="0.2">
      <c r="B1987" s="137"/>
      <c r="C1987" s="138" t="s">
        <v>4170</v>
      </c>
      <c r="D1987" s="138" t="s">
        <v>311</v>
      </c>
      <c r="E1987" s="139" t="s">
        <v>4171</v>
      </c>
      <c r="F1987" s="140" t="s">
        <v>4172</v>
      </c>
      <c r="G1987" s="141" t="s">
        <v>2702</v>
      </c>
      <c r="H1987" s="142">
        <v>100</v>
      </c>
      <c r="I1987" s="143"/>
      <c r="J1987" s="144">
        <f>ROUND(I1987*H1987,2)</f>
        <v>0</v>
      </c>
      <c r="K1987" s="140" t="s">
        <v>366</v>
      </c>
      <c r="L1987" s="33"/>
      <c r="M1987" s="145" t="s">
        <v>1</v>
      </c>
      <c r="N1987" s="146" t="s">
        <v>46</v>
      </c>
      <c r="P1987" s="147">
        <f>O1987*H1987</f>
        <v>0</v>
      </c>
      <c r="Q1987" s="147">
        <v>0</v>
      </c>
      <c r="R1987" s="147">
        <f>Q1987*H1987</f>
        <v>0</v>
      </c>
      <c r="S1987" s="147">
        <v>0</v>
      </c>
      <c r="T1987" s="148">
        <f>S1987*H1987</f>
        <v>0</v>
      </c>
      <c r="AR1987" s="149" t="s">
        <v>120</v>
      </c>
      <c r="AT1987" s="149" t="s">
        <v>311</v>
      </c>
      <c r="AU1987" s="149" t="s">
        <v>90</v>
      </c>
      <c r="AY1987" s="17" t="s">
        <v>309</v>
      </c>
      <c r="BE1987" s="150">
        <f>IF(N1987="základní",J1987,0)</f>
        <v>0</v>
      </c>
      <c r="BF1987" s="150">
        <f>IF(N1987="snížená",J1987,0)</f>
        <v>0</v>
      </c>
      <c r="BG1987" s="150">
        <f>IF(N1987="zákl. přenesená",J1987,0)</f>
        <v>0</v>
      </c>
      <c r="BH1987" s="150">
        <f>IF(N1987="sníž. přenesená",J1987,0)</f>
        <v>0</v>
      </c>
      <c r="BI1987" s="150">
        <f>IF(N1987="nulová",J1987,0)</f>
        <v>0</v>
      </c>
      <c r="BJ1987" s="17" t="s">
        <v>88</v>
      </c>
      <c r="BK1987" s="150">
        <f>ROUND(I1987*H1987,2)</f>
        <v>0</v>
      </c>
      <c r="BL1987" s="17" t="s">
        <v>120</v>
      </c>
      <c r="BM1987" s="149" t="s">
        <v>4173</v>
      </c>
    </row>
    <row r="1988" spans="2:65" s="1" customFormat="1" ht="39" x14ac:dyDescent="0.2">
      <c r="B1988" s="33"/>
      <c r="D1988" s="155" t="s">
        <v>318</v>
      </c>
      <c r="F1988" s="156" t="s">
        <v>3929</v>
      </c>
      <c r="I1988" s="153"/>
      <c r="L1988" s="33"/>
      <c r="M1988" s="154"/>
      <c r="T1988" s="57"/>
      <c r="AT1988" s="17" t="s">
        <v>318</v>
      </c>
      <c r="AU1988" s="17" t="s">
        <v>90</v>
      </c>
    </row>
    <row r="1989" spans="2:65" s="1" customFormat="1" ht="16.5" customHeight="1" x14ac:dyDescent="0.2">
      <c r="B1989" s="137"/>
      <c r="C1989" s="138" t="s">
        <v>4174</v>
      </c>
      <c r="D1989" s="138" t="s">
        <v>311</v>
      </c>
      <c r="E1989" s="139" t="s">
        <v>4175</v>
      </c>
      <c r="F1989" s="140" t="s">
        <v>4176</v>
      </c>
      <c r="G1989" s="141" t="s">
        <v>2702</v>
      </c>
      <c r="H1989" s="142">
        <v>30</v>
      </c>
      <c r="I1989" s="143"/>
      <c r="J1989" s="144">
        <f>ROUND(I1989*H1989,2)</f>
        <v>0</v>
      </c>
      <c r="K1989" s="140" t="s">
        <v>366</v>
      </c>
      <c r="L1989" s="33"/>
      <c r="M1989" s="145" t="s">
        <v>1</v>
      </c>
      <c r="N1989" s="146" t="s">
        <v>46</v>
      </c>
      <c r="P1989" s="147">
        <f>O1989*H1989</f>
        <v>0</v>
      </c>
      <c r="Q1989" s="147">
        <v>0</v>
      </c>
      <c r="R1989" s="147">
        <f>Q1989*H1989</f>
        <v>0</v>
      </c>
      <c r="S1989" s="147">
        <v>0</v>
      </c>
      <c r="T1989" s="148">
        <f>S1989*H1989</f>
        <v>0</v>
      </c>
      <c r="AR1989" s="149" t="s">
        <v>120</v>
      </c>
      <c r="AT1989" s="149" t="s">
        <v>311</v>
      </c>
      <c r="AU1989" s="149" t="s">
        <v>90</v>
      </c>
      <c r="AY1989" s="17" t="s">
        <v>309</v>
      </c>
      <c r="BE1989" s="150">
        <f>IF(N1989="základní",J1989,0)</f>
        <v>0</v>
      </c>
      <c r="BF1989" s="150">
        <f>IF(N1989="snížená",J1989,0)</f>
        <v>0</v>
      </c>
      <c r="BG1989" s="150">
        <f>IF(N1989="zákl. přenesená",J1989,0)</f>
        <v>0</v>
      </c>
      <c r="BH1989" s="150">
        <f>IF(N1989="sníž. přenesená",J1989,0)</f>
        <v>0</v>
      </c>
      <c r="BI1989" s="150">
        <f>IF(N1989="nulová",J1989,0)</f>
        <v>0</v>
      </c>
      <c r="BJ1989" s="17" t="s">
        <v>88</v>
      </c>
      <c r="BK1989" s="150">
        <f>ROUND(I1989*H1989,2)</f>
        <v>0</v>
      </c>
      <c r="BL1989" s="17" t="s">
        <v>120</v>
      </c>
      <c r="BM1989" s="149" t="s">
        <v>4177</v>
      </c>
    </row>
    <row r="1990" spans="2:65" s="1" customFormat="1" ht="39" x14ac:dyDescent="0.2">
      <c r="B1990" s="33"/>
      <c r="D1990" s="155" t="s">
        <v>318</v>
      </c>
      <c r="F1990" s="156" t="s">
        <v>3929</v>
      </c>
      <c r="I1990" s="153"/>
      <c r="L1990" s="33"/>
      <c r="M1990" s="154"/>
      <c r="T1990" s="57"/>
      <c r="AT1990" s="17" t="s">
        <v>318</v>
      </c>
      <c r="AU1990" s="17" t="s">
        <v>90</v>
      </c>
    </row>
    <row r="1991" spans="2:65" s="1" customFormat="1" ht="16.5" customHeight="1" x14ac:dyDescent="0.2">
      <c r="B1991" s="137"/>
      <c r="C1991" s="138" t="s">
        <v>4178</v>
      </c>
      <c r="D1991" s="138" t="s">
        <v>311</v>
      </c>
      <c r="E1991" s="139" t="s">
        <v>4179</v>
      </c>
      <c r="F1991" s="140" t="s">
        <v>4180</v>
      </c>
      <c r="G1991" s="141" t="s">
        <v>2542</v>
      </c>
      <c r="H1991" s="142">
        <v>218.6</v>
      </c>
      <c r="I1991" s="143"/>
      <c r="J1991" s="144">
        <f>ROUND(I1991*H1991,2)</f>
        <v>0</v>
      </c>
      <c r="K1991" s="140" t="s">
        <v>366</v>
      </c>
      <c r="L1991" s="33"/>
      <c r="M1991" s="145" t="s">
        <v>1</v>
      </c>
      <c r="N1991" s="146" t="s">
        <v>46</v>
      </c>
      <c r="P1991" s="147">
        <f>O1991*H1991</f>
        <v>0</v>
      </c>
      <c r="Q1991" s="147">
        <v>0</v>
      </c>
      <c r="R1991" s="147">
        <f>Q1991*H1991</f>
        <v>0</v>
      </c>
      <c r="S1991" s="147">
        <v>0</v>
      </c>
      <c r="T1991" s="148">
        <f>S1991*H1991</f>
        <v>0</v>
      </c>
      <c r="AR1991" s="149" t="s">
        <v>120</v>
      </c>
      <c r="AT1991" s="149" t="s">
        <v>311</v>
      </c>
      <c r="AU1991" s="149" t="s">
        <v>90</v>
      </c>
      <c r="AY1991" s="17" t="s">
        <v>309</v>
      </c>
      <c r="BE1991" s="150">
        <f>IF(N1991="základní",J1991,0)</f>
        <v>0</v>
      </c>
      <c r="BF1991" s="150">
        <f>IF(N1991="snížená",J1991,0)</f>
        <v>0</v>
      </c>
      <c r="BG1991" s="150">
        <f>IF(N1991="zákl. přenesená",J1991,0)</f>
        <v>0</v>
      </c>
      <c r="BH1991" s="150">
        <f>IF(N1991="sníž. přenesená",J1991,0)</f>
        <v>0</v>
      </c>
      <c r="BI1991" s="150">
        <f>IF(N1991="nulová",J1991,0)</f>
        <v>0</v>
      </c>
      <c r="BJ1991" s="17" t="s">
        <v>88</v>
      </c>
      <c r="BK1991" s="150">
        <f>ROUND(I1991*H1991,2)</f>
        <v>0</v>
      </c>
      <c r="BL1991" s="17" t="s">
        <v>120</v>
      </c>
      <c r="BM1991" s="149" t="s">
        <v>4181</v>
      </c>
    </row>
    <row r="1992" spans="2:65" s="1" customFormat="1" ht="39" x14ac:dyDescent="0.2">
      <c r="B1992" s="33"/>
      <c r="D1992" s="155" t="s">
        <v>318</v>
      </c>
      <c r="F1992" s="156" t="s">
        <v>3929</v>
      </c>
      <c r="I1992" s="153"/>
      <c r="L1992" s="33"/>
      <c r="M1992" s="154"/>
      <c r="T1992" s="57"/>
      <c r="AT1992" s="17" t="s">
        <v>318</v>
      </c>
      <c r="AU1992" s="17" t="s">
        <v>90</v>
      </c>
    </row>
    <row r="1993" spans="2:65" s="1" customFormat="1" ht="16.5" customHeight="1" x14ac:dyDescent="0.2">
      <c r="B1993" s="137"/>
      <c r="C1993" s="138" t="s">
        <v>4182</v>
      </c>
      <c r="D1993" s="138" t="s">
        <v>311</v>
      </c>
      <c r="E1993" s="139" t="s">
        <v>4183</v>
      </c>
      <c r="F1993" s="140" t="s">
        <v>4184</v>
      </c>
      <c r="G1993" s="141" t="s">
        <v>2702</v>
      </c>
      <c r="H1993" s="142">
        <v>6</v>
      </c>
      <c r="I1993" s="143"/>
      <c r="J1993" s="144">
        <f>ROUND(I1993*H1993,2)</f>
        <v>0</v>
      </c>
      <c r="K1993" s="140" t="s">
        <v>366</v>
      </c>
      <c r="L1993" s="33"/>
      <c r="M1993" s="145" t="s">
        <v>1</v>
      </c>
      <c r="N1993" s="146" t="s">
        <v>46</v>
      </c>
      <c r="P1993" s="147">
        <f>O1993*H1993</f>
        <v>0</v>
      </c>
      <c r="Q1993" s="147">
        <v>0</v>
      </c>
      <c r="R1993" s="147">
        <f>Q1993*H1993</f>
        <v>0</v>
      </c>
      <c r="S1993" s="147">
        <v>0</v>
      </c>
      <c r="T1993" s="148">
        <f>S1993*H1993</f>
        <v>0</v>
      </c>
      <c r="AR1993" s="149" t="s">
        <v>120</v>
      </c>
      <c r="AT1993" s="149" t="s">
        <v>311</v>
      </c>
      <c r="AU1993" s="149" t="s">
        <v>90</v>
      </c>
      <c r="AY1993" s="17" t="s">
        <v>309</v>
      </c>
      <c r="BE1993" s="150">
        <f>IF(N1993="základní",J1993,0)</f>
        <v>0</v>
      </c>
      <c r="BF1993" s="150">
        <f>IF(N1993="snížená",J1993,0)</f>
        <v>0</v>
      </c>
      <c r="BG1993" s="150">
        <f>IF(N1993="zákl. přenesená",J1993,0)</f>
        <v>0</v>
      </c>
      <c r="BH1993" s="150">
        <f>IF(N1993="sníž. přenesená",J1993,0)</f>
        <v>0</v>
      </c>
      <c r="BI1993" s="150">
        <f>IF(N1993="nulová",J1993,0)</f>
        <v>0</v>
      </c>
      <c r="BJ1993" s="17" t="s">
        <v>88</v>
      </c>
      <c r="BK1993" s="150">
        <f>ROUND(I1993*H1993,2)</f>
        <v>0</v>
      </c>
      <c r="BL1993" s="17" t="s">
        <v>120</v>
      </c>
      <c r="BM1993" s="149" t="s">
        <v>4185</v>
      </c>
    </row>
    <row r="1994" spans="2:65" s="1" customFormat="1" ht="39" x14ac:dyDescent="0.2">
      <c r="B1994" s="33"/>
      <c r="D1994" s="155" t="s">
        <v>318</v>
      </c>
      <c r="F1994" s="156" t="s">
        <v>3929</v>
      </c>
      <c r="I1994" s="153"/>
      <c r="L1994" s="33"/>
      <c r="M1994" s="154"/>
      <c r="T1994" s="57"/>
      <c r="AT1994" s="17" t="s">
        <v>318</v>
      </c>
      <c r="AU1994" s="17" t="s">
        <v>90</v>
      </c>
    </row>
    <row r="1995" spans="2:65" s="1" customFormat="1" ht="16.5" customHeight="1" x14ac:dyDescent="0.2">
      <c r="B1995" s="137"/>
      <c r="C1995" s="138" t="s">
        <v>4186</v>
      </c>
      <c r="D1995" s="138" t="s">
        <v>311</v>
      </c>
      <c r="E1995" s="139" t="s">
        <v>4187</v>
      </c>
      <c r="F1995" s="140" t="s">
        <v>4188</v>
      </c>
      <c r="G1995" s="141" t="s">
        <v>365</v>
      </c>
      <c r="H1995" s="142">
        <v>1</v>
      </c>
      <c r="I1995" s="143"/>
      <c r="J1995" s="144">
        <f>ROUND(I1995*H1995,2)</f>
        <v>0</v>
      </c>
      <c r="K1995" s="140" t="s">
        <v>366</v>
      </c>
      <c r="L1995" s="33"/>
      <c r="M1995" s="145" t="s">
        <v>1</v>
      </c>
      <c r="N1995" s="146" t="s">
        <v>46</v>
      </c>
      <c r="P1995" s="147">
        <f>O1995*H1995</f>
        <v>0</v>
      </c>
      <c r="Q1995" s="147">
        <v>0</v>
      </c>
      <c r="R1995" s="147">
        <f>Q1995*H1995</f>
        <v>0</v>
      </c>
      <c r="S1995" s="147">
        <v>0</v>
      </c>
      <c r="T1995" s="148">
        <f>S1995*H1995</f>
        <v>0</v>
      </c>
      <c r="AR1995" s="149" t="s">
        <v>120</v>
      </c>
      <c r="AT1995" s="149" t="s">
        <v>311</v>
      </c>
      <c r="AU1995" s="149" t="s">
        <v>90</v>
      </c>
      <c r="AY1995" s="17" t="s">
        <v>309</v>
      </c>
      <c r="BE1995" s="150">
        <f>IF(N1995="základní",J1995,0)</f>
        <v>0</v>
      </c>
      <c r="BF1995" s="150">
        <f>IF(N1995="snížená",J1995,0)</f>
        <v>0</v>
      </c>
      <c r="BG1995" s="150">
        <f>IF(N1995="zákl. přenesená",J1995,0)</f>
        <v>0</v>
      </c>
      <c r="BH1995" s="150">
        <f>IF(N1995="sníž. přenesená",J1995,0)</f>
        <v>0</v>
      </c>
      <c r="BI1995" s="150">
        <f>IF(N1995="nulová",J1995,0)</f>
        <v>0</v>
      </c>
      <c r="BJ1995" s="17" t="s">
        <v>88</v>
      </c>
      <c r="BK1995" s="150">
        <f>ROUND(I1995*H1995,2)</f>
        <v>0</v>
      </c>
      <c r="BL1995" s="17" t="s">
        <v>120</v>
      </c>
      <c r="BM1995" s="149" t="s">
        <v>4189</v>
      </c>
    </row>
    <row r="1996" spans="2:65" s="1" customFormat="1" ht="39" x14ac:dyDescent="0.2">
      <c r="B1996" s="33"/>
      <c r="D1996" s="155" t="s">
        <v>318</v>
      </c>
      <c r="F1996" s="156" t="s">
        <v>3929</v>
      </c>
      <c r="I1996" s="153"/>
      <c r="L1996" s="33"/>
      <c r="M1996" s="154"/>
      <c r="T1996" s="57"/>
      <c r="AT1996" s="17" t="s">
        <v>318</v>
      </c>
      <c r="AU1996" s="17" t="s">
        <v>90</v>
      </c>
    </row>
    <row r="1997" spans="2:65" s="1" customFormat="1" ht="21.75" customHeight="1" x14ac:dyDescent="0.2">
      <c r="B1997" s="137"/>
      <c r="C1997" s="138" t="s">
        <v>4190</v>
      </c>
      <c r="D1997" s="138" t="s">
        <v>311</v>
      </c>
      <c r="E1997" s="139" t="s">
        <v>4191</v>
      </c>
      <c r="F1997" s="140" t="s">
        <v>4192</v>
      </c>
      <c r="G1997" s="141" t="s">
        <v>2702</v>
      </c>
      <c r="H1997" s="142">
        <v>1</v>
      </c>
      <c r="I1997" s="143"/>
      <c r="J1997" s="144">
        <f>ROUND(I1997*H1997,2)</f>
        <v>0</v>
      </c>
      <c r="K1997" s="140" t="s">
        <v>366</v>
      </c>
      <c r="L1997" s="33"/>
      <c r="M1997" s="145" t="s">
        <v>1</v>
      </c>
      <c r="N1997" s="146" t="s">
        <v>46</v>
      </c>
      <c r="P1997" s="147">
        <f>O1997*H1997</f>
        <v>0</v>
      </c>
      <c r="Q1997" s="147">
        <v>0</v>
      </c>
      <c r="R1997" s="147">
        <f>Q1997*H1997</f>
        <v>0</v>
      </c>
      <c r="S1997" s="147">
        <v>0</v>
      </c>
      <c r="T1997" s="148">
        <f>S1997*H1997</f>
        <v>0</v>
      </c>
      <c r="AR1997" s="149" t="s">
        <v>120</v>
      </c>
      <c r="AT1997" s="149" t="s">
        <v>311</v>
      </c>
      <c r="AU1997" s="149" t="s">
        <v>90</v>
      </c>
      <c r="AY1997" s="17" t="s">
        <v>309</v>
      </c>
      <c r="BE1997" s="150">
        <f>IF(N1997="základní",J1997,0)</f>
        <v>0</v>
      </c>
      <c r="BF1997" s="150">
        <f>IF(N1997="snížená",J1997,0)</f>
        <v>0</v>
      </c>
      <c r="BG1997" s="150">
        <f>IF(N1997="zákl. přenesená",J1997,0)</f>
        <v>0</v>
      </c>
      <c r="BH1997" s="150">
        <f>IF(N1997="sníž. přenesená",J1997,0)</f>
        <v>0</v>
      </c>
      <c r="BI1997" s="150">
        <f>IF(N1997="nulová",J1997,0)</f>
        <v>0</v>
      </c>
      <c r="BJ1997" s="17" t="s">
        <v>88</v>
      </c>
      <c r="BK1997" s="150">
        <f>ROUND(I1997*H1997,2)</f>
        <v>0</v>
      </c>
      <c r="BL1997" s="17" t="s">
        <v>120</v>
      </c>
      <c r="BM1997" s="149" t="s">
        <v>4193</v>
      </c>
    </row>
    <row r="1998" spans="2:65" s="1" customFormat="1" ht="39" x14ac:dyDescent="0.2">
      <c r="B1998" s="33"/>
      <c r="D1998" s="155" t="s">
        <v>318</v>
      </c>
      <c r="F1998" s="156" t="s">
        <v>3929</v>
      </c>
      <c r="I1998" s="153"/>
      <c r="L1998" s="33"/>
      <c r="M1998" s="154"/>
      <c r="T1998" s="57"/>
      <c r="AT1998" s="17" t="s">
        <v>318</v>
      </c>
      <c r="AU1998" s="17" t="s">
        <v>90</v>
      </c>
    </row>
    <row r="1999" spans="2:65" s="1" customFormat="1" ht="21.75" customHeight="1" x14ac:dyDescent="0.2">
      <c r="B1999" s="137"/>
      <c r="C1999" s="138" t="s">
        <v>4194</v>
      </c>
      <c r="D1999" s="138" t="s">
        <v>311</v>
      </c>
      <c r="E1999" s="139" t="s">
        <v>4195</v>
      </c>
      <c r="F1999" s="140" t="s">
        <v>4196</v>
      </c>
      <c r="G1999" s="141" t="s">
        <v>2702</v>
      </c>
      <c r="H1999" s="142">
        <v>2</v>
      </c>
      <c r="I1999" s="143"/>
      <c r="J1999" s="144">
        <f>ROUND(I1999*H1999,2)</f>
        <v>0</v>
      </c>
      <c r="K1999" s="140" t="s">
        <v>366</v>
      </c>
      <c r="L1999" s="33"/>
      <c r="M1999" s="145" t="s">
        <v>1</v>
      </c>
      <c r="N1999" s="146" t="s">
        <v>46</v>
      </c>
      <c r="P1999" s="147">
        <f>O1999*H1999</f>
        <v>0</v>
      </c>
      <c r="Q1999" s="147">
        <v>0</v>
      </c>
      <c r="R1999" s="147">
        <f>Q1999*H1999</f>
        <v>0</v>
      </c>
      <c r="S1999" s="147">
        <v>0</v>
      </c>
      <c r="T1999" s="148">
        <f>S1999*H1999</f>
        <v>0</v>
      </c>
      <c r="AR1999" s="149" t="s">
        <v>120</v>
      </c>
      <c r="AT1999" s="149" t="s">
        <v>311</v>
      </c>
      <c r="AU1999" s="149" t="s">
        <v>90</v>
      </c>
      <c r="AY1999" s="17" t="s">
        <v>309</v>
      </c>
      <c r="BE1999" s="150">
        <f>IF(N1999="základní",J1999,0)</f>
        <v>0</v>
      </c>
      <c r="BF1999" s="150">
        <f>IF(N1999="snížená",J1999,0)</f>
        <v>0</v>
      </c>
      <c r="BG1999" s="150">
        <f>IF(N1999="zákl. přenesená",J1999,0)</f>
        <v>0</v>
      </c>
      <c r="BH1999" s="150">
        <f>IF(N1999="sníž. přenesená",J1999,0)</f>
        <v>0</v>
      </c>
      <c r="BI1999" s="150">
        <f>IF(N1999="nulová",J1999,0)</f>
        <v>0</v>
      </c>
      <c r="BJ1999" s="17" t="s">
        <v>88</v>
      </c>
      <c r="BK1999" s="150">
        <f>ROUND(I1999*H1999,2)</f>
        <v>0</v>
      </c>
      <c r="BL1999" s="17" t="s">
        <v>120</v>
      </c>
      <c r="BM1999" s="149" t="s">
        <v>4197</v>
      </c>
    </row>
    <row r="2000" spans="2:65" s="1" customFormat="1" ht="39" x14ac:dyDescent="0.2">
      <c r="B2000" s="33"/>
      <c r="D2000" s="155" t="s">
        <v>318</v>
      </c>
      <c r="F2000" s="156" t="s">
        <v>3929</v>
      </c>
      <c r="I2000" s="153"/>
      <c r="L2000" s="33"/>
      <c r="M2000" s="154"/>
      <c r="T2000" s="57"/>
      <c r="AT2000" s="17" t="s">
        <v>318</v>
      </c>
      <c r="AU2000" s="17" t="s">
        <v>90</v>
      </c>
    </row>
    <row r="2001" spans="2:65" s="1" customFormat="1" ht="16.5" customHeight="1" x14ac:dyDescent="0.2">
      <c r="B2001" s="137"/>
      <c r="C2001" s="138" t="s">
        <v>4198</v>
      </c>
      <c r="D2001" s="138" t="s">
        <v>311</v>
      </c>
      <c r="E2001" s="139" t="s">
        <v>4199</v>
      </c>
      <c r="F2001" s="140" t="s">
        <v>4200</v>
      </c>
      <c r="G2001" s="141" t="s">
        <v>365</v>
      </c>
      <c r="H2001" s="142">
        <v>1</v>
      </c>
      <c r="I2001" s="143"/>
      <c r="J2001" s="144">
        <f>ROUND(I2001*H2001,2)</f>
        <v>0</v>
      </c>
      <c r="K2001" s="140" t="s">
        <v>366</v>
      </c>
      <c r="L2001" s="33"/>
      <c r="M2001" s="145" t="s">
        <v>1</v>
      </c>
      <c r="N2001" s="146" t="s">
        <v>46</v>
      </c>
      <c r="P2001" s="147">
        <f>O2001*H2001</f>
        <v>0</v>
      </c>
      <c r="Q2001" s="147">
        <v>0</v>
      </c>
      <c r="R2001" s="147">
        <f>Q2001*H2001</f>
        <v>0</v>
      </c>
      <c r="S2001" s="147">
        <v>0</v>
      </c>
      <c r="T2001" s="148">
        <f>S2001*H2001</f>
        <v>0</v>
      </c>
      <c r="AR2001" s="149" t="s">
        <v>120</v>
      </c>
      <c r="AT2001" s="149" t="s">
        <v>311</v>
      </c>
      <c r="AU2001" s="149" t="s">
        <v>90</v>
      </c>
      <c r="AY2001" s="17" t="s">
        <v>309</v>
      </c>
      <c r="BE2001" s="150">
        <f>IF(N2001="základní",J2001,0)</f>
        <v>0</v>
      </c>
      <c r="BF2001" s="150">
        <f>IF(N2001="snížená",J2001,0)</f>
        <v>0</v>
      </c>
      <c r="BG2001" s="150">
        <f>IF(N2001="zákl. přenesená",J2001,0)</f>
        <v>0</v>
      </c>
      <c r="BH2001" s="150">
        <f>IF(N2001="sníž. přenesená",J2001,0)</f>
        <v>0</v>
      </c>
      <c r="BI2001" s="150">
        <f>IF(N2001="nulová",J2001,0)</f>
        <v>0</v>
      </c>
      <c r="BJ2001" s="17" t="s">
        <v>88</v>
      </c>
      <c r="BK2001" s="150">
        <f>ROUND(I2001*H2001,2)</f>
        <v>0</v>
      </c>
      <c r="BL2001" s="17" t="s">
        <v>120</v>
      </c>
      <c r="BM2001" s="149" t="s">
        <v>4201</v>
      </c>
    </row>
    <row r="2002" spans="2:65" s="1" customFormat="1" ht="39" x14ac:dyDescent="0.2">
      <c r="B2002" s="33"/>
      <c r="D2002" s="155" t="s">
        <v>318</v>
      </c>
      <c r="F2002" s="156" t="s">
        <v>3929</v>
      </c>
      <c r="I2002" s="153"/>
      <c r="L2002" s="33"/>
      <c r="M2002" s="154"/>
      <c r="T2002" s="57"/>
      <c r="AT2002" s="17" t="s">
        <v>318</v>
      </c>
      <c r="AU2002" s="17" t="s">
        <v>90</v>
      </c>
    </row>
    <row r="2003" spans="2:65" s="1" customFormat="1" ht="16.5" customHeight="1" x14ac:dyDescent="0.2">
      <c r="B2003" s="137"/>
      <c r="C2003" s="138" t="s">
        <v>4202</v>
      </c>
      <c r="D2003" s="138" t="s">
        <v>311</v>
      </c>
      <c r="E2003" s="139" t="s">
        <v>4203</v>
      </c>
      <c r="F2003" s="140" t="s">
        <v>4204</v>
      </c>
      <c r="G2003" s="141" t="s">
        <v>2702</v>
      </c>
      <c r="H2003" s="142">
        <v>5</v>
      </c>
      <c r="I2003" s="143"/>
      <c r="J2003" s="144">
        <f>ROUND(I2003*H2003,2)</f>
        <v>0</v>
      </c>
      <c r="K2003" s="140" t="s">
        <v>366</v>
      </c>
      <c r="L2003" s="33"/>
      <c r="M2003" s="145" t="s">
        <v>1</v>
      </c>
      <c r="N2003" s="146" t="s">
        <v>46</v>
      </c>
      <c r="P2003" s="147">
        <f>O2003*H2003</f>
        <v>0</v>
      </c>
      <c r="Q2003" s="147">
        <v>0</v>
      </c>
      <c r="R2003" s="147">
        <f>Q2003*H2003</f>
        <v>0</v>
      </c>
      <c r="S2003" s="147">
        <v>0</v>
      </c>
      <c r="T2003" s="148">
        <f>S2003*H2003</f>
        <v>0</v>
      </c>
      <c r="AR2003" s="149" t="s">
        <v>120</v>
      </c>
      <c r="AT2003" s="149" t="s">
        <v>311</v>
      </c>
      <c r="AU2003" s="149" t="s">
        <v>90</v>
      </c>
      <c r="AY2003" s="17" t="s">
        <v>309</v>
      </c>
      <c r="BE2003" s="150">
        <f>IF(N2003="základní",J2003,0)</f>
        <v>0</v>
      </c>
      <c r="BF2003" s="150">
        <f>IF(N2003="snížená",J2003,0)</f>
        <v>0</v>
      </c>
      <c r="BG2003" s="150">
        <f>IF(N2003="zákl. přenesená",J2003,0)</f>
        <v>0</v>
      </c>
      <c r="BH2003" s="150">
        <f>IF(N2003="sníž. přenesená",J2003,0)</f>
        <v>0</v>
      </c>
      <c r="BI2003" s="150">
        <f>IF(N2003="nulová",J2003,0)</f>
        <v>0</v>
      </c>
      <c r="BJ2003" s="17" t="s">
        <v>88</v>
      </c>
      <c r="BK2003" s="150">
        <f>ROUND(I2003*H2003,2)</f>
        <v>0</v>
      </c>
      <c r="BL2003" s="17" t="s">
        <v>120</v>
      </c>
      <c r="BM2003" s="149" t="s">
        <v>4205</v>
      </c>
    </row>
    <row r="2004" spans="2:65" s="1" customFormat="1" ht="39" x14ac:dyDescent="0.2">
      <c r="B2004" s="33"/>
      <c r="D2004" s="155" t="s">
        <v>318</v>
      </c>
      <c r="F2004" s="156" t="s">
        <v>3929</v>
      </c>
      <c r="I2004" s="153"/>
      <c r="L2004" s="33"/>
      <c r="M2004" s="154"/>
      <c r="T2004" s="57"/>
      <c r="AT2004" s="17" t="s">
        <v>318</v>
      </c>
      <c r="AU2004" s="17" t="s">
        <v>90</v>
      </c>
    </row>
    <row r="2005" spans="2:65" s="1" customFormat="1" ht="16.5" customHeight="1" x14ac:dyDescent="0.2">
      <c r="B2005" s="137"/>
      <c r="C2005" s="138" t="s">
        <v>4206</v>
      </c>
      <c r="D2005" s="138" t="s">
        <v>311</v>
      </c>
      <c r="E2005" s="139" t="s">
        <v>4207</v>
      </c>
      <c r="F2005" s="140" t="s">
        <v>4208</v>
      </c>
      <c r="G2005" s="141" t="s">
        <v>2702</v>
      </c>
      <c r="H2005" s="142">
        <v>1</v>
      </c>
      <c r="I2005" s="143"/>
      <c r="J2005" s="144">
        <f>ROUND(I2005*H2005,2)</f>
        <v>0</v>
      </c>
      <c r="K2005" s="140" t="s">
        <v>366</v>
      </c>
      <c r="L2005" s="33"/>
      <c r="M2005" s="145" t="s">
        <v>1</v>
      </c>
      <c r="N2005" s="146" t="s">
        <v>46</v>
      </c>
      <c r="P2005" s="147">
        <f>O2005*H2005</f>
        <v>0</v>
      </c>
      <c r="Q2005" s="147">
        <v>0</v>
      </c>
      <c r="R2005" s="147">
        <f>Q2005*H2005</f>
        <v>0</v>
      </c>
      <c r="S2005" s="147">
        <v>0</v>
      </c>
      <c r="T2005" s="148">
        <f>S2005*H2005</f>
        <v>0</v>
      </c>
      <c r="AR2005" s="149" t="s">
        <v>120</v>
      </c>
      <c r="AT2005" s="149" t="s">
        <v>311</v>
      </c>
      <c r="AU2005" s="149" t="s">
        <v>90</v>
      </c>
      <c r="AY2005" s="17" t="s">
        <v>309</v>
      </c>
      <c r="BE2005" s="150">
        <f>IF(N2005="základní",J2005,0)</f>
        <v>0</v>
      </c>
      <c r="BF2005" s="150">
        <f>IF(N2005="snížená",J2005,0)</f>
        <v>0</v>
      </c>
      <c r="BG2005" s="150">
        <f>IF(N2005="zákl. přenesená",J2005,0)</f>
        <v>0</v>
      </c>
      <c r="BH2005" s="150">
        <f>IF(N2005="sníž. přenesená",J2005,0)</f>
        <v>0</v>
      </c>
      <c r="BI2005" s="150">
        <f>IF(N2005="nulová",J2005,0)</f>
        <v>0</v>
      </c>
      <c r="BJ2005" s="17" t="s">
        <v>88</v>
      </c>
      <c r="BK2005" s="150">
        <f>ROUND(I2005*H2005,2)</f>
        <v>0</v>
      </c>
      <c r="BL2005" s="17" t="s">
        <v>120</v>
      </c>
      <c r="BM2005" s="149" t="s">
        <v>4209</v>
      </c>
    </row>
    <row r="2006" spans="2:65" s="1" customFormat="1" ht="39" x14ac:dyDescent="0.2">
      <c r="B2006" s="33"/>
      <c r="D2006" s="155" t="s">
        <v>318</v>
      </c>
      <c r="F2006" s="156" t="s">
        <v>3929</v>
      </c>
      <c r="I2006" s="153"/>
      <c r="L2006" s="33"/>
      <c r="M2006" s="154"/>
      <c r="T2006" s="57"/>
      <c r="AT2006" s="17" t="s">
        <v>318</v>
      </c>
      <c r="AU2006" s="17" t="s">
        <v>90</v>
      </c>
    </row>
    <row r="2007" spans="2:65" s="1" customFormat="1" ht="21.75" customHeight="1" x14ac:dyDescent="0.2">
      <c r="B2007" s="137"/>
      <c r="C2007" s="138" t="s">
        <v>4210</v>
      </c>
      <c r="D2007" s="138" t="s">
        <v>311</v>
      </c>
      <c r="E2007" s="139" t="s">
        <v>4211</v>
      </c>
      <c r="F2007" s="140" t="s">
        <v>4212</v>
      </c>
      <c r="G2007" s="141" t="s">
        <v>2702</v>
      </c>
      <c r="H2007" s="142">
        <v>1</v>
      </c>
      <c r="I2007" s="143"/>
      <c r="J2007" s="144">
        <f>ROUND(I2007*H2007,2)</f>
        <v>0</v>
      </c>
      <c r="K2007" s="140" t="s">
        <v>366</v>
      </c>
      <c r="L2007" s="33"/>
      <c r="M2007" s="145" t="s">
        <v>1</v>
      </c>
      <c r="N2007" s="146" t="s">
        <v>46</v>
      </c>
      <c r="P2007" s="147">
        <f>O2007*H2007</f>
        <v>0</v>
      </c>
      <c r="Q2007" s="147">
        <v>0</v>
      </c>
      <c r="R2007" s="147">
        <f>Q2007*H2007</f>
        <v>0</v>
      </c>
      <c r="S2007" s="147">
        <v>0</v>
      </c>
      <c r="T2007" s="148">
        <f>S2007*H2007</f>
        <v>0</v>
      </c>
      <c r="AR2007" s="149" t="s">
        <v>120</v>
      </c>
      <c r="AT2007" s="149" t="s">
        <v>311</v>
      </c>
      <c r="AU2007" s="149" t="s">
        <v>90</v>
      </c>
      <c r="AY2007" s="17" t="s">
        <v>309</v>
      </c>
      <c r="BE2007" s="150">
        <f>IF(N2007="základní",J2007,0)</f>
        <v>0</v>
      </c>
      <c r="BF2007" s="150">
        <f>IF(N2007="snížená",J2007,0)</f>
        <v>0</v>
      </c>
      <c r="BG2007" s="150">
        <f>IF(N2007="zákl. přenesená",J2007,0)</f>
        <v>0</v>
      </c>
      <c r="BH2007" s="150">
        <f>IF(N2007="sníž. přenesená",J2007,0)</f>
        <v>0</v>
      </c>
      <c r="BI2007" s="150">
        <f>IF(N2007="nulová",J2007,0)</f>
        <v>0</v>
      </c>
      <c r="BJ2007" s="17" t="s">
        <v>88</v>
      </c>
      <c r="BK2007" s="150">
        <f>ROUND(I2007*H2007,2)</f>
        <v>0</v>
      </c>
      <c r="BL2007" s="17" t="s">
        <v>120</v>
      </c>
      <c r="BM2007" s="149" t="s">
        <v>4213</v>
      </c>
    </row>
    <row r="2008" spans="2:65" s="1" customFormat="1" ht="39" x14ac:dyDescent="0.2">
      <c r="B2008" s="33"/>
      <c r="D2008" s="155" t="s">
        <v>318</v>
      </c>
      <c r="F2008" s="156" t="s">
        <v>3929</v>
      </c>
      <c r="I2008" s="153"/>
      <c r="L2008" s="33"/>
      <c r="M2008" s="154"/>
      <c r="T2008" s="57"/>
      <c r="AT2008" s="17" t="s">
        <v>318</v>
      </c>
      <c r="AU2008" s="17" t="s">
        <v>90</v>
      </c>
    </row>
    <row r="2009" spans="2:65" s="1" customFormat="1" ht="16.5" customHeight="1" x14ac:dyDescent="0.2">
      <c r="B2009" s="137"/>
      <c r="C2009" s="138" t="s">
        <v>4214</v>
      </c>
      <c r="D2009" s="138" t="s">
        <v>311</v>
      </c>
      <c r="E2009" s="139" t="s">
        <v>4215</v>
      </c>
      <c r="F2009" s="140" t="s">
        <v>4216</v>
      </c>
      <c r="G2009" s="141" t="s">
        <v>2702</v>
      </c>
      <c r="H2009" s="142">
        <v>14</v>
      </c>
      <c r="I2009" s="143"/>
      <c r="J2009" s="144">
        <f>ROUND(I2009*H2009,2)</f>
        <v>0</v>
      </c>
      <c r="K2009" s="140" t="s">
        <v>366</v>
      </c>
      <c r="L2009" s="33"/>
      <c r="M2009" s="145" t="s">
        <v>1</v>
      </c>
      <c r="N2009" s="146" t="s">
        <v>46</v>
      </c>
      <c r="P2009" s="147">
        <f>O2009*H2009</f>
        <v>0</v>
      </c>
      <c r="Q2009" s="147">
        <v>0</v>
      </c>
      <c r="R2009" s="147">
        <f>Q2009*H2009</f>
        <v>0</v>
      </c>
      <c r="S2009" s="147">
        <v>0</v>
      </c>
      <c r="T2009" s="148">
        <f>S2009*H2009</f>
        <v>0</v>
      </c>
      <c r="AR2009" s="149" t="s">
        <v>120</v>
      </c>
      <c r="AT2009" s="149" t="s">
        <v>311</v>
      </c>
      <c r="AU2009" s="149" t="s">
        <v>90</v>
      </c>
      <c r="AY2009" s="17" t="s">
        <v>309</v>
      </c>
      <c r="BE2009" s="150">
        <f>IF(N2009="základní",J2009,0)</f>
        <v>0</v>
      </c>
      <c r="BF2009" s="150">
        <f>IF(N2009="snížená",J2009,0)</f>
        <v>0</v>
      </c>
      <c r="BG2009" s="150">
        <f>IF(N2009="zákl. přenesená",J2009,0)</f>
        <v>0</v>
      </c>
      <c r="BH2009" s="150">
        <f>IF(N2009="sníž. přenesená",J2009,0)</f>
        <v>0</v>
      </c>
      <c r="BI2009" s="150">
        <f>IF(N2009="nulová",J2009,0)</f>
        <v>0</v>
      </c>
      <c r="BJ2009" s="17" t="s">
        <v>88</v>
      </c>
      <c r="BK2009" s="150">
        <f>ROUND(I2009*H2009,2)</f>
        <v>0</v>
      </c>
      <c r="BL2009" s="17" t="s">
        <v>120</v>
      </c>
      <c r="BM2009" s="149" t="s">
        <v>4217</v>
      </c>
    </row>
    <row r="2010" spans="2:65" s="1" customFormat="1" ht="39" x14ac:dyDescent="0.2">
      <c r="B2010" s="33"/>
      <c r="D2010" s="155" t="s">
        <v>318</v>
      </c>
      <c r="F2010" s="156" t="s">
        <v>3929</v>
      </c>
      <c r="I2010" s="153"/>
      <c r="L2010" s="33"/>
      <c r="M2010" s="154"/>
      <c r="T2010" s="57"/>
      <c r="AT2010" s="17" t="s">
        <v>318</v>
      </c>
      <c r="AU2010" s="17" t="s">
        <v>90</v>
      </c>
    </row>
    <row r="2011" spans="2:65" s="1" customFormat="1" ht="16.5" customHeight="1" x14ac:dyDescent="0.2">
      <c r="B2011" s="137"/>
      <c r="C2011" s="138" t="s">
        <v>4218</v>
      </c>
      <c r="D2011" s="138" t="s">
        <v>311</v>
      </c>
      <c r="E2011" s="139" t="s">
        <v>4219</v>
      </c>
      <c r="F2011" s="140" t="s">
        <v>4220</v>
      </c>
      <c r="G2011" s="141" t="s">
        <v>2702</v>
      </c>
      <c r="H2011" s="142">
        <v>1</v>
      </c>
      <c r="I2011" s="143"/>
      <c r="J2011" s="144">
        <f>ROUND(I2011*H2011,2)</f>
        <v>0</v>
      </c>
      <c r="K2011" s="140" t="s">
        <v>366</v>
      </c>
      <c r="L2011" s="33"/>
      <c r="M2011" s="145" t="s">
        <v>1</v>
      </c>
      <c r="N2011" s="146" t="s">
        <v>46</v>
      </c>
      <c r="P2011" s="147">
        <f>O2011*H2011</f>
        <v>0</v>
      </c>
      <c r="Q2011" s="147">
        <v>0</v>
      </c>
      <c r="R2011" s="147">
        <f>Q2011*H2011</f>
        <v>0</v>
      </c>
      <c r="S2011" s="147">
        <v>0</v>
      </c>
      <c r="T2011" s="148">
        <f>S2011*H2011</f>
        <v>0</v>
      </c>
      <c r="AR2011" s="149" t="s">
        <v>120</v>
      </c>
      <c r="AT2011" s="149" t="s">
        <v>311</v>
      </c>
      <c r="AU2011" s="149" t="s">
        <v>90</v>
      </c>
      <c r="AY2011" s="17" t="s">
        <v>309</v>
      </c>
      <c r="BE2011" s="150">
        <f>IF(N2011="základní",J2011,0)</f>
        <v>0</v>
      </c>
      <c r="BF2011" s="150">
        <f>IF(N2011="snížená",J2011,0)</f>
        <v>0</v>
      </c>
      <c r="BG2011" s="150">
        <f>IF(N2011="zákl. přenesená",J2011,0)</f>
        <v>0</v>
      </c>
      <c r="BH2011" s="150">
        <f>IF(N2011="sníž. přenesená",J2011,0)</f>
        <v>0</v>
      </c>
      <c r="BI2011" s="150">
        <f>IF(N2011="nulová",J2011,0)</f>
        <v>0</v>
      </c>
      <c r="BJ2011" s="17" t="s">
        <v>88</v>
      </c>
      <c r="BK2011" s="150">
        <f>ROUND(I2011*H2011,2)</f>
        <v>0</v>
      </c>
      <c r="BL2011" s="17" t="s">
        <v>120</v>
      </c>
      <c r="BM2011" s="149" t="s">
        <v>4221</v>
      </c>
    </row>
    <row r="2012" spans="2:65" s="1" customFormat="1" ht="39" x14ac:dyDescent="0.2">
      <c r="B2012" s="33"/>
      <c r="D2012" s="155" t="s">
        <v>318</v>
      </c>
      <c r="F2012" s="156" t="s">
        <v>3929</v>
      </c>
      <c r="I2012" s="153"/>
      <c r="L2012" s="33"/>
      <c r="M2012" s="154"/>
      <c r="T2012" s="57"/>
      <c r="AT2012" s="17" t="s">
        <v>318</v>
      </c>
      <c r="AU2012" s="17" t="s">
        <v>90</v>
      </c>
    </row>
    <row r="2013" spans="2:65" s="1" customFormat="1" ht="16.5" customHeight="1" x14ac:dyDescent="0.2">
      <c r="B2013" s="137"/>
      <c r="C2013" s="138" t="s">
        <v>4222</v>
      </c>
      <c r="D2013" s="138" t="s">
        <v>311</v>
      </c>
      <c r="E2013" s="139" t="s">
        <v>4223</v>
      </c>
      <c r="F2013" s="140" t="s">
        <v>4224</v>
      </c>
      <c r="G2013" s="141" t="s">
        <v>2542</v>
      </c>
      <c r="H2013" s="142">
        <v>16</v>
      </c>
      <c r="I2013" s="143"/>
      <c r="J2013" s="144">
        <f>ROUND(I2013*H2013,2)</f>
        <v>0</v>
      </c>
      <c r="K2013" s="140" t="s">
        <v>366</v>
      </c>
      <c r="L2013" s="33"/>
      <c r="M2013" s="145" t="s">
        <v>1</v>
      </c>
      <c r="N2013" s="146" t="s">
        <v>46</v>
      </c>
      <c r="P2013" s="147">
        <f>O2013*H2013</f>
        <v>0</v>
      </c>
      <c r="Q2013" s="147">
        <v>0</v>
      </c>
      <c r="R2013" s="147">
        <f>Q2013*H2013</f>
        <v>0</v>
      </c>
      <c r="S2013" s="147">
        <v>0</v>
      </c>
      <c r="T2013" s="148">
        <f>S2013*H2013</f>
        <v>0</v>
      </c>
      <c r="AR2013" s="149" t="s">
        <v>120</v>
      </c>
      <c r="AT2013" s="149" t="s">
        <v>311</v>
      </c>
      <c r="AU2013" s="149" t="s">
        <v>90</v>
      </c>
      <c r="AY2013" s="17" t="s">
        <v>309</v>
      </c>
      <c r="BE2013" s="150">
        <f>IF(N2013="základní",J2013,0)</f>
        <v>0</v>
      </c>
      <c r="BF2013" s="150">
        <f>IF(N2013="snížená",J2013,0)</f>
        <v>0</v>
      </c>
      <c r="BG2013" s="150">
        <f>IF(N2013="zákl. přenesená",J2013,0)</f>
        <v>0</v>
      </c>
      <c r="BH2013" s="150">
        <f>IF(N2013="sníž. přenesená",J2013,0)</f>
        <v>0</v>
      </c>
      <c r="BI2013" s="150">
        <f>IF(N2013="nulová",J2013,0)</f>
        <v>0</v>
      </c>
      <c r="BJ2013" s="17" t="s">
        <v>88</v>
      </c>
      <c r="BK2013" s="150">
        <f>ROUND(I2013*H2013,2)</f>
        <v>0</v>
      </c>
      <c r="BL2013" s="17" t="s">
        <v>120</v>
      </c>
      <c r="BM2013" s="149" t="s">
        <v>4225</v>
      </c>
    </row>
    <row r="2014" spans="2:65" s="1" customFormat="1" ht="39" x14ac:dyDescent="0.2">
      <c r="B2014" s="33"/>
      <c r="D2014" s="155" t="s">
        <v>318</v>
      </c>
      <c r="F2014" s="156" t="s">
        <v>3929</v>
      </c>
      <c r="I2014" s="153"/>
      <c r="L2014" s="33"/>
      <c r="M2014" s="154"/>
      <c r="T2014" s="57"/>
      <c r="AT2014" s="17" t="s">
        <v>318</v>
      </c>
      <c r="AU2014" s="17" t="s">
        <v>90</v>
      </c>
    </row>
    <row r="2015" spans="2:65" s="1" customFormat="1" ht="16.5" customHeight="1" x14ac:dyDescent="0.2">
      <c r="B2015" s="137"/>
      <c r="C2015" s="138" t="s">
        <v>4226</v>
      </c>
      <c r="D2015" s="138" t="s">
        <v>311</v>
      </c>
      <c r="E2015" s="139" t="s">
        <v>4227</v>
      </c>
      <c r="F2015" s="140" t="s">
        <v>4228</v>
      </c>
      <c r="G2015" s="141" t="s">
        <v>2542</v>
      </c>
      <c r="H2015" s="142">
        <v>11.9</v>
      </c>
      <c r="I2015" s="143"/>
      <c r="J2015" s="144">
        <f>ROUND(I2015*H2015,2)</f>
        <v>0</v>
      </c>
      <c r="K2015" s="140" t="s">
        <v>366</v>
      </c>
      <c r="L2015" s="33"/>
      <c r="M2015" s="145" t="s">
        <v>1</v>
      </c>
      <c r="N2015" s="146" t="s">
        <v>46</v>
      </c>
      <c r="P2015" s="147">
        <f>O2015*H2015</f>
        <v>0</v>
      </c>
      <c r="Q2015" s="147">
        <v>0</v>
      </c>
      <c r="R2015" s="147">
        <f>Q2015*H2015</f>
        <v>0</v>
      </c>
      <c r="S2015" s="147">
        <v>0</v>
      </c>
      <c r="T2015" s="148">
        <f>S2015*H2015</f>
        <v>0</v>
      </c>
      <c r="AR2015" s="149" t="s">
        <v>120</v>
      </c>
      <c r="AT2015" s="149" t="s">
        <v>311</v>
      </c>
      <c r="AU2015" s="149" t="s">
        <v>90</v>
      </c>
      <c r="AY2015" s="17" t="s">
        <v>309</v>
      </c>
      <c r="BE2015" s="150">
        <f>IF(N2015="základní",J2015,0)</f>
        <v>0</v>
      </c>
      <c r="BF2015" s="150">
        <f>IF(N2015="snížená",J2015,0)</f>
        <v>0</v>
      </c>
      <c r="BG2015" s="150">
        <f>IF(N2015="zákl. přenesená",J2015,0)</f>
        <v>0</v>
      </c>
      <c r="BH2015" s="150">
        <f>IF(N2015="sníž. přenesená",J2015,0)</f>
        <v>0</v>
      </c>
      <c r="BI2015" s="150">
        <f>IF(N2015="nulová",J2015,0)</f>
        <v>0</v>
      </c>
      <c r="BJ2015" s="17" t="s">
        <v>88</v>
      </c>
      <c r="BK2015" s="150">
        <f>ROUND(I2015*H2015,2)</f>
        <v>0</v>
      </c>
      <c r="BL2015" s="17" t="s">
        <v>120</v>
      </c>
      <c r="BM2015" s="149" t="s">
        <v>4229</v>
      </c>
    </row>
    <row r="2016" spans="2:65" s="1" customFormat="1" ht="39" x14ac:dyDescent="0.2">
      <c r="B2016" s="33"/>
      <c r="D2016" s="155" t="s">
        <v>318</v>
      </c>
      <c r="F2016" s="156" t="s">
        <v>3929</v>
      </c>
      <c r="I2016" s="153"/>
      <c r="L2016" s="33"/>
      <c r="M2016" s="154"/>
      <c r="T2016" s="57"/>
      <c r="AT2016" s="17" t="s">
        <v>318</v>
      </c>
      <c r="AU2016" s="17" t="s">
        <v>90</v>
      </c>
    </row>
    <row r="2017" spans="2:65" s="1" customFormat="1" ht="16.5" customHeight="1" x14ac:dyDescent="0.2">
      <c r="B2017" s="137"/>
      <c r="C2017" s="138" t="s">
        <v>4230</v>
      </c>
      <c r="D2017" s="138" t="s">
        <v>311</v>
      </c>
      <c r="E2017" s="139" t="s">
        <v>4231</v>
      </c>
      <c r="F2017" s="140" t="s">
        <v>4232</v>
      </c>
      <c r="G2017" s="141" t="s">
        <v>2702</v>
      </c>
      <c r="H2017" s="142">
        <v>1</v>
      </c>
      <c r="I2017" s="143"/>
      <c r="J2017" s="144">
        <f>ROUND(I2017*H2017,2)</f>
        <v>0</v>
      </c>
      <c r="K2017" s="140" t="s">
        <v>366</v>
      </c>
      <c r="L2017" s="33"/>
      <c r="M2017" s="145" t="s">
        <v>1</v>
      </c>
      <c r="N2017" s="146" t="s">
        <v>46</v>
      </c>
      <c r="P2017" s="147">
        <f>O2017*H2017</f>
        <v>0</v>
      </c>
      <c r="Q2017" s="147">
        <v>0</v>
      </c>
      <c r="R2017" s="147">
        <f>Q2017*H2017</f>
        <v>0</v>
      </c>
      <c r="S2017" s="147">
        <v>0</v>
      </c>
      <c r="T2017" s="148">
        <f>S2017*H2017</f>
        <v>0</v>
      </c>
      <c r="AR2017" s="149" t="s">
        <v>120</v>
      </c>
      <c r="AT2017" s="149" t="s">
        <v>311</v>
      </c>
      <c r="AU2017" s="149" t="s">
        <v>90</v>
      </c>
      <c r="AY2017" s="17" t="s">
        <v>309</v>
      </c>
      <c r="BE2017" s="150">
        <f>IF(N2017="základní",J2017,0)</f>
        <v>0</v>
      </c>
      <c r="BF2017" s="150">
        <f>IF(N2017="snížená",J2017,0)</f>
        <v>0</v>
      </c>
      <c r="BG2017" s="150">
        <f>IF(N2017="zákl. přenesená",J2017,0)</f>
        <v>0</v>
      </c>
      <c r="BH2017" s="150">
        <f>IF(N2017="sníž. přenesená",J2017,0)</f>
        <v>0</v>
      </c>
      <c r="BI2017" s="150">
        <f>IF(N2017="nulová",J2017,0)</f>
        <v>0</v>
      </c>
      <c r="BJ2017" s="17" t="s">
        <v>88</v>
      </c>
      <c r="BK2017" s="150">
        <f>ROUND(I2017*H2017,2)</f>
        <v>0</v>
      </c>
      <c r="BL2017" s="17" t="s">
        <v>120</v>
      </c>
      <c r="BM2017" s="149" t="s">
        <v>4233</v>
      </c>
    </row>
    <row r="2018" spans="2:65" s="1" customFormat="1" ht="39" x14ac:dyDescent="0.2">
      <c r="B2018" s="33"/>
      <c r="D2018" s="155" t="s">
        <v>318</v>
      </c>
      <c r="F2018" s="156" t="s">
        <v>3929</v>
      </c>
      <c r="I2018" s="153"/>
      <c r="L2018" s="33"/>
      <c r="M2018" s="154"/>
      <c r="T2018" s="57"/>
      <c r="AT2018" s="17" t="s">
        <v>318</v>
      </c>
      <c r="AU2018" s="17" t="s">
        <v>90</v>
      </c>
    </row>
    <row r="2019" spans="2:65" s="1" customFormat="1" ht="16.5" customHeight="1" x14ac:dyDescent="0.2">
      <c r="B2019" s="137"/>
      <c r="C2019" s="138" t="s">
        <v>4234</v>
      </c>
      <c r="D2019" s="138" t="s">
        <v>311</v>
      </c>
      <c r="E2019" s="139" t="s">
        <v>4235</v>
      </c>
      <c r="F2019" s="140" t="s">
        <v>4236</v>
      </c>
      <c r="G2019" s="141" t="s">
        <v>2702</v>
      </c>
      <c r="H2019" s="142">
        <v>11</v>
      </c>
      <c r="I2019" s="143"/>
      <c r="J2019" s="144">
        <f>ROUND(I2019*H2019,2)</f>
        <v>0</v>
      </c>
      <c r="K2019" s="140" t="s">
        <v>366</v>
      </c>
      <c r="L2019" s="33"/>
      <c r="M2019" s="145" t="s">
        <v>1</v>
      </c>
      <c r="N2019" s="146" t="s">
        <v>46</v>
      </c>
      <c r="P2019" s="147">
        <f>O2019*H2019</f>
        <v>0</v>
      </c>
      <c r="Q2019" s="147">
        <v>0</v>
      </c>
      <c r="R2019" s="147">
        <f>Q2019*H2019</f>
        <v>0</v>
      </c>
      <c r="S2019" s="147">
        <v>0</v>
      </c>
      <c r="T2019" s="148">
        <f>S2019*H2019</f>
        <v>0</v>
      </c>
      <c r="AR2019" s="149" t="s">
        <v>120</v>
      </c>
      <c r="AT2019" s="149" t="s">
        <v>311</v>
      </c>
      <c r="AU2019" s="149" t="s">
        <v>90</v>
      </c>
      <c r="AY2019" s="17" t="s">
        <v>309</v>
      </c>
      <c r="BE2019" s="150">
        <f>IF(N2019="základní",J2019,0)</f>
        <v>0</v>
      </c>
      <c r="BF2019" s="150">
        <f>IF(N2019="snížená",J2019,0)</f>
        <v>0</v>
      </c>
      <c r="BG2019" s="150">
        <f>IF(N2019="zákl. přenesená",J2019,0)</f>
        <v>0</v>
      </c>
      <c r="BH2019" s="150">
        <f>IF(N2019="sníž. přenesená",J2019,0)</f>
        <v>0</v>
      </c>
      <c r="BI2019" s="150">
        <f>IF(N2019="nulová",J2019,0)</f>
        <v>0</v>
      </c>
      <c r="BJ2019" s="17" t="s">
        <v>88</v>
      </c>
      <c r="BK2019" s="150">
        <f>ROUND(I2019*H2019,2)</f>
        <v>0</v>
      </c>
      <c r="BL2019" s="17" t="s">
        <v>120</v>
      </c>
      <c r="BM2019" s="149" t="s">
        <v>4237</v>
      </c>
    </row>
    <row r="2020" spans="2:65" s="1" customFormat="1" ht="39" x14ac:dyDescent="0.2">
      <c r="B2020" s="33"/>
      <c r="D2020" s="155" t="s">
        <v>318</v>
      </c>
      <c r="F2020" s="156" t="s">
        <v>3929</v>
      </c>
      <c r="I2020" s="153"/>
      <c r="L2020" s="33"/>
      <c r="M2020" s="154"/>
      <c r="T2020" s="57"/>
      <c r="AT2020" s="17" t="s">
        <v>318</v>
      </c>
      <c r="AU2020" s="17" t="s">
        <v>90</v>
      </c>
    </row>
    <row r="2021" spans="2:65" s="1" customFormat="1" ht="21.75" customHeight="1" x14ac:dyDescent="0.2">
      <c r="B2021" s="137"/>
      <c r="C2021" s="138" t="s">
        <v>4238</v>
      </c>
      <c r="D2021" s="138" t="s">
        <v>311</v>
      </c>
      <c r="E2021" s="139" t="s">
        <v>4239</v>
      </c>
      <c r="F2021" s="140" t="s">
        <v>4240</v>
      </c>
      <c r="G2021" s="141" t="s">
        <v>2702</v>
      </c>
      <c r="H2021" s="142">
        <v>2</v>
      </c>
      <c r="I2021" s="143"/>
      <c r="J2021" s="144">
        <f>ROUND(I2021*H2021,2)</f>
        <v>0</v>
      </c>
      <c r="K2021" s="140" t="s">
        <v>366</v>
      </c>
      <c r="L2021" s="33"/>
      <c r="M2021" s="145" t="s">
        <v>1</v>
      </c>
      <c r="N2021" s="146" t="s">
        <v>46</v>
      </c>
      <c r="P2021" s="147">
        <f>O2021*H2021</f>
        <v>0</v>
      </c>
      <c r="Q2021" s="147">
        <v>0</v>
      </c>
      <c r="R2021" s="147">
        <f>Q2021*H2021</f>
        <v>0</v>
      </c>
      <c r="S2021" s="147">
        <v>0</v>
      </c>
      <c r="T2021" s="148">
        <f>S2021*H2021</f>
        <v>0</v>
      </c>
      <c r="AR2021" s="149" t="s">
        <v>120</v>
      </c>
      <c r="AT2021" s="149" t="s">
        <v>311</v>
      </c>
      <c r="AU2021" s="149" t="s">
        <v>90</v>
      </c>
      <c r="AY2021" s="17" t="s">
        <v>309</v>
      </c>
      <c r="BE2021" s="150">
        <f>IF(N2021="základní",J2021,0)</f>
        <v>0</v>
      </c>
      <c r="BF2021" s="150">
        <f>IF(N2021="snížená",J2021,0)</f>
        <v>0</v>
      </c>
      <c r="BG2021" s="150">
        <f>IF(N2021="zákl. přenesená",J2021,0)</f>
        <v>0</v>
      </c>
      <c r="BH2021" s="150">
        <f>IF(N2021="sníž. přenesená",J2021,0)</f>
        <v>0</v>
      </c>
      <c r="BI2021" s="150">
        <f>IF(N2021="nulová",J2021,0)</f>
        <v>0</v>
      </c>
      <c r="BJ2021" s="17" t="s">
        <v>88</v>
      </c>
      <c r="BK2021" s="150">
        <f>ROUND(I2021*H2021,2)</f>
        <v>0</v>
      </c>
      <c r="BL2021" s="17" t="s">
        <v>120</v>
      </c>
      <c r="BM2021" s="149" t="s">
        <v>4241</v>
      </c>
    </row>
    <row r="2022" spans="2:65" s="1" customFormat="1" ht="39" x14ac:dyDescent="0.2">
      <c r="B2022" s="33"/>
      <c r="D2022" s="155" t="s">
        <v>318</v>
      </c>
      <c r="F2022" s="156" t="s">
        <v>3929</v>
      </c>
      <c r="I2022" s="153"/>
      <c r="L2022" s="33"/>
      <c r="M2022" s="154"/>
      <c r="T2022" s="57"/>
      <c r="AT2022" s="17" t="s">
        <v>318</v>
      </c>
      <c r="AU2022" s="17" t="s">
        <v>90</v>
      </c>
    </row>
    <row r="2023" spans="2:65" s="1" customFormat="1" ht="24.2" customHeight="1" x14ac:dyDescent="0.2">
      <c r="B2023" s="137"/>
      <c r="C2023" s="138" t="s">
        <v>4242</v>
      </c>
      <c r="D2023" s="138" t="s">
        <v>311</v>
      </c>
      <c r="E2023" s="139" t="s">
        <v>4243</v>
      </c>
      <c r="F2023" s="140" t="s">
        <v>4244</v>
      </c>
      <c r="G2023" s="141" t="s">
        <v>2702</v>
      </c>
      <c r="H2023" s="142">
        <v>5</v>
      </c>
      <c r="I2023" s="143"/>
      <c r="J2023" s="144">
        <f>ROUND(I2023*H2023,2)</f>
        <v>0</v>
      </c>
      <c r="K2023" s="140" t="s">
        <v>366</v>
      </c>
      <c r="L2023" s="33"/>
      <c r="M2023" s="145" t="s">
        <v>1</v>
      </c>
      <c r="N2023" s="146" t="s">
        <v>46</v>
      </c>
      <c r="P2023" s="147">
        <f>O2023*H2023</f>
        <v>0</v>
      </c>
      <c r="Q2023" s="147">
        <v>0</v>
      </c>
      <c r="R2023" s="147">
        <f>Q2023*H2023</f>
        <v>0</v>
      </c>
      <c r="S2023" s="147">
        <v>0</v>
      </c>
      <c r="T2023" s="148">
        <f>S2023*H2023</f>
        <v>0</v>
      </c>
      <c r="AR2023" s="149" t="s">
        <v>120</v>
      </c>
      <c r="AT2023" s="149" t="s">
        <v>311</v>
      </c>
      <c r="AU2023" s="149" t="s">
        <v>90</v>
      </c>
      <c r="AY2023" s="17" t="s">
        <v>309</v>
      </c>
      <c r="BE2023" s="150">
        <f>IF(N2023="základní",J2023,0)</f>
        <v>0</v>
      </c>
      <c r="BF2023" s="150">
        <f>IF(N2023="snížená",J2023,0)</f>
        <v>0</v>
      </c>
      <c r="BG2023" s="150">
        <f>IF(N2023="zákl. přenesená",J2023,0)</f>
        <v>0</v>
      </c>
      <c r="BH2023" s="150">
        <f>IF(N2023="sníž. přenesená",J2023,0)</f>
        <v>0</v>
      </c>
      <c r="BI2023" s="150">
        <f>IF(N2023="nulová",J2023,0)</f>
        <v>0</v>
      </c>
      <c r="BJ2023" s="17" t="s">
        <v>88</v>
      </c>
      <c r="BK2023" s="150">
        <f>ROUND(I2023*H2023,2)</f>
        <v>0</v>
      </c>
      <c r="BL2023" s="17" t="s">
        <v>120</v>
      </c>
      <c r="BM2023" s="149" t="s">
        <v>4245</v>
      </c>
    </row>
    <row r="2024" spans="2:65" s="1" customFormat="1" ht="39" x14ac:dyDescent="0.2">
      <c r="B2024" s="33"/>
      <c r="D2024" s="155" t="s">
        <v>318</v>
      </c>
      <c r="F2024" s="156" t="s">
        <v>3929</v>
      </c>
      <c r="I2024" s="153"/>
      <c r="L2024" s="33"/>
      <c r="M2024" s="154"/>
      <c r="T2024" s="57"/>
      <c r="AT2024" s="17" t="s">
        <v>318</v>
      </c>
      <c r="AU2024" s="17" t="s">
        <v>90</v>
      </c>
    </row>
    <row r="2025" spans="2:65" s="1" customFormat="1" ht="24.2" customHeight="1" x14ac:dyDescent="0.2">
      <c r="B2025" s="137"/>
      <c r="C2025" s="138" t="s">
        <v>4246</v>
      </c>
      <c r="D2025" s="138" t="s">
        <v>311</v>
      </c>
      <c r="E2025" s="139" t="s">
        <v>4247</v>
      </c>
      <c r="F2025" s="140" t="s">
        <v>4248</v>
      </c>
      <c r="G2025" s="141" t="s">
        <v>2702</v>
      </c>
      <c r="H2025" s="142">
        <v>10</v>
      </c>
      <c r="I2025" s="143"/>
      <c r="J2025" s="144">
        <f>ROUND(I2025*H2025,2)</f>
        <v>0</v>
      </c>
      <c r="K2025" s="140" t="s">
        <v>366</v>
      </c>
      <c r="L2025" s="33"/>
      <c r="M2025" s="145" t="s">
        <v>1</v>
      </c>
      <c r="N2025" s="146" t="s">
        <v>46</v>
      </c>
      <c r="P2025" s="147">
        <f>O2025*H2025</f>
        <v>0</v>
      </c>
      <c r="Q2025" s="147">
        <v>0</v>
      </c>
      <c r="R2025" s="147">
        <f>Q2025*H2025</f>
        <v>0</v>
      </c>
      <c r="S2025" s="147">
        <v>0</v>
      </c>
      <c r="T2025" s="148">
        <f>S2025*H2025</f>
        <v>0</v>
      </c>
      <c r="AR2025" s="149" t="s">
        <v>120</v>
      </c>
      <c r="AT2025" s="149" t="s">
        <v>311</v>
      </c>
      <c r="AU2025" s="149" t="s">
        <v>90</v>
      </c>
      <c r="AY2025" s="17" t="s">
        <v>309</v>
      </c>
      <c r="BE2025" s="150">
        <f>IF(N2025="základní",J2025,0)</f>
        <v>0</v>
      </c>
      <c r="BF2025" s="150">
        <f>IF(N2025="snížená",J2025,0)</f>
        <v>0</v>
      </c>
      <c r="BG2025" s="150">
        <f>IF(N2025="zákl. přenesená",J2025,0)</f>
        <v>0</v>
      </c>
      <c r="BH2025" s="150">
        <f>IF(N2025="sníž. přenesená",J2025,0)</f>
        <v>0</v>
      </c>
      <c r="BI2025" s="150">
        <f>IF(N2025="nulová",J2025,0)</f>
        <v>0</v>
      </c>
      <c r="BJ2025" s="17" t="s">
        <v>88</v>
      </c>
      <c r="BK2025" s="150">
        <f>ROUND(I2025*H2025,2)</f>
        <v>0</v>
      </c>
      <c r="BL2025" s="17" t="s">
        <v>120</v>
      </c>
      <c r="BM2025" s="149" t="s">
        <v>4249</v>
      </c>
    </row>
    <row r="2026" spans="2:65" s="1" customFormat="1" ht="39" x14ac:dyDescent="0.2">
      <c r="B2026" s="33"/>
      <c r="D2026" s="155" t="s">
        <v>318</v>
      </c>
      <c r="F2026" s="156" t="s">
        <v>3929</v>
      </c>
      <c r="I2026" s="153"/>
      <c r="L2026" s="33"/>
      <c r="M2026" s="154"/>
      <c r="T2026" s="57"/>
      <c r="AT2026" s="17" t="s">
        <v>318</v>
      </c>
      <c r="AU2026" s="17" t="s">
        <v>90</v>
      </c>
    </row>
    <row r="2027" spans="2:65" s="1" customFormat="1" ht="24.2" customHeight="1" x14ac:dyDescent="0.2">
      <c r="B2027" s="137"/>
      <c r="C2027" s="138" t="s">
        <v>4250</v>
      </c>
      <c r="D2027" s="138" t="s">
        <v>311</v>
      </c>
      <c r="E2027" s="139" t="s">
        <v>4251</v>
      </c>
      <c r="F2027" s="140" t="s">
        <v>4252</v>
      </c>
      <c r="G2027" s="141" t="s">
        <v>2702</v>
      </c>
      <c r="H2027" s="142">
        <v>3</v>
      </c>
      <c r="I2027" s="143"/>
      <c r="J2027" s="144">
        <f>ROUND(I2027*H2027,2)</f>
        <v>0</v>
      </c>
      <c r="K2027" s="140" t="s">
        <v>366</v>
      </c>
      <c r="L2027" s="33"/>
      <c r="M2027" s="145" t="s">
        <v>1</v>
      </c>
      <c r="N2027" s="146" t="s">
        <v>46</v>
      </c>
      <c r="P2027" s="147">
        <f>O2027*H2027</f>
        <v>0</v>
      </c>
      <c r="Q2027" s="147">
        <v>0</v>
      </c>
      <c r="R2027" s="147">
        <f>Q2027*H2027</f>
        <v>0</v>
      </c>
      <c r="S2027" s="147">
        <v>0</v>
      </c>
      <c r="T2027" s="148">
        <f>S2027*H2027</f>
        <v>0</v>
      </c>
      <c r="AR2027" s="149" t="s">
        <v>120</v>
      </c>
      <c r="AT2027" s="149" t="s">
        <v>311</v>
      </c>
      <c r="AU2027" s="149" t="s">
        <v>90</v>
      </c>
      <c r="AY2027" s="17" t="s">
        <v>309</v>
      </c>
      <c r="BE2027" s="150">
        <f>IF(N2027="základní",J2027,0)</f>
        <v>0</v>
      </c>
      <c r="BF2027" s="150">
        <f>IF(N2027="snížená",J2027,0)</f>
        <v>0</v>
      </c>
      <c r="BG2027" s="150">
        <f>IF(N2027="zákl. přenesená",J2027,0)</f>
        <v>0</v>
      </c>
      <c r="BH2027" s="150">
        <f>IF(N2027="sníž. přenesená",J2027,0)</f>
        <v>0</v>
      </c>
      <c r="BI2027" s="150">
        <f>IF(N2027="nulová",J2027,0)</f>
        <v>0</v>
      </c>
      <c r="BJ2027" s="17" t="s">
        <v>88</v>
      </c>
      <c r="BK2027" s="150">
        <f>ROUND(I2027*H2027,2)</f>
        <v>0</v>
      </c>
      <c r="BL2027" s="17" t="s">
        <v>120</v>
      </c>
      <c r="BM2027" s="149" t="s">
        <v>4253</v>
      </c>
    </row>
    <row r="2028" spans="2:65" s="1" customFormat="1" ht="39" x14ac:dyDescent="0.2">
      <c r="B2028" s="33"/>
      <c r="D2028" s="155" t="s">
        <v>318</v>
      </c>
      <c r="F2028" s="156" t="s">
        <v>3929</v>
      </c>
      <c r="I2028" s="153"/>
      <c r="L2028" s="33"/>
      <c r="M2028" s="154"/>
      <c r="T2028" s="57"/>
      <c r="AT2028" s="17" t="s">
        <v>318</v>
      </c>
      <c r="AU2028" s="17" t="s">
        <v>90</v>
      </c>
    </row>
    <row r="2029" spans="2:65" s="1" customFormat="1" ht="16.5" customHeight="1" x14ac:dyDescent="0.2">
      <c r="B2029" s="137"/>
      <c r="C2029" s="138" t="s">
        <v>4254</v>
      </c>
      <c r="D2029" s="138" t="s">
        <v>311</v>
      </c>
      <c r="E2029" s="139" t="s">
        <v>4255</v>
      </c>
      <c r="F2029" s="140" t="s">
        <v>4256</v>
      </c>
      <c r="G2029" s="141" t="s">
        <v>2702</v>
      </c>
      <c r="H2029" s="142">
        <v>64</v>
      </c>
      <c r="I2029" s="143"/>
      <c r="J2029" s="144">
        <f>ROUND(I2029*H2029,2)</f>
        <v>0</v>
      </c>
      <c r="K2029" s="140" t="s">
        <v>366</v>
      </c>
      <c r="L2029" s="33"/>
      <c r="M2029" s="145" t="s">
        <v>1</v>
      </c>
      <c r="N2029" s="146" t="s">
        <v>46</v>
      </c>
      <c r="P2029" s="147">
        <f>O2029*H2029</f>
        <v>0</v>
      </c>
      <c r="Q2029" s="147">
        <v>0</v>
      </c>
      <c r="R2029" s="147">
        <f>Q2029*H2029</f>
        <v>0</v>
      </c>
      <c r="S2029" s="147">
        <v>0</v>
      </c>
      <c r="T2029" s="148">
        <f>S2029*H2029</f>
        <v>0</v>
      </c>
      <c r="AR2029" s="149" t="s">
        <v>120</v>
      </c>
      <c r="AT2029" s="149" t="s">
        <v>311</v>
      </c>
      <c r="AU2029" s="149" t="s">
        <v>90</v>
      </c>
      <c r="AY2029" s="17" t="s">
        <v>309</v>
      </c>
      <c r="BE2029" s="150">
        <f>IF(N2029="základní",J2029,0)</f>
        <v>0</v>
      </c>
      <c r="BF2029" s="150">
        <f>IF(N2029="snížená",J2029,0)</f>
        <v>0</v>
      </c>
      <c r="BG2029" s="150">
        <f>IF(N2029="zákl. přenesená",J2029,0)</f>
        <v>0</v>
      </c>
      <c r="BH2029" s="150">
        <f>IF(N2029="sníž. přenesená",J2029,0)</f>
        <v>0</v>
      </c>
      <c r="BI2029" s="150">
        <f>IF(N2029="nulová",J2029,0)</f>
        <v>0</v>
      </c>
      <c r="BJ2029" s="17" t="s">
        <v>88</v>
      </c>
      <c r="BK2029" s="150">
        <f>ROUND(I2029*H2029,2)</f>
        <v>0</v>
      </c>
      <c r="BL2029" s="17" t="s">
        <v>120</v>
      </c>
      <c r="BM2029" s="149" t="s">
        <v>4257</v>
      </c>
    </row>
    <row r="2030" spans="2:65" s="1" customFormat="1" ht="39" x14ac:dyDescent="0.2">
      <c r="B2030" s="33"/>
      <c r="D2030" s="155" t="s">
        <v>318</v>
      </c>
      <c r="F2030" s="156" t="s">
        <v>3929</v>
      </c>
      <c r="I2030" s="153"/>
      <c r="L2030" s="33"/>
      <c r="M2030" s="154"/>
      <c r="T2030" s="57"/>
      <c r="AT2030" s="17" t="s">
        <v>318</v>
      </c>
      <c r="AU2030" s="17" t="s">
        <v>90</v>
      </c>
    </row>
    <row r="2031" spans="2:65" s="1" customFormat="1" ht="24.2" customHeight="1" x14ac:dyDescent="0.2">
      <c r="B2031" s="137"/>
      <c r="C2031" s="138" t="s">
        <v>4258</v>
      </c>
      <c r="D2031" s="138" t="s">
        <v>311</v>
      </c>
      <c r="E2031" s="139" t="s">
        <v>4259</v>
      </c>
      <c r="F2031" s="140" t="s">
        <v>4260</v>
      </c>
      <c r="G2031" s="141" t="s">
        <v>2702</v>
      </c>
      <c r="H2031" s="142">
        <v>14</v>
      </c>
      <c r="I2031" s="143"/>
      <c r="J2031" s="144">
        <f>ROUND(I2031*H2031,2)</f>
        <v>0</v>
      </c>
      <c r="K2031" s="140" t="s">
        <v>366</v>
      </c>
      <c r="L2031" s="33"/>
      <c r="M2031" s="145" t="s">
        <v>1</v>
      </c>
      <c r="N2031" s="146" t="s">
        <v>46</v>
      </c>
      <c r="P2031" s="147">
        <f>O2031*H2031</f>
        <v>0</v>
      </c>
      <c r="Q2031" s="147">
        <v>0</v>
      </c>
      <c r="R2031" s="147">
        <f>Q2031*H2031</f>
        <v>0</v>
      </c>
      <c r="S2031" s="147">
        <v>0</v>
      </c>
      <c r="T2031" s="148">
        <f>S2031*H2031</f>
        <v>0</v>
      </c>
      <c r="AR2031" s="149" t="s">
        <v>120</v>
      </c>
      <c r="AT2031" s="149" t="s">
        <v>311</v>
      </c>
      <c r="AU2031" s="149" t="s">
        <v>90</v>
      </c>
      <c r="AY2031" s="17" t="s">
        <v>309</v>
      </c>
      <c r="BE2031" s="150">
        <f>IF(N2031="základní",J2031,0)</f>
        <v>0</v>
      </c>
      <c r="BF2031" s="150">
        <f>IF(N2031="snížená",J2031,0)</f>
        <v>0</v>
      </c>
      <c r="BG2031" s="150">
        <f>IF(N2031="zákl. přenesená",J2031,0)</f>
        <v>0</v>
      </c>
      <c r="BH2031" s="150">
        <f>IF(N2031="sníž. přenesená",J2031,0)</f>
        <v>0</v>
      </c>
      <c r="BI2031" s="150">
        <f>IF(N2031="nulová",J2031,0)</f>
        <v>0</v>
      </c>
      <c r="BJ2031" s="17" t="s">
        <v>88</v>
      </c>
      <c r="BK2031" s="150">
        <f>ROUND(I2031*H2031,2)</f>
        <v>0</v>
      </c>
      <c r="BL2031" s="17" t="s">
        <v>120</v>
      </c>
      <c r="BM2031" s="149" t="s">
        <v>4261</v>
      </c>
    </row>
    <row r="2032" spans="2:65" s="1" customFormat="1" ht="39" x14ac:dyDescent="0.2">
      <c r="B2032" s="33"/>
      <c r="D2032" s="155" t="s">
        <v>318</v>
      </c>
      <c r="F2032" s="156" t="s">
        <v>3929</v>
      </c>
      <c r="I2032" s="153"/>
      <c r="L2032" s="33"/>
      <c r="M2032" s="154"/>
      <c r="T2032" s="57"/>
      <c r="AT2032" s="17" t="s">
        <v>318</v>
      </c>
      <c r="AU2032" s="17" t="s">
        <v>90</v>
      </c>
    </row>
    <row r="2033" spans="2:65" s="1" customFormat="1" ht="16.5" customHeight="1" x14ac:dyDescent="0.2">
      <c r="B2033" s="137"/>
      <c r="C2033" s="138" t="s">
        <v>4262</v>
      </c>
      <c r="D2033" s="138" t="s">
        <v>311</v>
      </c>
      <c r="E2033" s="139" t="s">
        <v>4263</v>
      </c>
      <c r="F2033" s="140" t="s">
        <v>4264</v>
      </c>
      <c r="G2033" s="141" t="s">
        <v>2702</v>
      </c>
      <c r="H2033" s="142">
        <v>8</v>
      </c>
      <c r="I2033" s="143"/>
      <c r="J2033" s="144">
        <f>ROUND(I2033*H2033,2)</f>
        <v>0</v>
      </c>
      <c r="K2033" s="140" t="s">
        <v>366</v>
      </c>
      <c r="L2033" s="33"/>
      <c r="M2033" s="145" t="s">
        <v>1</v>
      </c>
      <c r="N2033" s="146" t="s">
        <v>46</v>
      </c>
      <c r="P2033" s="147">
        <f>O2033*H2033</f>
        <v>0</v>
      </c>
      <c r="Q2033" s="147">
        <v>0</v>
      </c>
      <c r="R2033" s="147">
        <f>Q2033*H2033</f>
        <v>0</v>
      </c>
      <c r="S2033" s="147">
        <v>0</v>
      </c>
      <c r="T2033" s="148">
        <f>S2033*H2033</f>
        <v>0</v>
      </c>
      <c r="AR2033" s="149" t="s">
        <v>120</v>
      </c>
      <c r="AT2033" s="149" t="s">
        <v>311</v>
      </c>
      <c r="AU2033" s="149" t="s">
        <v>90</v>
      </c>
      <c r="AY2033" s="17" t="s">
        <v>309</v>
      </c>
      <c r="BE2033" s="150">
        <f>IF(N2033="základní",J2033,0)</f>
        <v>0</v>
      </c>
      <c r="BF2033" s="150">
        <f>IF(N2033="snížená",J2033,0)</f>
        <v>0</v>
      </c>
      <c r="BG2033" s="150">
        <f>IF(N2033="zákl. přenesená",J2033,0)</f>
        <v>0</v>
      </c>
      <c r="BH2033" s="150">
        <f>IF(N2033="sníž. přenesená",J2033,0)</f>
        <v>0</v>
      </c>
      <c r="BI2033" s="150">
        <f>IF(N2033="nulová",J2033,0)</f>
        <v>0</v>
      </c>
      <c r="BJ2033" s="17" t="s">
        <v>88</v>
      </c>
      <c r="BK2033" s="150">
        <f>ROUND(I2033*H2033,2)</f>
        <v>0</v>
      </c>
      <c r="BL2033" s="17" t="s">
        <v>120</v>
      </c>
      <c r="BM2033" s="149" t="s">
        <v>4265</v>
      </c>
    </row>
    <row r="2034" spans="2:65" s="1" customFormat="1" ht="39" x14ac:dyDescent="0.2">
      <c r="B2034" s="33"/>
      <c r="D2034" s="155" t="s">
        <v>318</v>
      </c>
      <c r="F2034" s="156" t="s">
        <v>3929</v>
      </c>
      <c r="I2034" s="153"/>
      <c r="L2034" s="33"/>
      <c r="M2034" s="154"/>
      <c r="T2034" s="57"/>
      <c r="AT2034" s="17" t="s">
        <v>318</v>
      </c>
      <c r="AU2034" s="17" t="s">
        <v>90</v>
      </c>
    </row>
    <row r="2035" spans="2:65" s="1" customFormat="1" ht="24.2" customHeight="1" x14ac:dyDescent="0.2">
      <c r="B2035" s="137"/>
      <c r="C2035" s="138" t="s">
        <v>4266</v>
      </c>
      <c r="D2035" s="138" t="s">
        <v>311</v>
      </c>
      <c r="E2035" s="139" t="s">
        <v>4267</v>
      </c>
      <c r="F2035" s="140" t="s">
        <v>4268</v>
      </c>
      <c r="G2035" s="141" t="s">
        <v>2702</v>
      </c>
      <c r="H2035" s="142">
        <v>2</v>
      </c>
      <c r="I2035" s="143"/>
      <c r="J2035" s="144">
        <f>ROUND(I2035*H2035,2)</f>
        <v>0</v>
      </c>
      <c r="K2035" s="140" t="s">
        <v>366</v>
      </c>
      <c r="L2035" s="33"/>
      <c r="M2035" s="145" t="s">
        <v>1</v>
      </c>
      <c r="N2035" s="146" t="s">
        <v>46</v>
      </c>
      <c r="P2035" s="147">
        <f>O2035*H2035</f>
        <v>0</v>
      </c>
      <c r="Q2035" s="147">
        <v>0</v>
      </c>
      <c r="R2035" s="147">
        <f>Q2035*H2035</f>
        <v>0</v>
      </c>
      <c r="S2035" s="147">
        <v>0</v>
      </c>
      <c r="T2035" s="148">
        <f>S2035*H2035</f>
        <v>0</v>
      </c>
      <c r="AR2035" s="149" t="s">
        <v>120</v>
      </c>
      <c r="AT2035" s="149" t="s">
        <v>311</v>
      </c>
      <c r="AU2035" s="149" t="s">
        <v>90</v>
      </c>
      <c r="AY2035" s="17" t="s">
        <v>309</v>
      </c>
      <c r="BE2035" s="150">
        <f>IF(N2035="základní",J2035,0)</f>
        <v>0</v>
      </c>
      <c r="BF2035" s="150">
        <f>IF(N2035="snížená",J2035,0)</f>
        <v>0</v>
      </c>
      <c r="BG2035" s="150">
        <f>IF(N2035="zákl. přenesená",J2035,0)</f>
        <v>0</v>
      </c>
      <c r="BH2035" s="150">
        <f>IF(N2035="sníž. přenesená",J2035,0)</f>
        <v>0</v>
      </c>
      <c r="BI2035" s="150">
        <f>IF(N2035="nulová",J2035,0)</f>
        <v>0</v>
      </c>
      <c r="BJ2035" s="17" t="s">
        <v>88</v>
      </c>
      <c r="BK2035" s="150">
        <f>ROUND(I2035*H2035,2)</f>
        <v>0</v>
      </c>
      <c r="BL2035" s="17" t="s">
        <v>120</v>
      </c>
      <c r="BM2035" s="149" t="s">
        <v>4269</v>
      </c>
    </row>
    <row r="2036" spans="2:65" s="1" customFormat="1" ht="39" x14ac:dyDescent="0.2">
      <c r="B2036" s="33"/>
      <c r="D2036" s="155" t="s">
        <v>318</v>
      </c>
      <c r="F2036" s="156" t="s">
        <v>3929</v>
      </c>
      <c r="I2036" s="153"/>
      <c r="L2036" s="33"/>
      <c r="M2036" s="154"/>
      <c r="T2036" s="57"/>
      <c r="AT2036" s="17" t="s">
        <v>318</v>
      </c>
      <c r="AU2036" s="17" t="s">
        <v>90</v>
      </c>
    </row>
    <row r="2037" spans="2:65" s="1" customFormat="1" ht="16.5" customHeight="1" x14ac:dyDescent="0.2">
      <c r="B2037" s="137"/>
      <c r="C2037" s="138" t="s">
        <v>4270</v>
      </c>
      <c r="D2037" s="138" t="s">
        <v>311</v>
      </c>
      <c r="E2037" s="139" t="s">
        <v>4271</v>
      </c>
      <c r="F2037" s="140" t="s">
        <v>4272</v>
      </c>
      <c r="G2037" s="141" t="s">
        <v>2702</v>
      </c>
      <c r="H2037" s="142">
        <v>1</v>
      </c>
      <c r="I2037" s="143"/>
      <c r="J2037" s="144">
        <f>ROUND(I2037*H2037,2)</f>
        <v>0</v>
      </c>
      <c r="K2037" s="140" t="s">
        <v>366</v>
      </c>
      <c r="L2037" s="33"/>
      <c r="M2037" s="145" t="s">
        <v>1</v>
      </c>
      <c r="N2037" s="146" t="s">
        <v>46</v>
      </c>
      <c r="P2037" s="147">
        <f>O2037*H2037</f>
        <v>0</v>
      </c>
      <c r="Q2037" s="147">
        <v>0</v>
      </c>
      <c r="R2037" s="147">
        <f>Q2037*H2037</f>
        <v>0</v>
      </c>
      <c r="S2037" s="147">
        <v>0</v>
      </c>
      <c r="T2037" s="148">
        <f>S2037*H2037</f>
        <v>0</v>
      </c>
      <c r="AR2037" s="149" t="s">
        <v>120</v>
      </c>
      <c r="AT2037" s="149" t="s">
        <v>311</v>
      </c>
      <c r="AU2037" s="149" t="s">
        <v>90</v>
      </c>
      <c r="AY2037" s="17" t="s">
        <v>309</v>
      </c>
      <c r="BE2037" s="150">
        <f>IF(N2037="základní",J2037,0)</f>
        <v>0</v>
      </c>
      <c r="BF2037" s="150">
        <f>IF(N2037="snížená",J2037,0)</f>
        <v>0</v>
      </c>
      <c r="BG2037" s="150">
        <f>IF(N2037="zákl. přenesená",J2037,0)</f>
        <v>0</v>
      </c>
      <c r="BH2037" s="150">
        <f>IF(N2037="sníž. přenesená",J2037,0)</f>
        <v>0</v>
      </c>
      <c r="BI2037" s="150">
        <f>IF(N2037="nulová",J2037,0)</f>
        <v>0</v>
      </c>
      <c r="BJ2037" s="17" t="s">
        <v>88</v>
      </c>
      <c r="BK2037" s="150">
        <f>ROUND(I2037*H2037,2)</f>
        <v>0</v>
      </c>
      <c r="BL2037" s="17" t="s">
        <v>120</v>
      </c>
      <c r="BM2037" s="149" t="s">
        <v>4273</v>
      </c>
    </row>
    <row r="2038" spans="2:65" s="1" customFormat="1" ht="39" x14ac:dyDescent="0.2">
      <c r="B2038" s="33"/>
      <c r="D2038" s="155" t="s">
        <v>318</v>
      </c>
      <c r="F2038" s="156" t="s">
        <v>3929</v>
      </c>
      <c r="I2038" s="153"/>
      <c r="L2038" s="33"/>
      <c r="M2038" s="154"/>
      <c r="T2038" s="57"/>
      <c r="AT2038" s="17" t="s">
        <v>318</v>
      </c>
      <c r="AU2038" s="17" t="s">
        <v>90</v>
      </c>
    </row>
    <row r="2039" spans="2:65" s="1" customFormat="1" ht="24.2" customHeight="1" x14ac:dyDescent="0.2">
      <c r="B2039" s="137"/>
      <c r="C2039" s="138" t="s">
        <v>4274</v>
      </c>
      <c r="D2039" s="138" t="s">
        <v>311</v>
      </c>
      <c r="E2039" s="139" t="s">
        <v>4275</v>
      </c>
      <c r="F2039" s="140" t="s">
        <v>4276</v>
      </c>
      <c r="G2039" s="141" t="s">
        <v>2702</v>
      </c>
      <c r="H2039" s="142">
        <v>5</v>
      </c>
      <c r="I2039" s="143"/>
      <c r="J2039" s="144">
        <f>ROUND(I2039*H2039,2)</f>
        <v>0</v>
      </c>
      <c r="K2039" s="140" t="s">
        <v>366</v>
      </c>
      <c r="L2039" s="33"/>
      <c r="M2039" s="145" t="s">
        <v>1</v>
      </c>
      <c r="N2039" s="146" t="s">
        <v>46</v>
      </c>
      <c r="P2039" s="147">
        <f>O2039*H2039</f>
        <v>0</v>
      </c>
      <c r="Q2039" s="147">
        <v>0</v>
      </c>
      <c r="R2039" s="147">
        <f>Q2039*H2039</f>
        <v>0</v>
      </c>
      <c r="S2039" s="147">
        <v>0</v>
      </c>
      <c r="T2039" s="148">
        <f>S2039*H2039</f>
        <v>0</v>
      </c>
      <c r="AR2039" s="149" t="s">
        <v>120</v>
      </c>
      <c r="AT2039" s="149" t="s">
        <v>311</v>
      </c>
      <c r="AU2039" s="149" t="s">
        <v>90</v>
      </c>
      <c r="AY2039" s="17" t="s">
        <v>309</v>
      </c>
      <c r="BE2039" s="150">
        <f>IF(N2039="základní",J2039,0)</f>
        <v>0</v>
      </c>
      <c r="BF2039" s="150">
        <f>IF(N2039="snížená",J2039,0)</f>
        <v>0</v>
      </c>
      <c r="BG2039" s="150">
        <f>IF(N2039="zákl. přenesená",J2039,0)</f>
        <v>0</v>
      </c>
      <c r="BH2039" s="150">
        <f>IF(N2039="sníž. přenesená",J2039,0)</f>
        <v>0</v>
      </c>
      <c r="BI2039" s="150">
        <f>IF(N2039="nulová",J2039,0)</f>
        <v>0</v>
      </c>
      <c r="BJ2039" s="17" t="s">
        <v>88</v>
      </c>
      <c r="BK2039" s="150">
        <f>ROUND(I2039*H2039,2)</f>
        <v>0</v>
      </c>
      <c r="BL2039" s="17" t="s">
        <v>120</v>
      </c>
      <c r="BM2039" s="149" t="s">
        <v>4277</v>
      </c>
    </row>
    <row r="2040" spans="2:65" s="1" customFormat="1" ht="39" x14ac:dyDescent="0.2">
      <c r="B2040" s="33"/>
      <c r="D2040" s="155" t="s">
        <v>318</v>
      </c>
      <c r="F2040" s="156" t="s">
        <v>3929</v>
      </c>
      <c r="I2040" s="153"/>
      <c r="L2040" s="33"/>
      <c r="M2040" s="154"/>
      <c r="T2040" s="57"/>
      <c r="AT2040" s="17" t="s">
        <v>318</v>
      </c>
      <c r="AU2040" s="17" t="s">
        <v>90</v>
      </c>
    </row>
    <row r="2041" spans="2:65" s="1" customFormat="1" ht="16.5" customHeight="1" x14ac:dyDescent="0.2">
      <c r="B2041" s="137"/>
      <c r="C2041" s="138" t="s">
        <v>4278</v>
      </c>
      <c r="D2041" s="138" t="s">
        <v>311</v>
      </c>
      <c r="E2041" s="139" t="s">
        <v>4279</v>
      </c>
      <c r="F2041" s="140" t="s">
        <v>4280</v>
      </c>
      <c r="G2041" s="141" t="s">
        <v>2702</v>
      </c>
      <c r="H2041" s="142">
        <v>75</v>
      </c>
      <c r="I2041" s="143"/>
      <c r="J2041" s="144">
        <f>ROUND(I2041*H2041,2)</f>
        <v>0</v>
      </c>
      <c r="K2041" s="140" t="s">
        <v>366</v>
      </c>
      <c r="L2041" s="33"/>
      <c r="M2041" s="145" t="s">
        <v>1</v>
      </c>
      <c r="N2041" s="146" t="s">
        <v>46</v>
      </c>
      <c r="P2041" s="147">
        <f>O2041*H2041</f>
        <v>0</v>
      </c>
      <c r="Q2041" s="147">
        <v>0</v>
      </c>
      <c r="R2041" s="147">
        <f>Q2041*H2041</f>
        <v>0</v>
      </c>
      <c r="S2041" s="147">
        <v>0</v>
      </c>
      <c r="T2041" s="148">
        <f>S2041*H2041</f>
        <v>0</v>
      </c>
      <c r="AR2041" s="149" t="s">
        <v>120</v>
      </c>
      <c r="AT2041" s="149" t="s">
        <v>311</v>
      </c>
      <c r="AU2041" s="149" t="s">
        <v>90</v>
      </c>
      <c r="AY2041" s="17" t="s">
        <v>309</v>
      </c>
      <c r="BE2041" s="150">
        <f>IF(N2041="základní",J2041,0)</f>
        <v>0</v>
      </c>
      <c r="BF2041" s="150">
        <f>IF(N2041="snížená",J2041,0)</f>
        <v>0</v>
      </c>
      <c r="BG2041" s="150">
        <f>IF(N2041="zákl. přenesená",J2041,0)</f>
        <v>0</v>
      </c>
      <c r="BH2041" s="150">
        <f>IF(N2041="sníž. přenesená",J2041,0)</f>
        <v>0</v>
      </c>
      <c r="BI2041" s="150">
        <f>IF(N2041="nulová",J2041,0)</f>
        <v>0</v>
      </c>
      <c r="BJ2041" s="17" t="s">
        <v>88</v>
      </c>
      <c r="BK2041" s="150">
        <f>ROUND(I2041*H2041,2)</f>
        <v>0</v>
      </c>
      <c r="BL2041" s="17" t="s">
        <v>120</v>
      </c>
      <c r="BM2041" s="149" t="s">
        <v>4281</v>
      </c>
    </row>
    <row r="2042" spans="2:65" s="1" customFormat="1" ht="39" x14ac:dyDescent="0.2">
      <c r="B2042" s="33"/>
      <c r="D2042" s="155" t="s">
        <v>318</v>
      </c>
      <c r="F2042" s="156" t="s">
        <v>3929</v>
      </c>
      <c r="I2042" s="153"/>
      <c r="L2042" s="33"/>
      <c r="M2042" s="154"/>
      <c r="T2042" s="57"/>
      <c r="AT2042" s="17" t="s">
        <v>318</v>
      </c>
      <c r="AU2042" s="17" t="s">
        <v>90</v>
      </c>
    </row>
    <row r="2043" spans="2:65" s="1" customFormat="1" ht="24.2" customHeight="1" x14ac:dyDescent="0.2">
      <c r="B2043" s="137"/>
      <c r="C2043" s="138" t="s">
        <v>4282</v>
      </c>
      <c r="D2043" s="138" t="s">
        <v>311</v>
      </c>
      <c r="E2043" s="139" t="s">
        <v>4283</v>
      </c>
      <c r="F2043" s="140" t="s">
        <v>4284</v>
      </c>
      <c r="G2043" s="141" t="s">
        <v>2542</v>
      </c>
      <c r="H2043" s="142">
        <v>74.2</v>
      </c>
      <c r="I2043" s="143"/>
      <c r="J2043" s="144">
        <f>ROUND(I2043*H2043,2)</f>
        <v>0</v>
      </c>
      <c r="K2043" s="140" t="s">
        <v>366</v>
      </c>
      <c r="L2043" s="33"/>
      <c r="M2043" s="145" t="s">
        <v>1</v>
      </c>
      <c r="N2043" s="146" t="s">
        <v>46</v>
      </c>
      <c r="P2043" s="147">
        <f>O2043*H2043</f>
        <v>0</v>
      </c>
      <c r="Q2043" s="147">
        <v>0</v>
      </c>
      <c r="R2043" s="147">
        <f>Q2043*H2043</f>
        <v>0</v>
      </c>
      <c r="S2043" s="147">
        <v>0</v>
      </c>
      <c r="T2043" s="148">
        <f>S2043*H2043</f>
        <v>0</v>
      </c>
      <c r="AR2043" s="149" t="s">
        <v>120</v>
      </c>
      <c r="AT2043" s="149" t="s">
        <v>311</v>
      </c>
      <c r="AU2043" s="149" t="s">
        <v>90</v>
      </c>
      <c r="AY2043" s="17" t="s">
        <v>309</v>
      </c>
      <c r="BE2043" s="150">
        <f>IF(N2043="základní",J2043,0)</f>
        <v>0</v>
      </c>
      <c r="BF2043" s="150">
        <f>IF(N2043="snížená",J2043,0)</f>
        <v>0</v>
      </c>
      <c r="BG2043" s="150">
        <f>IF(N2043="zákl. přenesená",J2043,0)</f>
        <v>0</v>
      </c>
      <c r="BH2043" s="150">
        <f>IF(N2043="sníž. přenesená",J2043,0)</f>
        <v>0</v>
      </c>
      <c r="BI2043" s="150">
        <f>IF(N2043="nulová",J2043,0)</f>
        <v>0</v>
      </c>
      <c r="BJ2043" s="17" t="s">
        <v>88</v>
      </c>
      <c r="BK2043" s="150">
        <f>ROUND(I2043*H2043,2)</f>
        <v>0</v>
      </c>
      <c r="BL2043" s="17" t="s">
        <v>120</v>
      </c>
      <c r="BM2043" s="149" t="s">
        <v>4285</v>
      </c>
    </row>
    <row r="2044" spans="2:65" s="1" customFormat="1" ht="39" x14ac:dyDescent="0.2">
      <c r="B2044" s="33"/>
      <c r="D2044" s="155" t="s">
        <v>318</v>
      </c>
      <c r="F2044" s="156" t="s">
        <v>3929</v>
      </c>
      <c r="I2044" s="153"/>
      <c r="L2044" s="33"/>
      <c r="M2044" s="154"/>
      <c r="T2044" s="57"/>
      <c r="AT2044" s="17" t="s">
        <v>318</v>
      </c>
      <c r="AU2044" s="17" t="s">
        <v>90</v>
      </c>
    </row>
    <row r="2045" spans="2:65" s="1" customFormat="1" ht="16.5" customHeight="1" x14ac:dyDescent="0.2">
      <c r="B2045" s="137"/>
      <c r="C2045" s="138" t="s">
        <v>4286</v>
      </c>
      <c r="D2045" s="138" t="s">
        <v>311</v>
      </c>
      <c r="E2045" s="139" t="s">
        <v>4287</v>
      </c>
      <c r="F2045" s="140" t="s">
        <v>4288</v>
      </c>
      <c r="G2045" s="141" t="s">
        <v>2702</v>
      </c>
      <c r="H2045" s="142">
        <v>1</v>
      </c>
      <c r="I2045" s="143"/>
      <c r="J2045" s="144">
        <f>ROUND(I2045*H2045,2)</f>
        <v>0</v>
      </c>
      <c r="K2045" s="140" t="s">
        <v>366</v>
      </c>
      <c r="L2045" s="33"/>
      <c r="M2045" s="145" t="s">
        <v>1</v>
      </c>
      <c r="N2045" s="146" t="s">
        <v>46</v>
      </c>
      <c r="P2045" s="147">
        <f>O2045*H2045</f>
        <v>0</v>
      </c>
      <c r="Q2045" s="147">
        <v>0</v>
      </c>
      <c r="R2045" s="147">
        <f>Q2045*H2045</f>
        <v>0</v>
      </c>
      <c r="S2045" s="147">
        <v>0</v>
      </c>
      <c r="T2045" s="148">
        <f>S2045*H2045</f>
        <v>0</v>
      </c>
      <c r="AR2045" s="149" t="s">
        <v>120</v>
      </c>
      <c r="AT2045" s="149" t="s">
        <v>311</v>
      </c>
      <c r="AU2045" s="149" t="s">
        <v>90</v>
      </c>
      <c r="AY2045" s="17" t="s">
        <v>309</v>
      </c>
      <c r="BE2045" s="150">
        <f>IF(N2045="základní",J2045,0)</f>
        <v>0</v>
      </c>
      <c r="BF2045" s="150">
        <f>IF(N2045="snížená",J2045,0)</f>
        <v>0</v>
      </c>
      <c r="BG2045" s="150">
        <f>IF(N2045="zákl. přenesená",J2045,0)</f>
        <v>0</v>
      </c>
      <c r="BH2045" s="150">
        <f>IF(N2045="sníž. přenesená",J2045,0)</f>
        <v>0</v>
      </c>
      <c r="BI2045" s="150">
        <f>IF(N2045="nulová",J2045,0)</f>
        <v>0</v>
      </c>
      <c r="BJ2045" s="17" t="s">
        <v>88</v>
      </c>
      <c r="BK2045" s="150">
        <f>ROUND(I2045*H2045,2)</f>
        <v>0</v>
      </c>
      <c r="BL2045" s="17" t="s">
        <v>120</v>
      </c>
      <c r="BM2045" s="149" t="s">
        <v>4289</v>
      </c>
    </row>
    <row r="2046" spans="2:65" s="1" customFormat="1" ht="39" x14ac:dyDescent="0.2">
      <c r="B2046" s="33"/>
      <c r="D2046" s="155" t="s">
        <v>318</v>
      </c>
      <c r="F2046" s="156" t="s">
        <v>3929</v>
      </c>
      <c r="I2046" s="153"/>
      <c r="L2046" s="33"/>
      <c r="M2046" s="154"/>
      <c r="T2046" s="57"/>
      <c r="AT2046" s="17" t="s">
        <v>318</v>
      </c>
      <c r="AU2046" s="17" t="s">
        <v>90</v>
      </c>
    </row>
    <row r="2047" spans="2:65" s="1" customFormat="1" ht="16.5" customHeight="1" x14ac:dyDescent="0.2">
      <c r="B2047" s="137"/>
      <c r="C2047" s="138" t="s">
        <v>4290</v>
      </c>
      <c r="D2047" s="138" t="s">
        <v>311</v>
      </c>
      <c r="E2047" s="139" t="s">
        <v>4291</v>
      </c>
      <c r="F2047" s="140" t="s">
        <v>4292</v>
      </c>
      <c r="G2047" s="141" t="s">
        <v>2702</v>
      </c>
      <c r="H2047" s="142">
        <v>1</v>
      </c>
      <c r="I2047" s="143"/>
      <c r="J2047" s="144">
        <f>ROUND(I2047*H2047,2)</f>
        <v>0</v>
      </c>
      <c r="K2047" s="140" t="s">
        <v>366</v>
      </c>
      <c r="L2047" s="33"/>
      <c r="M2047" s="145" t="s">
        <v>1</v>
      </c>
      <c r="N2047" s="146" t="s">
        <v>46</v>
      </c>
      <c r="P2047" s="147">
        <f>O2047*H2047</f>
        <v>0</v>
      </c>
      <c r="Q2047" s="147">
        <v>0</v>
      </c>
      <c r="R2047" s="147">
        <f>Q2047*H2047</f>
        <v>0</v>
      </c>
      <c r="S2047" s="147">
        <v>0</v>
      </c>
      <c r="T2047" s="148">
        <f>S2047*H2047</f>
        <v>0</v>
      </c>
      <c r="AR2047" s="149" t="s">
        <v>120</v>
      </c>
      <c r="AT2047" s="149" t="s">
        <v>311</v>
      </c>
      <c r="AU2047" s="149" t="s">
        <v>90</v>
      </c>
      <c r="AY2047" s="17" t="s">
        <v>309</v>
      </c>
      <c r="BE2047" s="150">
        <f>IF(N2047="základní",J2047,0)</f>
        <v>0</v>
      </c>
      <c r="BF2047" s="150">
        <f>IF(N2047="snížená",J2047,0)</f>
        <v>0</v>
      </c>
      <c r="BG2047" s="150">
        <f>IF(N2047="zákl. přenesená",J2047,0)</f>
        <v>0</v>
      </c>
      <c r="BH2047" s="150">
        <f>IF(N2047="sníž. přenesená",J2047,0)</f>
        <v>0</v>
      </c>
      <c r="BI2047" s="150">
        <f>IF(N2047="nulová",J2047,0)</f>
        <v>0</v>
      </c>
      <c r="BJ2047" s="17" t="s">
        <v>88</v>
      </c>
      <c r="BK2047" s="150">
        <f>ROUND(I2047*H2047,2)</f>
        <v>0</v>
      </c>
      <c r="BL2047" s="17" t="s">
        <v>120</v>
      </c>
      <c r="BM2047" s="149" t="s">
        <v>4293</v>
      </c>
    </row>
    <row r="2048" spans="2:65" s="1" customFormat="1" ht="39" x14ac:dyDescent="0.2">
      <c r="B2048" s="33"/>
      <c r="D2048" s="155" t="s">
        <v>318</v>
      </c>
      <c r="F2048" s="156" t="s">
        <v>3929</v>
      </c>
      <c r="I2048" s="153"/>
      <c r="L2048" s="33"/>
      <c r="M2048" s="154"/>
      <c r="T2048" s="57"/>
      <c r="AT2048" s="17" t="s">
        <v>318</v>
      </c>
      <c r="AU2048" s="17" t="s">
        <v>90</v>
      </c>
    </row>
    <row r="2049" spans="2:65" s="1" customFormat="1" ht="16.5" customHeight="1" x14ac:dyDescent="0.2">
      <c r="B2049" s="137"/>
      <c r="C2049" s="138" t="s">
        <v>4294</v>
      </c>
      <c r="D2049" s="138" t="s">
        <v>311</v>
      </c>
      <c r="E2049" s="139" t="s">
        <v>4295</v>
      </c>
      <c r="F2049" s="140" t="s">
        <v>4296</v>
      </c>
      <c r="G2049" s="141" t="s">
        <v>2702</v>
      </c>
      <c r="H2049" s="142">
        <v>17</v>
      </c>
      <c r="I2049" s="143"/>
      <c r="J2049" s="144">
        <f>ROUND(I2049*H2049,2)</f>
        <v>0</v>
      </c>
      <c r="K2049" s="140" t="s">
        <v>366</v>
      </c>
      <c r="L2049" s="33"/>
      <c r="M2049" s="145" t="s">
        <v>1</v>
      </c>
      <c r="N2049" s="146" t="s">
        <v>46</v>
      </c>
      <c r="P2049" s="147">
        <f>O2049*H2049</f>
        <v>0</v>
      </c>
      <c r="Q2049" s="147">
        <v>0</v>
      </c>
      <c r="R2049" s="147">
        <f>Q2049*H2049</f>
        <v>0</v>
      </c>
      <c r="S2049" s="147">
        <v>0</v>
      </c>
      <c r="T2049" s="148">
        <f>S2049*H2049</f>
        <v>0</v>
      </c>
      <c r="AR2049" s="149" t="s">
        <v>120</v>
      </c>
      <c r="AT2049" s="149" t="s">
        <v>311</v>
      </c>
      <c r="AU2049" s="149" t="s">
        <v>90</v>
      </c>
      <c r="AY2049" s="17" t="s">
        <v>309</v>
      </c>
      <c r="BE2049" s="150">
        <f>IF(N2049="základní",J2049,0)</f>
        <v>0</v>
      </c>
      <c r="BF2049" s="150">
        <f>IF(N2049="snížená",J2049,0)</f>
        <v>0</v>
      </c>
      <c r="BG2049" s="150">
        <f>IF(N2049="zákl. přenesená",J2049,0)</f>
        <v>0</v>
      </c>
      <c r="BH2049" s="150">
        <f>IF(N2049="sníž. přenesená",J2049,0)</f>
        <v>0</v>
      </c>
      <c r="BI2049" s="150">
        <f>IF(N2049="nulová",J2049,0)</f>
        <v>0</v>
      </c>
      <c r="BJ2049" s="17" t="s">
        <v>88</v>
      </c>
      <c r="BK2049" s="150">
        <f>ROUND(I2049*H2049,2)</f>
        <v>0</v>
      </c>
      <c r="BL2049" s="17" t="s">
        <v>120</v>
      </c>
      <c r="BM2049" s="149" t="s">
        <v>4297</v>
      </c>
    </row>
    <row r="2050" spans="2:65" s="1" customFormat="1" ht="39" x14ac:dyDescent="0.2">
      <c r="B2050" s="33"/>
      <c r="D2050" s="155" t="s">
        <v>318</v>
      </c>
      <c r="F2050" s="156" t="s">
        <v>3929</v>
      </c>
      <c r="I2050" s="153"/>
      <c r="L2050" s="33"/>
      <c r="M2050" s="154"/>
      <c r="T2050" s="57"/>
      <c r="AT2050" s="17" t="s">
        <v>318</v>
      </c>
      <c r="AU2050" s="17" t="s">
        <v>90</v>
      </c>
    </row>
    <row r="2051" spans="2:65" s="11" customFormat="1" ht="25.9" customHeight="1" x14ac:dyDescent="0.2">
      <c r="B2051" s="125"/>
      <c r="D2051" s="126" t="s">
        <v>80</v>
      </c>
      <c r="E2051" s="127" t="s">
        <v>4298</v>
      </c>
      <c r="F2051" s="127" t="s">
        <v>4298</v>
      </c>
      <c r="I2051" s="128"/>
      <c r="J2051" s="129">
        <f>BK2051</f>
        <v>0</v>
      </c>
      <c r="L2051" s="125"/>
      <c r="M2051" s="130"/>
      <c r="P2051" s="131">
        <f>P2052</f>
        <v>0</v>
      </c>
      <c r="R2051" s="131">
        <f>R2052</f>
        <v>0</v>
      </c>
      <c r="T2051" s="132">
        <f>T2052</f>
        <v>0</v>
      </c>
      <c r="AR2051" s="126" t="s">
        <v>120</v>
      </c>
      <c r="AT2051" s="133" t="s">
        <v>80</v>
      </c>
      <c r="AU2051" s="133" t="s">
        <v>81</v>
      </c>
      <c r="AY2051" s="126" t="s">
        <v>309</v>
      </c>
      <c r="BK2051" s="134">
        <f>BK2052</f>
        <v>0</v>
      </c>
    </row>
    <row r="2052" spans="2:65" s="11" customFormat="1" ht="22.9" customHeight="1" x14ac:dyDescent="0.2">
      <c r="B2052" s="125"/>
      <c r="D2052" s="126" t="s">
        <v>80</v>
      </c>
      <c r="E2052" s="135" t="s">
        <v>4299</v>
      </c>
      <c r="F2052" s="135" t="s">
        <v>4300</v>
      </c>
      <c r="I2052" s="128"/>
      <c r="J2052" s="136">
        <f>BK2052</f>
        <v>0</v>
      </c>
      <c r="L2052" s="125"/>
      <c r="M2052" s="130"/>
      <c r="P2052" s="131">
        <f>SUM(P2053:P2066)</f>
        <v>0</v>
      </c>
      <c r="R2052" s="131">
        <f>SUM(R2053:R2066)</f>
        <v>0</v>
      </c>
      <c r="T2052" s="132">
        <f>SUM(T2053:T2066)</f>
        <v>0</v>
      </c>
      <c r="AR2052" s="126" t="s">
        <v>120</v>
      </c>
      <c r="AT2052" s="133" t="s">
        <v>80</v>
      </c>
      <c r="AU2052" s="133" t="s">
        <v>88</v>
      </c>
      <c r="AY2052" s="126" t="s">
        <v>309</v>
      </c>
      <c r="BK2052" s="134">
        <f>SUM(BK2053:BK2066)</f>
        <v>0</v>
      </c>
    </row>
    <row r="2053" spans="2:65" s="1" customFormat="1" ht="16.5" customHeight="1" x14ac:dyDescent="0.2">
      <c r="B2053" s="137"/>
      <c r="C2053" s="138" t="s">
        <v>4301</v>
      </c>
      <c r="D2053" s="138" t="s">
        <v>311</v>
      </c>
      <c r="E2053" s="139" t="s">
        <v>4302</v>
      </c>
      <c r="F2053" s="140" t="s">
        <v>4303</v>
      </c>
      <c r="G2053" s="141" t="s">
        <v>314</v>
      </c>
      <c r="H2053" s="142">
        <v>31</v>
      </c>
      <c r="I2053" s="143"/>
      <c r="J2053" s="144">
        <f>ROUND(I2053*H2053,2)</f>
        <v>0</v>
      </c>
      <c r="K2053" s="140" t="s">
        <v>366</v>
      </c>
      <c r="L2053" s="33"/>
      <c r="M2053" s="145" t="s">
        <v>1</v>
      </c>
      <c r="N2053" s="146" t="s">
        <v>46</v>
      </c>
      <c r="P2053" s="147">
        <f>O2053*H2053</f>
        <v>0</v>
      </c>
      <c r="Q2053" s="147">
        <v>0</v>
      </c>
      <c r="R2053" s="147">
        <f>Q2053*H2053</f>
        <v>0</v>
      </c>
      <c r="S2053" s="147">
        <v>0</v>
      </c>
      <c r="T2053" s="148">
        <f>S2053*H2053</f>
        <v>0</v>
      </c>
      <c r="AR2053" s="149" t="s">
        <v>3673</v>
      </c>
      <c r="AT2053" s="149" t="s">
        <v>311</v>
      </c>
      <c r="AU2053" s="149" t="s">
        <v>90</v>
      </c>
      <c r="AY2053" s="17" t="s">
        <v>309</v>
      </c>
      <c r="BE2053" s="150">
        <f>IF(N2053="základní",J2053,0)</f>
        <v>0</v>
      </c>
      <c r="BF2053" s="150">
        <f>IF(N2053="snížená",J2053,0)</f>
        <v>0</v>
      </c>
      <c r="BG2053" s="150">
        <f>IF(N2053="zákl. přenesená",J2053,0)</f>
        <v>0</v>
      </c>
      <c r="BH2053" s="150">
        <f>IF(N2053="sníž. přenesená",J2053,0)</f>
        <v>0</v>
      </c>
      <c r="BI2053" s="150">
        <f>IF(N2053="nulová",J2053,0)</f>
        <v>0</v>
      </c>
      <c r="BJ2053" s="17" t="s">
        <v>88</v>
      </c>
      <c r="BK2053" s="150">
        <f>ROUND(I2053*H2053,2)</f>
        <v>0</v>
      </c>
      <c r="BL2053" s="17" t="s">
        <v>3673</v>
      </c>
      <c r="BM2053" s="149" t="s">
        <v>4304</v>
      </c>
    </row>
    <row r="2054" spans="2:65" s="1" customFormat="1" ht="39" x14ac:dyDescent="0.2">
      <c r="B2054" s="33"/>
      <c r="D2054" s="155" t="s">
        <v>318</v>
      </c>
      <c r="F2054" s="156" t="s">
        <v>4305</v>
      </c>
      <c r="I2054" s="153"/>
      <c r="L2054" s="33"/>
      <c r="M2054" s="154"/>
      <c r="T2054" s="57"/>
      <c r="AT2054" s="17" t="s">
        <v>318</v>
      </c>
      <c r="AU2054" s="17" t="s">
        <v>90</v>
      </c>
    </row>
    <row r="2055" spans="2:65" s="1" customFormat="1" ht="16.5" customHeight="1" x14ac:dyDescent="0.2">
      <c r="B2055" s="137"/>
      <c r="C2055" s="138" t="s">
        <v>4306</v>
      </c>
      <c r="D2055" s="138" t="s">
        <v>311</v>
      </c>
      <c r="E2055" s="139" t="s">
        <v>4307</v>
      </c>
      <c r="F2055" s="140" t="s">
        <v>4308</v>
      </c>
      <c r="G2055" s="141" t="s">
        <v>314</v>
      </c>
      <c r="H2055" s="142">
        <v>10</v>
      </c>
      <c r="I2055" s="143"/>
      <c r="J2055" s="144">
        <f>ROUND(I2055*H2055,2)</f>
        <v>0</v>
      </c>
      <c r="K2055" s="140" t="s">
        <v>366</v>
      </c>
      <c r="L2055" s="33"/>
      <c r="M2055" s="145" t="s">
        <v>1</v>
      </c>
      <c r="N2055" s="146" t="s">
        <v>46</v>
      </c>
      <c r="P2055" s="147">
        <f>O2055*H2055</f>
        <v>0</v>
      </c>
      <c r="Q2055" s="147">
        <v>0</v>
      </c>
      <c r="R2055" s="147">
        <f>Q2055*H2055</f>
        <v>0</v>
      </c>
      <c r="S2055" s="147">
        <v>0</v>
      </c>
      <c r="T2055" s="148">
        <f>S2055*H2055</f>
        <v>0</v>
      </c>
      <c r="AR2055" s="149" t="s">
        <v>3673</v>
      </c>
      <c r="AT2055" s="149" t="s">
        <v>311</v>
      </c>
      <c r="AU2055" s="149" t="s">
        <v>90</v>
      </c>
      <c r="AY2055" s="17" t="s">
        <v>309</v>
      </c>
      <c r="BE2055" s="150">
        <f>IF(N2055="základní",J2055,0)</f>
        <v>0</v>
      </c>
      <c r="BF2055" s="150">
        <f>IF(N2055="snížená",J2055,0)</f>
        <v>0</v>
      </c>
      <c r="BG2055" s="150">
        <f>IF(N2055="zákl. přenesená",J2055,0)</f>
        <v>0</v>
      </c>
      <c r="BH2055" s="150">
        <f>IF(N2055="sníž. přenesená",J2055,0)</f>
        <v>0</v>
      </c>
      <c r="BI2055" s="150">
        <f>IF(N2055="nulová",J2055,0)</f>
        <v>0</v>
      </c>
      <c r="BJ2055" s="17" t="s">
        <v>88</v>
      </c>
      <c r="BK2055" s="150">
        <f>ROUND(I2055*H2055,2)</f>
        <v>0</v>
      </c>
      <c r="BL2055" s="17" t="s">
        <v>3673</v>
      </c>
      <c r="BM2055" s="149" t="s">
        <v>4309</v>
      </c>
    </row>
    <row r="2056" spans="2:65" s="1" customFormat="1" ht="39" x14ac:dyDescent="0.2">
      <c r="B2056" s="33"/>
      <c r="D2056" s="155" t="s">
        <v>318</v>
      </c>
      <c r="F2056" s="156" t="s">
        <v>4305</v>
      </c>
      <c r="I2056" s="153"/>
      <c r="L2056" s="33"/>
      <c r="M2056" s="154"/>
      <c r="T2056" s="57"/>
      <c r="AT2056" s="17" t="s">
        <v>318</v>
      </c>
      <c r="AU2056" s="17" t="s">
        <v>90</v>
      </c>
    </row>
    <row r="2057" spans="2:65" s="1" customFormat="1" ht="16.5" customHeight="1" x14ac:dyDescent="0.2">
      <c r="B2057" s="137"/>
      <c r="C2057" s="138" t="s">
        <v>4310</v>
      </c>
      <c r="D2057" s="138" t="s">
        <v>311</v>
      </c>
      <c r="E2057" s="139" t="s">
        <v>4311</v>
      </c>
      <c r="F2057" s="140" t="s">
        <v>4312</v>
      </c>
      <c r="G2057" s="141" t="s">
        <v>314</v>
      </c>
      <c r="H2057" s="142">
        <v>14</v>
      </c>
      <c r="I2057" s="143"/>
      <c r="J2057" s="144">
        <f>ROUND(I2057*H2057,2)</f>
        <v>0</v>
      </c>
      <c r="K2057" s="140" t="s">
        <v>366</v>
      </c>
      <c r="L2057" s="33"/>
      <c r="M2057" s="145" t="s">
        <v>1</v>
      </c>
      <c r="N2057" s="146" t="s">
        <v>46</v>
      </c>
      <c r="P2057" s="147">
        <f>O2057*H2057</f>
        <v>0</v>
      </c>
      <c r="Q2057" s="147">
        <v>0</v>
      </c>
      <c r="R2057" s="147">
        <f>Q2057*H2057</f>
        <v>0</v>
      </c>
      <c r="S2057" s="147">
        <v>0</v>
      </c>
      <c r="T2057" s="148">
        <f>S2057*H2057</f>
        <v>0</v>
      </c>
      <c r="AR2057" s="149" t="s">
        <v>3673</v>
      </c>
      <c r="AT2057" s="149" t="s">
        <v>311</v>
      </c>
      <c r="AU2057" s="149" t="s">
        <v>90</v>
      </c>
      <c r="AY2057" s="17" t="s">
        <v>309</v>
      </c>
      <c r="BE2057" s="150">
        <f>IF(N2057="základní",J2057,0)</f>
        <v>0</v>
      </c>
      <c r="BF2057" s="150">
        <f>IF(N2057="snížená",J2057,0)</f>
        <v>0</v>
      </c>
      <c r="BG2057" s="150">
        <f>IF(N2057="zákl. přenesená",J2057,0)</f>
        <v>0</v>
      </c>
      <c r="BH2057" s="150">
        <f>IF(N2057="sníž. přenesená",J2057,0)</f>
        <v>0</v>
      </c>
      <c r="BI2057" s="150">
        <f>IF(N2057="nulová",J2057,0)</f>
        <v>0</v>
      </c>
      <c r="BJ2057" s="17" t="s">
        <v>88</v>
      </c>
      <c r="BK2057" s="150">
        <f>ROUND(I2057*H2057,2)</f>
        <v>0</v>
      </c>
      <c r="BL2057" s="17" t="s">
        <v>3673</v>
      </c>
      <c r="BM2057" s="149" t="s">
        <v>4313</v>
      </c>
    </row>
    <row r="2058" spans="2:65" s="1" customFormat="1" ht="39" x14ac:dyDescent="0.2">
      <c r="B2058" s="33"/>
      <c r="D2058" s="155" t="s">
        <v>318</v>
      </c>
      <c r="F2058" s="156" t="s">
        <v>4305</v>
      </c>
      <c r="I2058" s="153"/>
      <c r="L2058" s="33"/>
      <c r="M2058" s="154"/>
      <c r="T2058" s="57"/>
      <c r="AT2058" s="17" t="s">
        <v>318</v>
      </c>
      <c r="AU2058" s="17" t="s">
        <v>90</v>
      </c>
    </row>
    <row r="2059" spans="2:65" s="1" customFormat="1" ht="16.5" customHeight="1" x14ac:dyDescent="0.2">
      <c r="B2059" s="137"/>
      <c r="C2059" s="138" t="s">
        <v>4314</v>
      </c>
      <c r="D2059" s="138" t="s">
        <v>311</v>
      </c>
      <c r="E2059" s="139" t="s">
        <v>4315</v>
      </c>
      <c r="F2059" s="140" t="s">
        <v>4316</v>
      </c>
      <c r="G2059" s="141" t="s">
        <v>314</v>
      </c>
      <c r="H2059" s="142">
        <v>2</v>
      </c>
      <c r="I2059" s="143"/>
      <c r="J2059" s="144">
        <f>ROUND(I2059*H2059,2)</f>
        <v>0</v>
      </c>
      <c r="K2059" s="140" t="s">
        <v>366</v>
      </c>
      <c r="L2059" s="33"/>
      <c r="M2059" s="145" t="s">
        <v>1</v>
      </c>
      <c r="N2059" s="146" t="s">
        <v>46</v>
      </c>
      <c r="P2059" s="147">
        <f>O2059*H2059</f>
        <v>0</v>
      </c>
      <c r="Q2059" s="147">
        <v>0</v>
      </c>
      <c r="R2059" s="147">
        <f>Q2059*H2059</f>
        <v>0</v>
      </c>
      <c r="S2059" s="147">
        <v>0</v>
      </c>
      <c r="T2059" s="148">
        <f>S2059*H2059</f>
        <v>0</v>
      </c>
      <c r="AR2059" s="149" t="s">
        <v>3673</v>
      </c>
      <c r="AT2059" s="149" t="s">
        <v>311</v>
      </c>
      <c r="AU2059" s="149" t="s">
        <v>90</v>
      </c>
      <c r="AY2059" s="17" t="s">
        <v>309</v>
      </c>
      <c r="BE2059" s="150">
        <f>IF(N2059="základní",J2059,0)</f>
        <v>0</v>
      </c>
      <c r="BF2059" s="150">
        <f>IF(N2059="snížená",J2059,0)</f>
        <v>0</v>
      </c>
      <c r="BG2059" s="150">
        <f>IF(N2059="zákl. přenesená",J2059,0)</f>
        <v>0</v>
      </c>
      <c r="BH2059" s="150">
        <f>IF(N2059="sníž. přenesená",J2059,0)</f>
        <v>0</v>
      </c>
      <c r="BI2059" s="150">
        <f>IF(N2059="nulová",J2059,0)</f>
        <v>0</v>
      </c>
      <c r="BJ2059" s="17" t="s">
        <v>88</v>
      </c>
      <c r="BK2059" s="150">
        <f>ROUND(I2059*H2059,2)</f>
        <v>0</v>
      </c>
      <c r="BL2059" s="17" t="s">
        <v>3673</v>
      </c>
      <c r="BM2059" s="149" t="s">
        <v>4317</v>
      </c>
    </row>
    <row r="2060" spans="2:65" s="1" customFormat="1" ht="39" x14ac:dyDescent="0.2">
      <c r="B2060" s="33"/>
      <c r="D2060" s="155" t="s">
        <v>318</v>
      </c>
      <c r="F2060" s="156" t="s">
        <v>4305</v>
      </c>
      <c r="I2060" s="153"/>
      <c r="L2060" s="33"/>
      <c r="M2060" s="154"/>
      <c r="T2060" s="57"/>
      <c r="AT2060" s="17" t="s">
        <v>318</v>
      </c>
      <c r="AU2060" s="17" t="s">
        <v>90</v>
      </c>
    </row>
    <row r="2061" spans="2:65" s="1" customFormat="1" ht="24.2" customHeight="1" x14ac:dyDescent="0.2">
      <c r="B2061" s="137"/>
      <c r="C2061" s="138" t="s">
        <v>4318</v>
      </c>
      <c r="D2061" s="138" t="s">
        <v>311</v>
      </c>
      <c r="E2061" s="139" t="s">
        <v>4319</v>
      </c>
      <c r="F2061" s="140" t="s">
        <v>4320</v>
      </c>
      <c r="G2061" s="141" t="s">
        <v>4321</v>
      </c>
      <c r="H2061" s="142">
        <v>1</v>
      </c>
      <c r="I2061" s="143"/>
      <c r="J2061" s="144">
        <f>ROUND(I2061*H2061,2)</f>
        <v>0</v>
      </c>
      <c r="K2061" s="140" t="s">
        <v>366</v>
      </c>
      <c r="L2061" s="33"/>
      <c r="M2061" s="145" t="s">
        <v>1</v>
      </c>
      <c r="N2061" s="146" t="s">
        <v>46</v>
      </c>
      <c r="P2061" s="147">
        <f>O2061*H2061</f>
        <v>0</v>
      </c>
      <c r="Q2061" s="147">
        <v>0</v>
      </c>
      <c r="R2061" s="147">
        <f>Q2061*H2061</f>
        <v>0</v>
      </c>
      <c r="S2061" s="147">
        <v>0</v>
      </c>
      <c r="T2061" s="148">
        <f>S2061*H2061</f>
        <v>0</v>
      </c>
      <c r="AR2061" s="149" t="s">
        <v>3673</v>
      </c>
      <c r="AT2061" s="149" t="s">
        <v>311</v>
      </c>
      <c r="AU2061" s="149" t="s">
        <v>90</v>
      </c>
      <c r="AY2061" s="17" t="s">
        <v>309</v>
      </c>
      <c r="BE2061" s="150">
        <f>IF(N2061="základní",J2061,0)</f>
        <v>0</v>
      </c>
      <c r="BF2061" s="150">
        <f>IF(N2061="snížená",J2061,0)</f>
        <v>0</v>
      </c>
      <c r="BG2061" s="150">
        <f>IF(N2061="zákl. přenesená",J2061,0)</f>
        <v>0</v>
      </c>
      <c r="BH2061" s="150">
        <f>IF(N2061="sníž. přenesená",J2061,0)</f>
        <v>0</v>
      </c>
      <c r="BI2061" s="150">
        <f>IF(N2061="nulová",J2061,0)</f>
        <v>0</v>
      </c>
      <c r="BJ2061" s="17" t="s">
        <v>88</v>
      </c>
      <c r="BK2061" s="150">
        <f>ROUND(I2061*H2061,2)</f>
        <v>0</v>
      </c>
      <c r="BL2061" s="17" t="s">
        <v>3673</v>
      </c>
      <c r="BM2061" s="149" t="s">
        <v>4322</v>
      </c>
    </row>
    <row r="2062" spans="2:65" s="1" customFormat="1" ht="39" x14ac:dyDescent="0.2">
      <c r="B2062" s="33"/>
      <c r="D2062" s="155" t="s">
        <v>318</v>
      </c>
      <c r="F2062" s="156" t="s">
        <v>4305</v>
      </c>
      <c r="I2062" s="153"/>
      <c r="L2062" s="33"/>
      <c r="M2062" s="154"/>
      <c r="T2062" s="57"/>
      <c r="AT2062" s="17" t="s">
        <v>318</v>
      </c>
      <c r="AU2062" s="17" t="s">
        <v>90</v>
      </c>
    </row>
    <row r="2063" spans="2:65" s="1" customFormat="1" ht="16.5" customHeight="1" x14ac:dyDescent="0.2">
      <c r="B2063" s="137"/>
      <c r="C2063" s="138" t="s">
        <v>4323</v>
      </c>
      <c r="D2063" s="138" t="s">
        <v>311</v>
      </c>
      <c r="E2063" s="139" t="s">
        <v>4324</v>
      </c>
      <c r="F2063" s="140" t="s">
        <v>4325</v>
      </c>
      <c r="G2063" s="141" t="s">
        <v>314</v>
      </c>
      <c r="H2063" s="142">
        <v>1</v>
      </c>
      <c r="I2063" s="143"/>
      <c r="J2063" s="144">
        <f>ROUND(I2063*H2063,2)</f>
        <v>0</v>
      </c>
      <c r="K2063" s="140" t="s">
        <v>366</v>
      </c>
      <c r="L2063" s="33"/>
      <c r="M2063" s="145" t="s">
        <v>1</v>
      </c>
      <c r="N2063" s="146" t="s">
        <v>46</v>
      </c>
      <c r="P2063" s="147">
        <f>O2063*H2063</f>
        <v>0</v>
      </c>
      <c r="Q2063" s="147">
        <v>0</v>
      </c>
      <c r="R2063" s="147">
        <f>Q2063*H2063</f>
        <v>0</v>
      </c>
      <c r="S2063" s="147">
        <v>0</v>
      </c>
      <c r="T2063" s="148">
        <f>S2063*H2063</f>
        <v>0</v>
      </c>
      <c r="AR2063" s="149" t="s">
        <v>3673</v>
      </c>
      <c r="AT2063" s="149" t="s">
        <v>311</v>
      </c>
      <c r="AU2063" s="149" t="s">
        <v>90</v>
      </c>
      <c r="AY2063" s="17" t="s">
        <v>309</v>
      </c>
      <c r="BE2063" s="150">
        <f>IF(N2063="základní",J2063,0)</f>
        <v>0</v>
      </c>
      <c r="BF2063" s="150">
        <f>IF(N2063="snížená",J2063,0)</f>
        <v>0</v>
      </c>
      <c r="BG2063" s="150">
        <f>IF(N2063="zákl. přenesená",J2063,0)</f>
        <v>0</v>
      </c>
      <c r="BH2063" s="150">
        <f>IF(N2063="sníž. přenesená",J2063,0)</f>
        <v>0</v>
      </c>
      <c r="BI2063" s="150">
        <f>IF(N2063="nulová",J2063,0)</f>
        <v>0</v>
      </c>
      <c r="BJ2063" s="17" t="s">
        <v>88</v>
      </c>
      <c r="BK2063" s="150">
        <f>ROUND(I2063*H2063,2)</f>
        <v>0</v>
      </c>
      <c r="BL2063" s="17" t="s">
        <v>3673</v>
      </c>
      <c r="BM2063" s="149" t="s">
        <v>4326</v>
      </c>
    </row>
    <row r="2064" spans="2:65" s="1" customFormat="1" ht="39" x14ac:dyDescent="0.2">
      <c r="B2064" s="33"/>
      <c r="D2064" s="155" t="s">
        <v>318</v>
      </c>
      <c r="F2064" s="156" t="s">
        <v>4327</v>
      </c>
      <c r="I2064" s="153"/>
      <c r="L2064" s="33"/>
      <c r="M2064" s="154"/>
      <c r="T2064" s="57"/>
      <c r="AT2064" s="17" t="s">
        <v>318</v>
      </c>
      <c r="AU2064" s="17" t="s">
        <v>90</v>
      </c>
    </row>
    <row r="2065" spans="2:65" s="1" customFormat="1" ht="16.5" customHeight="1" x14ac:dyDescent="0.2">
      <c r="B2065" s="137"/>
      <c r="C2065" s="138" t="s">
        <v>4328</v>
      </c>
      <c r="D2065" s="138" t="s">
        <v>311</v>
      </c>
      <c r="E2065" s="139" t="s">
        <v>4329</v>
      </c>
      <c r="F2065" s="140" t="s">
        <v>4330</v>
      </c>
      <c r="G2065" s="141" t="s">
        <v>314</v>
      </c>
      <c r="H2065" s="142">
        <v>1</v>
      </c>
      <c r="I2065" s="143"/>
      <c r="J2065" s="144">
        <f>ROUND(I2065*H2065,2)</f>
        <v>0</v>
      </c>
      <c r="K2065" s="140" t="s">
        <v>366</v>
      </c>
      <c r="L2065" s="33"/>
      <c r="M2065" s="145" t="s">
        <v>1</v>
      </c>
      <c r="N2065" s="146" t="s">
        <v>46</v>
      </c>
      <c r="P2065" s="147">
        <f>O2065*H2065</f>
        <v>0</v>
      </c>
      <c r="Q2065" s="147">
        <v>0</v>
      </c>
      <c r="R2065" s="147">
        <f>Q2065*H2065</f>
        <v>0</v>
      </c>
      <c r="S2065" s="147">
        <v>0</v>
      </c>
      <c r="T2065" s="148">
        <f>S2065*H2065</f>
        <v>0</v>
      </c>
      <c r="AR2065" s="149" t="s">
        <v>3673</v>
      </c>
      <c r="AT2065" s="149" t="s">
        <v>311</v>
      </c>
      <c r="AU2065" s="149" t="s">
        <v>90</v>
      </c>
      <c r="AY2065" s="17" t="s">
        <v>309</v>
      </c>
      <c r="BE2065" s="150">
        <f>IF(N2065="základní",J2065,0)</f>
        <v>0</v>
      </c>
      <c r="BF2065" s="150">
        <f>IF(N2065="snížená",J2065,0)</f>
        <v>0</v>
      </c>
      <c r="BG2065" s="150">
        <f>IF(N2065="zákl. přenesená",J2065,0)</f>
        <v>0</v>
      </c>
      <c r="BH2065" s="150">
        <f>IF(N2065="sníž. přenesená",J2065,0)</f>
        <v>0</v>
      </c>
      <c r="BI2065" s="150">
        <f>IF(N2065="nulová",J2065,0)</f>
        <v>0</v>
      </c>
      <c r="BJ2065" s="17" t="s">
        <v>88</v>
      </c>
      <c r="BK2065" s="150">
        <f>ROUND(I2065*H2065,2)</f>
        <v>0</v>
      </c>
      <c r="BL2065" s="17" t="s">
        <v>3673</v>
      </c>
      <c r="BM2065" s="149" t="s">
        <v>4331</v>
      </c>
    </row>
    <row r="2066" spans="2:65" s="1" customFormat="1" ht="19.5" x14ac:dyDescent="0.2">
      <c r="B2066" s="33"/>
      <c r="D2066" s="155" t="s">
        <v>318</v>
      </c>
      <c r="F2066" s="156" t="s">
        <v>699</v>
      </c>
      <c r="I2066" s="153"/>
      <c r="L2066" s="33"/>
      <c r="M2066" s="199"/>
      <c r="N2066" s="173"/>
      <c r="O2066" s="173"/>
      <c r="P2066" s="173"/>
      <c r="Q2066" s="173"/>
      <c r="R2066" s="173"/>
      <c r="S2066" s="173"/>
      <c r="T2066" s="200"/>
      <c r="AT2066" s="17" t="s">
        <v>318</v>
      </c>
      <c r="AU2066" s="17" t="s">
        <v>90</v>
      </c>
    </row>
    <row r="2067" spans="2:65" s="1" customFormat="1" ht="6.95" customHeight="1" x14ac:dyDescent="0.2">
      <c r="B2067" s="45"/>
      <c r="C2067" s="46"/>
      <c r="D2067" s="46"/>
      <c r="E2067" s="46"/>
      <c r="F2067" s="46"/>
      <c r="G2067" s="46"/>
      <c r="H2067" s="46"/>
      <c r="I2067" s="46"/>
      <c r="J2067" s="46"/>
      <c r="K2067" s="46"/>
      <c r="L2067" s="33"/>
    </row>
  </sheetData>
  <autoFilter ref="C150:K2066" xr:uid="{00000000-0009-0000-0000-000003000000}"/>
  <mergeCells count="15">
    <mergeCell ref="E137:H137"/>
    <mergeCell ref="E141:H141"/>
    <mergeCell ref="E139:H139"/>
    <mergeCell ref="E143:H143"/>
    <mergeCell ref="L2:V2"/>
    <mergeCell ref="E31:H31"/>
    <mergeCell ref="E85:H85"/>
    <mergeCell ref="E89:H89"/>
    <mergeCell ref="E87:H87"/>
    <mergeCell ref="E91:H91"/>
    <mergeCell ref="E7:H7"/>
    <mergeCell ref="E11:H11"/>
    <mergeCell ref="E9:H9"/>
    <mergeCell ref="E13:H13"/>
    <mergeCell ref="E22:H22"/>
  </mergeCells>
  <hyperlinks>
    <hyperlink ref="F155" r:id="rId1" xr:uid="{00000000-0004-0000-0300-000000000000}"/>
    <hyperlink ref="F159" r:id="rId2" xr:uid="{00000000-0004-0000-0300-000001000000}"/>
    <hyperlink ref="F166" r:id="rId3" xr:uid="{00000000-0004-0000-0300-000002000000}"/>
    <hyperlink ref="F172" r:id="rId4" xr:uid="{00000000-0004-0000-0300-000003000000}"/>
    <hyperlink ref="F179" r:id="rId5" xr:uid="{00000000-0004-0000-0300-000004000000}"/>
    <hyperlink ref="F181" r:id="rId6" xr:uid="{00000000-0004-0000-0300-000005000000}"/>
    <hyperlink ref="F183" r:id="rId7" xr:uid="{00000000-0004-0000-0300-000006000000}"/>
    <hyperlink ref="F199" r:id="rId8" xr:uid="{00000000-0004-0000-0300-000007000000}"/>
    <hyperlink ref="F201" r:id="rId9" xr:uid="{00000000-0004-0000-0300-000008000000}"/>
    <hyperlink ref="F203" r:id="rId10" xr:uid="{00000000-0004-0000-0300-000009000000}"/>
    <hyperlink ref="F205" r:id="rId11" xr:uid="{00000000-0004-0000-0300-00000A000000}"/>
    <hyperlink ref="F209" r:id="rId12" xr:uid="{00000000-0004-0000-0300-00000B000000}"/>
    <hyperlink ref="F215" r:id="rId13" xr:uid="{00000000-0004-0000-0300-00000C000000}"/>
    <hyperlink ref="F218" r:id="rId14" xr:uid="{00000000-0004-0000-0300-00000D000000}"/>
    <hyperlink ref="F221" r:id="rId15" xr:uid="{00000000-0004-0000-0300-00000E000000}"/>
    <hyperlink ref="F223" r:id="rId16" xr:uid="{00000000-0004-0000-0300-00000F000000}"/>
    <hyperlink ref="F230" r:id="rId17" xr:uid="{00000000-0004-0000-0300-000010000000}"/>
    <hyperlink ref="F236" r:id="rId18" xr:uid="{00000000-0004-0000-0300-000011000000}"/>
    <hyperlink ref="F238" r:id="rId19" xr:uid="{00000000-0004-0000-0300-000012000000}"/>
    <hyperlink ref="F244" r:id="rId20" xr:uid="{00000000-0004-0000-0300-000013000000}"/>
    <hyperlink ref="F258" r:id="rId21" xr:uid="{00000000-0004-0000-0300-000014000000}"/>
    <hyperlink ref="F265" r:id="rId22" xr:uid="{00000000-0004-0000-0300-000015000000}"/>
    <hyperlink ref="F271" r:id="rId23" xr:uid="{00000000-0004-0000-0300-000016000000}"/>
    <hyperlink ref="F275" r:id="rId24" xr:uid="{00000000-0004-0000-0300-000017000000}"/>
    <hyperlink ref="F284" r:id="rId25" xr:uid="{00000000-0004-0000-0300-000018000000}"/>
    <hyperlink ref="F293" r:id="rId26" xr:uid="{00000000-0004-0000-0300-000019000000}"/>
    <hyperlink ref="F295" r:id="rId27" xr:uid="{00000000-0004-0000-0300-00001A000000}"/>
    <hyperlink ref="F298" r:id="rId28" xr:uid="{00000000-0004-0000-0300-00001B000000}"/>
    <hyperlink ref="F302" r:id="rId29" xr:uid="{00000000-0004-0000-0300-00001C000000}"/>
    <hyperlink ref="F308" r:id="rId30" xr:uid="{00000000-0004-0000-0300-00001D000000}"/>
    <hyperlink ref="F313" r:id="rId31" xr:uid="{00000000-0004-0000-0300-00001E000000}"/>
    <hyperlink ref="F315" r:id="rId32" xr:uid="{00000000-0004-0000-0300-00001F000000}"/>
    <hyperlink ref="F317" r:id="rId33" xr:uid="{00000000-0004-0000-0300-000020000000}"/>
    <hyperlink ref="F319" r:id="rId34" xr:uid="{00000000-0004-0000-0300-000021000000}"/>
    <hyperlink ref="F333" r:id="rId35" xr:uid="{00000000-0004-0000-0300-000022000000}"/>
    <hyperlink ref="F337" r:id="rId36" xr:uid="{00000000-0004-0000-0300-000023000000}"/>
    <hyperlink ref="F342" r:id="rId37" xr:uid="{00000000-0004-0000-0300-000024000000}"/>
    <hyperlink ref="F344" r:id="rId38" xr:uid="{00000000-0004-0000-0300-000025000000}"/>
    <hyperlink ref="F346" r:id="rId39" xr:uid="{00000000-0004-0000-0300-000026000000}"/>
    <hyperlink ref="F348" r:id="rId40" xr:uid="{00000000-0004-0000-0300-000027000000}"/>
    <hyperlink ref="F353" r:id="rId41" xr:uid="{00000000-0004-0000-0300-000028000000}"/>
    <hyperlink ref="F355" r:id="rId42" xr:uid="{00000000-0004-0000-0300-000029000000}"/>
    <hyperlink ref="F360" r:id="rId43" xr:uid="{00000000-0004-0000-0300-00002A000000}"/>
    <hyperlink ref="F363" r:id="rId44" xr:uid="{00000000-0004-0000-0300-00002B000000}"/>
    <hyperlink ref="F370" r:id="rId45" xr:uid="{00000000-0004-0000-0300-00002C000000}"/>
    <hyperlink ref="F375" r:id="rId46" xr:uid="{00000000-0004-0000-0300-00002D000000}"/>
    <hyperlink ref="F382" r:id="rId47" xr:uid="{00000000-0004-0000-0300-00002E000000}"/>
    <hyperlink ref="F384" r:id="rId48" xr:uid="{00000000-0004-0000-0300-00002F000000}"/>
    <hyperlink ref="F396" r:id="rId49" xr:uid="{00000000-0004-0000-0300-000030000000}"/>
    <hyperlink ref="F401" r:id="rId50" xr:uid="{00000000-0004-0000-0300-000031000000}"/>
    <hyperlink ref="F403" r:id="rId51" xr:uid="{00000000-0004-0000-0300-000032000000}"/>
    <hyperlink ref="F417" r:id="rId52" xr:uid="{00000000-0004-0000-0300-000033000000}"/>
    <hyperlink ref="F419" r:id="rId53" xr:uid="{00000000-0004-0000-0300-000034000000}"/>
    <hyperlink ref="F421" r:id="rId54" xr:uid="{00000000-0004-0000-0300-000035000000}"/>
    <hyperlink ref="F431" r:id="rId55" xr:uid="{00000000-0004-0000-0300-000036000000}"/>
    <hyperlink ref="F439" r:id="rId56" xr:uid="{00000000-0004-0000-0300-000037000000}"/>
    <hyperlink ref="F446" r:id="rId57" xr:uid="{00000000-0004-0000-0300-000038000000}"/>
    <hyperlink ref="F450" r:id="rId58" xr:uid="{00000000-0004-0000-0300-000039000000}"/>
    <hyperlink ref="F457" r:id="rId59" xr:uid="{00000000-0004-0000-0300-00003A000000}"/>
    <hyperlink ref="F464" r:id="rId60" xr:uid="{00000000-0004-0000-0300-00003B000000}"/>
    <hyperlink ref="F474" r:id="rId61" xr:uid="{00000000-0004-0000-0300-00003C000000}"/>
    <hyperlink ref="F481" r:id="rId62" xr:uid="{00000000-0004-0000-0300-00003D000000}"/>
    <hyperlink ref="F488" r:id="rId63" xr:uid="{00000000-0004-0000-0300-00003E000000}"/>
    <hyperlink ref="F506" r:id="rId64" xr:uid="{00000000-0004-0000-0300-00003F000000}"/>
    <hyperlink ref="F508" r:id="rId65" xr:uid="{00000000-0004-0000-0300-000040000000}"/>
    <hyperlink ref="F513" r:id="rId66" xr:uid="{00000000-0004-0000-0300-000041000000}"/>
    <hyperlink ref="F528" r:id="rId67" xr:uid="{00000000-0004-0000-0300-000042000000}"/>
    <hyperlink ref="F533" r:id="rId68" xr:uid="{00000000-0004-0000-0300-000043000000}"/>
    <hyperlink ref="F541" r:id="rId69" xr:uid="{00000000-0004-0000-0300-000044000000}"/>
    <hyperlink ref="F550" r:id="rId70" xr:uid="{00000000-0004-0000-0300-000045000000}"/>
    <hyperlink ref="F559" r:id="rId71" xr:uid="{00000000-0004-0000-0300-000046000000}"/>
    <hyperlink ref="F561" r:id="rId72" xr:uid="{00000000-0004-0000-0300-000047000000}"/>
    <hyperlink ref="F572" r:id="rId73" xr:uid="{00000000-0004-0000-0300-000048000000}"/>
    <hyperlink ref="F580" r:id="rId74" xr:uid="{00000000-0004-0000-0300-000049000000}"/>
    <hyperlink ref="F583" r:id="rId75" xr:uid="{00000000-0004-0000-0300-00004A000000}"/>
    <hyperlink ref="F591" r:id="rId76" xr:uid="{00000000-0004-0000-0300-00004B000000}"/>
    <hyperlink ref="F593" r:id="rId77" xr:uid="{00000000-0004-0000-0300-00004C000000}"/>
    <hyperlink ref="F596" r:id="rId78" xr:uid="{00000000-0004-0000-0300-00004D000000}"/>
    <hyperlink ref="F598" r:id="rId79" xr:uid="{00000000-0004-0000-0300-00004E000000}"/>
    <hyperlink ref="F606" r:id="rId80" xr:uid="{00000000-0004-0000-0300-00004F000000}"/>
    <hyperlink ref="F609" r:id="rId81" xr:uid="{00000000-0004-0000-0300-000050000000}"/>
    <hyperlink ref="F617" r:id="rId82" xr:uid="{00000000-0004-0000-0300-000051000000}"/>
    <hyperlink ref="F621" r:id="rId83" xr:uid="{00000000-0004-0000-0300-000052000000}"/>
    <hyperlink ref="F670" r:id="rId84" xr:uid="{00000000-0004-0000-0300-000053000000}"/>
    <hyperlink ref="F678" r:id="rId85" xr:uid="{00000000-0004-0000-0300-000054000000}"/>
    <hyperlink ref="F686" r:id="rId86" xr:uid="{00000000-0004-0000-0300-000055000000}"/>
    <hyperlink ref="F689" r:id="rId87" xr:uid="{00000000-0004-0000-0300-000056000000}"/>
    <hyperlink ref="F702" r:id="rId88" xr:uid="{00000000-0004-0000-0300-000057000000}"/>
    <hyperlink ref="F715" r:id="rId89" xr:uid="{00000000-0004-0000-0300-000058000000}"/>
    <hyperlink ref="F729" r:id="rId90" xr:uid="{00000000-0004-0000-0300-000059000000}"/>
    <hyperlink ref="F740" r:id="rId91" xr:uid="{00000000-0004-0000-0300-00005A000000}"/>
    <hyperlink ref="F751" r:id="rId92" xr:uid="{00000000-0004-0000-0300-00005B000000}"/>
    <hyperlink ref="F763" r:id="rId93" xr:uid="{00000000-0004-0000-0300-00005C000000}"/>
    <hyperlink ref="F773" r:id="rId94" xr:uid="{00000000-0004-0000-0300-00005D000000}"/>
    <hyperlink ref="F803" r:id="rId95" xr:uid="{00000000-0004-0000-0300-00005E000000}"/>
    <hyperlink ref="F814" r:id="rId96" xr:uid="{00000000-0004-0000-0300-00005F000000}"/>
    <hyperlink ref="F829" r:id="rId97" xr:uid="{00000000-0004-0000-0300-000060000000}"/>
    <hyperlink ref="F839" r:id="rId98" xr:uid="{00000000-0004-0000-0300-000061000000}"/>
    <hyperlink ref="F849" r:id="rId99" xr:uid="{00000000-0004-0000-0300-000062000000}"/>
    <hyperlink ref="F855" r:id="rId100" xr:uid="{00000000-0004-0000-0300-000063000000}"/>
    <hyperlink ref="F862" r:id="rId101" xr:uid="{00000000-0004-0000-0300-000064000000}"/>
    <hyperlink ref="F869" r:id="rId102" xr:uid="{00000000-0004-0000-0300-000065000000}"/>
    <hyperlink ref="F872" r:id="rId103" xr:uid="{00000000-0004-0000-0300-000066000000}"/>
    <hyperlink ref="F879" r:id="rId104" xr:uid="{00000000-0004-0000-0300-000067000000}"/>
    <hyperlink ref="F886" r:id="rId105" xr:uid="{00000000-0004-0000-0300-000068000000}"/>
    <hyperlink ref="F892" r:id="rId106" xr:uid="{00000000-0004-0000-0300-000069000000}"/>
    <hyperlink ref="F898" r:id="rId107" xr:uid="{00000000-0004-0000-0300-00006A000000}"/>
    <hyperlink ref="F907" r:id="rId108" xr:uid="{00000000-0004-0000-0300-00006B000000}"/>
    <hyperlink ref="F918" r:id="rId109" xr:uid="{00000000-0004-0000-0300-00006C000000}"/>
    <hyperlink ref="F927" r:id="rId110" xr:uid="{00000000-0004-0000-0300-00006D000000}"/>
    <hyperlink ref="F934" r:id="rId111" xr:uid="{00000000-0004-0000-0300-00006E000000}"/>
    <hyperlink ref="F943" r:id="rId112" xr:uid="{00000000-0004-0000-0300-00006F000000}"/>
    <hyperlink ref="F952" r:id="rId113" xr:uid="{00000000-0004-0000-0300-000070000000}"/>
    <hyperlink ref="F956" r:id="rId114" xr:uid="{00000000-0004-0000-0300-000071000000}"/>
    <hyperlink ref="F963" r:id="rId115" xr:uid="{00000000-0004-0000-0300-000072000000}"/>
    <hyperlink ref="F972" r:id="rId116" xr:uid="{00000000-0004-0000-0300-000073000000}"/>
    <hyperlink ref="F975" r:id="rId117" xr:uid="{00000000-0004-0000-0300-000074000000}"/>
    <hyperlink ref="F977" r:id="rId118" xr:uid="{00000000-0004-0000-0300-000075000000}"/>
    <hyperlink ref="F982" r:id="rId119" xr:uid="{00000000-0004-0000-0300-000076000000}"/>
    <hyperlink ref="F986" r:id="rId120" xr:uid="{00000000-0004-0000-0300-000077000000}"/>
    <hyperlink ref="F992" r:id="rId121" xr:uid="{00000000-0004-0000-0300-000078000000}"/>
    <hyperlink ref="F1000" r:id="rId122" xr:uid="{00000000-0004-0000-0300-000079000000}"/>
    <hyperlink ref="F1002" r:id="rId123" xr:uid="{00000000-0004-0000-0300-00007A000000}"/>
    <hyperlink ref="F1004" r:id="rId124" xr:uid="{00000000-0004-0000-0300-00007B000000}"/>
    <hyperlink ref="F1007" r:id="rId125" xr:uid="{00000000-0004-0000-0300-00007C000000}"/>
    <hyperlink ref="F1011" r:id="rId126" xr:uid="{00000000-0004-0000-0300-00007D000000}"/>
    <hyperlink ref="F1015" r:id="rId127" xr:uid="{00000000-0004-0000-0300-00007E000000}"/>
    <hyperlink ref="F1019" r:id="rId128" xr:uid="{00000000-0004-0000-0300-00007F000000}"/>
    <hyperlink ref="F1021" r:id="rId129" xr:uid="{00000000-0004-0000-0300-000080000000}"/>
    <hyperlink ref="F1023" r:id="rId130" xr:uid="{00000000-0004-0000-0300-000081000000}"/>
    <hyperlink ref="F1028" r:id="rId131" xr:uid="{00000000-0004-0000-0300-000082000000}"/>
    <hyperlink ref="F1033" r:id="rId132" xr:uid="{00000000-0004-0000-0300-000083000000}"/>
    <hyperlink ref="F1037" r:id="rId133" xr:uid="{00000000-0004-0000-0300-000084000000}"/>
    <hyperlink ref="F1042" r:id="rId134" xr:uid="{00000000-0004-0000-0300-000085000000}"/>
    <hyperlink ref="F1049" r:id="rId135" xr:uid="{00000000-0004-0000-0300-000086000000}"/>
    <hyperlink ref="F1056" r:id="rId136" xr:uid="{00000000-0004-0000-0300-000087000000}"/>
    <hyperlink ref="F1060" r:id="rId137" xr:uid="{00000000-0004-0000-0300-000088000000}"/>
    <hyperlink ref="F1062" r:id="rId138" xr:uid="{00000000-0004-0000-0300-000089000000}"/>
    <hyperlink ref="F1080" r:id="rId139" xr:uid="{00000000-0004-0000-0300-00008A000000}"/>
    <hyperlink ref="F1082" r:id="rId140" xr:uid="{00000000-0004-0000-0300-00008B000000}"/>
    <hyperlink ref="F1084" r:id="rId141" xr:uid="{00000000-0004-0000-0300-00008C000000}"/>
    <hyperlink ref="F1092" r:id="rId142" xr:uid="{00000000-0004-0000-0300-00008D000000}"/>
    <hyperlink ref="F1172" r:id="rId143" xr:uid="{00000000-0004-0000-0300-00008E000000}"/>
    <hyperlink ref="F1175" r:id="rId144" xr:uid="{00000000-0004-0000-0300-00008F000000}"/>
    <hyperlink ref="F1272" r:id="rId145" xr:uid="{00000000-0004-0000-0300-000090000000}"/>
    <hyperlink ref="F1667" r:id="rId146" xr:uid="{00000000-0004-0000-0300-000091000000}"/>
    <hyperlink ref="F1670" r:id="rId147" xr:uid="{00000000-0004-0000-0300-000092000000}"/>
    <hyperlink ref="F1674" r:id="rId148" xr:uid="{00000000-0004-0000-0300-000093000000}"/>
    <hyperlink ref="F1678" r:id="rId149" xr:uid="{00000000-0004-0000-0300-000094000000}"/>
    <hyperlink ref="F1685" r:id="rId150" xr:uid="{00000000-0004-0000-0300-000095000000}"/>
    <hyperlink ref="F1692" r:id="rId151" xr:uid="{00000000-0004-0000-0300-000096000000}"/>
    <hyperlink ref="F1699" r:id="rId152" xr:uid="{00000000-0004-0000-0300-000097000000}"/>
    <hyperlink ref="F1707" r:id="rId153" xr:uid="{00000000-0004-0000-0300-000098000000}"/>
    <hyperlink ref="F1716" r:id="rId154" xr:uid="{00000000-0004-0000-0300-000099000000}"/>
    <hyperlink ref="F1734" r:id="rId155" xr:uid="{00000000-0004-0000-0300-00009A000000}"/>
    <hyperlink ref="F1737" r:id="rId156" xr:uid="{00000000-0004-0000-0300-00009B000000}"/>
    <hyperlink ref="F1741" r:id="rId157" xr:uid="{00000000-0004-0000-0300-00009C000000}"/>
    <hyperlink ref="F1743" r:id="rId158" xr:uid="{00000000-0004-0000-0300-00009D000000}"/>
    <hyperlink ref="F1745" r:id="rId159" xr:uid="{00000000-0004-0000-0300-00009E000000}"/>
    <hyperlink ref="F1756" r:id="rId160" xr:uid="{00000000-0004-0000-0300-00009F000000}"/>
    <hyperlink ref="F1779" r:id="rId161" xr:uid="{00000000-0004-0000-0300-0000A0000000}"/>
    <hyperlink ref="F1794" r:id="rId162" xr:uid="{00000000-0004-0000-0300-0000A1000000}"/>
    <hyperlink ref="F1797" r:id="rId163" xr:uid="{00000000-0004-0000-0300-0000A2000000}"/>
    <hyperlink ref="F1804" r:id="rId164" xr:uid="{00000000-0004-0000-0300-0000A3000000}"/>
    <hyperlink ref="F1818" r:id="rId165" xr:uid="{00000000-0004-0000-0300-0000A4000000}"/>
    <hyperlink ref="F1821" r:id="rId166" xr:uid="{00000000-0004-0000-0300-0000A5000000}"/>
    <hyperlink ref="F1843" r:id="rId167" xr:uid="{00000000-0004-0000-0300-0000A6000000}"/>
    <hyperlink ref="F1855" r:id="rId168" xr:uid="{00000000-0004-0000-0300-0000A7000000}"/>
    <hyperlink ref="F1859" r:id="rId169" xr:uid="{00000000-0004-0000-0300-0000A8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17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B2:BM144"/>
  <sheetViews>
    <sheetView showGridLines="0" workbookViewId="0"/>
  </sheetViews>
  <sheetFormatPr defaultRowHeight="11.2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233" t="s">
        <v>5</v>
      </c>
      <c r="M2" s="234"/>
      <c r="N2" s="234"/>
      <c r="O2" s="234"/>
      <c r="P2" s="234"/>
      <c r="Q2" s="234"/>
      <c r="R2" s="234"/>
      <c r="S2" s="234"/>
      <c r="T2" s="234"/>
      <c r="U2" s="234"/>
      <c r="V2" s="234"/>
      <c r="AT2" s="17" t="s">
        <v>230</v>
      </c>
    </row>
    <row r="3" spans="2:46" ht="6.95" customHeight="1" x14ac:dyDescent="0.2">
      <c r="B3" s="18"/>
      <c r="C3" s="19"/>
      <c r="D3" s="19"/>
      <c r="E3" s="19"/>
      <c r="F3" s="19"/>
      <c r="G3" s="19"/>
      <c r="H3" s="19"/>
      <c r="I3" s="19"/>
      <c r="J3" s="19"/>
      <c r="K3" s="19"/>
      <c r="L3" s="20"/>
      <c r="AT3" s="17" t="s">
        <v>90</v>
      </c>
    </row>
    <row r="4" spans="2:46" ht="24.95" customHeight="1" x14ac:dyDescent="0.2">
      <c r="B4" s="20"/>
      <c r="D4" s="21" t="s">
        <v>275</v>
      </c>
      <c r="L4" s="20"/>
      <c r="M4" s="94" t="s">
        <v>10</v>
      </c>
      <c r="AT4" s="17" t="s">
        <v>3</v>
      </c>
    </row>
    <row r="5" spans="2:46" ht="6.95" customHeight="1" x14ac:dyDescent="0.2">
      <c r="B5" s="20"/>
      <c r="L5" s="20"/>
    </row>
    <row r="6" spans="2:46" ht="12" customHeight="1" x14ac:dyDescent="0.2">
      <c r="B6" s="20"/>
      <c r="D6" s="27" t="s">
        <v>16</v>
      </c>
      <c r="L6" s="20"/>
    </row>
    <row r="7" spans="2:46" ht="16.5" customHeight="1" x14ac:dyDescent="0.2">
      <c r="B7" s="20"/>
      <c r="E7" s="254" t="str">
        <f>'Rekapitulace stavby'!K6</f>
        <v>OBLASTNÍ NEMOCNICE JIČÍN PAVILON PSYCHIATRIE</v>
      </c>
      <c r="F7" s="255"/>
      <c r="G7" s="255"/>
      <c r="H7" s="255"/>
      <c r="L7" s="20"/>
    </row>
    <row r="8" spans="2:46" ht="12" customHeight="1" x14ac:dyDescent="0.2">
      <c r="B8" s="20"/>
      <c r="D8" s="27" t="s">
        <v>276</v>
      </c>
      <c r="L8" s="20"/>
    </row>
    <row r="9" spans="2:46" s="1" customFormat="1" ht="16.5" customHeight="1" x14ac:dyDescent="0.2">
      <c r="B9" s="33"/>
      <c r="E9" s="254" t="s">
        <v>9925</v>
      </c>
      <c r="F9" s="253"/>
      <c r="G9" s="253"/>
      <c r="H9" s="253"/>
      <c r="L9" s="33"/>
    </row>
    <row r="10" spans="2:46" s="1" customFormat="1" ht="12" customHeight="1" x14ac:dyDescent="0.2">
      <c r="B10" s="33"/>
      <c r="D10" s="27" t="s">
        <v>278</v>
      </c>
      <c r="L10" s="33"/>
    </row>
    <row r="11" spans="2:46" s="1" customFormat="1" ht="16.5" customHeight="1" x14ac:dyDescent="0.2">
      <c r="B11" s="33"/>
      <c r="E11" s="220" t="s">
        <v>9926</v>
      </c>
      <c r="F11" s="253"/>
      <c r="G11" s="253"/>
      <c r="H11" s="253"/>
      <c r="L11" s="33"/>
    </row>
    <row r="12" spans="2:46" s="1" customFormat="1" x14ac:dyDescent="0.2">
      <c r="B12" s="33"/>
      <c r="L12" s="33"/>
    </row>
    <row r="13" spans="2:46" s="1" customFormat="1" ht="12" customHeight="1" x14ac:dyDescent="0.2">
      <c r="B13" s="33"/>
      <c r="D13" s="27" t="s">
        <v>18</v>
      </c>
      <c r="F13" s="25" t="s">
        <v>1</v>
      </c>
      <c r="I13" s="27" t="s">
        <v>20</v>
      </c>
      <c r="J13" s="25" t="s">
        <v>1</v>
      </c>
      <c r="L13" s="33"/>
    </row>
    <row r="14" spans="2:46" s="1" customFormat="1" ht="12" customHeight="1" x14ac:dyDescent="0.2">
      <c r="B14" s="33"/>
      <c r="D14" s="27" t="s">
        <v>22</v>
      </c>
      <c r="F14" s="25" t="s">
        <v>23</v>
      </c>
      <c r="I14" s="27" t="s">
        <v>24</v>
      </c>
      <c r="J14" s="53">
        <f>'Rekapitulace stavby'!AN8</f>
        <v>45961</v>
      </c>
      <c r="L14" s="33"/>
    </row>
    <row r="15" spans="2:46" s="1" customFormat="1" ht="10.9" customHeight="1" x14ac:dyDescent="0.2">
      <c r="B15" s="33"/>
      <c r="L15" s="33"/>
    </row>
    <row r="16" spans="2:46" s="1" customFormat="1" ht="12" customHeight="1" x14ac:dyDescent="0.2">
      <c r="B16" s="33"/>
      <c r="D16" s="27" t="s">
        <v>29</v>
      </c>
      <c r="I16" s="27" t="s">
        <v>30</v>
      </c>
      <c r="J16" s="25" t="str">
        <f>IF('Rekapitulace stavby'!AN10="","",'Rekapitulace stavby'!AN10)</f>
        <v/>
      </c>
      <c r="L16" s="33"/>
    </row>
    <row r="17" spans="2:12" s="1" customFormat="1" ht="18" customHeight="1" x14ac:dyDescent="0.2">
      <c r="B17" s="33"/>
      <c r="E17" s="25" t="str">
        <f>IF('Rekapitulace stavby'!E11="","",'Rekapitulace stavby'!E11)</f>
        <v>KRÁLOVÉHRADECKÝ KRAJ</v>
      </c>
      <c r="I17" s="27" t="s">
        <v>32</v>
      </c>
      <c r="J17" s="25" t="str">
        <f>IF('Rekapitulace stavby'!AN11="","",'Rekapitulace stavby'!AN11)</f>
        <v/>
      </c>
      <c r="L17" s="33"/>
    </row>
    <row r="18" spans="2:12" s="1" customFormat="1" ht="6.95" customHeight="1" x14ac:dyDescent="0.2">
      <c r="B18" s="33"/>
      <c r="L18" s="33"/>
    </row>
    <row r="19" spans="2:12" s="1" customFormat="1" ht="12" customHeight="1" x14ac:dyDescent="0.2">
      <c r="B19" s="33"/>
      <c r="D19" s="27" t="s">
        <v>33</v>
      </c>
      <c r="I19" s="27" t="s">
        <v>30</v>
      </c>
      <c r="J19" s="28" t="str">
        <f>'Rekapitulace stavby'!AN13</f>
        <v>Vyplň údaj</v>
      </c>
      <c r="L19" s="33"/>
    </row>
    <row r="20" spans="2:12" s="1" customFormat="1" ht="18" customHeight="1" x14ac:dyDescent="0.2">
      <c r="B20" s="33"/>
      <c r="E20" s="256" t="str">
        <f>'Rekapitulace stavby'!E14</f>
        <v>Vyplň údaj</v>
      </c>
      <c r="F20" s="242"/>
      <c r="G20" s="242"/>
      <c r="H20" s="242"/>
      <c r="I20" s="27" t="s">
        <v>32</v>
      </c>
      <c r="J20" s="28" t="str">
        <f>'Rekapitulace stavby'!AN14</f>
        <v>Vyplň údaj</v>
      </c>
      <c r="L20" s="33"/>
    </row>
    <row r="21" spans="2:12" s="1" customFormat="1" ht="6.95" customHeight="1" x14ac:dyDescent="0.2">
      <c r="B21" s="33"/>
      <c r="L21" s="33"/>
    </row>
    <row r="22" spans="2:12" s="1" customFormat="1" ht="12" customHeight="1" x14ac:dyDescent="0.2">
      <c r="B22" s="33"/>
      <c r="D22" s="27" t="s">
        <v>35</v>
      </c>
      <c r="I22" s="27" t="s">
        <v>30</v>
      </c>
      <c r="J22" s="25" t="str">
        <f>IF('Rekapitulace stavby'!AN16="","",'Rekapitulace stavby'!AN16)</f>
        <v/>
      </c>
      <c r="L22" s="33"/>
    </row>
    <row r="23" spans="2:12" s="1" customFormat="1" ht="18" customHeight="1" x14ac:dyDescent="0.2">
      <c r="B23" s="33"/>
      <c r="E23" s="25" t="str">
        <f>IF('Rekapitulace stavby'!E17="","",'Rekapitulace stavby'!E17)</f>
        <v>KANIA a.s.</v>
      </c>
      <c r="I23" s="27" t="s">
        <v>32</v>
      </c>
      <c r="J23" s="25" t="str">
        <f>IF('Rekapitulace stavby'!AN17="","",'Rekapitulace stavby'!AN17)</f>
        <v/>
      </c>
      <c r="L23" s="33"/>
    </row>
    <row r="24" spans="2:12" s="1" customFormat="1" ht="6.95" customHeight="1" x14ac:dyDescent="0.2">
      <c r="B24" s="33"/>
      <c r="L24" s="33"/>
    </row>
    <row r="25" spans="2:12" s="1" customFormat="1" ht="12" customHeight="1" x14ac:dyDescent="0.2">
      <c r="B25" s="33"/>
      <c r="D25" s="27" t="s">
        <v>38</v>
      </c>
      <c r="I25" s="27" t="s">
        <v>30</v>
      </c>
      <c r="J25" s="25" t="str">
        <f>IF('Rekapitulace stavby'!AN19="","",'Rekapitulace stavby'!AN19)</f>
        <v/>
      </c>
      <c r="L25" s="33"/>
    </row>
    <row r="26" spans="2:12" s="1" customFormat="1" ht="18" customHeight="1" x14ac:dyDescent="0.2">
      <c r="B26" s="33"/>
      <c r="E26" s="25" t="str">
        <f>IF('Rekapitulace stavby'!E20="","",'Rekapitulace stavby'!E20)</f>
        <v xml:space="preserve"> </v>
      </c>
      <c r="I26" s="27" t="s">
        <v>32</v>
      </c>
      <c r="J26" s="25" t="str">
        <f>IF('Rekapitulace stavby'!AN20="","",'Rekapitulace stavby'!AN20)</f>
        <v/>
      </c>
      <c r="L26" s="33"/>
    </row>
    <row r="27" spans="2:12" s="1" customFormat="1" ht="6.95" customHeight="1" x14ac:dyDescent="0.2">
      <c r="B27" s="33"/>
      <c r="L27" s="33"/>
    </row>
    <row r="28" spans="2:12" s="1" customFormat="1" ht="12" customHeight="1" x14ac:dyDescent="0.2">
      <c r="B28" s="33"/>
      <c r="D28" s="27" t="s">
        <v>39</v>
      </c>
      <c r="L28" s="33"/>
    </row>
    <row r="29" spans="2:12" s="7" customFormat="1" ht="16.5" customHeight="1" x14ac:dyDescent="0.2">
      <c r="B29" s="95"/>
      <c r="E29" s="246" t="s">
        <v>1</v>
      </c>
      <c r="F29" s="246"/>
      <c r="G29" s="246"/>
      <c r="H29" s="246"/>
      <c r="L29" s="95"/>
    </row>
    <row r="30" spans="2:12" s="1" customFormat="1" ht="6.95" customHeight="1" x14ac:dyDescent="0.2">
      <c r="B30" s="33"/>
      <c r="L30" s="33"/>
    </row>
    <row r="31" spans="2:12" s="1" customFormat="1" ht="6.95" customHeight="1" x14ac:dyDescent="0.2">
      <c r="B31" s="33"/>
      <c r="D31" s="54"/>
      <c r="E31" s="54"/>
      <c r="F31" s="54"/>
      <c r="G31" s="54"/>
      <c r="H31" s="54"/>
      <c r="I31" s="54"/>
      <c r="J31" s="54"/>
      <c r="K31" s="54"/>
      <c r="L31" s="33"/>
    </row>
    <row r="32" spans="2:12" s="1" customFormat="1" ht="25.35" customHeight="1" x14ac:dyDescent="0.2">
      <c r="B32" s="33"/>
      <c r="D32" s="96" t="s">
        <v>41</v>
      </c>
      <c r="J32" s="67">
        <f>ROUND(J122, 2)</f>
        <v>0</v>
      </c>
      <c r="L32" s="33"/>
    </row>
    <row r="33" spans="2:12" s="1" customFormat="1" ht="6.95" customHeight="1" x14ac:dyDescent="0.2">
      <c r="B33" s="33"/>
      <c r="D33" s="54"/>
      <c r="E33" s="54"/>
      <c r="F33" s="54"/>
      <c r="G33" s="54"/>
      <c r="H33" s="54"/>
      <c r="I33" s="54"/>
      <c r="J33" s="54"/>
      <c r="K33" s="54"/>
      <c r="L33" s="33"/>
    </row>
    <row r="34" spans="2:12" s="1" customFormat="1" ht="14.45" customHeight="1" x14ac:dyDescent="0.2">
      <c r="B34" s="33"/>
      <c r="F34" s="36" t="s">
        <v>43</v>
      </c>
      <c r="I34" s="36" t="s">
        <v>42</v>
      </c>
      <c r="J34" s="36" t="s">
        <v>44</v>
      </c>
      <c r="L34" s="33"/>
    </row>
    <row r="35" spans="2:12" s="1" customFormat="1" ht="14.45" customHeight="1" x14ac:dyDescent="0.2">
      <c r="B35" s="33"/>
      <c r="D35" s="56" t="s">
        <v>45</v>
      </c>
      <c r="E35" s="27" t="s">
        <v>46</v>
      </c>
      <c r="F35" s="87">
        <f>ROUND((SUM(BE122:BE143)),  2)</f>
        <v>0</v>
      </c>
      <c r="I35" s="97">
        <v>0.21</v>
      </c>
      <c r="J35" s="87">
        <f>ROUND(((SUM(BE122:BE143))*I35),  2)</f>
        <v>0</v>
      </c>
      <c r="L35" s="33"/>
    </row>
    <row r="36" spans="2:12" s="1" customFormat="1" ht="14.45" customHeight="1" x14ac:dyDescent="0.2">
      <c r="B36" s="33"/>
      <c r="E36" s="27" t="s">
        <v>47</v>
      </c>
      <c r="F36" s="87">
        <f>ROUND((SUM(BF122:BF143)),  2)</f>
        <v>0</v>
      </c>
      <c r="I36" s="97">
        <v>0.12</v>
      </c>
      <c r="J36" s="87">
        <f>ROUND(((SUM(BF122:BF143))*I36),  2)</f>
        <v>0</v>
      </c>
      <c r="L36" s="33"/>
    </row>
    <row r="37" spans="2:12" s="1" customFormat="1" ht="14.45" hidden="1" customHeight="1" x14ac:dyDescent="0.2">
      <c r="B37" s="33"/>
      <c r="E37" s="27" t="s">
        <v>48</v>
      </c>
      <c r="F37" s="87">
        <f>ROUND((SUM(BG122:BG143)),  2)</f>
        <v>0</v>
      </c>
      <c r="I37" s="97">
        <v>0.21</v>
      </c>
      <c r="J37" s="87">
        <f>0</f>
        <v>0</v>
      </c>
      <c r="L37" s="33"/>
    </row>
    <row r="38" spans="2:12" s="1" customFormat="1" ht="14.45" hidden="1" customHeight="1" x14ac:dyDescent="0.2">
      <c r="B38" s="33"/>
      <c r="E38" s="27" t="s">
        <v>49</v>
      </c>
      <c r="F38" s="87">
        <f>ROUND((SUM(BH122:BH143)),  2)</f>
        <v>0</v>
      </c>
      <c r="I38" s="97">
        <v>0.12</v>
      </c>
      <c r="J38" s="87">
        <f>0</f>
        <v>0</v>
      </c>
      <c r="L38" s="33"/>
    </row>
    <row r="39" spans="2:12" s="1" customFormat="1" ht="14.45" hidden="1" customHeight="1" x14ac:dyDescent="0.2">
      <c r="B39" s="33"/>
      <c r="E39" s="27" t="s">
        <v>50</v>
      </c>
      <c r="F39" s="87">
        <f>ROUND((SUM(BI122:BI143)),  2)</f>
        <v>0</v>
      </c>
      <c r="I39" s="97">
        <v>0</v>
      </c>
      <c r="J39" s="87">
        <f>0</f>
        <v>0</v>
      </c>
      <c r="L39" s="33"/>
    </row>
    <row r="40" spans="2:12" s="1" customFormat="1" ht="6.95" customHeight="1" x14ac:dyDescent="0.2">
      <c r="B40" s="33"/>
      <c r="L40" s="33"/>
    </row>
    <row r="41" spans="2:12" s="1" customFormat="1" ht="25.35" customHeight="1" x14ac:dyDescent="0.2">
      <c r="B41" s="33"/>
      <c r="C41" s="98"/>
      <c r="D41" s="99" t="s">
        <v>51</v>
      </c>
      <c r="E41" s="58"/>
      <c r="F41" s="58"/>
      <c r="G41" s="100" t="s">
        <v>52</v>
      </c>
      <c r="H41" s="101" t="s">
        <v>53</v>
      </c>
      <c r="I41" s="58"/>
      <c r="J41" s="102">
        <f>SUM(J32:J39)</f>
        <v>0</v>
      </c>
      <c r="K41" s="103"/>
      <c r="L41" s="33"/>
    </row>
    <row r="42" spans="2:12" s="1" customFormat="1" ht="14.45" customHeight="1" x14ac:dyDescent="0.2">
      <c r="B42" s="33"/>
      <c r="L42" s="33"/>
    </row>
    <row r="43" spans="2:12" ht="14.45" customHeight="1" x14ac:dyDescent="0.2">
      <c r="B43" s="20"/>
      <c r="L43" s="20"/>
    </row>
    <row r="44" spans="2:12" ht="14.45" customHeight="1" x14ac:dyDescent="0.2">
      <c r="B44" s="20"/>
      <c r="L44" s="20"/>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33"/>
      <c r="D50" s="42" t="s">
        <v>54</v>
      </c>
      <c r="E50" s="43"/>
      <c r="F50" s="43"/>
      <c r="G50" s="42" t="s">
        <v>55</v>
      </c>
      <c r="H50" s="43"/>
      <c r="I50" s="43"/>
      <c r="J50" s="43"/>
      <c r="K50" s="43"/>
      <c r="L50" s="33"/>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2.75" x14ac:dyDescent="0.2">
      <c r="B61" s="33"/>
      <c r="D61" s="44" t="s">
        <v>56</v>
      </c>
      <c r="E61" s="35"/>
      <c r="F61" s="104" t="s">
        <v>57</v>
      </c>
      <c r="G61" s="44" t="s">
        <v>56</v>
      </c>
      <c r="H61" s="35"/>
      <c r="I61" s="35"/>
      <c r="J61" s="105" t="s">
        <v>57</v>
      </c>
      <c r="K61" s="35"/>
      <c r="L61" s="33"/>
    </row>
    <row r="62" spans="2:12" x14ac:dyDescent="0.2">
      <c r="B62" s="20"/>
      <c r="L62" s="20"/>
    </row>
    <row r="63" spans="2:12" x14ac:dyDescent="0.2">
      <c r="B63" s="20"/>
      <c r="L63" s="20"/>
    </row>
    <row r="64" spans="2:12" x14ac:dyDescent="0.2">
      <c r="B64" s="20"/>
      <c r="L64" s="20"/>
    </row>
    <row r="65" spans="2:12" s="1" customFormat="1" ht="12.75" x14ac:dyDescent="0.2">
      <c r="B65" s="33"/>
      <c r="D65" s="42" t="s">
        <v>58</v>
      </c>
      <c r="E65" s="43"/>
      <c r="F65" s="43"/>
      <c r="G65" s="42" t="s">
        <v>59</v>
      </c>
      <c r="H65" s="43"/>
      <c r="I65" s="43"/>
      <c r="J65" s="43"/>
      <c r="K65" s="43"/>
      <c r="L65" s="33"/>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2.75" x14ac:dyDescent="0.2">
      <c r="B76" s="33"/>
      <c r="D76" s="44" t="s">
        <v>56</v>
      </c>
      <c r="E76" s="35"/>
      <c r="F76" s="104" t="s">
        <v>57</v>
      </c>
      <c r="G76" s="44" t="s">
        <v>56</v>
      </c>
      <c r="H76" s="35"/>
      <c r="I76" s="35"/>
      <c r="J76" s="105" t="s">
        <v>57</v>
      </c>
      <c r="K76" s="35"/>
      <c r="L76" s="33"/>
    </row>
    <row r="77" spans="2:12" s="1" customFormat="1" ht="14.45" customHeight="1" x14ac:dyDescent="0.2">
      <c r="B77" s="45"/>
      <c r="C77" s="46"/>
      <c r="D77" s="46"/>
      <c r="E77" s="46"/>
      <c r="F77" s="46"/>
      <c r="G77" s="46"/>
      <c r="H77" s="46"/>
      <c r="I77" s="46"/>
      <c r="J77" s="46"/>
      <c r="K77" s="46"/>
      <c r="L77" s="33"/>
    </row>
    <row r="81" spans="2:12" s="1" customFormat="1" ht="6.95" customHeight="1" x14ac:dyDescent="0.2">
      <c r="B81" s="47"/>
      <c r="C81" s="48"/>
      <c r="D81" s="48"/>
      <c r="E81" s="48"/>
      <c r="F81" s="48"/>
      <c r="G81" s="48"/>
      <c r="H81" s="48"/>
      <c r="I81" s="48"/>
      <c r="J81" s="48"/>
      <c r="K81" s="48"/>
      <c r="L81" s="33"/>
    </row>
    <row r="82" spans="2:12" s="1" customFormat="1" ht="24.95" customHeight="1" x14ac:dyDescent="0.2">
      <c r="B82" s="33"/>
      <c r="C82" s="21" t="s">
        <v>280</v>
      </c>
      <c r="L82" s="33"/>
    </row>
    <row r="83" spans="2:12" s="1" customFormat="1" ht="6.95" customHeight="1" x14ac:dyDescent="0.2">
      <c r="B83" s="33"/>
      <c r="L83" s="33"/>
    </row>
    <row r="84" spans="2:12" s="1" customFormat="1" ht="12" customHeight="1" x14ac:dyDescent="0.2">
      <c r="B84" s="33"/>
      <c r="C84" s="27" t="s">
        <v>16</v>
      </c>
      <c r="L84" s="33"/>
    </row>
    <row r="85" spans="2:12" s="1" customFormat="1" ht="16.5" customHeight="1" x14ac:dyDescent="0.2">
      <c r="B85" s="33"/>
      <c r="E85" s="254" t="str">
        <f>E7</f>
        <v>OBLASTNÍ NEMOCNICE JIČÍN PAVILON PSYCHIATRIE</v>
      </c>
      <c r="F85" s="255"/>
      <c r="G85" s="255"/>
      <c r="H85" s="255"/>
      <c r="L85" s="33"/>
    </row>
    <row r="86" spans="2:12" ht="12" customHeight="1" x14ac:dyDescent="0.2">
      <c r="B86" s="20"/>
      <c r="C86" s="27" t="s">
        <v>276</v>
      </c>
      <c r="L86" s="20"/>
    </row>
    <row r="87" spans="2:12" s="1" customFormat="1" ht="16.5" customHeight="1" x14ac:dyDescent="0.2">
      <c r="B87" s="33"/>
      <c r="E87" s="254" t="s">
        <v>9925</v>
      </c>
      <c r="F87" s="253"/>
      <c r="G87" s="253"/>
      <c r="H87" s="253"/>
      <c r="L87" s="33"/>
    </row>
    <row r="88" spans="2:12" s="1" customFormat="1" ht="12" customHeight="1" x14ac:dyDescent="0.2">
      <c r="B88" s="33"/>
      <c r="C88" s="27" t="s">
        <v>278</v>
      </c>
      <c r="L88" s="33"/>
    </row>
    <row r="89" spans="2:12" s="1" customFormat="1" ht="16.5" customHeight="1" x14ac:dyDescent="0.2">
      <c r="B89" s="33"/>
      <c r="E89" s="220" t="str">
        <f>E11</f>
        <v>D.2-IO 01.1 - Přeložka VO, rušené VO</v>
      </c>
      <c r="F89" s="253"/>
      <c r="G89" s="253"/>
      <c r="H89" s="253"/>
      <c r="L89" s="33"/>
    </row>
    <row r="90" spans="2:12" s="1" customFormat="1" ht="6.95" customHeight="1" x14ac:dyDescent="0.2">
      <c r="B90" s="33"/>
      <c r="L90" s="33"/>
    </row>
    <row r="91" spans="2:12" s="1" customFormat="1" ht="12" customHeight="1" x14ac:dyDescent="0.2">
      <c r="B91" s="33"/>
      <c r="C91" s="27" t="s">
        <v>22</v>
      </c>
      <c r="F91" s="25" t="str">
        <f>F14</f>
        <v xml:space="preserve"> </v>
      </c>
      <c r="I91" s="27" t="s">
        <v>24</v>
      </c>
      <c r="J91" s="53">
        <f>IF(J14="","",J14)</f>
        <v>45961</v>
      </c>
      <c r="L91" s="33"/>
    </row>
    <row r="92" spans="2:12" s="1" customFormat="1" ht="6.95" customHeight="1" x14ac:dyDescent="0.2">
      <c r="B92" s="33"/>
      <c r="L92" s="33"/>
    </row>
    <row r="93" spans="2:12" s="1" customFormat="1" ht="15.2" customHeight="1" x14ac:dyDescent="0.2">
      <c r="B93" s="33"/>
      <c r="C93" s="27" t="s">
        <v>29</v>
      </c>
      <c r="F93" s="25" t="str">
        <f>E17</f>
        <v>KRÁLOVÉHRADECKÝ KRAJ</v>
      </c>
      <c r="I93" s="27" t="s">
        <v>35</v>
      </c>
      <c r="J93" s="31" t="str">
        <f>E23</f>
        <v>KANIA a.s.</v>
      </c>
      <c r="L93" s="33"/>
    </row>
    <row r="94" spans="2:12" s="1" customFormat="1" ht="15.2" customHeight="1" x14ac:dyDescent="0.2">
      <c r="B94" s="33"/>
      <c r="C94" s="27" t="s">
        <v>33</v>
      </c>
      <c r="F94" s="25" t="str">
        <f>IF(E20="","",E20)</f>
        <v>Vyplň údaj</v>
      </c>
      <c r="I94" s="27" t="s">
        <v>38</v>
      </c>
      <c r="J94" s="31" t="str">
        <f>E26</f>
        <v xml:space="preserve"> </v>
      </c>
      <c r="L94" s="33"/>
    </row>
    <row r="95" spans="2:12" s="1" customFormat="1" ht="10.35" customHeight="1" x14ac:dyDescent="0.2">
      <c r="B95" s="33"/>
      <c r="L95" s="33"/>
    </row>
    <row r="96" spans="2:12" s="1" customFormat="1" ht="29.25" customHeight="1" x14ac:dyDescent="0.2">
      <c r="B96" s="33"/>
      <c r="C96" s="106" t="s">
        <v>281</v>
      </c>
      <c r="D96" s="98"/>
      <c r="E96" s="98"/>
      <c r="F96" s="98"/>
      <c r="G96" s="98"/>
      <c r="H96" s="98"/>
      <c r="I96" s="98"/>
      <c r="J96" s="107" t="s">
        <v>282</v>
      </c>
      <c r="K96" s="98"/>
      <c r="L96" s="33"/>
    </row>
    <row r="97" spans="2:47" s="1" customFormat="1" ht="10.35" customHeight="1" x14ac:dyDescent="0.2">
      <c r="B97" s="33"/>
      <c r="L97" s="33"/>
    </row>
    <row r="98" spans="2:47" s="1" customFormat="1" ht="22.9" customHeight="1" x14ac:dyDescent="0.2">
      <c r="B98" s="33"/>
      <c r="C98" s="108" t="s">
        <v>283</v>
      </c>
      <c r="J98" s="67">
        <f>J122</f>
        <v>0</v>
      </c>
      <c r="L98" s="33"/>
      <c r="AU98" s="17" t="s">
        <v>284</v>
      </c>
    </row>
    <row r="99" spans="2:47" s="8" customFormat="1" ht="24.95" customHeight="1" x14ac:dyDescent="0.2">
      <c r="B99" s="109"/>
      <c r="D99" s="110" t="s">
        <v>6692</v>
      </c>
      <c r="E99" s="111"/>
      <c r="F99" s="111"/>
      <c r="G99" s="111"/>
      <c r="H99" s="111"/>
      <c r="I99" s="111"/>
      <c r="J99" s="112">
        <f>J123</f>
        <v>0</v>
      </c>
      <c r="L99" s="109"/>
    </row>
    <row r="100" spans="2:47" s="8" customFormat="1" ht="24.95" customHeight="1" x14ac:dyDescent="0.2">
      <c r="B100" s="109"/>
      <c r="D100" s="110" t="s">
        <v>9927</v>
      </c>
      <c r="E100" s="111"/>
      <c r="F100" s="111"/>
      <c r="G100" s="111"/>
      <c r="H100" s="111"/>
      <c r="I100" s="111"/>
      <c r="J100" s="112">
        <f>J135</f>
        <v>0</v>
      </c>
      <c r="L100" s="109"/>
    </row>
    <row r="101" spans="2:47" s="1" customFormat="1" ht="21.75" customHeight="1" x14ac:dyDescent="0.2">
      <c r="B101" s="33"/>
      <c r="L101" s="33"/>
    </row>
    <row r="102" spans="2:47" s="1" customFormat="1" ht="6.95" customHeight="1" x14ac:dyDescent="0.2">
      <c r="B102" s="45"/>
      <c r="C102" s="46"/>
      <c r="D102" s="46"/>
      <c r="E102" s="46"/>
      <c r="F102" s="46"/>
      <c r="G102" s="46"/>
      <c r="H102" s="46"/>
      <c r="I102" s="46"/>
      <c r="J102" s="46"/>
      <c r="K102" s="46"/>
      <c r="L102" s="33"/>
    </row>
    <row r="106" spans="2:47" s="1" customFormat="1" ht="6.95" customHeight="1" x14ac:dyDescent="0.2">
      <c r="B106" s="47"/>
      <c r="C106" s="48"/>
      <c r="D106" s="48"/>
      <c r="E106" s="48"/>
      <c r="F106" s="48"/>
      <c r="G106" s="48"/>
      <c r="H106" s="48"/>
      <c r="I106" s="48"/>
      <c r="J106" s="48"/>
      <c r="K106" s="48"/>
      <c r="L106" s="33"/>
    </row>
    <row r="107" spans="2:47" s="1" customFormat="1" ht="24.95" customHeight="1" x14ac:dyDescent="0.2">
      <c r="B107" s="33"/>
      <c r="C107" s="21" t="s">
        <v>294</v>
      </c>
      <c r="L107" s="33"/>
    </row>
    <row r="108" spans="2:47" s="1" customFormat="1" ht="6.95" customHeight="1" x14ac:dyDescent="0.2">
      <c r="B108" s="33"/>
      <c r="L108" s="33"/>
    </row>
    <row r="109" spans="2:47" s="1" customFormat="1" ht="12" customHeight="1" x14ac:dyDescent="0.2">
      <c r="B109" s="33"/>
      <c r="C109" s="27" t="s">
        <v>16</v>
      </c>
      <c r="L109" s="33"/>
    </row>
    <row r="110" spans="2:47" s="1" customFormat="1" ht="16.5" customHeight="1" x14ac:dyDescent="0.2">
      <c r="B110" s="33"/>
      <c r="E110" s="254" t="str">
        <f>E7</f>
        <v>OBLASTNÍ NEMOCNICE JIČÍN PAVILON PSYCHIATRIE</v>
      </c>
      <c r="F110" s="255"/>
      <c r="G110" s="255"/>
      <c r="H110" s="255"/>
      <c r="L110" s="33"/>
    </row>
    <row r="111" spans="2:47" ht="12" customHeight="1" x14ac:dyDescent="0.2">
      <c r="B111" s="20"/>
      <c r="C111" s="27" t="s">
        <v>276</v>
      </c>
      <c r="L111" s="20"/>
    </row>
    <row r="112" spans="2:47" s="1" customFormat="1" ht="16.5" customHeight="1" x14ac:dyDescent="0.2">
      <c r="B112" s="33"/>
      <c r="E112" s="254" t="s">
        <v>9925</v>
      </c>
      <c r="F112" s="253"/>
      <c r="G112" s="253"/>
      <c r="H112" s="253"/>
      <c r="L112" s="33"/>
    </row>
    <row r="113" spans="2:65" s="1" customFormat="1" ht="12" customHeight="1" x14ac:dyDescent="0.2">
      <c r="B113" s="33"/>
      <c r="C113" s="27" t="s">
        <v>278</v>
      </c>
      <c r="L113" s="33"/>
    </row>
    <row r="114" spans="2:65" s="1" customFormat="1" ht="16.5" customHeight="1" x14ac:dyDescent="0.2">
      <c r="B114" s="33"/>
      <c r="E114" s="220" t="str">
        <f>E11</f>
        <v>D.2-IO 01.1 - Přeložka VO, rušené VO</v>
      </c>
      <c r="F114" s="253"/>
      <c r="G114" s="253"/>
      <c r="H114" s="253"/>
      <c r="L114" s="33"/>
    </row>
    <row r="115" spans="2:65" s="1" customFormat="1" ht="6.95" customHeight="1" x14ac:dyDescent="0.2">
      <c r="B115" s="33"/>
      <c r="L115" s="33"/>
    </row>
    <row r="116" spans="2:65" s="1" customFormat="1" ht="12" customHeight="1" x14ac:dyDescent="0.2">
      <c r="B116" s="33"/>
      <c r="C116" s="27" t="s">
        <v>22</v>
      </c>
      <c r="F116" s="25" t="str">
        <f>F14</f>
        <v xml:space="preserve"> </v>
      </c>
      <c r="I116" s="27" t="s">
        <v>24</v>
      </c>
      <c r="J116" s="53">
        <f>IF(J14="","",J14)</f>
        <v>45961</v>
      </c>
      <c r="L116" s="33"/>
    </row>
    <row r="117" spans="2:65" s="1" customFormat="1" ht="6.95" customHeight="1" x14ac:dyDescent="0.2">
      <c r="B117" s="33"/>
      <c r="L117" s="33"/>
    </row>
    <row r="118" spans="2:65" s="1" customFormat="1" ht="15.2" customHeight="1" x14ac:dyDescent="0.2">
      <c r="B118" s="33"/>
      <c r="C118" s="27" t="s">
        <v>29</v>
      </c>
      <c r="F118" s="25" t="str">
        <f>E17</f>
        <v>KRÁLOVÉHRADECKÝ KRAJ</v>
      </c>
      <c r="I118" s="27" t="s">
        <v>35</v>
      </c>
      <c r="J118" s="31" t="str">
        <f>E23</f>
        <v>KANIA a.s.</v>
      </c>
      <c r="L118" s="33"/>
    </row>
    <row r="119" spans="2:65" s="1" customFormat="1" ht="15.2" customHeight="1" x14ac:dyDescent="0.2">
      <c r="B119" s="33"/>
      <c r="C119" s="27" t="s">
        <v>33</v>
      </c>
      <c r="F119" s="25" t="str">
        <f>IF(E20="","",E20)</f>
        <v>Vyplň údaj</v>
      </c>
      <c r="I119" s="27" t="s">
        <v>38</v>
      </c>
      <c r="J119" s="31" t="str">
        <f>E26</f>
        <v xml:space="preserve"> </v>
      </c>
      <c r="L119" s="33"/>
    </row>
    <row r="120" spans="2:65" s="1" customFormat="1" ht="10.35" customHeight="1" x14ac:dyDescent="0.2">
      <c r="B120" s="33"/>
      <c r="L120" s="33"/>
    </row>
    <row r="121" spans="2:65" s="10" customFormat="1" ht="29.25" customHeight="1" x14ac:dyDescent="0.2">
      <c r="B121" s="117"/>
      <c r="C121" s="118" t="s">
        <v>295</v>
      </c>
      <c r="D121" s="119" t="s">
        <v>66</v>
      </c>
      <c r="E121" s="119" t="s">
        <v>62</v>
      </c>
      <c r="F121" s="119" t="s">
        <v>63</v>
      </c>
      <c r="G121" s="119" t="s">
        <v>296</v>
      </c>
      <c r="H121" s="119" t="s">
        <v>297</v>
      </c>
      <c r="I121" s="119" t="s">
        <v>298</v>
      </c>
      <c r="J121" s="119" t="s">
        <v>282</v>
      </c>
      <c r="K121" s="120" t="s">
        <v>299</v>
      </c>
      <c r="L121" s="117"/>
      <c r="M121" s="60" t="s">
        <v>1</v>
      </c>
      <c r="N121" s="61" t="s">
        <v>45</v>
      </c>
      <c r="O121" s="61" t="s">
        <v>300</v>
      </c>
      <c r="P121" s="61" t="s">
        <v>301</v>
      </c>
      <c r="Q121" s="61" t="s">
        <v>302</v>
      </c>
      <c r="R121" s="61" t="s">
        <v>303</v>
      </c>
      <c r="S121" s="61" t="s">
        <v>304</v>
      </c>
      <c r="T121" s="62" t="s">
        <v>305</v>
      </c>
    </row>
    <row r="122" spans="2:65" s="1" customFormat="1" ht="22.9" customHeight="1" x14ac:dyDescent="0.25">
      <c r="B122" s="33"/>
      <c r="C122" s="65" t="s">
        <v>306</v>
      </c>
      <c r="J122" s="121">
        <f>BK122</f>
        <v>0</v>
      </c>
      <c r="L122" s="33"/>
      <c r="M122" s="63"/>
      <c r="N122" s="54"/>
      <c r="O122" s="54"/>
      <c r="P122" s="122">
        <f>P123+P135</f>
        <v>0</v>
      </c>
      <c r="Q122" s="54"/>
      <c r="R122" s="122">
        <f>R123+R135</f>
        <v>0</v>
      </c>
      <c r="S122" s="54"/>
      <c r="T122" s="123">
        <f>T123+T135</f>
        <v>0</v>
      </c>
      <c r="AT122" s="17" t="s">
        <v>80</v>
      </c>
      <c r="AU122" s="17" t="s">
        <v>284</v>
      </c>
      <c r="BK122" s="124">
        <f>BK123+BK135</f>
        <v>0</v>
      </c>
    </row>
    <row r="123" spans="2:65" s="11" customFormat="1" ht="25.9" customHeight="1" x14ac:dyDescent="0.2">
      <c r="B123" s="125"/>
      <c r="D123" s="126" t="s">
        <v>80</v>
      </c>
      <c r="E123" s="127" t="s">
        <v>534</v>
      </c>
      <c r="F123" s="127" t="s">
        <v>6704</v>
      </c>
      <c r="I123" s="128"/>
      <c r="J123" s="129">
        <f>BK123</f>
        <v>0</v>
      </c>
      <c r="L123" s="125"/>
      <c r="M123" s="130"/>
      <c r="P123" s="131">
        <f>SUM(P124:P134)</f>
        <v>0</v>
      </c>
      <c r="R123" s="131">
        <f>SUM(R124:R134)</f>
        <v>0</v>
      </c>
      <c r="T123" s="132">
        <f>SUM(T124:T134)</f>
        <v>0</v>
      </c>
      <c r="AR123" s="126" t="s">
        <v>88</v>
      </c>
      <c r="AT123" s="133" t="s">
        <v>80</v>
      </c>
      <c r="AU123" s="133" t="s">
        <v>81</v>
      </c>
      <c r="AY123" s="126" t="s">
        <v>309</v>
      </c>
      <c r="BK123" s="134">
        <f>SUM(BK124:BK134)</f>
        <v>0</v>
      </c>
    </row>
    <row r="124" spans="2:65" s="1" customFormat="1" ht="16.5" customHeight="1" x14ac:dyDescent="0.2">
      <c r="B124" s="137"/>
      <c r="C124" s="138" t="s">
        <v>88</v>
      </c>
      <c r="D124" s="138" t="s">
        <v>311</v>
      </c>
      <c r="E124" s="139" t="s">
        <v>9928</v>
      </c>
      <c r="F124" s="140" t="s">
        <v>9929</v>
      </c>
      <c r="G124" s="141" t="s">
        <v>434</v>
      </c>
      <c r="H124" s="142">
        <v>65</v>
      </c>
      <c r="I124" s="143"/>
      <c r="J124" s="144">
        <f>ROUND(I124*H124,2)</f>
        <v>0</v>
      </c>
      <c r="K124" s="140" t="s">
        <v>366</v>
      </c>
      <c r="L124" s="33"/>
      <c r="M124" s="145" t="s">
        <v>1</v>
      </c>
      <c r="N124" s="146" t="s">
        <v>46</v>
      </c>
      <c r="P124" s="147">
        <f>O124*H124</f>
        <v>0</v>
      </c>
      <c r="Q124" s="147">
        <v>0</v>
      </c>
      <c r="R124" s="147">
        <f>Q124*H124</f>
        <v>0</v>
      </c>
      <c r="S124" s="147">
        <v>0</v>
      </c>
      <c r="T124" s="148">
        <f>S124*H124</f>
        <v>0</v>
      </c>
      <c r="AR124" s="149" t="s">
        <v>120</v>
      </c>
      <c r="AT124" s="149" t="s">
        <v>311</v>
      </c>
      <c r="AU124" s="149" t="s">
        <v>88</v>
      </c>
      <c r="AY124" s="17" t="s">
        <v>309</v>
      </c>
      <c r="BE124" s="150">
        <f>IF(N124="základní",J124,0)</f>
        <v>0</v>
      </c>
      <c r="BF124" s="150">
        <f>IF(N124="snížená",J124,0)</f>
        <v>0</v>
      </c>
      <c r="BG124" s="150">
        <f>IF(N124="zákl. přenesená",J124,0)</f>
        <v>0</v>
      </c>
      <c r="BH124" s="150">
        <f>IF(N124="sníž. přenesená",J124,0)</f>
        <v>0</v>
      </c>
      <c r="BI124" s="150">
        <f>IF(N124="nulová",J124,0)</f>
        <v>0</v>
      </c>
      <c r="BJ124" s="17" t="s">
        <v>88</v>
      </c>
      <c r="BK124" s="150">
        <f>ROUND(I124*H124,2)</f>
        <v>0</v>
      </c>
      <c r="BL124" s="17" t="s">
        <v>120</v>
      </c>
      <c r="BM124" s="149" t="s">
        <v>90</v>
      </c>
    </row>
    <row r="125" spans="2:65" s="1" customFormat="1" ht="21.75" customHeight="1" x14ac:dyDescent="0.2">
      <c r="B125" s="137"/>
      <c r="C125" s="138" t="s">
        <v>90</v>
      </c>
      <c r="D125" s="138" t="s">
        <v>311</v>
      </c>
      <c r="E125" s="139" t="s">
        <v>9930</v>
      </c>
      <c r="F125" s="140" t="s">
        <v>9931</v>
      </c>
      <c r="G125" s="141" t="s">
        <v>2702</v>
      </c>
      <c r="H125" s="142">
        <v>3</v>
      </c>
      <c r="I125" s="143"/>
      <c r="J125" s="144">
        <f>ROUND(I125*H125,2)</f>
        <v>0</v>
      </c>
      <c r="K125" s="140" t="s">
        <v>366</v>
      </c>
      <c r="L125" s="33"/>
      <c r="M125" s="145" t="s">
        <v>1</v>
      </c>
      <c r="N125" s="146" t="s">
        <v>46</v>
      </c>
      <c r="P125" s="147">
        <f>O125*H125</f>
        <v>0</v>
      </c>
      <c r="Q125" s="147">
        <v>0</v>
      </c>
      <c r="R125" s="147">
        <f>Q125*H125</f>
        <v>0</v>
      </c>
      <c r="S125" s="147">
        <v>0</v>
      </c>
      <c r="T125" s="148">
        <f>S125*H125</f>
        <v>0</v>
      </c>
      <c r="AR125" s="149" t="s">
        <v>120</v>
      </c>
      <c r="AT125" s="149" t="s">
        <v>311</v>
      </c>
      <c r="AU125" s="149" t="s">
        <v>88</v>
      </c>
      <c r="AY125" s="17" t="s">
        <v>309</v>
      </c>
      <c r="BE125" s="150">
        <f>IF(N125="základní",J125,0)</f>
        <v>0</v>
      </c>
      <c r="BF125" s="150">
        <f>IF(N125="snížená",J125,0)</f>
        <v>0</v>
      </c>
      <c r="BG125" s="150">
        <f>IF(N125="zákl. přenesená",J125,0)</f>
        <v>0</v>
      </c>
      <c r="BH125" s="150">
        <f>IF(N125="sníž. přenesená",J125,0)</f>
        <v>0</v>
      </c>
      <c r="BI125" s="150">
        <f>IF(N125="nulová",J125,0)</f>
        <v>0</v>
      </c>
      <c r="BJ125" s="17" t="s">
        <v>88</v>
      </c>
      <c r="BK125" s="150">
        <f>ROUND(I125*H125,2)</f>
        <v>0</v>
      </c>
      <c r="BL125" s="17" t="s">
        <v>120</v>
      </c>
      <c r="BM125" s="149" t="s">
        <v>120</v>
      </c>
    </row>
    <row r="126" spans="2:65" s="1" customFormat="1" ht="24.2" customHeight="1" x14ac:dyDescent="0.2">
      <c r="B126" s="137"/>
      <c r="C126" s="138" t="s">
        <v>101</v>
      </c>
      <c r="D126" s="138" t="s">
        <v>311</v>
      </c>
      <c r="E126" s="139" t="s">
        <v>9932</v>
      </c>
      <c r="F126" s="140" t="s">
        <v>9933</v>
      </c>
      <c r="G126" s="141" t="s">
        <v>1</v>
      </c>
      <c r="H126" s="142">
        <v>0</v>
      </c>
      <c r="I126" s="143"/>
      <c r="J126" s="144">
        <f>ROUND(I126*H126,2)</f>
        <v>0</v>
      </c>
      <c r="K126" s="140" t="s">
        <v>366</v>
      </c>
      <c r="L126" s="33"/>
      <c r="M126" s="145" t="s">
        <v>1</v>
      </c>
      <c r="N126" s="146" t="s">
        <v>46</v>
      </c>
      <c r="P126" s="147">
        <f>O126*H126</f>
        <v>0</v>
      </c>
      <c r="Q126" s="147">
        <v>0</v>
      </c>
      <c r="R126" s="147">
        <f>Q126*H126</f>
        <v>0</v>
      </c>
      <c r="S126" s="147">
        <v>0</v>
      </c>
      <c r="T126" s="148">
        <f>S126*H126</f>
        <v>0</v>
      </c>
      <c r="AR126" s="149" t="s">
        <v>120</v>
      </c>
      <c r="AT126" s="149" t="s">
        <v>311</v>
      </c>
      <c r="AU126" s="149" t="s">
        <v>88</v>
      </c>
      <c r="AY126" s="17" t="s">
        <v>309</v>
      </c>
      <c r="BE126" s="150">
        <f>IF(N126="základní",J126,0)</f>
        <v>0</v>
      </c>
      <c r="BF126" s="150">
        <f>IF(N126="snížená",J126,0)</f>
        <v>0</v>
      </c>
      <c r="BG126" s="150">
        <f>IF(N126="zákl. přenesená",J126,0)</f>
        <v>0</v>
      </c>
      <c r="BH126" s="150">
        <f>IF(N126="sníž. přenesená",J126,0)</f>
        <v>0</v>
      </c>
      <c r="BI126" s="150">
        <f>IF(N126="nulová",J126,0)</f>
        <v>0</v>
      </c>
      <c r="BJ126" s="17" t="s">
        <v>88</v>
      </c>
      <c r="BK126" s="150">
        <f>ROUND(I126*H126,2)</f>
        <v>0</v>
      </c>
      <c r="BL126" s="17" t="s">
        <v>120</v>
      </c>
      <c r="BM126" s="149" t="s">
        <v>325</v>
      </c>
    </row>
    <row r="127" spans="2:65" s="1" customFormat="1" ht="16.5" customHeight="1" x14ac:dyDescent="0.2">
      <c r="B127" s="137"/>
      <c r="C127" s="138" t="s">
        <v>120</v>
      </c>
      <c r="D127" s="138" t="s">
        <v>311</v>
      </c>
      <c r="E127" s="139" t="s">
        <v>9934</v>
      </c>
      <c r="F127" s="140" t="s">
        <v>9935</v>
      </c>
      <c r="G127" s="141" t="s">
        <v>391</v>
      </c>
      <c r="H127" s="142">
        <v>0.15</v>
      </c>
      <c r="I127" s="143"/>
      <c r="J127" s="144">
        <f>ROUND(I127*H127,2)</f>
        <v>0</v>
      </c>
      <c r="K127" s="140" t="s">
        <v>315</v>
      </c>
      <c r="L127" s="33"/>
      <c r="M127" s="145" t="s">
        <v>1</v>
      </c>
      <c r="N127" s="146" t="s">
        <v>46</v>
      </c>
      <c r="P127" s="147">
        <f>O127*H127</f>
        <v>0</v>
      </c>
      <c r="Q127" s="147">
        <v>0</v>
      </c>
      <c r="R127" s="147">
        <f>Q127*H127</f>
        <v>0</v>
      </c>
      <c r="S127" s="147">
        <v>0</v>
      </c>
      <c r="T127" s="148">
        <f>S127*H127</f>
        <v>0</v>
      </c>
      <c r="AR127" s="149" t="s">
        <v>120</v>
      </c>
      <c r="AT127" s="149" t="s">
        <v>311</v>
      </c>
      <c r="AU127" s="149" t="s">
        <v>88</v>
      </c>
      <c r="AY127" s="17" t="s">
        <v>309</v>
      </c>
      <c r="BE127" s="150">
        <f>IF(N127="základní",J127,0)</f>
        <v>0</v>
      </c>
      <c r="BF127" s="150">
        <f>IF(N127="snížená",J127,0)</f>
        <v>0</v>
      </c>
      <c r="BG127" s="150">
        <f>IF(N127="zákl. přenesená",J127,0)</f>
        <v>0</v>
      </c>
      <c r="BH127" s="150">
        <f>IF(N127="sníž. přenesená",J127,0)</f>
        <v>0</v>
      </c>
      <c r="BI127" s="150">
        <f>IF(N127="nulová",J127,0)</f>
        <v>0</v>
      </c>
      <c r="BJ127" s="17" t="s">
        <v>88</v>
      </c>
      <c r="BK127" s="150">
        <f>ROUND(I127*H127,2)</f>
        <v>0</v>
      </c>
      <c r="BL127" s="17" t="s">
        <v>120</v>
      </c>
      <c r="BM127" s="149" t="s">
        <v>329</v>
      </c>
    </row>
    <row r="128" spans="2:65" s="1" customFormat="1" x14ac:dyDescent="0.2">
      <c r="B128" s="33"/>
      <c r="D128" s="151" t="s">
        <v>316</v>
      </c>
      <c r="F128" s="152" t="s">
        <v>9936</v>
      </c>
      <c r="I128" s="153"/>
      <c r="L128" s="33"/>
      <c r="M128" s="154"/>
      <c r="T128" s="57"/>
      <c r="AT128" s="17" t="s">
        <v>316</v>
      </c>
      <c r="AU128" s="17" t="s">
        <v>88</v>
      </c>
    </row>
    <row r="129" spans="2:65" s="1" customFormat="1" ht="16.5" customHeight="1" x14ac:dyDescent="0.2">
      <c r="B129" s="137"/>
      <c r="C129" s="138" t="s">
        <v>331</v>
      </c>
      <c r="D129" s="138" t="s">
        <v>311</v>
      </c>
      <c r="E129" s="139" t="s">
        <v>9934</v>
      </c>
      <c r="F129" s="140" t="s">
        <v>9935</v>
      </c>
      <c r="G129" s="141" t="s">
        <v>391</v>
      </c>
      <c r="H129" s="142">
        <v>3</v>
      </c>
      <c r="I129" s="143"/>
      <c r="J129" s="144">
        <f>ROUND(I129*H129,2)</f>
        <v>0</v>
      </c>
      <c r="K129" s="140" t="s">
        <v>315</v>
      </c>
      <c r="L129" s="33"/>
      <c r="M129" s="145" t="s">
        <v>1</v>
      </c>
      <c r="N129" s="146" t="s">
        <v>46</v>
      </c>
      <c r="P129" s="147">
        <f>O129*H129</f>
        <v>0</v>
      </c>
      <c r="Q129" s="147">
        <v>0</v>
      </c>
      <c r="R129" s="147">
        <f>Q129*H129</f>
        <v>0</v>
      </c>
      <c r="S129" s="147">
        <v>0</v>
      </c>
      <c r="T129" s="148">
        <f>S129*H129</f>
        <v>0</v>
      </c>
      <c r="AR129" s="149" t="s">
        <v>120</v>
      </c>
      <c r="AT129" s="149" t="s">
        <v>311</v>
      </c>
      <c r="AU129" s="149" t="s">
        <v>88</v>
      </c>
      <c r="AY129" s="17" t="s">
        <v>309</v>
      </c>
      <c r="BE129" s="150">
        <f>IF(N129="základní",J129,0)</f>
        <v>0</v>
      </c>
      <c r="BF129" s="150">
        <f>IF(N129="snížená",J129,0)</f>
        <v>0</v>
      </c>
      <c r="BG129" s="150">
        <f>IF(N129="zákl. přenesená",J129,0)</f>
        <v>0</v>
      </c>
      <c r="BH129" s="150">
        <f>IF(N129="sníž. přenesená",J129,0)</f>
        <v>0</v>
      </c>
      <c r="BI129" s="150">
        <f>IF(N129="nulová",J129,0)</f>
        <v>0</v>
      </c>
      <c r="BJ129" s="17" t="s">
        <v>88</v>
      </c>
      <c r="BK129" s="150">
        <f>ROUND(I129*H129,2)</f>
        <v>0</v>
      </c>
      <c r="BL129" s="17" t="s">
        <v>120</v>
      </c>
      <c r="BM129" s="149" t="s">
        <v>334</v>
      </c>
    </row>
    <row r="130" spans="2:65" s="1" customFormat="1" x14ac:dyDescent="0.2">
      <c r="B130" s="33"/>
      <c r="D130" s="151" t="s">
        <v>316</v>
      </c>
      <c r="F130" s="152" t="s">
        <v>9936</v>
      </c>
      <c r="I130" s="153"/>
      <c r="L130" s="33"/>
      <c r="M130" s="154"/>
      <c r="T130" s="57"/>
      <c r="AT130" s="17" t="s">
        <v>316</v>
      </c>
      <c r="AU130" s="17" t="s">
        <v>88</v>
      </c>
    </row>
    <row r="131" spans="2:65" s="1" customFormat="1" ht="16.5" customHeight="1" x14ac:dyDescent="0.2">
      <c r="B131" s="137"/>
      <c r="C131" s="138" t="s">
        <v>325</v>
      </c>
      <c r="D131" s="138" t="s">
        <v>311</v>
      </c>
      <c r="E131" s="139" t="s">
        <v>9937</v>
      </c>
      <c r="F131" s="140" t="s">
        <v>9938</v>
      </c>
      <c r="G131" s="141" t="s">
        <v>391</v>
      </c>
      <c r="H131" s="142">
        <v>0.15</v>
      </c>
      <c r="I131" s="143"/>
      <c r="J131" s="144">
        <f>ROUND(I131*H131,2)</f>
        <v>0</v>
      </c>
      <c r="K131" s="140" t="s">
        <v>315</v>
      </c>
      <c r="L131" s="33"/>
      <c r="M131" s="145" t="s">
        <v>1</v>
      </c>
      <c r="N131" s="146" t="s">
        <v>46</v>
      </c>
      <c r="P131" s="147">
        <f>O131*H131</f>
        <v>0</v>
      </c>
      <c r="Q131" s="147">
        <v>0</v>
      </c>
      <c r="R131" s="147">
        <f>Q131*H131</f>
        <v>0</v>
      </c>
      <c r="S131" s="147">
        <v>0</v>
      </c>
      <c r="T131" s="148">
        <f>S131*H131</f>
        <v>0</v>
      </c>
      <c r="AR131" s="149" t="s">
        <v>120</v>
      </c>
      <c r="AT131" s="149" t="s">
        <v>311</v>
      </c>
      <c r="AU131" s="149" t="s">
        <v>88</v>
      </c>
      <c r="AY131" s="17" t="s">
        <v>309</v>
      </c>
      <c r="BE131" s="150">
        <f>IF(N131="základní",J131,0)</f>
        <v>0</v>
      </c>
      <c r="BF131" s="150">
        <f>IF(N131="snížená",J131,0)</f>
        <v>0</v>
      </c>
      <c r="BG131" s="150">
        <f>IF(N131="zákl. přenesená",J131,0)</f>
        <v>0</v>
      </c>
      <c r="BH131" s="150">
        <f>IF(N131="sníž. přenesená",J131,0)</f>
        <v>0</v>
      </c>
      <c r="BI131" s="150">
        <f>IF(N131="nulová",J131,0)</f>
        <v>0</v>
      </c>
      <c r="BJ131" s="17" t="s">
        <v>88</v>
      </c>
      <c r="BK131" s="150">
        <f>ROUND(I131*H131,2)</f>
        <v>0</v>
      </c>
      <c r="BL131" s="17" t="s">
        <v>120</v>
      </c>
      <c r="BM131" s="149" t="s">
        <v>8</v>
      </c>
    </row>
    <row r="132" spans="2:65" s="1" customFormat="1" x14ac:dyDescent="0.2">
      <c r="B132" s="33"/>
      <c r="D132" s="151" t="s">
        <v>316</v>
      </c>
      <c r="F132" s="152" t="s">
        <v>9939</v>
      </c>
      <c r="I132" s="153"/>
      <c r="L132" s="33"/>
      <c r="M132" s="154"/>
      <c r="T132" s="57"/>
      <c r="AT132" s="17" t="s">
        <v>316</v>
      </c>
      <c r="AU132" s="17" t="s">
        <v>88</v>
      </c>
    </row>
    <row r="133" spans="2:65" s="1" customFormat="1" ht="24.2" customHeight="1" x14ac:dyDescent="0.2">
      <c r="B133" s="137"/>
      <c r="C133" s="138" t="s">
        <v>339</v>
      </c>
      <c r="D133" s="138" t="s">
        <v>311</v>
      </c>
      <c r="E133" s="139" t="s">
        <v>9940</v>
      </c>
      <c r="F133" s="140" t="s">
        <v>9941</v>
      </c>
      <c r="G133" s="141" t="s">
        <v>391</v>
      </c>
      <c r="H133" s="142">
        <v>0.15</v>
      </c>
      <c r="I133" s="143"/>
      <c r="J133" s="144">
        <f>ROUND(I133*H133,2)</f>
        <v>0</v>
      </c>
      <c r="K133" s="140" t="s">
        <v>315</v>
      </c>
      <c r="L133" s="33"/>
      <c r="M133" s="145" t="s">
        <v>1</v>
      </c>
      <c r="N133" s="146" t="s">
        <v>46</v>
      </c>
      <c r="P133" s="147">
        <f>O133*H133</f>
        <v>0</v>
      </c>
      <c r="Q133" s="147">
        <v>0</v>
      </c>
      <c r="R133" s="147">
        <f>Q133*H133</f>
        <v>0</v>
      </c>
      <c r="S133" s="147">
        <v>0</v>
      </c>
      <c r="T133" s="148">
        <f>S133*H133</f>
        <v>0</v>
      </c>
      <c r="AR133" s="149" t="s">
        <v>120</v>
      </c>
      <c r="AT133" s="149" t="s">
        <v>311</v>
      </c>
      <c r="AU133" s="149" t="s">
        <v>88</v>
      </c>
      <c r="AY133" s="17" t="s">
        <v>309</v>
      </c>
      <c r="BE133" s="150">
        <f>IF(N133="základní",J133,0)</f>
        <v>0</v>
      </c>
      <c r="BF133" s="150">
        <f>IF(N133="snížená",J133,0)</f>
        <v>0</v>
      </c>
      <c r="BG133" s="150">
        <f>IF(N133="zákl. přenesená",J133,0)</f>
        <v>0</v>
      </c>
      <c r="BH133" s="150">
        <f>IF(N133="sníž. přenesená",J133,0)</f>
        <v>0</v>
      </c>
      <c r="BI133" s="150">
        <f>IF(N133="nulová",J133,0)</f>
        <v>0</v>
      </c>
      <c r="BJ133" s="17" t="s">
        <v>88</v>
      </c>
      <c r="BK133" s="150">
        <f>ROUND(I133*H133,2)</f>
        <v>0</v>
      </c>
      <c r="BL133" s="17" t="s">
        <v>120</v>
      </c>
      <c r="BM133" s="149" t="s">
        <v>342</v>
      </c>
    </row>
    <row r="134" spans="2:65" s="1" customFormat="1" x14ac:dyDescent="0.2">
      <c r="B134" s="33"/>
      <c r="D134" s="151" t="s">
        <v>316</v>
      </c>
      <c r="F134" s="152" t="s">
        <v>9942</v>
      </c>
      <c r="I134" s="153"/>
      <c r="L134" s="33"/>
      <c r="M134" s="154"/>
      <c r="T134" s="57"/>
      <c r="AT134" s="17" t="s">
        <v>316</v>
      </c>
      <c r="AU134" s="17" t="s">
        <v>88</v>
      </c>
    </row>
    <row r="135" spans="2:65" s="11" customFormat="1" ht="25.9" customHeight="1" x14ac:dyDescent="0.2">
      <c r="B135" s="125"/>
      <c r="D135" s="126" t="s">
        <v>80</v>
      </c>
      <c r="E135" s="127" t="s">
        <v>6203</v>
      </c>
      <c r="F135" s="127" t="s">
        <v>9943</v>
      </c>
      <c r="I135" s="128"/>
      <c r="J135" s="129">
        <f>BK135</f>
        <v>0</v>
      </c>
      <c r="L135" s="125"/>
      <c r="M135" s="130"/>
      <c r="P135" s="131">
        <f>SUM(P136:P143)</f>
        <v>0</v>
      </c>
      <c r="R135" s="131">
        <f>SUM(R136:R143)</f>
        <v>0</v>
      </c>
      <c r="T135" s="132">
        <f>SUM(T136:T143)</f>
        <v>0</v>
      </c>
      <c r="AR135" s="126" t="s">
        <v>88</v>
      </c>
      <c r="AT135" s="133" t="s">
        <v>80</v>
      </c>
      <c r="AU135" s="133" t="s">
        <v>81</v>
      </c>
      <c r="AY135" s="126" t="s">
        <v>309</v>
      </c>
      <c r="BK135" s="134">
        <f>SUM(BK136:BK143)</f>
        <v>0</v>
      </c>
    </row>
    <row r="136" spans="2:65" s="1" customFormat="1" ht="24.2" customHeight="1" x14ac:dyDescent="0.2">
      <c r="B136" s="137"/>
      <c r="C136" s="138" t="s">
        <v>329</v>
      </c>
      <c r="D136" s="138" t="s">
        <v>311</v>
      </c>
      <c r="E136" s="139" t="s">
        <v>9932</v>
      </c>
      <c r="F136" s="140" t="s">
        <v>9933</v>
      </c>
      <c r="G136" s="141" t="s">
        <v>1</v>
      </c>
      <c r="H136" s="142">
        <v>0</v>
      </c>
      <c r="I136" s="143"/>
      <c r="J136" s="144">
        <f>ROUND(I136*H136,2)</f>
        <v>0</v>
      </c>
      <c r="K136" s="140" t="s">
        <v>366</v>
      </c>
      <c r="L136" s="33"/>
      <c r="M136" s="145" t="s">
        <v>1</v>
      </c>
      <c r="N136" s="146" t="s">
        <v>46</v>
      </c>
      <c r="P136" s="147">
        <f>O136*H136</f>
        <v>0</v>
      </c>
      <c r="Q136" s="147">
        <v>0</v>
      </c>
      <c r="R136" s="147">
        <f>Q136*H136</f>
        <v>0</v>
      </c>
      <c r="S136" s="147">
        <v>0</v>
      </c>
      <c r="T136" s="148">
        <f>S136*H136</f>
        <v>0</v>
      </c>
      <c r="AR136" s="149" t="s">
        <v>120</v>
      </c>
      <c r="AT136" s="149" t="s">
        <v>311</v>
      </c>
      <c r="AU136" s="149" t="s">
        <v>88</v>
      </c>
      <c r="AY136" s="17" t="s">
        <v>309</v>
      </c>
      <c r="BE136" s="150">
        <f>IF(N136="základní",J136,0)</f>
        <v>0</v>
      </c>
      <c r="BF136" s="150">
        <f>IF(N136="snížená",J136,0)</f>
        <v>0</v>
      </c>
      <c r="BG136" s="150">
        <f>IF(N136="zákl. přenesená",J136,0)</f>
        <v>0</v>
      </c>
      <c r="BH136" s="150">
        <f>IF(N136="sníž. přenesená",J136,0)</f>
        <v>0</v>
      </c>
      <c r="BI136" s="150">
        <f>IF(N136="nulová",J136,0)</f>
        <v>0</v>
      </c>
      <c r="BJ136" s="17" t="s">
        <v>88</v>
      </c>
      <c r="BK136" s="150">
        <f>ROUND(I136*H136,2)</f>
        <v>0</v>
      </c>
      <c r="BL136" s="17" t="s">
        <v>120</v>
      </c>
      <c r="BM136" s="149" t="s">
        <v>346</v>
      </c>
    </row>
    <row r="137" spans="2:65" s="1" customFormat="1" ht="16.5" customHeight="1" x14ac:dyDescent="0.2">
      <c r="B137" s="137"/>
      <c r="C137" s="138" t="s">
        <v>348</v>
      </c>
      <c r="D137" s="138" t="s">
        <v>311</v>
      </c>
      <c r="E137" s="139" t="s">
        <v>9944</v>
      </c>
      <c r="F137" s="140" t="s">
        <v>9945</v>
      </c>
      <c r="G137" s="141" t="s">
        <v>434</v>
      </c>
      <c r="H137" s="142">
        <v>63</v>
      </c>
      <c r="I137" s="143"/>
      <c r="J137" s="144">
        <f>ROUND(I137*H137,2)</f>
        <v>0</v>
      </c>
      <c r="K137" s="140" t="s">
        <v>315</v>
      </c>
      <c r="L137" s="33"/>
      <c r="M137" s="145" t="s">
        <v>1</v>
      </c>
      <c r="N137" s="146" t="s">
        <v>46</v>
      </c>
      <c r="P137" s="147">
        <f>O137*H137</f>
        <v>0</v>
      </c>
      <c r="Q137" s="147">
        <v>0</v>
      </c>
      <c r="R137" s="147">
        <f>Q137*H137</f>
        <v>0</v>
      </c>
      <c r="S137" s="147">
        <v>0</v>
      </c>
      <c r="T137" s="148">
        <f>S137*H137</f>
        <v>0</v>
      </c>
      <c r="AR137" s="149" t="s">
        <v>120</v>
      </c>
      <c r="AT137" s="149" t="s">
        <v>311</v>
      </c>
      <c r="AU137" s="149" t="s">
        <v>88</v>
      </c>
      <c r="AY137" s="17" t="s">
        <v>309</v>
      </c>
      <c r="BE137" s="150">
        <f>IF(N137="základní",J137,0)</f>
        <v>0</v>
      </c>
      <c r="BF137" s="150">
        <f>IF(N137="snížená",J137,0)</f>
        <v>0</v>
      </c>
      <c r="BG137" s="150">
        <f>IF(N137="zákl. přenesená",J137,0)</f>
        <v>0</v>
      </c>
      <c r="BH137" s="150">
        <f>IF(N137="sníž. přenesená",J137,0)</f>
        <v>0</v>
      </c>
      <c r="BI137" s="150">
        <f>IF(N137="nulová",J137,0)</f>
        <v>0</v>
      </c>
      <c r="BJ137" s="17" t="s">
        <v>88</v>
      </c>
      <c r="BK137" s="150">
        <f>ROUND(I137*H137,2)</f>
        <v>0</v>
      </c>
      <c r="BL137" s="17" t="s">
        <v>120</v>
      </c>
      <c r="BM137" s="149" t="s">
        <v>351</v>
      </c>
    </row>
    <row r="138" spans="2:65" s="1" customFormat="1" x14ac:dyDescent="0.2">
      <c r="B138" s="33"/>
      <c r="D138" s="151" t="s">
        <v>316</v>
      </c>
      <c r="F138" s="152" t="s">
        <v>9946</v>
      </c>
      <c r="I138" s="153"/>
      <c r="L138" s="33"/>
      <c r="M138" s="154"/>
      <c r="T138" s="57"/>
      <c r="AT138" s="17" t="s">
        <v>316</v>
      </c>
      <c r="AU138" s="17" t="s">
        <v>88</v>
      </c>
    </row>
    <row r="139" spans="2:65" s="1" customFormat="1" ht="16.5" customHeight="1" x14ac:dyDescent="0.2">
      <c r="B139" s="137"/>
      <c r="C139" s="138" t="s">
        <v>334</v>
      </c>
      <c r="D139" s="138" t="s">
        <v>311</v>
      </c>
      <c r="E139" s="139" t="s">
        <v>9947</v>
      </c>
      <c r="F139" s="140" t="s">
        <v>9948</v>
      </c>
      <c r="G139" s="141" t="s">
        <v>434</v>
      </c>
      <c r="H139" s="142">
        <v>63</v>
      </c>
      <c r="I139" s="143"/>
      <c r="J139" s="144">
        <f>ROUND(I139*H139,2)</f>
        <v>0</v>
      </c>
      <c r="K139" s="140" t="s">
        <v>315</v>
      </c>
      <c r="L139" s="33"/>
      <c r="M139" s="145" t="s">
        <v>1</v>
      </c>
      <c r="N139" s="146" t="s">
        <v>46</v>
      </c>
      <c r="P139" s="147">
        <f>O139*H139</f>
        <v>0</v>
      </c>
      <c r="Q139" s="147">
        <v>0</v>
      </c>
      <c r="R139" s="147">
        <f>Q139*H139</f>
        <v>0</v>
      </c>
      <c r="S139" s="147">
        <v>0</v>
      </c>
      <c r="T139" s="148">
        <f>S139*H139</f>
        <v>0</v>
      </c>
      <c r="AR139" s="149" t="s">
        <v>120</v>
      </c>
      <c r="AT139" s="149" t="s">
        <v>311</v>
      </c>
      <c r="AU139" s="149" t="s">
        <v>88</v>
      </c>
      <c r="AY139" s="17" t="s">
        <v>309</v>
      </c>
      <c r="BE139" s="150">
        <f>IF(N139="základní",J139,0)</f>
        <v>0</v>
      </c>
      <c r="BF139" s="150">
        <f>IF(N139="snížená",J139,0)</f>
        <v>0</v>
      </c>
      <c r="BG139" s="150">
        <f>IF(N139="zákl. přenesená",J139,0)</f>
        <v>0</v>
      </c>
      <c r="BH139" s="150">
        <f>IF(N139="sníž. přenesená",J139,0)</f>
        <v>0</v>
      </c>
      <c r="BI139" s="150">
        <f>IF(N139="nulová",J139,0)</f>
        <v>0</v>
      </c>
      <c r="BJ139" s="17" t="s">
        <v>88</v>
      </c>
      <c r="BK139" s="150">
        <f>ROUND(I139*H139,2)</f>
        <v>0</v>
      </c>
      <c r="BL139" s="17" t="s">
        <v>120</v>
      </c>
      <c r="BM139" s="149" t="s">
        <v>355</v>
      </c>
    </row>
    <row r="140" spans="2:65" s="1" customFormat="1" x14ac:dyDescent="0.2">
      <c r="B140" s="33"/>
      <c r="D140" s="151" t="s">
        <v>316</v>
      </c>
      <c r="F140" s="152" t="s">
        <v>9949</v>
      </c>
      <c r="I140" s="153"/>
      <c r="L140" s="33"/>
      <c r="M140" s="154"/>
      <c r="T140" s="57"/>
      <c r="AT140" s="17" t="s">
        <v>316</v>
      </c>
      <c r="AU140" s="17" t="s">
        <v>88</v>
      </c>
    </row>
    <row r="141" spans="2:65" s="1" customFormat="1" ht="16.5" customHeight="1" x14ac:dyDescent="0.2">
      <c r="B141" s="137"/>
      <c r="C141" s="138" t="s">
        <v>357</v>
      </c>
      <c r="D141" s="138" t="s">
        <v>311</v>
      </c>
      <c r="E141" s="139" t="s">
        <v>9950</v>
      </c>
      <c r="F141" s="140" t="s">
        <v>9951</v>
      </c>
      <c r="G141" s="141" t="s">
        <v>434</v>
      </c>
      <c r="H141" s="142">
        <v>63</v>
      </c>
      <c r="I141" s="143"/>
      <c r="J141" s="144">
        <f>ROUND(I141*H141,2)</f>
        <v>0</v>
      </c>
      <c r="K141" s="140" t="s">
        <v>315</v>
      </c>
      <c r="L141" s="33"/>
      <c r="M141" s="145" t="s">
        <v>1</v>
      </c>
      <c r="N141" s="146" t="s">
        <v>46</v>
      </c>
      <c r="P141" s="147">
        <f>O141*H141</f>
        <v>0</v>
      </c>
      <c r="Q141" s="147">
        <v>0</v>
      </c>
      <c r="R141" s="147">
        <f>Q141*H141</f>
        <v>0</v>
      </c>
      <c r="S141" s="147">
        <v>0</v>
      </c>
      <c r="T141" s="148">
        <f>S141*H141</f>
        <v>0</v>
      </c>
      <c r="AR141" s="149" t="s">
        <v>120</v>
      </c>
      <c r="AT141" s="149" t="s">
        <v>311</v>
      </c>
      <c r="AU141" s="149" t="s">
        <v>88</v>
      </c>
      <c r="AY141" s="17" t="s">
        <v>309</v>
      </c>
      <c r="BE141" s="150">
        <f>IF(N141="základní",J141,0)</f>
        <v>0</v>
      </c>
      <c r="BF141" s="150">
        <f>IF(N141="snížená",J141,0)</f>
        <v>0</v>
      </c>
      <c r="BG141" s="150">
        <f>IF(N141="zákl. přenesená",J141,0)</f>
        <v>0</v>
      </c>
      <c r="BH141" s="150">
        <f>IF(N141="sníž. přenesená",J141,0)</f>
        <v>0</v>
      </c>
      <c r="BI141" s="150">
        <f>IF(N141="nulová",J141,0)</f>
        <v>0</v>
      </c>
      <c r="BJ141" s="17" t="s">
        <v>88</v>
      </c>
      <c r="BK141" s="150">
        <f>ROUND(I141*H141,2)</f>
        <v>0</v>
      </c>
      <c r="BL141" s="17" t="s">
        <v>120</v>
      </c>
      <c r="BM141" s="149" t="s">
        <v>361</v>
      </c>
    </row>
    <row r="142" spans="2:65" s="1" customFormat="1" x14ac:dyDescent="0.2">
      <c r="B142" s="33"/>
      <c r="D142" s="151" t="s">
        <v>316</v>
      </c>
      <c r="F142" s="152" t="s">
        <v>9952</v>
      </c>
      <c r="I142" s="153"/>
      <c r="L142" s="33"/>
      <c r="M142" s="154"/>
      <c r="T142" s="57"/>
      <c r="AT142" s="17" t="s">
        <v>316</v>
      </c>
      <c r="AU142" s="17" t="s">
        <v>88</v>
      </c>
    </row>
    <row r="143" spans="2:65" s="1" customFormat="1" ht="16.5" customHeight="1" x14ac:dyDescent="0.2">
      <c r="B143" s="137"/>
      <c r="C143" s="138" t="s">
        <v>8</v>
      </c>
      <c r="D143" s="138" t="s">
        <v>311</v>
      </c>
      <c r="E143" s="139" t="s">
        <v>7211</v>
      </c>
      <c r="F143" s="140" t="s">
        <v>7212</v>
      </c>
      <c r="G143" s="141" t="s">
        <v>7213</v>
      </c>
      <c r="H143" s="142">
        <v>0.1</v>
      </c>
      <c r="I143" s="143"/>
      <c r="J143" s="144">
        <f>ROUND(I143*H143,2)</f>
        <v>0</v>
      </c>
      <c r="K143" s="140" t="s">
        <v>366</v>
      </c>
      <c r="L143" s="33"/>
      <c r="M143" s="171" t="s">
        <v>1</v>
      </c>
      <c r="N143" s="172" t="s">
        <v>46</v>
      </c>
      <c r="O143" s="173"/>
      <c r="P143" s="174">
        <f>O143*H143</f>
        <v>0</v>
      </c>
      <c r="Q143" s="174">
        <v>0</v>
      </c>
      <c r="R143" s="174">
        <f>Q143*H143</f>
        <v>0</v>
      </c>
      <c r="S143" s="174">
        <v>0</v>
      </c>
      <c r="T143" s="175">
        <f>S143*H143</f>
        <v>0</v>
      </c>
      <c r="AR143" s="149" t="s">
        <v>120</v>
      </c>
      <c r="AT143" s="149" t="s">
        <v>311</v>
      </c>
      <c r="AU143" s="149" t="s">
        <v>88</v>
      </c>
      <c r="AY143" s="17" t="s">
        <v>309</v>
      </c>
      <c r="BE143" s="150">
        <f>IF(N143="základní",J143,0)</f>
        <v>0</v>
      </c>
      <c r="BF143" s="150">
        <f>IF(N143="snížená",J143,0)</f>
        <v>0</v>
      </c>
      <c r="BG143" s="150">
        <f>IF(N143="zákl. přenesená",J143,0)</f>
        <v>0</v>
      </c>
      <c r="BH143" s="150">
        <f>IF(N143="sníž. přenesená",J143,0)</f>
        <v>0</v>
      </c>
      <c r="BI143" s="150">
        <f>IF(N143="nulová",J143,0)</f>
        <v>0</v>
      </c>
      <c r="BJ143" s="17" t="s">
        <v>88</v>
      </c>
      <c r="BK143" s="150">
        <f>ROUND(I143*H143,2)</f>
        <v>0</v>
      </c>
      <c r="BL143" s="17" t="s">
        <v>120</v>
      </c>
      <c r="BM143" s="149" t="s">
        <v>367</v>
      </c>
    </row>
    <row r="144" spans="2:65" s="1" customFormat="1" ht="6.95" customHeight="1" x14ac:dyDescent="0.2">
      <c r="B144" s="45"/>
      <c r="C144" s="46"/>
      <c r="D144" s="46"/>
      <c r="E144" s="46"/>
      <c r="F144" s="46"/>
      <c r="G144" s="46"/>
      <c r="H144" s="46"/>
      <c r="I144" s="46"/>
      <c r="J144" s="46"/>
      <c r="K144" s="46"/>
      <c r="L144" s="33"/>
    </row>
  </sheetData>
  <autoFilter ref="C121:K143" xr:uid="{00000000-0009-0000-0000-000027000000}"/>
  <mergeCells count="12">
    <mergeCell ref="E114:H114"/>
    <mergeCell ref="L2:V2"/>
    <mergeCell ref="E85:H85"/>
    <mergeCell ref="E87:H87"/>
    <mergeCell ref="E89:H89"/>
    <mergeCell ref="E110:H110"/>
    <mergeCell ref="E112:H112"/>
    <mergeCell ref="E7:H7"/>
    <mergeCell ref="E9:H9"/>
    <mergeCell ref="E11:H11"/>
    <mergeCell ref="E20:H20"/>
    <mergeCell ref="E29:H29"/>
  </mergeCells>
  <hyperlinks>
    <hyperlink ref="F128" r:id="rId1" xr:uid="{00000000-0004-0000-2700-000000000000}"/>
    <hyperlink ref="F130" r:id="rId2" xr:uid="{00000000-0004-0000-2700-000001000000}"/>
    <hyperlink ref="F132" r:id="rId3" xr:uid="{00000000-0004-0000-2700-000002000000}"/>
    <hyperlink ref="F134" r:id="rId4" xr:uid="{00000000-0004-0000-2700-000003000000}"/>
    <hyperlink ref="F138" r:id="rId5" xr:uid="{00000000-0004-0000-2700-000004000000}"/>
    <hyperlink ref="F140" r:id="rId6" xr:uid="{00000000-0004-0000-2700-000005000000}"/>
    <hyperlink ref="F142" r:id="rId7" xr:uid="{00000000-0004-0000-2700-000006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8"/>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B2:BM124"/>
  <sheetViews>
    <sheetView showGridLines="0" workbookViewId="0"/>
  </sheetViews>
  <sheetFormatPr defaultRowHeight="11.2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233" t="s">
        <v>5</v>
      </c>
      <c r="M2" s="234"/>
      <c r="N2" s="234"/>
      <c r="O2" s="234"/>
      <c r="P2" s="234"/>
      <c r="Q2" s="234"/>
      <c r="R2" s="234"/>
      <c r="S2" s="234"/>
      <c r="T2" s="234"/>
      <c r="U2" s="234"/>
      <c r="V2" s="234"/>
      <c r="AT2" s="17" t="s">
        <v>233</v>
      </c>
    </row>
    <row r="3" spans="2:46" ht="6.95" customHeight="1" x14ac:dyDescent="0.2">
      <c r="B3" s="18"/>
      <c r="C3" s="19"/>
      <c r="D3" s="19"/>
      <c r="E3" s="19"/>
      <c r="F3" s="19"/>
      <c r="G3" s="19"/>
      <c r="H3" s="19"/>
      <c r="I3" s="19"/>
      <c r="J3" s="19"/>
      <c r="K3" s="19"/>
      <c r="L3" s="20"/>
      <c r="AT3" s="17" t="s">
        <v>90</v>
      </c>
    </row>
    <row r="4" spans="2:46" ht="24.95" customHeight="1" x14ac:dyDescent="0.2">
      <c r="B4" s="20"/>
      <c r="D4" s="21" t="s">
        <v>275</v>
      </c>
      <c r="L4" s="20"/>
      <c r="M4" s="94" t="s">
        <v>10</v>
      </c>
      <c r="AT4" s="17" t="s">
        <v>3</v>
      </c>
    </row>
    <row r="5" spans="2:46" ht="6.95" customHeight="1" x14ac:dyDescent="0.2">
      <c r="B5" s="20"/>
      <c r="L5" s="20"/>
    </row>
    <row r="6" spans="2:46" ht="12" customHeight="1" x14ac:dyDescent="0.2">
      <c r="B6" s="20"/>
      <c r="D6" s="27" t="s">
        <v>16</v>
      </c>
      <c r="L6" s="20"/>
    </row>
    <row r="7" spans="2:46" ht="16.5" customHeight="1" x14ac:dyDescent="0.2">
      <c r="B7" s="20"/>
      <c r="E7" s="254" t="str">
        <f>'Rekapitulace stavby'!K6</f>
        <v>OBLASTNÍ NEMOCNICE JIČÍN PAVILON PSYCHIATRIE</v>
      </c>
      <c r="F7" s="255"/>
      <c r="G7" s="255"/>
      <c r="H7" s="255"/>
      <c r="L7" s="20"/>
    </row>
    <row r="8" spans="2:46" ht="12" customHeight="1" x14ac:dyDescent="0.2">
      <c r="B8" s="20"/>
      <c r="D8" s="27" t="s">
        <v>276</v>
      </c>
      <c r="L8" s="20"/>
    </row>
    <row r="9" spans="2:46" s="1" customFormat="1" ht="16.5" customHeight="1" x14ac:dyDescent="0.2">
      <c r="B9" s="33"/>
      <c r="E9" s="254" t="s">
        <v>9925</v>
      </c>
      <c r="F9" s="253"/>
      <c r="G9" s="253"/>
      <c r="H9" s="253"/>
      <c r="L9" s="33"/>
    </row>
    <row r="10" spans="2:46" s="1" customFormat="1" ht="12" customHeight="1" x14ac:dyDescent="0.2">
      <c r="B10" s="33"/>
      <c r="D10" s="27" t="s">
        <v>278</v>
      </c>
      <c r="L10" s="33"/>
    </row>
    <row r="11" spans="2:46" s="1" customFormat="1" ht="16.5" customHeight="1" x14ac:dyDescent="0.2">
      <c r="B11" s="33"/>
      <c r="E11" s="220" t="s">
        <v>9953</v>
      </c>
      <c r="F11" s="253"/>
      <c r="G11" s="253"/>
      <c r="H11" s="253"/>
      <c r="L11" s="33"/>
    </row>
    <row r="12" spans="2:46" s="1" customFormat="1" x14ac:dyDescent="0.2">
      <c r="B12" s="33"/>
      <c r="L12" s="33"/>
    </row>
    <row r="13" spans="2:46" s="1" customFormat="1" ht="12" customHeight="1" x14ac:dyDescent="0.2">
      <c r="B13" s="33"/>
      <c r="D13" s="27" t="s">
        <v>18</v>
      </c>
      <c r="F13" s="25" t="s">
        <v>1</v>
      </c>
      <c r="I13" s="27" t="s">
        <v>20</v>
      </c>
      <c r="J13" s="25" t="s">
        <v>1</v>
      </c>
      <c r="L13" s="33"/>
    </row>
    <row r="14" spans="2:46" s="1" customFormat="1" ht="12" customHeight="1" x14ac:dyDescent="0.2">
      <c r="B14" s="33"/>
      <c r="D14" s="27" t="s">
        <v>22</v>
      </c>
      <c r="F14" s="25" t="s">
        <v>23</v>
      </c>
      <c r="I14" s="27" t="s">
        <v>24</v>
      </c>
      <c r="J14" s="53">
        <f>'Rekapitulace stavby'!AN8</f>
        <v>45961</v>
      </c>
      <c r="L14" s="33"/>
    </row>
    <row r="15" spans="2:46" s="1" customFormat="1" ht="10.9" customHeight="1" x14ac:dyDescent="0.2">
      <c r="B15" s="33"/>
      <c r="L15" s="33"/>
    </row>
    <row r="16" spans="2:46" s="1" customFormat="1" ht="12" customHeight="1" x14ac:dyDescent="0.2">
      <c r="B16" s="33"/>
      <c r="D16" s="27" t="s">
        <v>29</v>
      </c>
      <c r="I16" s="27" t="s">
        <v>30</v>
      </c>
      <c r="J16" s="25" t="str">
        <f>IF('Rekapitulace stavby'!AN10="","",'Rekapitulace stavby'!AN10)</f>
        <v/>
      </c>
      <c r="L16" s="33"/>
    </row>
    <row r="17" spans="2:12" s="1" customFormat="1" ht="18" customHeight="1" x14ac:dyDescent="0.2">
      <c r="B17" s="33"/>
      <c r="E17" s="25" t="str">
        <f>IF('Rekapitulace stavby'!E11="","",'Rekapitulace stavby'!E11)</f>
        <v>KRÁLOVÉHRADECKÝ KRAJ</v>
      </c>
      <c r="I17" s="27" t="s">
        <v>32</v>
      </c>
      <c r="J17" s="25" t="str">
        <f>IF('Rekapitulace stavby'!AN11="","",'Rekapitulace stavby'!AN11)</f>
        <v/>
      </c>
      <c r="L17" s="33"/>
    </row>
    <row r="18" spans="2:12" s="1" customFormat="1" ht="6.95" customHeight="1" x14ac:dyDescent="0.2">
      <c r="B18" s="33"/>
      <c r="L18" s="33"/>
    </row>
    <row r="19" spans="2:12" s="1" customFormat="1" ht="12" customHeight="1" x14ac:dyDescent="0.2">
      <c r="B19" s="33"/>
      <c r="D19" s="27" t="s">
        <v>33</v>
      </c>
      <c r="I19" s="27" t="s">
        <v>30</v>
      </c>
      <c r="J19" s="28" t="str">
        <f>'Rekapitulace stavby'!AN13</f>
        <v>Vyplň údaj</v>
      </c>
      <c r="L19" s="33"/>
    </row>
    <row r="20" spans="2:12" s="1" customFormat="1" ht="18" customHeight="1" x14ac:dyDescent="0.2">
      <c r="B20" s="33"/>
      <c r="E20" s="256" t="str">
        <f>'Rekapitulace stavby'!E14</f>
        <v>Vyplň údaj</v>
      </c>
      <c r="F20" s="242"/>
      <c r="G20" s="242"/>
      <c r="H20" s="242"/>
      <c r="I20" s="27" t="s">
        <v>32</v>
      </c>
      <c r="J20" s="28" t="str">
        <f>'Rekapitulace stavby'!AN14</f>
        <v>Vyplň údaj</v>
      </c>
      <c r="L20" s="33"/>
    </row>
    <row r="21" spans="2:12" s="1" customFormat="1" ht="6.95" customHeight="1" x14ac:dyDescent="0.2">
      <c r="B21" s="33"/>
      <c r="L21" s="33"/>
    </row>
    <row r="22" spans="2:12" s="1" customFormat="1" ht="12" customHeight="1" x14ac:dyDescent="0.2">
      <c r="B22" s="33"/>
      <c r="D22" s="27" t="s">
        <v>35</v>
      </c>
      <c r="I22" s="27" t="s">
        <v>30</v>
      </c>
      <c r="J22" s="25" t="str">
        <f>IF('Rekapitulace stavby'!AN16="","",'Rekapitulace stavby'!AN16)</f>
        <v/>
      </c>
      <c r="L22" s="33"/>
    </row>
    <row r="23" spans="2:12" s="1" customFormat="1" ht="18" customHeight="1" x14ac:dyDescent="0.2">
      <c r="B23" s="33"/>
      <c r="E23" s="25" t="str">
        <f>IF('Rekapitulace stavby'!E17="","",'Rekapitulace stavby'!E17)</f>
        <v>KANIA a.s.</v>
      </c>
      <c r="I23" s="27" t="s">
        <v>32</v>
      </c>
      <c r="J23" s="25" t="str">
        <f>IF('Rekapitulace stavby'!AN17="","",'Rekapitulace stavby'!AN17)</f>
        <v/>
      </c>
      <c r="L23" s="33"/>
    </row>
    <row r="24" spans="2:12" s="1" customFormat="1" ht="6.95" customHeight="1" x14ac:dyDescent="0.2">
      <c r="B24" s="33"/>
      <c r="L24" s="33"/>
    </row>
    <row r="25" spans="2:12" s="1" customFormat="1" ht="12" customHeight="1" x14ac:dyDescent="0.2">
      <c r="B25" s="33"/>
      <c r="D25" s="27" t="s">
        <v>38</v>
      </c>
      <c r="I25" s="27" t="s">
        <v>30</v>
      </c>
      <c r="J25" s="25" t="str">
        <f>IF('Rekapitulace stavby'!AN19="","",'Rekapitulace stavby'!AN19)</f>
        <v/>
      </c>
      <c r="L25" s="33"/>
    </row>
    <row r="26" spans="2:12" s="1" customFormat="1" ht="18" customHeight="1" x14ac:dyDescent="0.2">
      <c r="B26" s="33"/>
      <c r="E26" s="25" t="str">
        <f>IF('Rekapitulace stavby'!E20="","",'Rekapitulace stavby'!E20)</f>
        <v xml:space="preserve"> </v>
      </c>
      <c r="I26" s="27" t="s">
        <v>32</v>
      </c>
      <c r="J26" s="25" t="str">
        <f>IF('Rekapitulace stavby'!AN20="","",'Rekapitulace stavby'!AN20)</f>
        <v/>
      </c>
      <c r="L26" s="33"/>
    </row>
    <row r="27" spans="2:12" s="1" customFormat="1" ht="6.95" customHeight="1" x14ac:dyDescent="0.2">
      <c r="B27" s="33"/>
      <c r="L27" s="33"/>
    </row>
    <row r="28" spans="2:12" s="1" customFormat="1" ht="12" customHeight="1" x14ac:dyDescent="0.2">
      <c r="B28" s="33"/>
      <c r="D28" s="27" t="s">
        <v>39</v>
      </c>
      <c r="L28" s="33"/>
    </row>
    <row r="29" spans="2:12" s="7" customFormat="1" ht="16.5" customHeight="1" x14ac:dyDescent="0.2">
      <c r="B29" s="95"/>
      <c r="E29" s="246" t="s">
        <v>1</v>
      </c>
      <c r="F29" s="246"/>
      <c r="G29" s="246"/>
      <c r="H29" s="246"/>
      <c r="L29" s="95"/>
    </row>
    <row r="30" spans="2:12" s="1" customFormat="1" ht="6.95" customHeight="1" x14ac:dyDescent="0.2">
      <c r="B30" s="33"/>
      <c r="L30" s="33"/>
    </row>
    <row r="31" spans="2:12" s="1" customFormat="1" ht="6.95" customHeight="1" x14ac:dyDescent="0.2">
      <c r="B31" s="33"/>
      <c r="D31" s="54"/>
      <c r="E31" s="54"/>
      <c r="F31" s="54"/>
      <c r="G31" s="54"/>
      <c r="H31" s="54"/>
      <c r="I31" s="54"/>
      <c r="J31" s="54"/>
      <c r="K31" s="54"/>
      <c r="L31" s="33"/>
    </row>
    <row r="32" spans="2:12" s="1" customFormat="1" ht="25.35" customHeight="1" x14ac:dyDescent="0.2">
      <c r="B32" s="33"/>
      <c r="D32" s="96" t="s">
        <v>41</v>
      </c>
      <c r="J32" s="67">
        <f>ROUND(J121, 2)</f>
        <v>0</v>
      </c>
      <c r="L32" s="33"/>
    </row>
    <row r="33" spans="2:12" s="1" customFormat="1" ht="6.95" customHeight="1" x14ac:dyDescent="0.2">
      <c r="B33" s="33"/>
      <c r="D33" s="54"/>
      <c r="E33" s="54"/>
      <c r="F33" s="54"/>
      <c r="G33" s="54"/>
      <c r="H33" s="54"/>
      <c r="I33" s="54"/>
      <c r="J33" s="54"/>
      <c r="K33" s="54"/>
      <c r="L33" s="33"/>
    </row>
    <row r="34" spans="2:12" s="1" customFormat="1" ht="14.45" customHeight="1" x14ac:dyDescent="0.2">
      <c r="B34" s="33"/>
      <c r="F34" s="36" t="s">
        <v>43</v>
      </c>
      <c r="I34" s="36" t="s">
        <v>42</v>
      </c>
      <c r="J34" s="36" t="s">
        <v>44</v>
      </c>
      <c r="L34" s="33"/>
    </row>
    <row r="35" spans="2:12" s="1" customFormat="1" ht="14.45" customHeight="1" x14ac:dyDescent="0.2">
      <c r="B35" s="33"/>
      <c r="D35" s="56" t="s">
        <v>45</v>
      </c>
      <c r="E35" s="27" t="s">
        <v>46</v>
      </c>
      <c r="F35" s="87">
        <f>ROUND((SUM(BE121:BE123)),  2)</f>
        <v>0</v>
      </c>
      <c r="I35" s="97">
        <v>0.21</v>
      </c>
      <c r="J35" s="87">
        <f>ROUND(((SUM(BE121:BE123))*I35),  2)</f>
        <v>0</v>
      </c>
      <c r="L35" s="33"/>
    </row>
    <row r="36" spans="2:12" s="1" customFormat="1" ht="14.45" customHeight="1" x14ac:dyDescent="0.2">
      <c r="B36" s="33"/>
      <c r="E36" s="27" t="s">
        <v>47</v>
      </c>
      <c r="F36" s="87">
        <f>ROUND((SUM(BF121:BF123)),  2)</f>
        <v>0</v>
      </c>
      <c r="I36" s="97">
        <v>0.12</v>
      </c>
      <c r="J36" s="87">
        <f>ROUND(((SUM(BF121:BF123))*I36),  2)</f>
        <v>0</v>
      </c>
      <c r="L36" s="33"/>
    </row>
    <row r="37" spans="2:12" s="1" customFormat="1" ht="14.45" hidden="1" customHeight="1" x14ac:dyDescent="0.2">
      <c r="B37" s="33"/>
      <c r="E37" s="27" t="s">
        <v>48</v>
      </c>
      <c r="F37" s="87">
        <f>ROUND((SUM(BG121:BG123)),  2)</f>
        <v>0</v>
      </c>
      <c r="I37" s="97">
        <v>0.21</v>
      </c>
      <c r="J37" s="87">
        <f>0</f>
        <v>0</v>
      </c>
      <c r="L37" s="33"/>
    </row>
    <row r="38" spans="2:12" s="1" customFormat="1" ht="14.45" hidden="1" customHeight="1" x14ac:dyDescent="0.2">
      <c r="B38" s="33"/>
      <c r="E38" s="27" t="s">
        <v>49</v>
      </c>
      <c r="F38" s="87">
        <f>ROUND((SUM(BH121:BH123)),  2)</f>
        <v>0</v>
      </c>
      <c r="I38" s="97">
        <v>0.12</v>
      </c>
      <c r="J38" s="87">
        <f>0</f>
        <v>0</v>
      </c>
      <c r="L38" s="33"/>
    </row>
    <row r="39" spans="2:12" s="1" customFormat="1" ht="14.45" hidden="1" customHeight="1" x14ac:dyDescent="0.2">
      <c r="B39" s="33"/>
      <c r="E39" s="27" t="s">
        <v>50</v>
      </c>
      <c r="F39" s="87">
        <f>ROUND((SUM(BI121:BI123)),  2)</f>
        <v>0</v>
      </c>
      <c r="I39" s="97">
        <v>0</v>
      </c>
      <c r="J39" s="87">
        <f>0</f>
        <v>0</v>
      </c>
      <c r="L39" s="33"/>
    </row>
    <row r="40" spans="2:12" s="1" customFormat="1" ht="6.95" customHeight="1" x14ac:dyDescent="0.2">
      <c r="B40" s="33"/>
      <c r="L40" s="33"/>
    </row>
    <row r="41" spans="2:12" s="1" customFormat="1" ht="25.35" customHeight="1" x14ac:dyDescent="0.2">
      <c r="B41" s="33"/>
      <c r="C41" s="98"/>
      <c r="D41" s="99" t="s">
        <v>51</v>
      </c>
      <c r="E41" s="58"/>
      <c r="F41" s="58"/>
      <c r="G41" s="100" t="s">
        <v>52</v>
      </c>
      <c r="H41" s="101" t="s">
        <v>53</v>
      </c>
      <c r="I41" s="58"/>
      <c r="J41" s="102">
        <f>SUM(J32:J39)</f>
        <v>0</v>
      </c>
      <c r="K41" s="103"/>
      <c r="L41" s="33"/>
    </row>
    <row r="42" spans="2:12" s="1" customFormat="1" ht="14.45" customHeight="1" x14ac:dyDescent="0.2">
      <c r="B42" s="33"/>
      <c r="L42" s="33"/>
    </row>
    <row r="43" spans="2:12" ht="14.45" customHeight="1" x14ac:dyDescent="0.2">
      <c r="B43" s="20"/>
      <c r="L43" s="20"/>
    </row>
    <row r="44" spans="2:12" ht="14.45" customHeight="1" x14ac:dyDescent="0.2">
      <c r="B44" s="20"/>
      <c r="L44" s="20"/>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33"/>
      <c r="D50" s="42" t="s">
        <v>54</v>
      </c>
      <c r="E50" s="43"/>
      <c r="F50" s="43"/>
      <c r="G50" s="42" t="s">
        <v>55</v>
      </c>
      <c r="H50" s="43"/>
      <c r="I50" s="43"/>
      <c r="J50" s="43"/>
      <c r="K50" s="43"/>
      <c r="L50" s="33"/>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2.75" x14ac:dyDescent="0.2">
      <c r="B61" s="33"/>
      <c r="D61" s="44" t="s">
        <v>56</v>
      </c>
      <c r="E61" s="35"/>
      <c r="F61" s="104" t="s">
        <v>57</v>
      </c>
      <c r="G61" s="44" t="s">
        <v>56</v>
      </c>
      <c r="H61" s="35"/>
      <c r="I61" s="35"/>
      <c r="J61" s="105" t="s">
        <v>57</v>
      </c>
      <c r="K61" s="35"/>
      <c r="L61" s="33"/>
    </row>
    <row r="62" spans="2:12" x14ac:dyDescent="0.2">
      <c r="B62" s="20"/>
      <c r="L62" s="20"/>
    </row>
    <row r="63" spans="2:12" x14ac:dyDescent="0.2">
      <c r="B63" s="20"/>
      <c r="L63" s="20"/>
    </row>
    <row r="64" spans="2:12" x14ac:dyDescent="0.2">
      <c r="B64" s="20"/>
      <c r="L64" s="20"/>
    </row>
    <row r="65" spans="2:12" s="1" customFormat="1" ht="12.75" x14ac:dyDescent="0.2">
      <c r="B65" s="33"/>
      <c r="D65" s="42" t="s">
        <v>58</v>
      </c>
      <c r="E65" s="43"/>
      <c r="F65" s="43"/>
      <c r="G65" s="42" t="s">
        <v>59</v>
      </c>
      <c r="H65" s="43"/>
      <c r="I65" s="43"/>
      <c r="J65" s="43"/>
      <c r="K65" s="43"/>
      <c r="L65" s="33"/>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2.75" x14ac:dyDescent="0.2">
      <c r="B76" s="33"/>
      <c r="D76" s="44" t="s">
        <v>56</v>
      </c>
      <c r="E76" s="35"/>
      <c r="F76" s="104" t="s">
        <v>57</v>
      </c>
      <c r="G76" s="44" t="s">
        <v>56</v>
      </c>
      <c r="H76" s="35"/>
      <c r="I76" s="35"/>
      <c r="J76" s="105" t="s">
        <v>57</v>
      </c>
      <c r="K76" s="35"/>
      <c r="L76" s="33"/>
    </row>
    <row r="77" spans="2:12" s="1" customFormat="1" ht="14.45" customHeight="1" x14ac:dyDescent="0.2">
      <c r="B77" s="45"/>
      <c r="C77" s="46"/>
      <c r="D77" s="46"/>
      <c r="E77" s="46"/>
      <c r="F77" s="46"/>
      <c r="G77" s="46"/>
      <c r="H77" s="46"/>
      <c r="I77" s="46"/>
      <c r="J77" s="46"/>
      <c r="K77" s="46"/>
      <c r="L77" s="33"/>
    </row>
    <row r="81" spans="2:12" s="1" customFormat="1" ht="6.95" customHeight="1" x14ac:dyDescent="0.2">
      <c r="B81" s="47"/>
      <c r="C81" s="48"/>
      <c r="D81" s="48"/>
      <c r="E81" s="48"/>
      <c r="F81" s="48"/>
      <c r="G81" s="48"/>
      <c r="H81" s="48"/>
      <c r="I81" s="48"/>
      <c r="J81" s="48"/>
      <c r="K81" s="48"/>
      <c r="L81" s="33"/>
    </row>
    <row r="82" spans="2:12" s="1" customFormat="1" ht="24.95" customHeight="1" x14ac:dyDescent="0.2">
      <c r="B82" s="33"/>
      <c r="C82" s="21" t="s">
        <v>280</v>
      </c>
      <c r="L82" s="33"/>
    </row>
    <row r="83" spans="2:12" s="1" customFormat="1" ht="6.95" customHeight="1" x14ac:dyDescent="0.2">
      <c r="B83" s="33"/>
      <c r="L83" s="33"/>
    </row>
    <row r="84" spans="2:12" s="1" customFormat="1" ht="12" customHeight="1" x14ac:dyDescent="0.2">
      <c r="B84" s="33"/>
      <c r="C84" s="27" t="s">
        <v>16</v>
      </c>
      <c r="L84" s="33"/>
    </row>
    <row r="85" spans="2:12" s="1" customFormat="1" ht="16.5" customHeight="1" x14ac:dyDescent="0.2">
      <c r="B85" s="33"/>
      <c r="E85" s="254" t="str">
        <f>E7</f>
        <v>OBLASTNÍ NEMOCNICE JIČÍN PAVILON PSYCHIATRIE</v>
      </c>
      <c r="F85" s="255"/>
      <c r="G85" s="255"/>
      <c r="H85" s="255"/>
      <c r="L85" s="33"/>
    </row>
    <row r="86" spans="2:12" ht="12" customHeight="1" x14ac:dyDescent="0.2">
      <c r="B86" s="20"/>
      <c r="C86" s="27" t="s">
        <v>276</v>
      </c>
      <c r="L86" s="20"/>
    </row>
    <row r="87" spans="2:12" s="1" customFormat="1" ht="16.5" customHeight="1" x14ac:dyDescent="0.2">
      <c r="B87" s="33"/>
      <c r="E87" s="254" t="s">
        <v>9925</v>
      </c>
      <c r="F87" s="253"/>
      <c r="G87" s="253"/>
      <c r="H87" s="253"/>
      <c r="L87" s="33"/>
    </row>
    <row r="88" spans="2:12" s="1" customFormat="1" ht="12" customHeight="1" x14ac:dyDescent="0.2">
      <c r="B88" s="33"/>
      <c r="C88" s="27" t="s">
        <v>278</v>
      </c>
      <c r="L88" s="33"/>
    </row>
    <row r="89" spans="2:12" s="1" customFormat="1" ht="16.5" customHeight="1" x14ac:dyDescent="0.2">
      <c r="B89" s="33"/>
      <c r="E89" s="220" t="str">
        <f>E11</f>
        <v>D.2-IO 01.2 - Přeložka NN, rušené NN</v>
      </c>
      <c r="F89" s="253"/>
      <c r="G89" s="253"/>
      <c r="H89" s="253"/>
      <c r="L89" s="33"/>
    </row>
    <row r="90" spans="2:12" s="1" customFormat="1" ht="6.95" customHeight="1" x14ac:dyDescent="0.2">
      <c r="B90" s="33"/>
      <c r="L90" s="33"/>
    </row>
    <row r="91" spans="2:12" s="1" customFormat="1" ht="12" customHeight="1" x14ac:dyDescent="0.2">
      <c r="B91" s="33"/>
      <c r="C91" s="27" t="s">
        <v>22</v>
      </c>
      <c r="F91" s="25" t="str">
        <f>F14</f>
        <v xml:space="preserve"> </v>
      </c>
      <c r="I91" s="27" t="s">
        <v>24</v>
      </c>
      <c r="J91" s="53">
        <f>IF(J14="","",J14)</f>
        <v>45961</v>
      </c>
      <c r="L91" s="33"/>
    </row>
    <row r="92" spans="2:12" s="1" customFormat="1" ht="6.95" customHeight="1" x14ac:dyDescent="0.2">
      <c r="B92" s="33"/>
      <c r="L92" s="33"/>
    </row>
    <row r="93" spans="2:12" s="1" customFormat="1" ht="15.2" customHeight="1" x14ac:dyDescent="0.2">
      <c r="B93" s="33"/>
      <c r="C93" s="27" t="s">
        <v>29</v>
      </c>
      <c r="F93" s="25" t="str">
        <f>E17</f>
        <v>KRÁLOVÉHRADECKÝ KRAJ</v>
      </c>
      <c r="I93" s="27" t="s">
        <v>35</v>
      </c>
      <c r="J93" s="31" t="str">
        <f>E23</f>
        <v>KANIA a.s.</v>
      </c>
      <c r="L93" s="33"/>
    </row>
    <row r="94" spans="2:12" s="1" customFormat="1" ht="15.2" customHeight="1" x14ac:dyDescent="0.2">
      <c r="B94" s="33"/>
      <c r="C94" s="27" t="s">
        <v>33</v>
      </c>
      <c r="F94" s="25" t="str">
        <f>IF(E20="","",E20)</f>
        <v>Vyplň údaj</v>
      </c>
      <c r="I94" s="27" t="s">
        <v>38</v>
      </c>
      <c r="J94" s="31" t="str">
        <f>E26</f>
        <v xml:space="preserve"> </v>
      </c>
      <c r="L94" s="33"/>
    </row>
    <row r="95" spans="2:12" s="1" customFormat="1" ht="10.35" customHeight="1" x14ac:dyDescent="0.2">
      <c r="B95" s="33"/>
      <c r="L95" s="33"/>
    </row>
    <row r="96" spans="2:12" s="1" customFormat="1" ht="29.25" customHeight="1" x14ac:dyDescent="0.2">
      <c r="B96" s="33"/>
      <c r="C96" s="106" t="s">
        <v>281</v>
      </c>
      <c r="D96" s="98"/>
      <c r="E96" s="98"/>
      <c r="F96" s="98"/>
      <c r="G96" s="98"/>
      <c r="H96" s="98"/>
      <c r="I96" s="98"/>
      <c r="J96" s="107" t="s">
        <v>282</v>
      </c>
      <c r="K96" s="98"/>
      <c r="L96" s="33"/>
    </row>
    <row r="97" spans="2:47" s="1" customFormat="1" ht="10.35" customHeight="1" x14ac:dyDescent="0.2">
      <c r="B97" s="33"/>
      <c r="L97" s="33"/>
    </row>
    <row r="98" spans="2:47" s="1" customFormat="1" ht="22.9" customHeight="1" x14ac:dyDescent="0.2">
      <c r="B98" s="33"/>
      <c r="C98" s="108" t="s">
        <v>283</v>
      </c>
      <c r="J98" s="67">
        <f>J121</f>
        <v>0</v>
      </c>
      <c r="L98" s="33"/>
      <c r="AU98" s="17" t="s">
        <v>284</v>
      </c>
    </row>
    <row r="99" spans="2:47" s="8" customFormat="1" ht="24.95" customHeight="1" x14ac:dyDescent="0.2">
      <c r="B99" s="109"/>
      <c r="D99" s="110" t="s">
        <v>9954</v>
      </c>
      <c r="E99" s="111"/>
      <c r="F99" s="111"/>
      <c r="G99" s="111"/>
      <c r="H99" s="111"/>
      <c r="I99" s="111"/>
      <c r="J99" s="112">
        <f>J122</f>
        <v>0</v>
      </c>
      <c r="L99" s="109"/>
    </row>
    <row r="100" spans="2:47" s="1" customFormat="1" ht="21.75" customHeight="1" x14ac:dyDescent="0.2">
      <c r="B100" s="33"/>
      <c r="L100" s="33"/>
    </row>
    <row r="101" spans="2:47" s="1" customFormat="1" ht="6.95" customHeight="1" x14ac:dyDescent="0.2">
      <c r="B101" s="45"/>
      <c r="C101" s="46"/>
      <c r="D101" s="46"/>
      <c r="E101" s="46"/>
      <c r="F101" s="46"/>
      <c r="G101" s="46"/>
      <c r="H101" s="46"/>
      <c r="I101" s="46"/>
      <c r="J101" s="46"/>
      <c r="K101" s="46"/>
      <c r="L101" s="33"/>
    </row>
    <row r="105" spans="2:47" s="1" customFormat="1" ht="6.95" customHeight="1" x14ac:dyDescent="0.2">
      <c r="B105" s="47"/>
      <c r="C105" s="48"/>
      <c r="D105" s="48"/>
      <c r="E105" s="48"/>
      <c r="F105" s="48"/>
      <c r="G105" s="48"/>
      <c r="H105" s="48"/>
      <c r="I105" s="48"/>
      <c r="J105" s="48"/>
      <c r="K105" s="48"/>
      <c r="L105" s="33"/>
    </row>
    <row r="106" spans="2:47" s="1" customFormat="1" ht="24.95" customHeight="1" x14ac:dyDescent="0.2">
      <c r="B106" s="33"/>
      <c r="C106" s="21" t="s">
        <v>294</v>
      </c>
      <c r="L106" s="33"/>
    </row>
    <row r="107" spans="2:47" s="1" customFormat="1" ht="6.95" customHeight="1" x14ac:dyDescent="0.2">
      <c r="B107" s="33"/>
      <c r="L107" s="33"/>
    </row>
    <row r="108" spans="2:47" s="1" customFormat="1" ht="12" customHeight="1" x14ac:dyDescent="0.2">
      <c r="B108" s="33"/>
      <c r="C108" s="27" t="s">
        <v>16</v>
      </c>
      <c r="L108" s="33"/>
    </row>
    <row r="109" spans="2:47" s="1" customFormat="1" ht="16.5" customHeight="1" x14ac:dyDescent="0.2">
      <c r="B109" s="33"/>
      <c r="E109" s="254" t="str">
        <f>E7</f>
        <v>OBLASTNÍ NEMOCNICE JIČÍN PAVILON PSYCHIATRIE</v>
      </c>
      <c r="F109" s="255"/>
      <c r="G109" s="255"/>
      <c r="H109" s="255"/>
      <c r="L109" s="33"/>
    </row>
    <row r="110" spans="2:47" ht="12" customHeight="1" x14ac:dyDescent="0.2">
      <c r="B110" s="20"/>
      <c r="C110" s="27" t="s">
        <v>276</v>
      </c>
      <c r="L110" s="20"/>
    </row>
    <row r="111" spans="2:47" s="1" customFormat="1" ht="16.5" customHeight="1" x14ac:dyDescent="0.2">
      <c r="B111" s="33"/>
      <c r="E111" s="254" t="s">
        <v>9925</v>
      </c>
      <c r="F111" s="253"/>
      <c r="G111" s="253"/>
      <c r="H111" s="253"/>
      <c r="L111" s="33"/>
    </row>
    <row r="112" spans="2:47" s="1" customFormat="1" ht="12" customHeight="1" x14ac:dyDescent="0.2">
      <c r="B112" s="33"/>
      <c r="C112" s="27" t="s">
        <v>278</v>
      </c>
      <c r="L112" s="33"/>
    </row>
    <row r="113" spans="2:65" s="1" customFormat="1" ht="16.5" customHeight="1" x14ac:dyDescent="0.2">
      <c r="B113" s="33"/>
      <c r="E113" s="220" t="str">
        <f>E11</f>
        <v>D.2-IO 01.2 - Přeložka NN, rušené NN</v>
      </c>
      <c r="F113" s="253"/>
      <c r="G113" s="253"/>
      <c r="H113" s="253"/>
      <c r="L113" s="33"/>
    </row>
    <row r="114" spans="2:65" s="1" customFormat="1" ht="6.95" customHeight="1" x14ac:dyDescent="0.2">
      <c r="B114" s="33"/>
      <c r="L114" s="33"/>
    </row>
    <row r="115" spans="2:65" s="1" customFormat="1" ht="12" customHeight="1" x14ac:dyDescent="0.2">
      <c r="B115" s="33"/>
      <c r="C115" s="27" t="s">
        <v>22</v>
      </c>
      <c r="F115" s="25" t="str">
        <f>F14</f>
        <v xml:space="preserve"> </v>
      </c>
      <c r="I115" s="27" t="s">
        <v>24</v>
      </c>
      <c r="J115" s="53">
        <f>IF(J14="","",J14)</f>
        <v>45961</v>
      </c>
      <c r="L115" s="33"/>
    </row>
    <row r="116" spans="2:65" s="1" customFormat="1" ht="6.95" customHeight="1" x14ac:dyDescent="0.2">
      <c r="B116" s="33"/>
      <c r="L116" s="33"/>
    </row>
    <row r="117" spans="2:65" s="1" customFormat="1" ht="15.2" customHeight="1" x14ac:dyDescent="0.2">
      <c r="B117" s="33"/>
      <c r="C117" s="27" t="s">
        <v>29</v>
      </c>
      <c r="F117" s="25" t="str">
        <f>E17</f>
        <v>KRÁLOVÉHRADECKÝ KRAJ</v>
      </c>
      <c r="I117" s="27" t="s">
        <v>35</v>
      </c>
      <c r="J117" s="31" t="str">
        <f>E23</f>
        <v>KANIA a.s.</v>
      </c>
      <c r="L117" s="33"/>
    </row>
    <row r="118" spans="2:65" s="1" customFormat="1" ht="15.2" customHeight="1" x14ac:dyDescent="0.2">
      <c r="B118" s="33"/>
      <c r="C118" s="27" t="s">
        <v>33</v>
      </c>
      <c r="F118" s="25" t="str">
        <f>IF(E20="","",E20)</f>
        <v>Vyplň údaj</v>
      </c>
      <c r="I118" s="27" t="s">
        <v>38</v>
      </c>
      <c r="J118" s="31" t="str">
        <f>E26</f>
        <v xml:space="preserve"> </v>
      </c>
      <c r="L118" s="33"/>
    </row>
    <row r="119" spans="2:65" s="1" customFormat="1" ht="10.35" customHeight="1" x14ac:dyDescent="0.2">
      <c r="B119" s="33"/>
      <c r="L119" s="33"/>
    </row>
    <row r="120" spans="2:65" s="10" customFormat="1" ht="29.25" customHeight="1" x14ac:dyDescent="0.2">
      <c r="B120" s="117"/>
      <c r="C120" s="118" t="s">
        <v>295</v>
      </c>
      <c r="D120" s="119" t="s">
        <v>66</v>
      </c>
      <c r="E120" s="119" t="s">
        <v>62</v>
      </c>
      <c r="F120" s="119" t="s">
        <v>63</v>
      </c>
      <c r="G120" s="119" t="s">
        <v>296</v>
      </c>
      <c r="H120" s="119" t="s">
        <v>297</v>
      </c>
      <c r="I120" s="119" t="s">
        <v>298</v>
      </c>
      <c r="J120" s="119" t="s">
        <v>282</v>
      </c>
      <c r="K120" s="120" t="s">
        <v>299</v>
      </c>
      <c r="L120" s="117"/>
      <c r="M120" s="60" t="s">
        <v>1</v>
      </c>
      <c r="N120" s="61" t="s">
        <v>45</v>
      </c>
      <c r="O120" s="61" t="s">
        <v>300</v>
      </c>
      <c r="P120" s="61" t="s">
        <v>301</v>
      </c>
      <c r="Q120" s="61" t="s">
        <v>302</v>
      </c>
      <c r="R120" s="61" t="s">
        <v>303</v>
      </c>
      <c r="S120" s="61" t="s">
        <v>304</v>
      </c>
      <c r="T120" s="62" t="s">
        <v>305</v>
      </c>
    </row>
    <row r="121" spans="2:65" s="1" customFormat="1" ht="22.9" customHeight="1" x14ac:dyDescent="0.25">
      <c r="B121" s="33"/>
      <c r="C121" s="65" t="s">
        <v>306</v>
      </c>
      <c r="J121" s="121">
        <f>BK121</f>
        <v>0</v>
      </c>
      <c r="L121" s="33"/>
      <c r="M121" s="63"/>
      <c r="N121" s="54"/>
      <c r="O121" s="54"/>
      <c r="P121" s="122">
        <f>P122</f>
        <v>0</v>
      </c>
      <c r="Q121" s="54"/>
      <c r="R121" s="122">
        <f>R122</f>
        <v>0</v>
      </c>
      <c r="S121" s="54"/>
      <c r="T121" s="123">
        <f>T122</f>
        <v>0</v>
      </c>
      <c r="AT121" s="17" t="s">
        <v>80</v>
      </c>
      <c r="AU121" s="17" t="s">
        <v>284</v>
      </c>
      <c r="BK121" s="124">
        <f>BK122</f>
        <v>0</v>
      </c>
    </row>
    <row r="122" spans="2:65" s="11" customFormat="1" ht="25.9" customHeight="1" x14ac:dyDescent="0.2">
      <c r="B122" s="125"/>
      <c r="D122" s="126" t="s">
        <v>80</v>
      </c>
      <c r="E122" s="127" t="s">
        <v>8647</v>
      </c>
      <c r="F122" s="127" t="s">
        <v>9955</v>
      </c>
      <c r="I122" s="128"/>
      <c r="J122" s="129">
        <f>BK122</f>
        <v>0</v>
      </c>
      <c r="L122" s="125"/>
      <c r="M122" s="130"/>
      <c r="P122" s="131">
        <f>P123</f>
        <v>0</v>
      </c>
      <c r="R122" s="131">
        <f>R123</f>
        <v>0</v>
      </c>
      <c r="T122" s="132">
        <f>T123</f>
        <v>0</v>
      </c>
      <c r="AR122" s="126" t="s">
        <v>120</v>
      </c>
      <c r="AT122" s="133" t="s">
        <v>80</v>
      </c>
      <c r="AU122" s="133" t="s">
        <v>81</v>
      </c>
      <c r="AY122" s="126" t="s">
        <v>309</v>
      </c>
      <c r="BK122" s="134">
        <f>BK123</f>
        <v>0</v>
      </c>
    </row>
    <row r="123" spans="2:65" s="1" customFormat="1" ht="16.5" customHeight="1" x14ac:dyDescent="0.2">
      <c r="B123" s="137"/>
      <c r="C123" s="138" t="s">
        <v>88</v>
      </c>
      <c r="D123" s="138" t="s">
        <v>311</v>
      </c>
      <c r="E123" s="139" t="s">
        <v>9710</v>
      </c>
      <c r="F123" s="140" t="s">
        <v>9956</v>
      </c>
      <c r="G123" s="141" t="s">
        <v>4346</v>
      </c>
      <c r="H123" s="142">
        <v>1</v>
      </c>
      <c r="I123" s="143"/>
      <c r="J123" s="144">
        <f>ROUND(I123*H123,2)</f>
        <v>0</v>
      </c>
      <c r="K123" s="140" t="s">
        <v>1</v>
      </c>
      <c r="L123" s="33"/>
      <c r="M123" s="171" t="s">
        <v>1</v>
      </c>
      <c r="N123" s="172" t="s">
        <v>46</v>
      </c>
      <c r="O123" s="173"/>
      <c r="P123" s="174">
        <f>O123*H123</f>
        <v>0</v>
      </c>
      <c r="Q123" s="174">
        <v>0</v>
      </c>
      <c r="R123" s="174">
        <f>Q123*H123</f>
        <v>0</v>
      </c>
      <c r="S123" s="174">
        <v>0</v>
      </c>
      <c r="T123" s="175">
        <f>S123*H123</f>
        <v>0</v>
      </c>
      <c r="AR123" s="149" t="s">
        <v>8651</v>
      </c>
      <c r="AT123" s="149" t="s">
        <v>311</v>
      </c>
      <c r="AU123" s="149" t="s">
        <v>88</v>
      </c>
      <c r="AY123" s="17" t="s">
        <v>309</v>
      </c>
      <c r="BE123" s="150">
        <f>IF(N123="základní",J123,0)</f>
        <v>0</v>
      </c>
      <c r="BF123" s="150">
        <f>IF(N123="snížená",J123,0)</f>
        <v>0</v>
      </c>
      <c r="BG123" s="150">
        <f>IF(N123="zákl. přenesená",J123,0)</f>
        <v>0</v>
      </c>
      <c r="BH123" s="150">
        <f>IF(N123="sníž. přenesená",J123,0)</f>
        <v>0</v>
      </c>
      <c r="BI123" s="150">
        <f>IF(N123="nulová",J123,0)</f>
        <v>0</v>
      </c>
      <c r="BJ123" s="17" t="s">
        <v>88</v>
      </c>
      <c r="BK123" s="150">
        <f>ROUND(I123*H123,2)</f>
        <v>0</v>
      </c>
      <c r="BL123" s="17" t="s">
        <v>8651</v>
      </c>
      <c r="BM123" s="149" t="s">
        <v>90</v>
      </c>
    </row>
    <row r="124" spans="2:65" s="1" customFormat="1" ht="6.95" customHeight="1" x14ac:dyDescent="0.2">
      <c r="B124" s="45"/>
      <c r="C124" s="46"/>
      <c r="D124" s="46"/>
      <c r="E124" s="46"/>
      <c r="F124" s="46"/>
      <c r="G124" s="46"/>
      <c r="H124" s="46"/>
      <c r="I124" s="46"/>
      <c r="J124" s="46"/>
      <c r="K124" s="46"/>
      <c r="L124" s="33"/>
    </row>
  </sheetData>
  <autoFilter ref="C120:K123" xr:uid="{00000000-0009-0000-0000-000028000000}"/>
  <mergeCells count="12">
    <mergeCell ref="E113:H113"/>
    <mergeCell ref="L2:V2"/>
    <mergeCell ref="E85:H85"/>
    <mergeCell ref="E87:H87"/>
    <mergeCell ref="E89:H89"/>
    <mergeCell ref="E109:H109"/>
    <mergeCell ref="E111:H111"/>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B2:BM316"/>
  <sheetViews>
    <sheetView showGridLines="0" workbookViewId="0"/>
  </sheetViews>
  <sheetFormatPr defaultRowHeight="11.2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233" t="s">
        <v>5</v>
      </c>
      <c r="M2" s="234"/>
      <c r="N2" s="234"/>
      <c r="O2" s="234"/>
      <c r="P2" s="234"/>
      <c r="Q2" s="234"/>
      <c r="R2" s="234"/>
      <c r="S2" s="234"/>
      <c r="T2" s="234"/>
      <c r="U2" s="234"/>
      <c r="V2" s="234"/>
      <c r="AT2" s="17" t="s">
        <v>238</v>
      </c>
    </row>
    <row r="3" spans="2:46" ht="6.95" customHeight="1" x14ac:dyDescent="0.2">
      <c r="B3" s="18"/>
      <c r="C3" s="19"/>
      <c r="D3" s="19"/>
      <c r="E3" s="19"/>
      <c r="F3" s="19"/>
      <c r="G3" s="19"/>
      <c r="H3" s="19"/>
      <c r="I3" s="19"/>
      <c r="J3" s="19"/>
      <c r="K3" s="19"/>
      <c r="L3" s="20"/>
      <c r="AT3" s="17" t="s">
        <v>90</v>
      </c>
    </row>
    <row r="4" spans="2:46" ht="24.95" customHeight="1" x14ac:dyDescent="0.2">
      <c r="B4" s="20"/>
      <c r="D4" s="21" t="s">
        <v>275</v>
      </c>
      <c r="L4" s="20"/>
      <c r="M4" s="94" t="s">
        <v>10</v>
      </c>
      <c r="AT4" s="17" t="s">
        <v>3</v>
      </c>
    </row>
    <row r="5" spans="2:46" ht="6.95" customHeight="1" x14ac:dyDescent="0.2">
      <c r="B5" s="20"/>
      <c r="L5" s="20"/>
    </row>
    <row r="6" spans="2:46" ht="12" customHeight="1" x14ac:dyDescent="0.2">
      <c r="B6" s="20"/>
      <c r="D6" s="27" t="s">
        <v>16</v>
      </c>
      <c r="L6" s="20"/>
    </row>
    <row r="7" spans="2:46" ht="16.5" customHeight="1" x14ac:dyDescent="0.2">
      <c r="B7" s="20"/>
      <c r="E7" s="254" t="str">
        <f>'Rekapitulace stavby'!K6</f>
        <v>OBLASTNÍ NEMOCNICE JIČÍN PAVILON PSYCHIATRIE</v>
      </c>
      <c r="F7" s="255"/>
      <c r="G7" s="255"/>
      <c r="H7" s="255"/>
      <c r="L7" s="20"/>
    </row>
    <row r="8" spans="2:46" ht="12" customHeight="1" x14ac:dyDescent="0.2">
      <c r="B8" s="20"/>
      <c r="D8" s="27" t="s">
        <v>276</v>
      </c>
      <c r="L8" s="20"/>
    </row>
    <row r="9" spans="2:46" s="1" customFormat="1" ht="16.5" customHeight="1" x14ac:dyDescent="0.2">
      <c r="B9" s="33"/>
      <c r="E9" s="254" t="s">
        <v>9957</v>
      </c>
      <c r="F9" s="253"/>
      <c r="G9" s="253"/>
      <c r="H9" s="253"/>
      <c r="L9" s="33"/>
    </row>
    <row r="10" spans="2:46" s="1" customFormat="1" ht="12" customHeight="1" x14ac:dyDescent="0.2">
      <c r="B10" s="33"/>
      <c r="D10" s="27" t="s">
        <v>278</v>
      </c>
      <c r="L10" s="33"/>
    </row>
    <row r="11" spans="2:46" s="1" customFormat="1" ht="16.5" customHeight="1" x14ac:dyDescent="0.2">
      <c r="B11" s="33"/>
      <c r="E11" s="220" t="s">
        <v>9958</v>
      </c>
      <c r="F11" s="253"/>
      <c r="G11" s="253"/>
      <c r="H11" s="253"/>
      <c r="L11" s="33"/>
    </row>
    <row r="12" spans="2:46" s="1" customFormat="1" x14ac:dyDescent="0.2">
      <c r="B12" s="33"/>
      <c r="L12" s="33"/>
    </row>
    <row r="13" spans="2:46" s="1" customFormat="1" ht="12" customHeight="1" x14ac:dyDescent="0.2">
      <c r="B13" s="33"/>
      <c r="D13" s="27" t="s">
        <v>18</v>
      </c>
      <c r="F13" s="25" t="s">
        <v>1</v>
      </c>
      <c r="I13" s="27" t="s">
        <v>20</v>
      </c>
      <c r="J13" s="25" t="s">
        <v>1</v>
      </c>
      <c r="L13" s="33"/>
    </row>
    <row r="14" spans="2:46" s="1" customFormat="1" ht="12" customHeight="1" x14ac:dyDescent="0.2">
      <c r="B14" s="33"/>
      <c r="D14" s="27" t="s">
        <v>22</v>
      </c>
      <c r="F14" s="25" t="s">
        <v>23</v>
      </c>
      <c r="I14" s="27" t="s">
        <v>24</v>
      </c>
      <c r="J14" s="53">
        <f>'Rekapitulace stavby'!AN8</f>
        <v>45961</v>
      </c>
      <c r="L14" s="33"/>
    </row>
    <row r="15" spans="2:46" s="1" customFormat="1" ht="10.9" customHeight="1" x14ac:dyDescent="0.2">
      <c r="B15" s="33"/>
      <c r="L15" s="33"/>
    </row>
    <row r="16" spans="2:46" s="1" customFormat="1" ht="12" customHeight="1" x14ac:dyDescent="0.2">
      <c r="B16" s="33"/>
      <c r="D16" s="27" t="s">
        <v>29</v>
      </c>
      <c r="I16" s="27" t="s">
        <v>30</v>
      </c>
      <c r="J16" s="25" t="str">
        <f>IF('Rekapitulace stavby'!AN10="","",'Rekapitulace stavby'!AN10)</f>
        <v/>
      </c>
      <c r="L16" s="33"/>
    </row>
    <row r="17" spans="2:12" s="1" customFormat="1" ht="18" customHeight="1" x14ac:dyDescent="0.2">
      <c r="B17" s="33"/>
      <c r="E17" s="25" t="str">
        <f>IF('Rekapitulace stavby'!E11="","",'Rekapitulace stavby'!E11)</f>
        <v>KRÁLOVÉHRADECKÝ KRAJ</v>
      </c>
      <c r="I17" s="27" t="s">
        <v>32</v>
      </c>
      <c r="J17" s="25" t="str">
        <f>IF('Rekapitulace stavby'!AN11="","",'Rekapitulace stavby'!AN11)</f>
        <v/>
      </c>
      <c r="L17" s="33"/>
    </row>
    <row r="18" spans="2:12" s="1" customFormat="1" ht="6.95" customHeight="1" x14ac:dyDescent="0.2">
      <c r="B18" s="33"/>
      <c r="L18" s="33"/>
    </row>
    <row r="19" spans="2:12" s="1" customFormat="1" ht="12" customHeight="1" x14ac:dyDescent="0.2">
      <c r="B19" s="33"/>
      <c r="D19" s="27" t="s">
        <v>33</v>
      </c>
      <c r="I19" s="27" t="s">
        <v>30</v>
      </c>
      <c r="J19" s="28" t="str">
        <f>'Rekapitulace stavby'!AN13</f>
        <v>Vyplň údaj</v>
      </c>
      <c r="L19" s="33"/>
    </row>
    <row r="20" spans="2:12" s="1" customFormat="1" ht="18" customHeight="1" x14ac:dyDescent="0.2">
      <c r="B20" s="33"/>
      <c r="E20" s="256" t="str">
        <f>'Rekapitulace stavby'!E14</f>
        <v>Vyplň údaj</v>
      </c>
      <c r="F20" s="242"/>
      <c r="G20" s="242"/>
      <c r="H20" s="242"/>
      <c r="I20" s="27" t="s">
        <v>32</v>
      </c>
      <c r="J20" s="28" t="str">
        <f>'Rekapitulace stavby'!AN14</f>
        <v>Vyplň údaj</v>
      </c>
      <c r="L20" s="33"/>
    </row>
    <row r="21" spans="2:12" s="1" customFormat="1" ht="6.95" customHeight="1" x14ac:dyDescent="0.2">
      <c r="B21" s="33"/>
      <c r="L21" s="33"/>
    </row>
    <row r="22" spans="2:12" s="1" customFormat="1" ht="12" customHeight="1" x14ac:dyDescent="0.2">
      <c r="B22" s="33"/>
      <c r="D22" s="27" t="s">
        <v>35</v>
      </c>
      <c r="I22" s="27" t="s">
        <v>30</v>
      </c>
      <c r="J22" s="25" t="str">
        <f>IF('Rekapitulace stavby'!AN16="","",'Rekapitulace stavby'!AN16)</f>
        <v/>
      </c>
      <c r="L22" s="33"/>
    </row>
    <row r="23" spans="2:12" s="1" customFormat="1" ht="18" customHeight="1" x14ac:dyDescent="0.2">
      <c r="B23" s="33"/>
      <c r="E23" s="25" t="str">
        <f>IF('Rekapitulace stavby'!E17="","",'Rekapitulace stavby'!E17)</f>
        <v>KANIA a.s.</v>
      </c>
      <c r="I23" s="27" t="s">
        <v>32</v>
      </c>
      <c r="J23" s="25" t="str">
        <f>IF('Rekapitulace stavby'!AN17="","",'Rekapitulace stavby'!AN17)</f>
        <v/>
      </c>
      <c r="L23" s="33"/>
    </row>
    <row r="24" spans="2:12" s="1" customFormat="1" ht="6.95" customHeight="1" x14ac:dyDescent="0.2">
      <c r="B24" s="33"/>
      <c r="L24" s="33"/>
    </row>
    <row r="25" spans="2:12" s="1" customFormat="1" ht="12" customHeight="1" x14ac:dyDescent="0.2">
      <c r="B25" s="33"/>
      <c r="D25" s="27" t="s">
        <v>38</v>
      </c>
      <c r="I25" s="27" t="s">
        <v>30</v>
      </c>
      <c r="J25" s="25" t="str">
        <f>IF('Rekapitulace stavby'!AN19="","",'Rekapitulace stavby'!AN19)</f>
        <v/>
      </c>
      <c r="L25" s="33"/>
    </row>
    <row r="26" spans="2:12" s="1" customFormat="1" ht="18" customHeight="1" x14ac:dyDescent="0.2">
      <c r="B26" s="33"/>
      <c r="E26" s="25" t="str">
        <f>IF('Rekapitulace stavby'!E20="","",'Rekapitulace stavby'!E20)</f>
        <v xml:space="preserve"> </v>
      </c>
      <c r="I26" s="27" t="s">
        <v>32</v>
      </c>
      <c r="J26" s="25" t="str">
        <f>IF('Rekapitulace stavby'!AN20="","",'Rekapitulace stavby'!AN20)</f>
        <v/>
      </c>
      <c r="L26" s="33"/>
    </row>
    <row r="27" spans="2:12" s="1" customFormat="1" ht="6.95" customHeight="1" x14ac:dyDescent="0.2">
      <c r="B27" s="33"/>
      <c r="L27" s="33"/>
    </row>
    <row r="28" spans="2:12" s="1" customFormat="1" ht="12" customHeight="1" x14ac:dyDescent="0.2">
      <c r="B28" s="33"/>
      <c r="D28" s="27" t="s">
        <v>39</v>
      </c>
      <c r="L28" s="33"/>
    </row>
    <row r="29" spans="2:12" s="7" customFormat="1" ht="16.5" customHeight="1" x14ac:dyDescent="0.2">
      <c r="B29" s="95"/>
      <c r="E29" s="246" t="s">
        <v>1</v>
      </c>
      <c r="F29" s="246"/>
      <c r="G29" s="246"/>
      <c r="H29" s="246"/>
      <c r="L29" s="95"/>
    </row>
    <row r="30" spans="2:12" s="1" customFormat="1" ht="6.95" customHeight="1" x14ac:dyDescent="0.2">
      <c r="B30" s="33"/>
      <c r="L30" s="33"/>
    </row>
    <row r="31" spans="2:12" s="1" customFormat="1" ht="6.95" customHeight="1" x14ac:dyDescent="0.2">
      <c r="B31" s="33"/>
      <c r="D31" s="54"/>
      <c r="E31" s="54"/>
      <c r="F31" s="54"/>
      <c r="G31" s="54"/>
      <c r="H31" s="54"/>
      <c r="I31" s="54"/>
      <c r="J31" s="54"/>
      <c r="K31" s="54"/>
      <c r="L31" s="33"/>
    </row>
    <row r="32" spans="2:12" s="1" customFormat="1" ht="25.35" customHeight="1" x14ac:dyDescent="0.2">
      <c r="B32" s="33"/>
      <c r="D32" s="96" t="s">
        <v>41</v>
      </c>
      <c r="J32" s="67">
        <f>ROUND(J129, 2)</f>
        <v>0</v>
      </c>
      <c r="L32" s="33"/>
    </row>
    <row r="33" spans="2:12" s="1" customFormat="1" ht="6.95" customHeight="1" x14ac:dyDescent="0.2">
      <c r="B33" s="33"/>
      <c r="D33" s="54"/>
      <c r="E33" s="54"/>
      <c r="F33" s="54"/>
      <c r="G33" s="54"/>
      <c r="H33" s="54"/>
      <c r="I33" s="54"/>
      <c r="J33" s="54"/>
      <c r="K33" s="54"/>
      <c r="L33" s="33"/>
    </row>
    <row r="34" spans="2:12" s="1" customFormat="1" ht="14.45" customHeight="1" x14ac:dyDescent="0.2">
      <c r="B34" s="33"/>
      <c r="F34" s="36" t="s">
        <v>43</v>
      </c>
      <c r="I34" s="36" t="s">
        <v>42</v>
      </c>
      <c r="J34" s="36" t="s">
        <v>44</v>
      </c>
      <c r="L34" s="33"/>
    </row>
    <row r="35" spans="2:12" s="1" customFormat="1" ht="14.45" customHeight="1" x14ac:dyDescent="0.2">
      <c r="B35" s="33"/>
      <c r="D35" s="56" t="s">
        <v>45</v>
      </c>
      <c r="E35" s="27" t="s">
        <v>46</v>
      </c>
      <c r="F35" s="87">
        <f>ROUND((SUM(BE129:BE315)),  2)</f>
        <v>0</v>
      </c>
      <c r="I35" s="97">
        <v>0.21</v>
      </c>
      <c r="J35" s="87">
        <f>ROUND(((SUM(BE129:BE315))*I35),  2)</f>
        <v>0</v>
      </c>
      <c r="L35" s="33"/>
    </row>
    <row r="36" spans="2:12" s="1" customFormat="1" ht="14.45" customHeight="1" x14ac:dyDescent="0.2">
      <c r="B36" s="33"/>
      <c r="E36" s="27" t="s">
        <v>47</v>
      </c>
      <c r="F36" s="87">
        <f>ROUND((SUM(BF129:BF315)),  2)</f>
        <v>0</v>
      </c>
      <c r="I36" s="97">
        <v>0.12</v>
      </c>
      <c r="J36" s="87">
        <f>ROUND(((SUM(BF129:BF315))*I36),  2)</f>
        <v>0</v>
      </c>
      <c r="L36" s="33"/>
    </row>
    <row r="37" spans="2:12" s="1" customFormat="1" ht="14.45" hidden="1" customHeight="1" x14ac:dyDescent="0.2">
      <c r="B37" s="33"/>
      <c r="E37" s="27" t="s">
        <v>48</v>
      </c>
      <c r="F37" s="87">
        <f>ROUND((SUM(BG129:BG315)),  2)</f>
        <v>0</v>
      </c>
      <c r="I37" s="97">
        <v>0.21</v>
      </c>
      <c r="J37" s="87">
        <f>0</f>
        <v>0</v>
      </c>
      <c r="L37" s="33"/>
    </row>
    <row r="38" spans="2:12" s="1" customFormat="1" ht="14.45" hidden="1" customHeight="1" x14ac:dyDescent="0.2">
      <c r="B38" s="33"/>
      <c r="E38" s="27" t="s">
        <v>49</v>
      </c>
      <c r="F38" s="87">
        <f>ROUND((SUM(BH129:BH315)),  2)</f>
        <v>0</v>
      </c>
      <c r="I38" s="97">
        <v>0.12</v>
      </c>
      <c r="J38" s="87">
        <f>0</f>
        <v>0</v>
      </c>
      <c r="L38" s="33"/>
    </row>
    <row r="39" spans="2:12" s="1" customFormat="1" ht="14.45" hidden="1" customHeight="1" x14ac:dyDescent="0.2">
      <c r="B39" s="33"/>
      <c r="E39" s="27" t="s">
        <v>50</v>
      </c>
      <c r="F39" s="87">
        <f>ROUND((SUM(BI129:BI315)),  2)</f>
        <v>0</v>
      </c>
      <c r="I39" s="97">
        <v>0</v>
      </c>
      <c r="J39" s="87">
        <f>0</f>
        <v>0</v>
      </c>
      <c r="L39" s="33"/>
    </row>
    <row r="40" spans="2:12" s="1" customFormat="1" ht="6.95" customHeight="1" x14ac:dyDescent="0.2">
      <c r="B40" s="33"/>
      <c r="L40" s="33"/>
    </row>
    <row r="41" spans="2:12" s="1" customFormat="1" ht="25.35" customHeight="1" x14ac:dyDescent="0.2">
      <c r="B41" s="33"/>
      <c r="C41" s="98"/>
      <c r="D41" s="99" t="s">
        <v>51</v>
      </c>
      <c r="E41" s="58"/>
      <c r="F41" s="58"/>
      <c r="G41" s="100" t="s">
        <v>52</v>
      </c>
      <c r="H41" s="101" t="s">
        <v>53</v>
      </c>
      <c r="I41" s="58"/>
      <c r="J41" s="102">
        <f>SUM(J32:J39)</f>
        <v>0</v>
      </c>
      <c r="K41" s="103"/>
      <c r="L41" s="33"/>
    </row>
    <row r="42" spans="2:12" s="1" customFormat="1" ht="14.45" customHeight="1" x14ac:dyDescent="0.2">
      <c r="B42" s="33"/>
      <c r="L42" s="33"/>
    </row>
    <row r="43" spans="2:12" ht="14.45" customHeight="1" x14ac:dyDescent="0.2">
      <c r="B43" s="20"/>
      <c r="L43" s="20"/>
    </row>
    <row r="44" spans="2:12" ht="14.45" customHeight="1" x14ac:dyDescent="0.2">
      <c r="B44" s="20"/>
      <c r="L44" s="20"/>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33"/>
      <c r="D50" s="42" t="s">
        <v>54</v>
      </c>
      <c r="E50" s="43"/>
      <c r="F50" s="43"/>
      <c r="G50" s="42" t="s">
        <v>55</v>
      </c>
      <c r="H50" s="43"/>
      <c r="I50" s="43"/>
      <c r="J50" s="43"/>
      <c r="K50" s="43"/>
      <c r="L50" s="33"/>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2.75" x14ac:dyDescent="0.2">
      <c r="B61" s="33"/>
      <c r="D61" s="44" t="s">
        <v>56</v>
      </c>
      <c r="E61" s="35"/>
      <c r="F61" s="104" t="s">
        <v>57</v>
      </c>
      <c r="G61" s="44" t="s">
        <v>56</v>
      </c>
      <c r="H61" s="35"/>
      <c r="I61" s="35"/>
      <c r="J61" s="105" t="s">
        <v>57</v>
      </c>
      <c r="K61" s="35"/>
      <c r="L61" s="33"/>
    </row>
    <row r="62" spans="2:12" x14ac:dyDescent="0.2">
      <c r="B62" s="20"/>
      <c r="L62" s="20"/>
    </row>
    <row r="63" spans="2:12" x14ac:dyDescent="0.2">
      <c r="B63" s="20"/>
      <c r="L63" s="20"/>
    </row>
    <row r="64" spans="2:12" x14ac:dyDescent="0.2">
      <c r="B64" s="20"/>
      <c r="L64" s="20"/>
    </row>
    <row r="65" spans="2:12" s="1" customFormat="1" ht="12.75" x14ac:dyDescent="0.2">
      <c r="B65" s="33"/>
      <c r="D65" s="42" t="s">
        <v>58</v>
      </c>
      <c r="E65" s="43"/>
      <c r="F65" s="43"/>
      <c r="G65" s="42" t="s">
        <v>59</v>
      </c>
      <c r="H65" s="43"/>
      <c r="I65" s="43"/>
      <c r="J65" s="43"/>
      <c r="K65" s="43"/>
      <c r="L65" s="33"/>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2.75" x14ac:dyDescent="0.2">
      <c r="B76" s="33"/>
      <c r="D76" s="44" t="s">
        <v>56</v>
      </c>
      <c r="E76" s="35"/>
      <c r="F76" s="104" t="s">
        <v>57</v>
      </c>
      <c r="G76" s="44" t="s">
        <v>56</v>
      </c>
      <c r="H76" s="35"/>
      <c r="I76" s="35"/>
      <c r="J76" s="105" t="s">
        <v>57</v>
      </c>
      <c r="K76" s="35"/>
      <c r="L76" s="33"/>
    </row>
    <row r="77" spans="2:12" s="1" customFormat="1" ht="14.45" customHeight="1" x14ac:dyDescent="0.2">
      <c r="B77" s="45"/>
      <c r="C77" s="46"/>
      <c r="D77" s="46"/>
      <c r="E77" s="46"/>
      <c r="F77" s="46"/>
      <c r="G77" s="46"/>
      <c r="H77" s="46"/>
      <c r="I77" s="46"/>
      <c r="J77" s="46"/>
      <c r="K77" s="46"/>
      <c r="L77" s="33"/>
    </row>
    <row r="81" spans="2:12" s="1" customFormat="1" ht="6.95" customHeight="1" x14ac:dyDescent="0.2">
      <c r="B81" s="47"/>
      <c r="C81" s="48"/>
      <c r="D81" s="48"/>
      <c r="E81" s="48"/>
      <c r="F81" s="48"/>
      <c r="G81" s="48"/>
      <c r="H81" s="48"/>
      <c r="I81" s="48"/>
      <c r="J81" s="48"/>
      <c r="K81" s="48"/>
      <c r="L81" s="33"/>
    </row>
    <row r="82" spans="2:12" s="1" customFormat="1" ht="24.95" customHeight="1" x14ac:dyDescent="0.2">
      <c r="B82" s="33"/>
      <c r="C82" s="21" t="s">
        <v>280</v>
      </c>
      <c r="L82" s="33"/>
    </row>
    <row r="83" spans="2:12" s="1" customFormat="1" ht="6.95" customHeight="1" x14ac:dyDescent="0.2">
      <c r="B83" s="33"/>
      <c r="L83" s="33"/>
    </row>
    <row r="84" spans="2:12" s="1" customFormat="1" ht="12" customHeight="1" x14ac:dyDescent="0.2">
      <c r="B84" s="33"/>
      <c r="C84" s="27" t="s">
        <v>16</v>
      </c>
      <c r="L84" s="33"/>
    </row>
    <row r="85" spans="2:12" s="1" customFormat="1" ht="16.5" customHeight="1" x14ac:dyDescent="0.2">
      <c r="B85" s="33"/>
      <c r="E85" s="254" t="str">
        <f>E7</f>
        <v>OBLASTNÍ NEMOCNICE JIČÍN PAVILON PSYCHIATRIE</v>
      </c>
      <c r="F85" s="255"/>
      <c r="G85" s="255"/>
      <c r="H85" s="255"/>
      <c r="L85" s="33"/>
    </row>
    <row r="86" spans="2:12" ht="12" customHeight="1" x14ac:dyDescent="0.2">
      <c r="B86" s="20"/>
      <c r="C86" s="27" t="s">
        <v>276</v>
      </c>
      <c r="L86" s="20"/>
    </row>
    <row r="87" spans="2:12" s="1" customFormat="1" ht="16.5" customHeight="1" x14ac:dyDescent="0.2">
      <c r="B87" s="33"/>
      <c r="E87" s="254" t="s">
        <v>9957</v>
      </c>
      <c r="F87" s="253"/>
      <c r="G87" s="253"/>
      <c r="H87" s="253"/>
      <c r="L87" s="33"/>
    </row>
    <row r="88" spans="2:12" s="1" customFormat="1" ht="12" customHeight="1" x14ac:dyDescent="0.2">
      <c r="B88" s="33"/>
      <c r="C88" s="27" t="s">
        <v>278</v>
      </c>
      <c r="L88" s="33"/>
    </row>
    <row r="89" spans="2:12" s="1" customFormat="1" ht="16.5" customHeight="1" x14ac:dyDescent="0.2">
      <c r="B89" s="33"/>
      <c r="E89" s="220" t="str">
        <f>E11</f>
        <v>D.2-IO 02a - Komunikace, zpevněné plochy, chodníky</v>
      </c>
      <c r="F89" s="253"/>
      <c r="G89" s="253"/>
      <c r="H89" s="253"/>
      <c r="L89" s="33"/>
    </row>
    <row r="90" spans="2:12" s="1" customFormat="1" ht="6.95" customHeight="1" x14ac:dyDescent="0.2">
      <c r="B90" s="33"/>
      <c r="L90" s="33"/>
    </row>
    <row r="91" spans="2:12" s="1" customFormat="1" ht="12" customHeight="1" x14ac:dyDescent="0.2">
      <c r="B91" s="33"/>
      <c r="C91" s="27" t="s">
        <v>22</v>
      </c>
      <c r="F91" s="25" t="str">
        <f>F14</f>
        <v xml:space="preserve"> </v>
      </c>
      <c r="I91" s="27" t="s">
        <v>24</v>
      </c>
      <c r="J91" s="53">
        <f>IF(J14="","",J14)</f>
        <v>45961</v>
      </c>
      <c r="L91" s="33"/>
    </row>
    <row r="92" spans="2:12" s="1" customFormat="1" ht="6.95" customHeight="1" x14ac:dyDescent="0.2">
      <c r="B92" s="33"/>
      <c r="L92" s="33"/>
    </row>
    <row r="93" spans="2:12" s="1" customFormat="1" ht="15.2" customHeight="1" x14ac:dyDescent="0.2">
      <c r="B93" s="33"/>
      <c r="C93" s="27" t="s">
        <v>29</v>
      </c>
      <c r="F93" s="25" t="str">
        <f>E17</f>
        <v>KRÁLOVÉHRADECKÝ KRAJ</v>
      </c>
      <c r="I93" s="27" t="s">
        <v>35</v>
      </c>
      <c r="J93" s="31" t="str">
        <f>E23</f>
        <v>KANIA a.s.</v>
      </c>
      <c r="L93" s="33"/>
    </row>
    <row r="94" spans="2:12" s="1" customFormat="1" ht="15.2" customHeight="1" x14ac:dyDescent="0.2">
      <c r="B94" s="33"/>
      <c r="C94" s="27" t="s">
        <v>33</v>
      </c>
      <c r="F94" s="25" t="str">
        <f>IF(E20="","",E20)</f>
        <v>Vyplň údaj</v>
      </c>
      <c r="I94" s="27" t="s">
        <v>38</v>
      </c>
      <c r="J94" s="31" t="str">
        <f>E26</f>
        <v xml:space="preserve"> </v>
      </c>
      <c r="L94" s="33"/>
    </row>
    <row r="95" spans="2:12" s="1" customFormat="1" ht="10.35" customHeight="1" x14ac:dyDescent="0.2">
      <c r="B95" s="33"/>
      <c r="L95" s="33"/>
    </row>
    <row r="96" spans="2:12" s="1" customFormat="1" ht="29.25" customHeight="1" x14ac:dyDescent="0.2">
      <c r="B96" s="33"/>
      <c r="C96" s="106" t="s">
        <v>281</v>
      </c>
      <c r="D96" s="98"/>
      <c r="E96" s="98"/>
      <c r="F96" s="98"/>
      <c r="G96" s="98"/>
      <c r="H96" s="98"/>
      <c r="I96" s="98"/>
      <c r="J96" s="107" t="s">
        <v>282</v>
      </c>
      <c r="K96" s="98"/>
      <c r="L96" s="33"/>
    </row>
    <row r="97" spans="2:47" s="1" customFormat="1" ht="10.35" customHeight="1" x14ac:dyDescent="0.2">
      <c r="B97" s="33"/>
      <c r="L97" s="33"/>
    </row>
    <row r="98" spans="2:47" s="1" customFormat="1" ht="22.9" customHeight="1" x14ac:dyDescent="0.2">
      <c r="B98" s="33"/>
      <c r="C98" s="108" t="s">
        <v>283</v>
      </c>
      <c r="J98" s="67">
        <f>J129</f>
        <v>0</v>
      </c>
      <c r="L98" s="33"/>
      <c r="AU98" s="17" t="s">
        <v>284</v>
      </c>
    </row>
    <row r="99" spans="2:47" s="8" customFormat="1" ht="24.95" customHeight="1" x14ac:dyDescent="0.2">
      <c r="B99" s="109"/>
      <c r="D99" s="110" t="s">
        <v>285</v>
      </c>
      <c r="E99" s="111"/>
      <c r="F99" s="111"/>
      <c r="G99" s="111"/>
      <c r="H99" s="111"/>
      <c r="I99" s="111"/>
      <c r="J99" s="112">
        <f>J130</f>
        <v>0</v>
      </c>
      <c r="L99" s="109"/>
    </row>
    <row r="100" spans="2:47" s="9" customFormat="1" ht="19.899999999999999" customHeight="1" x14ac:dyDescent="0.2">
      <c r="B100" s="113"/>
      <c r="D100" s="114" t="s">
        <v>286</v>
      </c>
      <c r="E100" s="115"/>
      <c r="F100" s="115"/>
      <c r="G100" s="115"/>
      <c r="H100" s="115"/>
      <c r="I100" s="115"/>
      <c r="J100" s="116">
        <f>J131</f>
        <v>0</v>
      </c>
      <c r="L100" s="113"/>
    </row>
    <row r="101" spans="2:47" s="9" customFormat="1" ht="19.899999999999999" customHeight="1" x14ac:dyDescent="0.2">
      <c r="B101" s="113"/>
      <c r="D101" s="114" t="s">
        <v>9959</v>
      </c>
      <c r="E101" s="115"/>
      <c r="F101" s="115"/>
      <c r="G101" s="115"/>
      <c r="H101" s="115"/>
      <c r="I101" s="115"/>
      <c r="J101" s="116">
        <f>J148</f>
        <v>0</v>
      </c>
      <c r="L101" s="113"/>
    </row>
    <row r="102" spans="2:47" s="9" customFormat="1" ht="19.899999999999999" customHeight="1" x14ac:dyDescent="0.2">
      <c r="B102" s="113"/>
      <c r="D102" s="114" t="s">
        <v>594</v>
      </c>
      <c r="E102" s="115"/>
      <c r="F102" s="115"/>
      <c r="G102" s="115"/>
      <c r="H102" s="115"/>
      <c r="I102" s="115"/>
      <c r="J102" s="116">
        <f>J170</f>
        <v>0</v>
      </c>
      <c r="L102" s="113"/>
    </row>
    <row r="103" spans="2:47" s="9" customFormat="1" ht="19.899999999999999" customHeight="1" x14ac:dyDescent="0.2">
      <c r="B103" s="113"/>
      <c r="D103" s="114" t="s">
        <v>9960</v>
      </c>
      <c r="E103" s="115"/>
      <c r="F103" s="115"/>
      <c r="G103" s="115"/>
      <c r="H103" s="115"/>
      <c r="I103" s="115"/>
      <c r="J103" s="116">
        <f>J191</f>
        <v>0</v>
      </c>
      <c r="L103" s="113"/>
    </row>
    <row r="104" spans="2:47" s="9" customFormat="1" ht="19.899999999999999" customHeight="1" x14ac:dyDescent="0.2">
      <c r="B104" s="113"/>
      <c r="D104" s="114" t="s">
        <v>597</v>
      </c>
      <c r="E104" s="115"/>
      <c r="F104" s="115"/>
      <c r="G104" s="115"/>
      <c r="H104" s="115"/>
      <c r="I104" s="115"/>
      <c r="J104" s="116">
        <f>J235</f>
        <v>0</v>
      </c>
      <c r="L104" s="113"/>
    </row>
    <row r="105" spans="2:47" s="9" customFormat="1" ht="19.899999999999999" customHeight="1" x14ac:dyDescent="0.2">
      <c r="B105" s="113"/>
      <c r="D105" s="114" t="s">
        <v>288</v>
      </c>
      <c r="E105" s="115"/>
      <c r="F105" s="115"/>
      <c r="G105" s="115"/>
      <c r="H105" s="115"/>
      <c r="I105" s="115"/>
      <c r="J105" s="116">
        <f>J239</f>
        <v>0</v>
      </c>
      <c r="L105" s="113"/>
    </row>
    <row r="106" spans="2:47" s="9" customFormat="1" ht="19.899999999999999" customHeight="1" x14ac:dyDescent="0.2">
      <c r="B106" s="113"/>
      <c r="D106" s="114" t="s">
        <v>9961</v>
      </c>
      <c r="E106" s="115"/>
      <c r="F106" s="115"/>
      <c r="G106" s="115"/>
      <c r="H106" s="115"/>
      <c r="I106" s="115"/>
      <c r="J106" s="116">
        <f>J255</f>
        <v>0</v>
      </c>
      <c r="L106" s="113"/>
    </row>
    <row r="107" spans="2:47" s="9" customFormat="1" ht="19.899999999999999" customHeight="1" x14ac:dyDescent="0.2">
      <c r="B107" s="113"/>
      <c r="D107" s="114" t="s">
        <v>599</v>
      </c>
      <c r="E107" s="115"/>
      <c r="F107" s="115"/>
      <c r="G107" s="115"/>
      <c r="H107" s="115"/>
      <c r="I107" s="115"/>
      <c r="J107" s="116">
        <f>J313</f>
        <v>0</v>
      </c>
      <c r="L107" s="113"/>
    </row>
    <row r="108" spans="2:47" s="1" customFormat="1" ht="21.75" customHeight="1" x14ac:dyDescent="0.2">
      <c r="B108" s="33"/>
      <c r="L108" s="33"/>
    </row>
    <row r="109" spans="2:47" s="1" customFormat="1" ht="6.95" customHeight="1" x14ac:dyDescent="0.2">
      <c r="B109" s="45"/>
      <c r="C109" s="46"/>
      <c r="D109" s="46"/>
      <c r="E109" s="46"/>
      <c r="F109" s="46"/>
      <c r="G109" s="46"/>
      <c r="H109" s="46"/>
      <c r="I109" s="46"/>
      <c r="J109" s="46"/>
      <c r="K109" s="46"/>
      <c r="L109" s="33"/>
    </row>
    <row r="113" spans="2:20" s="1" customFormat="1" ht="6.95" customHeight="1" x14ac:dyDescent="0.2">
      <c r="B113" s="47"/>
      <c r="C113" s="48"/>
      <c r="D113" s="48"/>
      <c r="E113" s="48"/>
      <c r="F113" s="48"/>
      <c r="G113" s="48"/>
      <c r="H113" s="48"/>
      <c r="I113" s="48"/>
      <c r="J113" s="48"/>
      <c r="K113" s="48"/>
      <c r="L113" s="33"/>
    </row>
    <row r="114" spans="2:20" s="1" customFormat="1" ht="24.95" customHeight="1" x14ac:dyDescent="0.2">
      <c r="B114" s="33"/>
      <c r="C114" s="21" t="s">
        <v>294</v>
      </c>
      <c r="L114" s="33"/>
    </row>
    <row r="115" spans="2:20" s="1" customFormat="1" ht="6.95" customHeight="1" x14ac:dyDescent="0.2">
      <c r="B115" s="33"/>
      <c r="L115" s="33"/>
    </row>
    <row r="116" spans="2:20" s="1" customFormat="1" ht="12" customHeight="1" x14ac:dyDescent="0.2">
      <c r="B116" s="33"/>
      <c r="C116" s="27" t="s">
        <v>16</v>
      </c>
      <c r="L116" s="33"/>
    </row>
    <row r="117" spans="2:20" s="1" customFormat="1" ht="16.5" customHeight="1" x14ac:dyDescent="0.2">
      <c r="B117" s="33"/>
      <c r="E117" s="254" t="str">
        <f>E7</f>
        <v>OBLASTNÍ NEMOCNICE JIČÍN PAVILON PSYCHIATRIE</v>
      </c>
      <c r="F117" s="255"/>
      <c r="G117" s="255"/>
      <c r="H117" s="255"/>
      <c r="L117" s="33"/>
    </row>
    <row r="118" spans="2:20" ht="12" customHeight="1" x14ac:dyDescent="0.2">
      <c r="B118" s="20"/>
      <c r="C118" s="27" t="s">
        <v>276</v>
      </c>
      <c r="L118" s="20"/>
    </row>
    <row r="119" spans="2:20" s="1" customFormat="1" ht="16.5" customHeight="1" x14ac:dyDescent="0.2">
      <c r="B119" s="33"/>
      <c r="E119" s="254" t="s">
        <v>9957</v>
      </c>
      <c r="F119" s="253"/>
      <c r="G119" s="253"/>
      <c r="H119" s="253"/>
      <c r="L119" s="33"/>
    </row>
    <row r="120" spans="2:20" s="1" customFormat="1" ht="12" customHeight="1" x14ac:dyDescent="0.2">
      <c r="B120" s="33"/>
      <c r="C120" s="27" t="s">
        <v>278</v>
      </c>
      <c r="L120" s="33"/>
    </row>
    <row r="121" spans="2:20" s="1" customFormat="1" ht="16.5" customHeight="1" x14ac:dyDescent="0.2">
      <c r="B121" s="33"/>
      <c r="E121" s="220" t="str">
        <f>E11</f>
        <v>D.2-IO 02a - Komunikace, zpevněné plochy, chodníky</v>
      </c>
      <c r="F121" s="253"/>
      <c r="G121" s="253"/>
      <c r="H121" s="253"/>
      <c r="L121" s="33"/>
    </row>
    <row r="122" spans="2:20" s="1" customFormat="1" ht="6.95" customHeight="1" x14ac:dyDescent="0.2">
      <c r="B122" s="33"/>
      <c r="L122" s="33"/>
    </row>
    <row r="123" spans="2:20" s="1" customFormat="1" ht="12" customHeight="1" x14ac:dyDescent="0.2">
      <c r="B123" s="33"/>
      <c r="C123" s="27" t="s">
        <v>22</v>
      </c>
      <c r="F123" s="25" t="str">
        <f>F14</f>
        <v xml:space="preserve"> </v>
      </c>
      <c r="I123" s="27" t="s">
        <v>24</v>
      </c>
      <c r="J123" s="53">
        <f>IF(J14="","",J14)</f>
        <v>45961</v>
      </c>
      <c r="L123" s="33"/>
    </row>
    <row r="124" spans="2:20" s="1" customFormat="1" ht="6.95" customHeight="1" x14ac:dyDescent="0.2">
      <c r="B124" s="33"/>
      <c r="L124" s="33"/>
    </row>
    <row r="125" spans="2:20" s="1" customFormat="1" ht="15.2" customHeight="1" x14ac:dyDescent="0.2">
      <c r="B125" s="33"/>
      <c r="C125" s="27" t="s">
        <v>29</v>
      </c>
      <c r="F125" s="25" t="str">
        <f>E17</f>
        <v>KRÁLOVÉHRADECKÝ KRAJ</v>
      </c>
      <c r="I125" s="27" t="s">
        <v>35</v>
      </c>
      <c r="J125" s="31" t="str">
        <f>E23</f>
        <v>KANIA a.s.</v>
      </c>
      <c r="L125" s="33"/>
    </row>
    <row r="126" spans="2:20" s="1" customFormat="1" ht="15.2" customHeight="1" x14ac:dyDescent="0.2">
      <c r="B126" s="33"/>
      <c r="C126" s="27" t="s">
        <v>33</v>
      </c>
      <c r="F126" s="25" t="str">
        <f>IF(E20="","",E20)</f>
        <v>Vyplň údaj</v>
      </c>
      <c r="I126" s="27" t="s">
        <v>38</v>
      </c>
      <c r="J126" s="31" t="str">
        <f>E26</f>
        <v xml:space="preserve"> </v>
      </c>
      <c r="L126" s="33"/>
    </row>
    <row r="127" spans="2:20" s="1" customFormat="1" ht="10.35" customHeight="1" x14ac:dyDescent="0.2">
      <c r="B127" s="33"/>
      <c r="L127" s="33"/>
    </row>
    <row r="128" spans="2:20" s="10" customFormat="1" ht="29.25" customHeight="1" x14ac:dyDescent="0.2">
      <c r="B128" s="117"/>
      <c r="C128" s="118" t="s">
        <v>295</v>
      </c>
      <c r="D128" s="119" t="s">
        <v>66</v>
      </c>
      <c r="E128" s="119" t="s">
        <v>62</v>
      </c>
      <c r="F128" s="119" t="s">
        <v>63</v>
      </c>
      <c r="G128" s="119" t="s">
        <v>296</v>
      </c>
      <c r="H128" s="119" t="s">
        <v>297</v>
      </c>
      <c r="I128" s="119" t="s">
        <v>298</v>
      </c>
      <c r="J128" s="119" t="s">
        <v>282</v>
      </c>
      <c r="K128" s="120" t="s">
        <v>299</v>
      </c>
      <c r="L128" s="117"/>
      <c r="M128" s="60" t="s">
        <v>1</v>
      </c>
      <c r="N128" s="61" t="s">
        <v>45</v>
      </c>
      <c r="O128" s="61" t="s">
        <v>300</v>
      </c>
      <c r="P128" s="61" t="s">
        <v>301</v>
      </c>
      <c r="Q128" s="61" t="s">
        <v>302</v>
      </c>
      <c r="R128" s="61" t="s">
        <v>303</v>
      </c>
      <c r="S128" s="61" t="s">
        <v>304</v>
      </c>
      <c r="T128" s="62" t="s">
        <v>305</v>
      </c>
    </row>
    <row r="129" spans="2:65" s="1" customFormat="1" ht="22.9" customHeight="1" x14ac:dyDescent="0.25">
      <c r="B129" s="33"/>
      <c r="C129" s="65" t="s">
        <v>306</v>
      </c>
      <c r="J129" s="121">
        <f>BK129</f>
        <v>0</v>
      </c>
      <c r="L129" s="33"/>
      <c r="M129" s="63"/>
      <c r="N129" s="54"/>
      <c r="O129" s="54"/>
      <c r="P129" s="122">
        <f>P130</f>
        <v>0</v>
      </c>
      <c r="Q129" s="54"/>
      <c r="R129" s="122">
        <f>R130</f>
        <v>0</v>
      </c>
      <c r="S129" s="54"/>
      <c r="T129" s="123">
        <f>T130</f>
        <v>0</v>
      </c>
      <c r="AT129" s="17" t="s">
        <v>80</v>
      </c>
      <c r="AU129" s="17" t="s">
        <v>284</v>
      </c>
      <c r="BK129" s="124">
        <f>BK130</f>
        <v>0</v>
      </c>
    </row>
    <row r="130" spans="2:65" s="11" customFormat="1" ht="25.9" customHeight="1" x14ac:dyDescent="0.2">
      <c r="B130" s="125"/>
      <c r="D130" s="126" t="s">
        <v>80</v>
      </c>
      <c r="E130" s="127" t="s">
        <v>307</v>
      </c>
      <c r="F130" s="127" t="s">
        <v>308</v>
      </c>
      <c r="I130" s="128"/>
      <c r="J130" s="129">
        <f>BK130</f>
        <v>0</v>
      </c>
      <c r="L130" s="125"/>
      <c r="M130" s="130"/>
      <c r="P130" s="131">
        <f>P131+P148+P170+P191+P235+P239+P255+P313</f>
        <v>0</v>
      </c>
      <c r="R130" s="131">
        <f>R131+R148+R170+R191+R235+R239+R255+R313</f>
        <v>0</v>
      </c>
      <c r="T130" s="132">
        <f>T131+T148+T170+T191+T235+T239+T255+T313</f>
        <v>0</v>
      </c>
      <c r="AR130" s="126" t="s">
        <v>88</v>
      </c>
      <c r="AT130" s="133" t="s">
        <v>80</v>
      </c>
      <c r="AU130" s="133" t="s">
        <v>81</v>
      </c>
      <c r="AY130" s="126" t="s">
        <v>309</v>
      </c>
      <c r="BK130" s="134">
        <f>BK131+BK148+BK170+BK191+BK235+BK239+BK255+BK313</f>
        <v>0</v>
      </c>
    </row>
    <row r="131" spans="2:65" s="11" customFormat="1" ht="22.9" customHeight="1" x14ac:dyDescent="0.2">
      <c r="B131" s="125"/>
      <c r="D131" s="126" t="s">
        <v>80</v>
      </c>
      <c r="E131" s="135" t="s">
        <v>88</v>
      </c>
      <c r="F131" s="135" t="s">
        <v>310</v>
      </c>
      <c r="I131" s="128"/>
      <c r="J131" s="136">
        <f>BK131</f>
        <v>0</v>
      </c>
      <c r="L131" s="125"/>
      <c r="M131" s="130"/>
      <c r="P131" s="131">
        <f>SUM(P132:P147)</f>
        <v>0</v>
      </c>
      <c r="R131" s="131">
        <f>SUM(R132:R147)</f>
        <v>0</v>
      </c>
      <c r="T131" s="132">
        <f>SUM(T132:T147)</f>
        <v>0</v>
      </c>
      <c r="AR131" s="126" t="s">
        <v>88</v>
      </c>
      <c r="AT131" s="133" t="s">
        <v>80</v>
      </c>
      <c r="AU131" s="133" t="s">
        <v>88</v>
      </c>
      <c r="AY131" s="126" t="s">
        <v>309</v>
      </c>
      <c r="BK131" s="134">
        <f>SUM(BK132:BK147)</f>
        <v>0</v>
      </c>
    </row>
    <row r="132" spans="2:65" s="1" customFormat="1" ht="21.75" customHeight="1" x14ac:dyDescent="0.2">
      <c r="B132" s="137"/>
      <c r="C132" s="138" t="s">
        <v>88</v>
      </c>
      <c r="D132" s="138" t="s">
        <v>311</v>
      </c>
      <c r="E132" s="139" t="s">
        <v>9962</v>
      </c>
      <c r="F132" s="140" t="s">
        <v>9963</v>
      </c>
      <c r="G132" s="141" t="s">
        <v>419</v>
      </c>
      <c r="H132" s="142">
        <v>1230</v>
      </c>
      <c r="I132" s="143"/>
      <c r="J132" s="144">
        <f>ROUND(I132*H132,2)</f>
        <v>0</v>
      </c>
      <c r="K132" s="140" t="s">
        <v>315</v>
      </c>
      <c r="L132" s="33"/>
      <c r="M132" s="145" t="s">
        <v>1</v>
      </c>
      <c r="N132" s="146" t="s">
        <v>46</v>
      </c>
      <c r="P132" s="147">
        <f>O132*H132</f>
        <v>0</v>
      </c>
      <c r="Q132" s="147">
        <v>0</v>
      </c>
      <c r="R132" s="147">
        <f>Q132*H132</f>
        <v>0</v>
      </c>
      <c r="S132" s="147">
        <v>0</v>
      </c>
      <c r="T132" s="148">
        <f>S132*H132</f>
        <v>0</v>
      </c>
      <c r="AR132" s="149" t="s">
        <v>120</v>
      </c>
      <c r="AT132" s="149" t="s">
        <v>311</v>
      </c>
      <c r="AU132" s="149" t="s">
        <v>90</v>
      </c>
      <c r="AY132" s="17" t="s">
        <v>309</v>
      </c>
      <c r="BE132" s="150">
        <f>IF(N132="základní",J132,0)</f>
        <v>0</v>
      </c>
      <c r="BF132" s="150">
        <f>IF(N132="snížená",J132,0)</f>
        <v>0</v>
      </c>
      <c r="BG132" s="150">
        <f>IF(N132="zákl. přenesená",J132,0)</f>
        <v>0</v>
      </c>
      <c r="BH132" s="150">
        <f>IF(N132="sníž. přenesená",J132,0)</f>
        <v>0</v>
      </c>
      <c r="BI132" s="150">
        <f>IF(N132="nulová",J132,0)</f>
        <v>0</v>
      </c>
      <c r="BJ132" s="17" t="s">
        <v>88</v>
      </c>
      <c r="BK132" s="150">
        <f>ROUND(I132*H132,2)</f>
        <v>0</v>
      </c>
      <c r="BL132" s="17" t="s">
        <v>120</v>
      </c>
      <c r="BM132" s="149" t="s">
        <v>90</v>
      </c>
    </row>
    <row r="133" spans="2:65" s="1" customFormat="1" x14ac:dyDescent="0.2">
      <c r="B133" s="33"/>
      <c r="D133" s="151" t="s">
        <v>316</v>
      </c>
      <c r="F133" s="152" t="s">
        <v>9964</v>
      </c>
      <c r="I133" s="153"/>
      <c r="L133" s="33"/>
      <c r="M133" s="154"/>
      <c r="T133" s="57"/>
      <c r="AT133" s="17" t="s">
        <v>316</v>
      </c>
      <c r="AU133" s="17" t="s">
        <v>90</v>
      </c>
    </row>
    <row r="134" spans="2:65" s="1" customFormat="1" ht="19.5" x14ac:dyDescent="0.2">
      <c r="B134" s="33"/>
      <c r="D134" s="155" t="s">
        <v>318</v>
      </c>
      <c r="F134" s="156" t="s">
        <v>9965</v>
      </c>
      <c r="I134" s="153"/>
      <c r="L134" s="33"/>
      <c r="M134" s="154"/>
      <c r="T134" s="57"/>
      <c r="AT134" s="17" t="s">
        <v>318</v>
      </c>
      <c r="AU134" s="17" t="s">
        <v>90</v>
      </c>
    </row>
    <row r="135" spans="2:65" s="1" customFormat="1" ht="24.2" customHeight="1" x14ac:dyDescent="0.2">
      <c r="B135" s="137"/>
      <c r="C135" s="138" t="s">
        <v>90</v>
      </c>
      <c r="D135" s="138" t="s">
        <v>311</v>
      </c>
      <c r="E135" s="139" t="s">
        <v>9966</v>
      </c>
      <c r="F135" s="140" t="s">
        <v>9967</v>
      </c>
      <c r="G135" s="141" t="s">
        <v>419</v>
      </c>
      <c r="H135" s="142">
        <v>1230</v>
      </c>
      <c r="I135" s="143"/>
      <c r="J135" s="144">
        <f>ROUND(I135*H135,2)</f>
        <v>0</v>
      </c>
      <c r="K135" s="140" t="s">
        <v>366</v>
      </c>
      <c r="L135" s="33"/>
      <c r="M135" s="145" t="s">
        <v>1</v>
      </c>
      <c r="N135" s="146" t="s">
        <v>46</v>
      </c>
      <c r="P135" s="147">
        <f>O135*H135</f>
        <v>0</v>
      </c>
      <c r="Q135" s="147">
        <v>0</v>
      </c>
      <c r="R135" s="147">
        <f>Q135*H135</f>
        <v>0</v>
      </c>
      <c r="S135" s="147">
        <v>0</v>
      </c>
      <c r="T135" s="148">
        <f>S135*H135</f>
        <v>0</v>
      </c>
      <c r="AR135" s="149" t="s">
        <v>120</v>
      </c>
      <c r="AT135" s="149" t="s">
        <v>311</v>
      </c>
      <c r="AU135" s="149" t="s">
        <v>90</v>
      </c>
      <c r="AY135" s="17" t="s">
        <v>309</v>
      </c>
      <c r="BE135" s="150">
        <f>IF(N135="základní",J135,0)</f>
        <v>0</v>
      </c>
      <c r="BF135" s="150">
        <f>IF(N135="snížená",J135,0)</f>
        <v>0</v>
      </c>
      <c r="BG135" s="150">
        <f>IF(N135="zákl. přenesená",J135,0)</f>
        <v>0</v>
      </c>
      <c r="BH135" s="150">
        <f>IF(N135="sníž. přenesená",J135,0)</f>
        <v>0</v>
      </c>
      <c r="BI135" s="150">
        <f>IF(N135="nulová",J135,0)</f>
        <v>0</v>
      </c>
      <c r="BJ135" s="17" t="s">
        <v>88</v>
      </c>
      <c r="BK135" s="150">
        <f>ROUND(I135*H135,2)</f>
        <v>0</v>
      </c>
      <c r="BL135" s="17" t="s">
        <v>120</v>
      </c>
      <c r="BM135" s="149" t="s">
        <v>120</v>
      </c>
    </row>
    <row r="136" spans="2:65" s="1" customFormat="1" ht="19.5" x14ac:dyDescent="0.2">
      <c r="B136" s="33"/>
      <c r="D136" s="155" t="s">
        <v>318</v>
      </c>
      <c r="F136" s="156" t="s">
        <v>9968</v>
      </c>
      <c r="I136" s="153"/>
      <c r="L136" s="33"/>
      <c r="M136" s="154"/>
      <c r="T136" s="57"/>
      <c r="AT136" s="17" t="s">
        <v>318</v>
      </c>
      <c r="AU136" s="17" t="s">
        <v>90</v>
      </c>
    </row>
    <row r="137" spans="2:65" s="1" customFormat="1" ht="16.5" customHeight="1" x14ac:dyDescent="0.2">
      <c r="B137" s="137"/>
      <c r="C137" s="138" t="s">
        <v>101</v>
      </c>
      <c r="D137" s="138" t="s">
        <v>311</v>
      </c>
      <c r="E137" s="139" t="s">
        <v>691</v>
      </c>
      <c r="F137" s="140" t="s">
        <v>9969</v>
      </c>
      <c r="G137" s="141" t="s">
        <v>419</v>
      </c>
      <c r="H137" s="142">
        <v>253</v>
      </c>
      <c r="I137" s="143"/>
      <c r="J137" s="144">
        <f>ROUND(I137*H137,2)</f>
        <v>0</v>
      </c>
      <c r="K137" s="140" t="s">
        <v>315</v>
      </c>
      <c r="L137" s="33"/>
      <c r="M137" s="145" t="s">
        <v>1</v>
      </c>
      <c r="N137" s="146" t="s">
        <v>46</v>
      </c>
      <c r="P137" s="147">
        <f>O137*H137</f>
        <v>0</v>
      </c>
      <c r="Q137" s="147">
        <v>0</v>
      </c>
      <c r="R137" s="147">
        <f>Q137*H137</f>
        <v>0</v>
      </c>
      <c r="S137" s="147">
        <v>0</v>
      </c>
      <c r="T137" s="148">
        <f>S137*H137</f>
        <v>0</v>
      </c>
      <c r="AR137" s="149" t="s">
        <v>120</v>
      </c>
      <c r="AT137" s="149" t="s">
        <v>311</v>
      </c>
      <c r="AU137" s="149" t="s">
        <v>90</v>
      </c>
      <c r="AY137" s="17" t="s">
        <v>309</v>
      </c>
      <c r="BE137" s="150">
        <f>IF(N137="základní",J137,0)</f>
        <v>0</v>
      </c>
      <c r="BF137" s="150">
        <f>IF(N137="snížená",J137,0)</f>
        <v>0</v>
      </c>
      <c r="BG137" s="150">
        <f>IF(N137="zákl. přenesená",J137,0)</f>
        <v>0</v>
      </c>
      <c r="BH137" s="150">
        <f>IF(N137="sníž. přenesená",J137,0)</f>
        <v>0</v>
      </c>
      <c r="BI137" s="150">
        <f>IF(N137="nulová",J137,0)</f>
        <v>0</v>
      </c>
      <c r="BJ137" s="17" t="s">
        <v>88</v>
      </c>
      <c r="BK137" s="150">
        <f>ROUND(I137*H137,2)</f>
        <v>0</v>
      </c>
      <c r="BL137" s="17" t="s">
        <v>120</v>
      </c>
      <c r="BM137" s="149" t="s">
        <v>325</v>
      </c>
    </row>
    <row r="138" spans="2:65" s="1" customFormat="1" x14ac:dyDescent="0.2">
      <c r="B138" s="33"/>
      <c r="D138" s="151" t="s">
        <v>316</v>
      </c>
      <c r="F138" s="152" t="s">
        <v>9970</v>
      </c>
      <c r="I138" s="153"/>
      <c r="L138" s="33"/>
      <c r="M138" s="154"/>
      <c r="T138" s="57"/>
      <c r="AT138" s="17" t="s">
        <v>316</v>
      </c>
      <c r="AU138" s="17" t="s">
        <v>90</v>
      </c>
    </row>
    <row r="139" spans="2:65" s="1" customFormat="1" ht="21.75" customHeight="1" x14ac:dyDescent="0.2">
      <c r="B139" s="137"/>
      <c r="C139" s="182" t="s">
        <v>120</v>
      </c>
      <c r="D139" s="182" t="s">
        <v>643</v>
      </c>
      <c r="E139" s="183" t="s">
        <v>9971</v>
      </c>
      <c r="F139" s="184" t="s">
        <v>9972</v>
      </c>
      <c r="G139" s="185" t="s">
        <v>419</v>
      </c>
      <c r="H139" s="186">
        <v>278.3</v>
      </c>
      <c r="I139" s="187"/>
      <c r="J139" s="188">
        <f>ROUND(I139*H139,2)</f>
        <v>0</v>
      </c>
      <c r="K139" s="184" t="s">
        <v>366</v>
      </c>
      <c r="L139" s="189"/>
      <c r="M139" s="190" t="s">
        <v>1</v>
      </c>
      <c r="N139" s="191" t="s">
        <v>46</v>
      </c>
      <c r="P139" s="147">
        <f>O139*H139</f>
        <v>0</v>
      </c>
      <c r="Q139" s="147">
        <v>0</v>
      </c>
      <c r="R139" s="147">
        <f>Q139*H139</f>
        <v>0</v>
      </c>
      <c r="S139" s="147">
        <v>0</v>
      </c>
      <c r="T139" s="148">
        <f>S139*H139</f>
        <v>0</v>
      </c>
      <c r="AR139" s="149" t="s">
        <v>329</v>
      </c>
      <c r="AT139" s="149" t="s">
        <v>643</v>
      </c>
      <c r="AU139" s="149" t="s">
        <v>90</v>
      </c>
      <c r="AY139" s="17" t="s">
        <v>309</v>
      </c>
      <c r="BE139" s="150">
        <f>IF(N139="základní",J139,0)</f>
        <v>0</v>
      </c>
      <c r="BF139" s="150">
        <f>IF(N139="snížená",J139,0)</f>
        <v>0</v>
      </c>
      <c r="BG139" s="150">
        <f>IF(N139="zákl. přenesená",J139,0)</f>
        <v>0</v>
      </c>
      <c r="BH139" s="150">
        <f>IF(N139="sníž. přenesená",J139,0)</f>
        <v>0</v>
      </c>
      <c r="BI139" s="150">
        <f>IF(N139="nulová",J139,0)</f>
        <v>0</v>
      </c>
      <c r="BJ139" s="17" t="s">
        <v>88</v>
      </c>
      <c r="BK139" s="150">
        <f>ROUND(I139*H139,2)</f>
        <v>0</v>
      </c>
      <c r="BL139" s="17" t="s">
        <v>120</v>
      </c>
      <c r="BM139" s="149" t="s">
        <v>329</v>
      </c>
    </row>
    <row r="140" spans="2:65" s="1" customFormat="1" ht="19.5" x14ac:dyDescent="0.2">
      <c r="B140" s="33"/>
      <c r="D140" s="155" t="s">
        <v>318</v>
      </c>
      <c r="F140" s="156" t="s">
        <v>9973</v>
      </c>
      <c r="I140" s="153"/>
      <c r="L140" s="33"/>
      <c r="M140" s="154"/>
      <c r="T140" s="57"/>
      <c r="AT140" s="17" t="s">
        <v>318</v>
      </c>
      <c r="AU140" s="17" t="s">
        <v>90</v>
      </c>
    </row>
    <row r="141" spans="2:65" s="1" customFormat="1" ht="16.5" customHeight="1" x14ac:dyDescent="0.2">
      <c r="B141" s="137"/>
      <c r="C141" s="138" t="s">
        <v>331</v>
      </c>
      <c r="D141" s="138" t="s">
        <v>311</v>
      </c>
      <c r="E141" s="139" t="s">
        <v>691</v>
      </c>
      <c r="F141" s="140" t="s">
        <v>9969</v>
      </c>
      <c r="G141" s="141" t="s">
        <v>419</v>
      </c>
      <c r="H141" s="142">
        <v>72</v>
      </c>
      <c r="I141" s="143"/>
      <c r="J141" s="144">
        <f>ROUND(I141*H141,2)</f>
        <v>0</v>
      </c>
      <c r="K141" s="140" t="s">
        <v>315</v>
      </c>
      <c r="L141" s="33"/>
      <c r="M141" s="145" t="s">
        <v>1</v>
      </c>
      <c r="N141" s="146" t="s">
        <v>46</v>
      </c>
      <c r="P141" s="147">
        <f>O141*H141</f>
        <v>0</v>
      </c>
      <c r="Q141" s="147">
        <v>0</v>
      </c>
      <c r="R141" s="147">
        <f>Q141*H141</f>
        <v>0</v>
      </c>
      <c r="S141" s="147">
        <v>0</v>
      </c>
      <c r="T141" s="148">
        <f>S141*H141</f>
        <v>0</v>
      </c>
      <c r="AR141" s="149" t="s">
        <v>120</v>
      </c>
      <c r="AT141" s="149" t="s">
        <v>311</v>
      </c>
      <c r="AU141" s="149" t="s">
        <v>90</v>
      </c>
      <c r="AY141" s="17" t="s">
        <v>309</v>
      </c>
      <c r="BE141" s="150">
        <f>IF(N141="základní",J141,0)</f>
        <v>0</v>
      </c>
      <c r="BF141" s="150">
        <f>IF(N141="snížená",J141,0)</f>
        <v>0</v>
      </c>
      <c r="BG141" s="150">
        <f>IF(N141="zákl. přenesená",J141,0)</f>
        <v>0</v>
      </c>
      <c r="BH141" s="150">
        <f>IF(N141="sníž. přenesená",J141,0)</f>
        <v>0</v>
      </c>
      <c r="BI141" s="150">
        <f>IF(N141="nulová",J141,0)</f>
        <v>0</v>
      </c>
      <c r="BJ141" s="17" t="s">
        <v>88</v>
      </c>
      <c r="BK141" s="150">
        <f>ROUND(I141*H141,2)</f>
        <v>0</v>
      </c>
      <c r="BL141" s="17" t="s">
        <v>120</v>
      </c>
      <c r="BM141" s="149" t="s">
        <v>334</v>
      </c>
    </row>
    <row r="142" spans="2:65" s="1" customFormat="1" x14ac:dyDescent="0.2">
      <c r="B142" s="33"/>
      <c r="D142" s="151" t="s">
        <v>316</v>
      </c>
      <c r="F142" s="152" t="s">
        <v>9970</v>
      </c>
      <c r="I142" s="153"/>
      <c r="L142" s="33"/>
      <c r="M142" s="154"/>
      <c r="T142" s="57"/>
      <c r="AT142" s="17" t="s">
        <v>316</v>
      </c>
      <c r="AU142" s="17" t="s">
        <v>90</v>
      </c>
    </row>
    <row r="143" spans="2:65" s="1" customFormat="1" ht="16.5" customHeight="1" x14ac:dyDescent="0.2">
      <c r="B143" s="137"/>
      <c r="C143" s="182" t="s">
        <v>325</v>
      </c>
      <c r="D143" s="182" t="s">
        <v>643</v>
      </c>
      <c r="E143" s="183" t="s">
        <v>711</v>
      </c>
      <c r="F143" s="184" t="s">
        <v>9974</v>
      </c>
      <c r="G143" s="185" t="s">
        <v>419</v>
      </c>
      <c r="H143" s="186">
        <v>79.2</v>
      </c>
      <c r="I143" s="187"/>
      <c r="J143" s="188">
        <f>ROUND(I143*H143,2)</f>
        <v>0</v>
      </c>
      <c r="K143" s="184" t="s">
        <v>366</v>
      </c>
      <c r="L143" s="189"/>
      <c r="M143" s="190" t="s">
        <v>1</v>
      </c>
      <c r="N143" s="191" t="s">
        <v>46</v>
      </c>
      <c r="P143" s="147">
        <f>O143*H143</f>
        <v>0</v>
      </c>
      <c r="Q143" s="147">
        <v>0</v>
      </c>
      <c r="R143" s="147">
        <f>Q143*H143</f>
        <v>0</v>
      </c>
      <c r="S143" s="147">
        <v>0</v>
      </c>
      <c r="T143" s="148">
        <f>S143*H143</f>
        <v>0</v>
      </c>
      <c r="AR143" s="149" t="s">
        <v>329</v>
      </c>
      <c r="AT143" s="149" t="s">
        <v>643</v>
      </c>
      <c r="AU143" s="149" t="s">
        <v>90</v>
      </c>
      <c r="AY143" s="17" t="s">
        <v>309</v>
      </c>
      <c r="BE143" s="150">
        <f>IF(N143="základní",J143,0)</f>
        <v>0</v>
      </c>
      <c r="BF143" s="150">
        <f>IF(N143="snížená",J143,0)</f>
        <v>0</v>
      </c>
      <c r="BG143" s="150">
        <f>IF(N143="zákl. přenesená",J143,0)</f>
        <v>0</v>
      </c>
      <c r="BH143" s="150">
        <f>IF(N143="sníž. přenesená",J143,0)</f>
        <v>0</v>
      </c>
      <c r="BI143" s="150">
        <f>IF(N143="nulová",J143,0)</f>
        <v>0</v>
      </c>
      <c r="BJ143" s="17" t="s">
        <v>88</v>
      </c>
      <c r="BK143" s="150">
        <f>ROUND(I143*H143,2)</f>
        <v>0</v>
      </c>
      <c r="BL143" s="17" t="s">
        <v>120</v>
      </c>
      <c r="BM143" s="149" t="s">
        <v>8</v>
      </c>
    </row>
    <row r="144" spans="2:65" s="1" customFormat="1" ht="19.5" x14ac:dyDescent="0.2">
      <c r="B144" s="33"/>
      <c r="D144" s="155" t="s">
        <v>318</v>
      </c>
      <c r="F144" s="156" t="s">
        <v>9975</v>
      </c>
      <c r="I144" s="153"/>
      <c r="L144" s="33"/>
      <c r="M144" s="154"/>
      <c r="T144" s="57"/>
      <c r="AT144" s="17" t="s">
        <v>318</v>
      </c>
      <c r="AU144" s="17" t="s">
        <v>90</v>
      </c>
    </row>
    <row r="145" spans="2:65" s="1" customFormat="1" ht="16.5" customHeight="1" x14ac:dyDescent="0.2">
      <c r="B145" s="137"/>
      <c r="C145" s="138" t="s">
        <v>339</v>
      </c>
      <c r="D145" s="138" t="s">
        <v>311</v>
      </c>
      <c r="E145" s="139" t="s">
        <v>9976</v>
      </c>
      <c r="F145" s="140" t="s">
        <v>9977</v>
      </c>
      <c r="G145" s="141" t="s">
        <v>419</v>
      </c>
      <c r="H145" s="142">
        <v>1230</v>
      </c>
      <c r="I145" s="143"/>
      <c r="J145" s="144">
        <f>ROUND(I145*H145,2)</f>
        <v>0</v>
      </c>
      <c r="K145" s="140" t="s">
        <v>366</v>
      </c>
      <c r="L145" s="33"/>
      <c r="M145" s="145" t="s">
        <v>1</v>
      </c>
      <c r="N145" s="146" t="s">
        <v>46</v>
      </c>
      <c r="P145" s="147">
        <f>O145*H145</f>
        <v>0</v>
      </c>
      <c r="Q145" s="147">
        <v>0</v>
      </c>
      <c r="R145" s="147">
        <f>Q145*H145</f>
        <v>0</v>
      </c>
      <c r="S145" s="147">
        <v>0</v>
      </c>
      <c r="T145" s="148">
        <f>S145*H145</f>
        <v>0</v>
      </c>
      <c r="AR145" s="149" t="s">
        <v>120</v>
      </c>
      <c r="AT145" s="149" t="s">
        <v>311</v>
      </c>
      <c r="AU145" s="149" t="s">
        <v>90</v>
      </c>
      <c r="AY145" s="17" t="s">
        <v>309</v>
      </c>
      <c r="BE145" s="150">
        <f>IF(N145="základní",J145,0)</f>
        <v>0</v>
      </c>
      <c r="BF145" s="150">
        <f>IF(N145="snížená",J145,0)</f>
        <v>0</v>
      </c>
      <c r="BG145" s="150">
        <f>IF(N145="zákl. přenesená",J145,0)</f>
        <v>0</v>
      </c>
      <c r="BH145" s="150">
        <f>IF(N145="sníž. přenesená",J145,0)</f>
        <v>0</v>
      </c>
      <c r="BI145" s="150">
        <f>IF(N145="nulová",J145,0)</f>
        <v>0</v>
      </c>
      <c r="BJ145" s="17" t="s">
        <v>88</v>
      </c>
      <c r="BK145" s="150">
        <f>ROUND(I145*H145,2)</f>
        <v>0</v>
      </c>
      <c r="BL145" s="17" t="s">
        <v>120</v>
      </c>
      <c r="BM145" s="149" t="s">
        <v>342</v>
      </c>
    </row>
    <row r="146" spans="2:65" s="1" customFormat="1" ht="16.5" customHeight="1" x14ac:dyDescent="0.2">
      <c r="B146" s="137"/>
      <c r="C146" s="138" t="s">
        <v>329</v>
      </c>
      <c r="D146" s="138" t="s">
        <v>311</v>
      </c>
      <c r="E146" s="139" t="s">
        <v>427</v>
      </c>
      <c r="F146" s="140" t="s">
        <v>704</v>
      </c>
      <c r="G146" s="141" t="s">
        <v>419</v>
      </c>
      <c r="H146" s="142">
        <v>1230</v>
      </c>
      <c r="I146" s="143"/>
      <c r="J146" s="144">
        <f>ROUND(I146*H146,2)</f>
        <v>0</v>
      </c>
      <c r="K146" s="140" t="s">
        <v>315</v>
      </c>
      <c r="L146" s="33"/>
      <c r="M146" s="145" t="s">
        <v>1</v>
      </c>
      <c r="N146" s="146" t="s">
        <v>46</v>
      </c>
      <c r="P146" s="147">
        <f>O146*H146</f>
        <v>0</v>
      </c>
      <c r="Q146" s="147">
        <v>0</v>
      </c>
      <c r="R146" s="147">
        <f>Q146*H146</f>
        <v>0</v>
      </c>
      <c r="S146" s="147">
        <v>0</v>
      </c>
      <c r="T146" s="148">
        <f>S146*H146</f>
        <v>0</v>
      </c>
      <c r="AR146" s="149" t="s">
        <v>120</v>
      </c>
      <c r="AT146" s="149" t="s">
        <v>311</v>
      </c>
      <c r="AU146" s="149" t="s">
        <v>90</v>
      </c>
      <c r="AY146" s="17" t="s">
        <v>309</v>
      </c>
      <c r="BE146" s="150">
        <f>IF(N146="základní",J146,0)</f>
        <v>0</v>
      </c>
      <c r="BF146" s="150">
        <f>IF(N146="snížená",J146,0)</f>
        <v>0</v>
      </c>
      <c r="BG146" s="150">
        <f>IF(N146="zákl. přenesená",J146,0)</f>
        <v>0</v>
      </c>
      <c r="BH146" s="150">
        <f>IF(N146="sníž. přenesená",J146,0)</f>
        <v>0</v>
      </c>
      <c r="BI146" s="150">
        <f>IF(N146="nulová",J146,0)</f>
        <v>0</v>
      </c>
      <c r="BJ146" s="17" t="s">
        <v>88</v>
      </c>
      <c r="BK146" s="150">
        <f>ROUND(I146*H146,2)</f>
        <v>0</v>
      </c>
      <c r="BL146" s="17" t="s">
        <v>120</v>
      </c>
      <c r="BM146" s="149" t="s">
        <v>346</v>
      </c>
    </row>
    <row r="147" spans="2:65" s="1" customFormat="1" x14ac:dyDescent="0.2">
      <c r="B147" s="33"/>
      <c r="D147" s="151" t="s">
        <v>316</v>
      </c>
      <c r="F147" s="152" t="s">
        <v>430</v>
      </c>
      <c r="I147" s="153"/>
      <c r="L147" s="33"/>
      <c r="M147" s="154"/>
      <c r="T147" s="57"/>
      <c r="AT147" s="17" t="s">
        <v>316</v>
      </c>
      <c r="AU147" s="17" t="s">
        <v>90</v>
      </c>
    </row>
    <row r="148" spans="2:65" s="11" customFormat="1" ht="22.9" customHeight="1" x14ac:dyDescent="0.2">
      <c r="B148" s="125"/>
      <c r="D148" s="126" t="s">
        <v>80</v>
      </c>
      <c r="E148" s="135" t="s">
        <v>351</v>
      </c>
      <c r="F148" s="135" t="s">
        <v>9978</v>
      </c>
      <c r="I148" s="128"/>
      <c r="J148" s="136">
        <f>BK148</f>
        <v>0</v>
      </c>
      <c r="L148" s="125"/>
      <c r="M148" s="130"/>
      <c r="P148" s="131">
        <f>SUM(P149:P169)</f>
        <v>0</v>
      </c>
      <c r="R148" s="131">
        <f>SUM(R149:R169)</f>
        <v>0</v>
      </c>
      <c r="T148" s="132">
        <f>SUM(T149:T169)</f>
        <v>0</v>
      </c>
      <c r="AR148" s="126" t="s">
        <v>88</v>
      </c>
      <c r="AT148" s="133" t="s">
        <v>80</v>
      </c>
      <c r="AU148" s="133" t="s">
        <v>88</v>
      </c>
      <c r="AY148" s="126" t="s">
        <v>309</v>
      </c>
      <c r="BK148" s="134">
        <f>SUM(BK149:BK169)</f>
        <v>0</v>
      </c>
    </row>
    <row r="149" spans="2:65" s="1" customFormat="1" ht="21.75" customHeight="1" x14ac:dyDescent="0.2">
      <c r="B149" s="137"/>
      <c r="C149" s="138" t="s">
        <v>348</v>
      </c>
      <c r="D149" s="138" t="s">
        <v>311</v>
      </c>
      <c r="E149" s="139" t="s">
        <v>417</v>
      </c>
      <c r="F149" s="140" t="s">
        <v>418</v>
      </c>
      <c r="G149" s="141" t="s">
        <v>419</v>
      </c>
      <c r="H149" s="142">
        <v>120</v>
      </c>
      <c r="I149" s="143"/>
      <c r="J149" s="144">
        <f>ROUND(I149*H149,2)</f>
        <v>0</v>
      </c>
      <c r="K149" s="140" t="s">
        <v>315</v>
      </c>
      <c r="L149" s="33"/>
      <c r="M149" s="145" t="s">
        <v>1</v>
      </c>
      <c r="N149" s="146" t="s">
        <v>46</v>
      </c>
      <c r="P149" s="147">
        <f>O149*H149</f>
        <v>0</v>
      </c>
      <c r="Q149" s="147">
        <v>0</v>
      </c>
      <c r="R149" s="147">
        <f>Q149*H149</f>
        <v>0</v>
      </c>
      <c r="S149" s="147">
        <v>0</v>
      </c>
      <c r="T149" s="148">
        <f>S149*H149</f>
        <v>0</v>
      </c>
      <c r="AR149" s="149" t="s">
        <v>120</v>
      </c>
      <c r="AT149" s="149" t="s">
        <v>311</v>
      </c>
      <c r="AU149" s="149" t="s">
        <v>90</v>
      </c>
      <c r="AY149" s="17" t="s">
        <v>309</v>
      </c>
      <c r="BE149" s="150">
        <f>IF(N149="základní",J149,0)</f>
        <v>0</v>
      </c>
      <c r="BF149" s="150">
        <f>IF(N149="snížená",J149,0)</f>
        <v>0</v>
      </c>
      <c r="BG149" s="150">
        <f>IF(N149="zákl. přenesená",J149,0)</f>
        <v>0</v>
      </c>
      <c r="BH149" s="150">
        <f>IF(N149="sníž. přenesená",J149,0)</f>
        <v>0</v>
      </c>
      <c r="BI149" s="150">
        <f>IF(N149="nulová",J149,0)</f>
        <v>0</v>
      </c>
      <c r="BJ149" s="17" t="s">
        <v>88</v>
      </c>
      <c r="BK149" s="150">
        <f>ROUND(I149*H149,2)</f>
        <v>0</v>
      </c>
      <c r="BL149" s="17" t="s">
        <v>120</v>
      </c>
      <c r="BM149" s="149" t="s">
        <v>351</v>
      </c>
    </row>
    <row r="150" spans="2:65" s="1" customFormat="1" x14ac:dyDescent="0.2">
      <c r="B150" s="33"/>
      <c r="D150" s="151" t="s">
        <v>316</v>
      </c>
      <c r="F150" s="152" t="s">
        <v>421</v>
      </c>
      <c r="I150" s="153"/>
      <c r="L150" s="33"/>
      <c r="M150" s="154"/>
      <c r="T150" s="57"/>
      <c r="AT150" s="17" t="s">
        <v>316</v>
      </c>
      <c r="AU150" s="17" t="s">
        <v>90</v>
      </c>
    </row>
    <row r="151" spans="2:65" s="1" customFormat="1" ht="19.5" x14ac:dyDescent="0.2">
      <c r="B151" s="33"/>
      <c r="D151" s="155" t="s">
        <v>318</v>
      </c>
      <c r="F151" s="156" t="s">
        <v>9979</v>
      </c>
      <c r="I151" s="153"/>
      <c r="L151" s="33"/>
      <c r="M151" s="154"/>
      <c r="T151" s="57"/>
      <c r="AT151" s="17" t="s">
        <v>318</v>
      </c>
      <c r="AU151" s="17" t="s">
        <v>90</v>
      </c>
    </row>
    <row r="152" spans="2:65" s="1" customFormat="1" ht="16.5" customHeight="1" x14ac:dyDescent="0.2">
      <c r="B152" s="137"/>
      <c r="C152" s="138" t="s">
        <v>334</v>
      </c>
      <c r="D152" s="138" t="s">
        <v>311</v>
      </c>
      <c r="E152" s="139" t="s">
        <v>422</v>
      </c>
      <c r="F152" s="140" t="s">
        <v>423</v>
      </c>
      <c r="G152" s="141" t="s">
        <v>419</v>
      </c>
      <c r="H152" s="142">
        <v>120</v>
      </c>
      <c r="I152" s="143"/>
      <c r="J152" s="144">
        <f>ROUND(I152*H152,2)</f>
        <v>0</v>
      </c>
      <c r="K152" s="140" t="s">
        <v>315</v>
      </c>
      <c r="L152" s="33"/>
      <c r="M152" s="145" t="s">
        <v>1</v>
      </c>
      <c r="N152" s="146" t="s">
        <v>46</v>
      </c>
      <c r="P152" s="147">
        <f>O152*H152</f>
        <v>0</v>
      </c>
      <c r="Q152" s="147">
        <v>0</v>
      </c>
      <c r="R152" s="147">
        <f>Q152*H152</f>
        <v>0</v>
      </c>
      <c r="S152" s="147">
        <v>0</v>
      </c>
      <c r="T152" s="148">
        <f>S152*H152</f>
        <v>0</v>
      </c>
      <c r="AR152" s="149" t="s">
        <v>120</v>
      </c>
      <c r="AT152" s="149" t="s">
        <v>311</v>
      </c>
      <c r="AU152" s="149" t="s">
        <v>90</v>
      </c>
      <c r="AY152" s="17" t="s">
        <v>309</v>
      </c>
      <c r="BE152" s="150">
        <f>IF(N152="základní",J152,0)</f>
        <v>0</v>
      </c>
      <c r="BF152" s="150">
        <f>IF(N152="snížená",J152,0)</f>
        <v>0</v>
      </c>
      <c r="BG152" s="150">
        <f>IF(N152="zákl. přenesená",J152,0)</f>
        <v>0</v>
      </c>
      <c r="BH152" s="150">
        <f>IF(N152="sníž. přenesená",J152,0)</f>
        <v>0</v>
      </c>
      <c r="BI152" s="150">
        <f>IF(N152="nulová",J152,0)</f>
        <v>0</v>
      </c>
      <c r="BJ152" s="17" t="s">
        <v>88</v>
      </c>
      <c r="BK152" s="150">
        <f>ROUND(I152*H152,2)</f>
        <v>0</v>
      </c>
      <c r="BL152" s="17" t="s">
        <v>120</v>
      </c>
      <c r="BM152" s="149" t="s">
        <v>355</v>
      </c>
    </row>
    <row r="153" spans="2:65" s="1" customFormat="1" x14ac:dyDescent="0.2">
      <c r="B153" s="33"/>
      <c r="D153" s="151" t="s">
        <v>316</v>
      </c>
      <c r="F153" s="152" t="s">
        <v>425</v>
      </c>
      <c r="I153" s="153"/>
      <c r="L153" s="33"/>
      <c r="M153" s="154"/>
      <c r="T153" s="57"/>
      <c r="AT153" s="17" t="s">
        <v>316</v>
      </c>
      <c r="AU153" s="17" t="s">
        <v>90</v>
      </c>
    </row>
    <row r="154" spans="2:65" s="1" customFormat="1" ht="24.2" customHeight="1" x14ac:dyDescent="0.2">
      <c r="B154" s="137"/>
      <c r="C154" s="138" t="s">
        <v>357</v>
      </c>
      <c r="D154" s="138" t="s">
        <v>311</v>
      </c>
      <c r="E154" s="139" t="s">
        <v>9980</v>
      </c>
      <c r="F154" s="140" t="s">
        <v>9981</v>
      </c>
      <c r="G154" s="141" t="s">
        <v>360</v>
      </c>
      <c r="H154" s="142">
        <v>700</v>
      </c>
      <c r="I154" s="143"/>
      <c r="J154" s="144">
        <f>ROUND(I154*H154,2)</f>
        <v>0</v>
      </c>
      <c r="K154" s="140" t="s">
        <v>315</v>
      </c>
      <c r="L154" s="33"/>
      <c r="M154" s="145" t="s">
        <v>1</v>
      </c>
      <c r="N154" s="146" t="s">
        <v>46</v>
      </c>
      <c r="P154" s="147">
        <f>O154*H154</f>
        <v>0</v>
      </c>
      <c r="Q154" s="147">
        <v>0</v>
      </c>
      <c r="R154" s="147">
        <f>Q154*H154</f>
        <v>0</v>
      </c>
      <c r="S154" s="147">
        <v>0</v>
      </c>
      <c r="T154" s="148">
        <f>S154*H154</f>
        <v>0</v>
      </c>
      <c r="AR154" s="149" t="s">
        <v>120</v>
      </c>
      <c r="AT154" s="149" t="s">
        <v>311</v>
      </c>
      <c r="AU154" s="149" t="s">
        <v>90</v>
      </c>
      <c r="AY154" s="17" t="s">
        <v>309</v>
      </c>
      <c r="BE154" s="150">
        <f>IF(N154="základní",J154,0)</f>
        <v>0</v>
      </c>
      <c r="BF154" s="150">
        <f>IF(N154="snížená",J154,0)</f>
        <v>0</v>
      </c>
      <c r="BG154" s="150">
        <f>IF(N154="zákl. přenesená",J154,0)</f>
        <v>0</v>
      </c>
      <c r="BH154" s="150">
        <f>IF(N154="sníž. přenesená",J154,0)</f>
        <v>0</v>
      </c>
      <c r="BI154" s="150">
        <f>IF(N154="nulová",J154,0)</f>
        <v>0</v>
      </c>
      <c r="BJ154" s="17" t="s">
        <v>88</v>
      </c>
      <c r="BK154" s="150">
        <f>ROUND(I154*H154,2)</f>
        <v>0</v>
      </c>
      <c r="BL154" s="17" t="s">
        <v>120</v>
      </c>
      <c r="BM154" s="149" t="s">
        <v>361</v>
      </c>
    </row>
    <row r="155" spans="2:65" s="1" customFormat="1" x14ac:dyDescent="0.2">
      <c r="B155" s="33"/>
      <c r="D155" s="151" t="s">
        <v>316</v>
      </c>
      <c r="F155" s="152" t="s">
        <v>9982</v>
      </c>
      <c r="I155" s="153"/>
      <c r="L155" s="33"/>
      <c r="M155" s="154"/>
      <c r="T155" s="57"/>
      <c r="AT155" s="17" t="s">
        <v>316</v>
      </c>
      <c r="AU155" s="17" t="s">
        <v>90</v>
      </c>
    </row>
    <row r="156" spans="2:65" s="1" customFormat="1" ht="21.75" customHeight="1" x14ac:dyDescent="0.2">
      <c r="B156" s="137"/>
      <c r="C156" s="138" t="s">
        <v>8</v>
      </c>
      <c r="D156" s="138" t="s">
        <v>311</v>
      </c>
      <c r="E156" s="139" t="s">
        <v>9983</v>
      </c>
      <c r="F156" s="140" t="s">
        <v>9984</v>
      </c>
      <c r="G156" s="141" t="s">
        <v>360</v>
      </c>
      <c r="H156" s="142">
        <v>700</v>
      </c>
      <c r="I156" s="143"/>
      <c r="J156" s="144">
        <f>ROUND(I156*H156,2)</f>
        <v>0</v>
      </c>
      <c r="K156" s="140" t="s">
        <v>315</v>
      </c>
      <c r="L156" s="33"/>
      <c r="M156" s="145" t="s">
        <v>1</v>
      </c>
      <c r="N156" s="146" t="s">
        <v>46</v>
      </c>
      <c r="P156" s="147">
        <f>O156*H156</f>
        <v>0</v>
      </c>
      <c r="Q156" s="147">
        <v>0</v>
      </c>
      <c r="R156" s="147">
        <f>Q156*H156</f>
        <v>0</v>
      </c>
      <c r="S156" s="147">
        <v>0</v>
      </c>
      <c r="T156" s="148">
        <f>S156*H156</f>
        <v>0</v>
      </c>
      <c r="AR156" s="149" t="s">
        <v>120</v>
      </c>
      <c r="AT156" s="149" t="s">
        <v>311</v>
      </c>
      <c r="AU156" s="149" t="s">
        <v>90</v>
      </c>
      <c r="AY156" s="17" t="s">
        <v>309</v>
      </c>
      <c r="BE156" s="150">
        <f>IF(N156="základní",J156,0)</f>
        <v>0</v>
      </c>
      <c r="BF156" s="150">
        <f>IF(N156="snížená",J156,0)</f>
        <v>0</v>
      </c>
      <c r="BG156" s="150">
        <f>IF(N156="zákl. přenesená",J156,0)</f>
        <v>0</v>
      </c>
      <c r="BH156" s="150">
        <f>IF(N156="sníž. přenesená",J156,0)</f>
        <v>0</v>
      </c>
      <c r="BI156" s="150">
        <f>IF(N156="nulová",J156,0)</f>
        <v>0</v>
      </c>
      <c r="BJ156" s="17" t="s">
        <v>88</v>
      </c>
      <c r="BK156" s="150">
        <f>ROUND(I156*H156,2)</f>
        <v>0</v>
      </c>
      <c r="BL156" s="17" t="s">
        <v>120</v>
      </c>
      <c r="BM156" s="149" t="s">
        <v>367</v>
      </c>
    </row>
    <row r="157" spans="2:65" s="1" customFormat="1" x14ac:dyDescent="0.2">
      <c r="B157" s="33"/>
      <c r="D157" s="151" t="s">
        <v>316</v>
      </c>
      <c r="F157" s="152" t="s">
        <v>9985</v>
      </c>
      <c r="I157" s="153"/>
      <c r="L157" s="33"/>
      <c r="M157" s="154"/>
      <c r="T157" s="57"/>
      <c r="AT157" s="17" t="s">
        <v>316</v>
      </c>
      <c r="AU157" s="17" t="s">
        <v>90</v>
      </c>
    </row>
    <row r="158" spans="2:65" s="1" customFormat="1" ht="16.5" customHeight="1" x14ac:dyDescent="0.2">
      <c r="B158" s="137"/>
      <c r="C158" s="138" t="s">
        <v>368</v>
      </c>
      <c r="D158" s="138" t="s">
        <v>311</v>
      </c>
      <c r="E158" s="139" t="s">
        <v>9986</v>
      </c>
      <c r="F158" s="140" t="s">
        <v>9987</v>
      </c>
      <c r="G158" s="141" t="s">
        <v>360</v>
      </c>
      <c r="H158" s="142">
        <v>700</v>
      </c>
      <c r="I158" s="143"/>
      <c r="J158" s="144">
        <f>ROUND(I158*H158,2)</f>
        <v>0</v>
      </c>
      <c r="K158" s="140" t="s">
        <v>315</v>
      </c>
      <c r="L158" s="33"/>
      <c r="M158" s="145" t="s">
        <v>1</v>
      </c>
      <c r="N158" s="146" t="s">
        <v>46</v>
      </c>
      <c r="P158" s="147">
        <f>O158*H158</f>
        <v>0</v>
      </c>
      <c r="Q158" s="147">
        <v>0</v>
      </c>
      <c r="R158" s="147">
        <f>Q158*H158</f>
        <v>0</v>
      </c>
      <c r="S158" s="147">
        <v>0</v>
      </c>
      <c r="T158" s="148">
        <f>S158*H158</f>
        <v>0</v>
      </c>
      <c r="AR158" s="149" t="s">
        <v>120</v>
      </c>
      <c r="AT158" s="149" t="s">
        <v>311</v>
      </c>
      <c r="AU158" s="149" t="s">
        <v>90</v>
      </c>
      <c r="AY158" s="17" t="s">
        <v>309</v>
      </c>
      <c r="BE158" s="150">
        <f>IF(N158="základní",J158,0)</f>
        <v>0</v>
      </c>
      <c r="BF158" s="150">
        <f>IF(N158="snížená",J158,0)</f>
        <v>0</v>
      </c>
      <c r="BG158" s="150">
        <f>IF(N158="zákl. přenesená",J158,0)</f>
        <v>0</v>
      </c>
      <c r="BH158" s="150">
        <f>IF(N158="sníž. přenesená",J158,0)</f>
        <v>0</v>
      </c>
      <c r="BI158" s="150">
        <f>IF(N158="nulová",J158,0)</f>
        <v>0</v>
      </c>
      <c r="BJ158" s="17" t="s">
        <v>88</v>
      </c>
      <c r="BK158" s="150">
        <f>ROUND(I158*H158,2)</f>
        <v>0</v>
      </c>
      <c r="BL158" s="17" t="s">
        <v>120</v>
      </c>
      <c r="BM158" s="149" t="s">
        <v>371</v>
      </c>
    </row>
    <row r="159" spans="2:65" s="1" customFormat="1" x14ac:dyDescent="0.2">
      <c r="B159" s="33"/>
      <c r="D159" s="151" t="s">
        <v>316</v>
      </c>
      <c r="F159" s="152" t="s">
        <v>9988</v>
      </c>
      <c r="I159" s="153"/>
      <c r="L159" s="33"/>
      <c r="M159" s="154"/>
      <c r="T159" s="57"/>
      <c r="AT159" s="17" t="s">
        <v>316</v>
      </c>
      <c r="AU159" s="17" t="s">
        <v>90</v>
      </c>
    </row>
    <row r="160" spans="2:65" s="1" customFormat="1" ht="16.5" customHeight="1" x14ac:dyDescent="0.2">
      <c r="B160" s="137"/>
      <c r="C160" s="182" t="s">
        <v>342</v>
      </c>
      <c r="D160" s="182" t="s">
        <v>643</v>
      </c>
      <c r="E160" s="183" t="s">
        <v>9989</v>
      </c>
      <c r="F160" s="184" t="s">
        <v>9990</v>
      </c>
      <c r="G160" s="185" t="s">
        <v>1331</v>
      </c>
      <c r="H160" s="186">
        <v>21</v>
      </c>
      <c r="I160" s="187"/>
      <c r="J160" s="188">
        <f>ROUND(I160*H160,2)</f>
        <v>0</v>
      </c>
      <c r="K160" s="184" t="s">
        <v>366</v>
      </c>
      <c r="L160" s="189"/>
      <c r="M160" s="190" t="s">
        <v>1</v>
      </c>
      <c r="N160" s="191" t="s">
        <v>46</v>
      </c>
      <c r="P160" s="147">
        <f>O160*H160</f>
        <v>0</v>
      </c>
      <c r="Q160" s="147">
        <v>0</v>
      </c>
      <c r="R160" s="147">
        <f>Q160*H160</f>
        <v>0</v>
      </c>
      <c r="S160" s="147">
        <v>0</v>
      </c>
      <c r="T160" s="148">
        <f>S160*H160</f>
        <v>0</v>
      </c>
      <c r="AR160" s="149" t="s">
        <v>329</v>
      </c>
      <c r="AT160" s="149" t="s">
        <v>643</v>
      </c>
      <c r="AU160" s="149" t="s">
        <v>90</v>
      </c>
      <c r="AY160" s="17" t="s">
        <v>309</v>
      </c>
      <c r="BE160" s="150">
        <f>IF(N160="základní",J160,0)</f>
        <v>0</v>
      </c>
      <c r="BF160" s="150">
        <f>IF(N160="snížená",J160,0)</f>
        <v>0</v>
      </c>
      <c r="BG160" s="150">
        <f>IF(N160="zákl. přenesená",J160,0)</f>
        <v>0</v>
      </c>
      <c r="BH160" s="150">
        <f>IF(N160="sníž. přenesená",J160,0)</f>
        <v>0</v>
      </c>
      <c r="BI160" s="150">
        <f>IF(N160="nulová",J160,0)</f>
        <v>0</v>
      </c>
      <c r="BJ160" s="17" t="s">
        <v>88</v>
      </c>
      <c r="BK160" s="150">
        <f>ROUND(I160*H160,2)</f>
        <v>0</v>
      </c>
      <c r="BL160" s="17" t="s">
        <v>120</v>
      </c>
      <c r="BM160" s="149" t="s">
        <v>376</v>
      </c>
    </row>
    <row r="161" spans="2:65" s="1" customFormat="1" ht="19.5" x14ac:dyDescent="0.2">
      <c r="B161" s="33"/>
      <c r="D161" s="155" t="s">
        <v>318</v>
      </c>
      <c r="F161" s="156" t="s">
        <v>9991</v>
      </c>
      <c r="I161" s="153"/>
      <c r="L161" s="33"/>
      <c r="M161" s="154"/>
      <c r="T161" s="57"/>
      <c r="AT161" s="17" t="s">
        <v>318</v>
      </c>
      <c r="AU161" s="17" t="s">
        <v>90</v>
      </c>
    </row>
    <row r="162" spans="2:65" s="1" customFormat="1" ht="16.5" customHeight="1" x14ac:dyDescent="0.2">
      <c r="B162" s="137"/>
      <c r="C162" s="138" t="s">
        <v>378</v>
      </c>
      <c r="D162" s="138" t="s">
        <v>311</v>
      </c>
      <c r="E162" s="139" t="s">
        <v>9992</v>
      </c>
      <c r="F162" s="140" t="s">
        <v>9993</v>
      </c>
      <c r="G162" s="141" t="s">
        <v>360</v>
      </c>
      <c r="H162" s="142">
        <v>700</v>
      </c>
      <c r="I162" s="143"/>
      <c r="J162" s="144">
        <f>ROUND(I162*H162,2)</f>
        <v>0</v>
      </c>
      <c r="K162" s="140" t="s">
        <v>315</v>
      </c>
      <c r="L162" s="33"/>
      <c r="M162" s="145" t="s">
        <v>1</v>
      </c>
      <c r="N162" s="146" t="s">
        <v>46</v>
      </c>
      <c r="P162" s="147">
        <f>O162*H162</f>
        <v>0</v>
      </c>
      <c r="Q162" s="147">
        <v>0</v>
      </c>
      <c r="R162" s="147">
        <f>Q162*H162</f>
        <v>0</v>
      </c>
      <c r="S162" s="147">
        <v>0</v>
      </c>
      <c r="T162" s="148">
        <f>S162*H162</f>
        <v>0</v>
      </c>
      <c r="AR162" s="149" t="s">
        <v>120</v>
      </c>
      <c r="AT162" s="149" t="s">
        <v>311</v>
      </c>
      <c r="AU162" s="149" t="s">
        <v>90</v>
      </c>
      <c r="AY162" s="17" t="s">
        <v>309</v>
      </c>
      <c r="BE162" s="150">
        <f>IF(N162="základní",J162,0)</f>
        <v>0</v>
      </c>
      <c r="BF162" s="150">
        <f>IF(N162="snížená",J162,0)</f>
        <v>0</v>
      </c>
      <c r="BG162" s="150">
        <f>IF(N162="zákl. přenesená",J162,0)</f>
        <v>0</v>
      </c>
      <c r="BH162" s="150">
        <f>IF(N162="sníž. přenesená",J162,0)</f>
        <v>0</v>
      </c>
      <c r="BI162" s="150">
        <f>IF(N162="nulová",J162,0)</f>
        <v>0</v>
      </c>
      <c r="BJ162" s="17" t="s">
        <v>88</v>
      </c>
      <c r="BK162" s="150">
        <f>ROUND(I162*H162,2)</f>
        <v>0</v>
      </c>
      <c r="BL162" s="17" t="s">
        <v>120</v>
      </c>
      <c r="BM162" s="149" t="s">
        <v>381</v>
      </c>
    </row>
    <row r="163" spans="2:65" s="1" customFormat="1" x14ac:dyDescent="0.2">
      <c r="B163" s="33"/>
      <c r="D163" s="151" t="s">
        <v>316</v>
      </c>
      <c r="F163" s="152" t="s">
        <v>9994</v>
      </c>
      <c r="I163" s="153"/>
      <c r="L163" s="33"/>
      <c r="M163" s="154"/>
      <c r="T163" s="57"/>
      <c r="AT163" s="17" t="s">
        <v>316</v>
      </c>
      <c r="AU163" s="17" t="s">
        <v>90</v>
      </c>
    </row>
    <row r="164" spans="2:65" s="1" customFormat="1" ht="16.5" customHeight="1" x14ac:dyDescent="0.2">
      <c r="B164" s="137"/>
      <c r="C164" s="138" t="s">
        <v>346</v>
      </c>
      <c r="D164" s="138" t="s">
        <v>311</v>
      </c>
      <c r="E164" s="139" t="s">
        <v>9995</v>
      </c>
      <c r="F164" s="140" t="s">
        <v>9996</v>
      </c>
      <c r="G164" s="141" t="s">
        <v>360</v>
      </c>
      <c r="H164" s="142">
        <v>700</v>
      </c>
      <c r="I164" s="143"/>
      <c r="J164" s="144">
        <f>ROUND(I164*H164,2)</f>
        <v>0</v>
      </c>
      <c r="K164" s="140" t="s">
        <v>315</v>
      </c>
      <c r="L164" s="33"/>
      <c r="M164" s="145" t="s">
        <v>1</v>
      </c>
      <c r="N164" s="146" t="s">
        <v>46</v>
      </c>
      <c r="P164" s="147">
        <f>O164*H164</f>
        <v>0</v>
      </c>
      <c r="Q164" s="147">
        <v>0</v>
      </c>
      <c r="R164" s="147">
        <f>Q164*H164</f>
        <v>0</v>
      </c>
      <c r="S164" s="147">
        <v>0</v>
      </c>
      <c r="T164" s="148">
        <f>S164*H164</f>
        <v>0</v>
      </c>
      <c r="AR164" s="149" t="s">
        <v>120</v>
      </c>
      <c r="AT164" s="149" t="s">
        <v>311</v>
      </c>
      <c r="AU164" s="149" t="s">
        <v>90</v>
      </c>
      <c r="AY164" s="17" t="s">
        <v>309</v>
      </c>
      <c r="BE164" s="150">
        <f>IF(N164="základní",J164,0)</f>
        <v>0</v>
      </c>
      <c r="BF164" s="150">
        <f>IF(N164="snížená",J164,0)</f>
        <v>0</v>
      </c>
      <c r="BG164" s="150">
        <f>IF(N164="zákl. přenesená",J164,0)</f>
        <v>0</v>
      </c>
      <c r="BH164" s="150">
        <f>IF(N164="sníž. přenesená",J164,0)</f>
        <v>0</v>
      </c>
      <c r="BI164" s="150">
        <f>IF(N164="nulová",J164,0)</f>
        <v>0</v>
      </c>
      <c r="BJ164" s="17" t="s">
        <v>88</v>
      </c>
      <c r="BK164" s="150">
        <f>ROUND(I164*H164,2)</f>
        <v>0</v>
      </c>
      <c r="BL164" s="17" t="s">
        <v>120</v>
      </c>
      <c r="BM164" s="149" t="s">
        <v>385</v>
      </c>
    </row>
    <row r="165" spans="2:65" s="1" customFormat="1" x14ac:dyDescent="0.2">
      <c r="B165" s="33"/>
      <c r="D165" s="151" t="s">
        <v>316</v>
      </c>
      <c r="F165" s="152" t="s">
        <v>9997</v>
      </c>
      <c r="I165" s="153"/>
      <c r="L165" s="33"/>
      <c r="M165" s="154"/>
      <c r="T165" s="57"/>
      <c r="AT165" s="17" t="s">
        <v>316</v>
      </c>
      <c r="AU165" s="17" t="s">
        <v>90</v>
      </c>
    </row>
    <row r="166" spans="2:65" s="1" customFormat="1" ht="16.5" customHeight="1" x14ac:dyDescent="0.2">
      <c r="B166" s="137"/>
      <c r="C166" s="138" t="s">
        <v>388</v>
      </c>
      <c r="D166" s="138" t="s">
        <v>311</v>
      </c>
      <c r="E166" s="139" t="s">
        <v>9998</v>
      </c>
      <c r="F166" s="140" t="s">
        <v>9999</v>
      </c>
      <c r="G166" s="141" t="s">
        <v>360</v>
      </c>
      <c r="H166" s="142">
        <v>700</v>
      </c>
      <c r="I166" s="143"/>
      <c r="J166" s="144">
        <f>ROUND(I166*H166,2)</f>
        <v>0</v>
      </c>
      <c r="K166" s="140" t="s">
        <v>315</v>
      </c>
      <c r="L166" s="33"/>
      <c r="M166" s="145" t="s">
        <v>1</v>
      </c>
      <c r="N166" s="146" t="s">
        <v>46</v>
      </c>
      <c r="P166" s="147">
        <f>O166*H166</f>
        <v>0</v>
      </c>
      <c r="Q166" s="147">
        <v>0</v>
      </c>
      <c r="R166" s="147">
        <f>Q166*H166</f>
        <v>0</v>
      </c>
      <c r="S166" s="147">
        <v>0</v>
      </c>
      <c r="T166" s="148">
        <f>S166*H166</f>
        <v>0</v>
      </c>
      <c r="AR166" s="149" t="s">
        <v>120</v>
      </c>
      <c r="AT166" s="149" t="s">
        <v>311</v>
      </c>
      <c r="AU166" s="149" t="s">
        <v>90</v>
      </c>
      <c r="AY166" s="17" t="s">
        <v>309</v>
      </c>
      <c r="BE166" s="150">
        <f>IF(N166="základní",J166,0)</f>
        <v>0</v>
      </c>
      <c r="BF166" s="150">
        <f>IF(N166="snížená",J166,0)</f>
        <v>0</v>
      </c>
      <c r="BG166" s="150">
        <f>IF(N166="zákl. přenesená",J166,0)</f>
        <v>0</v>
      </c>
      <c r="BH166" s="150">
        <f>IF(N166="sníž. přenesená",J166,0)</f>
        <v>0</v>
      </c>
      <c r="BI166" s="150">
        <f>IF(N166="nulová",J166,0)</f>
        <v>0</v>
      </c>
      <c r="BJ166" s="17" t="s">
        <v>88</v>
      </c>
      <c r="BK166" s="150">
        <f>ROUND(I166*H166,2)</f>
        <v>0</v>
      </c>
      <c r="BL166" s="17" t="s">
        <v>120</v>
      </c>
      <c r="BM166" s="149" t="s">
        <v>392</v>
      </c>
    </row>
    <row r="167" spans="2:65" s="1" customFormat="1" x14ac:dyDescent="0.2">
      <c r="B167" s="33"/>
      <c r="D167" s="151" t="s">
        <v>316</v>
      </c>
      <c r="F167" s="152" t="s">
        <v>10000</v>
      </c>
      <c r="I167" s="153"/>
      <c r="L167" s="33"/>
      <c r="M167" s="154"/>
      <c r="T167" s="57"/>
      <c r="AT167" s="17" t="s">
        <v>316</v>
      </c>
      <c r="AU167" s="17" t="s">
        <v>90</v>
      </c>
    </row>
    <row r="168" spans="2:65" s="1" customFormat="1" ht="16.5" customHeight="1" x14ac:dyDescent="0.2">
      <c r="B168" s="137"/>
      <c r="C168" s="138" t="s">
        <v>351</v>
      </c>
      <c r="D168" s="138" t="s">
        <v>311</v>
      </c>
      <c r="E168" s="139" t="s">
        <v>10001</v>
      </c>
      <c r="F168" s="140" t="s">
        <v>10002</v>
      </c>
      <c r="G168" s="141" t="s">
        <v>360</v>
      </c>
      <c r="H168" s="142">
        <v>700</v>
      </c>
      <c r="I168" s="143"/>
      <c r="J168" s="144">
        <f>ROUND(I168*H168,2)</f>
        <v>0</v>
      </c>
      <c r="K168" s="140" t="s">
        <v>315</v>
      </c>
      <c r="L168" s="33"/>
      <c r="M168" s="145" t="s">
        <v>1</v>
      </c>
      <c r="N168" s="146" t="s">
        <v>46</v>
      </c>
      <c r="P168" s="147">
        <f>O168*H168</f>
        <v>0</v>
      </c>
      <c r="Q168" s="147">
        <v>0</v>
      </c>
      <c r="R168" s="147">
        <f>Q168*H168</f>
        <v>0</v>
      </c>
      <c r="S168" s="147">
        <v>0</v>
      </c>
      <c r="T168" s="148">
        <f>S168*H168</f>
        <v>0</v>
      </c>
      <c r="AR168" s="149" t="s">
        <v>120</v>
      </c>
      <c r="AT168" s="149" t="s">
        <v>311</v>
      </c>
      <c r="AU168" s="149" t="s">
        <v>90</v>
      </c>
      <c r="AY168" s="17" t="s">
        <v>309</v>
      </c>
      <c r="BE168" s="150">
        <f>IF(N168="základní",J168,0)</f>
        <v>0</v>
      </c>
      <c r="BF168" s="150">
        <f>IF(N168="snížená",J168,0)</f>
        <v>0</v>
      </c>
      <c r="BG168" s="150">
        <f>IF(N168="zákl. přenesená",J168,0)</f>
        <v>0</v>
      </c>
      <c r="BH168" s="150">
        <f>IF(N168="sníž. přenesená",J168,0)</f>
        <v>0</v>
      </c>
      <c r="BI168" s="150">
        <f>IF(N168="nulová",J168,0)</f>
        <v>0</v>
      </c>
      <c r="BJ168" s="17" t="s">
        <v>88</v>
      </c>
      <c r="BK168" s="150">
        <f>ROUND(I168*H168,2)</f>
        <v>0</v>
      </c>
      <c r="BL168" s="17" t="s">
        <v>120</v>
      </c>
      <c r="BM168" s="149" t="s">
        <v>398</v>
      </c>
    </row>
    <row r="169" spans="2:65" s="1" customFormat="1" x14ac:dyDescent="0.2">
      <c r="B169" s="33"/>
      <c r="D169" s="151" t="s">
        <v>316</v>
      </c>
      <c r="F169" s="152" t="s">
        <v>10003</v>
      </c>
      <c r="I169" s="153"/>
      <c r="L169" s="33"/>
      <c r="M169" s="154"/>
      <c r="T169" s="57"/>
      <c r="AT169" s="17" t="s">
        <v>316</v>
      </c>
      <c r="AU169" s="17" t="s">
        <v>90</v>
      </c>
    </row>
    <row r="170" spans="2:65" s="11" customFormat="1" ht="22.9" customHeight="1" x14ac:dyDescent="0.2">
      <c r="B170" s="125"/>
      <c r="D170" s="126" t="s">
        <v>80</v>
      </c>
      <c r="E170" s="135" t="s">
        <v>90</v>
      </c>
      <c r="F170" s="135" t="s">
        <v>720</v>
      </c>
      <c r="I170" s="128"/>
      <c r="J170" s="136">
        <f>BK170</f>
        <v>0</v>
      </c>
      <c r="L170" s="125"/>
      <c r="M170" s="130"/>
      <c r="P170" s="131">
        <f>SUM(P171:P190)</f>
        <v>0</v>
      </c>
      <c r="R170" s="131">
        <f>SUM(R171:R190)</f>
        <v>0</v>
      </c>
      <c r="T170" s="132">
        <f>SUM(T171:T190)</f>
        <v>0</v>
      </c>
      <c r="AR170" s="126" t="s">
        <v>88</v>
      </c>
      <c r="AT170" s="133" t="s">
        <v>80</v>
      </c>
      <c r="AU170" s="133" t="s">
        <v>88</v>
      </c>
      <c r="AY170" s="126" t="s">
        <v>309</v>
      </c>
      <c r="BK170" s="134">
        <f>SUM(BK171:BK190)</f>
        <v>0</v>
      </c>
    </row>
    <row r="171" spans="2:65" s="1" customFormat="1" ht="16.5" customHeight="1" x14ac:dyDescent="0.2">
      <c r="B171" s="137"/>
      <c r="C171" s="138" t="s">
        <v>399</v>
      </c>
      <c r="D171" s="138" t="s">
        <v>311</v>
      </c>
      <c r="E171" s="139" t="s">
        <v>721</v>
      </c>
      <c r="F171" s="140" t="s">
        <v>10004</v>
      </c>
      <c r="G171" s="141" t="s">
        <v>419</v>
      </c>
      <c r="H171" s="142">
        <v>4.4000000000000004</v>
      </c>
      <c r="I171" s="143"/>
      <c r="J171" s="144">
        <f>ROUND(I171*H171,2)</f>
        <v>0</v>
      </c>
      <c r="K171" s="140" t="s">
        <v>315</v>
      </c>
      <c r="L171" s="33"/>
      <c r="M171" s="145" t="s">
        <v>1</v>
      </c>
      <c r="N171" s="146" t="s">
        <v>46</v>
      </c>
      <c r="P171" s="147">
        <f>O171*H171</f>
        <v>0</v>
      </c>
      <c r="Q171" s="147">
        <v>0</v>
      </c>
      <c r="R171" s="147">
        <f>Q171*H171</f>
        <v>0</v>
      </c>
      <c r="S171" s="147">
        <v>0</v>
      </c>
      <c r="T171" s="148">
        <f>S171*H171</f>
        <v>0</v>
      </c>
      <c r="AR171" s="149" t="s">
        <v>120</v>
      </c>
      <c r="AT171" s="149" t="s">
        <v>311</v>
      </c>
      <c r="AU171" s="149" t="s">
        <v>90</v>
      </c>
      <c r="AY171" s="17" t="s">
        <v>309</v>
      </c>
      <c r="BE171" s="150">
        <f>IF(N171="základní",J171,0)</f>
        <v>0</v>
      </c>
      <c r="BF171" s="150">
        <f>IF(N171="snížená",J171,0)</f>
        <v>0</v>
      </c>
      <c r="BG171" s="150">
        <f>IF(N171="zákl. přenesená",J171,0)</f>
        <v>0</v>
      </c>
      <c r="BH171" s="150">
        <f>IF(N171="sníž. přenesená",J171,0)</f>
        <v>0</v>
      </c>
      <c r="BI171" s="150">
        <f>IF(N171="nulová",J171,0)</f>
        <v>0</v>
      </c>
      <c r="BJ171" s="17" t="s">
        <v>88</v>
      </c>
      <c r="BK171" s="150">
        <f>ROUND(I171*H171,2)</f>
        <v>0</v>
      </c>
      <c r="BL171" s="17" t="s">
        <v>120</v>
      </c>
      <c r="BM171" s="149" t="s">
        <v>402</v>
      </c>
    </row>
    <row r="172" spans="2:65" s="1" customFormat="1" x14ac:dyDescent="0.2">
      <c r="B172" s="33"/>
      <c r="D172" s="151" t="s">
        <v>316</v>
      </c>
      <c r="F172" s="152" t="s">
        <v>10005</v>
      </c>
      <c r="I172" s="153"/>
      <c r="L172" s="33"/>
      <c r="M172" s="154"/>
      <c r="T172" s="57"/>
      <c r="AT172" s="17" t="s">
        <v>316</v>
      </c>
      <c r="AU172" s="17" t="s">
        <v>90</v>
      </c>
    </row>
    <row r="173" spans="2:65" s="1" customFormat="1" ht="19.5" x14ac:dyDescent="0.2">
      <c r="B173" s="33"/>
      <c r="D173" s="155" t="s">
        <v>318</v>
      </c>
      <c r="F173" s="156" t="s">
        <v>10006</v>
      </c>
      <c r="I173" s="153"/>
      <c r="L173" s="33"/>
      <c r="M173" s="154"/>
      <c r="T173" s="57"/>
      <c r="AT173" s="17" t="s">
        <v>318</v>
      </c>
      <c r="AU173" s="17" t="s">
        <v>90</v>
      </c>
    </row>
    <row r="174" spans="2:65" s="1" customFormat="1" ht="16.5" customHeight="1" x14ac:dyDescent="0.2">
      <c r="B174" s="137"/>
      <c r="C174" s="138" t="s">
        <v>355</v>
      </c>
      <c r="D174" s="138" t="s">
        <v>311</v>
      </c>
      <c r="E174" s="139" t="s">
        <v>10007</v>
      </c>
      <c r="F174" s="140" t="s">
        <v>10008</v>
      </c>
      <c r="G174" s="141" t="s">
        <v>419</v>
      </c>
      <c r="H174" s="142">
        <v>8.8000000000000007</v>
      </c>
      <c r="I174" s="143"/>
      <c r="J174" s="144">
        <f>ROUND(I174*H174,2)</f>
        <v>0</v>
      </c>
      <c r="K174" s="140" t="s">
        <v>315</v>
      </c>
      <c r="L174" s="33"/>
      <c r="M174" s="145" t="s">
        <v>1</v>
      </c>
      <c r="N174" s="146" t="s">
        <v>46</v>
      </c>
      <c r="P174" s="147">
        <f>O174*H174</f>
        <v>0</v>
      </c>
      <c r="Q174" s="147">
        <v>0</v>
      </c>
      <c r="R174" s="147">
        <f>Q174*H174</f>
        <v>0</v>
      </c>
      <c r="S174" s="147">
        <v>0</v>
      </c>
      <c r="T174" s="148">
        <f>S174*H174</f>
        <v>0</v>
      </c>
      <c r="AR174" s="149" t="s">
        <v>120</v>
      </c>
      <c r="AT174" s="149" t="s">
        <v>311</v>
      </c>
      <c r="AU174" s="149" t="s">
        <v>90</v>
      </c>
      <c r="AY174" s="17" t="s">
        <v>309</v>
      </c>
      <c r="BE174" s="150">
        <f>IF(N174="základní",J174,0)</f>
        <v>0</v>
      </c>
      <c r="BF174" s="150">
        <f>IF(N174="snížená",J174,0)</f>
        <v>0</v>
      </c>
      <c r="BG174" s="150">
        <f>IF(N174="zákl. přenesená",J174,0)</f>
        <v>0</v>
      </c>
      <c r="BH174" s="150">
        <f>IF(N174="sníž. přenesená",J174,0)</f>
        <v>0</v>
      </c>
      <c r="BI174" s="150">
        <f>IF(N174="nulová",J174,0)</f>
        <v>0</v>
      </c>
      <c r="BJ174" s="17" t="s">
        <v>88</v>
      </c>
      <c r="BK174" s="150">
        <f>ROUND(I174*H174,2)</f>
        <v>0</v>
      </c>
      <c r="BL174" s="17" t="s">
        <v>120</v>
      </c>
      <c r="BM174" s="149" t="s">
        <v>406</v>
      </c>
    </row>
    <row r="175" spans="2:65" s="1" customFormat="1" x14ac:dyDescent="0.2">
      <c r="B175" s="33"/>
      <c r="D175" s="151" t="s">
        <v>316</v>
      </c>
      <c r="F175" s="152" t="s">
        <v>10009</v>
      </c>
      <c r="I175" s="153"/>
      <c r="L175" s="33"/>
      <c r="M175" s="154"/>
      <c r="T175" s="57"/>
      <c r="AT175" s="17" t="s">
        <v>316</v>
      </c>
      <c r="AU175" s="17" t="s">
        <v>90</v>
      </c>
    </row>
    <row r="176" spans="2:65" s="1" customFormat="1" ht="19.5" x14ac:dyDescent="0.2">
      <c r="B176" s="33"/>
      <c r="D176" s="155" t="s">
        <v>318</v>
      </c>
      <c r="F176" s="156" t="s">
        <v>10010</v>
      </c>
      <c r="I176" s="153"/>
      <c r="L176" s="33"/>
      <c r="M176" s="154"/>
      <c r="T176" s="57"/>
      <c r="AT176" s="17" t="s">
        <v>318</v>
      </c>
      <c r="AU176" s="17" t="s">
        <v>90</v>
      </c>
    </row>
    <row r="177" spans="2:65" s="1" customFormat="1" ht="16.5" customHeight="1" x14ac:dyDescent="0.2">
      <c r="B177" s="137"/>
      <c r="C177" s="138" t="s">
        <v>7</v>
      </c>
      <c r="D177" s="138" t="s">
        <v>311</v>
      </c>
      <c r="E177" s="139" t="s">
        <v>726</v>
      </c>
      <c r="F177" s="140" t="s">
        <v>727</v>
      </c>
      <c r="G177" s="141" t="s">
        <v>360</v>
      </c>
      <c r="H177" s="142">
        <v>160</v>
      </c>
      <c r="I177" s="143"/>
      <c r="J177" s="144">
        <f>ROUND(I177*H177,2)</f>
        <v>0</v>
      </c>
      <c r="K177" s="140" t="s">
        <v>315</v>
      </c>
      <c r="L177" s="33"/>
      <c r="M177" s="145" t="s">
        <v>1</v>
      </c>
      <c r="N177" s="146" t="s">
        <v>46</v>
      </c>
      <c r="P177" s="147">
        <f>O177*H177</f>
        <v>0</v>
      </c>
      <c r="Q177" s="147">
        <v>0</v>
      </c>
      <c r="R177" s="147">
        <f>Q177*H177</f>
        <v>0</v>
      </c>
      <c r="S177" s="147">
        <v>0</v>
      </c>
      <c r="T177" s="148">
        <f>S177*H177</f>
        <v>0</v>
      </c>
      <c r="AR177" s="149" t="s">
        <v>120</v>
      </c>
      <c r="AT177" s="149" t="s">
        <v>311</v>
      </c>
      <c r="AU177" s="149" t="s">
        <v>90</v>
      </c>
      <c r="AY177" s="17" t="s">
        <v>309</v>
      </c>
      <c r="BE177" s="150">
        <f>IF(N177="základní",J177,0)</f>
        <v>0</v>
      </c>
      <c r="BF177" s="150">
        <f>IF(N177="snížená",J177,0)</f>
        <v>0</v>
      </c>
      <c r="BG177" s="150">
        <f>IF(N177="zákl. přenesená",J177,0)</f>
        <v>0</v>
      </c>
      <c r="BH177" s="150">
        <f>IF(N177="sníž. přenesená",J177,0)</f>
        <v>0</v>
      </c>
      <c r="BI177" s="150">
        <f>IF(N177="nulová",J177,0)</f>
        <v>0</v>
      </c>
      <c r="BJ177" s="17" t="s">
        <v>88</v>
      </c>
      <c r="BK177" s="150">
        <f>ROUND(I177*H177,2)</f>
        <v>0</v>
      </c>
      <c r="BL177" s="17" t="s">
        <v>120</v>
      </c>
      <c r="BM177" s="149" t="s">
        <v>410</v>
      </c>
    </row>
    <row r="178" spans="2:65" s="1" customFormat="1" x14ac:dyDescent="0.2">
      <c r="B178" s="33"/>
      <c r="D178" s="151" t="s">
        <v>316</v>
      </c>
      <c r="F178" s="152" t="s">
        <v>10011</v>
      </c>
      <c r="I178" s="153"/>
      <c r="L178" s="33"/>
      <c r="M178" s="154"/>
      <c r="T178" s="57"/>
      <c r="AT178" s="17" t="s">
        <v>316</v>
      </c>
      <c r="AU178" s="17" t="s">
        <v>90</v>
      </c>
    </row>
    <row r="179" spans="2:65" s="1" customFormat="1" ht="19.5" x14ac:dyDescent="0.2">
      <c r="B179" s="33"/>
      <c r="D179" s="155" t="s">
        <v>318</v>
      </c>
      <c r="F179" s="156" t="s">
        <v>10012</v>
      </c>
      <c r="I179" s="153"/>
      <c r="L179" s="33"/>
      <c r="M179" s="154"/>
      <c r="T179" s="57"/>
      <c r="AT179" s="17" t="s">
        <v>318</v>
      </c>
      <c r="AU179" s="17" t="s">
        <v>90</v>
      </c>
    </row>
    <row r="180" spans="2:65" s="1" customFormat="1" ht="16.5" customHeight="1" x14ac:dyDescent="0.2">
      <c r="B180" s="137"/>
      <c r="C180" s="182" t="s">
        <v>361</v>
      </c>
      <c r="D180" s="182" t="s">
        <v>643</v>
      </c>
      <c r="E180" s="183" t="s">
        <v>731</v>
      </c>
      <c r="F180" s="184" t="s">
        <v>732</v>
      </c>
      <c r="G180" s="185" t="s">
        <v>360</v>
      </c>
      <c r="H180" s="186">
        <v>170</v>
      </c>
      <c r="I180" s="187"/>
      <c r="J180" s="188">
        <f>ROUND(I180*H180,2)</f>
        <v>0</v>
      </c>
      <c r="K180" s="184" t="s">
        <v>315</v>
      </c>
      <c r="L180" s="189"/>
      <c r="M180" s="190" t="s">
        <v>1</v>
      </c>
      <c r="N180" s="191" t="s">
        <v>46</v>
      </c>
      <c r="P180" s="147">
        <f>O180*H180</f>
        <v>0</v>
      </c>
      <c r="Q180" s="147">
        <v>0</v>
      </c>
      <c r="R180" s="147">
        <f>Q180*H180</f>
        <v>0</v>
      </c>
      <c r="S180" s="147">
        <v>0</v>
      </c>
      <c r="T180" s="148">
        <f>S180*H180</f>
        <v>0</v>
      </c>
      <c r="AR180" s="149" t="s">
        <v>329</v>
      </c>
      <c r="AT180" s="149" t="s">
        <v>643</v>
      </c>
      <c r="AU180" s="149" t="s">
        <v>90</v>
      </c>
      <c r="AY180" s="17" t="s">
        <v>309</v>
      </c>
      <c r="BE180" s="150">
        <f>IF(N180="základní",J180,0)</f>
        <v>0</v>
      </c>
      <c r="BF180" s="150">
        <f>IF(N180="snížená",J180,0)</f>
        <v>0</v>
      </c>
      <c r="BG180" s="150">
        <f>IF(N180="zákl. přenesená",J180,0)</f>
        <v>0</v>
      </c>
      <c r="BH180" s="150">
        <f>IF(N180="sníž. přenesená",J180,0)</f>
        <v>0</v>
      </c>
      <c r="BI180" s="150">
        <f>IF(N180="nulová",J180,0)</f>
        <v>0</v>
      </c>
      <c r="BJ180" s="17" t="s">
        <v>88</v>
      </c>
      <c r="BK180" s="150">
        <f>ROUND(I180*H180,2)</f>
        <v>0</v>
      </c>
      <c r="BL180" s="17" t="s">
        <v>120</v>
      </c>
      <c r="BM180" s="149" t="s">
        <v>414</v>
      </c>
    </row>
    <row r="181" spans="2:65" s="1" customFormat="1" ht="16.5" customHeight="1" x14ac:dyDescent="0.2">
      <c r="B181" s="137"/>
      <c r="C181" s="138" t="s">
        <v>416</v>
      </c>
      <c r="D181" s="138" t="s">
        <v>311</v>
      </c>
      <c r="E181" s="139" t="s">
        <v>735</v>
      </c>
      <c r="F181" s="140" t="s">
        <v>736</v>
      </c>
      <c r="G181" s="141" t="s">
        <v>434</v>
      </c>
      <c r="H181" s="142">
        <v>80</v>
      </c>
      <c r="I181" s="143"/>
      <c r="J181" s="144">
        <f>ROUND(I181*H181,2)</f>
        <v>0</v>
      </c>
      <c r="K181" s="140" t="s">
        <v>315</v>
      </c>
      <c r="L181" s="33"/>
      <c r="M181" s="145" t="s">
        <v>1</v>
      </c>
      <c r="N181" s="146" t="s">
        <v>46</v>
      </c>
      <c r="P181" s="147">
        <f>O181*H181</f>
        <v>0</v>
      </c>
      <c r="Q181" s="147">
        <v>0</v>
      </c>
      <c r="R181" s="147">
        <f>Q181*H181</f>
        <v>0</v>
      </c>
      <c r="S181" s="147">
        <v>0</v>
      </c>
      <c r="T181" s="148">
        <f>S181*H181</f>
        <v>0</v>
      </c>
      <c r="AR181" s="149" t="s">
        <v>120</v>
      </c>
      <c r="AT181" s="149" t="s">
        <v>311</v>
      </c>
      <c r="AU181" s="149" t="s">
        <v>90</v>
      </c>
      <c r="AY181" s="17" t="s">
        <v>309</v>
      </c>
      <c r="BE181" s="150">
        <f>IF(N181="základní",J181,0)</f>
        <v>0</v>
      </c>
      <c r="BF181" s="150">
        <f>IF(N181="snížená",J181,0)</f>
        <v>0</v>
      </c>
      <c r="BG181" s="150">
        <f>IF(N181="zákl. přenesená",J181,0)</f>
        <v>0</v>
      </c>
      <c r="BH181" s="150">
        <f>IF(N181="sníž. přenesená",J181,0)</f>
        <v>0</v>
      </c>
      <c r="BI181" s="150">
        <f>IF(N181="nulová",J181,0)</f>
        <v>0</v>
      </c>
      <c r="BJ181" s="17" t="s">
        <v>88</v>
      </c>
      <c r="BK181" s="150">
        <f>ROUND(I181*H181,2)</f>
        <v>0</v>
      </c>
      <c r="BL181" s="17" t="s">
        <v>120</v>
      </c>
      <c r="BM181" s="149" t="s">
        <v>420</v>
      </c>
    </row>
    <row r="182" spans="2:65" s="1" customFormat="1" x14ac:dyDescent="0.2">
      <c r="B182" s="33"/>
      <c r="D182" s="151" t="s">
        <v>316</v>
      </c>
      <c r="F182" s="152" t="s">
        <v>10013</v>
      </c>
      <c r="I182" s="153"/>
      <c r="L182" s="33"/>
      <c r="M182" s="154"/>
      <c r="T182" s="57"/>
      <c r="AT182" s="17" t="s">
        <v>316</v>
      </c>
      <c r="AU182" s="17" t="s">
        <v>90</v>
      </c>
    </row>
    <row r="183" spans="2:65" s="1" customFormat="1" ht="16.5" customHeight="1" x14ac:dyDescent="0.2">
      <c r="B183" s="137"/>
      <c r="C183" s="138" t="s">
        <v>367</v>
      </c>
      <c r="D183" s="138" t="s">
        <v>311</v>
      </c>
      <c r="E183" s="139" t="s">
        <v>10014</v>
      </c>
      <c r="F183" s="140" t="s">
        <v>10015</v>
      </c>
      <c r="G183" s="141" t="s">
        <v>360</v>
      </c>
      <c r="H183" s="142">
        <v>2260</v>
      </c>
      <c r="I183" s="143"/>
      <c r="J183" s="144">
        <f>ROUND(I183*H183,2)</f>
        <v>0</v>
      </c>
      <c r="K183" s="140" t="s">
        <v>315</v>
      </c>
      <c r="L183" s="33"/>
      <c r="M183" s="145" t="s">
        <v>1</v>
      </c>
      <c r="N183" s="146" t="s">
        <v>46</v>
      </c>
      <c r="P183" s="147">
        <f>O183*H183</f>
        <v>0</v>
      </c>
      <c r="Q183" s="147">
        <v>0</v>
      </c>
      <c r="R183" s="147">
        <f>Q183*H183</f>
        <v>0</v>
      </c>
      <c r="S183" s="147">
        <v>0</v>
      </c>
      <c r="T183" s="148">
        <f>S183*H183</f>
        <v>0</v>
      </c>
      <c r="AR183" s="149" t="s">
        <v>120</v>
      </c>
      <c r="AT183" s="149" t="s">
        <v>311</v>
      </c>
      <c r="AU183" s="149" t="s">
        <v>90</v>
      </c>
      <c r="AY183" s="17" t="s">
        <v>309</v>
      </c>
      <c r="BE183" s="150">
        <f>IF(N183="základní",J183,0)</f>
        <v>0</v>
      </c>
      <c r="BF183" s="150">
        <f>IF(N183="snížená",J183,0)</f>
        <v>0</v>
      </c>
      <c r="BG183" s="150">
        <f>IF(N183="zákl. přenesená",J183,0)</f>
        <v>0</v>
      </c>
      <c r="BH183" s="150">
        <f>IF(N183="sníž. přenesená",J183,0)</f>
        <v>0</v>
      </c>
      <c r="BI183" s="150">
        <f>IF(N183="nulová",J183,0)</f>
        <v>0</v>
      </c>
      <c r="BJ183" s="17" t="s">
        <v>88</v>
      </c>
      <c r="BK183" s="150">
        <f>ROUND(I183*H183,2)</f>
        <v>0</v>
      </c>
      <c r="BL183" s="17" t="s">
        <v>120</v>
      </c>
      <c r="BM183" s="149" t="s">
        <v>424</v>
      </c>
    </row>
    <row r="184" spans="2:65" s="1" customFormat="1" x14ac:dyDescent="0.2">
      <c r="B184" s="33"/>
      <c r="D184" s="151" t="s">
        <v>316</v>
      </c>
      <c r="F184" s="152" t="s">
        <v>10016</v>
      </c>
      <c r="I184" s="153"/>
      <c r="L184" s="33"/>
      <c r="M184" s="154"/>
      <c r="T184" s="57"/>
      <c r="AT184" s="17" t="s">
        <v>316</v>
      </c>
      <c r="AU184" s="17" t="s">
        <v>90</v>
      </c>
    </row>
    <row r="185" spans="2:65" s="1" customFormat="1" ht="19.5" x14ac:dyDescent="0.2">
      <c r="B185" s="33"/>
      <c r="D185" s="155" t="s">
        <v>318</v>
      </c>
      <c r="F185" s="156" t="s">
        <v>10017</v>
      </c>
      <c r="I185" s="153"/>
      <c r="L185" s="33"/>
      <c r="M185" s="154"/>
      <c r="T185" s="57"/>
      <c r="AT185" s="17" t="s">
        <v>318</v>
      </c>
      <c r="AU185" s="17" t="s">
        <v>90</v>
      </c>
    </row>
    <row r="186" spans="2:65" s="1" customFormat="1" ht="16.5" customHeight="1" x14ac:dyDescent="0.2">
      <c r="B186" s="137"/>
      <c r="C186" s="138" t="s">
        <v>426</v>
      </c>
      <c r="D186" s="138" t="s">
        <v>311</v>
      </c>
      <c r="E186" s="139" t="s">
        <v>10018</v>
      </c>
      <c r="F186" s="140" t="s">
        <v>10019</v>
      </c>
      <c r="G186" s="141" t="s">
        <v>360</v>
      </c>
      <c r="H186" s="142">
        <v>2373</v>
      </c>
      <c r="I186" s="143"/>
      <c r="J186" s="144">
        <f>ROUND(I186*H186,2)</f>
        <v>0</v>
      </c>
      <c r="K186" s="140" t="s">
        <v>315</v>
      </c>
      <c r="L186" s="33"/>
      <c r="M186" s="145" t="s">
        <v>1</v>
      </c>
      <c r="N186" s="146" t="s">
        <v>46</v>
      </c>
      <c r="P186" s="147">
        <f>O186*H186</f>
        <v>0</v>
      </c>
      <c r="Q186" s="147">
        <v>0</v>
      </c>
      <c r="R186" s="147">
        <f>Q186*H186</f>
        <v>0</v>
      </c>
      <c r="S186" s="147">
        <v>0</v>
      </c>
      <c r="T186" s="148">
        <f>S186*H186</f>
        <v>0</v>
      </c>
      <c r="AR186" s="149" t="s">
        <v>120</v>
      </c>
      <c r="AT186" s="149" t="s">
        <v>311</v>
      </c>
      <c r="AU186" s="149" t="s">
        <v>90</v>
      </c>
      <c r="AY186" s="17" t="s">
        <v>309</v>
      </c>
      <c r="BE186" s="150">
        <f>IF(N186="základní",J186,0)</f>
        <v>0</v>
      </c>
      <c r="BF186" s="150">
        <f>IF(N186="snížená",J186,0)</f>
        <v>0</v>
      </c>
      <c r="BG186" s="150">
        <f>IF(N186="zákl. přenesená",J186,0)</f>
        <v>0</v>
      </c>
      <c r="BH186" s="150">
        <f>IF(N186="sníž. přenesená",J186,0)</f>
        <v>0</v>
      </c>
      <c r="BI186" s="150">
        <f>IF(N186="nulová",J186,0)</f>
        <v>0</v>
      </c>
      <c r="BJ186" s="17" t="s">
        <v>88</v>
      </c>
      <c r="BK186" s="150">
        <f>ROUND(I186*H186,2)</f>
        <v>0</v>
      </c>
      <c r="BL186" s="17" t="s">
        <v>120</v>
      </c>
      <c r="BM186" s="149" t="s">
        <v>429</v>
      </c>
    </row>
    <row r="187" spans="2:65" s="1" customFormat="1" x14ac:dyDescent="0.2">
      <c r="B187" s="33"/>
      <c r="D187" s="151" t="s">
        <v>316</v>
      </c>
      <c r="F187" s="152" t="s">
        <v>10020</v>
      </c>
      <c r="I187" s="153"/>
      <c r="L187" s="33"/>
      <c r="M187" s="154"/>
      <c r="T187" s="57"/>
      <c r="AT187" s="17" t="s">
        <v>316</v>
      </c>
      <c r="AU187" s="17" t="s">
        <v>90</v>
      </c>
    </row>
    <row r="188" spans="2:65" s="1" customFormat="1" ht="16.5" customHeight="1" x14ac:dyDescent="0.2">
      <c r="B188" s="137"/>
      <c r="C188" s="138" t="s">
        <v>371</v>
      </c>
      <c r="D188" s="138" t="s">
        <v>311</v>
      </c>
      <c r="E188" s="139" t="s">
        <v>10021</v>
      </c>
      <c r="F188" s="140" t="s">
        <v>10022</v>
      </c>
      <c r="G188" s="141" t="s">
        <v>419</v>
      </c>
      <c r="H188" s="142">
        <v>955</v>
      </c>
      <c r="I188" s="143"/>
      <c r="J188" s="144">
        <f>ROUND(I188*H188,2)</f>
        <v>0</v>
      </c>
      <c r="K188" s="140" t="s">
        <v>315</v>
      </c>
      <c r="L188" s="33"/>
      <c r="M188" s="145" t="s">
        <v>1</v>
      </c>
      <c r="N188" s="146" t="s">
        <v>46</v>
      </c>
      <c r="P188" s="147">
        <f>O188*H188</f>
        <v>0</v>
      </c>
      <c r="Q188" s="147">
        <v>0</v>
      </c>
      <c r="R188" s="147">
        <f>Q188*H188</f>
        <v>0</v>
      </c>
      <c r="S188" s="147">
        <v>0</v>
      </c>
      <c r="T188" s="148">
        <f>S188*H188</f>
        <v>0</v>
      </c>
      <c r="AR188" s="149" t="s">
        <v>120</v>
      </c>
      <c r="AT188" s="149" t="s">
        <v>311</v>
      </c>
      <c r="AU188" s="149" t="s">
        <v>90</v>
      </c>
      <c r="AY188" s="17" t="s">
        <v>309</v>
      </c>
      <c r="BE188" s="150">
        <f>IF(N188="základní",J188,0)</f>
        <v>0</v>
      </c>
      <c r="BF188" s="150">
        <f>IF(N188="snížená",J188,0)</f>
        <v>0</v>
      </c>
      <c r="BG188" s="150">
        <f>IF(N188="zákl. přenesená",J188,0)</f>
        <v>0</v>
      </c>
      <c r="BH188" s="150">
        <f>IF(N188="sníž. přenesená",J188,0)</f>
        <v>0</v>
      </c>
      <c r="BI188" s="150">
        <f>IF(N188="nulová",J188,0)</f>
        <v>0</v>
      </c>
      <c r="BJ188" s="17" t="s">
        <v>88</v>
      </c>
      <c r="BK188" s="150">
        <f>ROUND(I188*H188,2)</f>
        <v>0</v>
      </c>
      <c r="BL188" s="17" t="s">
        <v>120</v>
      </c>
      <c r="BM188" s="149" t="s">
        <v>435</v>
      </c>
    </row>
    <row r="189" spans="2:65" s="1" customFormat="1" x14ac:dyDescent="0.2">
      <c r="B189" s="33"/>
      <c r="D189" s="151" t="s">
        <v>316</v>
      </c>
      <c r="F189" s="152" t="s">
        <v>10023</v>
      </c>
      <c r="I189" s="153"/>
      <c r="L189" s="33"/>
      <c r="M189" s="154"/>
      <c r="T189" s="57"/>
      <c r="AT189" s="17" t="s">
        <v>316</v>
      </c>
      <c r="AU189" s="17" t="s">
        <v>90</v>
      </c>
    </row>
    <row r="190" spans="2:65" s="1" customFormat="1" ht="19.5" x14ac:dyDescent="0.2">
      <c r="B190" s="33"/>
      <c r="D190" s="155" t="s">
        <v>318</v>
      </c>
      <c r="F190" s="156" t="s">
        <v>10024</v>
      </c>
      <c r="I190" s="153"/>
      <c r="L190" s="33"/>
      <c r="M190" s="154"/>
      <c r="T190" s="57"/>
      <c r="AT190" s="17" t="s">
        <v>318</v>
      </c>
      <c r="AU190" s="17" t="s">
        <v>90</v>
      </c>
    </row>
    <row r="191" spans="2:65" s="11" customFormat="1" ht="22.9" customHeight="1" x14ac:dyDescent="0.2">
      <c r="B191" s="125"/>
      <c r="D191" s="126" t="s">
        <v>80</v>
      </c>
      <c r="E191" s="135" t="s">
        <v>331</v>
      </c>
      <c r="F191" s="135" t="s">
        <v>10025</v>
      </c>
      <c r="I191" s="128"/>
      <c r="J191" s="136">
        <f>BK191</f>
        <v>0</v>
      </c>
      <c r="L191" s="125"/>
      <c r="M191" s="130"/>
      <c r="P191" s="131">
        <f>SUM(P192:P234)</f>
        <v>0</v>
      </c>
      <c r="R191" s="131">
        <f>SUM(R192:R234)</f>
        <v>0</v>
      </c>
      <c r="T191" s="132">
        <f>SUM(T192:T234)</f>
        <v>0</v>
      </c>
      <c r="AR191" s="126" t="s">
        <v>88</v>
      </c>
      <c r="AT191" s="133" t="s">
        <v>80</v>
      </c>
      <c r="AU191" s="133" t="s">
        <v>88</v>
      </c>
      <c r="AY191" s="126" t="s">
        <v>309</v>
      </c>
      <c r="BK191" s="134">
        <f>SUM(BK192:BK234)</f>
        <v>0</v>
      </c>
    </row>
    <row r="192" spans="2:65" s="1" customFormat="1" ht="16.5" customHeight="1" x14ac:dyDescent="0.2">
      <c r="B192" s="137"/>
      <c r="C192" s="138" t="s">
        <v>437</v>
      </c>
      <c r="D192" s="138" t="s">
        <v>311</v>
      </c>
      <c r="E192" s="139" t="s">
        <v>10026</v>
      </c>
      <c r="F192" s="140" t="s">
        <v>10027</v>
      </c>
      <c r="G192" s="141" t="s">
        <v>360</v>
      </c>
      <c r="H192" s="142">
        <v>979</v>
      </c>
      <c r="I192" s="143"/>
      <c r="J192" s="144">
        <f>ROUND(I192*H192,2)</f>
        <v>0</v>
      </c>
      <c r="K192" s="140" t="s">
        <v>315</v>
      </c>
      <c r="L192" s="33"/>
      <c r="M192" s="145" t="s">
        <v>1</v>
      </c>
      <c r="N192" s="146" t="s">
        <v>46</v>
      </c>
      <c r="P192" s="147">
        <f>O192*H192</f>
        <v>0</v>
      </c>
      <c r="Q192" s="147">
        <v>0</v>
      </c>
      <c r="R192" s="147">
        <f>Q192*H192</f>
        <v>0</v>
      </c>
      <c r="S192" s="147">
        <v>0</v>
      </c>
      <c r="T192" s="148">
        <f>S192*H192</f>
        <v>0</v>
      </c>
      <c r="AR192" s="149" t="s">
        <v>120</v>
      </c>
      <c r="AT192" s="149" t="s">
        <v>311</v>
      </c>
      <c r="AU192" s="149" t="s">
        <v>90</v>
      </c>
      <c r="AY192" s="17" t="s">
        <v>309</v>
      </c>
      <c r="BE192" s="150">
        <f>IF(N192="základní",J192,0)</f>
        <v>0</v>
      </c>
      <c r="BF192" s="150">
        <f>IF(N192="snížená",J192,0)</f>
        <v>0</v>
      </c>
      <c r="BG192" s="150">
        <f>IF(N192="zákl. přenesená",J192,0)</f>
        <v>0</v>
      </c>
      <c r="BH192" s="150">
        <f>IF(N192="sníž. přenesená",J192,0)</f>
        <v>0</v>
      </c>
      <c r="BI192" s="150">
        <f>IF(N192="nulová",J192,0)</f>
        <v>0</v>
      </c>
      <c r="BJ192" s="17" t="s">
        <v>88</v>
      </c>
      <c r="BK192" s="150">
        <f>ROUND(I192*H192,2)</f>
        <v>0</v>
      </c>
      <c r="BL192" s="17" t="s">
        <v>120</v>
      </c>
      <c r="BM192" s="149" t="s">
        <v>440</v>
      </c>
    </row>
    <row r="193" spans="2:65" s="1" customFormat="1" x14ac:dyDescent="0.2">
      <c r="B193" s="33"/>
      <c r="D193" s="151" t="s">
        <v>316</v>
      </c>
      <c r="F193" s="152" t="s">
        <v>10028</v>
      </c>
      <c r="I193" s="153"/>
      <c r="L193" s="33"/>
      <c r="M193" s="154"/>
      <c r="T193" s="57"/>
      <c r="AT193" s="17" t="s">
        <v>316</v>
      </c>
      <c r="AU193" s="17" t="s">
        <v>90</v>
      </c>
    </row>
    <row r="194" spans="2:65" s="1" customFormat="1" ht="19.5" x14ac:dyDescent="0.2">
      <c r="B194" s="33"/>
      <c r="D194" s="155" t="s">
        <v>318</v>
      </c>
      <c r="F194" s="156" t="s">
        <v>10029</v>
      </c>
      <c r="I194" s="153"/>
      <c r="L194" s="33"/>
      <c r="M194" s="154"/>
      <c r="T194" s="57"/>
      <c r="AT194" s="17" t="s">
        <v>318</v>
      </c>
      <c r="AU194" s="17" t="s">
        <v>90</v>
      </c>
    </row>
    <row r="195" spans="2:65" s="1" customFormat="1" ht="16.5" customHeight="1" x14ac:dyDescent="0.2">
      <c r="B195" s="137"/>
      <c r="C195" s="138" t="s">
        <v>376</v>
      </c>
      <c r="D195" s="138" t="s">
        <v>311</v>
      </c>
      <c r="E195" s="139" t="s">
        <v>10030</v>
      </c>
      <c r="F195" s="140" t="s">
        <v>10031</v>
      </c>
      <c r="G195" s="141" t="s">
        <v>360</v>
      </c>
      <c r="H195" s="142">
        <v>1201</v>
      </c>
      <c r="I195" s="143"/>
      <c r="J195" s="144">
        <f>ROUND(I195*H195,2)</f>
        <v>0</v>
      </c>
      <c r="K195" s="140" t="s">
        <v>315</v>
      </c>
      <c r="L195" s="33"/>
      <c r="M195" s="145" t="s">
        <v>1</v>
      </c>
      <c r="N195" s="146" t="s">
        <v>46</v>
      </c>
      <c r="P195" s="147">
        <f>O195*H195</f>
        <v>0</v>
      </c>
      <c r="Q195" s="147">
        <v>0</v>
      </c>
      <c r="R195" s="147">
        <f>Q195*H195</f>
        <v>0</v>
      </c>
      <c r="S195" s="147">
        <v>0</v>
      </c>
      <c r="T195" s="148">
        <f>S195*H195</f>
        <v>0</v>
      </c>
      <c r="AR195" s="149" t="s">
        <v>120</v>
      </c>
      <c r="AT195" s="149" t="s">
        <v>311</v>
      </c>
      <c r="AU195" s="149" t="s">
        <v>90</v>
      </c>
      <c r="AY195" s="17" t="s">
        <v>309</v>
      </c>
      <c r="BE195" s="150">
        <f>IF(N195="základní",J195,0)</f>
        <v>0</v>
      </c>
      <c r="BF195" s="150">
        <f>IF(N195="snížená",J195,0)</f>
        <v>0</v>
      </c>
      <c r="BG195" s="150">
        <f>IF(N195="zákl. přenesená",J195,0)</f>
        <v>0</v>
      </c>
      <c r="BH195" s="150">
        <f>IF(N195="sníž. přenesená",J195,0)</f>
        <v>0</v>
      </c>
      <c r="BI195" s="150">
        <f>IF(N195="nulová",J195,0)</f>
        <v>0</v>
      </c>
      <c r="BJ195" s="17" t="s">
        <v>88</v>
      </c>
      <c r="BK195" s="150">
        <f>ROUND(I195*H195,2)</f>
        <v>0</v>
      </c>
      <c r="BL195" s="17" t="s">
        <v>120</v>
      </c>
      <c r="BM195" s="149" t="s">
        <v>443</v>
      </c>
    </row>
    <row r="196" spans="2:65" s="1" customFormat="1" x14ac:dyDescent="0.2">
      <c r="B196" s="33"/>
      <c r="D196" s="151" t="s">
        <v>316</v>
      </c>
      <c r="F196" s="152" t="s">
        <v>10032</v>
      </c>
      <c r="I196" s="153"/>
      <c r="L196" s="33"/>
      <c r="M196" s="154"/>
      <c r="T196" s="57"/>
      <c r="AT196" s="17" t="s">
        <v>316</v>
      </c>
      <c r="AU196" s="17" t="s">
        <v>90</v>
      </c>
    </row>
    <row r="197" spans="2:65" s="1" customFormat="1" ht="19.5" x14ac:dyDescent="0.2">
      <c r="B197" s="33"/>
      <c r="D197" s="155" t="s">
        <v>318</v>
      </c>
      <c r="F197" s="156" t="s">
        <v>10033</v>
      </c>
      <c r="I197" s="153"/>
      <c r="L197" s="33"/>
      <c r="M197" s="154"/>
      <c r="T197" s="57"/>
      <c r="AT197" s="17" t="s">
        <v>318</v>
      </c>
      <c r="AU197" s="17" t="s">
        <v>90</v>
      </c>
    </row>
    <row r="198" spans="2:65" s="1" customFormat="1" ht="16.5" customHeight="1" x14ac:dyDescent="0.2">
      <c r="B198" s="137"/>
      <c r="C198" s="138" t="s">
        <v>444</v>
      </c>
      <c r="D198" s="138" t="s">
        <v>311</v>
      </c>
      <c r="E198" s="139" t="s">
        <v>10034</v>
      </c>
      <c r="F198" s="140" t="s">
        <v>10035</v>
      </c>
      <c r="G198" s="141" t="s">
        <v>360</v>
      </c>
      <c r="H198" s="142">
        <v>107</v>
      </c>
      <c r="I198" s="143"/>
      <c r="J198" s="144">
        <f>ROUND(I198*H198,2)</f>
        <v>0</v>
      </c>
      <c r="K198" s="140" t="s">
        <v>315</v>
      </c>
      <c r="L198" s="33"/>
      <c r="M198" s="145" t="s">
        <v>1</v>
      </c>
      <c r="N198" s="146" t="s">
        <v>46</v>
      </c>
      <c r="P198" s="147">
        <f>O198*H198</f>
        <v>0</v>
      </c>
      <c r="Q198" s="147">
        <v>0</v>
      </c>
      <c r="R198" s="147">
        <f>Q198*H198</f>
        <v>0</v>
      </c>
      <c r="S198" s="147">
        <v>0</v>
      </c>
      <c r="T198" s="148">
        <f>S198*H198</f>
        <v>0</v>
      </c>
      <c r="AR198" s="149" t="s">
        <v>120</v>
      </c>
      <c r="AT198" s="149" t="s">
        <v>311</v>
      </c>
      <c r="AU198" s="149" t="s">
        <v>90</v>
      </c>
      <c r="AY198" s="17" t="s">
        <v>309</v>
      </c>
      <c r="BE198" s="150">
        <f>IF(N198="základní",J198,0)</f>
        <v>0</v>
      </c>
      <c r="BF198" s="150">
        <f>IF(N198="snížená",J198,0)</f>
        <v>0</v>
      </c>
      <c r="BG198" s="150">
        <f>IF(N198="zákl. přenesená",J198,0)</f>
        <v>0</v>
      </c>
      <c r="BH198" s="150">
        <f>IF(N198="sníž. přenesená",J198,0)</f>
        <v>0</v>
      </c>
      <c r="BI198" s="150">
        <f>IF(N198="nulová",J198,0)</f>
        <v>0</v>
      </c>
      <c r="BJ198" s="17" t="s">
        <v>88</v>
      </c>
      <c r="BK198" s="150">
        <f>ROUND(I198*H198,2)</f>
        <v>0</v>
      </c>
      <c r="BL198" s="17" t="s">
        <v>120</v>
      </c>
      <c r="BM198" s="149" t="s">
        <v>447</v>
      </c>
    </row>
    <row r="199" spans="2:65" s="1" customFormat="1" x14ac:dyDescent="0.2">
      <c r="B199" s="33"/>
      <c r="D199" s="151" t="s">
        <v>316</v>
      </c>
      <c r="F199" s="152" t="s">
        <v>10036</v>
      </c>
      <c r="I199" s="153"/>
      <c r="L199" s="33"/>
      <c r="M199" s="154"/>
      <c r="T199" s="57"/>
      <c r="AT199" s="17" t="s">
        <v>316</v>
      </c>
      <c r="AU199" s="17" t="s">
        <v>90</v>
      </c>
    </row>
    <row r="200" spans="2:65" s="1" customFormat="1" ht="19.5" x14ac:dyDescent="0.2">
      <c r="B200" s="33"/>
      <c r="D200" s="155" t="s">
        <v>318</v>
      </c>
      <c r="F200" s="156" t="s">
        <v>10037</v>
      </c>
      <c r="I200" s="153"/>
      <c r="L200" s="33"/>
      <c r="M200" s="154"/>
      <c r="T200" s="57"/>
      <c r="AT200" s="17" t="s">
        <v>318</v>
      </c>
      <c r="AU200" s="17" t="s">
        <v>90</v>
      </c>
    </row>
    <row r="201" spans="2:65" s="1" customFormat="1" ht="16.5" customHeight="1" x14ac:dyDescent="0.2">
      <c r="B201" s="137"/>
      <c r="C201" s="138" t="s">
        <v>381</v>
      </c>
      <c r="D201" s="138" t="s">
        <v>311</v>
      </c>
      <c r="E201" s="139" t="s">
        <v>10038</v>
      </c>
      <c r="F201" s="140" t="s">
        <v>10039</v>
      </c>
      <c r="G201" s="141" t="s">
        <v>360</v>
      </c>
      <c r="H201" s="142">
        <v>952</v>
      </c>
      <c r="I201" s="143"/>
      <c r="J201" s="144">
        <f>ROUND(I201*H201,2)</f>
        <v>0</v>
      </c>
      <c r="K201" s="140" t="s">
        <v>315</v>
      </c>
      <c r="L201" s="33"/>
      <c r="M201" s="145" t="s">
        <v>1</v>
      </c>
      <c r="N201" s="146" t="s">
        <v>46</v>
      </c>
      <c r="P201" s="147">
        <f>O201*H201</f>
        <v>0</v>
      </c>
      <c r="Q201" s="147">
        <v>0</v>
      </c>
      <c r="R201" s="147">
        <f>Q201*H201</f>
        <v>0</v>
      </c>
      <c r="S201" s="147">
        <v>0</v>
      </c>
      <c r="T201" s="148">
        <f>S201*H201</f>
        <v>0</v>
      </c>
      <c r="AR201" s="149" t="s">
        <v>120</v>
      </c>
      <c r="AT201" s="149" t="s">
        <v>311</v>
      </c>
      <c r="AU201" s="149" t="s">
        <v>90</v>
      </c>
      <c r="AY201" s="17" t="s">
        <v>309</v>
      </c>
      <c r="BE201" s="150">
        <f>IF(N201="základní",J201,0)</f>
        <v>0</v>
      </c>
      <c r="BF201" s="150">
        <f>IF(N201="snížená",J201,0)</f>
        <v>0</v>
      </c>
      <c r="BG201" s="150">
        <f>IF(N201="zákl. přenesená",J201,0)</f>
        <v>0</v>
      </c>
      <c r="BH201" s="150">
        <f>IF(N201="sníž. přenesená",J201,0)</f>
        <v>0</v>
      </c>
      <c r="BI201" s="150">
        <f>IF(N201="nulová",J201,0)</f>
        <v>0</v>
      </c>
      <c r="BJ201" s="17" t="s">
        <v>88</v>
      </c>
      <c r="BK201" s="150">
        <f>ROUND(I201*H201,2)</f>
        <v>0</v>
      </c>
      <c r="BL201" s="17" t="s">
        <v>120</v>
      </c>
      <c r="BM201" s="149" t="s">
        <v>452</v>
      </c>
    </row>
    <row r="202" spans="2:65" s="1" customFormat="1" x14ac:dyDescent="0.2">
      <c r="B202" s="33"/>
      <c r="D202" s="151" t="s">
        <v>316</v>
      </c>
      <c r="F202" s="152" t="s">
        <v>10040</v>
      </c>
      <c r="I202" s="153"/>
      <c r="L202" s="33"/>
      <c r="M202" s="154"/>
      <c r="T202" s="57"/>
      <c r="AT202" s="17" t="s">
        <v>316</v>
      </c>
      <c r="AU202" s="17" t="s">
        <v>90</v>
      </c>
    </row>
    <row r="203" spans="2:65" s="1" customFormat="1" ht="19.5" x14ac:dyDescent="0.2">
      <c r="B203" s="33"/>
      <c r="D203" s="155" t="s">
        <v>318</v>
      </c>
      <c r="F203" s="156" t="s">
        <v>10041</v>
      </c>
      <c r="I203" s="153"/>
      <c r="L203" s="33"/>
      <c r="M203" s="154"/>
      <c r="T203" s="57"/>
      <c r="AT203" s="17" t="s">
        <v>318</v>
      </c>
      <c r="AU203" s="17" t="s">
        <v>90</v>
      </c>
    </row>
    <row r="204" spans="2:65" s="1" customFormat="1" ht="16.5" customHeight="1" x14ac:dyDescent="0.2">
      <c r="B204" s="137"/>
      <c r="C204" s="138" t="s">
        <v>458</v>
      </c>
      <c r="D204" s="138" t="s">
        <v>311</v>
      </c>
      <c r="E204" s="139" t="s">
        <v>10042</v>
      </c>
      <c r="F204" s="140" t="s">
        <v>10043</v>
      </c>
      <c r="G204" s="141" t="s">
        <v>360</v>
      </c>
      <c r="H204" s="142">
        <v>238</v>
      </c>
      <c r="I204" s="143"/>
      <c r="J204" s="144">
        <f>ROUND(I204*H204,2)</f>
        <v>0</v>
      </c>
      <c r="K204" s="140" t="s">
        <v>366</v>
      </c>
      <c r="L204" s="33"/>
      <c r="M204" s="145" t="s">
        <v>1</v>
      </c>
      <c r="N204" s="146" t="s">
        <v>46</v>
      </c>
      <c r="P204" s="147">
        <f>O204*H204</f>
        <v>0</v>
      </c>
      <c r="Q204" s="147">
        <v>0</v>
      </c>
      <c r="R204" s="147">
        <f>Q204*H204</f>
        <v>0</v>
      </c>
      <c r="S204" s="147">
        <v>0</v>
      </c>
      <c r="T204" s="148">
        <f>S204*H204</f>
        <v>0</v>
      </c>
      <c r="AR204" s="149" t="s">
        <v>120</v>
      </c>
      <c r="AT204" s="149" t="s">
        <v>311</v>
      </c>
      <c r="AU204" s="149" t="s">
        <v>90</v>
      </c>
      <c r="AY204" s="17" t="s">
        <v>309</v>
      </c>
      <c r="BE204" s="150">
        <f>IF(N204="základní",J204,0)</f>
        <v>0</v>
      </c>
      <c r="BF204" s="150">
        <f>IF(N204="snížená",J204,0)</f>
        <v>0</v>
      </c>
      <c r="BG204" s="150">
        <f>IF(N204="zákl. přenesená",J204,0)</f>
        <v>0</v>
      </c>
      <c r="BH204" s="150">
        <f>IF(N204="sníž. přenesená",J204,0)</f>
        <v>0</v>
      </c>
      <c r="BI204" s="150">
        <f>IF(N204="nulová",J204,0)</f>
        <v>0</v>
      </c>
      <c r="BJ204" s="17" t="s">
        <v>88</v>
      </c>
      <c r="BK204" s="150">
        <f>ROUND(I204*H204,2)</f>
        <v>0</v>
      </c>
      <c r="BL204" s="17" t="s">
        <v>120</v>
      </c>
      <c r="BM204" s="149" t="s">
        <v>461</v>
      </c>
    </row>
    <row r="205" spans="2:65" s="1" customFormat="1" ht="19.5" x14ac:dyDescent="0.2">
      <c r="B205" s="33"/>
      <c r="D205" s="155" t="s">
        <v>318</v>
      </c>
      <c r="F205" s="156" t="s">
        <v>10044</v>
      </c>
      <c r="I205" s="153"/>
      <c r="L205" s="33"/>
      <c r="M205" s="154"/>
      <c r="T205" s="57"/>
      <c r="AT205" s="17" t="s">
        <v>318</v>
      </c>
      <c r="AU205" s="17" t="s">
        <v>90</v>
      </c>
    </row>
    <row r="206" spans="2:65" s="1" customFormat="1" ht="16.5" customHeight="1" x14ac:dyDescent="0.2">
      <c r="B206" s="137"/>
      <c r="C206" s="138" t="s">
        <v>385</v>
      </c>
      <c r="D206" s="138" t="s">
        <v>311</v>
      </c>
      <c r="E206" s="139" t="s">
        <v>10045</v>
      </c>
      <c r="F206" s="140" t="s">
        <v>10046</v>
      </c>
      <c r="G206" s="141" t="s">
        <v>360</v>
      </c>
      <c r="H206" s="142">
        <v>238</v>
      </c>
      <c r="I206" s="143"/>
      <c r="J206" s="144">
        <f>ROUND(I206*H206,2)</f>
        <v>0</v>
      </c>
      <c r="K206" s="140" t="s">
        <v>366</v>
      </c>
      <c r="L206" s="33"/>
      <c r="M206" s="145" t="s">
        <v>1</v>
      </c>
      <c r="N206" s="146" t="s">
        <v>46</v>
      </c>
      <c r="P206" s="147">
        <f>O206*H206</f>
        <v>0</v>
      </c>
      <c r="Q206" s="147">
        <v>0</v>
      </c>
      <c r="R206" s="147">
        <f>Q206*H206</f>
        <v>0</v>
      </c>
      <c r="S206" s="147">
        <v>0</v>
      </c>
      <c r="T206" s="148">
        <f>S206*H206</f>
        <v>0</v>
      </c>
      <c r="AR206" s="149" t="s">
        <v>120</v>
      </c>
      <c r="AT206" s="149" t="s">
        <v>311</v>
      </c>
      <c r="AU206" s="149" t="s">
        <v>90</v>
      </c>
      <c r="AY206" s="17" t="s">
        <v>309</v>
      </c>
      <c r="BE206" s="150">
        <f>IF(N206="základní",J206,0)</f>
        <v>0</v>
      </c>
      <c r="BF206" s="150">
        <f>IF(N206="snížená",J206,0)</f>
        <v>0</v>
      </c>
      <c r="BG206" s="150">
        <f>IF(N206="zákl. přenesená",J206,0)</f>
        <v>0</v>
      </c>
      <c r="BH206" s="150">
        <f>IF(N206="sníž. přenesená",J206,0)</f>
        <v>0</v>
      </c>
      <c r="BI206" s="150">
        <f>IF(N206="nulová",J206,0)</f>
        <v>0</v>
      </c>
      <c r="BJ206" s="17" t="s">
        <v>88</v>
      </c>
      <c r="BK206" s="150">
        <f>ROUND(I206*H206,2)</f>
        <v>0</v>
      </c>
      <c r="BL206" s="17" t="s">
        <v>120</v>
      </c>
      <c r="BM206" s="149" t="s">
        <v>468</v>
      </c>
    </row>
    <row r="207" spans="2:65" s="1" customFormat="1" ht="19.5" x14ac:dyDescent="0.2">
      <c r="B207" s="33"/>
      <c r="D207" s="155" t="s">
        <v>318</v>
      </c>
      <c r="F207" s="156" t="s">
        <v>10044</v>
      </c>
      <c r="I207" s="153"/>
      <c r="L207" s="33"/>
      <c r="M207" s="154"/>
      <c r="T207" s="57"/>
      <c r="AT207" s="17" t="s">
        <v>318</v>
      </c>
      <c r="AU207" s="17" t="s">
        <v>90</v>
      </c>
    </row>
    <row r="208" spans="2:65" s="1" customFormat="1" ht="16.5" customHeight="1" x14ac:dyDescent="0.2">
      <c r="B208" s="137"/>
      <c r="C208" s="138" t="s">
        <v>471</v>
      </c>
      <c r="D208" s="138" t="s">
        <v>311</v>
      </c>
      <c r="E208" s="139" t="s">
        <v>10047</v>
      </c>
      <c r="F208" s="140" t="s">
        <v>10048</v>
      </c>
      <c r="G208" s="141" t="s">
        <v>360</v>
      </c>
      <c r="H208" s="142">
        <v>59</v>
      </c>
      <c r="I208" s="143"/>
      <c r="J208" s="144">
        <f>ROUND(I208*H208,2)</f>
        <v>0</v>
      </c>
      <c r="K208" s="140" t="s">
        <v>315</v>
      </c>
      <c r="L208" s="33"/>
      <c r="M208" s="145" t="s">
        <v>1</v>
      </c>
      <c r="N208" s="146" t="s">
        <v>46</v>
      </c>
      <c r="P208" s="147">
        <f>O208*H208</f>
        <v>0</v>
      </c>
      <c r="Q208" s="147">
        <v>0</v>
      </c>
      <c r="R208" s="147">
        <f>Q208*H208</f>
        <v>0</v>
      </c>
      <c r="S208" s="147">
        <v>0</v>
      </c>
      <c r="T208" s="148">
        <f>S208*H208</f>
        <v>0</v>
      </c>
      <c r="AR208" s="149" t="s">
        <v>120</v>
      </c>
      <c r="AT208" s="149" t="s">
        <v>311</v>
      </c>
      <c r="AU208" s="149" t="s">
        <v>90</v>
      </c>
      <c r="AY208" s="17" t="s">
        <v>309</v>
      </c>
      <c r="BE208" s="150">
        <f>IF(N208="základní",J208,0)</f>
        <v>0</v>
      </c>
      <c r="BF208" s="150">
        <f>IF(N208="snížená",J208,0)</f>
        <v>0</v>
      </c>
      <c r="BG208" s="150">
        <f>IF(N208="zákl. přenesená",J208,0)</f>
        <v>0</v>
      </c>
      <c r="BH208" s="150">
        <f>IF(N208="sníž. přenesená",J208,0)</f>
        <v>0</v>
      </c>
      <c r="BI208" s="150">
        <f>IF(N208="nulová",J208,0)</f>
        <v>0</v>
      </c>
      <c r="BJ208" s="17" t="s">
        <v>88</v>
      </c>
      <c r="BK208" s="150">
        <f>ROUND(I208*H208,2)</f>
        <v>0</v>
      </c>
      <c r="BL208" s="17" t="s">
        <v>120</v>
      </c>
      <c r="BM208" s="149" t="s">
        <v>474</v>
      </c>
    </row>
    <row r="209" spans="2:65" s="1" customFormat="1" x14ac:dyDescent="0.2">
      <c r="B209" s="33"/>
      <c r="D209" s="151" t="s">
        <v>316</v>
      </c>
      <c r="F209" s="152" t="s">
        <v>10049</v>
      </c>
      <c r="I209" s="153"/>
      <c r="L209" s="33"/>
      <c r="M209" s="154"/>
      <c r="T209" s="57"/>
      <c r="AT209" s="17" t="s">
        <v>316</v>
      </c>
      <c r="AU209" s="17" t="s">
        <v>90</v>
      </c>
    </row>
    <row r="210" spans="2:65" s="1" customFormat="1" ht="19.5" x14ac:dyDescent="0.2">
      <c r="B210" s="33"/>
      <c r="D210" s="155" t="s">
        <v>318</v>
      </c>
      <c r="F210" s="156" t="s">
        <v>10050</v>
      </c>
      <c r="I210" s="153"/>
      <c r="L210" s="33"/>
      <c r="M210" s="154"/>
      <c r="T210" s="57"/>
      <c r="AT210" s="17" t="s">
        <v>318</v>
      </c>
      <c r="AU210" s="17" t="s">
        <v>90</v>
      </c>
    </row>
    <row r="211" spans="2:65" s="1" customFormat="1" ht="16.5" customHeight="1" x14ac:dyDescent="0.2">
      <c r="B211" s="137"/>
      <c r="C211" s="138" t="s">
        <v>392</v>
      </c>
      <c r="D211" s="138" t="s">
        <v>311</v>
      </c>
      <c r="E211" s="139" t="s">
        <v>10051</v>
      </c>
      <c r="F211" s="140" t="s">
        <v>10052</v>
      </c>
      <c r="G211" s="141" t="s">
        <v>360</v>
      </c>
      <c r="H211" s="142">
        <v>287</v>
      </c>
      <c r="I211" s="143"/>
      <c r="J211" s="144">
        <f>ROUND(I211*H211,2)</f>
        <v>0</v>
      </c>
      <c r="K211" s="140" t="s">
        <v>315</v>
      </c>
      <c r="L211" s="33"/>
      <c r="M211" s="145" t="s">
        <v>1</v>
      </c>
      <c r="N211" s="146" t="s">
        <v>46</v>
      </c>
      <c r="P211" s="147">
        <f>O211*H211</f>
        <v>0</v>
      </c>
      <c r="Q211" s="147">
        <v>0</v>
      </c>
      <c r="R211" s="147">
        <f>Q211*H211</f>
        <v>0</v>
      </c>
      <c r="S211" s="147">
        <v>0</v>
      </c>
      <c r="T211" s="148">
        <f>S211*H211</f>
        <v>0</v>
      </c>
      <c r="AR211" s="149" t="s">
        <v>120</v>
      </c>
      <c r="AT211" s="149" t="s">
        <v>311</v>
      </c>
      <c r="AU211" s="149" t="s">
        <v>90</v>
      </c>
      <c r="AY211" s="17" t="s">
        <v>309</v>
      </c>
      <c r="BE211" s="150">
        <f>IF(N211="základní",J211,0)</f>
        <v>0</v>
      </c>
      <c r="BF211" s="150">
        <f>IF(N211="snížená",J211,0)</f>
        <v>0</v>
      </c>
      <c r="BG211" s="150">
        <f>IF(N211="zákl. přenesená",J211,0)</f>
        <v>0</v>
      </c>
      <c r="BH211" s="150">
        <f>IF(N211="sníž. přenesená",J211,0)</f>
        <v>0</v>
      </c>
      <c r="BI211" s="150">
        <f>IF(N211="nulová",J211,0)</f>
        <v>0</v>
      </c>
      <c r="BJ211" s="17" t="s">
        <v>88</v>
      </c>
      <c r="BK211" s="150">
        <f>ROUND(I211*H211,2)</f>
        <v>0</v>
      </c>
      <c r="BL211" s="17" t="s">
        <v>120</v>
      </c>
      <c r="BM211" s="149" t="s">
        <v>478</v>
      </c>
    </row>
    <row r="212" spans="2:65" s="1" customFormat="1" x14ac:dyDescent="0.2">
      <c r="B212" s="33"/>
      <c r="D212" s="151" t="s">
        <v>316</v>
      </c>
      <c r="F212" s="152" t="s">
        <v>10053</v>
      </c>
      <c r="I212" s="153"/>
      <c r="L212" s="33"/>
      <c r="M212" s="154"/>
      <c r="T212" s="57"/>
      <c r="AT212" s="17" t="s">
        <v>316</v>
      </c>
      <c r="AU212" s="17" t="s">
        <v>90</v>
      </c>
    </row>
    <row r="213" spans="2:65" s="1" customFormat="1" ht="19.5" x14ac:dyDescent="0.2">
      <c r="B213" s="33"/>
      <c r="D213" s="155" t="s">
        <v>318</v>
      </c>
      <c r="F213" s="156" t="s">
        <v>10054</v>
      </c>
      <c r="I213" s="153"/>
      <c r="L213" s="33"/>
      <c r="M213" s="154"/>
      <c r="T213" s="57"/>
      <c r="AT213" s="17" t="s">
        <v>318</v>
      </c>
      <c r="AU213" s="17" t="s">
        <v>90</v>
      </c>
    </row>
    <row r="214" spans="2:65" s="1" customFormat="1" ht="16.5" customHeight="1" x14ac:dyDescent="0.2">
      <c r="B214" s="137"/>
      <c r="C214" s="138" t="s">
        <v>480</v>
      </c>
      <c r="D214" s="138" t="s">
        <v>311</v>
      </c>
      <c r="E214" s="139" t="s">
        <v>10055</v>
      </c>
      <c r="F214" s="140" t="s">
        <v>10056</v>
      </c>
      <c r="G214" s="141" t="s">
        <v>360</v>
      </c>
      <c r="H214" s="142">
        <v>287</v>
      </c>
      <c r="I214" s="143"/>
      <c r="J214" s="144">
        <f>ROUND(I214*H214,2)</f>
        <v>0</v>
      </c>
      <c r="K214" s="140" t="s">
        <v>315</v>
      </c>
      <c r="L214" s="33"/>
      <c r="M214" s="145" t="s">
        <v>1</v>
      </c>
      <c r="N214" s="146" t="s">
        <v>46</v>
      </c>
      <c r="P214" s="147">
        <f>O214*H214</f>
        <v>0</v>
      </c>
      <c r="Q214" s="147">
        <v>0</v>
      </c>
      <c r="R214" s="147">
        <f>Q214*H214</f>
        <v>0</v>
      </c>
      <c r="S214" s="147">
        <v>0</v>
      </c>
      <c r="T214" s="148">
        <f>S214*H214</f>
        <v>0</v>
      </c>
      <c r="AR214" s="149" t="s">
        <v>120</v>
      </c>
      <c r="AT214" s="149" t="s">
        <v>311</v>
      </c>
      <c r="AU214" s="149" t="s">
        <v>90</v>
      </c>
      <c r="AY214" s="17" t="s">
        <v>309</v>
      </c>
      <c r="BE214" s="150">
        <f>IF(N214="základní",J214,0)</f>
        <v>0</v>
      </c>
      <c r="BF214" s="150">
        <f>IF(N214="snížená",J214,0)</f>
        <v>0</v>
      </c>
      <c r="BG214" s="150">
        <f>IF(N214="zákl. přenesená",J214,0)</f>
        <v>0</v>
      </c>
      <c r="BH214" s="150">
        <f>IF(N214="sníž. přenesená",J214,0)</f>
        <v>0</v>
      </c>
      <c r="BI214" s="150">
        <f>IF(N214="nulová",J214,0)</f>
        <v>0</v>
      </c>
      <c r="BJ214" s="17" t="s">
        <v>88</v>
      </c>
      <c r="BK214" s="150">
        <f>ROUND(I214*H214,2)</f>
        <v>0</v>
      </c>
      <c r="BL214" s="17" t="s">
        <v>120</v>
      </c>
      <c r="BM214" s="149" t="s">
        <v>483</v>
      </c>
    </row>
    <row r="215" spans="2:65" s="1" customFormat="1" x14ac:dyDescent="0.2">
      <c r="B215" s="33"/>
      <c r="D215" s="151" t="s">
        <v>316</v>
      </c>
      <c r="F215" s="152" t="s">
        <v>10057</v>
      </c>
      <c r="I215" s="153"/>
      <c r="L215" s="33"/>
      <c r="M215" s="154"/>
      <c r="T215" s="57"/>
      <c r="AT215" s="17" t="s">
        <v>316</v>
      </c>
      <c r="AU215" s="17" t="s">
        <v>90</v>
      </c>
    </row>
    <row r="216" spans="2:65" s="1" customFormat="1" ht="16.5" customHeight="1" x14ac:dyDescent="0.2">
      <c r="B216" s="137"/>
      <c r="C216" s="138" t="s">
        <v>398</v>
      </c>
      <c r="D216" s="138" t="s">
        <v>311</v>
      </c>
      <c r="E216" s="139" t="s">
        <v>10058</v>
      </c>
      <c r="F216" s="140" t="s">
        <v>10059</v>
      </c>
      <c r="G216" s="141" t="s">
        <v>360</v>
      </c>
      <c r="H216" s="142">
        <v>287</v>
      </c>
      <c r="I216" s="143"/>
      <c r="J216" s="144">
        <f>ROUND(I216*H216,2)</f>
        <v>0</v>
      </c>
      <c r="K216" s="140" t="s">
        <v>315</v>
      </c>
      <c r="L216" s="33"/>
      <c r="M216" s="145" t="s">
        <v>1</v>
      </c>
      <c r="N216" s="146" t="s">
        <v>46</v>
      </c>
      <c r="P216" s="147">
        <f>O216*H216</f>
        <v>0</v>
      </c>
      <c r="Q216" s="147">
        <v>0</v>
      </c>
      <c r="R216" s="147">
        <f>Q216*H216</f>
        <v>0</v>
      </c>
      <c r="S216" s="147">
        <v>0</v>
      </c>
      <c r="T216" s="148">
        <f>S216*H216</f>
        <v>0</v>
      </c>
      <c r="AR216" s="149" t="s">
        <v>120</v>
      </c>
      <c r="AT216" s="149" t="s">
        <v>311</v>
      </c>
      <c r="AU216" s="149" t="s">
        <v>90</v>
      </c>
      <c r="AY216" s="17" t="s">
        <v>309</v>
      </c>
      <c r="BE216" s="150">
        <f>IF(N216="základní",J216,0)</f>
        <v>0</v>
      </c>
      <c r="BF216" s="150">
        <f>IF(N216="snížená",J216,0)</f>
        <v>0</v>
      </c>
      <c r="BG216" s="150">
        <f>IF(N216="zákl. přenesená",J216,0)</f>
        <v>0</v>
      </c>
      <c r="BH216" s="150">
        <f>IF(N216="sníž. přenesená",J216,0)</f>
        <v>0</v>
      </c>
      <c r="BI216" s="150">
        <f>IF(N216="nulová",J216,0)</f>
        <v>0</v>
      </c>
      <c r="BJ216" s="17" t="s">
        <v>88</v>
      </c>
      <c r="BK216" s="150">
        <f>ROUND(I216*H216,2)</f>
        <v>0</v>
      </c>
      <c r="BL216" s="17" t="s">
        <v>120</v>
      </c>
      <c r="BM216" s="149" t="s">
        <v>488</v>
      </c>
    </row>
    <row r="217" spans="2:65" s="1" customFormat="1" x14ac:dyDescent="0.2">
      <c r="B217" s="33"/>
      <c r="D217" s="151" t="s">
        <v>316</v>
      </c>
      <c r="F217" s="152" t="s">
        <v>10060</v>
      </c>
      <c r="I217" s="153"/>
      <c r="L217" s="33"/>
      <c r="M217" s="154"/>
      <c r="T217" s="57"/>
      <c r="AT217" s="17" t="s">
        <v>316</v>
      </c>
      <c r="AU217" s="17" t="s">
        <v>90</v>
      </c>
    </row>
    <row r="218" spans="2:65" s="1" customFormat="1" ht="19.5" x14ac:dyDescent="0.2">
      <c r="B218" s="33"/>
      <c r="D218" s="155" t="s">
        <v>318</v>
      </c>
      <c r="F218" s="156" t="s">
        <v>10054</v>
      </c>
      <c r="I218" s="153"/>
      <c r="L218" s="33"/>
      <c r="M218" s="154"/>
      <c r="T218" s="57"/>
      <c r="AT218" s="17" t="s">
        <v>318</v>
      </c>
      <c r="AU218" s="17" t="s">
        <v>90</v>
      </c>
    </row>
    <row r="219" spans="2:65" s="1" customFormat="1" ht="16.5" customHeight="1" x14ac:dyDescent="0.2">
      <c r="B219" s="137"/>
      <c r="C219" s="138" t="s">
        <v>491</v>
      </c>
      <c r="D219" s="138" t="s">
        <v>311</v>
      </c>
      <c r="E219" s="139" t="s">
        <v>10061</v>
      </c>
      <c r="F219" s="140" t="s">
        <v>10062</v>
      </c>
      <c r="G219" s="141" t="s">
        <v>360</v>
      </c>
      <c r="H219" s="142">
        <v>228</v>
      </c>
      <c r="I219" s="143"/>
      <c r="J219" s="144">
        <f>ROUND(I219*H219,2)</f>
        <v>0</v>
      </c>
      <c r="K219" s="140" t="s">
        <v>315</v>
      </c>
      <c r="L219" s="33"/>
      <c r="M219" s="145" t="s">
        <v>1</v>
      </c>
      <c r="N219" s="146" t="s">
        <v>46</v>
      </c>
      <c r="P219" s="147">
        <f>O219*H219</f>
        <v>0</v>
      </c>
      <c r="Q219" s="147">
        <v>0</v>
      </c>
      <c r="R219" s="147">
        <f>Q219*H219</f>
        <v>0</v>
      </c>
      <c r="S219" s="147">
        <v>0</v>
      </c>
      <c r="T219" s="148">
        <f>S219*H219</f>
        <v>0</v>
      </c>
      <c r="AR219" s="149" t="s">
        <v>120</v>
      </c>
      <c r="AT219" s="149" t="s">
        <v>311</v>
      </c>
      <c r="AU219" s="149" t="s">
        <v>90</v>
      </c>
      <c r="AY219" s="17" t="s">
        <v>309</v>
      </c>
      <c r="BE219" s="150">
        <f>IF(N219="základní",J219,0)</f>
        <v>0</v>
      </c>
      <c r="BF219" s="150">
        <f>IF(N219="snížená",J219,0)</f>
        <v>0</v>
      </c>
      <c r="BG219" s="150">
        <f>IF(N219="zákl. přenesená",J219,0)</f>
        <v>0</v>
      </c>
      <c r="BH219" s="150">
        <f>IF(N219="sníž. přenesená",J219,0)</f>
        <v>0</v>
      </c>
      <c r="BI219" s="150">
        <f>IF(N219="nulová",J219,0)</f>
        <v>0</v>
      </c>
      <c r="BJ219" s="17" t="s">
        <v>88</v>
      </c>
      <c r="BK219" s="150">
        <f>ROUND(I219*H219,2)</f>
        <v>0</v>
      </c>
      <c r="BL219" s="17" t="s">
        <v>120</v>
      </c>
      <c r="BM219" s="149" t="s">
        <v>494</v>
      </c>
    </row>
    <row r="220" spans="2:65" s="1" customFormat="1" x14ac:dyDescent="0.2">
      <c r="B220" s="33"/>
      <c r="D220" s="151" t="s">
        <v>316</v>
      </c>
      <c r="F220" s="152" t="s">
        <v>10063</v>
      </c>
      <c r="I220" s="153"/>
      <c r="L220" s="33"/>
      <c r="M220" s="154"/>
      <c r="T220" s="57"/>
      <c r="AT220" s="17" t="s">
        <v>316</v>
      </c>
      <c r="AU220" s="17" t="s">
        <v>90</v>
      </c>
    </row>
    <row r="221" spans="2:65" s="1" customFormat="1" ht="19.5" x14ac:dyDescent="0.2">
      <c r="B221" s="33"/>
      <c r="D221" s="155" t="s">
        <v>318</v>
      </c>
      <c r="F221" s="156" t="s">
        <v>10064</v>
      </c>
      <c r="I221" s="153"/>
      <c r="L221" s="33"/>
      <c r="M221" s="154"/>
      <c r="T221" s="57"/>
      <c r="AT221" s="17" t="s">
        <v>318</v>
      </c>
      <c r="AU221" s="17" t="s">
        <v>90</v>
      </c>
    </row>
    <row r="222" spans="2:65" s="1" customFormat="1" ht="16.5" customHeight="1" x14ac:dyDescent="0.2">
      <c r="B222" s="137"/>
      <c r="C222" s="138" t="s">
        <v>402</v>
      </c>
      <c r="D222" s="138" t="s">
        <v>311</v>
      </c>
      <c r="E222" s="139" t="s">
        <v>10065</v>
      </c>
      <c r="F222" s="140" t="s">
        <v>10066</v>
      </c>
      <c r="G222" s="141" t="s">
        <v>360</v>
      </c>
      <c r="H222" s="142">
        <v>434</v>
      </c>
      <c r="I222" s="143"/>
      <c r="J222" s="144">
        <f>ROUND(I222*H222,2)</f>
        <v>0</v>
      </c>
      <c r="K222" s="140" t="s">
        <v>315</v>
      </c>
      <c r="L222" s="33"/>
      <c r="M222" s="145" t="s">
        <v>1</v>
      </c>
      <c r="N222" s="146" t="s">
        <v>46</v>
      </c>
      <c r="P222" s="147">
        <f>O222*H222</f>
        <v>0</v>
      </c>
      <c r="Q222" s="147">
        <v>0</v>
      </c>
      <c r="R222" s="147">
        <f>Q222*H222</f>
        <v>0</v>
      </c>
      <c r="S222" s="147">
        <v>0</v>
      </c>
      <c r="T222" s="148">
        <f>S222*H222</f>
        <v>0</v>
      </c>
      <c r="AR222" s="149" t="s">
        <v>120</v>
      </c>
      <c r="AT222" s="149" t="s">
        <v>311</v>
      </c>
      <c r="AU222" s="149" t="s">
        <v>90</v>
      </c>
      <c r="AY222" s="17" t="s">
        <v>309</v>
      </c>
      <c r="BE222" s="150">
        <f>IF(N222="základní",J222,0)</f>
        <v>0</v>
      </c>
      <c r="BF222" s="150">
        <f>IF(N222="snížená",J222,0)</f>
        <v>0</v>
      </c>
      <c r="BG222" s="150">
        <f>IF(N222="zákl. přenesená",J222,0)</f>
        <v>0</v>
      </c>
      <c r="BH222" s="150">
        <f>IF(N222="sníž. přenesená",J222,0)</f>
        <v>0</v>
      </c>
      <c r="BI222" s="150">
        <f>IF(N222="nulová",J222,0)</f>
        <v>0</v>
      </c>
      <c r="BJ222" s="17" t="s">
        <v>88</v>
      </c>
      <c r="BK222" s="150">
        <f>ROUND(I222*H222,2)</f>
        <v>0</v>
      </c>
      <c r="BL222" s="17" t="s">
        <v>120</v>
      </c>
      <c r="BM222" s="149" t="s">
        <v>501</v>
      </c>
    </row>
    <row r="223" spans="2:65" s="1" customFormat="1" x14ac:dyDescent="0.2">
      <c r="B223" s="33"/>
      <c r="D223" s="151" t="s">
        <v>316</v>
      </c>
      <c r="F223" s="152" t="s">
        <v>10067</v>
      </c>
      <c r="I223" s="153"/>
      <c r="L223" s="33"/>
      <c r="M223" s="154"/>
      <c r="T223" s="57"/>
      <c r="AT223" s="17" t="s">
        <v>316</v>
      </c>
      <c r="AU223" s="17" t="s">
        <v>90</v>
      </c>
    </row>
    <row r="224" spans="2:65" s="1" customFormat="1" ht="19.5" x14ac:dyDescent="0.2">
      <c r="B224" s="33"/>
      <c r="D224" s="155" t="s">
        <v>318</v>
      </c>
      <c r="F224" s="156" t="s">
        <v>10068</v>
      </c>
      <c r="I224" s="153"/>
      <c r="L224" s="33"/>
      <c r="M224" s="154"/>
      <c r="T224" s="57"/>
      <c r="AT224" s="17" t="s">
        <v>318</v>
      </c>
      <c r="AU224" s="17" t="s">
        <v>90</v>
      </c>
    </row>
    <row r="225" spans="2:65" s="1" customFormat="1" ht="16.5" customHeight="1" x14ac:dyDescent="0.2">
      <c r="B225" s="137"/>
      <c r="C225" s="182" t="s">
        <v>503</v>
      </c>
      <c r="D225" s="182" t="s">
        <v>643</v>
      </c>
      <c r="E225" s="183" t="s">
        <v>10069</v>
      </c>
      <c r="F225" s="184" t="s">
        <v>10070</v>
      </c>
      <c r="G225" s="185" t="s">
        <v>360</v>
      </c>
      <c r="H225" s="186">
        <v>432</v>
      </c>
      <c r="I225" s="187"/>
      <c r="J225" s="188">
        <f>ROUND(I225*H225,2)</f>
        <v>0</v>
      </c>
      <c r="K225" s="184" t="s">
        <v>366</v>
      </c>
      <c r="L225" s="189"/>
      <c r="M225" s="190" t="s">
        <v>1</v>
      </c>
      <c r="N225" s="191" t="s">
        <v>46</v>
      </c>
      <c r="P225" s="147">
        <f>O225*H225</f>
        <v>0</v>
      </c>
      <c r="Q225" s="147">
        <v>0</v>
      </c>
      <c r="R225" s="147">
        <f>Q225*H225</f>
        <v>0</v>
      </c>
      <c r="S225" s="147">
        <v>0</v>
      </c>
      <c r="T225" s="148">
        <f>S225*H225</f>
        <v>0</v>
      </c>
      <c r="AR225" s="149" t="s">
        <v>329</v>
      </c>
      <c r="AT225" s="149" t="s">
        <v>643</v>
      </c>
      <c r="AU225" s="149" t="s">
        <v>90</v>
      </c>
      <c r="AY225" s="17" t="s">
        <v>309</v>
      </c>
      <c r="BE225" s="150">
        <f>IF(N225="základní",J225,0)</f>
        <v>0</v>
      </c>
      <c r="BF225" s="150">
        <f>IF(N225="snížená",J225,0)</f>
        <v>0</v>
      </c>
      <c r="BG225" s="150">
        <f>IF(N225="zákl. přenesená",J225,0)</f>
        <v>0</v>
      </c>
      <c r="BH225" s="150">
        <f>IF(N225="sníž. přenesená",J225,0)</f>
        <v>0</v>
      </c>
      <c r="BI225" s="150">
        <f>IF(N225="nulová",J225,0)</f>
        <v>0</v>
      </c>
      <c r="BJ225" s="17" t="s">
        <v>88</v>
      </c>
      <c r="BK225" s="150">
        <f>ROUND(I225*H225,2)</f>
        <v>0</v>
      </c>
      <c r="BL225" s="17" t="s">
        <v>120</v>
      </c>
      <c r="BM225" s="149" t="s">
        <v>506</v>
      </c>
    </row>
    <row r="226" spans="2:65" s="1" customFormat="1" ht="16.5" customHeight="1" x14ac:dyDescent="0.2">
      <c r="B226" s="137"/>
      <c r="C226" s="182" t="s">
        <v>406</v>
      </c>
      <c r="D226" s="182" t="s">
        <v>643</v>
      </c>
      <c r="E226" s="183" t="s">
        <v>10071</v>
      </c>
      <c r="F226" s="184" t="s">
        <v>10072</v>
      </c>
      <c r="G226" s="185" t="s">
        <v>360</v>
      </c>
      <c r="H226" s="186">
        <v>19.8</v>
      </c>
      <c r="I226" s="187"/>
      <c r="J226" s="188">
        <f>ROUND(I226*H226,2)</f>
        <v>0</v>
      </c>
      <c r="K226" s="184" t="s">
        <v>366</v>
      </c>
      <c r="L226" s="189"/>
      <c r="M226" s="190" t="s">
        <v>1</v>
      </c>
      <c r="N226" s="191" t="s">
        <v>46</v>
      </c>
      <c r="P226" s="147">
        <f>O226*H226</f>
        <v>0</v>
      </c>
      <c r="Q226" s="147">
        <v>0</v>
      </c>
      <c r="R226" s="147">
        <f>Q226*H226</f>
        <v>0</v>
      </c>
      <c r="S226" s="147">
        <v>0</v>
      </c>
      <c r="T226" s="148">
        <f>S226*H226</f>
        <v>0</v>
      </c>
      <c r="AR226" s="149" t="s">
        <v>329</v>
      </c>
      <c r="AT226" s="149" t="s">
        <v>643</v>
      </c>
      <c r="AU226" s="149" t="s">
        <v>90</v>
      </c>
      <c r="AY226" s="17" t="s">
        <v>309</v>
      </c>
      <c r="BE226" s="150">
        <f>IF(N226="základní",J226,0)</f>
        <v>0</v>
      </c>
      <c r="BF226" s="150">
        <f>IF(N226="snížená",J226,0)</f>
        <v>0</v>
      </c>
      <c r="BG226" s="150">
        <f>IF(N226="zákl. přenesená",J226,0)</f>
        <v>0</v>
      </c>
      <c r="BH226" s="150">
        <f>IF(N226="sníž. přenesená",J226,0)</f>
        <v>0</v>
      </c>
      <c r="BI226" s="150">
        <f>IF(N226="nulová",J226,0)</f>
        <v>0</v>
      </c>
      <c r="BJ226" s="17" t="s">
        <v>88</v>
      </c>
      <c r="BK226" s="150">
        <f>ROUND(I226*H226,2)</f>
        <v>0</v>
      </c>
      <c r="BL226" s="17" t="s">
        <v>120</v>
      </c>
      <c r="BM226" s="149" t="s">
        <v>513</v>
      </c>
    </row>
    <row r="227" spans="2:65" s="1" customFormat="1" ht="16.5" customHeight="1" x14ac:dyDescent="0.2">
      <c r="B227" s="137"/>
      <c r="C227" s="182" t="s">
        <v>516</v>
      </c>
      <c r="D227" s="182" t="s">
        <v>643</v>
      </c>
      <c r="E227" s="183" t="s">
        <v>10073</v>
      </c>
      <c r="F227" s="184" t="s">
        <v>10074</v>
      </c>
      <c r="G227" s="185" t="s">
        <v>360</v>
      </c>
      <c r="H227" s="186">
        <v>5.5</v>
      </c>
      <c r="I227" s="187"/>
      <c r="J227" s="188">
        <f>ROUND(I227*H227,2)</f>
        <v>0</v>
      </c>
      <c r="K227" s="184" t="s">
        <v>366</v>
      </c>
      <c r="L227" s="189"/>
      <c r="M227" s="190" t="s">
        <v>1</v>
      </c>
      <c r="N227" s="191" t="s">
        <v>46</v>
      </c>
      <c r="P227" s="147">
        <f>O227*H227</f>
        <v>0</v>
      </c>
      <c r="Q227" s="147">
        <v>0</v>
      </c>
      <c r="R227" s="147">
        <f>Q227*H227</f>
        <v>0</v>
      </c>
      <c r="S227" s="147">
        <v>0</v>
      </c>
      <c r="T227" s="148">
        <f>S227*H227</f>
        <v>0</v>
      </c>
      <c r="AR227" s="149" t="s">
        <v>329</v>
      </c>
      <c r="AT227" s="149" t="s">
        <v>643</v>
      </c>
      <c r="AU227" s="149" t="s">
        <v>90</v>
      </c>
      <c r="AY227" s="17" t="s">
        <v>309</v>
      </c>
      <c r="BE227" s="150">
        <f>IF(N227="základní",J227,0)</f>
        <v>0</v>
      </c>
      <c r="BF227" s="150">
        <f>IF(N227="snížená",J227,0)</f>
        <v>0</v>
      </c>
      <c r="BG227" s="150">
        <f>IF(N227="zákl. přenesená",J227,0)</f>
        <v>0</v>
      </c>
      <c r="BH227" s="150">
        <f>IF(N227="sníž. přenesená",J227,0)</f>
        <v>0</v>
      </c>
      <c r="BI227" s="150">
        <f>IF(N227="nulová",J227,0)</f>
        <v>0</v>
      </c>
      <c r="BJ227" s="17" t="s">
        <v>88</v>
      </c>
      <c r="BK227" s="150">
        <f>ROUND(I227*H227,2)</f>
        <v>0</v>
      </c>
      <c r="BL227" s="17" t="s">
        <v>120</v>
      </c>
      <c r="BM227" s="149" t="s">
        <v>519</v>
      </c>
    </row>
    <row r="228" spans="2:65" s="1" customFormat="1" ht="16.5" customHeight="1" x14ac:dyDescent="0.2">
      <c r="B228" s="137"/>
      <c r="C228" s="138" t="s">
        <v>410</v>
      </c>
      <c r="D228" s="138" t="s">
        <v>311</v>
      </c>
      <c r="E228" s="139" t="s">
        <v>10075</v>
      </c>
      <c r="F228" s="140" t="s">
        <v>10076</v>
      </c>
      <c r="G228" s="141" t="s">
        <v>360</v>
      </c>
      <c r="H228" s="142">
        <v>545</v>
      </c>
      <c r="I228" s="143"/>
      <c r="J228" s="144">
        <f>ROUND(I228*H228,2)</f>
        <v>0</v>
      </c>
      <c r="K228" s="140" t="s">
        <v>315</v>
      </c>
      <c r="L228" s="33"/>
      <c r="M228" s="145" t="s">
        <v>1</v>
      </c>
      <c r="N228" s="146" t="s">
        <v>46</v>
      </c>
      <c r="P228" s="147">
        <f>O228*H228</f>
        <v>0</v>
      </c>
      <c r="Q228" s="147">
        <v>0</v>
      </c>
      <c r="R228" s="147">
        <f>Q228*H228</f>
        <v>0</v>
      </c>
      <c r="S228" s="147">
        <v>0</v>
      </c>
      <c r="T228" s="148">
        <f>S228*H228</f>
        <v>0</v>
      </c>
      <c r="AR228" s="149" t="s">
        <v>120</v>
      </c>
      <c r="AT228" s="149" t="s">
        <v>311</v>
      </c>
      <c r="AU228" s="149" t="s">
        <v>90</v>
      </c>
      <c r="AY228" s="17" t="s">
        <v>309</v>
      </c>
      <c r="BE228" s="150">
        <f>IF(N228="základní",J228,0)</f>
        <v>0</v>
      </c>
      <c r="BF228" s="150">
        <f>IF(N228="snížená",J228,0)</f>
        <v>0</v>
      </c>
      <c r="BG228" s="150">
        <f>IF(N228="zákl. přenesená",J228,0)</f>
        <v>0</v>
      </c>
      <c r="BH228" s="150">
        <f>IF(N228="sníž. přenesená",J228,0)</f>
        <v>0</v>
      </c>
      <c r="BI228" s="150">
        <f>IF(N228="nulová",J228,0)</f>
        <v>0</v>
      </c>
      <c r="BJ228" s="17" t="s">
        <v>88</v>
      </c>
      <c r="BK228" s="150">
        <f>ROUND(I228*H228,2)</f>
        <v>0</v>
      </c>
      <c r="BL228" s="17" t="s">
        <v>120</v>
      </c>
      <c r="BM228" s="149" t="s">
        <v>521</v>
      </c>
    </row>
    <row r="229" spans="2:65" s="1" customFormat="1" x14ac:dyDescent="0.2">
      <c r="B229" s="33"/>
      <c r="D229" s="151" t="s">
        <v>316</v>
      </c>
      <c r="F229" s="152" t="s">
        <v>10077</v>
      </c>
      <c r="I229" s="153"/>
      <c r="L229" s="33"/>
      <c r="M229" s="154"/>
      <c r="T229" s="57"/>
      <c r="AT229" s="17" t="s">
        <v>316</v>
      </c>
      <c r="AU229" s="17" t="s">
        <v>90</v>
      </c>
    </row>
    <row r="230" spans="2:65" s="1" customFormat="1" ht="19.5" x14ac:dyDescent="0.2">
      <c r="B230" s="33"/>
      <c r="D230" s="155" t="s">
        <v>318</v>
      </c>
      <c r="F230" s="156" t="s">
        <v>10078</v>
      </c>
      <c r="I230" s="153"/>
      <c r="L230" s="33"/>
      <c r="M230" s="154"/>
      <c r="T230" s="57"/>
      <c r="AT230" s="17" t="s">
        <v>318</v>
      </c>
      <c r="AU230" s="17" t="s">
        <v>90</v>
      </c>
    </row>
    <row r="231" spans="2:65" s="1" customFormat="1" ht="16.5" customHeight="1" x14ac:dyDescent="0.2">
      <c r="B231" s="137"/>
      <c r="C231" s="182" t="s">
        <v>523</v>
      </c>
      <c r="D231" s="182" t="s">
        <v>643</v>
      </c>
      <c r="E231" s="183" t="s">
        <v>10079</v>
      </c>
      <c r="F231" s="184" t="s">
        <v>10080</v>
      </c>
      <c r="G231" s="185" t="s">
        <v>360</v>
      </c>
      <c r="H231" s="186">
        <v>573</v>
      </c>
      <c r="I231" s="187"/>
      <c r="J231" s="188">
        <f>ROUND(I231*H231,2)</f>
        <v>0</v>
      </c>
      <c r="K231" s="184" t="s">
        <v>366</v>
      </c>
      <c r="L231" s="189"/>
      <c r="M231" s="190" t="s">
        <v>1</v>
      </c>
      <c r="N231" s="191" t="s">
        <v>46</v>
      </c>
      <c r="P231" s="147">
        <f>O231*H231</f>
        <v>0</v>
      </c>
      <c r="Q231" s="147">
        <v>0</v>
      </c>
      <c r="R231" s="147">
        <f>Q231*H231</f>
        <v>0</v>
      </c>
      <c r="S231" s="147">
        <v>0</v>
      </c>
      <c r="T231" s="148">
        <f>S231*H231</f>
        <v>0</v>
      </c>
      <c r="AR231" s="149" t="s">
        <v>329</v>
      </c>
      <c r="AT231" s="149" t="s">
        <v>643</v>
      </c>
      <c r="AU231" s="149" t="s">
        <v>90</v>
      </c>
      <c r="AY231" s="17" t="s">
        <v>309</v>
      </c>
      <c r="BE231" s="150">
        <f>IF(N231="základní",J231,0)</f>
        <v>0</v>
      </c>
      <c r="BF231" s="150">
        <f>IF(N231="snížená",J231,0)</f>
        <v>0</v>
      </c>
      <c r="BG231" s="150">
        <f>IF(N231="zákl. přenesená",J231,0)</f>
        <v>0</v>
      </c>
      <c r="BH231" s="150">
        <f>IF(N231="sníž. přenesená",J231,0)</f>
        <v>0</v>
      </c>
      <c r="BI231" s="150">
        <f>IF(N231="nulová",J231,0)</f>
        <v>0</v>
      </c>
      <c r="BJ231" s="17" t="s">
        <v>88</v>
      </c>
      <c r="BK231" s="150">
        <f>ROUND(I231*H231,2)</f>
        <v>0</v>
      </c>
      <c r="BL231" s="17" t="s">
        <v>120</v>
      </c>
      <c r="BM231" s="149" t="s">
        <v>524</v>
      </c>
    </row>
    <row r="232" spans="2:65" s="1" customFormat="1" ht="19.5" x14ac:dyDescent="0.2">
      <c r="B232" s="33"/>
      <c r="D232" s="155" t="s">
        <v>318</v>
      </c>
      <c r="F232" s="156" t="s">
        <v>10081</v>
      </c>
      <c r="I232" s="153"/>
      <c r="L232" s="33"/>
      <c r="M232" s="154"/>
      <c r="T232" s="57"/>
      <c r="AT232" s="17" t="s">
        <v>318</v>
      </c>
      <c r="AU232" s="17" t="s">
        <v>90</v>
      </c>
    </row>
    <row r="233" spans="2:65" s="1" customFormat="1" ht="16.5" customHeight="1" x14ac:dyDescent="0.2">
      <c r="B233" s="137"/>
      <c r="C233" s="138" t="s">
        <v>414</v>
      </c>
      <c r="D233" s="138" t="s">
        <v>311</v>
      </c>
      <c r="E233" s="139" t="s">
        <v>10082</v>
      </c>
      <c r="F233" s="140" t="s">
        <v>10083</v>
      </c>
      <c r="G233" s="141" t="s">
        <v>434</v>
      </c>
      <c r="H233" s="142">
        <v>227</v>
      </c>
      <c r="I233" s="143"/>
      <c r="J233" s="144">
        <f>ROUND(I233*H233,2)</f>
        <v>0</v>
      </c>
      <c r="K233" s="140" t="s">
        <v>315</v>
      </c>
      <c r="L233" s="33"/>
      <c r="M233" s="145" t="s">
        <v>1</v>
      </c>
      <c r="N233" s="146" t="s">
        <v>46</v>
      </c>
      <c r="P233" s="147">
        <f>O233*H233</f>
        <v>0</v>
      </c>
      <c r="Q233" s="147">
        <v>0</v>
      </c>
      <c r="R233" s="147">
        <f>Q233*H233</f>
        <v>0</v>
      </c>
      <c r="S233" s="147">
        <v>0</v>
      </c>
      <c r="T233" s="148">
        <f>S233*H233</f>
        <v>0</v>
      </c>
      <c r="AR233" s="149" t="s">
        <v>120</v>
      </c>
      <c r="AT233" s="149" t="s">
        <v>311</v>
      </c>
      <c r="AU233" s="149" t="s">
        <v>90</v>
      </c>
      <c r="AY233" s="17" t="s">
        <v>309</v>
      </c>
      <c r="BE233" s="150">
        <f>IF(N233="základní",J233,0)</f>
        <v>0</v>
      </c>
      <c r="BF233" s="150">
        <f>IF(N233="snížená",J233,0)</f>
        <v>0</v>
      </c>
      <c r="BG233" s="150">
        <f>IF(N233="zákl. přenesená",J233,0)</f>
        <v>0</v>
      </c>
      <c r="BH233" s="150">
        <f>IF(N233="sníž. přenesená",J233,0)</f>
        <v>0</v>
      </c>
      <c r="BI233" s="150">
        <f>IF(N233="nulová",J233,0)</f>
        <v>0</v>
      </c>
      <c r="BJ233" s="17" t="s">
        <v>88</v>
      </c>
      <c r="BK233" s="150">
        <f>ROUND(I233*H233,2)</f>
        <v>0</v>
      </c>
      <c r="BL233" s="17" t="s">
        <v>120</v>
      </c>
      <c r="BM233" s="149" t="s">
        <v>527</v>
      </c>
    </row>
    <row r="234" spans="2:65" s="1" customFormat="1" x14ac:dyDescent="0.2">
      <c r="B234" s="33"/>
      <c r="D234" s="151" t="s">
        <v>316</v>
      </c>
      <c r="F234" s="152" t="s">
        <v>10084</v>
      </c>
      <c r="I234" s="153"/>
      <c r="L234" s="33"/>
      <c r="M234" s="154"/>
      <c r="T234" s="57"/>
      <c r="AT234" s="17" t="s">
        <v>316</v>
      </c>
      <c r="AU234" s="17" t="s">
        <v>90</v>
      </c>
    </row>
    <row r="235" spans="2:65" s="11" customFormat="1" ht="22.9" customHeight="1" x14ac:dyDescent="0.2">
      <c r="B235" s="125"/>
      <c r="D235" s="126" t="s">
        <v>80</v>
      </c>
      <c r="E235" s="135" t="s">
        <v>325</v>
      </c>
      <c r="F235" s="135" t="s">
        <v>1095</v>
      </c>
      <c r="I235" s="128"/>
      <c r="J235" s="136">
        <f>BK235</f>
        <v>0</v>
      </c>
      <c r="L235" s="125"/>
      <c r="M235" s="130"/>
      <c r="P235" s="131">
        <f>SUM(P236:P238)</f>
        <v>0</v>
      </c>
      <c r="R235" s="131">
        <f>SUM(R236:R238)</f>
        <v>0</v>
      </c>
      <c r="T235" s="132">
        <f>SUM(T236:T238)</f>
        <v>0</v>
      </c>
      <c r="AR235" s="126" t="s">
        <v>88</v>
      </c>
      <c r="AT235" s="133" t="s">
        <v>80</v>
      </c>
      <c r="AU235" s="133" t="s">
        <v>88</v>
      </c>
      <c r="AY235" s="126" t="s">
        <v>309</v>
      </c>
      <c r="BK235" s="134">
        <f>SUM(BK236:BK238)</f>
        <v>0</v>
      </c>
    </row>
    <row r="236" spans="2:65" s="1" customFormat="1" ht="16.5" customHeight="1" x14ac:dyDescent="0.2">
      <c r="B236" s="137"/>
      <c r="C236" s="138" t="s">
        <v>529</v>
      </c>
      <c r="D236" s="138" t="s">
        <v>311</v>
      </c>
      <c r="E236" s="139" t="s">
        <v>10085</v>
      </c>
      <c r="F236" s="140" t="s">
        <v>10086</v>
      </c>
      <c r="G236" s="141" t="s">
        <v>360</v>
      </c>
      <c r="H236" s="142">
        <v>85</v>
      </c>
      <c r="I236" s="143"/>
      <c r="J236" s="144">
        <f>ROUND(I236*H236,2)</f>
        <v>0</v>
      </c>
      <c r="K236" s="140" t="s">
        <v>315</v>
      </c>
      <c r="L236" s="33"/>
      <c r="M236" s="145" t="s">
        <v>1</v>
      </c>
      <c r="N236" s="146" t="s">
        <v>46</v>
      </c>
      <c r="P236" s="147">
        <f>O236*H236</f>
        <v>0</v>
      </c>
      <c r="Q236" s="147">
        <v>0</v>
      </c>
      <c r="R236" s="147">
        <f>Q236*H236</f>
        <v>0</v>
      </c>
      <c r="S236" s="147">
        <v>0</v>
      </c>
      <c r="T236" s="148">
        <f>S236*H236</f>
        <v>0</v>
      </c>
      <c r="AR236" s="149" t="s">
        <v>120</v>
      </c>
      <c r="AT236" s="149" t="s">
        <v>311</v>
      </c>
      <c r="AU236" s="149" t="s">
        <v>90</v>
      </c>
      <c r="AY236" s="17" t="s">
        <v>309</v>
      </c>
      <c r="BE236" s="150">
        <f>IF(N236="základní",J236,0)</f>
        <v>0</v>
      </c>
      <c r="BF236" s="150">
        <f>IF(N236="snížená",J236,0)</f>
        <v>0</v>
      </c>
      <c r="BG236" s="150">
        <f>IF(N236="zákl. přenesená",J236,0)</f>
        <v>0</v>
      </c>
      <c r="BH236" s="150">
        <f>IF(N236="sníž. přenesená",J236,0)</f>
        <v>0</v>
      </c>
      <c r="BI236" s="150">
        <f>IF(N236="nulová",J236,0)</f>
        <v>0</v>
      </c>
      <c r="BJ236" s="17" t="s">
        <v>88</v>
      </c>
      <c r="BK236" s="150">
        <f>ROUND(I236*H236,2)</f>
        <v>0</v>
      </c>
      <c r="BL236" s="17" t="s">
        <v>120</v>
      </c>
      <c r="BM236" s="149" t="s">
        <v>532</v>
      </c>
    </row>
    <row r="237" spans="2:65" s="1" customFormat="1" x14ac:dyDescent="0.2">
      <c r="B237" s="33"/>
      <c r="D237" s="151" t="s">
        <v>316</v>
      </c>
      <c r="F237" s="152" t="s">
        <v>10087</v>
      </c>
      <c r="I237" s="153"/>
      <c r="L237" s="33"/>
      <c r="M237" s="154"/>
      <c r="T237" s="57"/>
      <c r="AT237" s="17" t="s">
        <v>316</v>
      </c>
      <c r="AU237" s="17" t="s">
        <v>90</v>
      </c>
    </row>
    <row r="238" spans="2:65" s="1" customFormat="1" ht="19.5" x14ac:dyDescent="0.2">
      <c r="B238" s="33"/>
      <c r="D238" s="155" t="s">
        <v>318</v>
      </c>
      <c r="F238" s="156" t="s">
        <v>10088</v>
      </c>
      <c r="I238" s="153"/>
      <c r="L238" s="33"/>
      <c r="M238" s="154"/>
      <c r="T238" s="57"/>
      <c r="AT238" s="17" t="s">
        <v>318</v>
      </c>
      <c r="AU238" s="17" t="s">
        <v>90</v>
      </c>
    </row>
    <row r="239" spans="2:65" s="11" customFormat="1" ht="22.9" customHeight="1" x14ac:dyDescent="0.2">
      <c r="B239" s="125"/>
      <c r="D239" s="126" t="s">
        <v>80</v>
      </c>
      <c r="E239" s="135" t="s">
        <v>348</v>
      </c>
      <c r="F239" s="135" t="s">
        <v>448</v>
      </c>
      <c r="I239" s="128"/>
      <c r="J239" s="136">
        <f>BK239</f>
        <v>0</v>
      </c>
      <c r="L239" s="125"/>
      <c r="M239" s="130"/>
      <c r="P239" s="131">
        <f>SUM(P240:P254)</f>
        <v>0</v>
      </c>
      <c r="R239" s="131">
        <f>SUM(R240:R254)</f>
        <v>0</v>
      </c>
      <c r="T239" s="132">
        <f>SUM(T240:T254)</f>
        <v>0</v>
      </c>
      <c r="AR239" s="126" t="s">
        <v>88</v>
      </c>
      <c r="AT239" s="133" t="s">
        <v>80</v>
      </c>
      <c r="AU239" s="133" t="s">
        <v>88</v>
      </c>
      <c r="AY239" s="126" t="s">
        <v>309</v>
      </c>
      <c r="BK239" s="134">
        <f>SUM(BK240:BK254)</f>
        <v>0</v>
      </c>
    </row>
    <row r="240" spans="2:65" s="1" customFormat="1" ht="16.5" customHeight="1" x14ac:dyDescent="0.2">
      <c r="B240" s="137"/>
      <c r="C240" s="138" t="s">
        <v>420</v>
      </c>
      <c r="D240" s="138" t="s">
        <v>311</v>
      </c>
      <c r="E240" s="139" t="s">
        <v>10089</v>
      </c>
      <c r="F240" s="140" t="s">
        <v>10090</v>
      </c>
      <c r="G240" s="141" t="s">
        <v>434</v>
      </c>
      <c r="H240" s="142">
        <v>210</v>
      </c>
      <c r="I240" s="143"/>
      <c r="J240" s="144">
        <f>ROUND(I240*H240,2)</f>
        <v>0</v>
      </c>
      <c r="K240" s="140" t="s">
        <v>315</v>
      </c>
      <c r="L240" s="33"/>
      <c r="M240" s="145" t="s">
        <v>1</v>
      </c>
      <c r="N240" s="146" t="s">
        <v>46</v>
      </c>
      <c r="P240" s="147">
        <f>O240*H240</f>
        <v>0</v>
      </c>
      <c r="Q240" s="147">
        <v>0</v>
      </c>
      <c r="R240" s="147">
        <f>Q240*H240</f>
        <v>0</v>
      </c>
      <c r="S240" s="147">
        <v>0</v>
      </c>
      <c r="T240" s="148">
        <f>S240*H240</f>
        <v>0</v>
      </c>
      <c r="AR240" s="149" t="s">
        <v>120</v>
      </c>
      <c r="AT240" s="149" t="s">
        <v>311</v>
      </c>
      <c r="AU240" s="149" t="s">
        <v>90</v>
      </c>
      <c r="AY240" s="17" t="s">
        <v>309</v>
      </c>
      <c r="BE240" s="150">
        <f>IF(N240="základní",J240,0)</f>
        <v>0</v>
      </c>
      <c r="BF240" s="150">
        <f>IF(N240="snížená",J240,0)</f>
        <v>0</v>
      </c>
      <c r="BG240" s="150">
        <f>IF(N240="zákl. přenesená",J240,0)</f>
        <v>0</v>
      </c>
      <c r="BH240" s="150">
        <f>IF(N240="sníž. přenesená",J240,0)</f>
        <v>0</v>
      </c>
      <c r="BI240" s="150">
        <f>IF(N240="nulová",J240,0)</f>
        <v>0</v>
      </c>
      <c r="BJ240" s="17" t="s">
        <v>88</v>
      </c>
      <c r="BK240" s="150">
        <f>ROUND(I240*H240,2)</f>
        <v>0</v>
      </c>
      <c r="BL240" s="17" t="s">
        <v>120</v>
      </c>
      <c r="BM240" s="149" t="s">
        <v>538</v>
      </c>
    </row>
    <row r="241" spans="2:65" s="1" customFormat="1" x14ac:dyDescent="0.2">
      <c r="B241" s="33"/>
      <c r="D241" s="151" t="s">
        <v>316</v>
      </c>
      <c r="F241" s="152" t="s">
        <v>10091</v>
      </c>
      <c r="I241" s="153"/>
      <c r="L241" s="33"/>
      <c r="M241" s="154"/>
      <c r="T241" s="57"/>
      <c r="AT241" s="17" t="s">
        <v>316</v>
      </c>
      <c r="AU241" s="17" t="s">
        <v>90</v>
      </c>
    </row>
    <row r="242" spans="2:65" s="1" customFormat="1" ht="16.5" customHeight="1" x14ac:dyDescent="0.2">
      <c r="B242" s="137"/>
      <c r="C242" s="182" t="s">
        <v>540</v>
      </c>
      <c r="D242" s="182" t="s">
        <v>643</v>
      </c>
      <c r="E242" s="183" t="s">
        <v>10092</v>
      </c>
      <c r="F242" s="184" t="s">
        <v>10093</v>
      </c>
      <c r="G242" s="185" t="s">
        <v>434</v>
      </c>
      <c r="H242" s="186">
        <v>221</v>
      </c>
      <c r="I242" s="187"/>
      <c r="J242" s="188">
        <f>ROUND(I242*H242,2)</f>
        <v>0</v>
      </c>
      <c r="K242" s="184" t="s">
        <v>366</v>
      </c>
      <c r="L242" s="189"/>
      <c r="M242" s="190" t="s">
        <v>1</v>
      </c>
      <c r="N242" s="191" t="s">
        <v>46</v>
      </c>
      <c r="P242" s="147">
        <f>O242*H242</f>
        <v>0</v>
      </c>
      <c r="Q242" s="147">
        <v>0</v>
      </c>
      <c r="R242" s="147">
        <f>Q242*H242</f>
        <v>0</v>
      </c>
      <c r="S242" s="147">
        <v>0</v>
      </c>
      <c r="T242" s="148">
        <f>S242*H242</f>
        <v>0</v>
      </c>
      <c r="AR242" s="149" t="s">
        <v>329</v>
      </c>
      <c r="AT242" s="149" t="s">
        <v>643</v>
      </c>
      <c r="AU242" s="149" t="s">
        <v>90</v>
      </c>
      <c r="AY242" s="17" t="s">
        <v>309</v>
      </c>
      <c r="BE242" s="150">
        <f>IF(N242="základní",J242,0)</f>
        <v>0</v>
      </c>
      <c r="BF242" s="150">
        <f>IF(N242="snížená",J242,0)</f>
        <v>0</v>
      </c>
      <c r="BG242" s="150">
        <f>IF(N242="zákl. přenesená",J242,0)</f>
        <v>0</v>
      </c>
      <c r="BH242" s="150">
        <f>IF(N242="sníž. přenesená",J242,0)</f>
        <v>0</v>
      </c>
      <c r="BI242" s="150">
        <f>IF(N242="nulová",J242,0)</f>
        <v>0</v>
      </c>
      <c r="BJ242" s="17" t="s">
        <v>88</v>
      </c>
      <c r="BK242" s="150">
        <f>ROUND(I242*H242,2)</f>
        <v>0</v>
      </c>
      <c r="BL242" s="17" t="s">
        <v>120</v>
      </c>
      <c r="BM242" s="149" t="s">
        <v>543</v>
      </c>
    </row>
    <row r="243" spans="2:65" s="1" customFormat="1" ht="29.25" x14ac:dyDescent="0.2">
      <c r="B243" s="33"/>
      <c r="D243" s="155" t="s">
        <v>318</v>
      </c>
      <c r="F243" s="156" t="s">
        <v>10094</v>
      </c>
      <c r="I243" s="153"/>
      <c r="L243" s="33"/>
      <c r="M243" s="154"/>
      <c r="T243" s="57"/>
      <c r="AT243" s="17" t="s">
        <v>318</v>
      </c>
      <c r="AU243" s="17" t="s">
        <v>90</v>
      </c>
    </row>
    <row r="244" spans="2:65" s="1" customFormat="1" ht="16.5" customHeight="1" x14ac:dyDescent="0.2">
      <c r="B244" s="137"/>
      <c r="C244" s="138" t="s">
        <v>424</v>
      </c>
      <c r="D244" s="138" t="s">
        <v>311</v>
      </c>
      <c r="E244" s="139" t="s">
        <v>10089</v>
      </c>
      <c r="F244" s="140" t="s">
        <v>10090</v>
      </c>
      <c r="G244" s="141" t="s">
        <v>434</v>
      </c>
      <c r="H244" s="142">
        <v>131</v>
      </c>
      <c r="I244" s="143"/>
      <c r="J244" s="144">
        <f>ROUND(I244*H244,2)</f>
        <v>0</v>
      </c>
      <c r="K244" s="140" t="s">
        <v>315</v>
      </c>
      <c r="L244" s="33"/>
      <c r="M244" s="145" t="s">
        <v>1</v>
      </c>
      <c r="N244" s="146" t="s">
        <v>46</v>
      </c>
      <c r="P244" s="147">
        <f>O244*H244</f>
        <v>0</v>
      </c>
      <c r="Q244" s="147">
        <v>0</v>
      </c>
      <c r="R244" s="147">
        <f>Q244*H244</f>
        <v>0</v>
      </c>
      <c r="S244" s="147">
        <v>0</v>
      </c>
      <c r="T244" s="148">
        <f>S244*H244</f>
        <v>0</v>
      </c>
      <c r="AR244" s="149" t="s">
        <v>120</v>
      </c>
      <c r="AT244" s="149" t="s">
        <v>311</v>
      </c>
      <c r="AU244" s="149" t="s">
        <v>90</v>
      </c>
      <c r="AY244" s="17" t="s">
        <v>309</v>
      </c>
      <c r="BE244" s="150">
        <f>IF(N244="základní",J244,0)</f>
        <v>0</v>
      </c>
      <c r="BF244" s="150">
        <f>IF(N244="snížená",J244,0)</f>
        <v>0</v>
      </c>
      <c r="BG244" s="150">
        <f>IF(N244="zákl. přenesená",J244,0)</f>
        <v>0</v>
      </c>
      <c r="BH244" s="150">
        <f>IF(N244="sníž. přenesená",J244,0)</f>
        <v>0</v>
      </c>
      <c r="BI244" s="150">
        <f>IF(N244="nulová",J244,0)</f>
        <v>0</v>
      </c>
      <c r="BJ244" s="17" t="s">
        <v>88</v>
      </c>
      <c r="BK244" s="150">
        <f>ROUND(I244*H244,2)</f>
        <v>0</v>
      </c>
      <c r="BL244" s="17" t="s">
        <v>120</v>
      </c>
      <c r="BM244" s="149" t="s">
        <v>546</v>
      </c>
    </row>
    <row r="245" spans="2:65" s="1" customFormat="1" x14ac:dyDescent="0.2">
      <c r="B245" s="33"/>
      <c r="D245" s="151" t="s">
        <v>316</v>
      </c>
      <c r="F245" s="152" t="s">
        <v>10091</v>
      </c>
      <c r="I245" s="153"/>
      <c r="L245" s="33"/>
      <c r="M245" s="154"/>
      <c r="T245" s="57"/>
      <c r="AT245" s="17" t="s">
        <v>316</v>
      </c>
      <c r="AU245" s="17" t="s">
        <v>90</v>
      </c>
    </row>
    <row r="246" spans="2:65" s="1" customFormat="1" ht="16.5" customHeight="1" x14ac:dyDescent="0.2">
      <c r="B246" s="137"/>
      <c r="C246" s="182" t="s">
        <v>547</v>
      </c>
      <c r="D246" s="182" t="s">
        <v>643</v>
      </c>
      <c r="E246" s="183" t="s">
        <v>10095</v>
      </c>
      <c r="F246" s="184" t="s">
        <v>10096</v>
      </c>
      <c r="G246" s="185" t="s">
        <v>434</v>
      </c>
      <c r="H246" s="186">
        <v>138</v>
      </c>
      <c r="I246" s="187"/>
      <c r="J246" s="188">
        <f>ROUND(I246*H246,2)</f>
        <v>0</v>
      </c>
      <c r="K246" s="184" t="s">
        <v>366</v>
      </c>
      <c r="L246" s="189"/>
      <c r="M246" s="190" t="s">
        <v>1</v>
      </c>
      <c r="N246" s="191" t="s">
        <v>46</v>
      </c>
      <c r="P246" s="147">
        <f>O246*H246</f>
        <v>0</v>
      </c>
      <c r="Q246" s="147">
        <v>0</v>
      </c>
      <c r="R246" s="147">
        <f>Q246*H246</f>
        <v>0</v>
      </c>
      <c r="S246" s="147">
        <v>0</v>
      </c>
      <c r="T246" s="148">
        <f>S246*H246</f>
        <v>0</v>
      </c>
      <c r="AR246" s="149" t="s">
        <v>329</v>
      </c>
      <c r="AT246" s="149" t="s">
        <v>643</v>
      </c>
      <c r="AU246" s="149" t="s">
        <v>90</v>
      </c>
      <c r="AY246" s="17" t="s">
        <v>309</v>
      </c>
      <c r="BE246" s="150">
        <f>IF(N246="základní",J246,0)</f>
        <v>0</v>
      </c>
      <c r="BF246" s="150">
        <f>IF(N246="snížená",J246,0)</f>
        <v>0</v>
      </c>
      <c r="BG246" s="150">
        <f>IF(N246="zákl. přenesená",J246,0)</f>
        <v>0</v>
      </c>
      <c r="BH246" s="150">
        <f>IF(N246="sníž. přenesená",J246,0)</f>
        <v>0</v>
      </c>
      <c r="BI246" s="150">
        <f>IF(N246="nulová",J246,0)</f>
        <v>0</v>
      </c>
      <c r="BJ246" s="17" t="s">
        <v>88</v>
      </c>
      <c r="BK246" s="150">
        <f>ROUND(I246*H246,2)</f>
        <v>0</v>
      </c>
      <c r="BL246" s="17" t="s">
        <v>120</v>
      </c>
      <c r="BM246" s="149" t="s">
        <v>550</v>
      </c>
    </row>
    <row r="247" spans="2:65" s="1" customFormat="1" ht="29.25" x14ac:dyDescent="0.2">
      <c r="B247" s="33"/>
      <c r="D247" s="155" t="s">
        <v>318</v>
      </c>
      <c r="F247" s="156" t="s">
        <v>10097</v>
      </c>
      <c r="I247" s="153"/>
      <c r="L247" s="33"/>
      <c r="M247" s="154"/>
      <c r="T247" s="57"/>
      <c r="AT247" s="17" t="s">
        <v>318</v>
      </c>
      <c r="AU247" s="17" t="s">
        <v>90</v>
      </c>
    </row>
    <row r="248" spans="2:65" s="1" customFormat="1" ht="16.5" customHeight="1" x14ac:dyDescent="0.2">
      <c r="B248" s="137"/>
      <c r="C248" s="138" t="s">
        <v>429</v>
      </c>
      <c r="D248" s="138" t="s">
        <v>311</v>
      </c>
      <c r="E248" s="139" t="s">
        <v>10098</v>
      </c>
      <c r="F248" s="140" t="s">
        <v>10099</v>
      </c>
      <c r="G248" s="141" t="s">
        <v>434</v>
      </c>
      <c r="H248" s="142">
        <v>131</v>
      </c>
      <c r="I248" s="143"/>
      <c r="J248" s="144">
        <f>ROUND(I248*H248,2)</f>
        <v>0</v>
      </c>
      <c r="K248" s="140" t="s">
        <v>315</v>
      </c>
      <c r="L248" s="33"/>
      <c r="M248" s="145" t="s">
        <v>1</v>
      </c>
      <c r="N248" s="146" t="s">
        <v>46</v>
      </c>
      <c r="P248" s="147">
        <f>O248*H248</f>
        <v>0</v>
      </c>
      <c r="Q248" s="147">
        <v>0</v>
      </c>
      <c r="R248" s="147">
        <f>Q248*H248</f>
        <v>0</v>
      </c>
      <c r="S248" s="147">
        <v>0</v>
      </c>
      <c r="T248" s="148">
        <f>S248*H248</f>
        <v>0</v>
      </c>
      <c r="AR248" s="149" t="s">
        <v>120</v>
      </c>
      <c r="AT248" s="149" t="s">
        <v>311</v>
      </c>
      <c r="AU248" s="149" t="s">
        <v>90</v>
      </c>
      <c r="AY248" s="17" t="s">
        <v>309</v>
      </c>
      <c r="BE248" s="150">
        <f>IF(N248="základní",J248,0)</f>
        <v>0</v>
      </c>
      <c r="BF248" s="150">
        <f>IF(N248="snížená",J248,0)</f>
        <v>0</v>
      </c>
      <c r="BG248" s="150">
        <f>IF(N248="zákl. přenesená",J248,0)</f>
        <v>0</v>
      </c>
      <c r="BH248" s="150">
        <f>IF(N248="sníž. přenesená",J248,0)</f>
        <v>0</v>
      </c>
      <c r="BI248" s="150">
        <f>IF(N248="nulová",J248,0)</f>
        <v>0</v>
      </c>
      <c r="BJ248" s="17" t="s">
        <v>88</v>
      </c>
      <c r="BK248" s="150">
        <f>ROUND(I248*H248,2)</f>
        <v>0</v>
      </c>
      <c r="BL248" s="17" t="s">
        <v>120</v>
      </c>
      <c r="BM248" s="149" t="s">
        <v>553</v>
      </c>
    </row>
    <row r="249" spans="2:65" s="1" customFormat="1" x14ac:dyDescent="0.2">
      <c r="B249" s="33"/>
      <c r="D249" s="151" t="s">
        <v>316</v>
      </c>
      <c r="F249" s="152" t="s">
        <v>10100</v>
      </c>
      <c r="I249" s="153"/>
      <c r="L249" s="33"/>
      <c r="M249" s="154"/>
      <c r="T249" s="57"/>
      <c r="AT249" s="17" t="s">
        <v>316</v>
      </c>
      <c r="AU249" s="17" t="s">
        <v>90</v>
      </c>
    </row>
    <row r="250" spans="2:65" s="1" customFormat="1" ht="16.5" customHeight="1" x14ac:dyDescent="0.2">
      <c r="B250" s="137"/>
      <c r="C250" s="182" t="s">
        <v>554</v>
      </c>
      <c r="D250" s="182" t="s">
        <v>643</v>
      </c>
      <c r="E250" s="183" t="s">
        <v>10101</v>
      </c>
      <c r="F250" s="184" t="s">
        <v>10102</v>
      </c>
      <c r="G250" s="185" t="s">
        <v>434</v>
      </c>
      <c r="H250" s="186">
        <v>138</v>
      </c>
      <c r="I250" s="187"/>
      <c r="J250" s="188">
        <f>ROUND(I250*H250,2)</f>
        <v>0</v>
      </c>
      <c r="K250" s="184" t="s">
        <v>366</v>
      </c>
      <c r="L250" s="189"/>
      <c r="M250" s="190" t="s">
        <v>1</v>
      </c>
      <c r="N250" s="191" t="s">
        <v>46</v>
      </c>
      <c r="P250" s="147">
        <f>O250*H250</f>
        <v>0</v>
      </c>
      <c r="Q250" s="147">
        <v>0</v>
      </c>
      <c r="R250" s="147">
        <f>Q250*H250</f>
        <v>0</v>
      </c>
      <c r="S250" s="147">
        <v>0</v>
      </c>
      <c r="T250" s="148">
        <f>S250*H250</f>
        <v>0</v>
      </c>
      <c r="AR250" s="149" t="s">
        <v>329</v>
      </c>
      <c r="AT250" s="149" t="s">
        <v>643</v>
      </c>
      <c r="AU250" s="149" t="s">
        <v>90</v>
      </c>
      <c r="AY250" s="17" t="s">
        <v>309</v>
      </c>
      <c r="BE250" s="150">
        <f>IF(N250="základní",J250,0)</f>
        <v>0</v>
      </c>
      <c r="BF250" s="150">
        <f>IF(N250="snížená",J250,0)</f>
        <v>0</v>
      </c>
      <c r="BG250" s="150">
        <f>IF(N250="zákl. přenesená",J250,0)</f>
        <v>0</v>
      </c>
      <c r="BH250" s="150">
        <f>IF(N250="sníž. přenesená",J250,0)</f>
        <v>0</v>
      </c>
      <c r="BI250" s="150">
        <f>IF(N250="nulová",J250,0)</f>
        <v>0</v>
      </c>
      <c r="BJ250" s="17" t="s">
        <v>88</v>
      </c>
      <c r="BK250" s="150">
        <f>ROUND(I250*H250,2)</f>
        <v>0</v>
      </c>
      <c r="BL250" s="17" t="s">
        <v>120</v>
      </c>
      <c r="BM250" s="149" t="s">
        <v>557</v>
      </c>
    </row>
    <row r="251" spans="2:65" s="1" customFormat="1" ht="29.25" x14ac:dyDescent="0.2">
      <c r="B251" s="33"/>
      <c r="D251" s="155" t="s">
        <v>318</v>
      </c>
      <c r="F251" s="156" t="s">
        <v>10097</v>
      </c>
      <c r="I251" s="153"/>
      <c r="L251" s="33"/>
      <c r="M251" s="154"/>
      <c r="T251" s="57"/>
      <c r="AT251" s="17" t="s">
        <v>318</v>
      </c>
      <c r="AU251" s="17" t="s">
        <v>90</v>
      </c>
    </row>
    <row r="252" spans="2:65" s="1" customFormat="1" ht="16.5" customHeight="1" x14ac:dyDescent="0.2">
      <c r="B252" s="137"/>
      <c r="C252" s="138" t="s">
        <v>435</v>
      </c>
      <c r="D252" s="138" t="s">
        <v>311</v>
      </c>
      <c r="E252" s="139" t="s">
        <v>1246</v>
      </c>
      <c r="F252" s="140" t="s">
        <v>1247</v>
      </c>
      <c r="G252" s="141" t="s">
        <v>360</v>
      </c>
      <c r="H252" s="142">
        <v>85</v>
      </c>
      <c r="I252" s="143"/>
      <c r="J252" s="144">
        <f>ROUND(I252*H252,2)</f>
        <v>0</v>
      </c>
      <c r="K252" s="140" t="s">
        <v>315</v>
      </c>
      <c r="L252" s="33"/>
      <c r="M252" s="145" t="s">
        <v>1</v>
      </c>
      <c r="N252" s="146" t="s">
        <v>46</v>
      </c>
      <c r="P252" s="147">
        <f>O252*H252</f>
        <v>0</v>
      </c>
      <c r="Q252" s="147">
        <v>0</v>
      </c>
      <c r="R252" s="147">
        <f>Q252*H252</f>
        <v>0</v>
      </c>
      <c r="S252" s="147">
        <v>0</v>
      </c>
      <c r="T252" s="148">
        <f>S252*H252</f>
        <v>0</v>
      </c>
      <c r="AR252" s="149" t="s">
        <v>120</v>
      </c>
      <c r="AT252" s="149" t="s">
        <v>311</v>
      </c>
      <c r="AU252" s="149" t="s">
        <v>90</v>
      </c>
      <c r="AY252" s="17" t="s">
        <v>309</v>
      </c>
      <c r="BE252" s="150">
        <f>IF(N252="základní",J252,0)</f>
        <v>0</v>
      </c>
      <c r="BF252" s="150">
        <f>IF(N252="snížená",J252,0)</f>
        <v>0</v>
      </c>
      <c r="BG252" s="150">
        <f>IF(N252="zákl. přenesená",J252,0)</f>
        <v>0</v>
      </c>
      <c r="BH252" s="150">
        <f>IF(N252="sníž. přenesená",J252,0)</f>
        <v>0</v>
      </c>
      <c r="BI252" s="150">
        <f>IF(N252="nulová",J252,0)</f>
        <v>0</v>
      </c>
      <c r="BJ252" s="17" t="s">
        <v>88</v>
      </c>
      <c r="BK252" s="150">
        <f>ROUND(I252*H252,2)</f>
        <v>0</v>
      </c>
      <c r="BL252" s="17" t="s">
        <v>120</v>
      </c>
      <c r="BM252" s="149" t="s">
        <v>560</v>
      </c>
    </row>
    <row r="253" spans="2:65" s="1" customFormat="1" x14ac:dyDescent="0.2">
      <c r="B253" s="33"/>
      <c r="D253" s="151" t="s">
        <v>316</v>
      </c>
      <c r="F253" s="152" t="s">
        <v>10103</v>
      </c>
      <c r="I253" s="153"/>
      <c r="L253" s="33"/>
      <c r="M253" s="154"/>
      <c r="T253" s="57"/>
      <c r="AT253" s="17" t="s">
        <v>316</v>
      </c>
      <c r="AU253" s="17" t="s">
        <v>90</v>
      </c>
    </row>
    <row r="254" spans="2:65" s="1" customFormat="1" ht="19.5" x14ac:dyDescent="0.2">
      <c r="B254" s="33"/>
      <c r="D254" s="155" t="s">
        <v>318</v>
      </c>
      <c r="F254" s="156" t="s">
        <v>10088</v>
      </c>
      <c r="I254" s="153"/>
      <c r="L254" s="33"/>
      <c r="M254" s="154"/>
      <c r="T254" s="57"/>
      <c r="AT254" s="17" t="s">
        <v>318</v>
      </c>
      <c r="AU254" s="17" t="s">
        <v>90</v>
      </c>
    </row>
    <row r="255" spans="2:65" s="11" customFormat="1" ht="22.9" customHeight="1" x14ac:dyDescent="0.2">
      <c r="B255" s="125"/>
      <c r="D255" s="126" t="s">
        <v>80</v>
      </c>
      <c r="E255" s="135" t="s">
        <v>1121</v>
      </c>
      <c r="F255" s="135" t="s">
        <v>10104</v>
      </c>
      <c r="I255" s="128"/>
      <c r="J255" s="136">
        <f>BK255</f>
        <v>0</v>
      </c>
      <c r="L255" s="125"/>
      <c r="M255" s="130"/>
      <c r="P255" s="131">
        <f>SUM(P256:P312)</f>
        <v>0</v>
      </c>
      <c r="R255" s="131">
        <f>SUM(R256:R312)</f>
        <v>0</v>
      </c>
      <c r="T255" s="132">
        <f>SUM(T256:T312)</f>
        <v>0</v>
      </c>
      <c r="AR255" s="126" t="s">
        <v>88</v>
      </c>
      <c r="AT255" s="133" t="s">
        <v>80</v>
      </c>
      <c r="AU255" s="133" t="s">
        <v>88</v>
      </c>
      <c r="AY255" s="126" t="s">
        <v>309</v>
      </c>
      <c r="BK255" s="134">
        <f>SUM(BK256:BK312)</f>
        <v>0</v>
      </c>
    </row>
    <row r="256" spans="2:65" s="1" customFormat="1" ht="24.2" customHeight="1" x14ac:dyDescent="0.2">
      <c r="B256" s="137"/>
      <c r="C256" s="138" t="s">
        <v>561</v>
      </c>
      <c r="D256" s="138" t="s">
        <v>311</v>
      </c>
      <c r="E256" s="139" t="s">
        <v>536</v>
      </c>
      <c r="F256" s="140" t="s">
        <v>10105</v>
      </c>
      <c r="G256" s="141" t="s">
        <v>434</v>
      </c>
      <c r="H256" s="142">
        <v>143</v>
      </c>
      <c r="I256" s="143"/>
      <c r="J256" s="144">
        <f>ROUND(I256*H256,2)</f>
        <v>0</v>
      </c>
      <c r="K256" s="140" t="s">
        <v>366</v>
      </c>
      <c r="L256" s="33"/>
      <c r="M256" s="145" t="s">
        <v>1</v>
      </c>
      <c r="N256" s="146" t="s">
        <v>46</v>
      </c>
      <c r="P256" s="147">
        <f>O256*H256</f>
        <v>0</v>
      </c>
      <c r="Q256" s="147">
        <v>0</v>
      </c>
      <c r="R256" s="147">
        <f>Q256*H256</f>
        <v>0</v>
      </c>
      <c r="S256" s="147">
        <v>0</v>
      </c>
      <c r="T256" s="148">
        <f>S256*H256</f>
        <v>0</v>
      </c>
      <c r="AR256" s="149" t="s">
        <v>120</v>
      </c>
      <c r="AT256" s="149" t="s">
        <v>311</v>
      </c>
      <c r="AU256" s="149" t="s">
        <v>90</v>
      </c>
      <c r="AY256" s="17" t="s">
        <v>309</v>
      </c>
      <c r="BE256" s="150">
        <f>IF(N256="základní",J256,0)</f>
        <v>0</v>
      </c>
      <c r="BF256" s="150">
        <f>IF(N256="snížená",J256,0)</f>
        <v>0</v>
      </c>
      <c r="BG256" s="150">
        <f>IF(N256="zákl. přenesená",J256,0)</f>
        <v>0</v>
      </c>
      <c r="BH256" s="150">
        <f>IF(N256="sníž. přenesená",J256,0)</f>
        <v>0</v>
      </c>
      <c r="BI256" s="150">
        <f>IF(N256="nulová",J256,0)</f>
        <v>0</v>
      </c>
      <c r="BJ256" s="17" t="s">
        <v>88</v>
      </c>
      <c r="BK256" s="150">
        <f>ROUND(I256*H256,2)</f>
        <v>0</v>
      </c>
      <c r="BL256" s="17" t="s">
        <v>120</v>
      </c>
      <c r="BM256" s="149" t="s">
        <v>564</v>
      </c>
    </row>
    <row r="257" spans="2:65" s="1" customFormat="1" ht="29.25" x14ac:dyDescent="0.2">
      <c r="B257" s="33"/>
      <c r="D257" s="155" t="s">
        <v>318</v>
      </c>
      <c r="F257" s="156" t="s">
        <v>539</v>
      </c>
      <c r="I257" s="153"/>
      <c r="L257" s="33"/>
      <c r="M257" s="154"/>
      <c r="T257" s="57"/>
      <c r="AT257" s="17" t="s">
        <v>318</v>
      </c>
      <c r="AU257" s="17" t="s">
        <v>90</v>
      </c>
    </row>
    <row r="258" spans="2:65" s="1" customFormat="1" ht="16.5" customHeight="1" x14ac:dyDescent="0.2">
      <c r="B258" s="137"/>
      <c r="C258" s="138" t="s">
        <v>440</v>
      </c>
      <c r="D258" s="138" t="s">
        <v>311</v>
      </c>
      <c r="E258" s="139" t="s">
        <v>10106</v>
      </c>
      <c r="F258" s="140" t="s">
        <v>10107</v>
      </c>
      <c r="G258" s="141" t="s">
        <v>314</v>
      </c>
      <c r="H258" s="142">
        <v>3</v>
      </c>
      <c r="I258" s="143"/>
      <c r="J258" s="144">
        <f>ROUND(I258*H258,2)</f>
        <v>0</v>
      </c>
      <c r="K258" s="140" t="s">
        <v>366</v>
      </c>
      <c r="L258" s="33"/>
      <c r="M258" s="145" t="s">
        <v>1</v>
      </c>
      <c r="N258" s="146" t="s">
        <v>46</v>
      </c>
      <c r="P258" s="147">
        <f>O258*H258</f>
        <v>0</v>
      </c>
      <c r="Q258" s="147">
        <v>0</v>
      </c>
      <c r="R258" s="147">
        <f>Q258*H258</f>
        <v>0</v>
      </c>
      <c r="S258" s="147">
        <v>0</v>
      </c>
      <c r="T258" s="148">
        <f>S258*H258</f>
        <v>0</v>
      </c>
      <c r="AR258" s="149" t="s">
        <v>120</v>
      </c>
      <c r="AT258" s="149" t="s">
        <v>311</v>
      </c>
      <c r="AU258" s="149" t="s">
        <v>90</v>
      </c>
      <c r="AY258" s="17" t="s">
        <v>309</v>
      </c>
      <c r="BE258" s="150">
        <f>IF(N258="základní",J258,0)</f>
        <v>0</v>
      </c>
      <c r="BF258" s="150">
        <f>IF(N258="snížená",J258,0)</f>
        <v>0</v>
      </c>
      <c r="BG258" s="150">
        <f>IF(N258="zákl. přenesená",J258,0)</f>
        <v>0</v>
      </c>
      <c r="BH258" s="150">
        <f>IF(N258="sníž. přenesená",J258,0)</f>
        <v>0</v>
      </c>
      <c r="BI258" s="150">
        <f>IF(N258="nulová",J258,0)</f>
        <v>0</v>
      </c>
      <c r="BJ258" s="17" t="s">
        <v>88</v>
      </c>
      <c r="BK258" s="150">
        <f>ROUND(I258*H258,2)</f>
        <v>0</v>
      </c>
      <c r="BL258" s="17" t="s">
        <v>120</v>
      </c>
      <c r="BM258" s="149" t="s">
        <v>567</v>
      </c>
    </row>
    <row r="259" spans="2:65" s="1" customFormat="1" ht="29.25" x14ac:dyDescent="0.2">
      <c r="B259" s="33"/>
      <c r="D259" s="155" t="s">
        <v>318</v>
      </c>
      <c r="F259" s="156" t="s">
        <v>539</v>
      </c>
      <c r="I259" s="153"/>
      <c r="L259" s="33"/>
      <c r="M259" s="154"/>
      <c r="T259" s="57"/>
      <c r="AT259" s="17" t="s">
        <v>318</v>
      </c>
      <c r="AU259" s="17" t="s">
        <v>90</v>
      </c>
    </row>
    <row r="260" spans="2:65" s="1" customFormat="1" ht="16.5" customHeight="1" x14ac:dyDescent="0.2">
      <c r="B260" s="137"/>
      <c r="C260" s="138" t="s">
        <v>568</v>
      </c>
      <c r="D260" s="138" t="s">
        <v>311</v>
      </c>
      <c r="E260" s="139" t="s">
        <v>10108</v>
      </c>
      <c r="F260" s="140" t="s">
        <v>10109</v>
      </c>
      <c r="G260" s="141" t="s">
        <v>434</v>
      </c>
      <c r="H260" s="142">
        <v>28.5</v>
      </c>
      <c r="I260" s="143"/>
      <c r="J260" s="144">
        <f>ROUND(I260*H260,2)</f>
        <v>0</v>
      </c>
      <c r="K260" s="140" t="s">
        <v>366</v>
      </c>
      <c r="L260" s="33"/>
      <c r="M260" s="145" t="s">
        <v>1</v>
      </c>
      <c r="N260" s="146" t="s">
        <v>46</v>
      </c>
      <c r="P260" s="147">
        <f>O260*H260</f>
        <v>0</v>
      </c>
      <c r="Q260" s="147">
        <v>0</v>
      </c>
      <c r="R260" s="147">
        <f>Q260*H260</f>
        <v>0</v>
      </c>
      <c r="S260" s="147">
        <v>0</v>
      </c>
      <c r="T260" s="148">
        <f>S260*H260</f>
        <v>0</v>
      </c>
      <c r="AR260" s="149" t="s">
        <v>120</v>
      </c>
      <c r="AT260" s="149" t="s">
        <v>311</v>
      </c>
      <c r="AU260" s="149" t="s">
        <v>90</v>
      </c>
      <c r="AY260" s="17" t="s">
        <v>309</v>
      </c>
      <c r="BE260" s="150">
        <f>IF(N260="základní",J260,0)</f>
        <v>0</v>
      </c>
      <c r="BF260" s="150">
        <f>IF(N260="snížená",J260,0)</f>
        <v>0</v>
      </c>
      <c r="BG260" s="150">
        <f>IF(N260="zákl. přenesená",J260,0)</f>
        <v>0</v>
      </c>
      <c r="BH260" s="150">
        <f>IF(N260="sníž. přenesená",J260,0)</f>
        <v>0</v>
      </c>
      <c r="BI260" s="150">
        <f>IF(N260="nulová",J260,0)</f>
        <v>0</v>
      </c>
      <c r="BJ260" s="17" t="s">
        <v>88</v>
      </c>
      <c r="BK260" s="150">
        <f>ROUND(I260*H260,2)</f>
        <v>0</v>
      </c>
      <c r="BL260" s="17" t="s">
        <v>120</v>
      </c>
      <c r="BM260" s="149" t="s">
        <v>571</v>
      </c>
    </row>
    <row r="261" spans="2:65" s="1" customFormat="1" ht="29.25" x14ac:dyDescent="0.2">
      <c r="B261" s="33"/>
      <c r="D261" s="155" t="s">
        <v>318</v>
      </c>
      <c r="F261" s="156" t="s">
        <v>539</v>
      </c>
      <c r="I261" s="153"/>
      <c r="L261" s="33"/>
      <c r="M261" s="154"/>
      <c r="T261" s="57"/>
      <c r="AT261" s="17" t="s">
        <v>318</v>
      </c>
      <c r="AU261" s="17" t="s">
        <v>90</v>
      </c>
    </row>
    <row r="262" spans="2:65" s="1" customFormat="1" ht="16.5" customHeight="1" x14ac:dyDescent="0.2">
      <c r="B262" s="137"/>
      <c r="C262" s="138" t="s">
        <v>443</v>
      </c>
      <c r="D262" s="138" t="s">
        <v>311</v>
      </c>
      <c r="E262" s="139" t="s">
        <v>10110</v>
      </c>
      <c r="F262" s="140" t="s">
        <v>10111</v>
      </c>
      <c r="G262" s="141" t="s">
        <v>434</v>
      </c>
      <c r="H262" s="142">
        <v>14</v>
      </c>
      <c r="I262" s="143"/>
      <c r="J262" s="144">
        <f>ROUND(I262*H262,2)</f>
        <v>0</v>
      </c>
      <c r="K262" s="140" t="s">
        <v>366</v>
      </c>
      <c r="L262" s="33"/>
      <c r="M262" s="145" t="s">
        <v>1</v>
      </c>
      <c r="N262" s="146" t="s">
        <v>46</v>
      </c>
      <c r="P262" s="147">
        <f>O262*H262</f>
        <v>0</v>
      </c>
      <c r="Q262" s="147">
        <v>0</v>
      </c>
      <c r="R262" s="147">
        <f>Q262*H262</f>
        <v>0</v>
      </c>
      <c r="S262" s="147">
        <v>0</v>
      </c>
      <c r="T262" s="148">
        <f>S262*H262</f>
        <v>0</v>
      </c>
      <c r="AR262" s="149" t="s">
        <v>120</v>
      </c>
      <c r="AT262" s="149" t="s">
        <v>311</v>
      </c>
      <c r="AU262" s="149" t="s">
        <v>90</v>
      </c>
      <c r="AY262" s="17" t="s">
        <v>309</v>
      </c>
      <c r="BE262" s="150">
        <f>IF(N262="základní",J262,0)</f>
        <v>0</v>
      </c>
      <c r="BF262" s="150">
        <f>IF(N262="snížená",J262,0)</f>
        <v>0</v>
      </c>
      <c r="BG262" s="150">
        <f>IF(N262="zákl. přenesená",J262,0)</f>
        <v>0</v>
      </c>
      <c r="BH262" s="150">
        <f>IF(N262="sníž. přenesená",J262,0)</f>
        <v>0</v>
      </c>
      <c r="BI262" s="150">
        <f>IF(N262="nulová",J262,0)</f>
        <v>0</v>
      </c>
      <c r="BJ262" s="17" t="s">
        <v>88</v>
      </c>
      <c r="BK262" s="150">
        <f>ROUND(I262*H262,2)</f>
        <v>0</v>
      </c>
      <c r="BL262" s="17" t="s">
        <v>120</v>
      </c>
      <c r="BM262" s="149" t="s">
        <v>574</v>
      </c>
    </row>
    <row r="263" spans="2:65" s="1" customFormat="1" ht="29.25" x14ac:dyDescent="0.2">
      <c r="B263" s="33"/>
      <c r="D263" s="155" t="s">
        <v>318</v>
      </c>
      <c r="F263" s="156" t="s">
        <v>539</v>
      </c>
      <c r="I263" s="153"/>
      <c r="L263" s="33"/>
      <c r="M263" s="154"/>
      <c r="T263" s="57"/>
      <c r="AT263" s="17" t="s">
        <v>318</v>
      </c>
      <c r="AU263" s="17" t="s">
        <v>90</v>
      </c>
    </row>
    <row r="264" spans="2:65" s="1" customFormat="1" ht="16.5" customHeight="1" x14ac:dyDescent="0.2">
      <c r="B264" s="137"/>
      <c r="C264" s="138" t="s">
        <v>578</v>
      </c>
      <c r="D264" s="138" t="s">
        <v>311</v>
      </c>
      <c r="E264" s="139" t="s">
        <v>10112</v>
      </c>
      <c r="F264" s="140" t="s">
        <v>10113</v>
      </c>
      <c r="G264" s="141" t="s">
        <v>434</v>
      </c>
      <c r="H264" s="142">
        <v>46.5</v>
      </c>
      <c r="I264" s="143"/>
      <c r="J264" s="144">
        <f>ROUND(I264*H264,2)</f>
        <v>0</v>
      </c>
      <c r="K264" s="140" t="s">
        <v>366</v>
      </c>
      <c r="L264" s="33"/>
      <c r="M264" s="145" t="s">
        <v>1</v>
      </c>
      <c r="N264" s="146" t="s">
        <v>46</v>
      </c>
      <c r="P264" s="147">
        <f>O264*H264</f>
        <v>0</v>
      </c>
      <c r="Q264" s="147">
        <v>0</v>
      </c>
      <c r="R264" s="147">
        <f>Q264*H264</f>
        <v>0</v>
      </c>
      <c r="S264" s="147">
        <v>0</v>
      </c>
      <c r="T264" s="148">
        <f>S264*H264</f>
        <v>0</v>
      </c>
      <c r="AR264" s="149" t="s">
        <v>120</v>
      </c>
      <c r="AT264" s="149" t="s">
        <v>311</v>
      </c>
      <c r="AU264" s="149" t="s">
        <v>90</v>
      </c>
      <c r="AY264" s="17" t="s">
        <v>309</v>
      </c>
      <c r="BE264" s="150">
        <f>IF(N264="základní",J264,0)</f>
        <v>0</v>
      </c>
      <c r="BF264" s="150">
        <f>IF(N264="snížená",J264,0)</f>
        <v>0</v>
      </c>
      <c r="BG264" s="150">
        <f>IF(N264="zákl. přenesená",J264,0)</f>
        <v>0</v>
      </c>
      <c r="BH264" s="150">
        <f>IF(N264="sníž. přenesená",J264,0)</f>
        <v>0</v>
      </c>
      <c r="BI264" s="150">
        <f>IF(N264="nulová",J264,0)</f>
        <v>0</v>
      </c>
      <c r="BJ264" s="17" t="s">
        <v>88</v>
      </c>
      <c r="BK264" s="150">
        <f>ROUND(I264*H264,2)</f>
        <v>0</v>
      </c>
      <c r="BL264" s="17" t="s">
        <v>120</v>
      </c>
      <c r="BM264" s="149" t="s">
        <v>581</v>
      </c>
    </row>
    <row r="265" spans="2:65" s="1" customFormat="1" ht="29.25" x14ac:dyDescent="0.2">
      <c r="B265" s="33"/>
      <c r="D265" s="155" t="s">
        <v>318</v>
      </c>
      <c r="F265" s="156" t="s">
        <v>539</v>
      </c>
      <c r="I265" s="153"/>
      <c r="L265" s="33"/>
      <c r="M265" s="154"/>
      <c r="T265" s="57"/>
      <c r="AT265" s="17" t="s">
        <v>318</v>
      </c>
      <c r="AU265" s="17" t="s">
        <v>90</v>
      </c>
    </row>
    <row r="266" spans="2:65" s="1" customFormat="1" ht="16.5" customHeight="1" x14ac:dyDescent="0.2">
      <c r="B266" s="137"/>
      <c r="C266" s="138" t="s">
        <v>447</v>
      </c>
      <c r="D266" s="138" t="s">
        <v>311</v>
      </c>
      <c r="E266" s="139" t="s">
        <v>10114</v>
      </c>
      <c r="F266" s="140" t="s">
        <v>10115</v>
      </c>
      <c r="G266" s="141" t="s">
        <v>314</v>
      </c>
      <c r="H266" s="142">
        <v>1</v>
      </c>
      <c r="I266" s="143"/>
      <c r="J266" s="144">
        <f>ROUND(I266*H266,2)</f>
        <v>0</v>
      </c>
      <c r="K266" s="140" t="s">
        <v>366</v>
      </c>
      <c r="L266" s="33"/>
      <c r="M266" s="145" t="s">
        <v>1</v>
      </c>
      <c r="N266" s="146" t="s">
        <v>46</v>
      </c>
      <c r="P266" s="147">
        <f>O266*H266</f>
        <v>0</v>
      </c>
      <c r="Q266" s="147">
        <v>0</v>
      </c>
      <c r="R266" s="147">
        <f>Q266*H266</f>
        <v>0</v>
      </c>
      <c r="S266" s="147">
        <v>0</v>
      </c>
      <c r="T266" s="148">
        <f>S266*H266</f>
        <v>0</v>
      </c>
      <c r="AR266" s="149" t="s">
        <v>120</v>
      </c>
      <c r="AT266" s="149" t="s">
        <v>311</v>
      </c>
      <c r="AU266" s="149" t="s">
        <v>90</v>
      </c>
      <c r="AY266" s="17" t="s">
        <v>309</v>
      </c>
      <c r="BE266" s="150">
        <f>IF(N266="základní",J266,0)</f>
        <v>0</v>
      </c>
      <c r="BF266" s="150">
        <f>IF(N266="snížená",J266,0)</f>
        <v>0</v>
      </c>
      <c r="BG266" s="150">
        <f>IF(N266="zákl. přenesená",J266,0)</f>
        <v>0</v>
      </c>
      <c r="BH266" s="150">
        <f>IF(N266="sníž. přenesená",J266,0)</f>
        <v>0</v>
      </c>
      <c r="BI266" s="150">
        <f>IF(N266="nulová",J266,0)</f>
        <v>0</v>
      </c>
      <c r="BJ266" s="17" t="s">
        <v>88</v>
      </c>
      <c r="BK266" s="150">
        <f>ROUND(I266*H266,2)</f>
        <v>0</v>
      </c>
      <c r="BL266" s="17" t="s">
        <v>120</v>
      </c>
      <c r="BM266" s="149" t="s">
        <v>585</v>
      </c>
    </row>
    <row r="267" spans="2:65" s="1" customFormat="1" ht="29.25" x14ac:dyDescent="0.2">
      <c r="B267" s="33"/>
      <c r="D267" s="155" t="s">
        <v>318</v>
      </c>
      <c r="F267" s="156" t="s">
        <v>539</v>
      </c>
      <c r="I267" s="153"/>
      <c r="L267" s="33"/>
      <c r="M267" s="154"/>
      <c r="T267" s="57"/>
      <c r="AT267" s="17" t="s">
        <v>318</v>
      </c>
      <c r="AU267" s="17" t="s">
        <v>90</v>
      </c>
    </row>
    <row r="268" spans="2:65" s="1" customFormat="1" ht="16.5" customHeight="1" x14ac:dyDescent="0.2">
      <c r="B268" s="137"/>
      <c r="C268" s="138" t="s">
        <v>587</v>
      </c>
      <c r="D268" s="138" t="s">
        <v>311</v>
      </c>
      <c r="E268" s="139" t="s">
        <v>10116</v>
      </c>
      <c r="F268" s="140" t="s">
        <v>10117</v>
      </c>
      <c r="G268" s="141" t="s">
        <v>434</v>
      </c>
      <c r="H268" s="142">
        <v>9</v>
      </c>
      <c r="I268" s="143"/>
      <c r="J268" s="144">
        <f>ROUND(I268*H268,2)</f>
        <v>0</v>
      </c>
      <c r="K268" s="140" t="s">
        <v>366</v>
      </c>
      <c r="L268" s="33"/>
      <c r="M268" s="145" t="s">
        <v>1</v>
      </c>
      <c r="N268" s="146" t="s">
        <v>46</v>
      </c>
      <c r="P268" s="147">
        <f>O268*H268</f>
        <v>0</v>
      </c>
      <c r="Q268" s="147">
        <v>0</v>
      </c>
      <c r="R268" s="147">
        <f>Q268*H268</f>
        <v>0</v>
      </c>
      <c r="S268" s="147">
        <v>0</v>
      </c>
      <c r="T268" s="148">
        <f>S268*H268</f>
        <v>0</v>
      </c>
      <c r="AR268" s="149" t="s">
        <v>120</v>
      </c>
      <c r="AT268" s="149" t="s">
        <v>311</v>
      </c>
      <c r="AU268" s="149" t="s">
        <v>90</v>
      </c>
      <c r="AY268" s="17" t="s">
        <v>309</v>
      </c>
      <c r="BE268" s="150">
        <f>IF(N268="základní",J268,0)</f>
        <v>0</v>
      </c>
      <c r="BF268" s="150">
        <f>IF(N268="snížená",J268,0)</f>
        <v>0</v>
      </c>
      <c r="BG268" s="150">
        <f>IF(N268="zákl. přenesená",J268,0)</f>
        <v>0</v>
      </c>
      <c r="BH268" s="150">
        <f>IF(N268="sníž. přenesená",J268,0)</f>
        <v>0</v>
      </c>
      <c r="BI268" s="150">
        <f>IF(N268="nulová",J268,0)</f>
        <v>0</v>
      </c>
      <c r="BJ268" s="17" t="s">
        <v>88</v>
      </c>
      <c r="BK268" s="150">
        <f>ROUND(I268*H268,2)</f>
        <v>0</v>
      </c>
      <c r="BL268" s="17" t="s">
        <v>120</v>
      </c>
      <c r="BM268" s="149" t="s">
        <v>590</v>
      </c>
    </row>
    <row r="269" spans="2:65" s="1" customFormat="1" ht="16.5" customHeight="1" x14ac:dyDescent="0.2">
      <c r="B269" s="137"/>
      <c r="C269" s="138" t="s">
        <v>452</v>
      </c>
      <c r="D269" s="138" t="s">
        <v>311</v>
      </c>
      <c r="E269" s="139" t="s">
        <v>10118</v>
      </c>
      <c r="F269" s="140" t="s">
        <v>10119</v>
      </c>
      <c r="G269" s="141" t="s">
        <v>314</v>
      </c>
      <c r="H269" s="142">
        <v>2</v>
      </c>
      <c r="I269" s="143"/>
      <c r="J269" s="144">
        <f>ROUND(I269*H269,2)</f>
        <v>0</v>
      </c>
      <c r="K269" s="140" t="s">
        <v>366</v>
      </c>
      <c r="L269" s="33"/>
      <c r="M269" s="145" t="s">
        <v>1</v>
      </c>
      <c r="N269" s="146" t="s">
        <v>46</v>
      </c>
      <c r="P269" s="147">
        <f>O269*H269</f>
        <v>0</v>
      </c>
      <c r="Q269" s="147">
        <v>0</v>
      </c>
      <c r="R269" s="147">
        <f>Q269*H269</f>
        <v>0</v>
      </c>
      <c r="S269" s="147">
        <v>0</v>
      </c>
      <c r="T269" s="148">
        <f>S269*H269</f>
        <v>0</v>
      </c>
      <c r="AR269" s="149" t="s">
        <v>120</v>
      </c>
      <c r="AT269" s="149" t="s">
        <v>311</v>
      </c>
      <c r="AU269" s="149" t="s">
        <v>90</v>
      </c>
      <c r="AY269" s="17" t="s">
        <v>309</v>
      </c>
      <c r="BE269" s="150">
        <f>IF(N269="základní",J269,0)</f>
        <v>0</v>
      </c>
      <c r="BF269" s="150">
        <f>IF(N269="snížená",J269,0)</f>
        <v>0</v>
      </c>
      <c r="BG269" s="150">
        <f>IF(N269="zákl. přenesená",J269,0)</f>
        <v>0</v>
      </c>
      <c r="BH269" s="150">
        <f>IF(N269="sníž. přenesená",J269,0)</f>
        <v>0</v>
      </c>
      <c r="BI269" s="150">
        <f>IF(N269="nulová",J269,0)</f>
        <v>0</v>
      </c>
      <c r="BJ269" s="17" t="s">
        <v>88</v>
      </c>
      <c r="BK269" s="150">
        <f>ROUND(I269*H269,2)</f>
        <v>0</v>
      </c>
      <c r="BL269" s="17" t="s">
        <v>120</v>
      </c>
      <c r="BM269" s="149" t="s">
        <v>1281</v>
      </c>
    </row>
    <row r="270" spans="2:65" s="1" customFormat="1" ht="29.25" x14ac:dyDescent="0.2">
      <c r="B270" s="33"/>
      <c r="D270" s="155" t="s">
        <v>318</v>
      </c>
      <c r="F270" s="156" t="s">
        <v>539</v>
      </c>
      <c r="I270" s="153"/>
      <c r="L270" s="33"/>
      <c r="M270" s="154"/>
      <c r="T270" s="57"/>
      <c r="AT270" s="17" t="s">
        <v>318</v>
      </c>
      <c r="AU270" s="17" t="s">
        <v>90</v>
      </c>
    </row>
    <row r="271" spans="2:65" s="1" customFormat="1" ht="16.5" customHeight="1" x14ac:dyDescent="0.2">
      <c r="B271" s="137"/>
      <c r="C271" s="138" t="s">
        <v>896</v>
      </c>
      <c r="D271" s="138" t="s">
        <v>311</v>
      </c>
      <c r="E271" s="139" t="s">
        <v>10120</v>
      </c>
      <c r="F271" s="140" t="s">
        <v>10121</v>
      </c>
      <c r="G271" s="141" t="s">
        <v>314</v>
      </c>
      <c r="H271" s="142">
        <v>2</v>
      </c>
      <c r="I271" s="143"/>
      <c r="J271" s="144">
        <f>ROUND(I271*H271,2)</f>
        <v>0</v>
      </c>
      <c r="K271" s="140" t="s">
        <v>366</v>
      </c>
      <c r="L271" s="33"/>
      <c r="M271" s="145" t="s">
        <v>1</v>
      </c>
      <c r="N271" s="146" t="s">
        <v>46</v>
      </c>
      <c r="P271" s="147">
        <f>O271*H271</f>
        <v>0</v>
      </c>
      <c r="Q271" s="147">
        <v>0</v>
      </c>
      <c r="R271" s="147">
        <f>Q271*H271</f>
        <v>0</v>
      </c>
      <c r="S271" s="147">
        <v>0</v>
      </c>
      <c r="T271" s="148">
        <f>S271*H271</f>
        <v>0</v>
      </c>
      <c r="AR271" s="149" t="s">
        <v>120</v>
      </c>
      <c r="AT271" s="149" t="s">
        <v>311</v>
      </c>
      <c r="AU271" s="149" t="s">
        <v>90</v>
      </c>
      <c r="AY271" s="17" t="s">
        <v>309</v>
      </c>
      <c r="BE271" s="150">
        <f>IF(N271="základní",J271,0)</f>
        <v>0</v>
      </c>
      <c r="BF271" s="150">
        <f>IF(N271="snížená",J271,0)</f>
        <v>0</v>
      </c>
      <c r="BG271" s="150">
        <f>IF(N271="zákl. přenesená",J271,0)</f>
        <v>0</v>
      </c>
      <c r="BH271" s="150">
        <f>IF(N271="sníž. přenesená",J271,0)</f>
        <v>0</v>
      </c>
      <c r="BI271" s="150">
        <f>IF(N271="nulová",J271,0)</f>
        <v>0</v>
      </c>
      <c r="BJ271" s="17" t="s">
        <v>88</v>
      </c>
      <c r="BK271" s="150">
        <f>ROUND(I271*H271,2)</f>
        <v>0</v>
      </c>
      <c r="BL271" s="17" t="s">
        <v>120</v>
      </c>
      <c r="BM271" s="149" t="s">
        <v>1287</v>
      </c>
    </row>
    <row r="272" spans="2:65" s="1" customFormat="1" ht="29.25" x14ac:dyDescent="0.2">
      <c r="B272" s="33"/>
      <c r="D272" s="155" t="s">
        <v>318</v>
      </c>
      <c r="F272" s="156" t="s">
        <v>539</v>
      </c>
      <c r="I272" s="153"/>
      <c r="L272" s="33"/>
      <c r="M272" s="154"/>
      <c r="T272" s="57"/>
      <c r="AT272" s="17" t="s">
        <v>318</v>
      </c>
      <c r="AU272" s="17" t="s">
        <v>90</v>
      </c>
    </row>
    <row r="273" spans="2:65" s="1" customFormat="1" ht="16.5" customHeight="1" x14ac:dyDescent="0.2">
      <c r="B273" s="137"/>
      <c r="C273" s="138" t="s">
        <v>461</v>
      </c>
      <c r="D273" s="138" t="s">
        <v>311</v>
      </c>
      <c r="E273" s="139" t="s">
        <v>10122</v>
      </c>
      <c r="F273" s="140" t="s">
        <v>10123</v>
      </c>
      <c r="G273" s="141" t="s">
        <v>314</v>
      </c>
      <c r="H273" s="142">
        <v>1</v>
      </c>
      <c r="I273" s="143"/>
      <c r="J273" s="144">
        <f>ROUND(I273*H273,2)</f>
        <v>0</v>
      </c>
      <c r="K273" s="140" t="s">
        <v>366</v>
      </c>
      <c r="L273" s="33"/>
      <c r="M273" s="145" t="s">
        <v>1</v>
      </c>
      <c r="N273" s="146" t="s">
        <v>46</v>
      </c>
      <c r="P273" s="147">
        <f>O273*H273</f>
        <v>0</v>
      </c>
      <c r="Q273" s="147">
        <v>0</v>
      </c>
      <c r="R273" s="147">
        <f>Q273*H273</f>
        <v>0</v>
      </c>
      <c r="S273" s="147">
        <v>0</v>
      </c>
      <c r="T273" s="148">
        <f>S273*H273</f>
        <v>0</v>
      </c>
      <c r="AR273" s="149" t="s">
        <v>120</v>
      </c>
      <c r="AT273" s="149" t="s">
        <v>311</v>
      </c>
      <c r="AU273" s="149" t="s">
        <v>90</v>
      </c>
      <c r="AY273" s="17" t="s">
        <v>309</v>
      </c>
      <c r="BE273" s="150">
        <f>IF(N273="základní",J273,0)</f>
        <v>0</v>
      </c>
      <c r="BF273" s="150">
        <f>IF(N273="snížená",J273,0)</f>
        <v>0</v>
      </c>
      <c r="BG273" s="150">
        <f>IF(N273="zákl. přenesená",J273,0)</f>
        <v>0</v>
      </c>
      <c r="BH273" s="150">
        <f>IF(N273="sníž. přenesená",J273,0)</f>
        <v>0</v>
      </c>
      <c r="BI273" s="150">
        <f>IF(N273="nulová",J273,0)</f>
        <v>0</v>
      </c>
      <c r="BJ273" s="17" t="s">
        <v>88</v>
      </c>
      <c r="BK273" s="150">
        <f>ROUND(I273*H273,2)</f>
        <v>0</v>
      </c>
      <c r="BL273" s="17" t="s">
        <v>120</v>
      </c>
      <c r="BM273" s="149" t="s">
        <v>1298</v>
      </c>
    </row>
    <row r="274" spans="2:65" s="1" customFormat="1" ht="29.25" x14ac:dyDescent="0.2">
      <c r="B274" s="33"/>
      <c r="D274" s="155" t="s">
        <v>318</v>
      </c>
      <c r="F274" s="156" t="s">
        <v>539</v>
      </c>
      <c r="I274" s="153"/>
      <c r="L274" s="33"/>
      <c r="M274" s="154"/>
      <c r="T274" s="57"/>
      <c r="AT274" s="17" t="s">
        <v>318</v>
      </c>
      <c r="AU274" s="17" t="s">
        <v>90</v>
      </c>
    </row>
    <row r="275" spans="2:65" s="1" customFormat="1" ht="16.5" customHeight="1" x14ac:dyDescent="0.2">
      <c r="B275" s="137"/>
      <c r="C275" s="138" t="s">
        <v>909</v>
      </c>
      <c r="D275" s="138" t="s">
        <v>311</v>
      </c>
      <c r="E275" s="139" t="s">
        <v>10124</v>
      </c>
      <c r="F275" s="140" t="s">
        <v>10125</v>
      </c>
      <c r="G275" s="141" t="s">
        <v>314</v>
      </c>
      <c r="H275" s="142">
        <v>1</v>
      </c>
      <c r="I275" s="143"/>
      <c r="J275" s="144">
        <f>ROUND(I275*H275,2)</f>
        <v>0</v>
      </c>
      <c r="K275" s="140" t="s">
        <v>366</v>
      </c>
      <c r="L275" s="33"/>
      <c r="M275" s="145" t="s">
        <v>1</v>
      </c>
      <c r="N275" s="146" t="s">
        <v>46</v>
      </c>
      <c r="P275" s="147">
        <f>O275*H275</f>
        <v>0</v>
      </c>
      <c r="Q275" s="147">
        <v>0</v>
      </c>
      <c r="R275" s="147">
        <f>Q275*H275</f>
        <v>0</v>
      </c>
      <c r="S275" s="147">
        <v>0</v>
      </c>
      <c r="T275" s="148">
        <f>S275*H275</f>
        <v>0</v>
      </c>
      <c r="AR275" s="149" t="s">
        <v>120</v>
      </c>
      <c r="AT275" s="149" t="s">
        <v>311</v>
      </c>
      <c r="AU275" s="149" t="s">
        <v>90</v>
      </c>
      <c r="AY275" s="17" t="s">
        <v>309</v>
      </c>
      <c r="BE275" s="150">
        <f>IF(N275="základní",J275,0)</f>
        <v>0</v>
      </c>
      <c r="BF275" s="150">
        <f>IF(N275="snížená",J275,0)</f>
        <v>0</v>
      </c>
      <c r="BG275" s="150">
        <f>IF(N275="zákl. přenesená",J275,0)</f>
        <v>0</v>
      </c>
      <c r="BH275" s="150">
        <f>IF(N275="sníž. přenesená",J275,0)</f>
        <v>0</v>
      </c>
      <c r="BI275" s="150">
        <f>IF(N275="nulová",J275,0)</f>
        <v>0</v>
      </c>
      <c r="BJ275" s="17" t="s">
        <v>88</v>
      </c>
      <c r="BK275" s="150">
        <f>ROUND(I275*H275,2)</f>
        <v>0</v>
      </c>
      <c r="BL275" s="17" t="s">
        <v>120</v>
      </c>
      <c r="BM275" s="149" t="s">
        <v>1314</v>
      </c>
    </row>
    <row r="276" spans="2:65" s="1" customFormat="1" ht="29.25" x14ac:dyDescent="0.2">
      <c r="B276" s="33"/>
      <c r="D276" s="155" t="s">
        <v>318</v>
      </c>
      <c r="F276" s="156" t="s">
        <v>539</v>
      </c>
      <c r="I276" s="153"/>
      <c r="L276" s="33"/>
      <c r="M276" s="154"/>
      <c r="T276" s="57"/>
      <c r="AT276" s="17" t="s">
        <v>318</v>
      </c>
      <c r="AU276" s="17" t="s">
        <v>90</v>
      </c>
    </row>
    <row r="277" spans="2:65" s="1" customFormat="1" ht="16.5" customHeight="1" x14ac:dyDescent="0.2">
      <c r="B277" s="137"/>
      <c r="C277" s="138" t="s">
        <v>468</v>
      </c>
      <c r="D277" s="138" t="s">
        <v>311</v>
      </c>
      <c r="E277" s="139" t="s">
        <v>10126</v>
      </c>
      <c r="F277" s="140" t="s">
        <v>10127</v>
      </c>
      <c r="G277" s="141" t="s">
        <v>314</v>
      </c>
      <c r="H277" s="142">
        <v>2</v>
      </c>
      <c r="I277" s="143"/>
      <c r="J277" s="144">
        <f>ROUND(I277*H277,2)</f>
        <v>0</v>
      </c>
      <c r="K277" s="140" t="s">
        <v>366</v>
      </c>
      <c r="L277" s="33"/>
      <c r="M277" s="145" t="s">
        <v>1</v>
      </c>
      <c r="N277" s="146" t="s">
        <v>46</v>
      </c>
      <c r="P277" s="147">
        <f>O277*H277</f>
        <v>0</v>
      </c>
      <c r="Q277" s="147">
        <v>0</v>
      </c>
      <c r="R277" s="147">
        <f>Q277*H277</f>
        <v>0</v>
      </c>
      <c r="S277" s="147">
        <v>0</v>
      </c>
      <c r="T277" s="148">
        <f>S277*H277</f>
        <v>0</v>
      </c>
      <c r="AR277" s="149" t="s">
        <v>120</v>
      </c>
      <c r="AT277" s="149" t="s">
        <v>311</v>
      </c>
      <c r="AU277" s="149" t="s">
        <v>90</v>
      </c>
      <c r="AY277" s="17" t="s">
        <v>309</v>
      </c>
      <c r="BE277" s="150">
        <f>IF(N277="základní",J277,0)</f>
        <v>0</v>
      </c>
      <c r="BF277" s="150">
        <f>IF(N277="snížená",J277,0)</f>
        <v>0</v>
      </c>
      <c r="BG277" s="150">
        <f>IF(N277="zákl. přenesená",J277,0)</f>
        <v>0</v>
      </c>
      <c r="BH277" s="150">
        <f>IF(N277="sníž. přenesená",J277,0)</f>
        <v>0</v>
      </c>
      <c r="BI277" s="150">
        <f>IF(N277="nulová",J277,0)</f>
        <v>0</v>
      </c>
      <c r="BJ277" s="17" t="s">
        <v>88</v>
      </c>
      <c r="BK277" s="150">
        <f>ROUND(I277*H277,2)</f>
        <v>0</v>
      </c>
      <c r="BL277" s="17" t="s">
        <v>120</v>
      </c>
      <c r="BM277" s="149" t="s">
        <v>1323</v>
      </c>
    </row>
    <row r="278" spans="2:65" s="1" customFormat="1" ht="29.25" x14ac:dyDescent="0.2">
      <c r="B278" s="33"/>
      <c r="D278" s="155" t="s">
        <v>318</v>
      </c>
      <c r="F278" s="156" t="s">
        <v>539</v>
      </c>
      <c r="I278" s="153"/>
      <c r="L278" s="33"/>
      <c r="M278" s="154"/>
      <c r="T278" s="57"/>
      <c r="AT278" s="17" t="s">
        <v>318</v>
      </c>
      <c r="AU278" s="17" t="s">
        <v>90</v>
      </c>
    </row>
    <row r="279" spans="2:65" s="1" customFormat="1" ht="16.5" customHeight="1" x14ac:dyDescent="0.2">
      <c r="B279" s="137"/>
      <c r="C279" s="138" t="s">
        <v>936</v>
      </c>
      <c r="D279" s="138" t="s">
        <v>311</v>
      </c>
      <c r="E279" s="139" t="s">
        <v>10128</v>
      </c>
      <c r="F279" s="140" t="s">
        <v>10129</v>
      </c>
      <c r="G279" s="141" t="s">
        <v>314</v>
      </c>
      <c r="H279" s="142">
        <v>4</v>
      </c>
      <c r="I279" s="143"/>
      <c r="J279" s="144">
        <f>ROUND(I279*H279,2)</f>
        <v>0</v>
      </c>
      <c r="K279" s="140" t="s">
        <v>366</v>
      </c>
      <c r="L279" s="33"/>
      <c r="M279" s="145" t="s">
        <v>1</v>
      </c>
      <c r="N279" s="146" t="s">
        <v>46</v>
      </c>
      <c r="P279" s="147">
        <f>O279*H279</f>
        <v>0</v>
      </c>
      <c r="Q279" s="147">
        <v>0</v>
      </c>
      <c r="R279" s="147">
        <f>Q279*H279</f>
        <v>0</v>
      </c>
      <c r="S279" s="147">
        <v>0</v>
      </c>
      <c r="T279" s="148">
        <f>S279*H279</f>
        <v>0</v>
      </c>
      <c r="AR279" s="149" t="s">
        <v>120</v>
      </c>
      <c r="AT279" s="149" t="s">
        <v>311</v>
      </c>
      <c r="AU279" s="149" t="s">
        <v>90</v>
      </c>
      <c r="AY279" s="17" t="s">
        <v>309</v>
      </c>
      <c r="BE279" s="150">
        <f>IF(N279="základní",J279,0)</f>
        <v>0</v>
      </c>
      <c r="BF279" s="150">
        <f>IF(N279="snížená",J279,0)</f>
        <v>0</v>
      </c>
      <c r="BG279" s="150">
        <f>IF(N279="zákl. přenesená",J279,0)</f>
        <v>0</v>
      </c>
      <c r="BH279" s="150">
        <f>IF(N279="sníž. přenesená",J279,0)</f>
        <v>0</v>
      </c>
      <c r="BI279" s="150">
        <f>IF(N279="nulová",J279,0)</f>
        <v>0</v>
      </c>
      <c r="BJ279" s="17" t="s">
        <v>88</v>
      </c>
      <c r="BK279" s="150">
        <f>ROUND(I279*H279,2)</f>
        <v>0</v>
      </c>
      <c r="BL279" s="17" t="s">
        <v>120</v>
      </c>
      <c r="BM279" s="149" t="s">
        <v>1334</v>
      </c>
    </row>
    <row r="280" spans="2:65" s="1" customFormat="1" ht="29.25" x14ac:dyDescent="0.2">
      <c r="B280" s="33"/>
      <c r="D280" s="155" t="s">
        <v>318</v>
      </c>
      <c r="F280" s="156" t="s">
        <v>539</v>
      </c>
      <c r="I280" s="153"/>
      <c r="L280" s="33"/>
      <c r="M280" s="154"/>
      <c r="T280" s="57"/>
      <c r="AT280" s="17" t="s">
        <v>318</v>
      </c>
      <c r="AU280" s="17" t="s">
        <v>90</v>
      </c>
    </row>
    <row r="281" spans="2:65" s="1" customFormat="1" ht="16.5" customHeight="1" x14ac:dyDescent="0.2">
      <c r="B281" s="137"/>
      <c r="C281" s="138" t="s">
        <v>474</v>
      </c>
      <c r="D281" s="138" t="s">
        <v>311</v>
      </c>
      <c r="E281" s="139" t="s">
        <v>10130</v>
      </c>
      <c r="F281" s="140" t="s">
        <v>10131</v>
      </c>
      <c r="G281" s="141" t="s">
        <v>314</v>
      </c>
      <c r="H281" s="142">
        <v>1</v>
      </c>
      <c r="I281" s="143"/>
      <c r="J281" s="144">
        <f>ROUND(I281*H281,2)</f>
        <v>0</v>
      </c>
      <c r="K281" s="140" t="s">
        <v>366</v>
      </c>
      <c r="L281" s="33"/>
      <c r="M281" s="145" t="s">
        <v>1</v>
      </c>
      <c r="N281" s="146" t="s">
        <v>46</v>
      </c>
      <c r="P281" s="147">
        <f>O281*H281</f>
        <v>0</v>
      </c>
      <c r="Q281" s="147">
        <v>0</v>
      </c>
      <c r="R281" s="147">
        <f>Q281*H281</f>
        <v>0</v>
      </c>
      <c r="S281" s="147">
        <v>0</v>
      </c>
      <c r="T281" s="148">
        <f>S281*H281</f>
        <v>0</v>
      </c>
      <c r="AR281" s="149" t="s">
        <v>120</v>
      </c>
      <c r="AT281" s="149" t="s">
        <v>311</v>
      </c>
      <c r="AU281" s="149" t="s">
        <v>90</v>
      </c>
      <c r="AY281" s="17" t="s">
        <v>309</v>
      </c>
      <c r="BE281" s="150">
        <f>IF(N281="základní",J281,0)</f>
        <v>0</v>
      </c>
      <c r="BF281" s="150">
        <f>IF(N281="snížená",J281,0)</f>
        <v>0</v>
      </c>
      <c r="BG281" s="150">
        <f>IF(N281="zákl. přenesená",J281,0)</f>
        <v>0</v>
      </c>
      <c r="BH281" s="150">
        <f>IF(N281="sníž. přenesená",J281,0)</f>
        <v>0</v>
      </c>
      <c r="BI281" s="150">
        <f>IF(N281="nulová",J281,0)</f>
        <v>0</v>
      </c>
      <c r="BJ281" s="17" t="s">
        <v>88</v>
      </c>
      <c r="BK281" s="150">
        <f>ROUND(I281*H281,2)</f>
        <v>0</v>
      </c>
      <c r="BL281" s="17" t="s">
        <v>120</v>
      </c>
      <c r="BM281" s="149" t="s">
        <v>1345</v>
      </c>
    </row>
    <row r="282" spans="2:65" s="1" customFormat="1" ht="29.25" x14ac:dyDescent="0.2">
      <c r="B282" s="33"/>
      <c r="D282" s="155" t="s">
        <v>318</v>
      </c>
      <c r="F282" s="156" t="s">
        <v>539</v>
      </c>
      <c r="I282" s="153"/>
      <c r="L282" s="33"/>
      <c r="M282" s="154"/>
      <c r="T282" s="57"/>
      <c r="AT282" s="17" t="s">
        <v>318</v>
      </c>
      <c r="AU282" s="17" t="s">
        <v>90</v>
      </c>
    </row>
    <row r="283" spans="2:65" s="1" customFormat="1" ht="16.5" customHeight="1" x14ac:dyDescent="0.2">
      <c r="B283" s="137"/>
      <c r="C283" s="138" t="s">
        <v>961</v>
      </c>
      <c r="D283" s="138" t="s">
        <v>311</v>
      </c>
      <c r="E283" s="139" t="s">
        <v>10132</v>
      </c>
      <c r="F283" s="140" t="s">
        <v>10133</v>
      </c>
      <c r="G283" s="141" t="s">
        <v>314</v>
      </c>
      <c r="H283" s="142">
        <v>1</v>
      </c>
      <c r="I283" s="143"/>
      <c r="J283" s="144">
        <f>ROUND(I283*H283,2)</f>
        <v>0</v>
      </c>
      <c r="K283" s="140" t="s">
        <v>366</v>
      </c>
      <c r="L283" s="33"/>
      <c r="M283" s="145" t="s">
        <v>1</v>
      </c>
      <c r="N283" s="146" t="s">
        <v>46</v>
      </c>
      <c r="P283" s="147">
        <f>O283*H283</f>
        <v>0</v>
      </c>
      <c r="Q283" s="147">
        <v>0</v>
      </c>
      <c r="R283" s="147">
        <f>Q283*H283</f>
        <v>0</v>
      </c>
      <c r="S283" s="147">
        <v>0</v>
      </c>
      <c r="T283" s="148">
        <f>S283*H283</f>
        <v>0</v>
      </c>
      <c r="AR283" s="149" t="s">
        <v>120</v>
      </c>
      <c r="AT283" s="149" t="s">
        <v>311</v>
      </c>
      <c r="AU283" s="149" t="s">
        <v>90</v>
      </c>
      <c r="AY283" s="17" t="s">
        <v>309</v>
      </c>
      <c r="BE283" s="150">
        <f>IF(N283="základní",J283,0)</f>
        <v>0</v>
      </c>
      <c r="BF283" s="150">
        <f>IF(N283="snížená",J283,0)</f>
        <v>0</v>
      </c>
      <c r="BG283" s="150">
        <f>IF(N283="zákl. přenesená",J283,0)</f>
        <v>0</v>
      </c>
      <c r="BH283" s="150">
        <f>IF(N283="sníž. přenesená",J283,0)</f>
        <v>0</v>
      </c>
      <c r="BI283" s="150">
        <f>IF(N283="nulová",J283,0)</f>
        <v>0</v>
      </c>
      <c r="BJ283" s="17" t="s">
        <v>88</v>
      </c>
      <c r="BK283" s="150">
        <f>ROUND(I283*H283,2)</f>
        <v>0</v>
      </c>
      <c r="BL283" s="17" t="s">
        <v>120</v>
      </c>
      <c r="BM283" s="149" t="s">
        <v>1350</v>
      </c>
    </row>
    <row r="284" spans="2:65" s="1" customFormat="1" ht="29.25" x14ac:dyDescent="0.2">
      <c r="B284" s="33"/>
      <c r="D284" s="155" t="s">
        <v>318</v>
      </c>
      <c r="F284" s="156" t="s">
        <v>539</v>
      </c>
      <c r="I284" s="153"/>
      <c r="L284" s="33"/>
      <c r="M284" s="154"/>
      <c r="T284" s="57"/>
      <c r="AT284" s="17" t="s">
        <v>318</v>
      </c>
      <c r="AU284" s="17" t="s">
        <v>90</v>
      </c>
    </row>
    <row r="285" spans="2:65" s="1" customFormat="1" ht="16.5" customHeight="1" x14ac:dyDescent="0.2">
      <c r="B285" s="137"/>
      <c r="C285" s="138" t="s">
        <v>478</v>
      </c>
      <c r="D285" s="138" t="s">
        <v>311</v>
      </c>
      <c r="E285" s="139" t="s">
        <v>10134</v>
      </c>
      <c r="F285" s="140" t="s">
        <v>10135</v>
      </c>
      <c r="G285" s="141" t="s">
        <v>314</v>
      </c>
      <c r="H285" s="142">
        <v>1</v>
      </c>
      <c r="I285" s="143"/>
      <c r="J285" s="144">
        <f>ROUND(I285*H285,2)</f>
        <v>0</v>
      </c>
      <c r="K285" s="140" t="s">
        <v>366</v>
      </c>
      <c r="L285" s="33"/>
      <c r="M285" s="145" t="s">
        <v>1</v>
      </c>
      <c r="N285" s="146" t="s">
        <v>46</v>
      </c>
      <c r="P285" s="147">
        <f>O285*H285</f>
        <v>0</v>
      </c>
      <c r="Q285" s="147">
        <v>0</v>
      </c>
      <c r="R285" s="147">
        <f>Q285*H285</f>
        <v>0</v>
      </c>
      <c r="S285" s="147">
        <v>0</v>
      </c>
      <c r="T285" s="148">
        <f>S285*H285</f>
        <v>0</v>
      </c>
      <c r="AR285" s="149" t="s">
        <v>120</v>
      </c>
      <c r="AT285" s="149" t="s">
        <v>311</v>
      </c>
      <c r="AU285" s="149" t="s">
        <v>90</v>
      </c>
      <c r="AY285" s="17" t="s">
        <v>309</v>
      </c>
      <c r="BE285" s="150">
        <f>IF(N285="základní",J285,0)</f>
        <v>0</v>
      </c>
      <c r="BF285" s="150">
        <f>IF(N285="snížená",J285,0)</f>
        <v>0</v>
      </c>
      <c r="BG285" s="150">
        <f>IF(N285="zákl. přenesená",J285,0)</f>
        <v>0</v>
      </c>
      <c r="BH285" s="150">
        <f>IF(N285="sníž. přenesená",J285,0)</f>
        <v>0</v>
      </c>
      <c r="BI285" s="150">
        <f>IF(N285="nulová",J285,0)</f>
        <v>0</v>
      </c>
      <c r="BJ285" s="17" t="s">
        <v>88</v>
      </c>
      <c r="BK285" s="150">
        <f>ROUND(I285*H285,2)</f>
        <v>0</v>
      </c>
      <c r="BL285" s="17" t="s">
        <v>120</v>
      </c>
      <c r="BM285" s="149" t="s">
        <v>1359</v>
      </c>
    </row>
    <row r="286" spans="2:65" s="1" customFormat="1" ht="29.25" x14ac:dyDescent="0.2">
      <c r="B286" s="33"/>
      <c r="D286" s="155" t="s">
        <v>318</v>
      </c>
      <c r="F286" s="156" t="s">
        <v>539</v>
      </c>
      <c r="I286" s="153"/>
      <c r="L286" s="33"/>
      <c r="M286" s="154"/>
      <c r="T286" s="57"/>
      <c r="AT286" s="17" t="s">
        <v>318</v>
      </c>
      <c r="AU286" s="17" t="s">
        <v>90</v>
      </c>
    </row>
    <row r="287" spans="2:65" s="1" customFormat="1" ht="16.5" customHeight="1" x14ac:dyDescent="0.2">
      <c r="B287" s="137"/>
      <c r="C287" s="138" t="s">
        <v>988</v>
      </c>
      <c r="D287" s="138" t="s">
        <v>311</v>
      </c>
      <c r="E287" s="139" t="s">
        <v>10136</v>
      </c>
      <c r="F287" s="140" t="s">
        <v>10137</v>
      </c>
      <c r="G287" s="141" t="s">
        <v>314</v>
      </c>
      <c r="H287" s="142">
        <v>1</v>
      </c>
      <c r="I287" s="143"/>
      <c r="J287" s="144">
        <f>ROUND(I287*H287,2)</f>
        <v>0</v>
      </c>
      <c r="K287" s="140" t="s">
        <v>366</v>
      </c>
      <c r="L287" s="33"/>
      <c r="M287" s="145" t="s">
        <v>1</v>
      </c>
      <c r="N287" s="146" t="s">
        <v>46</v>
      </c>
      <c r="P287" s="147">
        <f>O287*H287</f>
        <v>0</v>
      </c>
      <c r="Q287" s="147">
        <v>0</v>
      </c>
      <c r="R287" s="147">
        <f>Q287*H287</f>
        <v>0</v>
      </c>
      <c r="S287" s="147">
        <v>0</v>
      </c>
      <c r="T287" s="148">
        <f>S287*H287</f>
        <v>0</v>
      </c>
      <c r="AR287" s="149" t="s">
        <v>120</v>
      </c>
      <c r="AT287" s="149" t="s">
        <v>311</v>
      </c>
      <c r="AU287" s="149" t="s">
        <v>90</v>
      </c>
      <c r="AY287" s="17" t="s">
        <v>309</v>
      </c>
      <c r="BE287" s="150">
        <f>IF(N287="základní",J287,0)</f>
        <v>0</v>
      </c>
      <c r="BF287" s="150">
        <f>IF(N287="snížená",J287,0)</f>
        <v>0</v>
      </c>
      <c r="BG287" s="150">
        <f>IF(N287="zákl. přenesená",J287,0)</f>
        <v>0</v>
      </c>
      <c r="BH287" s="150">
        <f>IF(N287="sníž. přenesená",J287,0)</f>
        <v>0</v>
      </c>
      <c r="BI287" s="150">
        <f>IF(N287="nulová",J287,0)</f>
        <v>0</v>
      </c>
      <c r="BJ287" s="17" t="s">
        <v>88</v>
      </c>
      <c r="BK287" s="150">
        <f>ROUND(I287*H287,2)</f>
        <v>0</v>
      </c>
      <c r="BL287" s="17" t="s">
        <v>120</v>
      </c>
      <c r="BM287" s="149" t="s">
        <v>1370</v>
      </c>
    </row>
    <row r="288" spans="2:65" s="1" customFormat="1" ht="29.25" x14ac:dyDescent="0.2">
      <c r="B288" s="33"/>
      <c r="D288" s="155" t="s">
        <v>318</v>
      </c>
      <c r="F288" s="156" t="s">
        <v>539</v>
      </c>
      <c r="I288" s="153"/>
      <c r="L288" s="33"/>
      <c r="M288" s="154"/>
      <c r="T288" s="57"/>
      <c r="AT288" s="17" t="s">
        <v>318</v>
      </c>
      <c r="AU288" s="17" t="s">
        <v>90</v>
      </c>
    </row>
    <row r="289" spans="2:65" s="1" customFormat="1" ht="16.5" customHeight="1" x14ac:dyDescent="0.2">
      <c r="B289" s="137"/>
      <c r="C289" s="138" t="s">
        <v>483</v>
      </c>
      <c r="D289" s="138" t="s">
        <v>311</v>
      </c>
      <c r="E289" s="139" t="s">
        <v>10138</v>
      </c>
      <c r="F289" s="140" t="s">
        <v>10139</v>
      </c>
      <c r="G289" s="141" t="s">
        <v>314</v>
      </c>
      <c r="H289" s="142">
        <v>1</v>
      </c>
      <c r="I289" s="143"/>
      <c r="J289" s="144">
        <f>ROUND(I289*H289,2)</f>
        <v>0</v>
      </c>
      <c r="K289" s="140" t="s">
        <v>366</v>
      </c>
      <c r="L289" s="33"/>
      <c r="M289" s="145" t="s">
        <v>1</v>
      </c>
      <c r="N289" s="146" t="s">
        <v>46</v>
      </c>
      <c r="P289" s="147">
        <f>O289*H289</f>
        <v>0</v>
      </c>
      <c r="Q289" s="147">
        <v>0</v>
      </c>
      <c r="R289" s="147">
        <f>Q289*H289</f>
        <v>0</v>
      </c>
      <c r="S289" s="147">
        <v>0</v>
      </c>
      <c r="T289" s="148">
        <f>S289*H289</f>
        <v>0</v>
      </c>
      <c r="AR289" s="149" t="s">
        <v>120</v>
      </c>
      <c r="AT289" s="149" t="s">
        <v>311</v>
      </c>
      <c r="AU289" s="149" t="s">
        <v>90</v>
      </c>
      <c r="AY289" s="17" t="s">
        <v>309</v>
      </c>
      <c r="BE289" s="150">
        <f>IF(N289="základní",J289,0)</f>
        <v>0</v>
      </c>
      <c r="BF289" s="150">
        <f>IF(N289="snížená",J289,0)</f>
        <v>0</v>
      </c>
      <c r="BG289" s="150">
        <f>IF(N289="zákl. přenesená",J289,0)</f>
        <v>0</v>
      </c>
      <c r="BH289" s="150">
        <f>IF(N289="sníž. přenesená",J289,0)</f>
        <v>0</v>
      </c>
      <c r="BI289" s="150">
        <f>IF(N289="nulová",J289,0)</f>
        <v>0</v>
      </c>
      <c r="BJ289" s="17" t="s">
        <v>88</v>
      </c>
      <c r="BK289" s="150">
        <f>ROUND(I289*H289,2)</f>
        <v>0</v>
      </c>
      <c r="BL289" s="17" t="s">
        <v>120</v>
      </c>
      <c r="BM289" s="149" t="s">
        <v>1376</v>
      </c>
    </row>
    <row r="290" spans="2:65" s="1" customFormat="1" ht="29.25" x14ac:dyDescent="0.2">
      <c r="B290" s="33"/>
      <c r="D290" s="155" t="s">
        <v>318</v>
      </c>
      <c r="F290" s="156" t="s">
        <v>539</v>
      </c>
      <c r="I290" s="153"/>
      <c r="L290" s="33"/>
      <c r="M290" s="154"/>
      <c r="T290" s="57"/>
      <c r="AT290" s="17" t="s">
        <v>318</v>
      </c>
      <c r="AU290" s="17" t="s">
        <v>90</v>
      </c>
    </row>
    <row r="291" spans="2:65" s="1" customFormat="1" ht="16.5" customHeight="1" x14ac:dyDescent="0.2">
      <c r="B291" s="137"/>
      <c r="C291" s="138" t="s">
        <v>999</v>
      </c>
      <c r="D291" s="138" t="s">
        <v>311</v>
      </c>
      <c r="E291" s="139" t="s">
        <v>10140</v>
      </c>
      <c r="F291" s="140" t="s">
        <v>10141</v>
      </c>
      <c r="G291" s="141" t="s">
        <v>314</v>
      </c>
      <c r="H291" s="142">
        <v>6</v>
      </c>
      <c r="I291" s="143"/>
      <c r="J291" s="144">
        <f>ROUND(I291*H291,2)</f>
        <v>0</v>
      </c>
      <c r="K291" s="140" t="s">
        <v>366</v>
      </c>
      <c r="L291" s="33"/>
      <c r="M291" s="145" t="s">
        <v>1</v>
      </c>
      <c r="N291" s="146" t="s">
        <v>46</v>
      </c>
      <c r="P291" s="147">
        <f>O291*H291</f>
        <v>0</v>
      </c>
      <c r="Q291" s="147">
        <v>0</v>
      </c>
      <c r="R291" s="147">
        <f>Q291*H291</f>
        <v>0</v>
      </c>
      <c r="S291" s="147">
        <v>0</v>
      </c>
      <c r="T291" s="148">
        <f>S291*H291</f>
        <v>0</v>
      </c>
      <c r="AR291" s="149" t="s">
        <v>120</v>
      </c>
      <c r="AT291" s="149" t="s">
        <v>311</v>
      </c>
      <c r="AU291" s="149" t="s">
        <v>90</v>
      </c>
      <c r="AY291" s="17" t="s">
        <v>309</v>
      </c>
      <c r="BE291" s="150">
        <f>IF(N291="základní",J291,0)</f>
        <v>0</v>
      </c>
      <c r="BF291" s="150">
        <f>IF(N291="snížená",J291,0)</f>
        <v>0</v>
      </c>
      <c r="BG291" s="150">
        <f>IF(N291="zákl. přenesená",J291,0)</f>
        <v>0</v>
      </c>
      <c r="BH291" s="150">
        <f>IF(N291="sníž. přenesená",J291,0)</f>
        <v>0</v>
      </c>
      <c r="BI291" s="150">
        <f>IF(N291="nulová",J291,0)</f>
        <v>0</v>
      </c>
      <c r="BJ291" s="17" t="s">
        <v>88</v>
      </c>
      <c r="BK291" s="150">
        <f>ROUND(I291*H291,2)</f>
        <v>0</v>
      </c>
      <c r="BL291" s="17" t="s">
        <v>120</v>
      </c>
      <c r="BM291" s="149" t="s">
        <v>1381</v>
      </c>
    </row>
    <row r="292" spans="2:65" s="1" customFormat="1" ht="29.25" x14ac:dyDescent="0.2">
      <c r="B292" s="33"/>
      <c r="D292" s="155" t="s">
        <v>318</v>
      </c>
      <c r="F292" s="156" t="s">
        <v>539</v>
      </c>
      <c r="I292" s="153"/>
      <c r="L292" s="33"/>
      <c r="M292" s="154"/>
      <c r="T292" s="57"/>
      <c r="AT292" s="17" t="s">
        <v>318</v>
      </c>
      <c r="AU292" s="17" t="s">
        <v>90</v>
      </c>
    </row>
    <row r="293" spans="2:65" s="1" customFormat="1" ht="16.5" customHeight="1" x14ac:dyDescent="0.2">
      <c r="B293" s="137"/>
      <c r="C293" s="138" t="s">
        <v>488</v>
      </c>
      <c r="D293" s="138" t="s">
        <v>311</v>
      </c>
      <c r="E293" s="139" t="s">
        <v>10142</v>
      </c>
      <c r="F293" s="140" t="s">
        <v>10143</v>
      </c>
      <c r="G293" s="141" t="s">
        <v>314</v>
      </c>
      <c r="H293" s="142">
        <v>6</v>
      </c>
      <c r="I293" s="143"/>
      <c r="J293" s="144">
        <f>ROUND(I293*H293,2)</f>
        <v>0</v>
      </c>
      <c r="K293" s="140" t="s">
        <v>366</v>
      </c>
      <c r="L293" s="33"/>
      <c r="M293" s="145" t="s">
        <v>1</v>
      </c>
      <c r="N293" s="146" t="s">
        <v>46</v>
      </c>
      <c r="P293" s="147">
        <f>O293*H293</f>
        <v>0</v>
      </c>
      <c r="Q293" s="147">
        <v>0</v>
      </c>
      <c r="R293" s="147">
        <f>Q293*H293</f>
        <v>0</v>
      </c>
      <c r="S293" s="147">
        <v>0</v>
      </c>
      <c r="T293" s="148">
        <f>S293*H293</f>
        <v>0</v>
      </c>
      <c r="AR293" s="149" t="s">
        <v>120</v>
      </c>
      <c r="AT293" s="149" t="s">
        <v>311</v>
      </c>
      <c r="AU293" s="149" t="s">
        <v>90</v>
      </c>
      <c r="AY293" s="17" t="s">
        <v>309</v>
      </c>
      <c r="BE293" s="150">
        <f>IF(N293="základní",J293,0)</f>
        <v>0</v>
      </c>
      <c r="BF293" s="150">
        <f>IF(N293="snížená",J293,0)</f>
        <v>0</v>
      </c>
      <c r="BG293" s="150">
        <f>IF(N293="zákl. přenesená",J293,0)</f>
        <v>0</v>
      </c>
      <c r="BH293" s="150">
        <f>IF(N293="sníž. přenesená",J293,0)</f>
        <v>0</v>
      </c>
      <c r="BI293" s="150">
        <f>IF(N293="nulová",J293,0)</f>
        <v>0</v>
      </c>
      <c r="BJ293" s="17" t="s">
        <v>88</v>
      </c>
      <c r="BK293" s="150">
        <f>ROUND(I293*H293,2)</f>
        <v>0</v>
      </c>
      <c r="BL293" s="17" t="s">
        <v>120</v>
      </c>
      <c r="BM293" s="149" t="s">
        <v>1385</v>
      </c>
    </row>
    <row r="294" spans="2:65" s="1" customFormat="1" ht="29.25" x14ac:dyDescent="0.2">
      <c r="B294" s="33"/>
      <c r="D294" s="155" t="s">
        <v>318</v>
      </c>
      <c r="F294" s="156" t="s">
        <v>539</v>
      </c>
      <c r="I294" s="153"/>
      <c r="L294" s="33"/>
      <c r="M294" s="154"/>
      <c r="T294" s="57"/>
      <c r="AT294" s="17" t="s">
        <v>318</v>
      </c>
      <c r="AU294" s="17" t="s">
        <v>90</v>
      </c>
    </row>
    <row r="295" spans="2:65" s="1" customFormat="1" ht="16.5" customHeight="1" x14ac:dyDescent="0.2">
      <c r="B295" s="137"/>
      <c r="C295" s="138" t="s">
        <v>1011</v>
      </c>
      <c r="D295" s="138" t="s">
        <v>311</v>
      </c>
      <c r="E295" s="139" t="s">
        <v>10144</v>
      </c>
      <c r="F295" s="140" t="s">
        <v>10145</v>
      </c>
      <c r="G295" s="141" t="s">
        <v>434</v>
      </c>
      <c r="H295" s="142">
        <v>31</v>
      </c>
      <c r="I295" s="143"/>
      <c r="J295" s="144">
        <f>ROUND(I295*H295,2)</f>
        <v>0</v>
      </c>
      <c r="K295" s="140" t="s">
        <v>366</v>
      </c>
      <c r="L295" s="33"/>
      <c r="M295" s="145" t="s">
        <v>1</v>
      </c>
      <c r="N295" s="146" t="s">
        <v>46</v>
      </c>
      <c r="P295" s="147">
        <f>O295*H295</f>
        <v>0</v>
      </c>
      <c r="Q295" s="147">
        <v>0</v>
      </c>
      <c r="R295" s="147">
        <f>Q295*H295</f>
        <v>0</v>
      </c>
      <c r="S295" s="147">
        <v>0</v>
      </c>
      <c r="T295" s="148">
        <f>S295*H295</f>
        <v>0</v>
      </c>
      <c r="AR295" s="149" t="s">
        <v>120</v>
      </c>
      <c r="AT295" s="149" t="s">
        <v>311</v>
      </c>
      <c r="AU295" s="149" t="s">
        <v>90</v>
      </c>
      <c r="AY295" s="17" t="s">
        <v>309</v>
      </c>
      <c r="BE295" s="150">
        <f>IF(N295="základní",J295,0)</f>
        <v>0</v>
      </c>
      <c r="BF295" s="150">
        <f>IF(N295="snížená",J295,0)</f>
        <v>0</v>
      </c>
      <c r="BG295" s="150">
        <f>IF(N295="zákl. přenesená",J295,0)</f>
        <v>0</v>
      </c>
      <c r="BH295" s="150">
        <f>IF(N295="sníž. přenesená",J295,0)</f>
        <v>0</v>
      </c>
      <c r="BI295" s="150">
        <f>IF(N295="nulová",J295,0)</f>
        <v>0</v>
      </c>
      <c r="BJ295" s="17" t="s">
        <v>88</v>
      </c>
      <c r="BK295" s="150">
        <f>ROUND(I295*H295,2)</f>
        <v>0</v>
      </c>
      <c r="BL295" s="17" t="s">
        <v>120</v>
      </c>
      <c r="BM295" s="149" t="s">
        <v>1394</v>
      </c>
    </row>
    <row r="296" spans="2:65" s="1" customFormat="1" ht="29.25" x14ac:dyDescent="0.2">
      <c r="B296" s="33"/>
      <c r="D296" s="155" t="s">
        <v>318</v>
      </c>
      <c r="F296" s="156" t="s">
        <v>539</v>
      </c>
      <c r="I296" s="153"/>
      <c r="L296" s="33"/>
      <c r="M296" s="154"/>
      <c r="T296" s="57"/>
      <c r="AT296" s="17" t="s">
        <v>318</v>
      </c>
      <c r="AU296" s="17" t="s">
        <v>90</v>
      </c>
    </row>
    <row r="297" spans="2:65" s="1" customFormat="1" ht="16.5" customHeight="1" x14ac:dyDescent="0.2">
      <c r="B297" s="137"/>
      <c r="C297" s="138" t="s">
        <v>494</v>
      </c>
      <c r="D297" s="138" t="s">
        <v>311</v>
      </c>
      <c r="E297" s="139" t="s">
        <v>10146</v>
      </c>
      <c r="F297" s="140" t="s">
        <v>10147</v>
      </c>
      <c r="G297" s="141" t="s">
        <v>2702</v>
      </c>
      <c r="H297" s="142">
        <v>7</v>
      </c>
      <c r="I297" s="143"/>
      <c r="J297" s="144">
        <f>ROUND(I297*H297,2)</f>
        <v>0</v>
      </c>
      <c r="K297" s="140" t="s">
        <v>366</v>
      </c>
      <c r="L297" s="33"/>
      <c r="M297" s="145" t="s">
        <v>1</v>
      </c>
      <c r="N297" s="146" t="s">
        <v>46</v>
      </c>
      <c r="P297" s="147">
        <f>O297*H297</f>
        <v>0</v>
      </c>
      <c r="Q297" s="147">
        <v>0</v>
      </c>
      <c r="R297" s="147">
        <f>Q297*H297</f>
        <v>0</v>
      </c>
      <c r="S297" s="147">
        <v>0</v>
      </c>
      <c r="T297" s="148">
        <f>S297*H297</f>
        <v>0</v>
      </c>
      <c r="AR297" s="149" t="s">
        <v>120</v>
      </c>
      <c r="AT297" s="149" t="s">
        <v>311</v>
      </c>
      <c r="AU297" s="149" t="s">
        <v>90</v>
      </c>
      <c r="AY297" s="17" t="s">
        <v>309</v>
      </c>
      <c r="BE297" s="150">
        <f>IF(N297="základní",J297,0)</f>
        <v>0</v>
      </c>
      <c r="BF297" s="150">
        <f>IF(N297="snížená",J297,0)</f>
        <v>0</v>
      </c>
      <c r="BG297" s="150">
        <f>IF(N297="zákl. přenesená",J297,0)</f>
        <v>0</v>
      </c>
      <c r="BH297" s="150">
        <f>IF(N297="sníž. přenesená",J297,0)</f>
        <v>0</v>
      </c>
      <c r="BI297" s="150">
        <f>IF(N297="nulová",J297,0)</f>
        <v>0</v>
      </c>
      <c r="BJ297" s="17" t="s">
        <v>88</v>
      </c>
      <c r="BK297" s="150">
        <f>ROUND(I297*H297,2)</f>
        <v>0</v>
      </c>
      <c r="BL297" s="17" t="s">
        <v>120</v>
      </c>
      <c r="BM297" s="149" t="s">
        <v>1398</v>
      </c>
    </row>
    <row r="298" spans="2:65" s="1" customFormat="1" ht="29.25" x14ac:dyDescent="0.2">
      <c r="B298" s="33"/>
      <c r="D298" s="155" t="s">
        <v>318</v>
      </c>
      <c r="F298" s="156" t="s">
        <v>539</v>
      </c>
      <c r="I298" s="153"/>
      <c r="L298" s="33"/>
      <c r="M298" s="154"/>
      <c r="T298" s="57"/>
      <c r="AT298" s="17" t="s">
        <v>318</v>
      </c>
      <c r="AU298" s="17" t="s">
        <v>90</v>
      </c>
    </row>
    <row r="299" spans="2:65" s="1" customFormat="1" ht="16.5" customHeight="1" x14ac:dyDescent="0.2">
      <c r="B299" s="137"/>
      <c r="C299" s="138" t="s">
        <v>1020</v>
      </c>
      <c r="D299" s="138" t="s">
        <v>311</v>
      </c>
      <c r="E299" s="139" t="s">
        <v>10148</v>
      </c>
      <c r="F299" s="140" t="s">
        <v>10149</v>
      </c>
      <c r="G299" s="141" t="s">
        <v>314</v>
      </c>
      <c r="H299" s="142">
        <v>2</v>
      </c>
      <c r="I299" s="143"/>
      <c r="J299" s="144">
        <f>ROUND(I299*H299,2)</f>
        <v>0</v>
      </c>
      <c r="K299" s="140" t="s">
        <v>366</v>
      </c>
      <c r="L299" s="33"/>
      <c r="M299" s="145" t="s">
        <v>1</v>
      </c>
      <c r="N299" s="146" t="s">
        <v>46</v>
      </c>
      <c r="P299" s="147">
        <f>O299*H299</f>
        <v>0</v>
      </c>
      <c r="Q299" s="147">
        <v>0</v>
      </c>
      <c r="R299" s="147">
        <f>Q299*H299</f>
        <v>0</v>
      </c>
      <c r="S299" s="147">
        <v>0</v>
      </c>
      <c r="T299" s="148">
        <f>S299*H299</f>
        <v>0</v>
      </c>
      <c r="AR299" s="149" t="s">
        <v>120</v>
      </c>
      <c r="AT299" s="149" t="s">
        <v>311</v>
      </c>
      <c r="AU299" s="149" t="s">
        <v>90</v>
      </c>
      <c r="AY299" s="17" t="s">
        <v>309</v>
      </c>
      <c r="BE299" s="150">
        <f>IF(N299="základní",J299,0)</f>
        <v>0</v>
      </c>
      <c r="BF299" s="150">
        <f>IF(N299="snížená",J299,0)</f>
        <v>0</v>
      </c>
      <c r="BG299" s="150">
        <f>IF(N299="zákl. přenesená",J299,0)</f>
        <v>0</v>
      </c>
      <c r="BH299" s="150">
        <f>IF(N299="sníž. přenesená",J299,0)</f>
        <v>0</v>
      </c>
      <c r="BI299" s="150">
        <f>IF(N299="nulová",J299,0)</f>
        <v>0</v>
      </c>
      <c r="BJ299" s="17" t="s">
        <v>88</v>
      </c>
      <c r="BK299" s="150">
        <f>ROUND(I299*H299,2)</f>
        <v>0</v>
      </c>
      <c r="BL299" s="17" t="s">
        <v>120</v>
      </c>
      <c r="BM299" s="149" t="s">
        <v>1409</v>
      </c>
    </row>
    <row r="300" spans="2:65" s="1" customFormat="1" ht="29.25" x14ac:dyDescent="0.2">
      <c r="B300" s="33"/>
      <c r="D300" s="155" t="s">
        <v>318</v>
      </c>
      <c r="F300" s="156" t="s">
        <v>539</v>
      </c>
      <c r="I300" s="153"/>
      <c r="L300" s="33"/>
      <c r="M300" s="154"/>
      <c r="T300" s="57"/>
      <c r="AT300" s="17" t="s">
        <v>318</v>
      </c>
      <c r="AU300" s="17" t="s">
        <v>90</v>
      </c>
    </row>
    <row r="301" spans="2:65" s="1" customFormat="1" ht="16.5" customHeight="1" x14ac:dyDescent="0.2">
      <c r="B301" s="137"/>
      <c r="C301" s="138" t="s">
        <v>501</v>
      </c>
      <c r="D301" s="138" t="s">
        <v>311</v>
      </c>
      <c r="E301" s="139" t="s">
        <v>10150</v>
      </c>
      <c r="F301" s="140" t="s">
        <v>10151</v>
      </c>
      <c r="G301" s="141" t="s">
        <v>314</v>
      </c>
      <c r="H301" s="142">
        <v>1</v>
      </c>
      <c r="I301" s="143"/>
      <c r="J301" s="144">
        <f>ROUND(I301*H301,2)</f>
        <v>0</v>
      </c>
      <c r="K301" s="140" t="s">
        <v>366</v>
      </c>
      <c r="L301" s="33"/>
      <c r="M301" s="145" t="s">
        <v>1</v>
      </c>
      <c r="N301" s="146" t="s">
        <v>46</v>
      </c>
      <c r="P301" s="147">
        <f>O301*H301</f>
        <v>0</v>
      </c>
      <c r="Q301" s="147">
        <v>0</v>
      </c>
      <c r="R301" s="147">
        <f>Q301*H301</f>
        <v>0</v>
      </c>
      <c r="S301" s="147">
        <v>0</v>
      </c>
      <c r="T301" s="148">
        <f>S301*H301</f>
        <v>0</v>
      </c>
      <c r="AR301" s="149" t="s">
        <v>120</v>
      </c>
      <c r="AT301" s="149" t="s">
        <v>311</v>
      </c>
      <c r="AU301" s="149" t="s">
        <v>90</v>
      </c>
      <c r="AY301" s="17" t="s">
        <v>309</v>
      </c>
      <c r="BE301" s="150">
        <f>IF(N301="základní",J301,0)</f>
        <v>0</v>
      </c>
      <c r="BF301" s="150">
        <f>IF(N301="snížená",J301,0)</f>
        <v>0</v>
      </c>
      <c r="BG301" s="150">
        <f>IF(N301="zákl. přenesená",J301,0)</f>
        <v>0</v>
      </c>
      <c r="BH301" s="150">
        <f>IF(N301="sníž. přenesená",J301,0)</f>
        <v>0</v>
      </c>
      <c r="BI301" s="150">
        <f>IF(N301="nulová",J301,0)</f>
        <v>0</v>
      </c>
      <c r="BJ301" s="17" t="s">
        <v>88</v>
      </c>
      <c r="BK301" s="150">
        <f>ROUND(I301*H301,2)</f>
        <v>0</v>
      </c>
      <c r="BL301" s="17" t="s">
        <v>120</v>
      </c>
      <c r="BM301" s="149" t="s">
        <v>1419</v>
      </c>
    </row>
    <row r="302" spans="2:65" s="1" customFormat="1" ht="29.25" x14ac:dyDescent="0.2">
      <c r="B302" s="33"/>
      <c r="D302" s="155" t="s">
        <v>318</v>
      </c>
      <c r="F302" s="156" t="s">
        <v>539</v>
      </c>
      <c r="I302" s="153"/>
      <c r="L302" s="33"/>
      <c r="M302" s="154"/>
      <c r="T302" s="57"/>
      <c r="AT302" s="17" t="s">
        <v>318</v>
      </c>
      <c r="AU302" s="17" t="s">
        <v>90</v>
      </c>
    </row>
    <row r="303" spans="2:65" s="1" customFormat="1" ht="16.5" customHeight="1" x14ac:dyDescent="0.2">
      <c r="B303" s="137"/>
      <c r="C303" s="138" t="s">
        <v>1031</v>
      </c>
      <c r="D303" s="138" t="s">
        <v>311</v>
      </c>
      <c r="E303" s="139" t="s">
        <v>10152</v>
      </c>
      <c r="F303" s="140" t="s">
        <v>10153</v>
      </c>
      <c r="G303" s="141" t="s">
        <v>434</v>
      </c>
      <c r="H303" s="142">
        <v>546</v>
      </c>
      <c r="I303" s="143"/>
      <c r="J303" s="144">
        <f>ROUND(I303*H303,2)</f>
        <v>0</v>
      </c>
      <c r="K303" s="140" t="s">
        <v>366</v>
      </c>
      <c r="L303" s="33"/>
      <c r="M303" s="145" t="s">
        <v>1</v>
      </c>
      <c r="N303" s="146" t="s">
        <v>46</v>
      </c>
      <c r="P303" s="147">
        <f>O303*H303</f>
        <v>0</v>
      </c>
      <c r="Q303" s="147">
        <v>0</v>
      </c>
      <c r="R303" s="147">
        <f>Q303*H303</f>
        <v>0</v>
      </c>
      <c r="S303" s="147">
        <v>0</v>
      </c>
      <c r="T303" s="148">
        <f>S303*H303</f>
        <v>0</v>
      </c>
      <c r="AR303" s="149" t="s">
        <v>120</v>
      </c>
      <c r="AT303" s="149" t="s">
        <v>311</v>
      </c>
      <c r="AU303" s="149" t="s">
        <v>90</v>
      </c>
      <c r="AY303" s="17" t="s">
        <v>309</v>
      </c>
      <c r="BE303" s="150">
        <f>IF(N303="základní",J303,0)</f>
        <v>0</v>
      </c>
      <c r="BF303" s="150">
        <f>IF(N303="snížená",J303,0)</f>
        <v>0</v>
      </c>
      <c r="BG303" s="150">
        <f>IF(N303="zákl. přenesená",J303,0)</f>
        <v>0</v>
      </c>
      <c r="BH303" s="150">
        <f>IF(N303="sníž. přenesená",J303,0)</f>
        <v>0</v>
      </c>
      <c r="BI303" s="150">
        <f>IF(N303="nulová",J303,0)</f>
        <v>0</v>
      </c>
      <c r="BJ303" s="17" t="s">
        <v>88</v>
      </c>
      <c r="BK303" s="150">
        <f>ROUND(I303*H303,2)</f>
        <v>0</v>
      </c>
      <c r="BL303" s="17" t="s">
        <v>120</v>
      </c>
      <c r="BM303" s="149" t="s">
        <v>1430</v>
      </c>
    </row>
    <row r="304" spans="2:65" s="1" customFormat="1" ht="29.25" x14ac:dyDescent="0.2">
      <c r="B304" s="33"/>
      <c r="D304" s="155" t="s">
        <v>318</v>
      </c>
      <c r="F304" s="156" t="s">
        <v>539</v>
      </c>
      <c r="I304" s="153"/>
      <c r="L304" s="33"/>
      <c r="M304" s="154"/>
      <c r="T304" s="57"/>
      <c r="AT304" s="17" t="s">
        <v>318</v>
      </c>
      <c r="AU304" s="17" t="s">
        <v>90</v>
      </c>
    </row>
    <row r="305" spans="2:65" s="1" customFormat="1" ht="16.5" customHeight="1" x14ac:dyDescent="0.2">
      <c r="B305" s="137"/>
      <c r="C305" s="138" t="s">
        <v>506</v>
      </c>
      <c r="D305" s="138" t="s">
        <v>311</v>
      </c>
      <c r="E305" s="139" t="s">
        <v>10154</v>
      </c>
      <c r="F305" s="140" t="s">
        <v>10155</v>
      </c>
      <c r="G305" s="141" t="s">
        <v>360</v>
      </c>
      <c r="H305" s="142">
        <v>36</v>
      </c>
      <c r="I305" s="143"/>
      <c r="J305" s="144">
        <f>ROUND(I305*H305,2)</f>
        <v>0</v>
      </c>
      <c r="K305" s="140" t="s">
        <v>366</v>
      </c>
      <c r="L305" s="33"/>
      <c r="M305" s="145" t="s">
        <v>1</v>
      </c>
      <c r="N305" s="146" t="s">
        <v>46</v>
      </c>
      <c r="P305" s="147">
        <f>O305*H305</f>
        <v>0</v>
      </c>
      <c r="Q305" s="147">
        <v>0</v>
      </c>
      <c r="R305" s="147">
        <f>Q305*H305</f>
        <v>0</v>
      </c>
      <c r="S305" s="147">
        <v>0</v>
      </c>
      <c r="T305" s="148">
        <f>S305*H305</f>
        <v>0</v>
      </c>
      <c r="AR305" s="149" t="s">
        <v>120</v>
      </c>
      <c r="AT305" s="149" t="s">
        <v>311</v>
      </c>
      <c r="AU305" s="149" t="s">
        <v>90</v>
      </c>
      <c r="AY305" s="17" t="s">
        <v>309</v>
      </c>
      <c r="BE305" s="150">
        <f>IF(N305="základní",J305,0)</f>
        <v>0</v>
      </c>
      <c r="BF305" s="150">
        <f>IF(N305="snížená",J305,0)</f>
        <v>0</v>
      </c>
      <c r="BG305" s="150">
        <f>IF(N305="zákl. přenesená",J305,0)</f>
        <v>0</v>
      </c>
      <c r="BH305" s="150">
        <f>IF(N305="sníž. přenesená",J305,0)</f>
        <v>0</v>
      </c>
      <c r="BI305" s="150">
        <f>IF(N305="nulová",J305,0)</f>
        <v>0</v>
      </c>
      <c r="BJ305" s="17" t="s">
        <v>88</v>
      </c>
      <c r="BK305" s="150">
        <f>ROUND(I305*H305,2)</f>
        <v>0</v>
      </c>
      <c r="BL305" s="17" t="s">
        <v>120</v>
      </c>
      <c r="BM305" s="149" t="s">
        <v>1440</v>
      </c>
    </row>
    <row r="306" spans="2:65" s="1" customFormat="1" ht="29.25" x14ac:dyDescent="0.2">
      <c r="B306" s="33"/>
      <c r="D306" s="155" t="s">
        <v>318</v>
      </c>
      <c r="F306" s="156" t="s">
        <v>539</v>
      </c>
      <c r="I306" s="153"/>
      <c r="L306" s="33"/>
      <c r="M306" s="154"/>
      <c r="T306" s="57"/>
      <c r="AT306" s="17" t="s">
        <v>318</v>
      </c>
      <c r="AU306" s="17" t="s">
        <v>90</v>
      </c>
    </row>
    <row r="307" spans="2:65" s="1" customFormat="1" ht="16.5" customHeight="1" x14ac:dyDescent="0.2">
      <c r="B307" s="137"/>
      <c r="C307" s="138" t="s">
        <v>1047</v>
      </c>
      <c r="D307" s="138" t="s">
        <v>311</v>
      </c>
      <c r="E307" s="139" t="s">
        <v>10156</v>
      </c>
      <c r="F307" s="140" t="s">
        <v>10157</v>
      </c>
      <c r="G307" s="141" t="s">
        <v>434</v>
      </c>
      <c r="H307" s="142">
        <v>627</v>
      </c>
      <c r="I307" s="143"/>
      <c r="J307" s="144">
        <f>ROUND(I307*H307,2)</f>
        <v>0</v>
      </c>
      <c r="K307" s="140" t="s">
        <v>366</v>
      </c>
      <c r="L307" s="33"/>
      <c r="M307" s="145" t="s">
        <v>1</v>
      </c>
      <c r="N307" s="146" t="s">
        <v>46</v>
      </c>
      <c r="P307" s="147">
        <f>O307*H307</f>
        <v>0</v>
      </c>
      <c r="Q307" s="147">
        <v>0</v>
      </c>
      <c r="R307" s="147">
        <f>Q307*H307</f>
        <v>0</v>
      </c>
      <c r="S307" s="147">
        <v>0</v>
      </c>
      <c r="T307" s="148">
        <f>S307*H307</f>
        <v>0</v>
      </c>
      <c r="AR307" s="149" t="s">
        <v>120</v>
      </c>
      <c r="AT307" s="149" t="s">
        <v>311</v>
      </c>
      <c r="AU307" s="149" t="s">
        <v>90</v>
      </c>
      <c r="AY307" s="17" t="s">
        <v>309</v>
      </c>
      <c r="BE307" s="150">
        <f>IF(N307="základní",J307,0)</f>
        <v>0</v>
      </c>
      <c r="BF307" s="150">
        <f>IF(N307="snížená",J307,0)</f>
        <v>0</v>
      </c>
      <c r="BG307" s="150">
        <f>IF(N307="zákl. přenesená",J307,0)</f>
        <v>0</v>
      </c>
      <c r="BH307" s="150">
        <f>IF(N307="sníž. přenesená",J307,0)</f>
        <v>0</v>
      </c>
      <c r="BI307" s="150">
        <f>IF(N307="nulová",J307,0)</f>
        <v>0</v>
      </c>
      <c r="BJ307" s="17" t="s">
        <v>88</v>
      </c>
      <c r="BK307" s="150">
        <f>ROUND(I307*H307,2)</f>
        <v>0</v>
      </c>
      <c r="BL307" s="17" t="s">
        <v>120</v>
      </c>
      <c r="BM307" s="149" t="s">
        <v>1450</v>
      </c>
    </row>
    <row r="308" spans="2:65" s="1" customFormat="1" ht="29.25" x14ac:dyDescent="0.2">
      <c r="B308" s="33"/>
      <c r="D308" s="155" t="s">
        <v>318</v>
      </c>
      <c r="F308" s="156" t="s">
        <v>539</v>
      </c>
      <c r="I308" s="153"/>
      <c r="L308" s="33"/>
      <c r="M308" s="154"/>
      <c r="T308" s="57"/>
      <c r="AT308" s="17" t="s">
        <v>318</v>
      </c>
      <c r="AU308" s="17" t="s">
        <v>90</v>
      </c>
    </row>
    <row r="309" spans="2:65" s="1" customFormat="1" ht="16.5" customHeight="1" x14ac:dyDescent="0.2">
      <c r="B309" s="137"/>
      <c r="C309" s="138" t="s">
        <v>513</v>
      </c>
      <c r="D309" s="138" t="s">
        <v>311</v>
      </c>
      <c r="E309" s="139" t="s">
        <v>10158</v>
      </c>
      <c r="F309" s="140" t="s">
        <v>10159</v>
      </c>
      <c r="G309" s="141" t="s">
        <v>360</v>
      </c>
      <c r="H309" s="142">
        <v>107</v>
      </c>
      <c r="I309" s="143"/>
      <c r="J309" s="144">
        <f>ROUND(I309*H309,2)</f>
        <v>0</v>
      </c>
      <c r="K309" s="140" t="s">
        <v>366</v>
      </c>
      <c r="L309" s="33"/>
      <c r="M309" s="145" t="s">
        <v>1</v>
      </c>
      <c r="N309" s="146" t="s">
        <v>46</v>
      </c>
      <c r="P309" s="147">
        <f>O309*H309</f>
        <v>0</v>
      </c>
      <c r="Q309" s="147">
        <v>0</v>
      </c>
      <c r="R309" s="147">
        <f>Q309*H309</f>
        <v>0</v>
      </c>
      <c r="S309" s="147">
        <v>0</v>
      </c>
      <c r="T309" s="148">
        <f>S309*H309</f>
        <v>0</v>
      </c>
      <c r="AR309" s="149" t="s">
        <v>120</v>
      </c>
      <c r="AT309" s="149" t="s">
        <v>311</v>
      </c>
      <c r="AU309" s="149" t="s">
        <v>90</v>
      </c>
      <c r="AY309" s="17" t="s">
        <v>309</v>
      </c>
      <c r="BE309" s="150">
        <f>IF(N309="základní",J309,0)</f>
        <v>0</v>
      </c>
      <c r="BF309" s="150">
        <f>IF(N309="snížená",J309,0)</f>
        <v>0</v>
      </c>
      <c r="BG309" s="150">
        <f>IF(N309="zákl. přenesená",J309,0)</f>
        <v>0</v>
      </c>
      <c r="BH309" s="150">
        <f>IF(N309="sníž. přenesená",J309,0)</f>
        <v>0</v>
      </c>
      <c r="BI309" s="150">
        <f>IF(N309="nulová",J309,0)</f>
        <v>0</v>
      </c>
      <c r="BJ309" s="17" t="s">
        <v>88</v>
      </c>
      <c r="BK309" s="150">
        <f>ROUND(I309*H309,2)</f>
        <v>0</v>
      </c>
      <c r="BL309" s="17" t="s">
        <v>120</v>
      </c>
      <c r="BM309" s="149" t="s">
        <v>1465</v>
      </c>
    </row>
    <row r="310" spans="2:65" s="1" customFormat="1" ht="29.25" x14ac:dyDescent="0.2">
      <c r="B310" s="33"/>
      <c r="D310" s="155" t="s">
        <v>318</v>
      </c>
      <c r="F310" s="156" t="s">
        <v>539</v>
      </c>
      <c r="I310" s="153"/>
      <c r="L310" s="33"/>
      <c r="M310" s="154"/>
      <c r="T310" s="57"/>
      <c r="AT310" s="17" t="s">
        <v>318</v>
      </c>
      <c r="AU310" s="17" t="s">
        <v>90</v>
      </c>
    </row>
    <row r="311" spans="2:65" s="1" customFormat="1" ht="16.5" customHeight="1" x14ac:dyDescent="0.2">
      <c r="B311" s="137"/>
      <c r="C311" s="138" t="s">
        <v>1058</v>
      </c>
      <c r="D311" s="138" t="s">
        <v>311</v>
      </c>
      <c r="E311" s="139" t="s">
        <v>10160</v>
      </c>
      <c r="F311" s="140" t="s">
        <v>10161</v>
      </c>
      <c r="G311" s="141" t="s">
        <v>314</v>
      </c>
      <c r="H311" s="142">
        <v>86</v>
      </c>
      <c r="I311" s="143"/>
      <c r="J311" s="144">
        <f>ROUND(I311*H311,2)</f>
        <v>0</v>
      </c>
      <c r="K311" s="140" t="s">
        <v>366</v>
      </c>
      <c r="L311" s="33"/>
      <c r="M311" s="145" t="s">
        <v>1</v>
      </c>
      <c r="N311" s="146" t="s">
        <v>46</v>
      </c>
      <c r="P311" s="147">
        <f>O311*H311</f>
        <v>0</v>
      </c>
      <c r="Q311" s="147">
        <v>0</v>
      </c>
      <c r="R311" s="147">
        <f>Q311*H311</f>
        <v>0</v>
      </c>
      <c r="S311" s="147">
        <v>0</v>
      </c>
      <c r="T311" s="148">
        <f>S311*H311</f>
        <v>0</v>
      </c>
      <c r="AR311" s="149" t="s">
        <v>120</v>
      </c>
      <c r="AT311" s="149" t="s">
        <v>311</v>
      </c>
      <c r="AU311" s="149" t="s">
        <v>90</v>
      </c>
      <c r="AY311" s="17" t="s">
        <v>309</v>
      </c>
      <c r="BE311" s="150">
        <f>IF(N311="základní",J311,0)</f>
        <v>0</v>
      </c>
      <c r="BF311" s="150">
        <f>IF(N311="snížená",J311,0)</f>
        <v>0</v>
      </c>
      <c r="BG311" s="150">
        <f>IF(N311="zákl. přenesená",J311,0)</f>
        <v>0</v>
      </c>
      <c r="BH311" s="150">
        <f>IF(N311="sníž. přenesená",J311,0)</f>
        <v>0</v>
      </c>
      <c r="BI311" s="150">
        <f>IF(N311="nulová",J311,0)</f>
        <v>0</v>
      </c>
      <c r="BJ311" s="17" t="s">
        <v>88</v>
      </c>
      <c r="BK311" s="150">
        <f>ROUND(I311*H311,2)</f>
        <v>0</v>
      </c>
      <c r="BL311" s="17" t="s">
        <v>120</v>
      </c>
      <c r="BM311" s="149" t="s">
        <v>1477</v>
      </c>
    </row>
    <row r="312" spans="2:65" s="1" customFormat="1" ht="29.25" x14ac:dyDescent="0.2">
      <c r="B312" s="33"/>
      <c r="D312" s="155" t="s">
        <v>318</v>
      </c>
      <c r="F312" s="156" t="s">
        <v>539</v>
      </c>
      <c r="I312" s="153"/>
      <c r="L312" s="33"/>
      <c r="M312" s="154"/>
      <c r="T312" s="57"/>
      <c r="AT312" s="17" t="s">
        <v>318</v>
      </c>
      <c r="AU312" s="17" t="s">
        <v>90</v>
      </c>
    </row>
    <row r="313" spans="2:65" s="11" customFormat="1" ht="22.9" customHeight="1" x14ac:dyDescent="0.2">
      <c r="B313" s="125"/>
      <c r="D313" s="126" t="s">
        <v>80</v>
      </c>
      <c r="E313" s="135" t="s">
        <v>1303</v>
      </c>
      <c r="F313" s="135" t="s">
        <v>1304</v>
      </c>
      <c r="I313" s="128"/>
      <c r="J313" s="136">
        <f>BK313</f>
        <v>0</v>
      </c>
      <c r="L313" s="125"/>
      <c r="M313" s="130"/>
      <c r="P313" s="131">
        <f>SUM(P314:P315)</f>
        <v>0</v>
      </c>
      <c r="R313" s="131">
        <f>SUM(R314:R315)</f>
        <v>0</v>
      </c>
      <c r="T313" s="132">
        <f>SUM(T314:T315)</f>
        <v>0</v>
      </c>
      <c r="AR313" s="126" t="s">
        <v>88</v>
      </c>
      <c r="AT313" s="133" t="s">
        <v>80</v>
      </c>
      <c r="AU313" s="133" t="s">
        <v>88</v>
      </c>
      <c r="AY313" s="126" t="s">
        <v>309</v>
      </c>
      <c r="BK313" s="134">
        <f>SUM(BK314:BK315)</f>
        <v>0</v>
      </c>
    </row>
    <row r="314" spans="2:65" s="1" customFormat="1" ht="21.75" customHeight="1" x14ac:dyDescent="0.2">
      <c r="B314" s="137"/>
      <c r="C314" s="138" t="s">
        <v>519</v>
      </c>
      <c r="D314" s="138" t="s">
        <v>311</v>
      </c>
      <c r="E314" s="139" t="s">
        <v>10162</v>
      </c>
      <c r="F314" s="140" t="s">
        <v>10163</v>
      </c>
      <c r="G314" s="141" t="s">
        <v>391</v>
      </c>
      <c r="H314" s="142">
        <v>2856.75</v>
      </c>
      <c r="I314" s="143"/>
      <c r="J314" s="144">
        <f>ROUND(I314*H314,2)</f>
        <v>0</v>
      </c>
      <c r="K314" s="140" t="s">
        <v>315</v>
      </c>
      <c r="L314" s="33"/>
      <c r="M314" s="145" t="s">
        <v>1</v>
      </c>
      <c r="N314" s="146" t="s">
        <v>46</v>
      </c>
      <c r="P314" s="147">
        <f>O314*H314</f>
        <v>0</v>
      </c>
      <c r="Q314" s="147">
        <v>0</v>
      </c>
      <c r="R314" s="147">
        <f>Q314*H314</f>
        <v>0</v>
      </c>
      <c r="S314" s="147">
        <v>0</v>
      </c>
      <c r="T314" s="148">
        <f>S314*H314</f>
        <v>0</v>
      </c>
      <c r="AR314" s="149" t="s">
        <v>120</v>
      </c>
      <c r="AT314" s="149" t="s">
        <v>311</v>
      </c>
      <c r="AU314" s="149" t="s">
        <v>90</v>
      </c>
      <c r="AY314" s="17" t="s">
        <v>309</v>
      </c>
      <c r="BE314" s="150">
        <f>IF(N314="základní",J314,0)</f>
        <v>0</v>
      </c>
      <c r="BF314" s="150">
        <f>IF(N314="snížená",J314,0)</f>
        <v>0</v>
      </c>
      <c r="BG314" s="150">
        <f>IF(N314="zákl. přenesená",J314,0)</f>
        <v>0</v>
      </c>
      <c r="BH314" s="150">
        <f>IF(N314="sníž. přenesená",J314,0)</f>
        <v>0</v>
      </c>
      <c r="BI314" s="150">
        <f>IF(N314="nulová",J314,0)</f>
        <v>0</v>
      </c>
      <c r="BJ314" s="17" t="s">
        <v>88</v>
      </c>
      <c r="BK314" s="150">
        <f>ROUND(I314*H314,2)</f>
        <v>0</v>
      </c>
      <c r="BL314" s="17" t="s">
        <v>120</v>
      </c>
      <c r="BM314" s="149" t="s">
        <v>1489</v>
      </c>
    </row>
    <row r="315" spans="2:65" s="1" customFormat="1" x14ac:dyDescent="0.2">
      <c r="B315" s="33"/>
      <c r="D315" s="151" t="s">
        <v>316</v>
      </c>
      <c r="F315" s="152" t="s">
        <v>10164</v>
      </c>
      <c r="I315" s="153"/>
      <c r="L315" s="33"/>
      <c r="M315" s="199"/>
      <c r="N315" s="173"/>
      <c r="O315" s="173"/>
      <c r="P315" s="173"/>
      <c r="Q315" s="173"/>
      <c r="R315" s="173"/>
      <c r="S315" s="173"/>
      <c r="T315" s="200"/>
      <c r="AT315" s="17" t="s">
        <v>316</v>
      </c>
      <c r="AU315" s="17" t="s">
        <v>90</v>
      </c>
    </row>
    <row r="316" spans="2:65" s="1" customFormat="1" ht="6.95" customHeight="1" x14ac:dyDescent="0.2">
      <c r="B316" s="45"/>
      <c r="C316" s="46"/>
      <c r="D316" s="46"/>
      <c r="E316" s="46"/>
      <c r="F316" s="46"/>
      <c r="G316" s="46"/>
      <c r="H316" s="46"/>
      <c r="I316" s="46"/>
      <c r="J316" s="46"/>
      <c r="K316" s="46"/>
      <c r="L316" s="33"/>
    </row>
  </sheetData>
  <autoFilter ref="C128:K315" xr:uid="{00000000-0009-0000-0000-000029000000}"/>
  <mergeCells count="12">
    <mergeCell ref="E121:H121"/>
    <mergeCell ref="L2:V2"/>
    <mergeCell ref="E85:H85"/>
    <mergeCell ref="E87:H87"/>
    <mergeCell ref="E89:H89"/>
    <mergeCell ref="E117:H117"/>
    <mergeCell ref="E119:H119"/>
    <mergeCell ref="E7:H7"/>
    <mergeCell ref="E9:H9"/>
    <mergeCell ref="E11:H11"/>
    <mergeCell ref="E20:H20"/>
    <mergeCell ref="E29:H29"/>
  </mergeCells>
  <hyperlinks>
    <hyperlink ref="F133" r:id="rId1" xr:uid="{00000000-0004-0000-2900-000000000000}"/>
    <hyperlink ref="F138" r:id="rId2" xr:uid="{00000000-0004-0000-2900-000001000000}"/>
    <hyperlink ref="F142" r:id="rId3" xr:uid="{00000000-0004-0000-2900-000002000000}"/>
    <hyperlink ref="F147" r:id="rId4" xr:uid="{00000000-0004-0000-2900-000003000000}"/>
    <hyperlink ref="F150" r:id="rId5" xr:uid="{00000000-0004-0000-2900-000004000000}"/>
    <hyperlink ref="F153" r:id="rId6" xr:uid="{00000000-0004-0000-2900-000005000000}"/>
    <hyperlink ref="F155" r:id="rId7" xr:uid="{00000000-0004-0000-2900-000006000000}"/>
    <hyperlink ref="F157" r:id="rId8" xr:uid="{00000000-0004-0000-2900-000007000000}"/>
    <hyperlink ref="F159" r:id="rId9" xr:uid="{00000000-0004-0000-2900-000008000000}"/>
    <hyperlink ref="F163" r:id="rId10" xr:uid="{00000000-0004-0000-2900-000009000000}"/>
    <hyperlink ref="F165" r:id="rId11" xr:uid="{00000000-0004-0000-2900-00000A000000}"/>
    <hyperlink ref="F167" r:id="rId12" xr:uid="{00000000-0004-0000-2900-00000B000000}"/>
    <hyperlink ref="F169" r:id="rId13" xr:uid="{00000000-0004-0000-2900-00000C000000}"/>
    <hyperlink ref="F172" r:id="rId14" xr:uid="{00000000-0004-0000-2900-00000D000000}"/>
    <hyperlink ref="F175" r:id="rId15" xr:uid="{00000000-0004-0000-2900-00000E000000}"/>
    <hyperlink ref="F178" r:id="rId16" xr:uid="{00000000-0004-0000-2900-00000F000000}"/>
    <hyperlink ref="F182" r:id="rId17" xr:uid="{00000000-0004-0000-2900-000010000000}"/>
    <hyperlink ref="F184" r:id="rId18" xr:uid="{00000000-0004-0000-2900-000011000000}"/>
    <hyperlink ref="F187" r:id="rId19" xr:uid="{00000000-0004-0000-2900-000012000000}"/>
    <hyperlink ref="F189" r:id="rId20" xr:uid="{00000000-0004-0000-2900-000013000000}"/>
    <hyperlink ref="F193" r:id="rId21" xr:uid="{00000000-0004-0000-2900-000014000000}"/>
    <hyperlink ref="F196" r:id="rId22" xr:uid="{00000000-0004-0000-2900-000015000000}"/>
    <hyperlink ref="F199" r:id="rId23" xr:uid="{00000000-0004-0000-2900-000016000000}"/>
    <hyperlink ref="F202" r:id="rId24" xr:uid="{00000000-0004-0000-2900-000017000000}"/>
    <hyperlink ref="F209" r:id="rId25" xr:uid="{00000000-0004-0000-2900-000018000000}"/>
    <hyperlink ref="F212" r:id="rId26" xr:uid="{00000000-0004-0000-2900-000019000000}"/>
    <hyperlink ref="F215" r:id="rId27" xr:uid="{00000000-0004-0000-2900-00001A000000}"/>
    <hyperlink ref="F217" r:id="rId28" xr:uid="{00000000-0004-0000-2900-00001B000000}"/>
    <hyperlink ref="F220" r:id="rId29" xr:uid="{00000000-0004-0000-2900-00001C000000}"/>
    <hyperlink ref="F223" r:id="rId30" xr:uid="{00000000-0004-0000-2900-00001D000000}"/>
    <hyperlink ref="F229" r:id="rId31" xr:uid="{00000000-0004-0000-2900-00001E000000}"/>
    <hyperlink ref="F234" r:id="rId32" xr:uid="{00000000-0004-0000-2900-00001F000000}"/>
    <hyperlink ref="F237" r:id="rId33" xr:uid="{00000000-0004-0000-2900-000020000000}"/>
    <hyperlink ref="F241" r:id="rId34" xr:uid="{00000000-0004-0000-2900-000021000000}"/>
    <hyperlink ref="F245" r:id="rId35" xr:uid="{00000000-0004-0000-2900-000022000000}"/>
    <hyperlink ref="F249" r:id="rId36" xr:uid="{00000000-0004-0000-2900-000023000000}"/>
    <hyperlink ref="F253" r:id="rId37" xr:uid="{00000000-0004-0000-2900-000024000000}"/>
    <hyperlink ref="F315" r:id="rId38" xr:uid="{00000000-0004-0000-2900-000025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39"/>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B2:BM196"/>
  <sheetViews>
    <sheetView showGridLines="0" workbookViewId="0"/>
  </sheetViews>
  <sheetFormatPr defaultRowHeight="11.2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233" t="s">
        <v>5</v>
      </c>
      <c r="M2" s="234"/>
      <c r="N2" s="234"/>
      <c r="O2" s="234"/>
      <c r="P2" s="234"/>
      <c r="Q2" s="234"/>
      <c r="R2" s="234"/>
      <c r="S2" s="234"/>
      <c r="T2" s="234"/>
      <c r="U2" s="234"/>
      <c r="V2" s="234"/>
      <c r="AT2" s="17" t="s">
        <v>241</v>
      </c>
    </row>
    <row r="3" spans="2:46" ht="6.95" customHeight="1" x14ac:dyDescent="0.2">
      <c r="B3" s="18"/>
      <c r="C3" s="19"/>
      <c r="D3" s="19"/>
      <c r="E3" s="19"/>
      <c r="F3" s="19"/>
      <c r="G3" s="19"/>
      <c r="H3" s="19"/>
      <c r="I3" s="19"/>
      <c r="J3" s="19"/>
      <c r="K3" s="19"/>
      <c r="L3" s="20"/>
      <c r="AT3" s="17" t="s">
        <v>90</v>
      </c>
    </row>
    <row r="4" spans="2:46" ht="24.95" customHeight="1" x14ac:dyDescent="0.2">
      <c r="B4" s="20"/>
      <c r="D4" s="21" t="s">
        <v>275</v>
      </c>
      <c r="L4" s="20"/>
      <c r="M4" s="94" t="s">
        <v>10</v>
      </c>
      <c r="AT4" s="17" t="s">
        <v>3</v>
      </c>
    </row>
    <row r="5" spans="2:46" ht="6.95" customHeight="1" x14ac:dyDescent="0.2">
      <c r="B5" s="20"/>
      <c r="L5" s="20"/>
    </row>
    <row r="6" spans="2:46" ht="12" customHeight="1" x14ac:dyDescent="0.2">
      <c r="B6" s="20"/>
      <c r="D6" s="27" t="s">
        <v>16</v>
      </c>
      <c r="L6" s="20"/>
    </row>
    <row r="7" spans="2:46" ht="16.5" customHeight="1" x14ac:dyDescent="0.2">
      <c r="B7" s="20"/>
      <c r="E7" s="254" t="str">
        <f>'Rekapitulace stavby'!K6</f>
        <v>OBLASTNÍ NEMOCNICE JIČÍN PAVILON PSYCHIATRIE</v>
      </c>
      <c r="F7" s="255"/>
      <c r="G7" s="255"/>
      <c r="H7" s="255"/>
      <c r="L7" s="20"/>
    </row>
    <row r="8" spans="2:46" ht="12" customHeight="1" x14ac:dyDescent="0.2">
      <c r="B8" s="20"/>
      <c r="D8" s="27" t="s">
        <v>276</v>
      </c>
      <c r="L8" s="20"/>
    </row>
    <row r="9" spans="2:46" s="1" customFormat="1" ht="16.5" customHeight="1" x14ac:dyDescent="0.2">
      <c r="B9" s="33"/>
      <c r="E9" s="254" t="s">
        <v>9957</v>
      </c>
      <c r="F9" s="253"/>
      <c r="G9" s="253"/>
      <c r="H9" s="253"/>
      <c r="L9" s="33"/>
    </row>
    <row r="10" spans="2:46" s="1" customFormat="1" ht="12" customHeight="1" x14ac:dyDescent="0.2">
      <c r="B10" s="33"/>
      <c r="D10" s="27" t="s">
        <v>278</v>
      </c>
      <c r="L10" s="33"/>
    </row>
    <row r="11" spans="2:46" s="1" customFormat="1" ht="16.5" customHeight="1" x14ac:dyDescent="0.2">
      <c r="B11" s="33"/>
      <c r="E11" s="220" t="s">
        <v>10165</v>
      </c>
      <c r="F11" s="253"/>
      <c r="G11" s="253"/>
      <c r="H11" s="253"/>
      <c r="L11" s="33"/>
    </row>
    <row r="12" spans="2:46" s="1" customFormat="1" x14ac:dyDescent="0.2">
      <c r="B12" s="33"/>
      <c r="L12" s="33"/>
    </row>
    <row r="13" spans="2:46" s="1" customFormat="1" ht="12" customHeight="1" x14ac:dyDescent="0.2">
      <c r="B13" s="33"/>
      <c r="D13" s="27" t="s">
        <v>18</v>
      </c>
      <c r="F13" s="25" t="s">
        <v>1</v>
      </c>
      <c r="I13" s="27" t="s">
        <v>20</v>
      </c>
      <c r="J13" s="25" t="s">
        <v>1</v>
      </c>
      <c r="L13" s="33"/>
    </row>
    <row r="14" spans="2:46" s="1" customFormat="1" ht="12" customHeight="1" x14ac:dyDescent="0.2">
      <c r="B14" s="33"/>
      <c r="D14" s="27" t="s">
        <v>22</v>
      </c>
      <c r="F14" s="25" t="s">
        <v>23</v>
      </c>
      <c r="I14" s="27" t="s">
        <v>24</v>
      </c>
      <c r="J14" s="53">
        <f>'Rekapitulace stavby'!AN8</f>
        <v>45961</v>
      </c>
      <c r="L14" s="33"/>
    </row>
    <row r="15" spans="2:46" s="1" customFormat="1" ht="10.9" customHeight="1" x14ac:dyDescent="0.2">
      <c r="B15" s="33"/>
      <c r="L15" s="33"/>
    </row>
    <row r="16" spans="2:46" s="1" customFormat="1" ht="12" customHeight="1" x14ac:dyDescent="0.2">
      <c r="B16" s="33"/>
      <c r="D16" s="27" t="s">
        <v>29</v>
      </c>
      <c r="I16" s="27" t="s">
        <v>30</v>
      </c>
      <c r="J16" s="25" t="str">
        <f>IF('Rekapitulace stavby'!AN10="","",'Rekapitulace stavby'!AN10)</f>
        <v/>
      </c>
      <c r="L16" s="33"/>
    </row>
    <row r="17" spans="2:12" s="1" customFormat="1" ht="18" customHeight="1" x14ac:dyDescent="0.2">
      <c r="B17" s="33"/>
      <c r="E17" s="25" t="str">
        <f>IF('Rekapitulace stavby'!E11="","",'Rekapitulace stavby'!E11)</f>
        <v>KRÁLOVÉHRADECKÝ KRAJ</v>
      </c>
      <c r="I17" s="27" t="s">
        <v>32</v>
      </c>
      <c r="J17" s="25" t="str">
        <f>IF('Rekapitulace stavby'!AN11="","",'Rekapitulace stavby'!AN11)</f>
        <v/>
      </c>
      <c r="L17" s="33"/>
    </row>
    <row r="18" spans="2:12" s="1" customFormat="1" ht="6.95" customHeight="1" x14ac:dyDescent="0.2">
      <c r="B18" s="33"/>
      <c r="L18" s="33"/>
    </row>
    <row r="19" spans="2:12" s="1" customFormat="1" ht="12" customHeight="1" x14ac:dyDescent="0.2">
      <c r="B19" s="33"/>
      <c r="D19" s="27" t="s">
        <v>33</v>
      </c>
      <c r="I19" s="27" t="s">
        <v>30</v>
      </c>
      <c r="J19" s="28" t="str">
        <f>'Rekapitulace stavby'!AN13</f>
        <v>Vyplň údaj</v>
      </c>
      <c r="L19" s="33"/>
    </row>
    <row r="20" spans="2:12" s="1" customFormat="1" ht="18" customHeight="1" x14ac:dyDescent="0.2">
      <c r="B20" s="33"/>
      <c r="E20" s="256" t="str">
        <f>'Rekapitulace stavby'!E14</f>
        <v>Vyplň údaj</v>
      </c>
      <c r="F20" s="242"/>
      <c r="G20" s="242"/>
      <c r="H20" s="242"/>
      <c r="I20" s="27" t="s">
        <v>32</v>
      </c>
      <c r="J20" s="28" t="str">
        <f>'Rekapitulace stavby'!AN14</f>
        <v>Vyplň údaj</v>
      </c>
      <c r="L20" s="33"/>
    </row>
    <row r="21" spans="2:12" s="1" customFormat="1" ht="6.95" customHeight="1" x14ac:dyDescent="0.2">
      <c r="B21" s="33"/>
      <c r="L21" s="33"/>
    </row>
    <row r="22" spans="2:12" s="1" customFormat="1" ht="12" customHeight="1" x14ac:dyDescent="0.2">
      <c r="B22" s="33"/>
      <c r="D22" s="27" t="s">
        <v>35</v>
      </c>
      <c r="I22" s="27" t="s">
        <v>30</v>
      </c>
      <c r="J22" s="25" t="str">
        <f>IF('Rekapitulace stavby'!AN16="","",'Rekapitulace stavby'!AN16)</f>
        <v/>
      </c>
      <c r="L22" s="33"/>
    </row>
    <row r="23" spans="2:12" s="1" customFormat="1" ht="18" customHeight="1" x14ac:dyDescent="0.2">
      <c r="B23" s="33"/>
      <c r="E23" s="25" t="str">
        <f>IF('Rekapitulace stavby'!E17="","",'Rekapitulace stavby'!E17)</f>
        <v>KANIA a.s.</v>
      </c>
      <c r="I23" s="27" t="s">
        <v>32</v>
      </c>
      <c r="J23" s="25" t="str">
        <f>IF('Rekapitulace stavby'!AN17="","",'Rekapitulace stavby'!AN17)</f>
        <v/>
      </c>
      <c r="L23" s="33"/>
    </row>
    <row r="24" spans="2:12" s="1" customFormat="1" ht="6.95" customHeight="1" x14ac:dyDescent="0.2">
      <c r="B24" s="33"/>
      <c r="L24" s="33"/>
    </row>
    <row r="25" spans="2:12" s="1" customFormat="1" ht="12" customHeight="1" x14ac:dyDescent="0.2">
      <c r="B25" s="33"/>
      <c r="D25" s="27" t="s">
        <v>38</v>
      </c>
      <c r="I25" s="27" t="s">
        <v>30</v>
      </c>
      <c r="J25" s="25" t="str">
        <f>IF('Rekapitulace stavby'!AN19="","",'Rekapitulace stavby'!AN19)</f>
        <v/>
      </c>
      <c r="L25" s="33"/>
    </row>
    <row r="26" spans="2:12" s="1" customFormat="1" ht="18" customHeight="1" x14ac:dyDescent="0.2">
      <c r="B26" s="33"/>
      <c r="E26" s="25" t="str">
        <f>IF('Rekapitulace stavby'!E20="","",'Rekapitulace stavby'!E20)</f>
        <v xml:space="preserve"> </v>
      </c>
      <c r="I26" s="27" t="s">
        <v>32</v>
      </c>
      <c r="J26" s="25" t="str">
        <f>IF('Rekapitulace stavby'!AN20="","",'Rekapitulace stavby'!AN20)</f>
        <v/>
      </c>
      <c r="L26" s="33"/>
    </row>
    <row r="27" spans="2:12" s="1" customFormat="1" ht="6.95" customHeight="1" x14ac:dyDescent="0.2">
      <c r="B27" s="33"/>
      <c r="L27" s="33"/>
    </row>
    <row r="28" spans="2:12" s="1" customFormat="1" ht="12" customHeight="1" x14ac:dyDescent="0.2">
      <c r="B28" s="33"/>
      <c r="D28" s="27" t="s">
        <v>39</v>
      </c>
      <c r="L28" s="33"/>
    </row>
    <row r="29" spans="2:12" s="7" customFormat="1" ht="16.5" customHeight="1" x14ac:dyDescent="0.2">
      <c r="B29" s="95"/>
      <c r="E29" s="246" t="s">
        <v>1</v>
      </c>
      <c r="F29" s="246"/>
      <c r="G29" s="246"/>
      <c r="H29" s="246"/>
      <c r="L29" s="95"/>
    </row>
    <row r="30" spans="2:12" s="1" customFormat="1" ht="6.95" customHeight="1" x14ac:dyDescent="0.2">
      <c r="B30" s="33"/>
      <c r="L30" s="33"/>
    </row>
    <row r="31" spans="2:12" s="1" customFormat="1" ht="6.95" customHeight="1" x14ac:dyDescent="0.2">
      <c r="B31" s="33"/>
      <c r="D31" s="54"/>
      <c r="E31" s="54"/>
      <c r="F31" s="54"/>
      <c r="G31" s="54"/>
      <c r="H31" s="54"/>
      <c r="I31" s="54"/>
      <c r="J31" s="54"/>
      <c r="K31" s="54"/>
      <c r="L31" s="33"/>
    </row>
    <row r="32" spans="2:12" s="1" customFormat="1" ht="25.35" customHeight="1" x14ac:dyDescent="0.2">
      <c r="B32" s="33"/>
      <c r="D32" s="96" t="s">
        <v>41</v>
      </c>
      <c r="J32" s="67">
        <f>ROUND(J128, 2)</f>
        <v>0</v>
      </c>
      <c r="L32" s="33"/>
    </row>
    <row r="33" spans="2:12" s="1" customFormat="1" ht="6.95" customHeight="1" x14ac:dyDescent="0.2">
      <c r="B33" s="33"/>
      <c r="D33" s="54"/>
      <c r="E33" s="54"/>
      <c r="F33" s="54"/>
      <c r="G33" s="54"/>
      <c r="H33" s="54"/>
      <c r="I33" s="54"/>
      <c r="J33" s="54"/>
      <c r="K33" s="54"/>
      <c r="L33" s="33"/>
    </row>
    <row r="34" spans="2:12" s="1" customFormat="1" ht="14.45" customHeight="1" x14ac:dyDescent="0.2">
      <c r="B34" s="33"/>
      <c r="F34" s="36" t="s">
        <v>43</v>
      </c>
      <c r="I34" s="36" t="s">
        <v>42</v>
      </c>
      <c r="J34" s="36" t="s">
        <v>44</v>
      </c>
      <c r="L34" s="33"/>
    </row>
    <row r="35" spans="2:12" s="1" customFormat="1" ht="14.45" customHeight="1" x14ac:dyDescent="0.2">
      <c r="B35" s="33"/>
      <c r="D35" s="56" t="s">
        <v>45</v>
      </c>
      <c r="E35" s="27" t="s">
        <v>46</v>
      </c>
      <c r="F35" s="87">
        <f>ROUND((SUM(BE128:BE195)),  2)</f>
        <v>0</v>
      </c>
      <c r="I35" s="97">
        <v>0.21</v>
      </c>
      <c r="J35" s="87">
        <f>ROUND(((SUM(BE128:BE195))*I35),  2)</f>
        <v>0</v>
      </c>
      <c r="L35" s="33"/>
    </row>
    <row r="36" spans="2:12" s="1" customFormat="1" ht="14.45" customHeight="1" x14ac:dyDescent="0.2">
      <c r="B36" s="33"/>
      <c r="E36" s="27" t="s">
        <v>47</v>
      </c>
      <c r="F36" s="87">
        <f>ROUND((SUM(BF128:BF195)),  2)</f>
        <v>0</v>
      </c>
      <c r="I36" s="97">
        <v>0.12</v>
      </c>
      <c r="J36" s="87">
        <f>ROUND(((SUM(BF128:BF195))*I36),  2)</f>
        <v>0</v>
      </c>
      <c r="L36" s="33"/>
    </row>
    <row r="37" spans="2:12" s="1" customFormat="1" ht="14.45" hidden="1" customHeight="1" x14ac:dyDescent="0.2">
      <c r="B37" s="33"/>
      <c r="E37" s="27" t="s">
        <v>48</v>
      </c>
      <c r="F37" s="87">
        <f>ROUND((SUM(BG128:BG195)),  2)</f>
        <v>0</v>
      </c>
      <c r="I37" s="97">
        <v>0.21</v>
      </c>
      <c r="J37" s="87">
        <f>0</f>
        <v>0</v>
      </c>
      <c r="L37" s="33"/>
    </row>
    <row r="38" spans="2:12" s="1" customFormat="1" ht="14.45" hidden="1" customHeight="1" x14ac:dyDescent="0.2">
      <c r="B38" s="33"/>
      <c r="E38" s="27" t="s">
        <v>49</v>
      </c>
      <c r="F38" s="87">
        <f>ROUND((SUM(BH128:BH195)),  2)</f>
        <v>0</v>
      </c>
      <c r="I38" s="97">
        <v>0.12</v>
      </c>
      <c r="J38" s="87">
        <f>0</f>
        <v>0</v>
      </c>
      <c r="L38" s="33"/>
    </row>
    <row r="39" spans="2:12" s="1" customFormat="1" ht="14.45" hidden="1" customHeight="1" x14ac:dyDescent="0.2">
      <c r="B39" s="33"/>
      <c r="E39" s="27" t="s">
        <v>50</v>
      </c>
      <c r="F39" s="87">
        <f>ROUND((SUM(BI128:BI195)),  2)</f>
        <v>0</v>
      </c>
      <c r="I39" s="97">
        <v>0</v>
      </c>
      <c r="J39" s="87">
        <f>0</f>
        <v>0</v>
      </c>
      <c r="L39" s="33"/>
    </row>
    <row r="40" spans="2:12" s="1" customFormat="1" ht="6.95" customHeight="1" x14ac:dyDescent="0.2">
      <c r="B40" s="33"/>
      <c r="L40" s="33"/>
    </row>
    <row r="41" spans="2:12" s="1" customFormat="1" ht="25.35" customHeight="1" x14ac:dyDescent="0.2">
      <c r="B41" s="33"/>
      <c r="C41" s="98"/>
      <c r="D41" s="99" t="s">
        <v>51</v>
      </c>
      <c r="E41" s="58"/>
      <c r="F41" s="58"/>
      <c r="G41" s="100" t="s">
        <v>52</v>
      </c>
      <c r="H41" s="101" t="s">
        <v>53</v>
      </c>
      <c r="I41" s="58"/>
      <c r="J41" s="102">
        <f>SUM(J32:J39)</f>
        <v>0</v>
      </c>
      <c r="K41" s="103"/>
      <c r="L41" s="33"/>
    </row>
    <row r="42" spans="2:12" s="1" customFormat="1" ht="14.45" customHeight="1" x14ac:dyDescent="0.2">
      <c r="B42" s="33"/>
      <c r="L42" s="33"/>
    </row>
    <row r="43" spans="2:12" ht="14.45" customHeight="1" x14ac:dyDescent="0.2">
      <c r="B43" s="20"/>
      <c r="L43" s="20"/>
    </row>
    <row r="44" spans="2:12" ht="14.45" customHeight="1" x14ac:dyDescent="0.2">
      <c r="B44" s="20"/>
      <c r="L44" s="20"/>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33"/>
      <c r="D50" s="42" t="s">
        <v>54</v>
      </c>
      <c r="E50" s="43"/>
      <c r="F50" s="43"/>
      <c r="G50" s="42" t="s">
        <v>55</v>
      </c>
      <c r="H50" s="43"/>
      <c r="I50" s="43"/>
      <c r="J50" s="43"/>
      <c r="K50" s="43"/>
      <c r="L50" s="33"/>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2.75" x14ac:dyDescent="0.2">
      <c r="B61" s="33"/>
      <c r="D61" s="44" t="s">
        <v>56</v>
      </c>
      <c r="E61" s="35"/>
      <c r="F61" s="104" t="s">
        <v>57</v>
      </c>
      <c r="G61" s="44" t="s">
        <v>56</v>
      </c>
      <c r="H61" s="35"/>
      <c r="I61" s="35"/>
      <c r="J61" s="105" t="s">
        <v>57</v>
      </c>
      <c r="K61" s="35"/>
      <c r="L61" s="33"/>
    </row>
    <row r="62" spans="2:12" x14ac:dyDescent="0.2">
      <c r="B62" s="20"/>
      <c r="L62" s="20"/>
    </row>
    <row r="63" spans="2:12" x14ac:dyDescent="0.2">
      <c r="B63" s="20"/>
      <c r="L63" s="20"/>
    </row>
    <row r="64" spans="2:12" x14ac:dyDescent="0.2">
      <c r="B64" s="20"/>
      <c r="L64" s="20"/>
    </row>
    <row r="65" spans="2:12" s="1" customFormat="1" ht="12.75" x14ac:dyDescent="0.2">
      <c r="B65" s="33"/>
      <c r="D65" s="42" t="s">
        <v>58</v>
      </c>
      <c r="E65" s="43"/>
      <c r="F65" s="43"/>
      <c r="G65" s="42" t="s">
        <v>59</v>
      </c>
      <c r="H65" s="43"/>
      <c r="I65" s="43"/>
      <c r="J65" s="43"/>
      <c r="K65" s="43"/>
      <c r="L65" s="33"/>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2.75" x14ac:dyDescent="0.2">
      <c r="B76" s="33"/>
      <c r="D76" s="44" t="s">
        <v>56</v>
      </c>
      <c r="E76" s="35"/>
      <c r="F76" s="104" t="s">
        <v>57</v>
      </c>
      <c r="G76" s="44" t="s">
        <v>56</v>
      </c>
      <c r="H76" s="35"/>
      <c r="I76" s="35"/>
      <c r="J76" s="105" t="s">
        <v>57</v>
      </c>
      <c r="K76" s="35"/>
      <c r="L76" s="33"/>
    </row>
    <row r="77" spans="2:12" s="1" customFormat="1" ht="14.45" customHeight="1" x14ac:dyDescent="0.2">
      <c r="B77" s="45"/>
      <c r="C77" s="46"/>
      <c r="D77" s="46"/>
      <c r="E77" s="46"/>
      <c r="F77" s="46"/>
      <c r="G77" s="46"/>
      <c r="H77" s="46"/>
      <c r="I77" s="46"/>
      <c r="J77" s="46"/>
      <c r="K77" s="46"/>
      <c r="L77" s="33"/>
    </row>
    <row r="81" spans="2:12" s="1" customFormat="1" ht="6.95" customHeight="1" x14ac:dyDescent="0.2">
      <c r="B81" s="47"/>
      <c r="C81" s="48"/>
      <c r="D81" s="48"/>
      <c r="E81" s="48"/>
      <c r="F81" s="48"/>
      <c r="G81" s="48"/>
      <c r="H81" s="48"/>
      <c r="I81" s="48"/>
      <c r="J81" s="48"/>
      <c r="K81" s="48"/>
      <c r="L81" s="33"/>
    </row>
    <row r="82" spans="2:12" s="1" customFormat="1" ht="24.95" customHeight="1" x14ac:dyDescent="0.2">
      <c r="B82" s="33"/>
      <c r="C82" s="21" t="s">
        <v>280</v>
      </c>
      <c r="L82" s="33"/>
    </row>
    <row r="83" spans="2:12" s="1" customFormat="1" ht="6.95" customHeight="1" x14ac:dyDescent="0.2">
      <c r="B83" s="33"/>
      <c r="L83" s="33"/>
    </row>
    <row r="84" spans="2:12" s="1" customFormat="1" ht="12" customHeight="1" x14ac:dyDescent="0.2">
      <c r="B84" s="33"/>
      <c r="C84" s="27" t="s">
        <v>16</v>
      </c>
      <c r="L84" s="33"/>
    </row>
    <row r="85" spans="2:12" s="1" customFormat="1" ht="16.5" customHeight="1" x14ac:dyDescent="0.2">
      <c r="B85" s="33"/>
      <c r="E85" s="254" t="str">
        <f>E7</f>
        <v>OBLASTNÍ NEMOCNICE JIČÍN PAVILON PSYCHIATRIE</v>
      </c>
      <c r="F85" s="255"/>
      <c r="G85" s="255"/>
      <c r="H85" s="255"/>
      <c r="L85" s="33"/>
    </row>
    <row r="86" spans="2:12" ht="12" customHeight="1" x14ac:dyDescent="0.2">
      <c r="B86" s="20"/>
      <c r="C86" s="27" t="s">
        <v>276</v>
      </c>
      <c r="L86" s="20"/>
    </row>
    <row r="87" spans="2:12" s="1" customFormat="1" ht="16.5" customHeight="1" x14ac:dyDescent="0.2">
      <c r="B87" s="33"/>
      <c r="E87" s="254" t="s">
        <v>9957</v>
      </c>
      <c r="F87" s="253"/>
      <c r="G87" s="253"/>
      <c r="H87" s="253"/>
      <c r="L87" s="33"/>
    </row>
    <row r="88" spans="2:12" s="1" customFormat="1" ht="12" customHeight="1" x14ac:dyDescent="0.2">
      <c r="B88" s="33"/>
      <c r="C88" s="27" t="s">
        <v>278</v>
      </c>
      <c r="L88" s="33"/>
    </row>
    <row r="89" spans="2:12" s="1" customFormat="1" ht="16.5" customHeight="1" x14ac:dyDescent="0.2">
      <c r="B89" s="33"/>
      <c r="E89" s="220" t="str">
        <f>E11</f>
        <v>D.2-IO 02b - Opěrné stěny</v>
      </c>
      <c r="F89" s="253"/>
      <c r="G89" s="253"/>
      <c r="H89" s="253"/>
      <c r="L89" s="33"/>
    </row>
    <row r="90" spans="2:12" s="1" customFormat="1" ht="6.95" customHeight="1" x14ac:dyDescent="0.2">
      <c r="B90" s="33"/>
      <c r="L90" s="33"/>
    </row>
    <row r="91" spans="2:12" s="1" customFormat="1" ht="12" customHeight="1" x14ac:dyDescent="0.2">
      <c r="B91" s="33"/>
      <c r="C91" s="27" t="s">
        <v>22</v>
      </c>
      <c r="F91" s="25" t="str">
        <f>F14</f>
        <v xml:space="preserve"> </v>
      </c>
      <c r="I91" s="27" t="s">
        <v>24</v>
      </c>
      <c r="J91" s="53">
        <f>IF(J14="","",J14)</f>
        <v>45961</v>
      </c>
      <c r="L91" s="33"/>
    </row>
    <row r="92" spans="2:12" s="1" customFormat="1" ht="6.95" customHeight="1" x14ac:dyDescent="0.2">
      <c r="B92" s="33"/>
      <c r="L92" s="33"/>
    </row>
    <row r="93" spans="2:12" s="1" customFormat="1" ht="15.2" customHeight="1" x14ac:dyDescent="0.2">
      <c r="B93" s="33"/>
      <c r="C93" s="27" t="s">
        <v>29</v>
      </c>
      <c r="F93" s="25" t="str">
        <f>E17</f>
        <v>KRÁLOVÉHRADECKÝ KRAJ</v>
      </c>
      <c r="I93" s="27" t="s">
        <v>35</v>
      </c>
      <c r="J93" s="31" t="str">
        <f>E23</f>
        <v>KANIA a.s.</v>
      </c>
      <c r="L93" s="33"/>
    </row>
    <row r="94" spans="2:12" s="1" customFormat="1" ht="15.2" customHeight="1" x14ac:dyDescent="0.2">
      <c r="B94" s="33"/>
      <c r="C94" s="27" t="s">
        <v>33</v>
      </c>
      <c r="F94" s="25" t="str">
        <f>IF(E20="","",E20)</f>
        <v>Vyplň údaj</v>
      </c>
      <c r="I94" s="27" t="s">
        <v>38</v>
      </c>
      <c r="J94" s="31" t="str">
        <f>E26</f>
        <v xml:space="preserve"> </v>
      </c>
      <c r="L94" s="33"/>
    </row>
    <row r="95" spans="2:12" s="1" customFormat="1" ht="10.35" customHeight="1" x14ac:dyDescent="0.2">
      <c r="B95" s="33"/>
      <c r="L95" s="33"/>
    </row>
    <row r="96" spans="2:12" s="1" customFormat="1" ht="29.25" customHeight="1" x14ac:dyDescent="0.2">
      <c r="B96" s="33"/>
      <c r="C96" s="106" t="s">
        <v>281</v>
      </c>
      <c r="D96" s="98"/>
      <c r="E96" s="98"/>
      <c r="F96" s="98"/>
      <c r="G96" s="98"/>
      <c r="H96" s="98"/>
      <c r="I96" s="98"/>
      <c r="J96" s="107" t="s">
        <v>282</v>
      </c>
      <c r="K96" s="98"/>
      <c r="L96" s="33"/>
    </row>
    <row r="97" spans="2:47" s="1" customFormat="1" ht="10.35" customHeight="1" x14ac:dyDescent="0.2">
      <c r="B97" s="33"/>
      <c r="L97" s="33"/>
    </row>
    <row r="98" spans="2:47" s="1" customFormat="1" ht="22.9" customHeight="1" x14ac:dyDescent="0.2">
      <c r="B98" s="33"/>
      <c r="C98" s="108" t="s">
        <v>283</v>
      </c>
      <c r="J98" s="67">
        <f>J128</f>
        <v>0</v>
      </c>
      <c r="L98" s="33"/>
      <c r="AU98" s="17" t="s">
        <v>284</v>
      </c>
    </row>
    <row r="99" spans="2:47" s="8" customFormat="1" ht="24.95" customHeight="1" x14ac:dyDescent="0.2">
      <c r="B99" s="109"/>
      <c r="D99" s="110" t="s">
        <v>285</v>
      </c>
      <c r="E99" s="111"/>
      <c r="F99" s="111"/>
      <c r="G99" s="111"/>
      <c r="H99" s="111"/>
      <c r="I99" s="111"/>
      <c r="J99" s="112">
        <f>J129</f>
        <v>0</v>
      </c>
      <c r="L99" s="109"/>
    </row>
    <row r="100" spans="2:47" s="9" customFormat="1" ht="19.899999999999999" customHeight="1" x14ac:dyDescent="0.2">
      <c r="B100" s="113"/>
      <c r="D100" s="114" t="s">
        <v>286</v>
      </c>
      <c r="E100" s="115"/>
      <c r="F100" s="115"/>
      <c r="G100" s="115"/>
      <c r="H100" s="115"/>
      <c r="I100" s="115"/>
      <c r="J100" s="116">
        <f>J130</f>
        <v>0</v>
      </c>
      <c r="L100" s="113"/>
    </row>
    <row r="101" spans="2:47" s="9" customFormat="1" ht="19.899999999999999" customHeight="1" x14ac:dyDescent="0.2">
      <c r="B101" s="113"/>
      <c r="D101" s="114" t="s">
        <v>595</v>
      </c>
      <c r="E101" s="115"/>
      <c r="F101" s="115"/>
      <c r="G101" s="115"/>
      <c r="H101" s="115"/>
      <c r="I101" s="115"/>
      <c r="J101" s="116">
        <f>J154</f>
        <v>0</v>
      </c>
      <c r="L101" s="113"/>
    </row>
    <row r="102" spans="2:47" s="9" customFormat="1" ht="19.899999999999999" customHeight="1" x14ac:dyDescent="0.2">
      <c r="B102" s="113"/>
      <c r="D102" s="114" t="s">
        <v>596</v>
      </c>
      <c r="E102" s="115"/>
      <c r="F102" s="115"/>
      <c r="G102" s="115"/>
      <c r="H102" s="115"/>
      <c r="I102" s="115"/>
      <c r="J102" s="116">
        <f>J174</f>
        <v>0</v>
      </c>
      <c r="L102" s="113"/>
    </row>
    <row r="103" spans="2:47" s="9" customFormat="1" ht="19.899999999999999" customHeight="1" x14ac:dyDescent="0.2">
      <c r="B103" s="113"/>
      <c r="D103" s="114" t="s">
        <v>599</v>
      </c>
      <c r="E103" s="115"/>
      <c r="F103" s="115"/>
      <c r="G103" s="115"/>
      <c r="H103" s="115"/>
      <c r="I103" s="115"/>
      <c r="J103" s="116">
        <f>J179</f>
        <v>0</v>
      </c>
      <c r="L103" s="113"/>
    </row>
    <row r="104" spans="2:47" s="8" customFormat="1" ht="24.95" customHeight="1" x14ac:dyDescent="0.2">
      <c r="B104" s="109"/>
      <c r="D104" s="110" t="s">
        <v>600</v>
      </c>
      <c r="E104" s="111"/>
      <c r="F104" s="111"/>
      <c r="G104" s="111"/>
      <c r="H104" s="111"/>
      <c r="I104" s="111"/>
      <c r="J104" s="112">
        <f>J182</f>
        <v>0</v>
      </c>
      <c r="L104" s="109"/>
    </row>
    <row r="105" spans="2:47" s="9" customFormat="1" ht="19.899999999999999" customHeight="1" x14ac:dyDescent="0.2">
      <c r="B105" s="113"/>
      <c r="D105" s="114" t="s">
        <v>601</v>
      </c>
      <c r="E105" s="115"/>
      <c r="F105" s="115"/>
      <c r="G105" s="115"/>
      <c r="H105" s="115"/>
      <c r="I105" s="115"/>
      <c r="J105" s="116">
        <f>J183</f>
        <v>0</v>
      </c>
      <c r="L105" s="113"/>
    </row>
    <row r="106" spans="2:47" s="9" customFormat="1" ht="19.899999999999999" customHeight="1" x14ac:dyDescent="0.2">
      <c r="B106" s="113"/>
      <c r="D106" s="114" t="s">
        <v>603</v>
      </c>
      <c r="E106" s="115"/>
      <c r="F106" s="115"/>
      <c r="G106" s="115"/>
      <c r="H106" s="115"/>
      <c r="I106" s="115"/>
      <c r="J106" s="116">
        <f>J193</f>
        <v>0</v>
      </c>
      <c r="L106" s="113"/>
    </row>
    <row r="107" spans="2:47" s="1" customFormat="1" ht="21.75" customHeight="1" x14ac:dyDescent="0.2">
      <c r="B107" s="33"/>
      <c r="L107" s="33"/>
    </row>
    <row r="108" spans="2:47" s="1" customFormat="1" ht="6.95" customHeight="1" x14ac:dyDescent="0.2">
      <c r="B108" s="45"/>
      <c r="C108" s="46"/>
      <c r="D108" s="46"/>
      <c r="E108" s="46"/>
      <c r="F108" s="46"/>
      <c r="G108" s="46"/>
      <c r="H108" s="46"/>
      <c r="I108" s="46"/>
      <c r="J108" s="46"/>
      <c r="K108" s="46"/>
      <c r="L108" s="33"/>
    </row>
    <row r="112" spans="2:47" s="1" customFormat="1" ht="6.95" customHeight="1" x14ac:dyDescent="0.2">
      <c r="B112" s="47"/>
      <c r="C112" s="48"/>
      <c r="D112" s="48"/>
      <c r="E112" s="48"/>
      <c r="F112" s="48"/>
      <c r="G112" s="48"/>
      <c r="H112" s="48"/>
      <c r="I112" s="48"/>
      <c r="J112" s="48"/>
      <c r="K112" s="48"/>
      <c r="L112" s="33"/>
    </row>
    <row r="113" spans="2:63" s="1" customFormat="1" ht="24.95" customHeight="1" x14ac:dyDescent="0.2">
      <c r="B113" s="33"/>
      <c r="C113" s="21" t="s">
        <v>294</v>
      </c>
      <c r="L113" s="33"/>
    </row>
    <row r="114" spans="2:63" s="1" customFormat="1" ht="6.95" customHeight="1" x14ac:dyDescent="0.2">
      <c r="B114" s="33"/>
      <c r="L114" s="33"/>
    </row>
    <row r="115" spans="2:63" s="1" customFormat="1" ht="12" customHeight="1" x14ac:dyDescent="0.2">
      <c r="B115" s="33"/>
      <c r="C115" s="27" t="s">
        <v>16</v>
      </c>
      <c r="L115" s="33"/>
    </row>
    <row r="116" spans="2:63" s="1" customFormat="1" ht="16.5" customHeight="1" x14ac:dyDescent="0.2">
      <c r="B116" s="33"/>
      <c r="E116" s="254" t="str">
        <f>E7</f>
        <v>OBLASTNÍ NEMOCNICE JIČÍN PAVILON PSYCHIATRIE</v>
      </c>
      <c r="F116" s="255"/>
      <c r="G116" s="255"/>
      <c r="H116" s="255"/>
      <c r="L116" s="33"/>
    </row>
    <row r="117" spans="2:63" ht="12" customHeight="1" x14ac:dyDescent="0.2">
      <c r="B117" s="20"/>
      <c r="C117" s="27" t="s">
        <v>276</v>
      </c>
      <c r="L117" s="20"/>
    </row>
    <row r="118" spans="2:63" s="1" customFormat="1" ht="16.5" customHeight="1" x14ac:dyDescent="0.2">
      <c r="B118" s="33"/>
      <c r="E118" s="254" t="s">
        <v>9957</v>
      </c>
      <c r="F118" s="253"/>
      <c r="G118" s="253"/>
      <c r="H118" s="253"/>
      <c r="L118" s="33"/>
    </row>
    <row r="119" spans="2:63" s="1" customFormat="1" ht="12" customHeight="1" x14ac:dyDescent="0.2">
      <c r="B119" s="33"/>
      <c r="C119" s="27" t="s">
        <v>278</v>
      </c>
      <c r="L119" s="33"/>
    </row>
    <row r="120" spans="2:63" s="1" customFormat="1" ht="16.5" customHeight="1" x14ac:dyDescent="0.2">
      <c r="B120" s="33"/>
      <c r="E120" s="220" t="str">
        <f>E11</f>
        <v>D.2-IO 02b - Opěrné stěny</v>
      </c>
      <c r="F120" s="253"/>
      <c r="G120" s="253"/>
      <c r="H120" s="253"/>
      <c r="L120" s="33"/>
    </row>
    <row r="121" spans="2:63" s="1" customFormat="1" ht="6.95" customHeight="1" x14ac:dyDescent="0.2">
      <c r="B121" s="33"/>
      <c r="L121" s="33"/>
    </row>
    <row r="122" spans="2:63" s="1" customFormat="1" ht="12" customHeight="1" x14ac:dyDescent="0.2">
      <c r="B122" s="33"/>
      <c r="C122" s="27" t="s">
        <v>22</v>
      </c>
      <c r="F122" s="25" t="str">
        <f>F14</f>
        <v xml:space="preserve"> </v>
      </c>
      <c r="I122" s="27" t="s">
        <v>24</v>
      </c>
      <c r="J122" s="53">
        <f>IF(J14="","",J14)</f>
        <v>45961</v>
      </c>
      <c r="L122" s="33"/>
    </row>
    <row r="123" spans="2:63" s="1" customFormat="1" ht="6.95" customHeight="1" x14ac:dyDescent="0.2">
      <c r="B123" s="33"/>
      <c r="L123" s="33"/>
    </row>
    <row r="124" spans="2:63" s="1" customFormat="1" ht="15.2" customHeight="1" x14ac:dyDescent="0.2">
      <c r="B124" s="33"/>
      <c r="C124" s="27" t="s">
        <v>29</v>
      </c>
      <c r="F124" s="25" t="str">
        <f>E17</f>
        <v>KRÁLOVÉHRADECKÝ KRAJ</v>
      </c>
      <c r="I124" s="27" t="s">
        <v>35</v>
      </c>
      <c r="J124" s="31" t="str">
        <f>E23</f>
        <v>KANIA a.s.</v>
      </c>
      <c r="L124" s="33"/>
    </row>
    <row r="125" spans="2:63" s="1" customFormat="1" ht="15.2" customHeight="1" x14ac:dyDescent="0.2">
      <c r="B125" s="33"/>
      <c r="C125" s="27" t="s">
        <v>33</v>
      </c>
      <c r="F125" s="25" t="str">
        <f>IF(E20="","",E20)</f>
        <v>Vyplň údaj</v>
      </c>
      <c r="I125" s="27" t="s">
        <v>38</v>
      </c>
      <c r="J125" s="31" t="str">
        <f>E26</f>
        <v xml:space="preserve"> </v>
      </c>
      <c r="L125" s="33"/>
    </row>
    <row r="126" spans="2:63" s="1" customFormat="1" ht="10.35" customHeight="1" x14ac:dyDescent="0.2">
      <c r="B126" s="33"/>
      <c r="L126" s="33"/>
    </row>
    <row r="127" spans="2:63" s="10" customFormat="1" ht="29.25" customHeight="1" x14ac:dyDescent="0.2">
      <c r="B127" s="117"/>
      <c r="C127" s="118" t="s">
        <v>295</v>
      </c>
      <c r="D127" s="119" t="s">
        <v>66</v>
      </c>
      <c r="E127" s="119" t="s">
        <v>62</v>
      </c>
      <c r="F127" s="119" t="s">
        <v>63</v>
      </c>
      <c r="G127" s="119" t="s">
        <v>296</v>
      </c>
      <c r="H127" s="119" t="s">
        <v>297</v>
      </c>
      <c r="I127" s="119" t="s">
        <v>298</v>
      </c>
      <c r="J127" s="119" t="s">
        <v>282</v>
      </c>
      <c r="K127" s="120" t="s">
        <v>299</v>
      </c>
      <c r="L127" s="117"/>
      <c r="M127" s="60" t="s">
        <v>1</v>
      </c>
      <c r="N127" s="61" t="s">
        <v>45</v>
      </c>
      <c r="O127" s="61" t="s">
        <v>300</v>
      </c>
      <c r="P127" s="61" t="s">
        <v>301</v>
      </c>
      <c r="Q127" s="61" t="s">
        <v>302</v>
      </c>
      <c r="R127" s="61" t="s">
        <v>303</v>
      </c>
      <c r="S127" s="61" t="s">
        <v>304</v>
      </c>
      <c r="T127" s="62" t="s">
        <v>305</v>
      </c>
    </row>
    <row r="128" spans="2:63" s="1" customFormat="1" ht="22.9" customHeight="1" x14ac:dyDescent="0.25">
      <c r="B128" s="33"/>
      <c r="C128" s="65" t="s">
        <v>306</v>
      </c>
      <c r="J128" s="121">
        <f>BK128</f>
        <v>0</v>
      </c>
      <c r="L128" s="33"/>
      <c r="M128" s="63"/>
      <c r="N128" s="54"/>
      <c r="O128" s="54"/>
      <c r="P128" s="122">
        <f>P129+P182</f>
        <v>0</v>
      </c>
      <c r="Q128" s="54"/>
      <c r="R128" s="122">
        <f>R129+R182</f>
        <v>0</v>
      </c>
      <c r="S128" s="54"/>
      <c r="T128" s="123">
        <f>T129+T182</f>
        <v>0</v>
      </c>
      <c r="AT128" s="17" t="s">
        <v>80</v>
      </c>
      <c r="AU128" s="17" t="s">
        <v>284</v>
      </c>
      <c r="BK128" s="124">
        <f>BK129+BK182</f>
        <v>0</v>
      </c>
    </row>
    <row r="129" spans="2:65" s="11" customFormat="1" ht="25.9" customHeight="1" x14ac:dyDescent="0.2">
      <c r="B129" s="125"/>
      <c r="D129" s="126" t="s">
        <v>80</v>
      </c>
      <c r="E129" s="127" t="s">
        <v>307</v>
      </c>
      <c r="F129" s="127" t="s">
        <v>308</v>
      </c>
      <c r="I129" s="128"/>
      <c r="J129" s="129">
        <f>BK129</f>
        <v>0</v>
      </c>
      <c r="L129" s="125"/>
      <c r="M129" s="130"/>
      <c r="P129" s="131">
        <f>P130+P154+P174+P179</f>
        <v>0</v>
      </c>
      <c r="R129" s="131">
        <f>R130+R154+R174+R179</f>
        <v>0</v>
      </c>
      <c r="T129" s="132">
        <f>T130+T154+T174+T179</f>
        <v>0</v>
      </c>
      <c r="AR129" s="126" t="s">
        <v>88</v>
      </c>
      <c r="AT129" s="133" t="s">
        <v>80</v>
      </c>
      <c r="AU129" s="133" t="s">
        <v>81</v>
      </c>
      <c r="AY129" s="126" t="s">
        <v>309</v>
      </c>
      <c r="BK129" s="134">
        <f>BK130+BK154+BK174+BK179</f>
        <v>0</v>
      </c>
    </row>
    <row r="130" spans="2:65" s="11" customFormat="1" ht="22.9" customHeight="1" x14ac:dyDescent="0.2">
      <c r="B130" s="125"/>
      <c r="D130" s="126" t="s">
        <v>80</v>
      </c>
      <c r="E130" s="135" t="s">
        <v>88</v>
      </c>
      <c r="F130" s="135" t="s">
        <v>310</v>
      </c>
      <c r="I130" s="128"/>
      <c r="J130" s="136">
        <f>BK130</f>
        <v>0</v>
      </c>
      <c r="L130" s="125"/>
      <c r="M130" s="130"/>
      <c r="P130" s="131">
        <f>SUM(P131:P153)</f>
        <v>0</v>
      </c>
      <c r="R130" s="131">
        <f>SUM(R131:R153)</f>
        <v>0</v>
      </c>
      <c r="T130" s="132">
        <f>SUM(T131:T153)</f>
        <v>0</v>
      </c>
      <c r="AR130" s="126" t="s">
        <v>88</v>
      </c>
      <c r="AT130" s="133" t="s">
        <v>80</v>
      </c>
      <c r="AU130" s="133" t="s">
        <v>88</v>
      </c>
      <c r="AY130" s="126" t="s">
        <v>309</v>
      </c>
      <c r="BK130" s="134">
        <f>SUM(BK131:BK153)</f>
        <v>0</v>
      </c>
    </row>
    <row r="131" spans="2:65" s="1" customFormat="1" ht="16.5" customHeight="1" x14ac:dyDescent="0.2">
      <c r="B131" s="137"/>
      <c r="C131" s="138" t="s">
        <v>88</v>
      </c>
      <c r="D131" s="138" t="s">
        <v>311</v>
      </c>
      <c r="E131" s="139" t="s">
        <v>10166</v>
      </c>
      <c r="F131" s="140" t="s">
        <v>10167</v>
      </c>
      <c r="G131" s="141" t="s">
        <v>419</v>
      </c>
      <c r="H131" s="142">
        <v>123.55</v>
      </c>
      <c r="I131" s="143"/>
      <c r="J131" s="144">
        <f>ROUND(I131*H131,2)</f>
        <v>0</v>
      </c>
      <c r="K131" s="140" t="s">
        <v>315</v>
      </c>
      <c r="L131" s="33"/>
      <c r="M131" s="145" t="s">
        <v>1</v>
      </c>
      <c r="N131" s="146" t="s">
        <v>46</v>
      </c>
      <c r="P131" s="147">
        <f>O131*H131</f>
        <v>0</v>
      </c>
      <c r="Q131" s="147">
        <v>0</v>
      </c>
      <c r="R131" s="147">
        <f>Q131*H131</f>
        <v>0</v>
      </c>
      <c r="S131" s="147">
        <v>0</v>
      </c>
      <c r="T131" s="148">
        <f>S131*H131</f>
        <v>0</v>
      </c>
      <c r="AR131" s="149" t="s">
        <v>120</v>
      </c>
      <c r="AT131" s="149" t="s">
        <v>311</v>
      </c>
      <c r="AU131" s="149" t="s">
        <v>90</v>
      </c>
      <c r="AY131" s="17" t="s">
        <v>309</v>
      </c>
      <c r="BE131" s="150">
        <f>IF(N131="základní",J131,0)</f>
        <v>0</v>
      </c>
      <c r="BF131" s="150">
        <f>IF(N131="snížená",J131,0)</f>
        <v>0</v>
      </c>
      <c r="BG131" s="150">
        <f>IF(N131="zákl. přenesená",J131,0)</f>
        <v>0</v>
      </c>
      <c r="BH131" s="150">
        <f>IF(N131="sníž. přenesená",J131,0)</f>
        <v>0</v>
      </c>
      <c r="BI131" s="150">
        <f>IF(N131="nulová",J131,0)</f>
        <v>0</v>
      </c>
      <c r="BJ131" s="17" t="s">
        <v>88</v>
      </c>
      <c r="BK131" s="150">
        <f>ROUND(I131*H131,2)</f>
        <v>0</v>
      </c>
      <c r="BL131" s="17" t="s">
        <v>120</v>
      </c>
      <c r="BM131" s="149" t="s">
        <v>90</v>
      </c>
    </row>
    <row r="132" spans="2:65" s="1" customFormat="1" x14ac:dyDescent="0.2">
      <c r="B132" s="33"/>
      <c r="D132" s="151" t="s">
        <v>316</v>
      </c>
      <c r="F132" s="152" t="s">
        <v>10168</v>
      </c>
      <c r="I132" s="153"/>
      <c r="L132" s="33"/>
      <c r="M132" s="154"/>
      <c r="T132" s="57"/>
      <c r="AT132" s="17" t="s">
        <v>316</v>
      </c>
      <c r="AU132" s="17" t="s">
        <v>90</v>
      </c>
    </row>
    <row r="133" spans="2:65" s="1" customFormat="1" ht="21.75" customHeight="1" x14ac:dyDescent="0.2">
      <c r="B133" s="137"/>
      <c r="C133" s="138" t="s">
        <v>90</v>
      </c>
      <c r="D133" s="138" t="s">
        <v>311</v>
      </c>
      <c r="E133" s="139" t="s">
        <v>670</v>
      </c>
      <c r="F133" s="140" t="s">
        <v>671</v>
      </c>
      <c r="G133" s="141" t="s">
        <v>419</v>
      </c>
      <c r="H133" s="142">
        <v>123.55</v>
      </c>
      <c r="I133" s="143"/>
      <c r="J133" s="144">
        <f>ROUND(I133*H133,2)</f>
        <v>0</v>
      </c>
      <c r="K133" s="140" t="s">
        <v>315</v>
      </c>
      <c r="L133" s="33"/>
      <c r="M133" s="145" t="s">
        <v>1</v>
      </c>
      <c r="N133" s="146" t="s">
        <v>46</v>
      </c>
      <c r="P133" s="147">
        <f>O133*H133</f>
        <v>0</v>
      </c>
      <c r="Q133" s="147">
        <v>0</v>
      </c>
      <c r="R133" s="147">
        <f>Q133*H133</f>
        <v>0</v>
      </c>
      <c r="S133" s="147">
        <v>0</v>
      </c>
      <c r="T133" s="148">
        <f>S133*H133</f>
        <v>0</v>
      </c>
      <c r="AR133" s="149" t="s">
        <v>120</v>
      </c>
      <c r="AT133" s="149" t="s">
        <v>311</v>
      </c>
      <c r="AU133" s="149" t="s">
        <v>90</v>
      </c>
      <c r="AY133" s="17" t="s">
        <v>309</v>
      </c>
      <c r="BE133" s="150">
        <f>IF(N133="základní",J133,0)</f>
        <v>0</v>
      </c>
      <c r="BF133" s="150">
        <f>IF(N133="snížená",J133,0)</f>
        <v>0</v>
      </c>
      <c r="BG133" s="150">
        <f>IF(N133="zákl. přenesená",J133,0)</f>
        <v>0</v>
      </c>
      <c r="BH133" s="150">
        <f>IF(N133="sníž. přenesená",J133,0)</f>
        <v>0</v>
      </c>
      <c r="BI133" s="150">
        <f>IF(N133="nulová",J133,0)</f>
        <v>0</v>
      </c>
      <c r="BJ133" s="17" t="s">
        <v>88</v>
      </c>
      <c r="BK133" s="150">
        <f>ROUND(I133*H133,2)</f>
        <v>0</v>
      </c>
      <c r="BL133" s="17" t="s">
        <v>120</v>
      </c>
      <c r="BM133" s="149" t="s">
        <v>120</v>
      </c>
    </row>
    <row r="134" spans="2:65" s="1" customFormat="1" x14ac:dyDescent="0.2">
      <c r="B134" s="33"/>
      <c r="D134" s="151" t="s">
        <v>316</v>
      </c>
      <c r="F134" s="152" t="s">
        <v>10169</v>
      </c>
      <c r="I134" s="153"/>
      <c r="L134" s="33"/>
      <c r="M134" s="154"/>
      <c r="T134" s="57"/>
      <c r="AT134" s="17" t="s">
        <v>316</v>
      </c>
      <c r="AU134" s="17" t="s">
        <v>90</v>
      </c>
    </row>
    <row r="135" spans="2:65" s="1" customFormat="1" ht="24.2" customHeight="1" x14ac:dyDescent="0.2">
      <c r="B135" s="137"/>
      <c r="C135" s="138" t="s">
        <v>101</v>
      </c>
      <c r="D135" s="138" t="s">
        <v>311</v>
      </c>
      <c r="E135" s="139" t="s">
        <v>686</v>
      </c>
      <c r="F135" s="140" t="s">
        <v>687</v>
      </c>
      <c r="G135" s="141" t="s">
        <v>419</v>
      </c>
      <c r="H135" s="142">
        <v>1235.5</v>
      </c>
      <c r="I135" s="143"/>
      <c r="J135" s="144">
        <f>ROUND(I135*H135,2)</f>
        <v>0</v>
      </c>
      <c r="K135" s="140" t="s">
        <v>315</v>
      </c>
      <c r="L135" s="33"/>
      <c r="M135" s="145" t="s">
        <v>1</v>
      </c>
      <c r="N135" s="146" t="s">
        <v>46</v>
      </c>
      <c r="P135" s="147">
        <f>O135*H135</f>
        <v>0</v>
      </c>
      <c r="Q135" s="147">
        <v>0</v>
      </c>
      <c r="R135" s="147">
        <f>Q135*H135</f>
        <v>0</v>
      </c>
      <c r="S135" s="147">
        <v>0</v>
      </c>
      <c r="T135" s="148">
        <f>S135*H135</f>
        <v>0</v>
      </c>
      <c r="AR135" s="149" t="s">
        <v>120</v>
      </c>
      <c r="AT135" s="149" t="s">
        <v>311</v>
      </c>
      <c r="AU135" s="149" t="s">
        <v>90</v>
      </c>
      <c r="AY135" s="17" t="s">
        <v>309</v>
      </c>
      <c r="BE135" s="150">
        <f>IF(N135="základní",J135,0)</f>
        <v>0</v>
      </c>
      <c r="BF135" s="150">
        <f>IF(N135="snížená",J135,0)</f>
        <v>0</v>
      </c>
      <c r="BG135" s="150">
        <f>IF(N135="zákl. přenesená",J135,0)</f>
        <v>0</v>
      </c>
      <c r="BH135" s="150">
        <f>IF(N135="sníž. přenesená",J135,0)</f>
        <v>0</v>
      </c>
      <c r="BI135" s="150">
        <f>IF(N135="nulová",J135,0)</f>
        <v>0</v>
      </c>
      <c r="BJ135" s="17" t="s">
        <v>88</v>
      </c>
      <c r="BK135" s="150">
        <f>ROUND(I135*H135,2)</f>
        <v>0</v>
      </c>
      <c r="BL135" s="17" t="s">
        <v>120</v>
      </c>
      <c r="BM135" s="149" t="s">
        <v>325</v>
      </c>
    </row>
    <row r="136" spans="2:65" s="1" customFormat="1" x14ac:dyDescent="0.2">
      <c r="B136" s="33"/>
      <c r="D136" s="151" t="s">
        <v>316</v>
      </c>
      <c r="F136" s="152" t="s">
        <v>10170</v>
      </c>
      <c r="I136" s="153"/>
      <c r="L136" s="33"/>
      <c r="M136" s="154"/>
      <c r="T136" s="57"/>
      <c r="AT136" s="17" t="s">
        <v>316</v>
      </c>
      <c r="AU136" s="17" t="s">
        <v>90</v>
      </c>
    </row>
    <row r="137" spans="2:65" s="12" customFormat="1" x14ac:dyDescent="0.2">
      <c r="B137" s="157"/>
      <c r="D137" s="155" t="s">
        <v>455</v>
      </c>
      <c r="E137" s="158" t="s">
        <v>1</v>
      </c>
      <c r="F137" s="159" t="s">
        <v>10171</v>
      </c>
      <c r="H137" s="160">
        <v>1235.5</v>
      </c>
      <c r="I137" s="161"/>
      <c r="L137" s="157"/>
      <c r="M137" s="162"/>
      <c r="T137" s="163"/>
      <c r="AT137" s="158" t="s">
        <v>455</v>
      </c>
      <c r="AU137" s="158" t="s">
        <v>90</v>
      </c>
      <c r="AV137" s="12" t="s">
        <v>90</v>
      </c>
      <c r="AW137" s="12" t="s">
        <v>37</v>
      </c>
      <c r="AX137" s="12" t="s">
        <v>81</v>
      </c>
      <c r="AY137" s="158" t="s">
        <v>309</v>
      </c>
    </row>
    <row r="138" spans="2:65" s="13" customFormat="1" x14ac:dyDescent="0.2">
      <c r="B138" s="164"/>
      <c r="D138" s="155" t="s">
        <v>455</v>
      </c>
      <c r="E138" s="165" t="s">
        <v>1</v>
      </c>
      <c r="F138" s="166" t="s">
        <v>457</v>
      </c>
      <c r="H138" s="167">
        <v>1235.5</v>
      </c>
      <c r="I138" s="168"/>
      <c r="L138" s="164"/>
      <c r="M138" s="169"/>
      <c r="T138" s="170"/>
      <c r="AT138" s="165" t="s">
        <v>455</v>
      </c>
      <c r="AU138" s="165" t="s">
        <v>90</v>
      </c>
      <c r="AV138" s="13" t="s">
        <v>120</v>
      </c>
      <c r="AW138" s="13" t="s">
        <v>37</v>
      </c>
      <c r="AX138" s="13" t="s">
        <v>88</v>
      </c>
      <c r="AY138" s="165" t="s">
        <v>309</v>
      </c>
    </row>
    <row r="139" spans="2:65" s="1" customFormat="1" ht="16.5" customHeight="1" x14ac:dyDescent="0.2">
      <c r="B139" s="137"/>
      <c r="C139" s="138" t="s">
        <v>120</v>
      </c>
      <c r="D139" s="138" t="s">
        <v>311</v>
      </c>
      <c r="E139" s="139" t="s">
        <v>10172</v>
      </c>
      <c r="F139" s="140" t="s">
        <v>9977</v>
      </c>
      <c r="G139" s="141" t="s">
        <v>391</v>
      </c>
      <c r="H139" s="142">
        <v>247.1</v>
      </c>
      <c r="I139" s="143"/>
      <c r="J139" s="144">
        <f>ROUND(I139*H139,2)</f>
        <v>0</v>
      </c>
      <c r="K139" s="140" t="s">
        <v>315</v>
      </c>
      <c r="L139" s="33"/>
      <c r="M139" s="145" t="s">
        <v>1</v>
      </c>
      <c r="N139" s="146" t="s">
        <v>46</v>
      </c>
      <c r="P139" s="147">
        <f>O139*H139</f>
        <v>0</v>
      </c>
      <c r="Q139" s="147">
        <v>0</v>
      </c>
      <c r="R139" s="147">
        <f>Q139*H139</f>
        <v>0</v>
      </c>
      <c r="S139" s="147">
        <v>0</v>
      </c>
      <c r="T139" s="148">
        <f>S139*H139</f>
        <v>0</v>
      </c>
      <c r="AR139" s="149" t="s">
        <v>120</v>
      </c>
      <c r="AT139" s="149" t="s">
        <v>311</v>
      </c>
      <c r="AU139" s="149" t="s">
        <v>90</v>
      </c>
      <c r="AY139" s="17" t="s">
        <v>309</v>
      </c>
      <c r="BE139" s="150">
        <f>IF(N139="základní",J139,0)</f>
        <v>0</v>
      </c>
      <c r="BF139" s="150">
        <f>IF(N139="snížená",J139,0)</f>
        <v>0</v>
      </c>
      <c r="BG139" s="150">
        <f>IF(N139="zákl. přenesená",J139,0)</f>
        <v>0</v>
      </c>
      <c r="BH139" s="150">
        <f>IF(N139="sníž. přenesená",J139,0)</f>
        <v>0</v>
      </c>
      <c r="BI139" s="150">
        <f>IF(N139="nulová",J139,0)</f>
        <v>0</v>
      </c>
      <c r="BJ139" s="17" t="s">
        <v>88</v>
      </c>
      <c r="BK139" s="150">
        <f>ROUND(I139*H139,2)</f>
        <v>0</v>
      </c>
      <c r="BL139" s="17" t="s">
        <v>120</v>
      </c>
      <c r="BM139" s="149" t="s">
        <v>329</v>
      </c>
    </row>
    <row r="140" spans="2:65" s="1" customFormat="1" x14ac:dyDescent="0.2">
      <c r="B140" s="33"/>
      <c r="D140" s="151" t="s">
        <v>316</v>
      </c>
      <c r="F140" s="152" t="s">
        <v>10173</v>
      </c>
      <c r="I140" s="153"/>
      <c r="L140" s="33"/>
      <c r="M140" s="154"/>
      <c r="T140" s="57"/>
      <c r="AT140" s="17" t="s">
        <v>316</v>
      </c>
      <c r="AU140" s="17" t="s">
        <v>90</v>
      </c>
    </row>
    <row r="141" spans="2:65" s="12" customFormat="1" x14ac:dyDescent="0.2">
      <c r="B141" s="157"/>
      <c r="D141" s="155" t="s">
        <v>455</v>
      </c>
      <c r="E141" s="158" t="s">
        <v>1</v>
      </c>
      <c r="F141" s="159" t="s">
        <v>10174</v>
      </c>
      <c r="H141" s="160">
        <v>247.1</v>
      </c>
      <c r="I141" s="161"/>
      <c r="L141" s="157"/>
      <c r="M141" s="162"/>
      <c r="T141" s="163"/>
      <c r="AT141" s="158" t="s">
        <v>455</v>
      </c>
      <c r="AU141" s="158" t="s">
        <v>90</v>
      </c>
      <c r="AV141" s="12" t="s">
        <v>90</v>
      </c>
      <c r="AW141" s="12" t="s">
        <v>37</v>
      </c>
      <c r="AX141" s="12" t="s">
        <v>81</v>
      </c>
      <c r="AY141" s="158" t="s">
        <v>309</v>
      </c>
    </row>
    <row r="142" spans="2:65" s="13" customFormat="1" x14ac:dyDescent="0.2">
      <c r="B142" s="164"/>
      <c r="D142" s="155" t="s">
        <v>455</v>
      </c>
      <c r="E142" s="165" t="s">
        <v>1</v>
      </c>
      <c r="F142" s="166" t="s">
        <v>457</v>
      </c>
      <c r="H142" s="167">
        <v>247.1</v>
      </c>
      <c r="I142" s="168"/>
      <c r="L142" s="164"/>
      <c r="M142" s="169"/>
      <c r="T142" s="170"/>
      <c r="AT142" s="165" t="s">
        <v>455</v>
      </c>
      <c r="AU142" s="165" t="s">
        <v>90</v>
      </c>
      <c r="AV142" s="13" t="s">
        <v>120</v>
      </c>
      <c r="AW142" s="13" t="s">
        <v>37</v>
      </c>
      <c r="AX142" s="13" t="s">
        <v>88</v>
      </c>
      <c r="AY142" s="165" t="s">
        <v>309</v>
      </c>
    </row>
    <row r="143" spans="2:65" s="1" customFormat="1" ht="16.5" customHeight="1" x14ac:dyDescent="0.2">
      <c r="B143" s="137"/>
      <c r="C143" s="138" t="s">
        <v>331</v>
      </c>
      <c r="D143" s="138" t="s">
        <v>311</v>
      </c>
      <c r="E143" s="139" t="s">
        <v>427</v>
      </c>
      <c r="F143" s="140" t="s">
        <v>704</v>
      </c>
      <c r="G143" s="141" t="s">
        <v>419</v>
      </c>
      <c r="H143" s="142">
        <v>123.55</v>
      </c>
      <c r="I143" s="143"/>
      <c r="J143" s="144">
        <f>ROUND(I143*H143,2)</f>
        <v>0</v>
      </c>
      <c r="K143" s="140" t="s">
        <v>315</v>
      </c>
      <c r="L143" s="33"/>
      <c r="M143" s="145" t="s">
        <v>1</v>
      </c>
      <c r="N143" s="146" t="s">
        <v>46</v>
      </c>
      <c r="P143" s="147">
        <f>O143*H143</f>
        <v>0</v>
      </c>
      <c r="Q143" s="147">
        <v>0</v>
      </c>
      <c r="R143" s="147">
        <f>Q143*H143</f>
        <v>0</v>
      </c>
      <c r="S143" s="147">
        <v>0</v>
      </c>
      <c r="T143" s="148">
        <f>S143*H143</f>
        <v>0</v>
      </c>
      <c r="AR143" s="149" t="s">
        <v>120</v>
      </c>
      <c r="AT143" s="149" t="s">
        <v>311</v>
      </c>
      <c r="AU143" s="149" t="s">
        <v>90</v>
      </c>
      <c r="AY143" s="17" t="s">
        <v>309</v>
      </c>
      <c r="BE143" s="150">
        <f>IF(N143="základní",J143,0)</f>
        <v>0</v>
      </c>
      <c r="BF143" s="150">
        <f>IF(N143="snížená",J143,0)</f>
        <v>0</v>
      </c>
      <c r="BG143" s="150">
        <f>IF(N143="zákl. přenesená",J143,0)</f>
        <v>0</v>
      </c>
      <c r="BH143" s="150">
        <f>IF(N143="sníž. přenesená",J143,0)</f>
        <v>0</v>
      </c>
      <c r="BI143" s="150">
        <f>IF(N143="nulová",J143,0)</f>
        <v>0</v>
      </c>
      <c r="BJ143" s="17" t="s">
        <v>88</v>
      </c>
      <c r="BK143" s="150">
        <f>ROUND(I143*H143,2)</f>
        <v>0</v>
      </c>
      <c r="BL143" s="17" t="s">
        <v>120</v>
      </c>
      <c r="BM143" s="149" t="s">
        <v>334</v>
      </c>
    </row>
    <row r="144" spans="2:65" s="1" customFormat="1" x14ac:dyDescent="0.2">
      <c r="B144" s="33"/>
      <c r="D144" s="151" t="s">
        <v>316</v>
      </c>
      <c r="F144" s="152" t="s">
        <v>430</v>
      </c>
      <c r="I144" s="153"/>
      <c r="L144" s="33"/>
      <c r="M144" s="154"/>
      <c r="T144" s="57"/>
      <c r="AT144" s="17" t="s">
        <v>316</v>
      </c>
      <c r="AU144" s="17" t="s">
        <v>90</v>
      </c>
    </row>
    <row r="145" spans="2:65" s="1" customFormat="1" ht="16.5" customHeight="1" x14ac:dyDescent="0.2">
      <c r="B145" s="137"/>
      <c r="C145" s="138" t="s">
        <v>325</v>
      </c>
      <c r="D145" s="138" t="s">
        <v>311</v>
      </c>
      <c r="E145" s="139" t="s">
        <v>707</v>
      </c>
      <c r="F145" s="140" t="s">
        <v>708</v>
      </c>
      <c r="G145" s="141" t="s">
        <v>419</v>
      </c>
      <c r="H145" s="142">
        <v>58.63</v>
      </c>
      <c r="I145" s="143"/>
      <c r="J145" s="144">
        <f>ROUND(I145*H145,2)</f>
        <v>0</v>
      </c>
      <c r="K145" s="140" t="s">
        <v>315</v>
      </c>
      <c r="L145" s="33"/>
      <c r="M145" s="145" t="s">
        <v>1</v>
      </c>
      <c r="N145" s="146" t="s">
        <v>46</v>
      </c>
      <c r="P145" s="147">
        <f>O145*H145</f>
        <v>0</v>
      </c>
      <c r="Q145" s="147">
        <v>0</v>
      </c>
      <c r="R145" s="147">
        <f>Q145*H145</f>
        <v>0</v>
      </c>
      <c r="S145" s="147">
        <v>0</v>
      </c>
      <c r="T145" s="148">
        <f>S145*H145</f>
        <v>0</v>
      </c>
      <c r="AR145" s="149" t="s">
        <v>120</v>
      </c>
      <c r="AT145" s="149" t="s">
        <v>311</v>
      </c>
      <c r="AU145" s="149" t="s">
        <v>90</v>
      </c>
      <c r="AY145" s="17" t="s">
        <v>309</v>
      </c>
      <c r="BE145" s="150">
        <f>IF(N145="základní",J145,0)</f>
        <v>0</v>
      </c>
      <c r="BF145" s="150">
        <f>IF(N145="snížená",J145,0)</f>
        <v>0</v>
      </c>
      <c r="BG145" s="150">
        <f>IF(N145="zákl. přenesená",J145,0)</f>
        <v>0</v>
      </c>
      <c r="BH145" s="150">
        <f>IF(N145="sníž. přenesená",J145,0)</f>
        <v>0</v>
      </c>
      <c r="BI145" s="150">
        <f>IF(N145="nulová",J145,0)</f>
        <v>0</v>
      </c>
      <c r="BJ145" s="17" t="s">
        <v>88</v>
      </c>
      <c r="BK145" s="150">
        <f>ROUND(I145*H145,2)</f>
        <v>0</v>
      </c>
      <c r="BL145" s="17" t="s">
        <v>120</v>
      </c>
      <c r="BM145" s="149" t="s">
        <v>8</v>
      </c>
    </row>
    <row r="146" spans="2:65" s="1" customFormat="1" x14ac:dyDescent="0.2">
      <c r="B146" s="33"/>
      <c r="D146" s="151" t="s">
        <v>316</v>
      </c>
      <c r="F146" s="152" t="s">
        <v>10175</v>
      </c>
      <c r="I146" s="153"/>
      <c r="L146" s="33"/>
      <c r="M146" s="154"/>
      <c r="T146" s="57"/>
      <c r="AT146" s="17" t="s">
        <v>316</v>
      </c>
      <c r="AU146" s="17" t="s">
        <v>90</v>
      </c>
    </row>
    <row r="147" spans="2:65" s="1" customFormat="1" ht="16.5" customHeight="1" x14ac:dyDescent="0.2">
      <c r="B147" s="137"/>
      <c r="C147" s="182" t="s">
        <v>339</v>
      </c>
      <c r="D147" s="182" t="s">
        <v>643</v>
      </c>
      <c r="E147" s="183" t="s">
        <v>711</v>
      </c>
      <c r="F147" s="184" t="s">
        <v>10176</v>
      </c>
      <c r="G147" s="185" t="s">
        <v>419</v>
      </c>
      <c r="H147" s="186">
        <v>64.492999999999995</v>
      </c>
      <c r="I147" s="187"/>
      <c r="J147" s="188">
        <f>ROUND(I147*H147,2)</f>
        <v>0</v>
      </c>
      <c r="K147" s="184" t="s">
        <v>366</v>
      </c>
      <c r="L147" s="189"/>
      <c r="M147" s="190" t="s">
        <v>1</v>
      </c>
      <c r="N147" s="191" t="s">
        <v>46</v>
      </c>
      <c r="P147" s="147">
        <f>O147*H147</f>
        <v>0</v>
      </c>
      <c r="Q147" s="147">
        <v>0</v>
      </c>
      <c r="R147" s="147">
        <f>Q147*H147</f>
        <v>0</v>
      </c>
      <c r="S147" s="147">
        <v>0</v>
      </c>
      <c r="T147" s="148">
        <f>S147*H147</f>
        <v>0</v>
      </c>
      <c r="AR147" s="149" t="s">
        <v>329</v>
      </c>
      <c r="AT147" s="149" t="s">
        <v>643</v>
      </c>
      <c r="AU147" s="149" t="s">
        <v>90</v>
      </c>
      <c r="AY147" s="17" t="s">
        <v>309</v>
      </c>
      <c r="BE147" s="150">
        <f>IF(N147="základní",J147,0)</f>
        <v>0</v>
      </c>
      <c r="BF147" s="150">
        <f>IF(N147="snížená",J147,0)</f>
        <v>0</v>
      </c>
      <c r="BG147" s="150">
        <f>IF(N147="zákl. přenesená",J147,0)</f>
        <v>0</v>
      </c>
      <c r="BH147" s="150">
        <f>IF(N147="sníž. přenesená",J147,0)</f>
        <v>0</v>
      </c>
      <c r="BI147" s="150">
        <f>IF(N147="nulová",J147,0)</f>
        <v>0</v>
      </c>
      <c r="BJ147" s="17" t="s">
        <v>88</v>
      </c>
      <c r="BK147" s="150">
        <f>ROUND(I147*H147,2)</f>
        <v>0</v>
      </c>
      <c r="BL147" s="17" t="s">
        <v>120</v>
      </c>
      <c r="BM147" s="149" t="s">
        <v>342</v>
      </c>
    </row>
    <row r="148" spans="2:65" s="12" customFormat="1" x14ac:dyDescent="0.2">
      <c r="B148" s="157"/>
      <c r="D148" s="155" t="s">
        <v>455</v>
      </c>
      <c r="E148" s="158" t="s">
        <v>1</v>
      </c>
      <c r="F148" s="159" t="s">
        <v>10177</v>
      </c>
      <c r="H148" s="160">
        <v>64.492999999999995</v>
      </c>
      <c r="I148" s="161"/>
      <c r="L148" s="157"/>
      <c r="M148" s="162"/>
      <c r="T148" s="163"/>
      <c r="AT148" s="158" t="s">
        <v>455</v>
      </c>
      <c r="AU148" s="158" t="s">
        <v>90</v>
      </c>
      <c r="AV148" s="12" t="s">
        <v>90</v>
      </c>
      <c r="AW148" s="12" t="s">
        <v>37</v>
      </c>
      <c r="AX148" s="12" t="s">
        <v>81</v>
      </c>
      <c r="AY148" s="158" t="s">
        <v>309</v>
      </c>
    </row>
    <row r="149" spans="2:65" s="13" customFormat="1" x14ac:dyDescent="0.2">
      <c r="B149" s="164"/>
      <c r="D149" s="155" t="s">
        <v>455</v>
      </c>
      <c r="E149" s="165" t="s">
        <v>1</v>
      </c>
      <c r="F149" s="166" t="s">
        <v>457</v>
      </c>
      <c r="H149" s="167">
        <v>64.492999999999995</v>
      </c>
      <c r="I149" s="168"/>
      <c r="L149" s="164"/>
      <c r="M149" s="169"/>
      <c r="T149" s="170"/>
      <c r="AT149" s="165" t="s">
        <v>455</v>
      </c>
      <c r="AU149" s="165" t="s">
        <v>90</v>
      </c>
      <c r="AV149" s="13" t="s">
        <v>120</v>
      </c>
      <c r="AW149" s="13" t="s">
        <v>37</v>
      </c>
      <c r="AX149" s="13" t="s">
        <v>88</v>
      </c>
      <c r="AY149" s="165" t="s">
        <v>309</v>
      </c>
    </row>
    <row r="150" spans="2:65" s="1" customFormat="1" ht="16.5" customHeight="1" x14ac:dyDescent="0.2">
      <c r="B150" s="137"/>
      <c r="C150" s="138" t="s">
        <v>329</v>
      </c>
      <c r="D150" s="138" t="s">
        <v>311</v>
      </c>
      <c r="E150" s="139" t="s">
        <v>10178</v>
      </c>
      <c r="F150" s="140" t="s">
        <v>10179</v>
      </c>
      <c r="G150" s="141" t="s">
        <v>360</v>
      </c>
      <c r="H150" s="142">
        <v>52.95</v>
      </c>
      <c r="I150" s="143"/>
      <c r="J150" s="144">
        <f>ROUND(I150*H150,2)</f>
        <v>0</v>
      </c>
      <c r="K150" s="140" t="s">
        <v>315</v>
      </c>
      <c r="L150" s="33"/>
      <c r="M150" s="145" t="s">
        <v>1</v>
      </c>
      <c r="N150" s="146" t="s">
        <v>46</v>
      </c>
      <c r="P150" s="147">
        <f>O150*H150</f>
        <v>0</v>
      </c>
      <c r="Q150" s="147">
        <v>0</v>
      </c>
      <c r="R150" s="147">
        <f>Q150*H150</f>
        <v>0</v>
      </c>
      <c r="S150" s="147">
        <v>0</v>
      </c>
      <c r="T150" s="148">
        <f>S150*H150</f>
        <v>0</v>
      </c>
      <c r="AR150" s="149" t="s">
        <v>120</v>
      </c>
      <c r="AT150" s="149" t="s">
        <v>311</v>
      </c>
      <c r="AU150" s="149" t="s">
        <v>90</v>
      </c>
      <c r="AY150" s="17" t="s">
        <v>309</v>
      </c>
      <c r="BE150" s="150">
        <f>IF(N150="základní",J150,0)</f>
        <v>0</v>
      </c>
      <c r="BF150" s="150">
        <f>IF(N150="snížená",J150,0)</f>
        <v>0</v>
      </c>
      <c r="BG150" s="150">
        <f>IF(N150="zákl. přenesená",J150,0)</f>
        <v>0</v>
      </c>
      <c r="BH150" s="150">
        <f>IF(N150="sníž. přenesená",J150,0)</f>
        <v>0</v>
      </c>
      <c r="BI150" s="150">
        <f>IF(N150="nulová",J150,0)</f>
        <v>0</v>
      </c>
      <c r="BJ150" s="17" t="s">
        <v>88</v>
      </c>
      <c r="BK150" s="150">
        <f>ROUND(I150*H150,2)</f>
        <v>0</v>
      </c>
      <c r="BL150" s="17" t="s">
        <v>120</v>
      </c>
      <c r="BM150" s="149" t="s">
        <v>346</v>
      </c>
    </row>
    <row r="151" spans="2:65" s="1" customFormat="1" x14ac:dyDescent="0.2">
      <c r="B151" s="33"/>
      <c r="D151" s="151" t="s">
        <v>316</v>
      </c>
      <c r="F151" s="152" t="s">
        <v>10180</v>
      </c>
      <c r="I151" s="153"/>
      <c r="L151" s="33"/>
      <c r="M151" s="154"/>
      <c r="T151" s="57"/>
      <c r="AT151" s="17" t="s">
        <v>316</v>
      </c>
      <c r="AU151" s="17" t="s">
        <v>90</v>
      </c>
    </row>
    <row r="152" spans="2:65" s="12" customFormat="1" x14ac:dyDescent="0.2">
      <c r="B152" s="157"/>
      <c r="D152" s="155" t="s">
        <v>455</v>
      </c>
      <c r="E152" s="158" t="s">
        <v>1</v>
      </c>
      <c r="F152" s="159" t="s">
        <v>10181</v>
      </c>
      <c r="H152" s="160">
        <v>52.95</v>
      </c>
      <c r="I152" s="161"/>
      <c r="L152" s="157"/>
      <c r="M152" s="162"/>
      <c r="T152" s="163"/>
      <c r="AT152" s="158" t="s">
        <v>455</v>
      </c>
      <c r="AU152" s="158" t="s">
        <v>90</v>
      </c>
      <c r="AV152" s="12" t="s">
        <v>90</v>
      </c>
      <c r="AW152" s="12" t="s">
        <v>37</v>
      </c>
      <c r="AX152" s="12" t="s">
        <v>81</v>
      </c>
      <c r="AY152" s="158" t="s">
        <v>309</v>
      </c>
    </row>
    <row r="153" spans="2:65" s="13" customFormat="1" x14ac:dyDescent="0.2">
      <c r="B153" s="164"/>
      <c r="D153" s="155" t="s">
        <v>455</v>
      </c>
      <c r="E153" s="165" t="s">
        <v>1</v>
      </c>
      <c r="F153" s="166" t="s">
        <v>457</v>
      </c>
      <c r="H153" s="167">
        <v>52.95</v>
      </c>
      <c r="I153" s="168"/>
      <c r="L153" s="164"/>
      <c r="M153" s="169"/>
      <c r="T153" s="170"/>
      <c r="AT153" s="165" t="s">
        <v>455</v>
      </c>
      <c r="AU153" s="165" t="s">
        <v>90</v>
      </c>
      <c r="AV153" s="13" t="s">
        <v>120</v>
      </c>
      <c r="AW153" s="13" t="s">
        <v>37</v>
      </c>
      <c r="AX153" s="13" t="s">
        <v>88</v>
      </c>
      <c r="AY153" s="165" t="s">
        <v>309</v>
      </c>
    </row>
    <row r="154" spans="2:65" s="11" customFormat="1" ht="22.9" customHeight="1" x14ac:dyDescent="0.2">
      <c r="B154" s="125"/>
      <c r="D154" s="126" t="s">
        <v>80</v>
      </c>
      <c r="E154" s="135" t="s">
        <v>101</v>
      </c>
      <c r="F154" s="135" t="s">
        <v>862</v>
      </c>
      <c r="I154" s="128"/>
      <c r="J154" s="136">
        <f>BK154</f>
        <v>0</v>
      </c>
      <c r="L154" s="125"/>
      <c r="M154" s="130"/>
      <c r="P154" s="131">
        <f>SUM(P155:P173)</f>
        <v>0</v>
      </c>
      <c r="R154" s="131">
        <f>SUM(R155:R173)</f>
        <v>0</v>
      </c>
      <c r="T154" s="132">
        <f>SUM(T155:T173)</f>
        <v>0</v>
      </c>
      <c r="AR154" s="126" t="s">
        <v>88</v>
      </c>
      <c r="AT154" s="133" t="s">
        <v>80</v>
      </c>
      <c r="AU154" s="133" t="s">
        <v>88</v>
      </c>
      <c r="AY154" s="126" t="s">
        <v>309</v>
      </c>
      <c r="BK154" s="134">
        <f>SUM(BK155:BK173)</f>
        <v>0</v>
      </c>
    </row>
    <row r="155" spans="2:65" s="1" customFormat="1" ht="16.5" customHeight="1" x14ac:dyDescent="0.2">
      <c r="B155" s="137"/>
      <c r="C155" s="138" t="s">
        <v>348</v>
      </c>
      <c r="D155" s="138" t="s">
        <v>311</v>
      </c>
      <c r="E155" s="139" t="s">
        <v>10182</v>
      </c>
      <c r="F155" s="140" t="s">
        <v>10183</v>
      </c>
      <c r="G155" s="141" t="s">
        <v>419</v>
      </c>
      <c r="H155" s="142">
        <v>35.201000000000001</v>
      </c>
      <c r="I155" s="143"/>
      <c r="J155" s="144">
        <f>ROUND(I155*H155,2)</f>
        <v>0</v>
      </c>
      <c r="K155" s="140" t="s">
        <v>315</v>
      </c>
      <c r="L155" s="33"/>
      <c r="M155" s="145" t="s">
        <v>1</v>
      </c>
      <c r="N155" s="146" t="s">
        <v>46</v>
      </c>
      <c r="P155" s="147">
        <f>O155*H155</f>
        <v>0</v>
      </c>
      <c r="Q155" s="147">
        <v>0</v>
      </c>
      <c r="R155" s="147">
        <f>Q155*H155</f>
        <v>0</v>
      </c>
      <c r="S155" s="147">
        <v>0</v>
      </c>
      <c r="T155" s="148">
        <f>S155*H155</f>
        <v>0</v>
      </c>
      <c r="AR155" s="149" t="s">
        <v>120</v>
      </c>
      <c r="AT155" s="149" t="s">
        <v>311</v>
      </c>
      <c r="AU155" s="149" t="s">
        <v>90</v>
      </c>
      <c r="AY155" s="17" t="s">
        <v>309</v>
      </c>
      <c r="BE155" s="150">
        <f>IF(N155="základní",J155,0)</f>
        <v>0</v>
      </c>
      <c r="BF155" s="150">
        <f>IF(N155="snížená",J155,0)</f>
        <v>0</v>
      </c>
      <c r="BG155" s="150">
        <f>IF(N155="zákl. přenesená",J155,0)</f>
        <v>0</v>
      </c>
      <c r="BH155" s="150">
        <f>IF(N155="sníž. přenesená",J155,0)</f>
        <v>0</v>
      </c>
      <c r="BI155" s="150">
        <f>IF(N155="nulová",J155,0)</f>
        <v>0</v>
      </c>
      <c r="BJ155" s="17" t="s">
        <v>88</v>
      </c>
      <c r="BK155" s="150">
        <f>ROUND(I155*H155,2)</f>
        <v>0</v>
      </c>
      <c r="BL155" s="17" t="s">
        <v>120</v>
      </c>
      <c r="BM155" s="149" t="s">
        <v>351</v>
      </c>
    </row>
    <row r="156" spans="2:65" s="1" customFormat="1" x14ac:dyDescent="0.2">
      <c r="B156" s="33"/>
      <c r="D156" s="151" t="s">
        <v>316</v>
      </c>
      <c r="F156" s="152" t="s">
        <v>10184</v>
      </c>
      <c r="I156" s="153"/>
      <c r="L156" s="33"/>
      <c r="M156" s="154"/>
      <c r="T156" s="57"/>
      <c r="AT156" s="17" t="s">
        <v>316</v>
      </c>
      <c r="AU156" s="17" t="s">
        <v>90</v>
      </c>
    </row>
    <row r="157" spans="2:65" s="1" customFormat="1" ht="39" x14ac:dyDescent="0.2">
      <c r="B157" s="33"/>
      <c r="D157" s="155" t="s">
        <v>318</v>
      </c>
      <c r="F157" s="156" t="s">
        <v>10185</v>
      </c>
      <c r="I157" s="153"/>
      <c r="L157" s="33"/>
      <c r="M157" s="154"/>
      <c r="T157" s="57"/>
      <c r="AT157" s="17" t="s">
        <v>318</v>
      </c>
      <c r="AU157" s="17" t="s">
        <v>90</v>
      </c>
    </row>
    <row r="158" spans="2:65" s="12" customFormat="1" x14ac:dyDescent="0.2">
      <c r="B158" s="157"/>
      <c r="D158" s="155" t="s">
        <v>455</v>
      </c>
      <c r="E158" s="158" t="s">
        <v>1</v>
      </c>
      <c r="F158" s="159" t="s">
        <v>10186</v>
      </c>
      <c r="H158" s="160">
        <v>11.648999999999999</v>
      </c>
      <c r="I158" s="161"/>
      <c r="L158" s="157"/>
      <c r="M158" s="162"/>
      <c r="T158" s="163"/>
      <c r="AT158" s="158" t="s">
        <v>455</v>
      </c>
      <c r="AU158" s="158" t="s">
        <v>90</v>
      </c>
      <c r="AV158" s="12" t="s">
        <v>90</v>
      </c>
      <c r="AW158" s="12" t="s">
        <v>37</v>
      </c>
      <c r="AX158" s="12" t="s">
        <v>81</v>
      </c>
      <c r="AY158" s="158" t="s">
        <v>309</v>
      </c>
    </row>
    <row r="159" spans="2:65" s="12" customFormat="1" x14ac:dyDescent="0.2">
      <c r="B159" s="157"/>
      <c r="D159" s="155" t="s">
        <v>455</v>
      </c>
      <c r="E159" s="158" t="s">
        <v>1</v>
      </c>
      <c r="F159" s="159" t="s">
        <v>10187</v>
      </c>
      <c r="H159" s="160">
        <v>23.552</v>
      </c>
      <c r="I159" s="161"/>
      <c r="L159" s="157"/>
      <c r="M159" s="162"/>
      <c r="T159" s="163"/>
      <c r="AT159" s="158" t="s">
        <v>455</v>
      </c>
      <c r="AU159" s="158" t="s">
        <v>90</v>
      </c>
      <c r="AV159" s="12" t="s">
        <v>90</v>
      </c>
      <c r="AW159" s="12" t="s">
        <v>37</v>
      </c>
      <c r="AX159" s="12" t="s">
        <v>81</v>
      </c>
      <c r="AY159" s="158" t="s">
        <v>309</v>
      </c>
    </row>
    <row r="160" spans="2:65" s="13" customFormat="1" x14ac:dyDescent="0.2">
      <c r="B160" s="164"/>
      <c r="D160" s="155" t="s">
        <v>455</v>
      </c>
      <c r="E160" s="165" t="s">
        <v>1</v>
      </c>
      <c r="F160" s="166" t="s">
        <v>457</v>
      </c>
      <c r="H160" s="167">
        <v>35.201000000000001</v>
      </c>
      <c r="I160" s="168"/>
      <c r="L160" s="164"/>
      <c r="M160" s="169"/>
      <c r="T160" s="170"/>
      <c r="AT160" s="165" t="s">
        <v>455</v>
      </c>
      <c r="AU160" s="165" t="s">
        <v>90</v>
      </c>
      <c r="AV160" s="13" t="s">
        <v>120</v>
      </c>
      <c r="AW160" s="13" t="s">
        <v>37</v>
      </c>
      <c r="AX160" s="13" t="s">
        <v>88</v>
      </c>
      <c r="AY160" s="165" t="s">
        <v>309</v>
      </c>
    </row>
    <row r="161" spans="2:65" s="1" customFormat="1" ht="16.5" customHeight="1" x14ac:dyDescent="0.2">
      <c r="B161" s="137"/>
      <c r="C161" s="138" t="s">
        <v>334</v>
      </c>
      <c r="D161" s="138" t="s">
        <v>311</v>
      </c>
      <c r="E161" s="139" t="s">
        <v>10188</v>
      </c>
      <c r="F161" s="140" t="s">
        <v>10189</v>
      </c>
      <c r="G161" s="141" t="s">
        <v>360</v>
      </c>
      <c r="H161" s="142">
        <v>255.85499999999999</v>
      </c>
      <c r="I161" s="143"/>
      <c r="J161" s="144">
        <f>ROUND(I161*H161,2)</f>
        <v>0</v>
      </c>
      <c r="K161" s="140" t="s">
        <v>315</v>
      </c>
      <c r="L161" s="33"/>
      <c r="M161" s="145" t="s">
        <v>1</v>
      </c>
      <c r="N161" s="146" t="s">
        <v>46</v>
      </c>
      <c r="P161" s="147">
        <f>O161*H161</f>
        <v>0</v>
      </c>
      <c r="Q161" s="147">
        <v>0</v>
      </c>
      <c r="R161" s="147">
        <f>Q161*H161</f>
        <v>0</v>
      </c>
      <c r="S161" s="147">
        <v>0</v>
      </c>
      <c r="T161" s="148">
        <f>S161*H161</f>
        <v>0</v>
      </c>
      <c r="AR161" s="149" t="s">
        <v>120</v>
      </c>
      <c r="AT161" s="149" t="s">
        <v>311</v>
      </c>
      <c r="AU161" s="149" t="s">
        <v>90</v>
      </c>
      <c r="AY161" s="17" t="s">
        <v>309</v>
      </c>
      <c r="BE161" s="150">
        <f>IF(N161="základní",J161,0)</f>
        <v>0</v>
      </c>
      <c r="BF161" s="150">
        <f>IF(N161="snížená",J161,0)</f>
        <v>0</v>
      </c>
      <c r="BG161" s="150">
        <f>IF(N161="zákl. přenesená",J161,0)</f>
        <v>0</v>
      </c>
      <c r="BH161" s="150">
        <f>IF(N161="sníž. přenesená",J161,0)</f>
        <v>0</v>
      </c>
      <c r="BI161" s="150">
        <f>IF(N161="nulová",J161,0)</f>
        <v>0</v>
      </c>
      <c r="BJ161" s="17" t="s">
        <v>88</v>
      </c>
      <c r="BK161" s="150">
        <f>ROUND(I161*H161,2)</f>
        <v>0</v>
      </c>
      <c r="BL161" s="17" t="s">
        <v>120</v>
      </c>
      <c r="BM161" s="149" t="s">
        <v>355</v>
      </c>
    </row>
    <row r="162" spans="2:65" s="1" customFormat="1" x14ac:dyDescent="0.2">
      <c r="B162" s="33"/>
      <c r="D162" s="151" t="s">
        <v>316</v>
      </c>
      <c r="F162" s="152" t="s">
        <v>10190</v>
      </c>
      <c r="I162" s="153"/>
      <c r="L162" s="33"/>
      <c r="M162" s="154"/>
      <c r="T162" s="57"/>
      <c r="AT162" s="17" t="s">
        <v>316</v>
      </c>
      <c r="AU162" s="17" t="s">
        <v>90</v>
      </c>
    </row>
    <row r="163" spans="2:65" s="12" customFormat="1" x14ac:dyDescent="0.2">
      <c r="B163" s="157"/>
      <c r="D163" s="155" t="s">
        <v>455</v>
      </c>
      <c r="E163" s="158" t="s">
        <v>1</v>
      </c>
      <c r="F163" s="159" t="s">
        <v>10191</v>
      </c>
      <c r="H163" s="160">
        <v>98.84</v>
      </c>
      <c r="I163" s="161"/>
      <c r="L163" s="157"/>
      <c r="M163" s="162"/>
      <c r="T163" s="163"/>
      <c r="AT163" s="158" t="s">
        <v>455</v>
      </c>
      <c r="AU163" s="158" t="s">
        <v>90</v>
      </c>
      <c r="AV163" s="12" t="s">
        <v>90</v>
      </c>
      <c r="AW163" s="12" t="s">
        <v>37</v>
      </c>
      <c r="AX163" s="12" t="s">
        <v>81</v>
      </c>
      <c r="AY163" s="158" t="s">
        <v>309</v>
      </c>
    </row>
    <row r="164" spans="2:65" s="12" customFormat="1" x14ac:dyDescent="0.2">
      <c r="B164" s="157"/>
      <c r="D164" s="155" t="s">
        <v>455</v>
      </c>
      <c r="E164" s="158" t="s">
        <v>1</v>
      </c>
      <c r="F164" s="159" t="s">
        <v>10192</v>
      </c>
      <c r="H164" s="160">
        <v>157.01499999999999</v>
      </c>
      <c r="I164" s="161"/>
      <c r="L164" s="157"/>
      <c r="M164" s="162"/>
      <c r="T164" s="163"/>
      <c r="AT164" s="158" t="s">
        <v>455</v>
      </c>
      <c r="AU164" s="158" t="s">
        <v>90</v>
      </c>
      <c r="AV164" s="12" t="s">
        <v>90</v>
      </c>
      <c r="AW164" s="12" t="s">
        <v>37</v>
      </c>
      <c r="AX164" s="12" t="s">
        <v>81</v>
      </c>
      <c r="AY164" s="158" t="s">
        <v>309</v>
      </c>
    </row>
    <row r="165" spans="2:65" s="13" customFormat="1" x14ac:dyDescent="0.2">
      <c r="B165" s="164"/>
      <c r="D165" s="155" t="s">
        <v>455</v>
      </c>
      <c r="E165" s="165" t="s">
        <v>1</v>
      </c>
      <c r="F165" s="166" t="s">
        <v>457</v>
      </c>
      <c r="H165" s="167">
        <v>255.85499999999999</v>
      </c>
      <c r="I165" s="168"/>
      <c r="L165" s="164"/>
      <c r="M165" s="169"/>
      <c r="T165" s="170"/>
      <c r="AT165" s="165" t="s">
        <v>455</v>
      </c>
      <c r="AU165" s="165" t="s">
        <v>90</v>
      </c>
      <c r="AV165" s="13" t="s">
        <v>120</v>
      </c>
      <c r="AW165" s="13" t="s">
        <v>37</v>
      </c>
      <c r="AX165" s="13" t="s">
        <v>88</v>
      </c>
      <c r="AY165" s="165" t="s">
        <v>309</v>
      </c>
    </row>
    <row r="166" spans="2:65" s="1" customFormat="1" ht="16.5" customHeight="1" x14ac:dyDescent="0.2">
      <c r="B166" s="137"/>
      <c r="C166" s="138" t="s">
        <v>357</v>
      </c>
      <c r="D166" s="138" t="s">
        <v>311</v>
      </c>
      <c r="E166" s="139" t="s">
        <v>10193</v>
      </c>
      <c r="F166" s="140" t="s">
        <v>10194</v>
      </c>
      <c r="G166" s="141" t="s">
        <v>360</v>
      </c>
      <c r="H166" s="142">
        <v>255.85499999999999</v>
      </c>
      <c r="I166" s="143"/>
      <c r="J166" s="144">
        <f>ROUND(I166*H166,2)</f>
        <v>0</v>
      </c>
      <c r="K166" s="140" t="s">
        <v>315</v>
      </c>
      <c r="L166" s="33"/>
      <c r="M166" s="145" t="s">
        <v>1</v>
      </c>
      <c r="N166" s="146" t="s">
        <v>46</v>
      </c>
      <c r="P166" s="147">
        <f>O166*H166</f>
        <v>0</v>
      </c>
      <c r="Q166" s="147">
        <v>0</v>
      </c>
      <c r="R166" s="147">
        <f>Q166*H166</f>
        <v>0</v>
      </c>
      <c r="S166" s="147">
        <v>0</v>
      </c>
      <c r="T166" s="148">
        <f>S166*H166</f>
        <v>0</v>
      </c>
      <c r="AR166" s="149" t="s">
        <v>120</v>
      </c>
      <c r="AT166" s="149" t="s">
        <v>311</v>
      </c>
      <c r="AU166" s="149" t="s">
        <v>90</v>
      </c>
      <c r="AY166" s="17" t="s">
        <v>309</v>
      </c>
      <c r="BE166" s="150">
        <f>IF(N166="základní",J166,0)</f>
        <v>0</v>
      </c>
      <c r="BF166" s="150">
        <f>IF(N166="snížená",J166,0)</f>
        <v>0</v>
      </c>
      <c r="BG166" s="150">
        <f>IF(N166="zákl. přenesená",J166,0)</f>
        <v>0</v>
      </c>
      <c r="BH166" s="150">
        <f>IF(N166="sníž. přenesená",J166,0)</f>
        <v>0</v>
      </c>
      <c r="BI166" s="150">
        <f>IF(N166="nulová",J166,0)</f>
        <v>0</v>
      </c>
      <c r="BJ166" s="17" t="s">
        <v>88</v>
      </c>
      <c r="BK166" s="150">
        <f>ROUND(I166*H166,2)</f>
        <v>0</v>
      </c>
      <c r="BL166" s="17" t="s">
        <v>120</v>
      </c>
      <c r="BM166" s="149" t="s">
        <v>361</v>
      </c>
    </row>
    <row r="167" spans="2:65" s="1" customFormat="1" x14ac:dyDescent="0.2">
      <c r="B167" s="33"/>
      <c r="D167" s="151" t="s">
        <v>316</v>
      </c>
      <c r="F167" s="152" t="s">
        <v>10195</v>
      </c>
      <c r="I167" s="153"/>
      <c r="L167" s="33"/>
      <c r="M167" s="154"/>
      <c r="T167" s="57"/>
      <c r="AT167" s="17" t="s">
        <v>316</v>
      </c>
      <c r="AU167" s="17" t="s">
        <v>90</v>
      </c>
    </row>
    <row r="168" spans="2:65" s="1" customFormat="1" ht="16.5" customHeight="1" x14ac:dyDescent="0.2">
      <c r="B168" s="137"/>
      <c r="C168" s="138" t="s">
        <v>8</v>
      </c>
      <c r="D168" s="138" t="s">
        <v>311</v>
      </c>
      <c r="E168" s="139" t="s">
        <v>10196</v>
      </c>
      <c r="F168" s="140" t="s">
        <v>10197</v>
      </c>
      <c r="G168" s="141" t="s">
        <v>360</v>
      </c>
      <c r="H168" s="142">
        <v>255.85499999999999</v>
      </c>
      <c r="I168" s="143"/>
      <c r="J168" s="144">
        <f>ROUND(I168*H168,2)</f>
        <v>0</v>
      </c>
      <c r="K168" s="140" t="s">
        <v>315</v>
      </c>
      <c r="L168" s="33"/>
      <c r="M168" s="145" t="s">
        <v>1</v>
      </c>
      <c r="N168" s="146" t="s">
        <v>46</v>
      </c>
      <c r="P168" s="147">
        <f>O168*H168</f>
        <v>0</v>
      </c>
      <c r="Q168" s="147">
        <v>0</v>
      </c>
      <c r="R168" s="147">
        <f>Q168*H168</f>
        <v>0</v>
      </c>
      <c r="S168" s="147">
        <v>0</v>
      </c>
      <c r="T168" s="148">
        <f>S168*H168</f>
        <v>0</v>
      </c>
      <c r="AR168" s="149" t="s">
        <v>120</v>
      </c>
      <c r="AT168" s="149" t="s">
        <v>311</v>
      </c>
      <c r="AU168" s="149" t="s">
        <v>90</v>
      </c>
      <c r="AY168" s="17" t="s">
        <v>309</v>
      </c>
      <c r="BE168" s="150">
        <f>IF(N168="základní",J168,0)</f>
        <v>0</v>
      </c>
      <c r="BF168" s="150">
        <f>IF(N168="snížená",J168,0)</f>
        <v>0</v>
      </c>
      <c r="BG168" s="150">
        <f>IF(N168="zákl. přenesená",J168,0)</f>
        <v>0</v>
      </c>
      <c r="BH168" s="150">
        <f>IF(N168="sníž. přenesená",J168,0)</f>
        <v>0</v>
      </c>
      <c r="BI168" s="150">
        <f>IF(N168="nulová",J168,0)</f>
        <v>0</v>
      </c>
      <c r="BJ168" s="17" t="s">
        <v>88</v>
      </c>
      <c r="BK168" s="150">
        <f>ROUND(I168*H168,2)</f>
        <v>0</v>
      </c>
      <c r="BL168" s="17" t="s">
        <v>120</v>
      </c>
      <c r="BM168" s="149" t="s">
        <v>367</v>
      </c>
    </row>
    <row r="169" spans="2:65" s="1" customFormat="1" x14ac:dyDescent="0.2">
      <c r="B169" s="33"/>
      <c r="D169" s="151" t="s">
        <v>316</v>
      </c>
      <c r="F169" s="152" t="s">
        <v>10198</v>
      </c>
      <c r="I169" s="153"/>
      <c r="L169" s="33"/>
      <c r="M169" s="154"/>
      <c r="T169" s="57"/>
      <c r="AT169" s="17" t="s">
        <v>316</v>
      </c>
      <c r="AU169" s="17" t="s">
        <v>90</v>
      </c>
    </row>
    <row r="170" spans="2:65" s="1" customFormat="1" ht="16.5" customHeight="1" x14ac:dyDescent="0.2">
      <c r="B170" s="137"/>
      <c r="C170" s="138" t="s">
        <v>368</v>
      </c>
      <c r="D170" s="138" t="s">
        <v>311</v>
      </c>
      <c r="E170" s="139" t="s">
        <v>10199</v>
      </c>
      <c r="F170" s="140" t="s">
        <v>10200</v>
      </c>
      <c r="G170" s="141" t="s">
        <v>391</v>
      </c>
      <c r="H170" s="142">
        <v>5.28</v>
      </c>
      <c r="I170" s="143"/>
      <c r="J170" s="144">
        <f>ROUND(I170*H170,2)</f>
        <v>0</v>
      </c>
      <c r="K170" s="140" t="s">
        <v>315</v>
      </c>
      <c r="L170" s="33"/>
      <c r="M170" s="145" t="s">
        <v>1</v>
      </c>
      <c r="N170" s="146" t="s">
        <v>46</v>
      </c>
      <c r="P170" s="147">
        <f>O170*H170</f>
        <v>0</v>
      </c>
      <c r="Q170" s="147">
        <v>0</v>
      </c>
      <c r="R170" s="147">
        <f>Q170*H170</f>
        <v>0</v>
      </c>
      <c r="S170" s="147">
        <v>0</v>
      </c>
      <c r="T170" s="148">
        <f>S170*H170</f>
        <v>0</v>
      </c>
      <c r="AR170" s="149" t="s">
        <v>120</v>
      </c>
      <c r="AT170" s="149" t="s">
        <v>311</v>
      </c>
      <c r="AU170" s="149" t="s">
        <v>90</v>
      </c>
      <c r="AY170" s="17" t="s">
        <v>309</v>
      </c>
      <c r="BE170" s="150">
        <f>IF(N170="základní",J170,0)</f>
        <v>0</v>
      </c>
      <c r="BF170" s="150">
        <f>IF(N170="snížená",J170,0)</f>
        <v>0</v>
      </c>
      <c r="BG170" s="150">
        <f>IF(N170="zákl. přenesená",J170,0)</f>
        <v>0</v>
      </c>
      <c r="BH170" s="150">
        <f>IF(N170="sníž. přenesená",J170,0)</f>
        <v>0</v>
      </c>
      <c r="BI170" s="150">
        <f>IF(N170="nulová",J170,0)</f>
        <v>0</v>
      </c>
      <c r="BJ170" s="17" t="s">
        <v>88</v>
      </c>
      <c r="BK170" s="150">
        <f>ROUND(I170*H170,2)</f>
        <v>0</v>
      </c>
      <c r="BL170" s="17" t="s">
        <v>120</v>
      </c>
      <c r="BM170" s="149" t="s">
        <v>371</v>
      </c>
    </row>
    <row r="171" spans="2:65" s="1" customFormat="1" x14ac:dyDescent="0.2">
      <c r="B171" s="33"/>
      <c r="D171" s="151" t="s">
        <v>316</v>
      </c>
      <c r="F171" s="152" t="s">
        <v>10201</v>
      </c>
      <c r="I171" s="153"/>
      <c r="L171" s="33"/>
      <c r="M171" s="154"/>
      <c r="T171" s="57"/>
      <c r="AT171" s="17" t="s">
        <v>316</v>
      </c>
      <c r="AU171" s="17" t="s">
        <v>90</v>
      </c>
    </row>
    <row r="172" spans="2:65" s="12" customFormat="1" x14ac:dyDescent="0.2">
      <c r="B172" s="157"/>
      <c r="D172" s="155" t="s">
        <v>455</v>
      </c>
      <c r="E172" s="158" t="s">
        <v>1</v>
      </c>
      <c r="F172" s="159" t="s">
        <v>10202</v>
      </c>
      <c r="H172" s="160">
        <v>5.28</v>
      </c>
      <c r="I172" s="161"/>
      <c r="L172" s="157"/>
      <c r="M172" s="162"/>
      <c r="T172" s="163"/>
      <c r="AT172" s="158" t="s">
        <v>455</v>
      </c>
      <c r="AU172" s="158" t="s">
        <v>90</v>
      </c>
      <c r="AV172" s="12" t="s">
        <v>90</v>
      </c>
      <c r="AW172" s="12" t="s">
        <v>37</v>
      </c>
      <c r="AX172" s="12" t="s">
        <v>81</v>
      </c>
      <c r="AY172" s="158" t="s">
        <v>309</v>
      </c>
    </row>
    <row r="173" spans="2:65" s="13" customFormat="1" x14ac:dyDescent="0.2">
      <c r="B173" s="164"/>
      <c r="D173" s="155" t="s">
        <v>455</v>
      </c>
      <c r="E173" s="165" t="s">
        <v>1</v>
      </c>
      <c r="F173" s="166" t="s">
        <v>457</v>
      </c>
      <c r="H173" s="167">
        <v>5.28</v>
      </c>
      <c r="I173" s="168"/>
      <c r="L173" s="164"/>
      <c r="M173" s="169"/>
      <c r="T173" s="170"/>
      <c r="AT173" s="165" t="s">
        <v>455</v>
      </c>
      <c r="AU173" s="165" t="s">
        <v>90</v>
      </c>
      <c r="AV173" s="13" t="s">
        <v>120</v>
      </c>
      <c r="AW173" s="13" t="s">
        <v>37</v>
      </c>
      <c r="AX173" s="13" t="s">
        <v>88</v>
      </c>
      <c r="AY173" s="165" t="s">
        <v>309</v>
      </c>
    </row>
    <row r="174" spans="2:65" s="11" customFormat="1" ht="22.9" customHeight="1" x14ac:dyDescent="0.2">
      <c r="B174" s="125"/>
      <c r="D174" s="126" t="s">
        <v>80</v>
      </c>
      <c r="E174" s="135" t="s">
        <v>120</v>
      </c>
      <c r="F174" s="135" t="s">
        <v>998</v>
      </c>
      <c r="I174" s="128"/>
      <c r="J174" s="136">
        <f>BK174</f>
        <v>0</v>
      </c>
      <c r="L174" s="125"/>
      <c r="M174" s="130"/>
      <c r="P174" s="131">
        <f>SUM(P175:P178)</f>
        <v>0</v>
      </c>
      <c r="R174" s="131">
        <f>SUM(R175:R178)</f>
        <v>0</v>
      </c>
      <c r="T174" s="132">
        <f>SUM(T175:T178)</f>
        <v>0</v>
      </c>
      <c r="AR174" s="126" t="s">
        <v>88</v>
      </c>
      <c r="AT174" s="133" t="s">
        <v>80</v>
      </c>
      <c r="AU174" s="133" t="s">
        <v>88</v>
      </c>
      <c r="AY174" s="126" t="s">
        <v>309</v>
      </c>
      <c r="BK174" s="134">
        <f>SUM(BK175:BK178)</f>
        <v>0</v>
      </c>
    </row>
    <row r="175" spans="2:65" s="1" customFormat="1" ht="16.5" customHeight="1" x14ac:dyDescent="0.2">
      <c r="B175" s="137"/>
      <c r="C175" s="138" t="s">
        <v>342</v>
      </c>
      <c r="D175" s="138" t="s">
        <v>311</v>
      </c>
      <c r="E175" s="139" t="s">
        <v>10203</v>
      </c>
      <c r="F175" s="140" t="s">
        <v>10204</v>
      </c>
      <c r="G175" s="141" t="s">
        <v>360</v>
      </c>
      <c r="H175" s="142">
        <v>45.89</v>
      </c>
      <c r="I175" s="143"/>
      <c r="J175" s="144">
        <f>ROUND(I175*H175,2)</f>
        <v>0</v>
      </c>
      <c r="K175" s="140" t="s">
        <v>315</v>
      </c>
      <c r="L175" s="33"/>
      <c r="M175" s="145" t="s">
        <v>1</v>
      </c>
      <c r="N175" s="146" t="s">
        <v>46</v>
      </c>
      <c r="P175" s="147">
        <f>O175*H175</f>
        <v>0</v>
      </c>
      <c r="Q175" s="147">
        <v>0</v>
      </c>
      <c r="R175" s="147">
        <f>Q175*H175</f>
        <v>0</v>
      </c>
      <c r="S175" s="147">
        <v>0</v>
      </c>
      <c r="T175" s="148">
        <f>S175*H175</f>
        <v>0</v>
      </c>
      <c r="AR175" s="149" t="s">
        <v>120</v>
      </c>
      <c r="AT175" s="149" t="s">
        <v>311</v>
      </c>
      <c r="AU175" s="149" t="s">
        <v>90</v>
      </c>
      <c r="AY175" s="17" t="s">
        <v>309</v>
      </c>
      <c r="BE175" s="150">
        <f>IF(N175="základní",J175,0)</f>
        <v>0</v>
      </c>
      <c r="BF175" s="150">
        <f>IF(N175="snížená",J175,0)</f>
        <v>0</v>
      </c>
      <c r="BG175" s="150">
        <f>IF(N175="zákl. přenesená",J175,0)</f>
        <v>0</v>
      </c>
      <c r="BH175" s="150">
        <f>IF(N175="sníž. přenesená",J175,0)</f>
        <v>0</v>
      </c>
      <c r="BI175" s="150">
        <f>IF(N175="nulová",J175,0)</f>
        <v>0</v>
      </c>
      <c r="BJ175" s="17" t="s">
        <v>88</v>
      </c>
      <c r="BK175" s="150">
        <f>ROUND(I175*H175,2)</f>
        <v>0</v>
      </c>
      <c r="BL175" s="17" t="s">
        <v>120</v>
      </c>
      <c r="BM175" s="149" t="s">
        <v>376</v>
      </c>
    </row>
    <row r="176" spans="2:65" s="1" customFormat="1" x14ac:dyDescent="0.2">
      <c r="B176" s="33"/>
      <c r="D176" s="151" t="s">
        <v>316</v>
      </c>
      <c r="F176" s="152" t="s">
        <v>10205</v>
      </c>
      <c r="I176" s="153"/>
      <c r="L176" s="33"/>
      <c r="M176" s="154"/>
      <c r="T176" s="57"/>
      <c r="AT176" s="17" t="s">
        <v>316</v>
      </c>
      <c r="AU176" s="17" t="s">
        <v>90</v>
      </c>
    </row>
    <row r="177" spans="2:65" s="12" customFormat="1" x14ac:dyDescent="0.2">
      <c r="B177" s="157"/>
      <c r="D177" s="155" t="s">
        <v>455</v>
      </c>
      <c r="E177" s="158" t="s">
        <v>1</v>
      </c>
      <c r="F177" s="159" t="s">
        <v>10206</v>
      </c>
      <c r="H177" s="160">
        <v>45.89</v>
      </c>
      <c r="I177" s="161"/>
      <c r="L177" s="157"/>
      <c r="M177" s="162"/>
      <c r="T177" s="163"/>
      <c r="AT177" s="158" t="s">
        <v>455</v>
      </c>
      <c r="AU177" s="158" t="s">
        <v>90</v>
      </c>
      <c r="AV177" s="12" t="s">
        <v>90</v>
      </c>
      <c r="AW177" s="12" t="s">
        <v>37</v>
      </c>
      <c r="AX177" s="12" t="s">
        <v>81</v>
      </c>
      <c r="AY177" s="158" t="s">
        <v>309</v>
      </c>
    </row>
    <row r="178" spans="2:65" s="13" customFormat="1" x14ac:dyDescent="0.2">
      <c r="B178" s="164"/>
      <c r="D178" s="155" t="s">
        <v>455</v>
      </c>
      <c r="E178" s="165" t="s">
        <v>1</v>
      </c>
      <c r="F178" s="166" t="s">
        <v>457</v>
      </c>
      <c r="H178" s="167">
        <v>45.89</v>
      </c>
      <c r="I178" s="168"/>
      <c r="L178" s="164"/>
      <c r="M178" s="169"/>
      <c r="T178" s="170"/>
      <c r="AT178" s="165" t="s">
        <v>455</v>
      </c>
      <c r="AU178" s="165" t="s">
        <v>90</v>
      </c>
      <c r="AV178" s="13" t="s">
        <v>120</v>
      </c>
      <c r="AW178" s="13" t="s">
        <v>37</v>
      </c>
      <c r="AX178" s="13" t="s">
        <v>88</v>
      </c>
      <c r="AY178" s="165" t="s">
        <v>309</v>
      </c>
    </row>
    <row r="179" spans="2:65" s="11" customFormat="1" ht="22.9" customHeight="1" x14ac:dyDescent="0.2">
      <c r="B179" s="125"/>
      <c r="D179" s="126" t="s">
        <v>80</v>
      </c>
      <c r="E179" s="135" t="s">
        <v>1303</v>
      </c>
      <c r="F179" s="135" t="s">
        <v>1304</v>
      </c>
      <c r="I179" s="128"/>
      <c r="J179" s="136">
        <f>BK179</f>
        <v>0</v>
      </c>
      <c r="L179" s="125"/>
      <c r="M179" s="130"/>
      <c r="P179" s="131">
        <f>SUM(P180:P181)</f>
        <v>0</v>
      </c>
      <c r="R179" s="131">
        <f>SUM(R180:R181)</f>
        <v>0</v>
      </c>
      <c r="T179" s="132">
        <f>SUM(T180:T181)</f>
        <v>0</v>
      </c>
      <c r="AR179" s="126" t="s">
        <v>88</v>
      </c>
      <c r="AT179" s="133" t="s">
        <v>80</v>
      </c>
      <c r="AU179" s="133" t="s">
        <v>88</v>
      </c>
      <c r="AY179" s="126" t="s">
        <v>309</v>
      </c>
      <c r="BK179" s="134">
        <f>SUM(BK180:BK181)</f>
        <v>0</v>
      </c>
    </row>
    <row r="180" spans="2:65" s="1" customFormat="1" ht="21.75" customHeight="1" x14ac:dyDescent="0.2">
      <c r="B180" s="137"/>
      <c r="C180" s="138" t="s">
        <v>378</v>
      </c>
      <c r="D180" s="138" t="s">
        <v>311</v>
      </c>
      <c r="E180" s="139" t="s">
        <v>10207</v>
      </c>
      <c r="F180" s="140" t="s">
        <v>10208</v>
      </c>
      <c r="G180" s="141" t="s">
        <v>391</v>
      </c>
      <c r="H180" s="142">
        <v>104.898</v>
      </c>
      <c r="I180" s="143"/>
      <c r="J180" s="144">
        <f>ROUND(I180*H180,2)</f>
        <v>0</v>
      </c>
      <c r="K180" s="140" t="s">
        <v>315</v>
      </c>
      <c r="L180" s="33"/>
      <c r="M180" s="145" t="s">
        <v>1</v>
      </c>
      <c r="N180" s="146" t="s">
        <v>46</v>
      </c>
      <c r="P180" s="147">
        <f>O180*H180</f>
        <v>0</v>
      </c>
      <c r="Q180" s="147">
        <v>0</v>
      </c>
      <c r="R180" s="147">
        <f>Q180*H180</f>
        <v>0</v>
      </c>
      <c r="S180" s="147">
        <v>0</v>
      </c>
      <c r="T180" s="148">
        <f>S180*H180</f>
        <v>0</v>
      </c>
      <c r="AR180" s="149" t="s">
        <v>120</v>
      </c>
      <c r="AT180" s="149" t="s">
        <v>311</v>
      </c>
      <c r="AU180" s="149" t="s">
        <v>90</v>
      </c>
      <c r="AY180" s="17" t="s">
        <v>309</v>
      </c>
      <c r="BE180" s="150">
        <f>IF(N180="základní",J180,0)</f>
        <v>0</v>
      </c>
      <c r="BF180" s="150">
        <f>IF(N180="snížená",J180,0)</f>
        <v>0</v>
      </c>
      <c r="BG180" s="150">
        <f>IF(N180="zákl. přenesená",J180,0)</f>
        <v>0</v>
      </c>
      <c r="BH180" s="150">
        <f>IF(N180="sníž. přenesená",J180,0)</f>
        <v>0</v>
      </c>
      <c r="BI180" s="150">
        <f>IF(N180="nulová",J180,0)</f>
        <v>0</v>
      </c>
      <c r="BJ180" s="17" t="s">
        <v>88</v>
      </c>
      <c r="BK180" s="150">
        <f>ROUND(I180*H180,2)</f>
        <v>0</v>
      </c>
      <c r="BL180" s="17" t="s">
        <v>120</v>
      </c>
      <c r="BM180" s="149" t="s">
        <v>381</v>
      </c>
    </row>
    <row r="181" spans="2:65" s="1" customFormat="1" x14ac:dyDescent="0.2">
      <c r="B181" s="33"/>
      <c r="D181" s="151" t="s">
        <v>316</v>
      </c>
      <c r="F181" s="152" t="s">
        <v>10209</v>
      </c>
      <c r="I181" s="153"/>
      <c r="L181" s="33"/>
      <c r="M181" s="154"/>
      <c r="T181" s="57"/>
      <c r="AT181" s="17" t="s">
        <v>316</v>
      </c>
      <c r="AU181" s="17" t="s">
        <v>90</v>
      </c>
    </row>
    <row r="182" spans="2:65" s="11" customFormat="1" ht="25.9" customHeight="1" x14ac:dyDescent="0.2">
      <c r="B182" s="125"/>
      <c r="D182" s="126" t="s">
        <v>80</v>
      </c>
      <c r="E182" s="127" t="s">
        <v>1310</v>
      </c>
      <c r="F182" s="127" t="s">
        <v>1311</v>
      </c>
      <c r="I182" s="128"/>
      <c r="J182" s="129">
        <f>BK182</f>
        <v>0</v>
      </c>
      <c r="L182" s="125"/>
      <c r="M182" s="130"/>
      <c r="P182" s="131">
        <f>P183+P193</f>
        <v>0</v>
      </c>
      <c r="R182" s="131">
        <f>R183+R193</f>
        <v>0</v>
      </c>
      <c r="T182" s="132">
        <f>T183+T193</f>
        <v>0</v>
      </c>
      <c r="AR182" s="126" t="s">
        <v>90</v>
      </c>
      <c r="AT182" s="133" t="s">
        <v>80</v>
      </c>
      <c r="AU182" s="133" t="s">
        <v>81</v>
      </c>
      <c r="AY182" s="126" t="s">
        <v>309</v>
      </c>
      <c r="BK182" s="134">
        <f>BK183+BK193</f>
        <v>0</v>
      </c>
    </row>
    <row r="183" spans="2:65" s="11" customFormat="1" ht="22.9" customHeight="1" x14ac:dyDescent="0.2">
      <c r="B183" s="125"/>
      <c r="D183" s="126" t="s">
        <v>80</v>
      </c>
      <c r="E183" s="135" t="s">
        <v>1312</v>
      </c>
      <c r="F183" s="135" t="s">
        <v>1313</v>
      </c>
      <c r="I183" s="128"/>
      <c r="J183" s="136">
        <f>BK183</f>
        <v>0</v>
      </c>
      <c r="L183" s="125"/>
      <c r="M183" s="130"/>
      <c r="P183" s="131">
        <f>SUM(P184:P192)</f>
        <v>0</v>
      </c>
      <c r="R183" s="131">
        <f>SUM(R184:R192)</f>
        <v>0</v>
      </c>
      <c r="T183" s="132">
        <f>SUM(T184:T192)</f>
        <v>0</v>
      </c>
      <c r="AR183" s="126" t="s">
        <v>90</v>
      </c>
      <c r="AT183" s="133" t="s">
        <v>80</v>
      </c>
      <c r="AU183" s="133" t="s">
        <v>88</v>
      </c>
      <c r="AY183" s="126" t="s">
        <v>309</v>
      </c>
      <c r="BK183" s="134">
        <f>SUM(BK184:BK192)</f>
        <v>0</v>
      </c>
    </row>
    <row r="184" spans="2:65" s="1" customFormat="1" ht="16.5" customHeight="1" x14ac:dyDescent="0.2">
      <c r="B184" s="137"/>
      <c r="C184" s="138" t="s">
        <v>346</v>
      </c>
      <c r="D184" s="138" t="s">
        <v>311</v>
      </c>
      <c r="E184" s="139" t="s">
        <v>10210</v>
      </c>
      <c r="F184" s="140" t="s">
        <v>10211</v>
      </c>
      <c r="G184" s="141" t="s">
        <v>360</v>
      </c>
      <c r="H184" s="142">
        <v>166.30600000000001</v>
      </c>
      <c r="I184" s="143"/>
      <c r="J184" s="144">
        <f>ROUND(I184*H184,2)</f>
        <v>0</v>
      </c>
      <c r="K184" s="140" t="s">
        <v>315</v>
      </c>
      <c r="L184" s="33"/>
      <c r="M184" s="145" t="s">
        <v>1</v>
      </c>
      <c r="N184" s="146" t="s">
        <v>46</v>
      </c>
      <c r="P184" s="147">
        <f>O184*H184</f>
        <v>0</v>
      </c>
      <c r="Q184" s="147">
        <v>0</v>
      </c>
      <c r="R184" s="147">
        <f>Q184*H184</f>
        <v>0</v>
      </c>
      <c r="S184" s="147">
        <v>0</v>
      </c>
      <c r="T184" s="148">
        <f>S184*H184</f>
        <v>0</v>
      </c>
      <c r="AR184" s="149" t="s">
        <v>346</v>
      </c>
      <c r="AT184" s="149" t="s">
        <v>311</v>
      </c>
      <c r="AU184" s="149" t="s">
        <v>90</v>
      </c>
      <c r="AY184" s="17" t="s">
        <v>309</v>
      </c>
      <c r="BE184" s="150">
        <f>IF(N184="základní",J184,0)</f>
        <v>0</v>
      </c>
      <c r="BF184" s="150">
        <f>IF(N184="snížená",J184,0)</f>
        <v>0</v>
      </c>
      <c r="BG184" s="150">
        <f>IF(N184="zákl. přenesená",J184,0)</f>
        <v>0</v>
      </c>
      <c r="BH184" s="150">
        <f>IF(N184="sníž. přenesená",J184,0)</f>
        <v>0</v>
      </c>
      <c r="BI184" s="150">
        <f>IF(N184="nulová",J184,0)</f>
        <v>0</v>
      </c>
      <c r="BJ184" s="17" t="s">
        <v>88</v>
      </c>
      <c r="BK184" s="150">
        <f>ROUND(I184*H184,2)</f>
        <v>0</v>
      </c>
      <c r="BL184" s="17" t="s">
        <v>346</v>
      </c>
      <c r="BM184" s="149" t="s">
        <v>385</v>
      </c>
    </row>
    <row r="185" spans="2:65" s="1" customFormat="1" x14ac:dyDescent="0.2">
      <c r="B185" s="33"/>
      <c r="D185" s="151" t="s">
        <v>316</v>
      </c>
      <c r="F185" s="152" t="s">
        <v>10212</v>
      </c>
      <c r="I185" s="153"/>
      <c r="L185" s="33"/>
      <c r="M185" s="154"/>
      <c r="T185" s="57"/>
      <c r="AT185" s="17" t="s">
        <v>316</v>
      </c>
      <c r="AU185" s="17" t="s">
        <v>90</v>
      </c>
    </row>
    <row r="186" spans="2:65" s="1" customFormat="1" ht="16.5" customHeight="1" x14ac:dyDescent="0.2">
      <c r="B186" s="137"/>
      <c r="C186" s="138" t="s">
        <v>388</v>
      </c>
      <c r="D186" s="138" t="s">
        <v>311</v>
      </c>
      <c r="E186" s="139" t="s">
        <v>1319</v>
      </c>
      <c r="F186" s="140" t="s">
        <v>1320</v>
      </c>
      <c r="G186" s="141" t="s">
        <v>434</v>
      </c>
      <c r="H186" s="142">
        <v>70.599999999999994</v>
      </c>
      <c r="I186" s="143"/>
      <c r="J186" s="144">
        <f>ROUND(I186*H186,2)</f>
        <v>0</v>
      </c>
      <c r="K186" s="140" t="s">
        <v>315</v>
      </c>
      <c r="L186" s="33"/>
      <c r="M186" s="145" t="s">
        <v>1</v>
      </c>
      <c r="N186" s="146" t="s">
        <v>46</v>
      </c>
      <c r="P186" s="147">
        <f>O186*H186</f>
        <v>0</v>
      </c>
      <c r="Q186" s="147">
        <v>0</v>
      </c>
      <c r="R186" s="147">
        <f>Q186*H186</f>
        <v>0</v>
      </c>
      <c r="S186" s="147">
        <v>0</v>
      </c>
      <c r="T186" s="148">
        <f>S186*H186</f>
        <v>0</v>
      </c>
      <c r="AR186" s="149" t="s">
        <v>346</v>
      </c>
      <c r="AT186" s="149" t="s">
        <v>311</v>
      </c>
      <c r="AU186" s="149" t="s">
        <v>90</v>
      </c>
      <c r="AY186" s="17" t="s">
        <v>309</v>
      </c>
      <c r="BE186" s="150">
        <f>IF(N186="základní",J186,0)</f>
        <v>0</v>
      </c>
      <c r="BF186" s="150">
        <f>IF(N186="snížená",J186,0)</f>
        <v>0</v>
      </c>
      <c r="BG186" s="150">
        <f>IF(N186="zákl. přenesená",J186,0)</f>
        <v>0</v>
      </c>
      <c r="BH186" s="150">
        <f>IF(N186="sníž. přenesená",J186,0)</f>
        <v>0</v>
      </c>
      <c r="BI186" s="150">
        <f>IF(N186="nulová",J186,0)</f>
        <v>0</v>
      </c>
      <c r="BJ186" s="17" t="s">
        <v>88</v>
      </c>
      <c r="BK186" s="150">
        <f>ROUND(I186*H186,2)</f>
        <v>0</v>
      </c>
      <c r="BL186" s="17" t="s">
        <v>346</v>
      </c>
      <c r="BM186" s="149" t="s">
        <v>392</v>
      </c>
    </row>
    <row r="187" spans="2:65" s="1" customFormat="1" x14ac:dyDescent="0.2">
      <c r="B187" s="33"/>
      <c r="D187" s="151" t="s">
        <v>316</v>
      </c>
      <c r="F187" s="152" t="s">
        <v>10213</v>
      </c>
      <c r="I187" s="153"/>
      <c r="L187" s="33"/>
      <c r="M187" s="154"/>
      <c r="T187" s="57"/>
      <c r="AT187" s="17" t="s">
        <v>316</v>
      </c>
      <c r="AU187" s="17" t="s">
        <v>90</v>
      </c>
    </row>
    <row r="188" spans="2:65" s="1" customFormat="1" ht="21.75" customHeight="1" x14ac:dyDescent="0.2">
      <c r="B188" s="137"/>
      <c r="C188" s="138" t="s">
        <v>351</v>
      </c>
      <c r="D188" s="138" t="s">
        <v>311</v>
      </c>
      <c r="E188" s="139" t="s">
        <v>10214</v>
      </c>
      <c r="F188" s="140" t="s">
        <v>10215</v>
      </c>
      <c r="G188" s="141" t="s">
        <v>360</v>
      </c>
      <c r="H188" s="142">
        <v>38.83</v>
      </c>
      <c r="I188" s="143"/>
      <c r="J188" s="144">
        <f>ROUND(I188*H188,2)</f>
        <v>0</v>
      </c>
      <c r="K188" s="140" t="s">
        <v>315</v>
      </c>
      <c r="L188" s="33"/>
      <c r="M188" s="145" t="s">
        <v>1</v>
      </c>
      <c r="N188" s="146" t="s">
        <v>46</v>
      </c>
      <c r="P188" s="147">
        <f>O188*H188</f>
        <v>0</v>
      </c>
      <c r="Q188" s="147">
        <v>0</v>
      </c>
      <c r="R188" s="147">
        <f>Q188*H188</f>
        <v>0</v>
      </c>
      <c r="S188" s="147">
        <v>0</v>
      </c>
      <c r="T188" s="148">
        <f>S188*H188</f>
        <v>0</v>
      </c>
      <c r="AR188" s="149" t="s">
        <v>346</v>
      </c>
      <c r="AT188" s="149" t="s">
        <v>311</v>
      </c>
      <c r="AU188" s="149" t="s">
        <v>90</v>
      </c>
      <c r="AY188" s="17" t="s">
        <v>309</v>
      </c>
      <c r="BE188" s="150">
        <f>IF(N188="základní",J188,0)</f>
        <v>0</v>
      </c>
      <c r="BF188" s="150">
        <f>IF(N188="snížená",J188,0)</f>
        <v>0</v>
      </c>
      <c r="BG188" s="150">
        <f>IF(N188="zákl. přenesená",J188,0)</f>
        <v>0</v>
      </c>
      <c r="BH188" s="150">
        <f>IF(N188="sníž. přenesená",J188,0)</f>
        <v>0</v>
      </c>
      <c r="BI188" s="150">
        <f>IF(N188="nulová",J188,0)</f>
        <v>0</v>
      </c>
      <c r="BJ188" s="17" t="s">
        <v>88</v>
      </c>
      <c r="BK188" s="150">
        <f>ROUND(I188*H188,2)</f>
        <v>0</v>
      </c>
      <c r="BL188" s="17" t="s">
        <v>346</v>
      </c>
      <c r="BM188" s="149" t="s">
        <v>398</v>
      </c>
    </row>
    <row r="189" spans="2:65" s="1" customFormat="1" x14ac:dyDescent="0.2">
      <c r="B189" s="33"/>
      <c r="D189" s="151" t="s">
        <v>316</v>
      </c>
      <c r="F189" s="152" t="s">
        <v>10216</v>
      </c>
      <c r="I189" s="153"/>
      <c r="L189" s="33"/>
      <c r="M189" s="154"/>
      <c r="T189" s="57"/>
      <c r="AT189" s="17" t="s">
        <v>316</v>
      </c>
      <c r="AU189" s="17" t="s">
        <v>90</v>
      </c>
    </row>
    <row r="190" spans="2:65" s="1" customFormat="1" ht="16.5" customHeight="1" x14ac:dyDescent="0.2">
      <c r="B190" s="137"/>
      <c r="C190" s="138" t="s">
        <v>399</v>
      </c>
      <c r="D190" s="138" t="s">
        <v>311</v>
      </c>
      <c r="E190" s="139" t="s">
        <v>10217</v>
      </c>
      <c r="F190" s="140" t="s">
        <v>10218</v>
      </c>
      <c r="G190" s="141" t="s">
        <v>360</v>
      </c>
      <c r="H190" s="142">
        <v>179.09800000000001</v>
      </c>
      <c r="I190" s="143"/>
      <c r="J190" s="144">
        <f>ROUND(I190*H190,2)</f>
        <v>0</v>
      </c>
      <c r="K190" s="140" t="s">
        <v>315</v>
      </c>
      <c r="L190" s="33"/>
      <c r="M190" s="145" t="s">
        <v>1</v>
      </c>
      <c r="N190" s="146" t="s">
        <v>46</v>
      </c>
      <c r="P190" s="147">
        <f>O190*H190</f>
        <v>0</v>
      </c>
      <c r="Q190" s="147">
        <v>0</v>
      </c>
      <c r="R190" s="147">
        <f>Q190*H190</f>
        <v>0</v>
      </c>
      <c r="S190" s="147">
        <v>0</v>
      </c>
      <c r="T190" s="148">
        <f>S190*H190</f>
        <v>0</v>
      </c>
      <c r="AR190" s="149" t="s">
        <v>346</v>
      </c>
      <c r="AT190" s="149" t="s">
        <v>311</v>
      </c>
      <c r="AU190" s="149" t="s">
        <v>90</v>
      </c>
      <c r="AY190" s="17" t="s">
        <v>309</v>
      </c>
      <c r="BE190" s="150">
        <f>IF(N190="základní",J190,0)</f>
        <v>0</v>
      </c>
      <c r="BF190" s="150">
        <f>IF(N190="snížená",J190,0)</f>
        <v>0</v>
      </c>
      <c r="BG190" s="150">
        <f>IF(N190="zákl. přenesená",J190,0)</f>
        <v>0</v>
      </c>
      <c r="BH190" s="150">
        <f>IF(N190="sníž. přenesená",J190,0)</f>
        <v>0</v>
      </c>
      <c r="BI190" s="150">
        <f>IF(N190="nulová",J190,0)</f>
        <v>0</v>
      </c>
      <c r="BJ190" s="17" t="s">
        <v>88</v>
      </c>
      <c r="BK190" s="150">
        <f>ROUND(I190*H190,2)</f>
        <v>0</v>
      </c>
      <c r="BL190" s="17" t="s">
        <v>346</v>
      </c>
      <c r="BM190" s="149" t="s">
        <v>402</v>
      </c>
    </row>
    <row r="191" spans="2:65" s="1" customFormat="1" x14ac:dyDescent="0.2">
      <c r="B191" s="33"/>
      <c r="D191" s="151" t="s">
        <v>316</v>
      </c>
      <c r="F191" s="152" t="s">
        <v>10219</v>
      </c>
      <c r="I191" s="153"/>
      <c r="L191" s="33"/>
      <c r="M191" s="154"/>
      <c r="T191" s="57"/>
      <c r="AT191" s="17" t="s">
        <v>316</v>
      </c>
      <c r="AU191" s="17" t="s">
        <v>90</v>
      </c>
    </row>
    <row r="192" spans="2:65" s="1" customFormat="1" ht="29.25" x14ac:dyDescent="0.2">
      <c r="B192" s="33"/>
      <c r="D192" s="155" t="s">
        <v>318</v>
      </c>
      <c r="F192" s="156" t="s">
        <v>10220</v>
      </c>
      <c r="I192" s="153"/>
      <c r="L192" s="33"/>
      <c r="M192" s="154"/>
      <c r="T192" s="57"/>
      <c r="AT192" s="17" t="s">
        <v>318</v>
      </c>
      <c r="AU192" s="17" t="s">
        <v>90</v>
      </c>
    </row>
    <row r="193" spans="2:65" s="11" customFormat="1" ht="22.9" customHeight="1" x14ac:dyDescent="0.2">
      <c r="B193" s="125"/>
      <c r="D193" s="126" t="s">
        <v>80</v>
      </c>
      <c r="E193" s="135" t="s">
        <v>1455</v>
      </c>
      <c r="F193" s="135" t="s">
        <v>1456</v>
      </c>
      <c r="I193" s="128"/>
      <c r="J193" s="136">
        <f>BK193</f>
        <v>0</v>
      </c>
      <c r="L193" s="125"/>
      <c r="M193" s="130"/>
      <c r="P193" s="131">
        <f>SUM(P194:P195)</f>
        <v>0</v>
      </c>
      <c r="R193" s="131">
        <f>SUM(R194:R195)</f>
        <v>0</v>
      </c>
      <c r="T193" s="132">
        <f>SUM(T194:T195)</f>
        <v>0</v>
      </c>
      <c r="AR193" s="126" t="s">
        <v>90</v>
      </c>
      <c r="AT193" s="133" t="s">
        <v>80</v>
      </c>
      <c r="AU193" s="133" t="s">
        <v>88</v>
      </c>
      <c r="AY193" s="126" t="s">
        <v>309</v>
      </c>
      <c r="BK193" s="134">
        <f>SUM(BK194:BK195)</f>
        <v>0</v>
      </c>
    </row>
    <row r="194" spans="2:65" s="1" customFormat="1" ht="16.5" customHeight="1" x14ac:dyDescent="0.2">
      <c r="B194" s="137"/>
      <c r="C194" s="138" t="s">
        <v>355</v>
      </c>
      <c r="D194" s="138" t="s">
        <v>311</v>
      </c>
      <c r="E194" s="139" t="s">
        <v>10221</v>
      </c>
      <c r="F194" s="140" t="s">
        <v>10222</v>
      </c>
      <c r="G194" s="141" t="s">
        <v>434</v>
      </c>
      <c r="H194" s="142">
        <v>35.299999999999997</v>
      </c>
      <c r="I194" s="143"/>
      <c r="J194" s="144">
        <f>ROUND(I194*H194,2)</f>
        <v>0</v>
      </c>
      <c r="K194" s="140" t="s">
        <v>366</v>
      </c>
      <c r="L194" s="33"/>
      <c r="M194" s="145" t="s">
        <v>1</v>
      </c>
      <c r="N194" s="146" t="s">
        <v>46</v>
      </c>
      <c r="P194" s="147">
        <f>O194*H194</f>
        <v>0</v>
      </c>
      <c r="Q194" s="147">
        <v>0</v>
      </c>
      <c r="R194" s="147">
        <f>Q194*H194</f>
        <v>0</v>
      </c>
      <c r="S194" s="147">
        <v>0</v>
      </c>
      <c r="T194" s="148">
        <f>S194*H194</f>
        <v>0</v>
      </c>
      <c r="AR194" s="149" t="s">
        <v>346</v>
      </c>
      <c r="AT194" s="149" t="s">
        <v>311</v>
      </c>
      <c r="AU194" s="149" t="s">
        <v>90</v>
      </c>
      <c r="AY194" s="17" t="s">
        <v>309</v>
      </c>
      <c r="BE194" s="150">
        <f>IF(N194="základní",J194,0)</f>
        <v>0</v>
      </c>
      <c r="BF194" s="150">
        <f>IF(N194="snížená",J194,0)</f>
        <v>0</v>
      </c>
      <c r="BG194" s="150">
        <f>IF(N194="zákl. přenesená",J194,0)</f>
        <v>0</v>
      </c>
      <c r="BH194" s="150">
        <f>IF(N194="sníž. přenesená",J194,0)</f>
        <v>0</v>
      </c>
      <c r="BI194" s="150">
        <f>IF(N194="nulová",J194,0)</f>
        <v>0</v>
      </c>
      <c r="BJ194" s="17" t="s">
        <v>88</v>
      </c>
      <c r="BK194" s="150">
        <f>ROUND(I194*H194,2)</f>
        <v>0</v>
      </c>
      <c r="BL194" s="17" t="s">
        <v>346</v>
      </c>
      <c r="BM194" s="149" t="s">
        <v>406</v>
      </c>
    </row>
    <row r="195" spans="2:65" s="1" customFormat="1" ht="39" x14ac:dyDescent="0.2">
      <c r="B195" s="33"/>
      <c r="D195" s="155" t="s">
        <v>318</v>
      </c>
      <c r="F195" s="156" t="s">
        <v>10223</v>
      </c>
      <c r="I195" s="153"/>
      <c r="L195" s="33"/>
      <c r="M195" s="199"/>
      <c r="N195" s="173"/>
      <c r="O195" s="173"/>
      <c r="P195" s="173"/>
      <c r="Q195" s="173"/>
      <c r="R195" s="173"/>
      <c r="S195" s="173"/>
      <c r="T195" s="200"/>
      <c r="AT195" s="17" t="s">
        <v>318</v>
      </c>
      <c r="AU195" s="17" t="s">
        <v>90</v>
      </c>
    </row>
    <row r="196" spans="2:65" s="1" customFormat="1" ht="6.95" customHeight="1" x14ac:dyDescent="0.2">
      <c r="B196" s="45"/>
      <c r="C196" s="46"/>
      <c r="D196" s="46"/>
      <c r="E196" s="46"/>
      <c r="F196" s="46"/>
      <c r="G196" s="46"/>
      <c r="H196" s="46"/>
      <c r="I196" s="46"/>
      <c r="J196" s="46"/>
      <c r="K196" s="46"/>
      <c r="L196" s="33"/>
    </row>
  </sheetData>
  <autoFilter ref="C127:K195" xr:uid="{00000000-0009-0000-0000-00002A000000}"/>
  <mergeCells count="12">
    <mergeCell ref="E120:H120"/>
    <mergeCell ref="L2:V2"/>
    <mergeCell ref="E85:H85"/>
    <mergeCell ref="E87:H87"/>
    <mergeCell ref="E89:H89"/>
    <mergeCell ref="E116:H116"/>
    <mergeCell ref="E118:H118"/>
    <mergeCell ref="E7:H7"/>
    <mergeCell ref="E9:H9"/>
    <mergeCell ref="E11:H11"/>
    <mergeCell ref="E20:H20"/>
    <mergeCell ref="E29:H29"/>
  </mergeCells>
  <hyperlinks>
    <hyperlink ref="F132" r:id="rId1" xr:uid="{00000000-0004-0000-2A00-000000000000}"/>
    <hyperlink ref="F134" r:id="rId2" xr:uid="{00000000-0004-0000-2A00-000001000000}"/>
    <hyperlink ref="F136" r:id="rId3" xr:uid="{00000000-0004-0000-2A00-000002000000}"/>
    <hyperlink ref="F140" r:id="rId4" xr:uid="{00000000-0004-0000-2A00-000003000000}"/>
    <hyperlink ref="F144" r:id="rId5" xr:uid="{00000000-0004-0000-2A00-000004000000}"/>
    <hyperlink ref="F146" r:id="rId6" xr:uid="{00000000-0004-0000-2A00-000005000000}"/>
    <hyperlink ref="F151" r:id="rId7" xr:uid="{00000000-0004-0000-2A00-000006000000}"/>
    <hyperlink ref="F156" r:id="rId8" xr:uid="{00000000-0004-0000-2A00-000007000000}"/>
    <hyperlink ref="F162" r:id="rId9" xr:uid="{00000000-0004-0000-2A00-000008000000}"/>
    <hyperlink ref="F167" r:id="rId10" xr:uid="{00000000-0004-0000-2A00-000009000000}"/>
    <hyperlink ref="F169" r:id="rId11" xr:uid="{00000000-0004-0000-2A00-00000A000000}"/>
    <hyperlink ref="F171" r:id="rId12" xr:uid="{00000000-0004-0000-2A00-00000B000000}"/>
    <hyperlink ref="F176" r:id="rId13" xr:uid="{00000000-0004-0000-2A00-00000C000000}"/>
    <hyperlink ref="F181" r:id="rId14" xr:uid="{00000000-0004-0000-2A00-00000D000000}"/>
    <hyperlink ref="F185" r:id="rId15" xr:uid="{00000000-0004-0000-2A00-00000E000000}"/>
    <hyperlink ref="F187" r:id="rId16" xr:uid="{00000000-0004-0000-2A00-00000F000000}"/>
    <hyperlink ref="F189" r:id="rId17" xr:uid="{00000000-0004-0000-2A00-000010000000}"/>
    <hyperlink ref="F191" r:id="rId18" xr:uid="{00000000-0004-0000-2A00-000011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19"/>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B2:BM285"/>
  <sheetViews>
    <sheetView showGridLines="0" workbookViewId="0"/>
  </sheetViews>
  <sheetFormatPr defaultRowHeight="11.2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233" t="s">
        <v>5</v>
      </c>
      <c r="M2" s="234"/>
      <c r="N2" s="234"/>
      <c r="O2" s="234"/>
      <c r="P2" s="234"/>
      <c r="Q2" s="234"/>
      <c r="R2" s="234"/>
      <c r="S2" s="234"/>
      <c r="T2" s="234"/>
      <c r="U2" s="234"/>
      <c r="V2" s="234"/>
      <c r="AT2" s="17" t="s">
        <v>244</v>
      </c>
    </row>
    <row r="3" spans="2:46" ht="6.95" customHeight="1" x14ac:dyDescent="0.2">
      <c r="B3" s="18"/>
      <c r="C3" s="19"/>
      <c r="D3" s="19"/>
      <c r="E3" s="19"/>
      <c r="F3" s="19"/>
      <c r="G3" s="19"/>
      <c r="H3" s="19"/>
      <c r="I3" s="19"/>
      <c r="J3" s="19"/>
      <c r="K3" s="19"/>
      <c r="L3" s="20"/>
      <c r="AT3" s="17" t="s">
        <v>90</v>
      </c>
    </row>
    <row r="4" spans="2:46" ht="24.95" customHeight="1" x14ac:dyDescent="0.2">
      <c r="B4" s="20"/>
      <c r="D4" s="21" t="s">
        <v>275</v>
      </c>
      <c r="L4" s="20"/>
      <c r="M4" s="94" t="s">
        <v>10</v>
      </c>
      <c r="AT4" s="17" t="s">
        <v>3</v>
      </c>
    </row>
    <row r="5" spans="2:46" ht="6.95" customHeight="1" x14ac:dyDescent="0.2">
      <c r="B5" s="20"/>
      <c r="L5" s="20"/>
    </row>
    <row r="6" spans="2:46" ht="12" customHeight="1" x14ac:dyDescent="0.2">
      <c r="B6" s="20"/>
      <c r="D6" s="27" t="s">
        <v>16</v>
      </c>
      <c r="L6" s="20"/>
    </row>
    <row r="7" spans="2:46" ht="16.5" customHeight="1" x14ac:dyDescent="0.2">
      <c r="B7" s="20"/>
      <c r="E7" s="254" t="str">
        <f>'Rekapitulace stavby'!K6</f>
        <v>OBLASTNÍ NEMOCNICE JIČÍN PAVILON PSYCHIATRIE</v>
      </c>
      <c r="F7" s="255"/>
      <c r="G7" s="255"/>
      <c r="H7" s="255"/>
      <c r="L7" s="20"/>
    </row>
    <row r="8" spans="2:46" s="1" customFormat="1" ht="12" customHeight="1" x14ac:dyDescent="0.2">
      <c r="B8" s="33"/>
      <c r="D8" s="27" t="s">
        <v>276</v>
      </c>
      <c r="L8" s="33"/>
    </row>
    <row r="9" spans="2:46" s="1" customFormat="1" ht="16.5" customHeight="1" x14ac:dyDescent="0.2">
      <c r="B9" s="33"/>
      <c r="E9" s="220" t="s">
        <v>10224</v>
      </c>
      <c r="F9" s="253"/>
      <c r="G9" s="253"/>
      <c r="H9" s="253"/>
      <c r="L9" s="33"/>
    </row>
    <row r="10" spans="2:46" s="1" customFormat="1" x14ac:dyDescent="0.2">
      <c r="B10" s="33"/>
      <c r="L10" s="33"/>
    </row>
    <row r="11" spans="2:46" s="1" customFormat="1" ht="12" customHeight="1" x14ac:dyDescent="0.2">
      <c r="B11" s="33"/>
      <c r="D11" s="27" t="s">
        <v>18</v>
      </c>
      <c r="F11" s="25" t="s">
        <v>1</v>
      </c>
      <c r="I11" s="27" t="s">
        <v>20</v>
      </c>
      <c r="J11" s="25" t="s">
        <v>1</v>
      </c>
      <c r="L11" s="33"/>
    </row>
    <row r="12" spans="2:46" s="1" customFormat="1" ht="12" customHeight="1" x14ac:dyDescent="0.2">
      <c r="B12" s="33"/>
      <c r="D12" s="27" t="s">
        <v>22</v>
      </c>
      <c r="F12" s="25" t="s">
        <v>23</v>
      </c>
      <c r="I12" s="27" t="s">
        <v>24</v>
      </c>
      <c r="J12" s="53">
        <f>'Rekapitulace stavby'!AN8</f>
        <v>45961</v>
      </c>
      <c r="L12" s="33"/>
    </row>
    <row r="13" spans="2:46" s="1" customFormat="1" ht="10.9" customHeight="1" x14ac:dyDescent="0.2">
      <c r="B13" s="33"/>
      <c r="L13" s="33"/>
    </row>
    <row r="14" spans="2:46" s="1" customFormat="1" ht="12" customHeight="1" x14ac:dyDescent="0.2">
      <c r="B14" s="33"/>
      <c r="D14" s="27" t="s">
        <v>29</v>
      </c>
      <c r="I14" s="27" t="s">
        <v>30</v>
      </c>
      <c r="J14" s="25" t="str">
        <f>IF('Rekapitulace stavby'!AN10="","",'Rekapitulace stavby'!AN10)</f>
        <v/>
      </c>
      <c r="L14" s="33"/>
    </row>
    <row r="15" spans="2:46" s="1" customFormat="1" ht="18" customHeight="1" x14ac:dyDescent="0.2">
      <c r="B15" s="33"/>
      <c r="E15" s="25" t="str">
        <f>IF('Rekapitulace stavby'!E11="","",'Rekapitulace stavby'!E11)</f>
        <v>KRÁLOVÉHRADECKÝ KRAJ</v>
      </c>
      <c r="I15" s="27" t="s">
        <v>32</v>
      </c>
      <c r="J15" s="25" t="str">
        <f>IF('Rekapitulace stavby'!AN11="","",'Rekapitulace stavby'!AN11)</f>
        <v/>
      </c>
      <c r="L15" s="33"/>
    </row>
    <row r="16" spans="2:46" s="1" customFormat="1" ht="6.95" customHeight="1" x14ac:dyDescent="0.2">
      <c r="B16" s="33"/>
      <c r="L16" s="33"/>
    </row>
    <row r="17" spans="2:12" s="1" customFormat="1" ht="12" customHeight="1" x14ac:dyDescent="0.2">
      <c r="B17" s="33"/>
      <c r="D17" s="27" t="s">
        <v>33</v>
      </c>
      <c r="I17" s="27" t="s">
        <v>30</v>
      </c>
      <c r="J17" s="28" t="str">
        <f>'Rekapitulace stavby'!AN13</f>
        <v>Vyplň údaj</v>
      </c>
      <c r="L17" s="33"/>
    </row>
    <row r="18" spans="2:12" s="1" customFormat="1" ht="18" customHeight="1" x14ac:dyDescent="0.2">
      <c r="B18" s="33"/>
      <c r="E18" s="256" t="str">
        <f>'Rekapitulace stavby'!E14</f>
        <v>Vyplň údaj</v>
      </c>
      <c r="F18" s="242"/>
      <c r="G18" s="242"/>
      <c r="H18" s="242"/>
      <c r="I18" s="27" t="s">
        <v>32</v>
      </c>
      <c r="J18" s="28" t="str">
        <f>'Rekapitulace stavby'!AN14</f>
        <v>Vyplň údaj</v>
      </c>
      <c r="L18" s="33"/>
    </row>
    <row r="19" spans="2:12" s="1" customFormat="1" ht="6.95" customHeight="1" x14ac:dyDescent="0.2">
      <c r="B19" s="33"/>
      <c r="L19" s="33"/>
    </row>
    <row r="20" spans="2:12" s="1" customFormat="1" ht="12" customHeight="1" x14ac:dyDescent="0.2">
      <c r="B20" s="33"/>
      <c r="D20" s="27" t="s">
        <v>35</v>
      </c>
      <c r="I20" s="27" t="s">
        <v>30</v>
      </c>
      <c r="J20" s="25" t="str">
        <f>IF('Rekapitulace stavby'!AN16="","",'Rekapitulace stavby'!AN16)</f>
        <v/>
      </c>
      <c r="L20" s="33"/>
    </row>
    <row r="21" spans="2:12" s="1" customFormat="1" ht="18" customHeight="1" x14ac:dyDescent="0.2">
      <c r="B21" s="33"/>
      <c r="E21" s="25" t="str">
        <f>IF('Rekapitulace stavby'!E17="","",'Rekapitulace stavby'!E17)</f>
        <v>KANIA a.s.</v>
      </c>
      <c r="I21" s="27" t="s">
        <v>32</v>
      </c>
      <c r="J21" s="25" t="str">
        <f>IF('Rekapitulace stavby'!AN17="","",'Rekapitulace stavby'!AN17)</f>
        <v/>
      </c>
      <c r="L21" s="33"/>
    </row>
    <row r="22" spans="2:12" s="1" customFormat="1" ht="6.95" customHeight="1" x14ac:dyDescent="0.2">
      <c r="B22" s="33"/>
      <c r="L22" s="33"/>
    </row>
    <row r="23" spans="2:12" s="1" customFormat="1" ht="12" customHeight="1" x14ac:dyDescent="0.2">
      <c r="B23" s="33"/>
      <c r="D23" s="27" t="s">
        <v>38</v>
      </c>
      <c r="I23" s="27" t="s">
        <v>30</v>
      </c>
      <c r="J23" s="25" t="str">
        <f>IF('Rekapitulace stavby'!AN19="","",'Rekapitulace stavby'!AN19)</f>
        <v/>
      </c>
      <c r="L23" s="33"/>
    </row>
    <row r="24" spans="2:12" s="1" customFormat="1" ht="18" customHeight="1" x14ac:dyDescent="0.2">
      <c r="B24" s="33"/>
      <c r="E24" s="25" t="str">
        <f>IF('Rekapitulace stavby'!E20="","",'Rekapitulace stavby'!E20)</f>
        <v xml:space="preserve"> </v>
      </c>
      <c r="I24" s="27" t="s">
        <v>32</v>
      </c>
      <c r="J24" s="25" t="str">
        <f>IF('Rekapitulace stavby'!AN20="","",'Rekapitulace stavby'!AN20)</f>
        <v/>
      </c>
      <c r="L24" s="33"/>
    </row>
    <row r="25" spans="2:12" s="1" customFormat="1" ht="6.95" customHeight="1" x14ac:dyDescent="0.2">
      <c r="B25" s="33"/>
      <c r="L25" s="33"/>
    </row>
    <row r="26" spans="2:12" s="1" customFormat="1" ht="12" customHeight="1" x14ac:dyDescent="0.2">
      <c r="B26" s="33"/>
      <c r="D26" s="27" t="s">
        <v>39</v>
      </c>
      <c r="L26" s="33"/>
    </row>
    <row r="27" spans="2:12" s="7" customFormat="1" ht="119.25" customHeight="1" x14ac:dyDescent="0.2">
      <c r="B27" s="95"/>
      <c r="E27" s="246" t="s">
        <v>40</v>
      </c>
      <c r="F27" s="246"/>
      <c r="G27" s="246"/>
      <c r="H27" s="246"/>
      <c r="L27" s="95"/>
    </row>
    <row r="28" spans="2:12" s="1" customFormat="1" ht="6.95" customHeight="1" x14ac:dyDescent="0.2">
      <c r="B28" s="33"/>
      <c r="L28" s="33"/>
    </row>
    <row r="29" spans="2:12" s="1" customFormat="1" ht="6.95" customHeight="1" x14ac:dyDescent="0.2">
      <c r="B29" s="33"/>
      <c r="D29" s="54"/>
      <c r="E29" s="54"/>
      <c r="F29" s="54"/>
      <c r="G29" s="54"/>
      <c r="H29" s="54"/>
      <c r="I29" s="54"/>
      <c r="J29" s="54"/>
      <c r="K29" s="54"/>
      <c r="L29" s="33"/>
    </row>
    <row r="30" spans="2:12" s="1" customFormat="1" ht="25.35" customHeight="1" x14ac:dyDescent="0.2">
      <c r="B30" s="33"/>
      <c r="D30" s="96" t="s">
        <v>41</v>
      </c>
      <c r="J30" s="67">
        <f>ROUND(J119, 2)</f>
        <v>0</v>
      </c>
      <c r="L30" s="33"/>
    </row>
    <row r="31" spans="2:12" s="1" customFormat="1" ht="6.95" customHeight="1" x14ac:dyDescent="0.2">
      <c r="B31" s="33"/>
      <c r="D31" s="54"/>
      <c r="E31" s="54"/>
      <c r="F31" s="54"/>
      <c r="G31" s="54"/>
      <c r="H31" s="54"/>
      <c r="I31" s="54"/>
      <c r="J31" s="54"/>
      <c r="K31" s="54"/>
      <c r="L31" s="33"/>
    </row>
    <row r="32" spans="2:12" s="1" customFormat="1" ht="14.45" customHeight="1" x14ac:dyDescent="0.2">
      <c r="B32" s="33"/>
      <c r="F32" s="36" t="s">
        <v>43</v>
      </c>
      <c r="I32" s="36" t="s">
        <v>42</v>
      </c>
      <c r="J32" s="36" t="s">
        <v>44</v>
      </c>
      <c r="L32" s="33"/>
    </row>
    <row r="33" spans="2:12" s="1" customFormat="1" ht="14.45" customHeight="1" x14ac:dyDescent="0.2">
      <c r="B33" s="33"/>
      <c r="D33" s="56" t="s">
        <v>45</v>
      </c>
      <c r="E33" s="27" t="s">
        <v>46</v>
      </c>
      <c r="F33" s="87">
        <f>ROUND((SUM(BE119:BE284)),  2)</f>
        <v>0</v>
      </c>
      <c r="I33" s="97">
        <v>0.21</v>
      </c>
      <c r="J33" s="87">
        <f>ROUND(((SUM(BE119:BE284))*I33),  2)</f>
        <v>0</v>
      </c>
      <c r="L33" s="33"/>
    </row>
    <row r="34" spans="2:12" s="1" customFormat="1" ht="14.45" customHeight="1" x14ac:dyDescent="0.2">
      <c r="B34" s="33"/>
      <c r="E34" s="27" t="s">
        <v>47</v>
      </c>
      <c r="F34" s="87">
        <f>ROUND((SUM(BF119:BF284)),  2)</f>
        <v>0</v>
      </c>
      <c r="I34" s="97">
        <v>0.12</v>
      </c>
      <c r="J34" s="87">
        <f>ROUND(((SUM(BF119:BF284))*I34),  2)</f>
        <v>0</v>
      </c>
      <c r="L34" s="33"/>
    </row>
    <row r="35" spans="2:12" s="1" customFormat="1" ht="14.45" hidden="1" customHeight="1" x14ac:dyDescent="0.2">
      <c r="B35" s="33"/>
      <c r="E35" s="27" t="s">
        <v>48</v>
      </c>
      <c r="F35" s="87">
        <f>ROUND((SUM(BG119:BG284)),  2)</f>
        <v>0</v>
      </c>
      <c r="I35" s="97">
        <v>0.21</v>
      </c>
      <c r="J35" s="87">
        <f>0</f>
        <v>0</v>
      </c>
      <c r="L35" s="33"/>
    </row>
    <row r="36" spans="2:12" s="1" customFormat="1" ht="14.45" hidden="1" customHeight="1" x14ac:dyDescent="0.2">
      <c r="B36" s="33"/>
      <c r="E36" s="27" t="s">
        <v>49</v>
      </c>
      <c r="F36" s="87">
        <f>ROUND((SUM(BH119:BH284)),  2)</f>
        <v>0</v>
      </c>
      <c r="I36" s="97">
        <v>0.12</v>
      </c>
      <c r="J36" s="87">
        <f>0</f>
        <v>0</v>
      </c>
      <c r="L36" s="33"/>
    </row>
    <row r="37" spans="2:12" s="1" customFormat="1" ht="14.45" hidden="1" customHeight="1" x14ac:dyDescent="0.2">
      <c r="B37" s="33"/>
      <c r="E37" s="27" t="s">
        <v>50</v>
      </c>
      <c r="F37" s="87">
        <f>ROUND((SUM(BI119:BI284)),  2)</f>
        <v>0</v>
      </c>
      <c r="I37" s="97">
        <v>0</v>
      </c>
      <c r="J37" s="87">
        <f>0</f>
        <v>0</v>
      </c>
      <c r="L37" s="33"/>
    </row>
    <row r="38" spans="2:12" s="1" customFormat="1" ht="6.95" customHeight="1" x14ac:dyDescent="0.2">
      <c r="B38" s="33"/>
      <c r="L38" s="33"/>
    </row>
    <row r="39" spans="2:12" s="1" customFormat="1" ht="25.35" customHeight="1" x14ac:dyDescent="0.2">
      <c r="B39" s="33"/>
      <c r="C39" s="98"/>
      <c r="D39" s="99" t="s">
        <v>51</v>
      </c>
      <c r="E39" s="58"/>
      <c r="F39" s="58"/>
      <c r="G39" s="100" t="s">
        <v>52</v>
      </c>
      <c r="H39" s="101" t="s">
        <v>53</v>
      </c>
      <c r="I39" s="58"/>
      <c r="J39" s="102">
        <f>SUM(J30:J37)</f>
        <v>0</v>
      </c>
      <c r="K39" s="103"/>
      <c r="L39" s="33"/>
    </row>
    <row r="40" spans="2:12" s="1" customFormat="1" ht="14.45" customHeight="1" x14ac:dyDescent="0.2">
      <c r="B40" s="33"/>
      <c r="L40" s="33"/>
    </row>
    <row r="41" spans="2:12" ht="14.45" customHeight="1" x14ac:dyDescent="0.2">
      <c r="B41" s="20"/>
      <c r="L41" s="20"/>
    </row>
    <row r="42" spans="2:12" ht="14.45" customHeight="1" x14ac:dyDescent="0.2">
      <c r="B42" s="20"/>
      <c r="L42" s="20"/>
    </row>
    <row r="43" spans="2:12" ht="14.45" customHeight="1" x14ac:dyDescent="0.2">
      <c r="B43" s="20"/>
      <c r="L43" s="20"/>
    </row>
    <row r="44" spans="2:12" ht="14.45" customHeight="1" x14ac:dyDescent="0.2">
      <c r="B44" s="20"/>
      <c r="L44" s="20"/>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33"/>
      <c r="D50" s="42" t="s">
        <v>54</v>
      </c>
      <c r="E50" s="43"/>
      <c r="F50" s="43"/>
      <c r="G50" s="42" t="s">
        <v>55</v>
      </c>
      <c r="H50" s="43"/>
      <c r="I50" s="43"/>
      <c r="J50" s="43"/>
      <c r="K50" s="43"/>
      <c r="L50" s="33"/>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2.75" x14ac:dyDescent="0.2">
      <c r="B61" s="33"/>
      <c r="D61" s="44" t="s">
        <v>56</v>
      </c>
      <c r="E61" s="35"/>
      <c r="F61" s="104" t="s">
        <v>57</v>
      </c>
      <c r="G61" s="44" t="s">
        <v>56</v>
      </c>
      <c r="H61" s="35"/>
      <c r="I61" s="35"/>
      <c r="J61" s="105" t="s">
        <v>57</v>
      </c>
      <c r="K61" s="35"/>
      <c r="L61" s="33"/>
    </row>
    <row r="62" spans="2:12" x14ac:dyDescent="0.2">
      <c r="B62" s="20"/>
      <c r="L62" s="20"/>
    </row>
    <row r="63" spans="2:12" x14ac:dyDescent="0.2">
      <c r="B63" s="20"/>
      <c r="L63" s="20"/>
    </row>
    <row r="64" spans="2:12" x14ac:dyDescent="0.2">
      <c r="B64" s="20"/>
      <c r="L64" s="20"/>
    </row>
    <row r="65" spans="2:12" s="1" customFormat="1" ht="12.75" x14ac:dyDescent="0.2">
      <c r="B65" s="33"/>
      <c r="D65" s="42" t="s">
        <v>58</v>
      </c>
      <c r="E65" s="43"/>
      <c r="F65" s="43"/>
      <c r="G65" s="42" t="s">
        <v>59</v>
      </c>
      <c r="H65" s="43"/>
      <c r="I65" s="43"/>
      <c r="J65" s="43"/>
      <c r="K65" s="43"/>
      <c r="L65" s="33"/>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2.75" x14ac:dyDescent="0.2">
      <c r="B76" s="33"/>
      <c r="D76" s="44" t="s">
        <v>56</v>
      </c>
      <c r="E76" s="35"/>
      <c r="F76" s="104" t="s">
        <v>57</v>
      </c>
      <c r="G76" s="44" t="s">
        <v>56</v>
      </c>
      <c r="H76" s="35"/>
      <c r="I76" s="35"/>
      <c r="J76" s="105" t="s">
        <v>57</v>
      </c>
      <c r="K76" s="35"/>
      <c r="L76" s="33"/>
    </row>
    <row r="77" spans="2:12" s="1" customFormat="1" ht="14.45" customHeight="1" x14ac:dyDescent="0.2">
      <c r="B77" s="45"/>
      <c r="C77" s="46"/>
      <c r="D77" s="46"/>
      <c r="E77" s="46"/>
      <c r="F77" s="46"/>
      <c r="G77" s="46"/>
      <c r="H77" s="46"/>
      <c r="I77" s="46"/>
      <c r="J77" s="46"/>
      <c r="K77" s="46"/>
      <c r="L77" s="33"/>
    </row>
    <row r="81" spans="2:47" s="1" customFormat="1" ht="6.95" customHeight="1" x14ac:dyDescent="0.2">
      <c r="B81" s="47"/>
      <c r="C81" s="48"/>
      <c r="D81" s="48"/>
      <c r="E81" s="48"/>
      <c r="F81" s="48"/>
      <c r="G81" s="48"/>
      <c r="H81" s="48"/>
      <c r="I81" s="48"/>
      <c r="J81" s="48"/>
      <c r="K81" s="48"/>
      <c r="L81" s="33"/>
    </row>
    <row r="82" spans="2:47" s="1" customFormat="1" ht="24.95" customHeight="1" x14ac:dyDescent="0.2">
      <c r="B82" s="33"/>
      <c r="C82" s="21" t="s">
        <v>280</v>
      </c>
      <c r="L82" s="33"/>
    </row>
    <row r="83" spans="2:47" s="1" customFormat="1" ht="6.95" customHeight="1" x14ac:dyDescent="0.2">
      <c r="B83" s="33"/>
      <c r="L83" s="33"/>
    </row>
    <row r="84" spans="2:47" s="1" customFormat="1" ht="12" customHeight="1" x14ac:dyDescent="0.2">
      <c r="B84" s="33"/>
      <c r="C84" s="27" t="s">
        <v>16</v>
      </c>
      <c r="L84" s="33"/>
    </row>
    <row r="85" spans="2:47" s="1" customFormat="1" ht="16.5" customHeight="1" x14ac:dyDescent="0.2">
      <c r="B85" s="33"/>
      <c r="E85" s="254" t="str">
        <f>E7</f>
        <v>OBLASTNÍ NEMOCNICE JIČÍN PAVILON PSYCHIATRIE</v>
      </c>
      <c r="F85" s="255"/>
      <c r="G85" s="255"/>
      <c r="H85" s="255"/>
      <c r="L85" s="33"/>
    </row>
    <row r="86" spans="2:47" s="1" customFormat="1" ht="12" customHeight="1" x14ac:dyDescent="0.2">
      <c r="B86" s="33"/>
      <c r="C86" s="27" t="s">
        <v>276</v>
      </c>
      <c r="L86" s="33"/>
    </row>
    <row r="87" spans="2:47" s="1" customFormat="1" ht="16.5" customHeight="1" x14ac:dyDescent="0.2">
      <c r="B87" s="33"/>
      <c r="E87" s="220" t="str">
        <f>E9</f>
        <v>D.2-IO 03 - Sadové úpravy</v>
      </c>
      <c r="F87" s="253"/>
      <c r="G87" s="253"/>
      <c r="H87" s="253"/>
      <c r="L87" s="33"/>
    </row>
    <row r="88" spans="2:47" s="1" customFormat="1" ht="6.95" customHeight="1" x14ac:dyDescent="0.2">
      <c r="B88" s="33"/>
      <c r="L88" s="33"/>
    </row>
    <row r="89" spans="2:47" s="1" customFormat="1" ht="12" customHeight="1" x14ac:dyDescent="0.2">
      <c r="B89" s="33"/>
      <c r="C89" s="27" t="s">
        <v>22</v>
      </c>
      <c r="F89" s="25" t="str">
        <f>F12</f>
        <v xml:space="preserve"> </v>
      </c>
      <c r="I89" s="27" t="s">
        <v>24</v>
      </c>
      <c r="J89" s="53">
        <f>IF(J12="","",J12)</f>
        <v>45961</v>
      </c>
      <c r="L89" s="33"/>
    </row>
    <row r="90" spans="2:47" s="1" customFormat="1" ht="6.95" customHeight="1" x14ac:dyDescent="0.2">
      <c r="B90" s="33"/>
      <c r="L90" s="33"/>
    </row>
    <row r="91" spans="2:47" s="1" customFormat="1" ht="15.2" customHeight="1" x14ac:dyDescent="0.2">
      <c r="B91" s="33"/>
      <c r="C91" s="27" t="s">
        <v>29</v>
      </c>
      <c r="F91" s="25" t="str">
        <f>E15</f>
        <v>KRÁLOVÉHRADECKÝ KRAJ</v>
      </c>
      <c r="I91" s="27" t="s">
        <v>35</v>
      </c>
      <c r="J91" s="31" t="str">
        <f>E21</f>
        <v>KANIA a.s.</v>
      </c>
      <c r="L91" s="33"/>
    </row>
    <row r="92" spans="2:47" s="1" customFormat="1" ht="15.2" customHeight="1" x14ac:dyDescent="0.2">
      <c r="B92" s="33"/>
      <c r="C92" s="27" t="s">
        <v>33</v>
      </c>
      <c r="F92" s="25" t="str">
        <f>IF(E18="","",E18)</f>
        <v>Vyplň údaj</v>
      </c>
      <c r="I92" s="27" t="s">
        <v>38</v>
      </c>
      <c r="J92" s="31" t="str">
        <f>E24</f>
        <v xml:space="preserve"> </v>
      </c>
      <c r="L92" s="33"/>
    </row>
    <row r="93" spans="2:47" s="1" customFormat="1" ht="10.35" customHeight="1" x14ac:dyDescent="0.2">
      <c r="B93" s="33"/>
      <c r="L93" s="33"/>
    </row>
    <row r="94" spans="2:47" s="1" customFormat="1" ht="29.25" customHeight="1" x14ac:dyDescent="0.2">
      <c r="B94" s="33"/>
      <c r="C94" s="106" t="s">
        <v>281</v>
      </c>
      <c r="D94" s="98"/>
      <c r="E94" s="98"/>
      <c r="F94" s="98"/>
      <c r="G94" s="98"/>
      <c r="H94" s="98"/>
      <c r="I94" s="98"/>
      <c r="J94" s="107" t="s">
        <v>282</v>
      </c>
      <c r="K94" s="98"/>
      <c r="L94" s="33"/>
    </row>
    <row r="95" spans="2:47" s="1" customFormat="1" ht="10.35" customHeight="1" x14ac:dyDescent="0.2">
      <c r="B95" s="33"/>
      <c r="L95" s="33"/>
    </row>
    <row r="96" spans="2:47" s="1" customFormat="1" ht="22.9" customHeight="1" x14ac:dyDescent="0.2">
      <c r="B96" s="33"/>
      <c r="C96" s="108" t="s">
        <v>283</v>
      </c>
      <c r="J96" s="67">
        <f>J119</f>
        <v>0</v>
      </c>
      <c r="L96" s="33"/>
      <c r="AU96" s="17" t="s">
        <v>284</v>
      </c>
    </row>
    <row r="97" spans="2:12" s="8" customFormat="1" ht="24.95" customHeight="1" x14ac:dyDescent="0.2">
      <c r="B97" s="109"/>
      <c r="D97" s="110" t="s">
        <v>10225</v>
      </c>
      <c r="E97" s="111"/>
      <c r="F97" s="111"/>
      <c r="G97" s="111"/>
      <c r="H97" s="111"/>
      <c r="I97" s="111"/>
      <c r="J97" s="112">
        <f>J120</f>
        <v>0</v>
      </c>
      <c r="L97" s="109"/>
    </row>
    <row r="98" spans="2:12" s="8" customFormat="1" ht="24.95" customHeight="1" x14ac:dyDescent="0.2">
      <c r="B98" s="109"/>
      <c r="D98" s="110" t="s">
        <v>10226</v>
      </c>
      <c r="E98" s="111"/>
      <c r="F98" s="111"/>
      <c r="G98" s="111"/>
      <c r="H98" s="111"/>
      <c r="I98" s="111"/>
      <c r="J98" s="112">
        <f>J189</f>
        <v>0</v>
      </c>
      <c r="L98" s="109"/>
    </row>
    <row r="99" spans="2:12" s="8" customFormat="1" ht="24.95" customHeight="1" x14ac:dyDescent="0.2">
      <c r="B99" s="109"/>
      <c r="D99" s="110" t="s">
        <v>10227</v>
      </c>
      <c r="E99" s="111"/>
      <c r="F99" s="111"/>
      <c r="G99" s="111"/>
      <c r="H99" s="111"/>
      <c r="I99" s="111"/>
      <c r="J99" s="112">
        <f>J237</f>
        <v>0</v>
      </c>
      <c r="L99" s="109"/>
    </row>
    <row r="100" spans="2:12" s="1" customFormat="1" ht="21.75" customHeight="1" x14ac:dyDescent="0.2">
      <c r="B100" s="33"/>
      <c r="L100" s="33"/>
    </row>
    <row r="101" spans="2:12" s="1" customFormat="1" ht="6.95" customHeight="1" x14ac:dyDescent="0.2">
      <c r="B101" s="45"/>
      <c r="C101" s="46"/>
      <c r="D101" s="46"/>
      <c r="E101" s="46"/>
      <c r="F101" s="46"/>
      <c r="G101" s="46"/>
      <c r="H101" s="46"/>
      <c r="I101" s="46"/>
      <c r="J101" s="46"/>
      <c r="K101" s="46"/>
      <c r="L101" s="33"/>
    </row>
    <row r="105" spans="2:12" s="1" customFormat="1" ht="6.95" customHeight="1" x14ac:dyDescent="0.2">
      <c r="B105" s="47"/>
      <c r="C105" s="48"/>
      <c r="D105" s="48"/>
      <c r="E105" s="48"/>
      <c r="F105" s="48"/>
      <c r="G105" s="48"/>
      <c r="H105" s="48"/>
      <c r="I105" s="48"/>
      <c r="J105" s="48"/>
      <c r="K105" s="48"/>
      <c r="L105" s="33"/>
    </row>
    <row r="106" spans="2:12" s="1" customFormat="1" ht="24.95" customHeight="1" x14ac:dyDescent="0.2">
      <c r="B106" s="33"/>
      <c r="C106" s="21" t="s">
        <v>294</v>
      </c>
      <c r="L106" s="33"/>
    </row>
    <row r="107" spans="2:12" s="1" customFormat="1" ht="6.95" customHeight="1" x14ac:dyDescent="0.2">
      <c r="B107" s="33"/>
      <c r="L107" s="33"/>
    </row>
    <row r="108" spans="2:12" s="1" customFormat="1" ht="12" customHeight="1" x14ac:dyDescent="0.2">
      <c r="B108" s="33"/>
      <c r="C108" s="27" t="s">
        <v>16</v>
      </c>
      <c r="L108" s="33"/>
    </row>
    <row r="109" spans="2:12" s="1" customFormat="1" ht="16.5" customHeight="1" x14ac:dyDescent="0.2">
      <c r="B109" s="33"/>
      <c r="E109" s="254" t="str">
        <f>E7</f>
        <v>OBLASTNÍ NEMOCNICE JIČÍN PAVILON PSYCHIATRIE</v>
      </c>
      <c r="F109" s="255"/>
      <c r="G109" s="255"/>
      <c r="H109" s="255"/>
      <c r="L109" s="33"/>
    </row>
    <row r="110" spans="2:12" s="1" customFormat="1" ht="12" customHeight="1" x14ac:dyDescent="0.2">
      <c r="B110" s="33"/>
      <c r="C110" s="27" t="s">
        <v>276</v>
      </c>
      <c r="L110" s="33"/>
    </row>
    <row r="111" spans="2:12" s="1" customFormat="1" ht="16.5" customHeight="1" x14ac:dyDescent="0.2">
      <c r="B111" s="33"/>
      <c r="E111" s="220" t="str">
        <f>E9</f>
        <v>D.2-IO 03 - Sadové úpravy</v>
      </c>
      <c r="F111" s="253"/>
      <c r="G111" s="253"/>
      <c r="H111" s="253"/>
      <c r="L111" s="33"/>
    </row>
    <row r="112" spans="2:12" s="1" customFormat="1" ht="6.95" customHeight="1" x14ac:dyDescent="0.2">
      <c r="B112" s="33"/>
      <c r="L112" s="33"/>
    </row>
    <row r="113" spans="2:65" s="1" customFormat="1" ht="12" customHeight="1" x14ac:dyDescent="0.2">
      <c r="B113" s="33"/>
      <c r="C113" s="27" t="s">
        <v>22</v>
      </c>
      <c r="F113" s="25" t="str">
        <f>F12</f>
        <v xml:space="preserve"> </v>
      </c>
      <c r="I113" s="27" t="s">
        <v>24</v>
      </c>
      <c r="J113" s="53">
        <f>IF(J12="","",J12)</f>
        <v>45961</v>
      </c>
      <c r="L113" s="33"/>
    </row>
    <row r="114" spans="2:65" s="1" customFormat="1" ht="6.95" customHeight="1" x14ac:dyDescent="0.2">
      <c r="B114" s="33"/>
      <c r="L114" s="33"/>
    </row>
    <row r="115" spans="2:65" s="1" customFormat="1" ht="15.2" customHeight="1" x14ac:dyDescent="0.2">
      <c r="B115" s="33"/>
      <c r="C115" s="27" t="s">
        <v>29</v>
      </c>
      <c r="F115" s="25" t="str">
        <f>E15</f>
        <v>KRÁLOVÉHRADECKÝ KRAJ</v>
      </c>
      <c r="I115" s="27" t="s">
        <v>35</v>
      </c>
      <c r="J115" s="31" t="str">
        <f>E21</f>
        <v>KANIA a.s.</v>
      </c>
      <c r="L115" s="33"/>
    </row>
    <row r="116" spans="2:65" s="1" customFormat="1" ht="15.2" customHeight="1" x14ac:dyDescent="0.2">
      <c r="B116" s="33"/>
      <c r="C116" s="27" t="s">
        <v>33</v>
      </c>
      <c r="F116" s="25" t="str">
        <f>IF(E18="","",E18)</f>
        <v>Vyplň údaj</v>
      </c>
      <c r="I116" s="27" t="s">
        <v>38</v>
      </c>
      <c r="J116" s="31" t="str">
        <f>E24</f>
        <v xml:space="preserve"> </v>
      </c>
      <c r="L116" s="33"/>
    </row>
    <row r="117" spans="2:65" s="1" customFormat="1" ht="10.35" customHeight="1" x14ac:dyDescent="0.2">
      <c r="B117" s="33"/>
      <c r="L117" s="33"/>
    </row>
    <row r="118" spans="2:65" s="10" customFormat="1" ht="29.25" customHeight="1" x14ac:dyDescent="0.2">
      <c r="B118" s="117"/>
      <c r="C118" s="118" t="s">
        <v>295</v>
      </c>
      <c r="D118" s="119" t="s">
        <v>66</v>
      </c>
      <c r="E118" s="119" t="s">
        <v>62</v>
      </c>
      <c r="F118" s="119" t="s">
        <v>63</v>
      </c>
      <c r="G118" s="119" t="s">
        <v>296</v>
      </c>
      <c r="H118" s="119" t="s">
        <v>297</v>
      </c>
      <c r="I118" s="119" t="s">
        <v>298</v>
      </c>
      <c r="J118" s="119" t="s">
        <v>282</v>
      </c>
      <c r="K118" s="120" t="s">
        <v>299</v>
      </c>
      <c r="L118" s="117"/>
      <c r="M118" s="60" t="s">
        <v>1</v>
      </c>
      <c r="N118" s="61" t="s">
        <v>45</v>
      </c>
      <c r="O118" s="61" t="s">
        <v>300</v>
      </c>
      <c r="P118" s="61" t="s">
        <v>301</v>
      </c>
      <c r="Q118" s="61" t="s">
        <v>302</v>
      </c>
      <c r="R118" s="61" t="s">
        <v>303</v>
      </c>
      <c r="S118" s="61" t="s">
        <v>304</v>
      </c>
      <c r="T118" s="62" t="s">
        <v>305</v>
      </c>
    </row>
    <row r="119" spans="2:65" s="1" customFormat="1" ht="22.9" customHeight="1" x14ac:dyDescent="0.25">
      <c r="B119" s="33"/>
      <c r="C119" s="65" t="s">
        <v>306</v>
      </c>
      <c r="J119" s="121">
        <f>BK119</f>
        <v>0</v>
      </c>
      <c r="L119" s="33"/>
      <c r="M119" s="63"/>
      <c r="N119" s="54"/>
      <c r="O119" s="54"/>
      <c r="P119" s="122">
        <f>P120+P189+P237</f>
        <v>0</v>
      </c>
      <c r="Q119" s="54"/>
      <c r="R119" s="122">
        <f>R120+R189+R237</f>
        <v>0</v>
      </c>
      <c r="S119" s="54"/>
      <c r="T119" s="123">
        <f>T120+T189+T237</f>
        <v>0</v>
      </c>
      <c r="AT119" s="17" t="s">
        <v>80</v>
      </c>
      <c r="AU119" s="17" t="s">
        <v>284</v>
      </c>
      <c r="BK119" s="124">
        <f>BK120+BK189+BK237</f>
        <v>0</v>
      </c>
    </row>
    <row r="120" spans="2:65" s="11" customFormat="1" ht="25.9" customHeight="1" x14ac:dyDescent="0.2">
      <c r="B120" s="125"/>
      <c r="D120" s="126" t="s">
        <v>80</v>
      </c>
      <c r="E120" s="127" t="s">
        <v>88</v>
      </c>
      <c r="F120" s="127" t="s">
        <v>10228</v>
      </c>
      <c r="I120" s="128"/>
      <c r="J120" s="129">
        <f>BK120</f>
        <v>0</v>
      </c>
      <c r="L120" s="125"/>
      <c r="M120" s="130"/>
      <c r="P120" s="131">
        <f>SUM(P121:P188)</f>
        <v>0</v>
      </c>
      <c r="R120" s="131">
        <f>SUM(R121:R188)</f>
        <v>0</v>
      </c>
      <c r="T120" s="132">
        <f>SUM(T121:T188)</f>
        <v>0</v>
      </c>
      <c r="AR120" s="126" t="s">
        <v>88</v>
      </c>
      <c r="AT120" s="133" t="s">
        <v>80</v>
      </c>
      <c r="AU120" s="133" t="s">
        <v>81</v>
      </c>
      <c r="AY120" s="126" t="s">
        <v>309</v>
      </c>
      <c r="BK120" s="134">
        <f>SUM(BK121:BK188)</f>
        <v>0</v>
      </c>
    </row>
    <row r="121" spans="2:65" s="1" customFormat="1" ht="16.5" customHeight="1" x14ac:dyDescent="0.2">
      <c r="B121" s="137"/>
      <c r="C121" s="138" t="s">
        <v>88</v>
      </c>
      <c r="D121" s="138" t="s">
        <v>311</v>
      </c>
      <c r="E121" s="139" t="s">
        <v>10229</v>
      </c>
      <c r="F121" s="140" t="s">
        <v>10230</v>
      </c>
      <c r="G121" s="141" t="s">
        <v>434</v>
      </c>
      <c r="H121" s="142">
        <v>140.94</v>
      </c>
      <c r="I121" s="143"/>
      <c r="J121" s="144">
        <f>ROUND(I121*H121,2)</f>
        <v>0</v>
      </c>
      <c r="K121" s="140" t="s">
        <v>315</v>
      </c>
      <c r="L121" s="33"/>
      <c r="M121" s="145" t="s">
        <v>1</v>
      </c>
      <c r="N121" s="146" t="s">
        <v>46</v>
      </c>
      <c r="P121" s="147">
        <f>O121*H121</f>
        <v>0</v>
      </c>
      <c r="Q121" s="147">
        <v>0</v>
      </c>
      <c r="R121" s="147">
        <f>Q121*H121</f>
        <v>0</v>
      </c>
      <c r="S121" s="147">
        <v>0</v>
      </c>
      <c r="T121" s="148">
        <f>S121*H121</f>
        <v>0</v>
      </c>
      <c r="AR121" s="149" t="s">
        <v>120</v>
      </c>
      <c r="AT121" s="149" t="s">
        <v>311</v>
      </c>
      <c r="AU121" s="149" t="s">
        <v>88</v>
      </c>
      <c r="AY121" s="17" t="s">
        <v>309</v>
      </c>
      <c r="BE121" s="150">
        <f>IF(N121="základní",J121,0)</f>
        <v>0</v>
      </c>
      <c r="BF121" s="150">
        <f>IF(N121="snížená",J121,0)</f>
        <v>0</v>
      </c>
      <c r="BG121" s="150">
        <f>IF(N121="zákl. přenesená",J121,0)</f>
        <v>0</v>
      </c>
      <c r="BH121" s="150">
        <f>IF(N121="sníž. přenesená",J121,0)</f>
        <v>0</v>
      </c>
      <c r="BI121" s="150">
        <f>IF(N121="nulová",J121,0)</f>
        <v>0</v>
      </c>
      <c r="BJ121" s="17" t="s">
        <v>88</v>
      </c>
      <c r="BK121" s="150">
        <f>ROUND(I121*H121,2)</f>
        <v>0</v>
      </c>
      <c r="BL121" s="17" t="s">
        <v>120</v>
      </c>
      <c r="BM121" s="149" t="s">
        <v>90</v>
      </c>
    </row>
    <row r="122" spans="2:65" s="1" customFormat="1" x14ac:dyDescent="0.2">
      <c r="B122" s="33"/>
      <c r="D122" s="151" t="s">
        <v>316</v>
      </c>
      <c r="F122" s="152" t="s">
        <v>10231</v>
      </c>
      <c r="I122" s="153"/>
      <c r="L122" s="33"/>
      <c r="M122" s="154"/>
      <c r="T122" s="57"/>
      <c r="AT122" s="17" t="s">
        <v>316</v>
      </c>
      <c r="AU122" s="17" t="s">
        <v>88</v>
      </c>
    </row>
    <row r="123" spans="2:65" s="1" customFormat="1" ht="16.5" customHeight="1" x14ac:dyDescent="0.2">
      <c r="B123" s="137"/>
      <c r="C123" s="138" t="s">
        <v>90</v>
      </c>
      <c r="D123" s="138" t="s">
        <v>311</v>
      </c>
      <c r="E123" s="139" t="s">
        <v>10232</v>
      </c>
      <c r="F123" s="140" t="s">
        <v>10233</v>
      </c>
      <c r="G123" s="141" t="s">
        <v>434</v>
      </c>
      <c r="H123" s="142">
        <v>145</v>
      </c>
      <c r="I123" s="143"/>
      <c r="J123" s="144">
        <f>ROUND(I123*H123,2)</f>
        <v>0</v>
      </c>
      <c r="K123" s="140" t="s">
        <v>366</v>
      </c>
      <c r="L123" s="33"/>
      <c r="M123" s="145" t="s">
        <v>1</v>
      </c>
      <c r="N123" s="146" t="s">
        <v>46</v>
      </c>
      <c r="P123" s="147">
        <f>O123*H123</f>
        <v>0</v>
      </c>
      <c r="Q123" s="147">
        <v>0</v>
      </c>
      <c r="R123" s="147">
        <f>Q123*H123</f>
        <v>0</v>
      </c>
      <c r="S123" s="147">
        <v>0</v>
      </c>
      <c r="T123" s="148">
        <f>S123*H123</f>
        <v>0</v>
      </c>
      <c r="AR123" s="149" t="s">
        <v>120</v>
      </c>
      <c r="AT123" s="149" t="s">
        <v>311</v>
      </c>
      <c r="AU123" s="149" t="s">
        <v>88</v>
      </c>
      <c r="AY123" s="17" t="s">
        <v>309</v>
      </c>
      <c r="BE123" s="150">
        <f>IF(N123="základní",J123,0)</f>
        <v>0</v>
      </c>
      <c r="BF123" s="150">
        <f>IF(N123="snížená",J123,0)</f>
        <v>0</v>
      </c>
      <c r="BG123" s="150">
        <f>IF(N123="zákl. přenesená",J123,0)</f>
        <v>0</v>
      </c>
      <c r="BH123" s="150">
        <f>IF(N123="sníž. přenesená",J123,0)</f>
        <v>0</v>
      </c>
      <c r="BI123" s="150">
        <f>IF(N123="nulová",J123,0)</f>
        <v>0</v>
      </c>
      <c r="BJ123" s="17" t="s">
        <v>88</v>
      </c>
      <c r="BK123" s="150">
        <f>ROUND(I123*H123,2)</f>
        <v>0</v>
      </c>
      <c r="BL123" s="17" t="s">
        <v>120</v>
      </c>
      <c r="BM123" s="149" t="s">
        <v>120</v>
      </c>
    </row>
    <row r="124" spans="2:65" s="1" customFormat="1" ht="16.5" customHeight="1" x14ac:dyDescent="0.2">
      <c r="B124" s="137"/>
      <c r="C124" s="138" t="s">
        <v>101</v>
      </c>
      <c r="D124" s="138" t="s">
        <v>311</v>
      </c>
      <c r="E124" s="139" t="s">
        <v>10234</v>
      </c>
      <c r="F124" s="140" t="s">
        <v>10235</v>
      </c>
      <c r="G124" s="141" t="s">
        <v>419</v>
      </c>
      <c r="H124" s="142">
        <v>7.6820000000000004</v>
      </c>
      <c r="I124" s="143"/>
      <c r="J124" s="144">
        <f>ROUND(I124*H124,2)</f>
        <v>0</v>
      </c>
      <c r="K124" s="140" t="s">
        <v>315</v>
      </c>
      <c r="L124" s="33"/>
      <c r="M124" s="145" t="s">
        <v>1</v>
      </c>
      <c r="N124" s="146" t="s">
        <v>46</v>
      </c>
      <c r="P124" s="147">
        <f>O124*H124</f>
        <v>0</v>
      </c>
      <c r="Q124" s="147">
        <v>0</v>
      </c>
      <c r="R124" s="147">
        <f>Q124*H124</f>
        <v>0</v>
      </c>
      <c r="S124" s="147">
        <v>0</v>
      </c>
      <c r="T124" s="148">
        <f>S124*H124</f>
        <v>0</v>
      </c>
      <c r="AR124" s="149" t="s">
        <v>120</v>
      </c>
      <c r="AT124" s="149" t="s">
        <v>311</v>
      </c>
      <c r="AU124" s="149" t="s">
        <v>88</v>
      </c>
      <c r="AY124" s="17" t="s">
        <v>309</v>
      </c>
      <c r="BE124" s="150">
        <f>IF(N124="základní",J124,0)</f>
        <v>0</v>
      </c>
      <c r="BF124" s="150">
        <f>IF(N124="snížená",J124,0)</f>
        <v>0</v>
      </c>
      <c r="BG124" s="150">
        <f>IF(N124="zákl. přenesená",J124,0)</f>
        <v>0</v>
      </c>
      <c r="BH124" s="150">
        <f>IF(N124="sníž. přenesená",J124,0)</f>
        <v>0</v>
      </c>
      <c r="BI124" s="150">
        <f>IF(N124="nulová",J124,0)</f>
        <v>0</v>
      </c>
      <c r="BJ124" s="17" t="s">
        <v>88</v>
      </c>
      <c r="BK124" s="150">
        <f>ROUND(I124*H124,2)</f>
        <v>0</v>
      </c>
      <c r="BL124" s="17" t="s">
        <v>120</v>
      </c>
      <c r="BM124" s="149" t="s">
        <v>325</v>
      </c>
    </row>
    <row r="125" spans="2:65" s="1" customFormat="1" x14ac:dyDescent="0.2">
      <c r="B125" s="33"/>
      <c r="D125" s="151" t="s">
        <v>316</v>
      </c>
      <c r="F125" s="152" t="s">
        <v>10236</v>
      </c>
      <c r="I125" s="153"/>
      <c r="L125" s="33"/>
      <c r="M125" s="154"/>
      <c r="T125" s="57"/>
      <c r="AT125" s="17" t="s">
        <v>316</v>
      </c>
      <c r="AU125" s="17" t="s">
        <v>88</v>
      </c>
    </row>
    <row r="126" spans="2:65" s="1" customFormat="1" ht="16.5" customHeight="1" x14ac:dyDescent="0.2">
      <c r="B126" s="137"/>
      <c r="C126" s="138" t="s">
        <v>120</v>
      </c>
      <c r="D126" s="138" t="s">
        <v>311</v>
      </c>
      <c r="E126" s="139" t="s">
        <v>10237</v>
      </c>
      <c r="F126" s="140" t="s">
        <v>10238</v>
      </c>
      <c r="G126" s="141" t="s">
        <v>391</v>
      </c>
      <c r="H126" s="142">
        <v>13.058999999999999</v>
      </c>
      <c r="I126" s="143"/>
      <c r="J126" s="144">
        <f>ROUND(I126*H126,2)</f>
        <v>0</v>
      </c>
      <c r="K126" s="140" t="s">
        <v>315</v>
      </c>
      <c r="L126" s="33"/>
      <c r="M126" s="145" t="s">
        <v>1</v>
      </c>
      <c r="N126" s="146" t="s">
        <v>46</v>
      </c>
      <c r="P126" s="147">
        <f>O126*H126</f>
        <v>0</v>
      </c>
      <c r="Q126" s="147">
        <v>0</v>
      </c>
      <c r="R126" s="147">
        <f>Q126*H126</f>
        <v>0</v>
      </c>
      <c r="S126" s="147">
        <v>0</v>
      </c>
      <c r="T126" s="148">
        <f>S126*H126</f>
        <v>0</v>
      </c>
      <c r="AR126" s="149" t="s">
        <v>120</v>
      </c>
      <c r="AT126" s="149" t="s">
        <v>311</v>
      </c>
      <c r="AU126" s="149" t="s">
        <v>88</v>
      </c>
      <c r="AY126" s="17" t="s">
        <v>309</v>
      </c>
      <c r="BE126" s="150">
        <f>IF(N126="základní",J126,0)</f>
        <v>0</v>
      </c>
      <c r="BF126" s="150">
        <f>IF(N126="snížená",J126,0)</f>
        <v>0</v>
      </c>
      <c r="BG126" s="150">
        <f>IF(N126="zákl. přenesená",J126,0)</f>
        <v>0</v>
      </c>
      <c r="BH126" s="150">
        <f>IF(N126="sníž. přenesená",J126,0)</f>
        <v>0</v>
      </c>
      <c r="BI126" s="150">
        <f>IF(N126="nulová",J126,0)</f>
        <v>0</v>
      </c>
      <c r="BJ126" s="17" t="s">
        <v>88</v>
      </c>
      <c r="BK126" s="150">
        <f>ROUND(I126*H126,2)</f>
        <v>0</v>
      </c>
      <c r="BL126" s="17" t="s">
        <v>120</v>
      </c>
      <c r="BM126" s="149" t="s">
        <v>329</v>
      </c>
    </row>
    <row r="127" spans="2:65" s="1" customFormat="1" x14ac:dyDescent="0.2">
      <c r="B127" s="33"/>
      <c r="D127" s="151" t="s">
        <v>316</v>
      </c>
      <c r="F127" s="152" t="s">
        <v>10239</v>
      </c>
      <c r="I127" s="153"/>
      <c r="L127" s="33"/>
      <c r="M127" s="154"/>
      <c r="T127" s="57"/>
      <c r="AT127" s="17" t="s">
        <v>316</v>
      </c>
      <c r="AU127" s="17" t="s">
        <v>88</v>
      </c>
    </row>
    <row r="128" spans="2:65" s="1" customFormat="1" ht="16.5" customHeight="1" x14ac:dyDescent="0.2">
      <c r="B128" s="137"/>
      <c r="C128" s="138" t="s">
        <v>331</v>
      </c>
      <c r="D128" s="138" t="s">
        <v>311</v>
      </c>
      <c r="E128" s="139" t="s">
        <v>10240</v>
      </c>
      <c r="F128" s="140" t="s">
        <v>10241</v>
      </c>
      <c r="G128" s="141" t="s">
        <v>434</v>
      </c>
      <c r="H128" s="142">
        <v>187.2</v>
      </c>
      <c r="I128" s="143"/>
      <c r="J128" s="144">
        <f>ROUND(I128*H128,2)</f>
        <v>0</v>
      </c>
      <c r="K128" s="140" t="s">
        <v>315</v>
      </c>
      <c r="L128" s="33"/>
      <c r="M128" s="145" t="s">
        <v>1</v>
      </c>
      <c r="N128" s="146" t="s">
        <v>46</v>
      </c>
      <c r="P128" s="147">
        <f>O128*H128</f>
        <v>0</v>
      </c>
      <c r="Q128" s="147">
        <v>0</v>
      </c>
      <c r="R128" s="147">
        <f>Q128*H128</f>
        <v>0</v>
      </c>
      <c r="S128" s="147">
        <v>0</v>
      </c>
      <c r="T128" s="148">
        <f>S128*H128</f>
        <v>0</v>
      </c>
      <c r="AR128" s="149" t="s">
        <v>120</v>
      </c>
      <c r="AT128" s="149" t="s">
        <v>311</v>
      </c>
      <c r="AU128" s="149" t="s">
        <v>88</v>
      </c>
      <c r="AY128" s="17" t="s">
        <v>309</v>
      </c>
      <c r="BE128" s="150">
        <f>IF(N128="základní",J128,0)</f>
        <v>0</v>
      </c>
      <c r="BF128" s="150">
        <f>IF(N128="snížená",J128,0)</f>
        <v>0</v>
      </c>
      <c r="BG128" s="150">
        <f>IF(N128="zákl. přenesená",J128,0)</f>
        <v>0</v>
      </c>
      <c r="BH128" s="150">
        <f>IF(N128="sníž. přenesená",J128,0)</f>
        <v>0</v>
      </c>
      <c r="BI128" s="150">
        <f>IF(N128="nulová",J128,0)</f>
        <v>0</v>
      </c>
      <c r="BJ128" s="17" t="s">
        <v>88</v>
      </c>
      <c r="BK128" s="150">
        <f>ROUND(I128*H128,2)</f>
        <v>0</v>
      </c>
      <c r="BL128" s="17" t="s">
        <v>120</v>
      </c>
      <c r="BM128" s="149" t="s">
        <v>334</v>
      </c>
    </row>
    <row r="129" spans="2:65" s="1" customFormat="1" x14ac:dyDescent="0.2">
      <c r="B129" s="33"/>
      <c r="D129" s="151" t="s">
        <v>316</v>
      </c>
      <c r="F129" s="152" t="s">
        <v>10242</v>
      </c>
      <c r="I129" s="153"/>
      <c r="L129" s="33"/>
      <c r="M129" s="154"/>
      <c r="T129" s="57"/>
      <c r="AT129" s="17" t="s">
        <v>316</v>
      </c>
      <c r="AU129" s="17" t="s">
        <v>88</v>
      </c>
    </row>
    <row r="130" spans="2:65" s="1" customFormat="1" ht="16.5" customHeight="1" x14ac:dyDescent="0.2">
      <c r="B130" s="137"/>
      <c r="C130" s="138" t="s">
        <v>325</v>
      </c>
      <c r="D130" s="138" t="s">
        <v>311</v>
      </c>
      <c r="E130" s="139" t="s">
        <v>10243</v>
      </c>
      <c r="F130" s="140" t="s">
        <v>10244</v>
      </c>
      <c r="G130" s="141" t="s">
        <v>360</v>
      </c>
      <c r="H130" s="142">
        <v>37.44</v>
      </c>
      <c r="I130" s="143"/>
      <c r="J130" s="144">
        <f>ROUND(I130*H130,2)</f>
        <v>0</v>
      </c>
      <c r="K130" s="140" t="s">
        <v>315</v>
      </c>
      <c r="L130" s="33"/>
      <c r="M130" s="145" t="s">
        <v>1</v>
      </c>
      <c r="N130" s="146" t="s">
        <v>46</v>
      </c>
      <c r="P130" s="147">
        <f>O130*H130</f>
        <v>0</v>
      </c>
      <c r="Q130" s="147">
        <v>0</v>
      </c>
      <c r="R130" s="147">
        <f>Q130*H130</f>
        <v>0</v>
      </c>
      <c r="S130" s="147">
        <v>0</v>
      </c>
      <c r="T130" s="148">
        <f>S130*H130</f>
        <v>0</v>
      </c>
      <c r="AR130" s="149" t="s">
        <v>120</v>
      </c>
      <c r="AT130" s="149" t="s">
        <v>311</v>
      </c>
      <c r="AU130" s="149" t="s">
        <v>88</v>
      </c>
      <c r="AY130" s="17" t="s">
        <v>309</v>
      </c>
      <c r="BE130" s="150">
        <f>IF(N130="základní",J130,0)</f>
        <v>0</v>
      </c>
      <c r="BF130" s="150">
        <f>IF(N130="snížená",J130,0)</f>
        <v>0</v>
      </c>
      <c r="BG130" s="150">
        <f>IF(N130="zákl. přenesená",J130,0)</f>
        <v>0</v>
      </c>
      <c r="BH130" s="150">
        <f>IF(N130="sníž. přenesená",J130,0)</f>
        <v>0</v>
      </c>
      <c r="BI130" s="150">
        <f>IF(N130="nulová",J130,0)</f>
        <v>0</v>
      </c>
      <c r="BJ130" s="17" t="s">
        <v>88</v>
      </c>
      <c r="BK130" s="150">
        <f>ROUND(I130*H130,2)</f>
        <v>0</v>
      </c>
      <c r="BL130" s="17" t="s">
        <v>120</v>
      </c>
      <c r="BM130" s="149" t="s">
        <v>8</v>
      </c>
    </row>
    <row r="131" spans="2:65" s="1" customFormat="1" x14ac:dyDescent="0.2">
      <c r="B131" s="33"/>
      <c r="D131" s="151" t="s">
        <v>316</v>
      </c>
      <c r="F131" s="152" t="s">
        <v>10245</v>
      </c>
      <c r="I131" s="153"/>
      <c r="L131" s="33"/>
      <c r="M131" s="154"/>
      <c r="T131" s="57"/>
      <c r="AT131" s="17" t="s">
        <v>316</v>
      </c>
      <c r="AU131" s="17" t="s">
        <v>88</v>
      </c>
    </row>
    <row r="132" spans="2:65" s="1" customFormat="1" ht="16.5" customHeight="1" x14ac:dyDescent="0.2">
      <c r="B132" s="137"/>
      <c r="C132" s="138" t="s">
        <v>339</v>
      </c>
      <c r="D132" s="138" t="s">
        <v>311</v>
      </c>
      <c r="E132" s="139" t="s">
        <v>10246</v>
      </c>
      <c r="F132" s="140" t="s">
        <v>10247</v>
      </c>
      <c r="G132" s="141" t="s">
        <v>360</v>
      </c>
      <c r="H132" s="142">
        <v>393</v>
      </c>
      <c r="I132" s="143"/>
      <c r="J132" s="144">
        <f>ROUND(I132*H132,2)</f>
        <v>0</v>
      </c>
      <c r="K132" s="140" t="s">
        <v>315</v>
      </c>
      <c r="L132" s="33"/>
      <c r="M132" s="145" t="s">
        <v>1</v>
      </c>
      <c r="N132" s="146" t="s">
        <v>46</v>
      </c>
      <c r="P132" s="147">
        <f>O132*H132</f>
        <v>0</v>
      </c>
      <c r="Q132" s="147">
        <v>0</v>
      </c>
      <c r="R132" s="147">
        <f>Q132*H132</f>
        <v>0</v>
      </c>
      <c r="S132" s="147">
        <v>0</v>
      </c>
      <c r="T132" s="148">
        <f>S132*H132</f>
        <v>0</v>
      </c>
      <c r="AR132" s="149" t="s">
        <v>120</v>
      </c>
      <c r="AT132" s="149" t="s">
        <v>311</v>
      </c>
      <c r="AU132" s="149" t="s">
        <v>88</v>
      </c>
      <c r="AY132" s="17" t="s">
        <v>309</v>
      </c>
      <c r="BE132" s="150">
        <f>IF(N132="základní",J132,0)</f>
        <v>0</v>
      </c>
      <c r="BF132" s="150">
        <f>IF(N132="snížená",J132,0)</f>
        <v>0</v>
      </c>
      <c r="BG132" s="150">
        <f>IF(N132="zákl. přenesená",J132,0)</f>
        <v>0</v>
      </c>
      <c r="BH132" s="150">
        <f>IF(N132="sníž. přenesená",J132,0)</f>
        <v>0</v>
      </c>
      <c r="BI132" s="150">
        <f>IF(N132="nulová",J132,0)</f>
        <v>0</v>
      </c>
      <c r="BJ132" s="17" t="s">
        <v>88</v>
      </c>
      <c r="BK132" s="150">
        <f>ROUND(I132*H132,2)</f>
        <v>0</v>
      </c>
      <c r="BL132" s="17" t="s">
        <v>120</v>
      </c>
      <c r="BM132" s="149" t="s">
        <v>342</v>
      </c>
    </row>
    <row r="133" spans="2:65" s="1" customFormat="1" x14ac:dyDescent="0.2">
      <c r="B133" s="33"/>
      <c r="D133" s="151" t="s">
        <v>316</v>
      </c>
      <c r="F133" s="152" t="s">
        <v>10248</v>
      </c>
      <c r="I133" s="153"/>
      <c r="L133" s="33"/>
      <c r="M133" s="154"/>
      <c r="T133" s="57"/>
      <c r="AT133" s="17" t="s">
        <v>316</v>
      </c>
      <c r="AU133" s="17" t="s">
        <v>88</v>
      </c>
    </row>
    <row r="134" spans="2:65" s="1" customFormat="1" ht="16.5" customHeight="1" x14ac:dyDescent="0.2">
      <c r="B134" s="137"/>
      <c r="C134" s="138" t="s">
        <v>329</v>
      </c>
      <c r="D134" s="138" t="s">
        <v>311</v>
      </c>
      <c r="E134" s="139" t="s">
        <v>10249</v>
      </c>
      <c r="F134" s="140" t="s">
        <v>10250</v>
      </c>
      <c r="G134" s="141" t="s">
        <v>360</v>
      </c>
      <c r="H134" s="142">
        <v>393</v>
      </c>
      <c r="I134" s="143"/>
      <c r="J134" s="144">
        <f>ROUND(I134*H134,2)</f>
        <v>0</v>
      </c>
      <c r="K134" s="140" t="s">
        <v>315</v>
      </c>
      <c r="L134" s="33"/>
      <c r="M134" s="145" t="s">
        <v>1</v>
      </c>
      <c r="N134" s="146" t="s">
        <v>46</v>
      </c>
      <c r="P134" s="147">
        <f>O134*H134</f>
        <v>0</v>
      </c>
      <c r="Q134" s="147">
        <v>0</v>
      </c>
      <c r="R134" s="147">
        <f>Q134*H134</f>
        <v>0</v>
      </c>
      <c r="S134" s="147">
        <v>0</v>
      </c>
      <c r="T134" s="148">
        <f>S134*H134</f>
        <v>0</v>
      </c>
      <c r="AR134" s="149" t="s">
        <v>120</v>
      </c>
      <c r="AT134" s="149" t="s">
        <v>311</v>
      </c>
      <c r="AU134" s="149" t="s">
        <v>88</v>
      </c>
      <c r="AY134" s="17" t="s">
        <v>309</v>
      </c>
      <c r="BE134" s="150">
        <f>IF(N134="základní",J134,0)</f>
        <v>0</v>
      </c>
      <c r="BF134" s="150">
        <f>IF(N134="snížená",J134,0)</f>
        <v>0</v>
      </c>
      <c r="BG134" s="150">
        <f>IF(N134="zákl. přenesená",J134,0)</f>
        <v>0</v>
      </c>
      <c r="BH134" s="150">
        <f>IF(N134="sníž. přenesená",J134,0)</f>
        <v>0</v>
      </c>
      <c r="BI134" s="150">
        <f>IF(N134="nulová",J134,0)</f>
        <v>0</v>
      </c>
      <c r="BJ134" s="17" t="s">
        <v>88</v>
      </c>
      <c r="BK134" s="150">
        <f>ROUND(I134*H134,2)</f>
        <v>0</v>
      </c>
      <c r="BL134" s="17" t="s">
        <v>120</v>
      </c>
      <c r="BM134" s="149" t="s">
        <v>346</v>
      </c>
    </row>
    <row r="135" spans="2:65" s="1" customFormat="1" x14ac:dyDescent="0.2">
      <c r="B135" s="33"/>
      <c r="D135" s="151" t="s">
        <v>316</v>
      </c>
      <c r="F135" s="152" t="s">
        <v>10251</v>
      </c>
      <c r="I135" s="153"/>
      <c r="L135" s="33"/>
      <c r="M135" s="154"/>
      <c r="T135" s="57"/>
      <c r="AT135" s="17" t="s">
        <v>316</v>
      </c>
      <c r="AU135" s="17" t="s">
        <v>88</v>
      </c>
    </row>
    <row r="136" spans="2:65" s="1" customFormat="1" ht="21.75" customHeight="1" x14ac:dyDescent="0.2">
      <c r="B136" s="137"/>
      <c r="C136" s="138" t="s">
        <v>348</v>
      </c>
      <c r="D136" s="138" t="s">
        <v>311</v>
      </c>
      <c r="E136" s="139" t="s">
        <v>10252</v>
      </c>
      <c r="F136" s="140" t="s">
        <v>10253</v>
      </c>
      <c r="G136" s="141" t="s">
        <v>360</v>
      </c>
      <c r="H136" s="142">
        <v>1316</v>
      </c>
      <c r="I136" s="143"/>
      <c r="J136" s="144">
        <f>ROUND(I136*H136,2)</f>
        <v>0</v>
      </c>
      <c r="K136" s="140" t="s">
        <v>315</v>
      </c>
      <c r="L136" s="33"/>
      <c r="M136" s="145" t="s">
        <v>1</v>
      </c>
      <c r="N136" s="146" t="s">
        <v>46</v>
      </c>
      <c r="P136" s="147">
        <f>O136*H136</f>
        <v>0</v>
      </c>
      <c r="Q136" s="147">
        <v>0</v>
      </c>
      <c r="R136" s="147">
        <f>Q136*H136</f>
        <v>0</v>
      </c>
      <c r="S136" s="147">
        <v>0</v>
      </c>
      <c r="T136" s="148">
        <f>S136*H136</f>
        <v>0</v>
      </c>
      <c r="AR136" s="149" t="s">
        <v>120</v>
      </c>
      <c r="AT136" s="149" t="s">
        <v>311</v>
      </c>
      <c r="AU136" s="149" t="s">
        <v>88</v>
      </c>
      <c r="AY136" s="17" t="s">
        <v>309</v>
      </c>
      <c r="BE136" s="150">
        <f>IF(N136="základní",J136,0)</f>
        <v>0</v>
      </c>
      <c r="BF136" s="150">
        <f>IF(N136="snížená",J136,0)</f>
        <v>0</v>
      </c>
      <c r="BG136" s="150">
        <f>IF(N136="zákl. přenesená",J136,0)</f>
        <v>0</v>
      </c>
      <c r="BH136" s="150">
        <f>IF(N136="sníž. přenesená",J136,0)</f>
        <v>0</v>
      </c>
      <c r="BI136" s="150">
        <f>IF(N136="nulová",J136,0)</f>
        <v>0</v>
      </c>
      <c r="BJ136" s="17" t="s">
        <v>88</v>
      </c>
      <c r="BK136" s="150">
        <f>ROUND(I136*H136,2)</f>
        <v>0</v>
      </c>
      <c r="BL136" s="17" t="s">
        <v>120</v>
      </c>
      <c r="BM136" s="149" t="s">
        <v>351</v>
      </c>
    </row>
    <row r="137" spans="2:65" s="1" customFormat="1" x14ac:dyDescent="0.2">
      <c r="B137" s="33"/>
      <c r="D137" s="151" t="s">
        <v>316</v>
      </c>
      <c r="F137" s="152" t="s">
        <v>10254</v>
      </c>
      <c r="I137" s="153"/>
      <c r="L137" s="33"/>
      <c r="M137" s="154"/>
      <c r="T137" s="57"/>
      <c r="AT137" s="17" t="s">
        <v>316</v>
      </c>
      <c r="AU137" s="17" t="s">
        <v>88</v>
      </c>
    </row>
    <row r="138" spans="2:65" s="1" customFormat="1" ht="16.5" customHeight="1" x14ac:dyDescent="0.2">
      <c r="B138" s="137"/>
      <c r="C138" s="138" t="s">
        <v>334</v>
      </c>
      <c r="D138" s="138" t="s">
        <v>311</v>
      </c>
      <c r="E138" s="139" t="s">
        <v>10255</v>
      </c>
      <c r="F138" s="140" t="s">
        <v>10256</v>
      </c>
      <c r="G138" s="141" t="s">
        <v>314</v>
      </c>
      <c r="H138" s="142">
        <v>12</v>
      </c>
      <c r="I138" s="143"/>
      <c r="J138" s="144">
        <f>ROUND(I138*H138,2)</f>
        <v>0</v>
      </c>
      <c r="K138" s="140" t="s">
        <v>315</v>
      </c>
      <c r="L138" s="33"/>
      <c r="M138" s="145" t="s">
        <v>1</v>
      </c>
      <c r="N138" s="146" t="s">
        <v>46</v>
      </c>
      <c r="P138" s="147">
        <f>O138*H138</f>
        <v>0</v>
      </c>
      <c r="Q138" s="147">
        <v>0</v>
      </c>
      <c r="R138" s="147">
        <f>Q138*H138</f>
        <v>0</v>
      </c>
      <c r="S138" s="147">
        <v>0</v>
      </c>
      <c r="T138" s="148">
        <f>S138*H138</f>
        <v>0</v>
      </c>
      <c r="AR138" s="149" t="s">
        <v>120</v>
      </c>
      <c r="AT138" s="149" t="s">
        <v>311</v>
      </c>
      <c r="AU138" s="149" t="s">
        <v>88</v>
      </c>
      <c r="AY138" s="17" t="s">
        <v>309</v>
      </c>
      <c r="BE138" s="150">
        <f>IF(N138="základní",J138,0)</f>
        <v>0</v>
      </c>
      <c r="BF138" s="150">
        <f>IF(N138="snížená",J138,0)</f>
        <v>0</v>
      </c>
      <c r="BG138" s="150">
        <f>IF(N138="zákl. přenesená",J138,0)</f>
        <v>0</v>
      </c>
      <c r="BH138" s="150">
        <f>IF(N138="sníž. přenesená",J138,0)</f>
        <v>0</v>
      </c>
      <c r="BI138" s="150">
        <f>IF(N138="nulová",J138,0)</f>
        <v>0</v>
      </c>
      <c r="BJ138" s="17" t="s">
        <v>88</v>
      </c>
      <c r="BK138" s="150">
        <f>ROUND(I138*H138,2)</f>
        <v>0</v>
      </c>
      <c r="BL138" s="17" t="s">
        <v>120</v>
      </c>
      <c r="BM138" s="149" t="s">
        <v>355</v>
      </c>
    </row>
    <row r="139" spans="2:65" s="1" customFormat="1" x14ac:dyDescent="0.2">
      <c r="B139" s="33"/>
      <c r="D139" s="151" t="s">
        <v>316</v>
      </c>
      <c r="F139" s="152" t="s">
        <v>10257</v>
      </c>
      <c r="I139" s="153"/>
      <c r="L139" s="33"/>
      <c r="M139" s="154"/>
      <c r="T139" s="57"/>
      <c r="AT139" s="17" t="s">
        <v>316</v>
      </c>
      <c r="AU139" s="17" t="s">
        <v>88</v>
      </c>
    </row>
    <row r="140" spans="2:65" s="1" customFormat="1" ht="24.2" customHeight="1" x14ac:dyDescent="0.2">
      <c r="B140" s="137"/>
      <c r="C140" s="138" t="s">
        <v>357</v>
      </c>
      <c r="D140" s="138" t="s">
        <v>311</v>
      </c>
      <c r="E140" s="139" t="s">
        <v>10258</v>
      </c>
      <c r="F140" s="140" t="s">
        <v>10259</v>
      </c>
      <c r="G140" s="141" t="s">
        <v>314</v>
      </c>
      <c r="H140" s="142">
        <v>12</v>
      </c>
      <c r="I140" s="143"/>
      <c r="J140" s="144">
        <f>ROUND(I140*H140,2)</f>
        <v>0</v>
      </c>
      <c r="K140" s="140" t="s">
        <v>315</v>
      </c>
      <c r="L140" s="33"/>
      <c r="M140" s="145" t="s">
        <v>1</v>
      </c>
      <c r="N140" s="146" t="s">
        <v>46</v>
      </c>
      <c r="P140" s="147">
        <f>O140*H140</f>
        <v>0</v>
      </c>
      <c r="Q140" s="147">
        <v>0</v>
      </c>
      <c r="R140" s="147">
        <f>Q140*H140</f>
        <v>0</v>
      </c>
      <c r="S140" s="147">
        <v>0</v>
      </c>
      <c r="T140" s="148">
        <f>S140*H140</f>
        <v>0</v>
      </c>
      <c r="AR140" s="149" t="s">
        <v>120</v>
      </c>
      <c r="AT140" s="149" t="s">
        <v>311</v>
      </c>
      <c r="AU140" s="149" t="s">
        <v>88</v>
      </c>
      <c r="AY140" s="17" t="s">
        <v>309</v>
      </c>
      <c r="BE140" s="150">
        <f>IF(N140="základní",J140,0)</f>
        <v>0</v>
      </c>
      <c r="BF140" s="150">
        <f>IF(N140="snížená",J140,0)</f>
        <v>0</v>
      </c>
      <c r="BG140" s="150">
        <f>IF(N140="zákl. přenesená",J140,0)</f>
        <v>0</v>
      </c>
      <c r="BH140" s="150">
        <f>IF(N140="sníž. přenesená",J140,0)</f>
        <v>0</v>
      </c>
      <c r="BI140" s="150">
        <f>IF(N140="nulová",J140,0)</f>
        <v>0</v>
      </c>
      <c r="BJ140" s="17" t="s">
        <v>88</v>
      </c>
      <c r="BK140" s="150">
        <f>ROUND(I140*H140,2)</f>
        <v>0</v>
      </c>
      <c r="BL140" s="17" t="s">
        <v>120</v>
      </c>
      <c r="BM140" s="149" t="s">
        <v>361</v>
      </c>
    </row>
    <row r="141" spans="2:65" s="1" customFormat="1" x14ac:dyDescent="0.2">
      <c r="B141" s="33"/>
      <c r="D141" s="151" t="s">
        <v>316</v>
      </c>
      <c r="F141" s="152" t="s">
        <v>10260</v>
      </c>
      <c r="I141" s="153"/>
      <c r="L141" s="33"/>
      <c r="M141" s="154"/>
      <c r="T141" s="57"/>
      <c r="AT141" s="17" t="s">
        <v>316</v>
      </c>
      <c r="AU141" s="17" t="s">
        <v>88</v>
      </c>
    </row>
    <row r="142" spans="2:65" s="1" customFormat="1" ht="24.2" customHeight="1" x14ac:dyDescent="0.2">
      <c r="B142" s="137"/>
      <c r="C142" s="138" t="s">
        <v>8</v>
      </c>
      <c r="D142" s="138" t="s">
        <v>311</v>
      </c>
      <c r="E142" s="139" t="s">
        <v>10261</v>
      </c>
      <c r="F142" s="140" t="s">
        <v>10262</v>
      </c>
      <c r="G142" s="141" t="s">
        <v>314</v>
      </c>
      <c r="H142" s="142">
        <v>4281</v>
      </c>
      <c r="I142" s="143"/>
      <c r="J142" s="144">
        <f>ROUND(I142*H142,2)</f>
        <v>0</v>
      </c>
      <c r="K142" s="140" t="s">
        <v>315</v>
      </c>
      <c r="L142" s="33"/>
      <c r="M142" s="145" t="s">
        <v>1</v>
      </c>
      <c r="N142" s="146" t="s">
        <v>46</v>
      </c>
      <c r="P142" s="147">
        <f>O142*H142</f>
        <v>0</v>
      </c>
      <c r="Q142" s="147">
        <v>0</v>
      </c>
      <c r="R142" s="147">
        <f>Q142*H142</f>
        <v>0</v>
      </c>
      <c r="S142" s="147">
        <v>0</v>
      </c>
      <c r="T142" s="148">
        <f>S142*H142</f>
        <v>0</v>
      </c>
      <c r="AR142" s="149" t="s">
        <v>120</v>
      </c>
      <c r="AT142" s="149" t="s">
        <v>311</v>
      </c>
      <c r="AU142" s="149" t="s">
        <v>88</v>
      </c>
      <c r="AY142" s="17" t="s">
        <v>309</v>
      </c>
      <c r="BE142" s="150">
        <f>IF(N142="základní",J142,0)</f>
        <v>0</v>
      </c>
      <c r="BF142" s="150">
        <f>IF(N142="snížená",J142,0)</f>
        <v>0</v>
      </c>
      <c r="BG142" s="150">
        <f>IF(N142="zákl. přenesená",J142,0)</f>
        <v>0</v>
      </c>
      <c r="BH142" s="150">
        <f>IF(N142="sníž. přenesená",J142,0)</f>
        <v>0</v>
      </c>
      <c r="BI142" s="150">
        <f>IF(N142="nulová",J142,0)</f>
        <v>0</v>
      </c>
      <c r="BJ142" s="17" t="s">
        <v>88</v>
      </c>
      <c r="BK142" s="150">
        <f>ROUND(I142*H142,2)</f>
        <v>0</v>
      </c>
      <c r="BL142" s="17" t="s">
        <v>120</v>
      </c>
      <c r="BM142" s="149" t="s">
        <v>367</v>
      </c>
    </row>
    <row r="143" spans="2:65" s="1" customFormat="1" x14ac:dyDescent="0.2">
      <c r="B143" s="33"/>
      <c r="D143" s="151" t="s">
        <v>316</v>
      </c>
      <c r="F143" s="152" t="s">
        <v>10263</v>
      </c>
      <c r="I143" s="153"/>
      <c r="L143" s="33"/>
      <c r="M143" s="154"/>
      <c r="T143" s="57"/>
      <c r="AT143" s="17" t="s">
        <v>316</v>
      </c>
      <c r="AU143" s="17" t="s">
        <v>88</v>
      </c>
    </row>
    <row r="144" spans="2:65" s="1" customFormat="1" ht="16.5" customHeight="1" x14ac:dyDescent="0.2">
      <c r="B144" s="137"/>
      <c r="C144" s="138" t="s">
        <v>368</v>
      </c>
      <c r="D144" s="138" t="s">
        <v>311</v>
      </c>
      <c r="E144" s="139" t="s">
        <v>10264</v>
      </c>
      <c r="F144" s="140" t="s">
        <v>10265</v>
      </c>
      <c r="G144" s="141" t="s">
        <v>360</v>
      </c>
      <c r="H144" s="142">
        <v>1316</v>
      </c>
      <c r="I144" s="143"/>
      <c r="J144" s="144">
        <f>ROUND(I144*H144,2)</f>
        <v>0</v>
      </c>
      <c r="K144" s="140" t="s">
        <v>315</v>
      </c>
      <c r="L144" s="33"/>
      <c r="M144" s="145" t="s">
        <v>1</v>
      </c>
      <c r="N144" s="146" t="s">
        <v>46</v>
      </c>
      <c r="P144" s="147">
        <f>O144*H144</f>
        <v>0</v>
      </c>
      <c r="Q144" s="147">
        <v>0</v>
      </c>
      <c r="R144" s="147">
        <f>Q144*H144</f>
        <v>0</v>
      </c>
      <c r="S144" s="147">
        <v>0</v>
      </c>
      <c r="T144" s="148">
        <f>S144*H144</f>
        <v>0</v>
      </c>
      <c r="AR144" s="149" t="s">
        <v>120</v>
      </c>
      <c r="AT144" s="149" t="s">
        <v>311</v>
      </c>
      <c r="AU144" s="149" t="s">
        <v>88</v>
      </c>
      <c r="AY144" s="17" t="s">
        <v>309</v>
      </c>
      <c r="BE144" s="150">
        <f>IF(N144="základní",J144,0)</f>
        <v>0</v>
      </c>
      <c r="BF144" s="150">
        <f>IF(N144="snížená",J144,0)</f>
        <v>0</v>
      </c>
      <c r="BG144" s="150">
        <f>IF(N144="zákl. přenesená",J144,0)</f>
        <v>0</v>
      </c>
      <c r="BH144" s="150">
        <f>IF(N144="sníž. přenesená",J144,0)</f>
        <v>0</v>
      </c>
      <c r="BI144" s="150">
        <f>IF(N144="nulová",J144,0)</f>
        <v>0</v>
      </c>
      <c r="BJ144" s="17" t="s">
        <v>88</v>
      </c>
      <c r="BK144" s="150">
        <f>ROUND(I144*H144,2)</f>
        <v>0</v>
      </c>
      <c r="BL144" s="17" t="s">
        <v>120</v>
      </c>
      <c r="BM144" s="149" t="s">
        <v>371</v>
      </c>
    </row>
    <row r="145" spans="2:65" s="1" customFormat="1" x14ac:dyDescent="0.2">
      <c r="B145" s="33"/>
      <c r="D145" s="151" t="s">
        <v>316</v>
      </c>
      <c r="F145" s="152" t="s">
        <v>10266</v>
      </c>
      <c r="I145" s="153"/>
      <c r="L145" s="33"/>
      <c r="M145" s="154"/>
      <c r="T145" s="57"/>
      <c r="AT145" s="17" t="s">
        <v>316</v>
      </c>
      <c r="AU145" s="17" t="s">
        <v>88</v>
      </c>
    </row>
    <row r="146" spans="2:65" s="1" customFormat="1" ht="16.5" customHeight="1" x14ac:dyDescent="0.2">
      <c r="B146" s="137"/>
      <c r="C146" s="138" t="s">
        <v>342</v>
      </c>
      <c r="D146" s="138" t="s">
        <v>311</v>
      </c>
      <c r="E146" s="139" t="s">
        <v>10267</v>
      </c>
      <c r="F146" s="140" t="s">
        <v>10268</v>
      </c>
      <c r="G146" s="141" t="s">
        <v>314</v>
      </c>
      <c r="H146" s="142">
        <v>33</v>
      </c>
      <c r="I146" s="143"/>
      <c r="J146" s="144">
        <f>ROUND(I146*H146,2)</f>
        <v>0</v>
      </c>
      <c r="K146" s="140" t="s">
        <v>315</v>
      </c>
      <c r="L146" s="33"/>
      <c r="M146" s="145" t="s">
        <v>1</v>
      </c>
      <c r="N146" s="146" t="s">
        <v>46</v>
      </c>
      <c r="P146" s="147">
        <f>O146*H146</f>
        <v>0</v>
      </c>
      <c r="Q146" s="147">
        <v>0</v>
      </c>
      <c r="R146" s="147">
        <f>Q146*H146</f>
        <v>0</v>
      </c>
      <c r="S146" s="147">
        <v>0</v>
      </c>
      <c r="T146" s="148">
        <f>S146*H146</f>
        <v>0</v>
      </c>
      <c r="AR146" s="149" t="s">
        <v>120</v>
      </c>
      <c r="AT146" s="149" t="s">
        <v>311</v>
      </c>
      <c r="AU146" s="149" t="s">
        <v>88</v>
      </c>
      <c r="AY146" s="17" t="s">
        <v>309</v>
      </c>
      <c r="BE146" s="150">
        <f>IF(N146="základní",J146,0)</f>
        <v>0</v>
      </c>
      <c r="BF146" s="150">
        <f>IF(N146="snížená",J146,0)</f>
        <v>0</v>
      </c>
      <c r="BG146" s="150">
        <f>IF(N146="zákl. přenesená",J146,0)</f>
        <v>0</v>
      </c>
      <c r="BH146" s="150">
        <f>IF(N146="sníž. přenesená",J146,0)</f>
        <v>0</v>
      </c>
      <c r="BI146" s="150">
        <f>IF(N146="nulová",J146,0)</f>
        <v>0</v>
      </c>
      <c r="BJ146" s="17" t="s">
        <v>88</v>
      </c>
      <c r="BK146" s="150">
        <f>ROUND(I146*H146,2)</f>
        <v>0</v>
      </c>
      <c r="BL146" s="17" t="s">
        <v>120</v>
      </c>
      <c r="BM146" s="149" t="s">
        <v>376</v>
      </c>
    </row>
    <row r="147" spans="2:65" s="1" customFormat="1" x14ac:dyDescent="0.2">
      <c r="B147" s="33"/>
      <c r="D147" s="151" t="s">
        <v>316</v>
      </c>
      <c r="F147" s="152" t="s">
        <v>10269</v>
      </c>
      <c r="I147" s="153"/>
      <c r="L147" s="33"/>
      <c r="M147" s="154"/>
      <c r="T147" s="57"/>
      <c r="AT147" s="17" t="s">
        <v>316</v>
      </c>
      <c r="AU147" s="17" t="s">
        <v>88</v>
      </c>
    </row>
    <row r="148" spans="2:65" s="1" customFormat="1" ht="16.5" customHeight="1" x14ac:dyDescent="0.2">
      <c r="B148" s="137"/>
      <c r="C148" s="138" t="s">
        <v>378</v>
      </c>
      <c r="D148" s="138" t="s">
        <v>311</v>
      </c>
      <c r="E148" s="139" t="s">
        <v>10270</v>
      </c>
      <c r="F148" s="140" t="s">
        <v>10271</v>
      </c>
      <c r="G148" s="141" t="s">
        <v>314</v>
      </c>
      <c r="H148" s="142">
        <v>171</v>
      </c>
      <c r="I148" s="143"/>
      <c r="J148" s="144">
        <f t="shared" ref="J148:J177" si="0">ROUND(I148*H148,2)</f>
        <v>0</v>
      </c>
      <c r="K148" s="140" t="s">
        <v>366</v>
      </c>
      <c r="L148" s="33"/>
      <c r="M148" s="145" t="s">
        <v>1</v>
      </c>
      <c r="N148" s="146" t="s">
        <v>46</v>
      </c>
      <c r="P148" s="147">
        <f t="shared" ref="P148:P177" si="1">O148*H148</f>
        <v>0</v>
      </c>
      <c r="Q148" s="147">
        <v>0</v>
      </c>
      <c r="R148" s="147">
        <f t="shared" ref="R148:R177" si="2">Q148*H148</f>
        <v>0</v>
      </c>
      <c r="S148" s="147">
        <v>0</v>
      </c>
      <c r="T148" s="148">
        <f t="shared" ref="T148:T177" si="3">S148*H148</f>
        <v>0</v>
      </c>
      <c r="AR148" s="149" t="s">
        <v>120</v>
      </c>
      <c r="AT148" s="149" t="s">
        <v>311</v>
      </c>
      <c r="AU148" s="149" t="s">
        <v>88</v>
      </c>
      <c r="AY148" s="17" t="s">
        <v>309</v>
      </c>
      <c r="BE148" s="150">
        <f t="shared" ref="BE148:BE177" si="4">IF(N148="základní",J148,0)</f>
        <v>0</v>
      </c>
      <c r="BF148" s="150">
        <f t="shared" ref="BF148:BF177" si="5">IF(N148="snížená",J148,0)</f>
        <v>0</v>
      </c>
      <c r="BG148" s="150">
        <f t="shared" ref="BG148:BG177" si="6">IF(N148="zákl. přenesená",J148,0)</f>
        <v>0</v>
      </c>
      <c r="BH148" s="150">
        <f t="shared" ref="BH148:BH177" si="7">IF(N148="sníž. přenesená",J148,0)</f>
        <v>0</v>
      </c>
      <c r="BI148" s="150">
        <f t="shared" ref="BI148:BI177" si="8">IF(N148="nulová",J148,0)</f>
        <v>0</v>
      </c>
      <c r="BJ148" s="17" t="s">
        <v>88</v>
      </c>
      <c r="BK148" s="150">
        <f t="shared" ref="BK148:BK177" si="9">ROUND(I148*H148,2)</f>
        <v>0</v>
      </c>
      <c r="BL148" s="17" t="s">
        <v>120</v>
      </c>
      <c r="BM148" s="149" t="s">
        <v>381</v>
      </c>
    </row>
    <row r="149" spans="2:65" s="1" customFormat="1" ht="16.5" customHeight="1" x14ac:dyDescent="0.2">
      <c r="B149" s="137"/>
      <c r="C149" s="138" t="s">
        <v>346</v>
      </c>
      <c r="D149" s="138" t="s">
        <v>311</v>
      </c>
      <c r="E149" s="139" t="s">
        <v>10272</v>
      </c>
      <c r="F149" s="140" t="s">
        <v>10273</v>
      </c>
      <c r="G149" s="141" t="s">
        <v>314</v>
      </c>
      <c r="H149" s="142">
        <v>159</v>
      </c>
      <c r="I149" s="143"/>
      <c r="J149" s="144">
        <f t="shared" si="0"/>
        <v>0</v>
      </c>
      <c r="K149" s="140" t="s">
        <v>366</v>
      </c>
      <c r="L149" s="33"/>
      <c r="M149" s="145" t="s">
        <v>1</v>
      </c>
      <c r="N149" s="146" t="s">
        <v>46</v>
      </c>
      <c r="P149" s="147">
        <f t="shared" si="1"/>
        <v>0</v>
      </c>
      <c r="Q149" s="147">
        <v>0</v>
      </c>
      <c r="R149" s="147">
        <f t="shared" si="2"/>
        <v>0</v>
      </c>
      <c r="S149" s="147">
        <v>0</v>
      </c>
      <c r="T149" s="148">
        <f t="shared" si="3"/>
        <v>0</v>
      </c>
      <c r="AR149" s="149" t="s">
        <v>120</v>
      </c>
      <c r="AT149" s="149" t="s">
        <v>311</v>
      </c>
      <c r="AU149" s="149" t="s">
        <v>88</v>
      </c>
      <c r="AY149" s="17" t="s">
        <v>309</v>
      </c>
      <c r="BE149" s="150">
        <f t="shared" si="4"/>
        <v>0</v>
      </c>
      <c r="BF149" s="150">
        <f t="shared" si="5"/>
        <v>0</v>
      </c>
      <c r="BG149" s="150">
        <f t="shared" si="6"/>
        <v>0</v>
      </c>
      <c r="BH149" s="150">
        <f t="shared" si="7"/>
        <v>0</v>
      </c>
      <c r="BI149" s="150">
        <f t="shared" si="8"/>
        <v>0</v>
      </c>
      <c r="BJ149" s="17" t="s">
        <v>88</v>
      </c>
      <c r="BK149" s="150">
        <f t="shared" si="9"/>
        <v>0</v>
      </c>
      <c r="BL149" s="17" t="s">
        <v>120</v>
      </c>
      <c r="BM149" s="149" t="s">
        <v>385</v>
      </c>
    </row>
    <row r="150" spans="2:65" s="1" customFormat="1" ht="16.5" customHeight="1" x14ac:dyDescent="0.2">
      <c r="B150" s="137"/>
      <c r="C150" s="138" t="s">
        <v>388</v>
      </c>
      <c r="D150" s="138" t="s">
        <v>311</v>
      </c>
      <c r="E150" s="139" t="s">
        <v>10274</v>
      </c>
      <c r="F150" s="140" t="s">
        <v>10275</v>
      </c>
      <c r="G150" s="141" t="s">
        <v>314</v>
      </c>
      <c r="H150" s="142">
        <v>33</v>
      </c>
      <c r="I150" s="143"/>
      <c r="J150" s="144">
        <f t="shared" si="0"/>
        <v>0</v>
      </c>
      <c r="K150" s="140" t="s">
        <v>366</v>
      </c>
      <c r="L150" s="33"/>
      <c r="M150" s="145" t="s">
        <v>1</v>
      </c>
      <c r="N150" s="146" t="s">
        <v>46</v>
      </c>
      <c r="P150" s="147">
        <f t="shared" si="1"/>
        <v>0</v>
      </c>
      <c r="Q150" s="147">
        <v>0</v>
      </c>
      <c r="R150" s="147">
        <f t="shared" si="2"/>
        <v>0</v>
      </c>
      <c r="S150" s="147">
        <v>0</v>
      </c>
      <c r="T150" s="148">
        <f t="shared" si="3"/>
        <v>0</v>
      </c>
      <c r="AR150" s="149" t="s">
        <v>120</v>
      </c>
      <c r="AT150" s="149" t="s">
        <v>311</v>
      </c>
      <c r="AU150" s="149" t="s">
        <v>88</v>
      </c>
      <c r="AY150" s="17" t="s">
        <v>309</v>
      </c>
      <c r="BE150" s="150">
        <f t="shared" si="4"/>
        <v>0</v>
      </c>
      <c r="BF150" s="150">
        <f t="shared" si="5"/>
        <v>0</v>
      </c>
      <c r="BG150" s="150">
        <f t="shared" si="6"/>
        <v>0</v>
      </c>
      <c r="BH150" s="150">
        <f t="shared" si="7"/>
        <v>0</v>
      </c>
      <c r="BI150" s="150">
        <f t="shared" si="8"/>
        <v>0</v>
      </c>
      <c r="BJ150" s="17" t="s">
        <v>88</v>
      </c>
      <c r="BK150" s="150">
        <f t="shared" si="9"/>
        <v>0</v>
      </c>
      <c r="BL150" s="17" t="s">
        <v>120</v>
      </c>
      <c r="BM150" s="149" t="s">
        <v>392</v>
      </c>
    </row>
    <row r="151" spans="2:65" s="1" customFormat="1" ht="16.5" customHeight="1" x14ac:dyDescent="0.2">
      <c r="B151" s="137"/>
      <c r="C151" s="138" t="s">
        <v>351</v>
      </c>
      <c r="D151" s="138" t="s">
        <v>311</v>
      </c>
      <c r="E151" s="139" t="s">
        <v>10276</v>
      </c>
      <c r="F151" s="140" t="s">
        <v>10277</v>
      </c>
      <c r="G151" s="141" t="s">
        <v>314</v>
      </c>
      <c r="H151" s="142">
        <v>97</v>
      </c>
      <c r="I151" s="143"/>
      <c r="J151" s="144">
        <f t="shared" si="0"/>
        <v>0</v>
      </c>
      <c r="K151" s="140" t="s">
        <v>366</v>
      </c>
      <c r="L151" s="33"/>
      <c r="M151" s="145" t="s">
        <v>1</v>
      </c>
      <c r="N151" s="146" t="s">
        <v>46</v>
      </c>
      <c r="P151" s="147">
        <f t="shared" si="1"/>
        <v>0</v>
      </c>
      <c r="Q151" s="147">
        <v>0</v>
      </c>
      <c r="R151" s="147">
        <f t="shared" si="2"/>
        <v>0</v>
      </c>
      <c r="S151" s="147">
        <v>0</v>
      </c>
      <c r="T151" s="148">
        <f t="shared" si="3"/>
        <v>0</v>
      </c>
      <c r="AR151" s="149" t="s">
        <v>120</v>
      </c>
      <c r="AT151" s="149" t="s">
        <v>311</v>
      </c>
      <c r="AU151" s="149" t="s">
        <v>88</v>
      </c>
      <c r="AY151" s="17" t="s">
        <v>309</v>
      </c>
      <c r="BE151" s="150">
        <f t="shared" si="4"/>
        <v>0</v>
      </c>
      <c r="BF151" s="150">
        <f t="shared" si="5"/>
        <v>0</v>
      </c>
      <c r="BG151" s="150">
        <f t="shared" si="6"/>
        <v>0</v>
      </c>
      <c r="BH151" s="150">
        <f t="shared" si="7"/>
        <v>0</v>
      </c>
      <c r="BI151" s="150">
        <f t="shared" si="8"/>
        <v>0</v>
      </c>
      <c r="BJ151" s="17" t="s">
        <v>88</v>
      </c>
      <c r="BK151" s="150">
        <f t="shared" si="9"/>
        <v>0</v>
      </c>
      <c r="BL151" s="17" t="s">
        <v>120</v>
      </c>
      <c r="BM151" s="149" t="s">
        <v>398</v>
      </c>
    </row>
    <row r="152" spans="2:65" s="1" customFormat="1" ht="16.5" customHeight="1" x14ac:dyDescent="0.2">
      <c r="B152" s="137"/>
      <c r="C152" s="138" t="s">
        <v>399</v>
      </c>
      <c r="D152" s="138" t="s">
        <v>311</v>
      </c>
      <c r="E152" s="139" t="s">
        <v>10278</v>
      </c>
      <c r="F152" s="140" t="s">
        <v>10279</v>
      </c>
      <c r="G152" s="141" t="s">
        <v>314</v>
      </c>
      <c r="H152" s="142">
        <v>100</v>
      </c>
      <c r="I152" s="143"/>
      <c r="J152" s="144">
        <f t="shared" si="0"/>
        <v>0</v>
      </c>
      <c r="K152" s="140" t="s">
        <v>366</v>
      </c>
      <c r="L152" s="33"/>
      <c r="M152" s="145" t="s">
        <v>1</v>
      </c>
      <c r="N152" s="146" t="s">
        <v>46</v>
      </c>
      <c r="P152" s="147">
        <f t="shared" si="1"/>
        <v>0</v>
      </c>
      <c r="Q152" s="147">
        <v>0</v>
      </c>
      <c r="R152" s="147">
        <f t="shared" si="2"/>
        <v>0</v>
      </c>
      <c r="S152" s="147">
        <v>0</v>
      </c>
      <c r="T152" s="148">
        <f t="shared" si="3"/>
        <v>0</v>
      </c>
      <c r="AR152" s="149" t="s">
        <v>120</v>
      </c>
      <c r="AT152" s="149" t="s">
        <v>311</v>
      </c>
      <c r="AU152" s="149" t="s">
        <v>88</v>
      </c>
      <c r="AY152" s="17" t="s">
        <v>309</v>
      </c>
      <c r="BE152" s="150">
        <f t="shared" si="4"/>
        <v>0</v>
      </c>
      <c r="BF152" s="150">
        <f t="shared" si="5"/>
        <v>0</v>
      </c>
      <c r="BG152" s="150">
        <f t="shared" si="6"/>
        <v>0</v>
      </c>
      <c r="BH152" s="150">
        <f t="shared" si="7"/>
        <v>0</v>
      </c>
      <c r="BI152" s="150">
        <f t="shared" si="8"/>
        <v>0</v>
      </c>
      <c r="BJ152" s="17" t="s">
        <v>88</v>
      </c>
      <c r="BK152" s="150">
        <f t="shared" si="9"/>
        <v>0</v>
      </c>
      <c r="BL152" s="17" t="s">
        <v>120</v>
      </c>
      <c r="BM152" s="149" t="s">
        <v>402</v>
      </c>
    </row>
    <row r="153" spans="2:65" s="1" customFormat="1" ht="16.5" customHeight="1" x14ac:dyDescent="0.2">
      <c r="B153" s="137"/>
      <c r="C153" s="138" t="s">
        <v>355</v>
      </c>
      <c r="D153" s="138" t="s">
        <v>311</v>
      </c>
      <c r="E153" s="139" t="s">
        <v>10280</v>
      </c>
      <c r="F153" s="140" t="s">
        <v>10281</v>
      </c>
      <c r="G153" s="141" t="s">
        <v>314</v>
      </c>
      <c r="H153" s="142">
        <v>97</v>
      </c>
      <c r="I153" s="143"/>
      <c r="J153" s="144">
        <f t="shared" si="0"/>
        <v>0</v>
      </c>
      <c r="K153" s="140" t="s">
        <v>366</v>
      </c>
      <c r="L153" s="33"/>
      <c r="M153" s="145" t="s">
        <v>1</v>
      </c>
      <c r="N153" s="146" t="s">
        <v>46</v>
      </c>
      <c r="P153" s="147">
        <f t="shared" si="1"/>
        <v>0</v>
      </c>
      <c r="Q153" s="147">
        <v>0</v>
      </c>
      <c r="R153" s="147">
        <f t="shared" si="2"/>
        <v>0</v>
      </c>
      <c r="S153" s="147">
        <v>0</v>
      </c>
      <c r="T153" s="148">
        <f t="shared" si="3"/>
        <v>0</v>
      </c>
      <c r="AR153" s="149" t="s">
        <v>120</v>
      </c>
      <c r="AT153" s="149" t="s">
        <v>311</v>
      </c>
      <c r="AU153" s="149" t="s">
        <v>88</v>
      </c>
      <c r="AY153" s="17" t="s">
        <v>309</v>
      </c>
      <c r="BE153" s="150">
        <f t="shared" si="4"/>
        <v>0</v>
      </c>
      <c r="BF153" s="150">
        <f t="shared" si="5"/>
        <v>0</v>
      </c>
      <c r="BG153" s="150">
        <f t="shared" si="6"/>
        <v>0</v>
      </c>
      <c r="BH153" s="150">
        <f t="shared" si="7"/>
        <v>0</v>
      </c>
      <c r="BI153" s="150">
        <f t="shared" si="8"/>
        <v>0</v>
      </c>
      <c r="BJ153" s="17" t="s">
        <v>88</v>
      </c>
      <c r="BK153" s="150">
        <f t="shared" si="9"/>
        <v>0</v>
      </c>
      <c r="BL153" s="17" t="s">
        <v>120</v>
      </c>
      <c r="BM153" s="149" t="s">
        <v>406</v>
      </c>
    </row>
    <row r="154" spans="2:65" s="1" customFormat="1" ht="16.5" customHeight="1" x14ac:dyDescent="0.2">
      <c r="B154" s="137"/>
      <c r="C154" s="138" t="s">
        <v>7</v>
      </c>
      <c r="D154" s="138" t="s">
        <v>311</v>
      </c>
      <c r="E154" s="139" t="s">
        <v>10282</v>
      </c>
      <c r="F154" s="140" t="s">
        <v>10283</v>
      </c>
      <c r="G154" s="141" t="s">
        <v>314</v>
      </c>
      <c r="H154" s="142">
        <v>75</v>
      </c>
      <c r="I154" s="143"/>
      <c r="J154" s="144">
        <f t="shared" si="0"/>
        <v>0</v>
      </c>
      <c r="K154" s="140" t="s">
        <v>366</v>
      </c>
      <c r="L154" s="33"/>
      <c r="M154" s="145" t="s">
        <v>1</v>
      </c>
      <c r="N154" s="146" t="s">
        <v>46</v>
      </c>
      <c r="P154" s="147">
        <f t="shared" si="1"/>
        <v>0</v>
      </c>
      <c r="Q154" s="147">
        <v>0</v>
      </c>
      <c r="R154" s="147">
        <f t="shared" si="2"/>
        <v>0</v>
      </c>
      <c r="S154" s="147">
        <v>0</v>
      </c>
      <c r="T154" s="148">
        <f t="shared" si="3"/>
        <v>0</v>
      </c>
      <c r="AR154" s="149" t="s">
        <v>120</v>
      </c>
      <c r="AT154" s="149" t="s">
        <v>311</v>
      </c>
      <c r="AU154" s="149" t="s">
        <v>88</v>
      </c>
      <c r="AY154" s="17" t="s">
        <v>309</v>
      </c>
      <c r="BE154" s="150">
        <f t="shared" si="4"/>
        <v>0</v>
      </c>
      <c r="BF154" s="150">
        <f t="shared" si="5"/>
        <v>0</v>
      </c>
      <c r="BG154" s="150">
        <f t="shared" si="6"/>
        <v>0</v>
      </c>
      <c r="BH154" s="150">
        <f t="shared" si="7"/>
        <v>0</v>
      </c>
      <c r="BI154" s="150">
        <f t="shared" si="8"/>
        <v>0</v>
      </c>
      <c r="BJ154" s="17" t="s">
        <v>88</v>
      </c>
      <c r="BK154" s="150">
        <f t="shared" si="9"/>
        <v>0</v>
      </c>
      <c r="BL154" s="17" t="s">
        <v>120</v>
      </c>
      <c r="BM154" s="149" t="s">
        <v>410</v>
      </c>
    </row>
    <row r="155" spans="2:65" s="1" customFormat="1" ht="16.5" customHeight="1" x14ac:dyDescent="0.2">
      <c r="B155" s="137"/>
      <c r="C155" s="138" t="s">
        <v>361</v>
      </c>
      <c r="D155" s="138" t="s">
        <v>311</v>
      </c>
      <c r="E155" s="139" t="s">
        <v>10284</v>
      </c>
      <c r="F155" s="140" t="s">
        <v>10285</v>
      </c>
      <c r="G155" s="141" t="s">
        <v>314</v>
      </c>
      <c r="H155" s="142">
        <v>70</v>
      </c>
      <c r="I155" s="143"/>
      <c r="J155" s="144">
        <f t="shared" si="0"/>
        <v>0</v>
      </c>
      <c r="K155" s="140" t="s">
        <v>366</v>
      </c>
      <c r="L155" s="33"/>
      <c r="M155" s="145" t="s">
        <v>1</v>
      </c>
      <c r="N155" s="146" t="s">
        <v>46</v>
      </c>
      <c r="P155" s="147">
        <f t="shared" si="1"/>
        <v>0</v>
      </c>
      <c r="Q155" s="147">
        <v>0</v>
      </c>
      <c r="R155" s="147">
        <f t="shared" si="2"/>
        <v>0</v>
      </c>
      <c r="S155" s="147">
        <v>0</v>
      </c>
      <c r="T155" s="148">
        <f t="shared" si="3"/>
        <v>0</v>
      </c>
      <c r="AR155" s="149" t="s">
        <v>120</v>
      </c>
      <c r="AT155" s="149" t="s">
        <v>311</v>
      </c>
      <c r="AU155" s="149" t="s">
        <v>88</v>
      </c>
      <c r="AY155" s="17" t="s">
        <v>309</v>
      </c>
      <c r="BE155" s="150">
        <f t="shared" si="4"/>
        <v>0</v>
      </c>
      <c r="BF155" s="150">
        <f t="shared" si="5"/>
        <v>0</v>
      </c>
      <c r="BG155" s="150">
        <f t="shared" si="6"/>
        <v>0</v>
      </c>
      <c r="BH155" s="150">
        <f t="shared" si="7"/>
        <v>0</v>
      </c>
      <c r="BI155" s="150">
        <f t="shared" si="8"/>
        <v>0</v>
      </c>
      <c r="BJ155" s="17" t="s">
        <v>88</v>
      </c>
      <c r="BK155" s="150">
        <f t="shared" si="9"/>
        <v>0</v>
      </c>
      <c r="BL155" s="17" t="s">
        <v>120</v>
      </c>
      <c r="BM155" s="149" t="s">
        <v>414</v>
      </c>
    </row>
    <row r="156" spans="2:65" s="1" customFormat="1" ht="16.5" customHeight="1" x14ac:dyDescent="0.2">
      <c r="B156" s="137"/>
      <c r="C156" s="138" t="s">
        <v>416</v>
      </c>
      <c r="D156" s="138" t="s">
        <v>311</v>
      </c>
      <c r="E156" s="139" t="s">
        <v>10286</v>
      </c>
      <c r="F156" s="140" t="s">
        <v>10287</v>
      </c>
      <c r="G156" s="141" t="s">
        <v>314</v>
      </c>
      <c r="H156" s="142">
        <v>178</v>
      </c>
      <c r="I156" s="143"/>
      <c r="J156" s="144">
        <f t="shared" si="0"/>
        <v>0</v>
      </c>
      <c r="K156" s="140" t="s">
        <v>366</v>
      </c>
      <c r="L156" s="33"/>
      <c r="M156" s="145" t="s">
        <v>1</v>
      </c>
      <c r="N156" s="146" t="s">
        <v>46</v>
      </c>
      <c r="P156" s="147">
        <f t="shared" si="1"/>
        <v>0</v>
      </c>
      <c r="Q156" s="147">
        <v>0</v>
      </c>
      <c r="R156" s="147">
        <f t="shared" si="2"/>
        <v>0</v>
      </c>
      <c r="S156" s="147">
        <v>0</v>
      </c>
      <c r="T156" s="148">
        <f t="shared" si="3"/>
        <v>0</v>
      </c>
      <c r="AR156" s="149" t="s">
        <v>120</v>
      </c>
      <c r="AT156" s="149" t="s">
        <v>311</v>
      </c>
      <c r="AU156" s="149" t="s">
        <v>88</v>
      </c>
      <c r="AY156" s="17" t="s">
        <v>309</v>
      </c>
      <c r="BE156" s="150">
        <f t="shared" si="4"/>
        <v>0</v>
      </c>
      <c r="BF156" s="150">
        <f t="shared" si="5"/>
        <v>0</v>
      </c>
      <c r="BG156" s="150">
        <f t="shared" si="6"/>
        <v>0</v>
      </c>
      <c r="BH156" s="150">
        <f t="shared" si="7"/>
        <v>0</v>
      </c>
      <c r="BI156" s="150">
        <f t="shared" si="8"/>
        <v>0</v>
      </c>
      <c r="BJ156" s="17" t="s">
        <v>88</v>
      </c>
      <c r="BK156" s="150">
        <f t="shared" si="9"/>
        <v>0</v>
      </c>
      <c r="BL156" s="17" t="s">
        <v>120</v>
      </c>
      <c r="BM156" s="149" t="s">
        <v>420</v>
      </c>
    </row>
    <row r="157" spans="2:65" s="1" customFormat="1" ht="16.5" customHeight="1" x14ac:dyDescent="0.2">
      <c r="B157" s="137"/>
      <c r="C157" s="138" t="s">
        <v>367</v>
      </c>
      <c r="D157" s="138" t="s">
        <v>311</v>
      </c>
      <c r="E157" s="139" t="s">
        <v>10288</v>
      </c>
      <c r="F157" s="140" t="s">
        <v>10289</v>
      </c>
      <c r="G157" s="141" t="s">
        <v>314</v>
      </c>
      <c r="H157" s="142">
        <v>178</v>
      </c>
      <c r="I157" s="143"/>
      <c r="J157" s="144">
        <f t="shared" si="0"/>
        <v>0</v>
      </c>
      <c r="K157" s="140" t="s">
        <v>366</v>
      </c>
      <c r="L157" s="33"/>
      <c r="M157" s="145" t="s">
        <v>1</v>
      </c>
      <c r="N157" s="146" t="s">
        <v>46</v>
      </c>
      <c r="P157" s="147">
        <f t="shared" si="1"/>
        <v>0</v>
      </c>
      <c r="Q157" s="147">
        <v>0</v>
      </c>
      <c r="R157" s="147">
        <f t="shared" si="2"/>
        <v>0</v>
      </c>
      <c r="S157" s="147">
        <v>0</v>
      </c>
      <c r="T157" s="148">
        <f t="shared" si="3"/>
        <v>0</v>
      </c>
      <c r="AR157" s="149" t="s">
        <v>120</v>
      </c>
      <c r="AT157" s="149" t="s">
        <v>311</v>
      </c>
      <c r="AU157" s="149" t="s">
        <v>88</v>
      </c>
      <c r="AY157" s="17" t="s">
        <v>309</v>
      </c>
      <c r="BE157" s="150">
        <f t="shared" si="4"/>
        <v>0</v>
      </c>
      <c r="BF157" s="150">
        <f t="shared" si="5"/>
        <v>0</v>
      </c>
      <c r="BG157" s="150">
        <f t="shared" si="6"/>
        <v>0</v>
      </c>
      <c r="BH157" s="150">
        <f t="shared" si="7"/>
        <v>0</v>
      </c>
      <c r="BI157" s="150">
        <f t="shared" si="8"/>
        <v>0</v>
      </c>
      <c r="BJ157" s="17" t="s">
        <v>88</v>
      </c>
      <c r="BK157" s="150">
        <f t="shared" si="9"/>
        <v>0</v>
      </c>
      <c r="BL157" s="17" t="s">
        <v>120</v>
      </c>
      <c r="BM157" s="149" t="s">
        <v>424</v>
      </c>
    </row>
    <row r="158" spans="2:65" s="1" customFormat="1" ht="16.5" customHeight="1" x14ac:dyDescent="0.2">
      <c r="B158" s="137"/>
      <c r="C158" s="138" t="s">
        <v>426</v>
      </c>
      <c r="D158" s="138" t="s">
        <v>311</v>
      </c>
      <c r="E158" s="139" t="s">
        <v>10290</v>
      </c>
      <c r="F158" s="140" t="s">
        <v>10291</v>
      </c>
      <c r="G158" s="141" t="s">
        <v>314</v>
      </c>
      <c r="H158" s="142">
        <v>70</v>
      </c>
      <c r="I158" s="143"/>
      <c r="J158" s="144">
        <f t="shared" si="0"/>
        <v>0</v>
      </c>
      <c r="K158" s="140" t="s">
        <v>366</v>
      </c>
      <c r="L158" s="33"/>
      <c r="M158" s="145" t="s">
        <v>1</v>
      </c>
      <c r="N158" s="146" t="s">
        <v>46</v>
      </c>
      <c r="P158" s="147">
        <f t="shared" si="1"/>
        <v>0</v>
      </c>
      <c r="Q158" s="147">
        <v>0</v>
      </c>
      <c r="R158" s="147">
        <f t="shared" si="2"/>
        <v>0</v>
      </c>
      <c r="S158" s="147">
        <v>0</v>
      </c>
      <c r="T158" s="148">
        <f t="shared" si="3"/>
        <v>0</v>
      </c>
      <c r="AR158" s="149" t="s">
        <v>120</v>
      </c>
      <c r="AT158" s="149" t="s">
        <v>311</v>
      </c>
      <c r="AU158" s="149" t="s">
        <v>88</v>
      </c>
      <c r="AY158" s="17" t="s">
        <v>309</v>
      </c>
      <c r="BE158" s="150">
        <f t="shared" si="4"/>
        <v>0</v>
      </c>
      <c r="BF158" s="150">
        <f t="shared" si="5"/>
        <v>0</v>
      </c>
      <c r="BG158" s="150">
        <f t="shared" si="6"/>
        <v>0</v>
      </c>
      <c r="BH158" s="150">
        <f t="shared" si="7"/>
        <v>0</v>
      </c>
      <c r="BI158" s="150">
        <f t="shared" si="8"/>
        <v>0</v>
      </c>
      <c r="BJ158" s="17" t="s">
        <v>88</v>
      </c>
      <c r="BK158" s="150">
        <f t="shared" si="9"/>
        <v>0</v>
      </c>
      <c r="BL158" s="17" t="s">
        <v>120</v>
      </c>
      <c r="BM158" s="149" t="s">
        <v>429</v>
      </c>
    </row>
    <row r="159" spans="2:65" s="1" customFormat="1" ht="16.5" customHeight="1" x14ac:dyDescent="0.2">
      <c r="B159" s="137"/>
      <c r="C159" s="138" t="s">
        <v>371</v>
      </c>
      <c r="D159" s="138" t="s">
        <v>311</v>
      </c>
      <c r="E159" s="139" t="s">
        <v>10292</v>
      </c>
      <c r="F159" s="140" t="s">
        <v>10293</v>
      </c>
      <c r="G159" s="141" t="s">
        <v>314</v>
      </c>
      <c r="H159" s="142">
        <v>178</v>
      </c>
      <c r="I159" s="143"/>
      <c r="J159" s="144">
        <f t="shared" si="0"/>
        <v>0</v>
      </c>
      <c r="K159" s="140" t="s">
        <v>366</v>
      </c>
      <c r="L159" s="33"/>
      <c r="M159" s="145" t="s">
        <v>1</v>
      </c>
      <c r="N159" s="146" t="s">
        <v>46</v>
      </c>
      <c r="P159" s="147">
        <f t="shared" si="1"/>
        <v>0</v>
      </c>
      <c r="Q159" s="147">
        <v>0</v>
      </c>
      <c r="R159" s="147">
        <f t="shared" si="2"/>
        <v>0</v>
      </c>
      <c r="S159" s="147">
        <v>0</v>
      </c>
      <c r="T159" s="148">
        <f t="shared" si="3"/>
        <v>0</v>
      </c>
      <c r="AR159" s="149" t="s">
        <v>120</v>
      </c>
      <c r="AT159" s="149" t="s">
        <v>311</v>
      </c>
      <c r="AU159" s="149" t="s">
        <v>88</v>
      </c>
      <c r="AY159" s="17" t="s">
        <v>309</v>
      </c>
      <c r="BE159" s="150">
        <f t="shared" si="4"/>
        <v>0</v>
      </c>
      <c r="BF159" s="150">
        <f t="shared" si="5"/>
        <v>0</v>
      </c>
      <c r="BG159" s="150">
        <f t="shared" si="6"/>
        <v>0</v>
      </c>
      <c r="BH159" s="150">
        <f t="shared" si="7"/>
        <v>0</v>
      </c>
      <c r="BI159" s="150">
        <f t="shared" si="8"/>
        <v>0</v>
      </c>
      <c r="BJ159" s="17" t="s">
        <v>88</v>
      </c>
      <c r="BK159" s="150">
        <f t="shared" si="9"/>
        <v>0</v>
      </c>
      <c r="BL159" s="17" t="s">
        <v>120</v>
      </c>
      <c r="BM159" s="149" t="s">
        <v>435</v>
      </c>
    </row>
    <row r="160" spans="2:65" s="1" customFormat="1" ht="16.5" customHeight="1" x14ac:dyDescent="0.2">
      <c r="B160" s="137"/>
      <c r="C160" s="138" t="s">
        <v>437</v>
      </c>
      <c r="D160" s="138" t="s">
        <v>311</v>
      </c>
      <c r="E160" s="139" t="s">
        <v>10294</v>
      </c>
      <c r="F160" s="140" t="s">
        <v>10295</v>
      </c>
      <c r="G160" s="141" t="s">
        <v>314</v>
      </c>
      <c r="H160" s="142">
        <v>97</v>
      </c>
      <c r="I160" s="143"/>
      <c r="J160" s="144">
        <f t="shared" si="0"/>
        <v>0</v>
      </c>
      <c r="K160" s="140" t="s">
        <v>366</v>
      </c>
      <c r="L160" s="33"/>
      <c r="M160" s="145" t="s">
        <v>1</v>
      </c>
      <c r="N160" s="146" t="s">
        <v>46</v>
      </c>
      <c r="P160" s="147">
        <f t="shared" si="1"/>
        <v>0</v>
      </c>
      <c r="Q160" s="147">
        <v>0</v>
      </c>
      <c r="R160" s="147">
        <f t="shared" si="2"/>
        <v>0</v>
      </c>
      <c r="S160" s="147">
        <v>0</v>
      </c>
      <c r="T160" s="148">
        <f t="shared" si="3"/>
        <v>0</v>
      </c>
      <c r="AR160" s="149" t="s">
        <v>120</v>
      </c>
      <c r="AT160" s="149" t="s">
        <v>311</v>
      </c>
      <c r="AU160" s="149" t="s">
        <v>88</v>
      </c>
      <c r="AY160" s="17" t="s">
        <v>309</v>
      </c>
      <c r="BE160" s="150">
        <f t="shared" si="4"/>
        <v>0</v>
      </c>
      <c r="BF160" s="150">
        <f t="shared" si="5"/>
        <v>0</v>
      </c>
      <c r="BG160" s="150">
        <f t="shared" si="6"/>
        <v>0</v>
      </c>
      <c r="BH160" s="150">
        <f t="shared" si="7"/>
        <v>0</v>
      </c>
      <c r="BI160" s="150">
        <f t="shared" si="8"/>
        <v>0</v>
      </c>
      <c r="BJ160" s="17" t="s">
        <v>88</v>
      </c>
      <c r="BK160" s="150">
        <f t="shared" si="9"/>
        <v>0</v>
      </c>
      <c r="BL160" s="17" t="s">
        <v>120</v>
      </c>
      <c r="BM160" s="149" t="s">
        <v>440</v>
      </c>
    </row>
    <row r="161" spans="2:65" s="1" customFormat="1" ht="16.5" customHeight="1" x14ac:dyDescent="0.2">
      <c r="B161" s="137"/>
      <c r="C161" s="138" t="s">
        <v>376</v>
      </c>
      <c r="D161" s="138" t="s">
        <v>311</v>
      </c>
      <c r="E161" s="139" t="s">
        <v>10296</v>
      </c>
      <c r="F161" s="140" t="s">
        <v>10297</v>
      </c>
      <c r="G161" s="141" t="s">
        <v>314</v>
      </c>
      <c r="H161" s="142">
        <v>97</v>
      </c>
      <c r="I161" s="143"/>
      <c r="J161" s="144">
        <f t="shared" si="0"/>
        <v>0</v>
      </c>
      <c r="K161" s="140" t="s">
        <v>366</v>
      </c>
      <c r="L161" s="33"/>
      <c r="M161" s="145" t="s">
        <v>1</v>
      </c>
      <c r="N161" s="146" t="s">
        <v>46</v>
      </c>
      <c r="P161" s="147">
        <f t="shared" si="1"/>
        <v>0</v>
      </c>
      <c r="Q161" s="147">
        <v>0</v>
      </c>
      <c r="R161" s="147">
        <f t="shared" si="2"/>
        <v>0</v>
      </c>
      <c r="S161" s="147">
        <v>0</v>
      </c>
      <c r="T161" s="148">
        <f t="shared" si="3"/>
        <v>0</v>
      </c>
      <c r="AR161" s="149" t="s">
        <v>120</v>
      </c>
      <c r="AT161" s="149" t="s">
        <v>311</v>
      </c>
      <c r="AU161" s="149" t="s">
        <v>88</v>
      </c>
      <c r="AY161" s="17" t="s">
        <v>309</v>
      </c>
      <c r="BE161" s="150">
        <f t="shared" si="4"/>
        <v>0</v>
      </c>
      <c r="BF161" s="150">
        <f t="shared" si="5"/>
        <v>0</v>
      </c>
      <c r="BG161" s="150">
        <f t="shared" si="6"/>
        <v>0</v>
      </c>
      <c r="BH161" s="150">
        <f t="shared" si="7"/>
        <v>0</v>
      </c>
      <c r="BI161" s="150">
        <f t="shared" si="8"/>
        <v>0</v>
      </c>
      <c r="BJ161" s="17" t="s">
        <v>88</v>
      </c>
      <c r="BK161" s="150">
        <f t="shared" si="9"/>
        <v>0</v>
      </c>
      <c r="BL161" s="17" t="s">
        <v>120</v>
      </c>
      <c r="BM161" s="149" t="s">
        <v>443</v>
      </c>
    </row>
    <row r="162" spans="2:65" s="1" customFormat="1" ht="16.5" customHeight="1" x14ac:dyDescent="0.2">
      <c r="B162" s="137"/>
      <c r="C162" s="138" t="s">
        <v>444</v>
      </c>
      <c r="D162" s="138" t="s">
        <v>311</v>
      </c>
      <c r="E162" s="139" t="s">
        <v>10298</v>
      </c>
      <c r="F162" s="140" t="s">
        <v>10299</v>
      </c>
      <c r="G162" s="141" t="s">
        <v>314</v>
      </c>
      <c r="H162" s="142">
        <v>70</v>
      </c>
      <c r="I162" s="143"/>
      <c r="J162" s="144">
        <f t="shared" si="0"/>
        <v>0</v>
      </c>
      <c r="K162" s="140" t="s">
        <v>366</v>
      </c>
      <c r="L162" s="33"/>
      <c r="M162" s="145" t="s">
        <v>1</v>
      </c>
      <c r="N162" s="146" t="s">
        <v>46</v>
      </c>
      <c r="P162" s="147">
        <f t="shared" si="1"/>
        <v>0</v>
      </c>
      <c r="Q162" s="147">
        <v>0</v>
      </c>
      <c r="R162" s="147">
        <f t="shared" si="2"/>
        <v>0</v>
      </c>
      <c r="S162" s="147">
        <v>0</v>
      </c>
      <c r="T162" s="148">
        <f t="shared" si="3"/>
        <v>0</v>
      </c>
      <c r="AR162" s="149" t="s">
        <v>120</v>
      </c>
      <c r="AT162" s="149" t="s">
        <v>311</v>
      </c>
      <c r="AU162" s="149" t="s">
        <v>88</v>
      </c>
      <c r="AY162" s="17" t="s">
        <v>309</v>
      </c>
      <c r="BE162" s="150">
        <f t="shared" si="4"/>
        <v>0</v>
      </c>
      <c r="BF162" s="150">
        <f t="shared" si="5"/>
        <v>0</v>
      </c>
      <c r="BG162" s="150">
        <f t="shared" si="6"/>
        <v>0</v>
      </c>
      <c r="BH162" s="150">
        <f t="shared" si="7"/>
        <v>0</v>
      </c>
      <c r="BI162" s="150">
        <f t="shared" si="8"/>
        <v>0</v>
      </c>
      <c r="BJ162" s="17" t="s">
        <v>88</v>
      </c>
      <c r="BK162" s="150">
        <f t="shared" si="9"/>
        <v>0</v>
      </c>
      <c r="BL162" s="17" t="s">
        <v>120</v>
      </c>
      <c r="BM162" s="149" t="s">
        <v>447</v>
      </c>
    </row>
    <row r="163" spans="2:65" s="1" customFormat="1" ht="16.5" customHeight="1" x14ac:dyDescent="0.2">
      <c r="B163" s="137"/>
      <c r="C163" s="138" t="s">
        <v>381</v>
      </c>
      <c r="D163" s="138" t="s">
        <v>311</v>
      </c>
      <c r="E163" s="139" t="s">
        <v>10300</v>
      </c>
      <c r="F163" s="140" t="s">
        <v>10301</v>
      </c>
      <c r="G163" s="141" t="s">
        <v>314</v>
      </c>
      <c r="H163" s="142">
        <v>223</v>
      </c>
      <c r="I163" s="143"/>
      <c r="J163" s="144">
        <f t="shared" si="0"/>
        <v>0</v>
      </c>
      <c r="K163" s="140" t="s">
        <v>366</v>
      </c>
      <c r="L163" s="33"/>
      <c r="M163" s="145" t="s">
        <v>1</v>
      </c>
      <c r="N163" s="146" t="s">
        <v>46</v>
      </c>
      <c r="P163" s="147">
        <f t="shared" si="1"/>
        <v>0</v>
      </c>
      <c r="Q163" s="147">
        <v>0</v>
      </c>
      <c r="R163" s="147">
        <f t="shared" si="2"/>
        <v>0</v>
      </c>
      <c r="S163" s="147">
        <v>0</v>
      </c>
      <c r="T163" s="148">
        <f t="shared" si="3"/>
        <v>0</v>
      </c>
      <c r="AR163" s="149" t="s">
        <v>120</v>
      </c>
      <c r="AT163" s="149" t="s">
        <v>311</v>
      </c>
      <c r="AU163" s="149" t="s">
        <v>88</v>
      </c>
      <c r="AY163" s="17" t="s">
        <v>309</v>
      </c>
      <c r="BE163" s="150">
        <f t="shared" si="4"/>
        <v>0</v>
      </c>
      <c r="BF163" s="150">
        <f t="shared" si="5"/>
        <v>0</v>
      </c>
      <c r="BG163" s="150">
        <f t="shared" si="6"/>
        <v>0</v>
      </c>
      <c r="BH163" s="150">
        <f t="shared" si="7"/>
        <v>0</v>
      </c>
      <c r="BI163" s="150">
        <f t="shared" si="8"/>
        <v>0</v>
      </c>
      <c r="BJ163" s="17" t="s">
        <v>88</v>
      </c>
      <c r="BK163" s="150">
        <f t="shared" si="9"/>
        <v>0</v>
      </c>
      <c r="BL163" s="17" t="s">
        <v>120</v>
      </c>
      <c r="BM163" s="149" t="s">
        <v>452</v>
      </c>
    </row>
    <row r="164" spans="2:65" s="1" customFormat="1" ht="16.5" customHeight="1" x14ac:dyDescent="0.2">
      <c r="B164" s="137"/>
      <c r="C164" s="138" t="s">
        <v>458</v>
      </c>
      <c r="D164" s="138" t="s">
        <v>311</v>
      </c>
      <c r="E164" s="139" t="s">
        <v>10302</v>
      </c>
      <c r="F164" s="140" t="s">
        <v>10303</v>
      </c>
      <c r="G164" s="141" t="s">
        <v>314</v>
      </c>
      <c r="H164" s="142">
        <v>223</v>
      </c>
      <c r="I164" s="143"/>
      <c r="J164" s="144">
        <f t="shared" si="0"/>
        <v>0</v>
      </c>
      <c r="K164" s="140" t="s">
        <v>366</v>
      </c>
      <c r="L164" s="33"/>
      <c r="M164" s="145" t="s">
        <v>1</v>
      </c>
      <c r="N164" s="146" t="s">
        <v>46</v>
      </c>
      <c r="P164" s="147">
        <f t="shared" si="1"/>
        <v>0</v>
      </c>
      <c r="Q164" s="147">
        <v>0</v>
      </c>
      <c r="R164" s="147">
        <f t="shared" si="2"/>
        <v>0</v>
      </c>
      <c r="S164" s="147">
        <v>0</v>
      </c>
      <c r="T164" s="148">
        <f t="shared" si="3"/>
        <v>0</v>
      </c>
      <c r="AR164" s="149" t="s">
        <v>120</v>
      </c>
      <c r="AT164" s="149" t="s">
        <v>311</v>
      </c>
      <c r="AU164" s="149" t="s">
        <v>88</v>
      </c>
      <c r="AY164" s="17" t="s">
        <v>309</v>
      </c>
      <c r="BE164" s="150">
        <f t="shared" si="4"/>
        <v>0</v>
      </c>
      <c r="BF164" s="150">
        <f t="shared" si="5"/>
        <v>0</v>
      </c>
      <c r="BG164" s="150">
        <f t="shared" si="6"/>
        <v>0</v>
      </c>
      <c r="BH164" s="150">
        <f t="shared" si="7"/>
        <v>0</v>
      </c>
      <c r="BI164" s="150">
        <f t="shared" si="8"/>
        <v>0</v>
      </c>
      <c r="BJ164" s="17" t="s">
        <v>88</v>
      </c>
      <c r="BK164" s="150">
        <f t="shared" si="9"/>
        <v>0</v>
      </c>
      <c r="BL164" s="17" t="s">
        <v>120</v>
      </c>
      <c r="BM164" s="149" t="s">
        <v>461</v>
      </c>
    </row>
    <row r="165" spans="2:65" s="1" customFormat="1" ht="16.5" customHeight="1" x14ac:dyDescent="0.2">
      <c r="B165" s="137"/>
      <c r="C165" s="138" t="s">
        <v>385</v>
      </c>
      <c r="D165" s="138" t="s">
        <v>311</v>
      </c>
      <c r="E165" s="139" t="s">
        <v>10304</v>
      </c>
      <c r="F165" s="140" t="s">
        <v>10305</v>
      </c>
      <c r="G165" s="141" t="s">
        <v>314</v>
      </c>
      <c r="H165" s="142">
        <v>223</v>
      </c>
      <c r="I165" s="143"/>
      <c r="J165" s="144">
        <f t="shared" si="0"/>
        <v>0</v>
      </c>
      <c r="K165" s="140" t="s">
        <v>366</v>
      </c>
      <c r="L165" s="33"/>
      <c r="M165" s="145" t="s">
        <v>1</v>
      </c>
      <c r="N165" s="146" t="s">
        <v>46</v>
      </c>
      <c r="P165" s="147">
        <f t="shared" si="1"/>
        <v>0</v>
      </c>
      <c r="Q165" s="147">
        <v>0</v>
      </c>
      <c r="R165" s="147">
        <f t="shared" si="2"/>
        <v>0</v>
      </c>
      <c r="S165" s="147">
        <v>0</v>
      </c>
      <c r="T165" s="148">
        <f t="shared" si="3"/>
        <v>0</v>
      </c>
      <c r="AR165" s="149" t="s">
        <v>120</v>
      </c>
      <c r="AT165" s="149" t="s">
        <v>311</v>
      </c>
      <c r="AU165" s="149" t="s">
        <v>88</v>
      </c>
      <c r="AY165" s="17" t="s">
        <v>309</v>
      </c>
      <c r="BE165" s="150">
        <f t="shared" si="4"/>
        <v>0</v>
      </c>
      <c r="BF165" s="150">
        <f t="shared" si="5"/>
        <v>0</v>
      </c>
      <c r="BG165" s="150">
        <f t="shared" si="6"/>
        <v>0</v>
      </c>
      <c r="BH165" s="150">
        <f t="shared" si="7"/>
        <v>0</v>
      </c>
      <c r="BI165" s="150">
        <f t="shared" si="8"/>
        <v>0</v>
      </c>
      <c r="BJ165" s="17" t="s">
        <v>88</v>
      </c>
      <c r="BK165" s="150">
        <f t="shared" si="9"/>
        <v>0</v>
      </c>
      <c r="BL165" s="17" t="s">
        <v>120</v>
      </c>
      <c r="BM165" s="149" t="s">
        <v>468</v>
      </c>
    </row>
    <row r="166" spans="2:65" s="1" customFormat="1" ht="16.5" customHeight="1" x14ac:dyDescent="0.2">
      <c r="B166" s="137"/>
      <c r="C166" s="138" t="s">
        <v>471</v>
      </c>
      <c r="D166" s="138" t="s">
        <v>311</v>
      </c>
      <c r="E166" s="139" t="s">
        <v>10306</v>
      </c>
      <c r="F166" s="140" t="s">
        <v>10307</v>
      </c>
      <c r="G166" s="141" t="s">
        <v>314</v>
      </c>
      <c r="H166" s="142">
        <v>223</v>
      </c>
      <c r="I166" s="143"/>
      <c r="J166" s="144">
        <f t="shared" si="0"/>
        <v>0</v>
      </c>
      <c r="K166" s="140" t="s">
        <v>366</v>
      </c>
      <c r="L166" s="33"/>
      <c r="M166" s="145" t="s">
        <v>1</v>
      </c>
      <c r="N166" s="146" t="s">
        <v>46</v>
      </c>
      <c r="P166" s="147">
        <f t="shared" si="1"/>
        <v>0</v>
      </c>
      <c r="Q166" s="147">
        <v>0</v>
      </c>
      <c r="R166" s="147">
        <f t="shared" si="2"/>
        <v>0</v>
      </c>
      <c r="S166" s="147">
        <v>0</v>
      </c>
      <c r="T166" s="148">
        <f t="shared" si="3"/>
        <v>0</v>
      </c>
      <c r="AR166" s="149" t="s">
        <v>120</v>
      </c>
      <c r="AT166" s="149" t="s">
        <v>311</v>
      </c>
      <c r="AU166" s="149" t="s">
        <v>88</v>
      </c>
      <c r="AY166" s="17" t="s">
        <v>309</v>
      </c>
      <c r="BE166" s="150">
        <f t="shared" si="4"/>
        <v>0</v>
      </c>
      <c r="BF166" s="150">
        <f t="shared" si="5"/>
        <v>0</v>
      </c>
      <c r="BG166" s="150">
        <f t="shared" si="6"/>
        <v>0</v>
      </c>
      <c r="BH166" s="150">
        <f t="shared" si="7"/>
        <v>0</v>
      </c>
      <c r="BI166" s="150">
        <f t="shared" si="8"/>
        <v>0</v>
      </c>
      <c r="BJ166" s="17" t="s">
        <v>88</v>
      </c>
      <c r="BK166" s="150">
        <f t="shared" si="9"/>
        <v>0</v>
      </c>
      <c r="BL166" s="17" t="s">
        <v>120</v>
      </c>
      <c r="BM166" s="149" t="s">
        <v>474</v>
      </c>
    </row>
    <row r="167" spans="2:65" s="1" customFormat="1" ht="16.5" customHeight="1" x14ac:dyDescent="0.2">
      <c r="B167" s="137"/>
      <c r="C167" s="138" t="s">
        <v>392</v>
      </c>
      <c r="D167" s="138" t="s">
        <v>311</v>
      </c>
      <c r="E167" s="139" t="s">
        <v>10308</v>
      </c>
      <c r="F167" s="140" t="s">
        <v>10309</v>
      </c>
      <c r="G167" s="141" t="s">
        <v>314</v>
      </c>
      <c r="H167" s="142">
        <v>223</v>
      </c>
      <c r="I167" s="143"/>
      <c r="J167" s="144">
        <f t="shared" si="0"/>
        <v>0</v>
      </c>
      <c r="K167" s="140" t="s">
        <v>366</v>
      </c>
      <c r="L167" s="33"/>
      <c r="M167" s="145" t="s">
        <v>1</v>
      </c>
      <c r="N167" s="146" t="s">
        <v>46</v>
      </c>
      <c r="P167" s="147">
        <f t="shared" si="1"/>
        <v>0</v>
      </c>
      <c r="Q167" s="147">
        <v>0</v>
      </c>
      <c r="R167" s="147">
        <f t="shared" si="2"/>
        <v>0</v>
      </c>
      <c r="S167" s="147">
        <v>0</v>
      </c>
      <c r="T167" s="148">
        <f t="shared" si="3"/>
        <v>0</v>
      </c>
      <c r="AR167" s="149" t="s">
        <v>120</v>
      </c>
      <c r="AT167" s="149" t="s">
        <v>311</v>
      </c>
      <c r="AU167" s="149" t="s">
        <v>88</v>
      </c>
      <c r="AY167" s="17" t="s">
        <v>309</v>
      </c>
      <c r="BE167" s="150">
        <f t="shared" si="4"/>
        <v>0</v>
      </c>
      <c r="BF167" s="150">
        <f t="shared" si="5"/>
        <v>0</v>
      </c>
      <c r="BG167" s="150">
        <f t="shared" si="6"/>
        <v>0</v>
      </c>
      <c r="BH167" s="150">
        <f t="shared" si="7"/>
        <v>0</v>
      </c>
      <c r="BI167" s="150">
        <f t="shared" si="8"/>
        <v>0</v>
      </c>
      <c r="BJ167" s="17" t="s">
        <v>88</v>
      </c>
      <c r="BK167" s="150">
        <f t="shared" si="9"/>
        <v>0</v>
      </c>
      <c r="BL167" s="17" t="s">
        <v>120</v>
      </c>
      <c r="BM167" s="149" t="s">
        <v>478</v>
      </c>
    </row>
    <row r="168" spans="2:65" s="1" customFormat="1" ht="16.5" customHeight="1" x14ac:dyDescent="0.2">
      <c r="B168" s="137"/>
      <c r="C168" s="138" t="s">
        <v>480</v>
      </c>
      <c r="D168" s="138" t="s">
        <v>311</v>
      </c>
      <c r="E168" s="139" t="s">
        <v>10310</v>
      </c>
      <c r="F168" s="140" t="s">
        <v>10311</v>
      </c>
      <c r="G168" s="141" t="s">
        <v>314</v>
      </c>
      <c r="H168" s="142">
        <v>33</v>
      </c>
      <c r="I168" s="143"/>
      <c r="J168" s="144">
        <f t="shared" si="0"/>
        <v>0</v>
      </c>
      <c r="K168" s="140" t="s">
        <v>366</v>
      </c>
      <c r="L168" s="33"/>
      <c r="M168" s="145" t="s">
        <v>1</v>
      </c>
      <c r="N168" s="146" t="s">
        <v>46</v>
      </c>
      <c r="P168" s="147">
        <f t="shared" si="1"/>
        <v>0</v>
      </c>
      <c r="Q168" s="147">
        <v>0</v>
      </c>
      <c r="R168" s="147">
        <f t="shared" si="2"/>
        <v>0</v>
      </c>
      <c r="S168" s="147">
        <v>0</v>
      </c>
      <c r="T168" s="148">
        <f t="shared" si="3"/>
        <v>0</v>
      </c>
      <c r="AR168" s="149" t="s">
        <v>120</v>
      </c>
      <c r="AT168" s="149" t="s">
        <v>311</v>
      </c>
      <c r="AU168" s="149" t="s">
        <v>88</v>
      </c>
      <c r="AY168" s="17" t="s">
        <v>309</v>
      </c>
      <c r="BE168" s="150">
        <f t="shared" si="4"/>
        <v>0</v>
      </c>
      <c r="BF168" s="150">
        <f t="shared" si="5"/>
        <v>0</v>
      </c>
      <c r="BG168" s="150">
        <f t="shared" si="6"/>
        <v>0</v>
      </c>
      <c r="BH168" s="150">
        <f t="shared" si="7"/>
        <v>0</v>
      </c>
      <c r="BI168" s="150">
        <f t="shared" si="8"/>
        <v>0</v>
      </c>
      <c r="BJ168" s="17" t="s">
        <v>88</v>
      </c>
      <c r="BK168" s="150">
        <f t="shared" si="9"/>
        <v>0</v>
      </c>
      <c r="BL168" s="17" t="s">
        <v>120</v>
      </c>
      <c r="BM168" s="149" t="s">
        <v>483</v>
      </c>
    </row>
    <row r="169" spans="2:65" s="1" customFormat="1" ht="16.5" customHeight="1" x14ac:dyDescent="0.2">
      <c r="B169" s="137"/>
      <c r="C169" s="138" t="s">
        <v>398</v>
      </c>
      <c r="D169" s="138" t="s">
        <v>311</v>
      </c>
      <c r="E169" s="139" t="s">
        <v>10312</v>
      </c>
      <c r="F169" s="140" t="s">
        <v>10313</v>
      </c>
      <c r="G169" s="141" t="s">
        <v>314</v>
      </c>
      <c r="H169" s="142">
        <v>178</v>
      </c>
      <c r="I169" s="143"/>
      <c r="J169" s="144">
        <f t="shared" si="0"/>
        <v>0</v>
      </c>
      <c r="K169" s="140" t="s">
        <v>366</v>
      </c>
      <c r="L169" s="33"/>
      <c r="M169" s="145" t="s">
        <v>1</v>
      </c>
      <c r="N169" s="146" t="s">
        <v>46</v>
      </c>
      <c r="P169" s="147">
        <f t="shared" si="1"/>
        <v>0</v>
      </c>
      <c r="Q169" s="147">
        <v>0</v>
      </c>
      <c r="R169" s="147">
        <f t="shared" si="2"/>
        <v>0</v>
      </c>
      <c r="S169" s="147">
        <v>0</v>
      </c>
      <c r="T169" s="148">
        <f t="shared" si="3"/>
        <v>0</v>
      </c>
      <c r="AR169" s="149" t="s">
        <v>120</v>
      </c>
      <c r="AT169" s="149" t="s">
        <v>311</v>
      </c>
      <c r="AU169" s="149" t="s">
        <v>88</v>
      </c>
      <c r="AY169" s="17" t="s">
        <v>309</v>
      </c>
      <c r="BE169" s="150">
        <f t="shared" si="4"/>
        <v>0</v>
      </c>
      <c r="BF169" s="150">
        <f t="shared" si="5"/>
        <v>0</v>
      </c>
      <c r="BG169" s="150">
        <f t="shared" si="6"/>
        <v>0</v>
      </c>
      <c r="BH169" s="150">
        <f t="shared" si="7"/>
        <v>0</v>
      </c>
      <c r="BI169" s="150">
        <f t="shared" si="8"/>
        <v>0</v>
      </c>
      <c r="BJ169" s="17" t="s">
        <v>88</v>
      </c>
      <c r="BK169" s="150">
        <f t="shared" si="9"/>
        <v>0</v>
      </c>
      <c r="BL169" s="17" t="s">
        <v>120</v>
      </c>
      <c r="BM169" s="149" t="s">
        <v>488</v>
      </c>
    </row>
    <row r="170" spans="2:65" s="1" customFormat="1" ht="16.5" customHeight="1" x14ac:dyDescent="0.2">
      <c r="B170" s="137"/>
      <c r="C170" s="138" t="s">
        <v>491</v>
      </c>
      <c r="D170" s="138" t="s">
        <v>311</v>
      </c>
      <c r="E170" s="139" t="s">
        <v>10314</v>
      </c>
      <c r="F170" s="140" t="s">
        <v>10315</v>
      </c>
      <c r="G170" s="141" t="s">
        <v>314</v>
      </c>
      <c r="H170" s="142">
        <v>510</v>
      </c>
      <c r="I170" s="143"/>
      <c r="J170" s="144">
        <f t="shared" si="0"/>
        <v>0</v>
      </c>
      <c r="K170" s="140" t="s">
        <v>366</v>
      </c>
      <c r="L170" s="33"/>
      <c r="M170" s="145" t="s">
        <v>1</v>
      </c>
      <c r="N170" s="146" t="s">
        <v>46</v>
      </c>
      <c r="P170" s="147">
        <f t="shared" si="1"/>
        <v>0</v>
      </c>
      <c r="Q170" s="147">
        <v>0</v>
      </c>
      <c r="R170" s="147">
        <f t="shared" si="2"/>
        <v>0</v>
      </c>
      <c r="S170" s="147">
        <v>0</v>
      </c>
      <c r="T170" s="148">
        <f t="shared" si="3"/>
        <v>0</v>
      </c>
      <c r="AR170" s="149" t="s">
        <v>120</v>
      </c>
      <c r="AT170" s="149" t="s">
        <v>311</v>
      </c>
      <c r="AU170" s="149" t="s">
        <v>88</v>
      </c>
      <c r="AY170" s="17" t="s">
        <v>309</v>
      </c>
      <c r="BE170" s="150">
        <f t="shared" si="4"/>
        <v>0</v>
      </c>
      <c r="BF170" s="150">
        <f t="shared" si="5"/>
        <v>0</v>
      </c>
      <c r="BG170" s="150">
        <f t="shared" si="6"/>
        <v>0</v>
      </c>
      <c r="BH170" s="150">
        <f t="shared" si="7"/>
        <v>0</v>
      </c>
      <c r="BI170" s="150">
        <f t="shared" si="8"/>
        <v>0</v>
      </c>
      <c r="BJ170" s="17" t="s">
        <v>88</v>
      </c>
      <c r="BK170" s="150">
        <f t="shared" si="9"/>
        <v>0</v>
      </c>
      <c r="BL170" s="17" t="s">
        <v>120</v>
      </c>
      <c r="BM170" s="149" t="s">
        <v>494</v>
      </c>
    </row>
    <row r="171" spans="2:65" s="1" customFormat="1" ht="16.5" customHeight="1" x14ac:dyDescent="0.2">
      <c r="B171" s="137"/>
      <c r="C171" s="138" t="s">
        <v>402</v>
      </c>
      <c r="D171" s="138" t="s">
        <v>311</v>
      </c>
      <c r="E171" s="139" t="s">
        <v>10316</v>
      </c>
      <c r="F171" s="140" t="s">
        <v>10317</v>
      </c>
      <c r="G171" s="141" t="s">
        <v>314</v>
      </c>
      <c r="H171" s="142">
        <v>772</v>
      </c>
      <c r="I171" s="143"/>
      <c r="J171" s="144">
        <f t="shared" si="0"/>
        <v>0</v>
      </c>
      <c r="K171" s="140" t="s">
        <v>366</v>
      </c>
      <c r="L171" s="33"/>
      <c r="M171" s="145" t="s">
        <v>1</v>
      </c>
      <c r="N171" s="146" t="s">
        <v>46</v>
      </c>
      <c r="P171" s="147">
        <f t="shared" si="1"/>
        <v>0</v>
      </c>
      <c r="Q171" s="147">
        <v>0</v>
      </c>
      <c r="R171" s="147">
        <f t="shared" si="2"/>
        <v>0</v>
      </c>
      <c r="S171" s="147">
        <v>0</v>
      </c>
      <c r="T171" s="148">
        <f t="shared" si="3"/>
        <v>0</v>
      </c>
      <c r="AR171" s="149" t="s">
        <v>120</v>
      </c>
      <c r="AT171" s="149" t="s">
        <v>311</v>
      </c>
      <c r="AU171" s="149" t="s">
        <v>88</v>
      </c>
      <c r="AY171" s="17" t="s">
        <v>309</v>
      </c>
      <c r="BE171" s="150">
        <f t="shared" si="4"/>
        <v>0</v>
      </c>
      <c r="BF171" s="150">
        <f t="shared" si="5"/>
        <v>0</v>
      </c>
      <c r="BG171" s="150">
        <f t="shared" si="6"/>
        <v>0</v>
      </c>
      <c r="BH171" s="150">
        <f t="shared" si="7"/>
        <v>0</v>
      </c>
      <c r="BI171" s="150">
        <f t="shared" si="8"/>
        <v>0</v>
      </c>
      <c r="BJ171" s="17" t="s">
        <v>88</v>
      </c>
      <c r="BK171" s="150">
        <f t="shared" si="9"/>
        <v>0</v>
      </c>
      <c r="BL171" s="17" t="s">
        <v>120</v>
      </c>
      <c r="BM171" s="149" t="s">
        <v>501</v>
      </c>
    </row>
    <row r="172" spans="2:65" s="1" customFormat="1" ht="16.5" customHeight="1" x14ac:dyDescent="0.2">
      <c r="B172" s="137"/>
      <c r="C172" s="138" t="s">
        <v>503</v>
      </c>
      <c r="D172" s="138" t="s">
        <v>311</v>
      </c>
      <c r="E172" s="139" t="s">
        <v>10318</v>
      </c>
      <c r="F172" s="140" t="s">
        <v>10319</v>
      </c>
      <c r="G172" s="141" t="s">
        <v>314</v>
      </c>
      <c r="H172" s="142">
        <v>550</v>
      </c>
      <c r="I172" s="143"/>
      <c r="J172" s="144">
        <f t="shared" si="0"/>
        <v>0</v>
      </c>
      <c r="K172" s="140" t="s">
        <v>366</v>
      </c>
      <c r="L172" s="33"/>
      <c r="M172" s="145" t="s">
        <v>1</v>
      </c>
      <c r="N172" s="146" t="s">
        <v>46</v>
      </c>
      <c r="P172" s="147">
        <f t="shared" si="1"/>
        <v>0</v>
      </c>
      <c r="Q172" s="147">
        <v>0</v>
      </c>
      <c r="R172" s="147">
        <f t="shared" si="2"/>
        <v>0</v>
      </c>
      <c r="S172" s="147">
        <v>0</v>
      </c>
      <c r="T172" s="148">
        <f t="shared" si="3"/>
        <v>0</v>
      </c>
      <c r="AR172" s="149" t="s">
        <v>120</v>
      </c>
      <c r="AT172" s="149" t="s">
        <v>311</v>
      </c>
      <c r="AU172" s="149" t="s">
        <v>88</v>
      </c>
      <c r="AY172" s="17" t="s">
        <v>309</v>
      </c>
      <c r="BE172" s="150">
        <f t="shared" si="4"/>
        <v>0</v>
      </c>
      <c r="BF172" s="150">
        <f t="shared" si="5"/>
        <v>0</v>
      </c>
      <c r="BG172" s="150">
        <f t="shared" si="6"/>
        <v>0</v>
      </c>
      <c r="BH172" s="150">
        <f t="shared" si="7"/>
        <v>0</v>
      </c>
      <c r="BI172" s="150">
        <f t="shared" si="8"/>
        <v>0</v>
      </c>
      <c r="BJ172" s="17" t="s">
        <v>88</v>
      </c>
      <c r="BK172" s="150">
        <f t="shared" si="9"/>
        <v>0</v>
      </c>
      <c r="BL172" s="17" t="s">
        <v>120</v>
      </c>
      <c r="BM172" s="149" t="s">
        <v>506</v>
      </c>
    </row>
    <row r="173" spans="2:65" s="1" customFormat="1" ht="16.5" customHeight="1" x14ac:dyDescent="0.2">
      <c r="B173" s="137"/>
      <c r="C173" s="138" t="s">
        <v>406</v>
      </c>
      <c r="D173" s="138" t="s">
        <v>311</v>
      </c>
      <c r="E173" s="139" t="s">
        <v>10320</v>
      </c>
      <c r="F173" s="140" t="s">
        <v>10321</v>
      </c>
      <c r="G173" s="141" t="s">
        <v>314</v>
      </c>
      <c r="H173" s="142">
        <v>780</v>
      </c>
      <c r="I173" s="143"/>
      <c r="J173" s="144">
        <f t="shared" si="0"/>
        <v>0</v>
      </c>
      <c r="K173" s="140" t="s">
        <v>366</v>
      </c>
      <c r="L173" s="33"/>
      <c r="M173" s="145" t="s">
        <v>1</v>
      </c>
      <c r="N173" s="146" t="s">
        <v>46</v>
      </c>
      <c r="P173" s="147">
        <f t="shared" si="1"/>
        <v>0</v>
      </c>
      <c r="Q173" s="147">
        <v>0</v>
      </c>
      <c r="R173" s="147">
        <f t="shared" si="2"/>
        <v>0</v>
      </c>
      <c r="S173" s="147">
        <v>0</v>
      </c>
      <c r="T173" s="148">
        <f t="shared" si="3"/>
        <v>0</v>
      </c>
      <c r="AR173" s="149" t="s">
        <v>120</v>
      </c>
      <c r="AT173" s="149" t="s">
        <v>311</v>
      </c>
      <c r="AU173" s="149" t="s">
        <v>88</v>
      </c>
      <c r="AY173" s="17" t="s">
        <v>309</v>
      </c>
      <c r="BE173" s="150">
        <f t="shared" si="4"/>
        <v>0</v>
      </c>
      <c r="BF173" s="150">
        <f t="shared" si="5"/>
        <v>0</v>
      </c>
      <c r="BG173" s="150">
        <f t="shared" si="6"/>
        <v>0</v>
      </c>
      <c r="BH173" s="150">
        <f t="shared" si="7"/>
        <v>0</v>
      </c>
      <c r="BI173" s="150">
        <f t="shared" si="8"/>
        <v>0</v>
      </c>
      <c r="BJ173" s="17" t="s">
        <v>88</v>
      </c>
      <c r="BK173" s="150">
        <f t="shared" si="9"/>
        <v>0</v>
      </c>
      <c r="BL173" s="17" t="s">
        <v>120</v>
      </c>
      <c r="BM173" s="149" t="s">
        <v>513</v>
      </c>
    </row>
    <row r="174" spans="2:65" s="1" customFormat="1" ht="16.5" customHeight="1" x14ac:dyDescent="0.2">
      <c r="B174" s="137"/>
      <c r="C174" s="138" t="s">
        <v>516</v>
      </c>
      <c r="D174" s="138" t="s">
        <v>311</v>
      </c>
      <c r="E174" s="139" t="s">
        <v>10322</v>
      </c>
      <c r="F174" s="140" t="s">
        <v>10323</v>
      </c>
      <c r="G174" s="141" t="s">
        <v>314</v>
      </c>
      <c r="H174" s="142">
        <v>190</v>
      </c>
      <c r="I174" s="143"/>
      <c r="J174" s="144">
        <f t="shared" si="0"/>
        <v>0</v>
      </c>
      <c r="K174" s="140" t="s">
        <v>366</v>
      </c>
      <c r="L174" s="33"/>
      <c r="M174" s="145" t="s">
        <v>1</v>
      </c>
      <c r="N174" s="146" t="s">
        <v>46</v>
      </c>
      <c r="P174" s="147">
        <f t="shared" si="1"/>
        <v>0</v>
      </c>
      <c r="Q174" s="147">
        <v>0</v>
      </c>
      <c r="R174" s="147">
        <f t="shared" si="2"/>
        <v>0</v>
      </c>
      <c r="S174" s="147">
        <v>0</v>
      </c>
      <c r="T174" s="148">
        <f t="shared" si="3"/>
        <v>0</v>
      </c>
      <c r="AR174" s="149" t="s">
        <v>120</v>
      </c>
      <c r="AT174" s="149" t="s">
        <v>311</v>
      </c>
      <c r="AU174" s="149" t="s">
        <v>88</v>
      </c>
      <c r="AY174" s="17" t="s">
        <v>309</v>
      </c>
      <c r="BE174" s="150">
        <f t="shared" si="4"/>
        <v>0</v>
      </c>
      <c r="BF174" s="150">
        <f t="shared" si="5"/>
        <v>0</v>
      </c>
      <c r="BG174" s="150">
        <f t="shared" si="6"/>
        <v>0</v>
      </c>
      <c r="BH174" s="150">
        <f t="shared" si="7"/>
        <v>0</v>
      </c>
      <c r="BI174" s="150">
        <f t="shared" si="8"/>
        <v>0</v>
      </c>
      <c r="BJ174" s="17" t="s">
        <v>88</v>
      </c>
      <c r="BK174" s="150">
        <f t="shared" si="9"/>
        <v>0</v>
      </c>
      <c r="BL174" s="17" t="s">
        <v>120</v>
      </c>
      <c r="BM174" s="149" t="s">
        <v>519</v>
      </c>
    </row>
    <row r="175" spans="2:65" s="1" customFormat="1" ht="16.5" customHeight="1" x14ac:dyDescent="0.2">
      <c r="B175" s="137"/>
      <c r="C175" s="138" t="s">
        <v>410</v>
      </c>
      <c r="D175" s="138" t="s">
        <v>311</v>
      </c>
      <c r="E175" s="139" t="s">
        <v>10324</v>
      </c>
      <c r="F175" s="140" t="s">
        <v>10325</v>
      </c>
      <c r="G175" s="141" t="s">
        <v>314</v>
      </c>
      <c r="H175" s="142">
        <v>780</v>
      </c>
      <c r="I175" s="143"/>
      <c r="J175" s="144">
        <f t="shared" si="0"/>
        <v>0</v>
      </c>
      <c r="K175" s="140" t="s">
        <v>366</v>
      </c>
      <c r="L175" s="33"/>
      <c r="M175" s="145" t="s">
        <v>1</v>
      </c>
      <c r="N175" s="146" t="s">
        <v>46</v>
      </c>
      <c r="P175" s="147">
        <f t="shared" si="1"/>
        <v>0</v>
      </c>
      <c r="Q175" s="147">
        <v>0</v>
      </c>
      <c r="R175" s="147">
        <f t="shared" si="2"/>
        <v>0</v>
      </c>
      <c r="S175" s="147">
        <v>0</v>
      </c>
      <c r="T175" s="148">
        <f t="shared" si="3"/>
        <v>0</v>
      </c>
      <c r="AR175" s="149" t="s">
        <v>120</v>
      </c>
      <c r="AT175" s="149" t="s">
        <v>311</v>
      </c>
      <c r="AU175" s="149" t="s">
        <v>88</v>
      </c>
      <c r="AY175" s="17" t="s">
        <v>309</v>
      </c>
      <c r="BE175" s="150">
        <f t="shared" si="4"/>
        <v>0</v>
      </c>
      <c r="BF175" s="150">
        <f t="shared" si="5"/>
        <v>0</v>
      </c>
      <c r="BG175" s="150">
        <f t="shared" si="6"/>
        <v>0</v>
      </c>
      <c r="BH175" s="150">
        <f t="shared" si="7"/>
        <v>0</v>
      </c>
      <c r="BI175" s="150">
        <f t="shared" si="8"/>
        <v>0</v>
      </c>
      <c r="BJ175" s="17" t="s">
        <v>88</v>
      </c>
      <c r="BK175" s="150">
        <f t="shared" si="9"/>
        <v>0</v>
      </c>
      <c r="BL175" s="17" t="s">
        <v>120</v>
      </c>
      <c r="BM175" s="149" t="s">
        <v>521</v>
      </c>
    </row>
    <row r="176" spans="2:65" s="1" customFormat="1" ht="16.5" customHeight="1" x14ac:dyDescent="0.2">
      <c r="B176" s="137"/>
      <c r="C176" s="138" t="s">
        <v>523</v>
      </c>
      <c r="D176" s="138" t="s">
        <v>311</v>
      </c>
      <c r="E176" s="139" t="s">
        <v>10326</v>
      </c>
      <c r="F176" s="140" t="s">
        <v>10327</v>
      </c>
      <c r="G176" s="141" t="s">
        <v>314</v>
      </c>
      <c r="H176" s="142">
        <v>24</v>
      </c>
      <c r="I176" s="143"/>
      <c r="J176" s="144">
        <f t="shared" si="0"/>
        <v>0</v>
      </c>
      <c r="K176" s="140" t="s">
        <v>366</v>
      </c>
      <c r="L176" s="33"/>
      <c r="M176" s="145" t="s">
        <v>1</v>
      </c>
      <c r="N176" s="146" t="s">
        <v>46</v>
      </c>
      <c r="P176" s="147">
        <f t="shared" si="1"/>
        <v>0</v>
      </c>
      <c r="Q176" s="147">
        <v>0</v>
      </c>
      <c r="R176" s="147">
        <f t="shared" si="2"/>
        <v>0</v>
      </c>
      <c r="S176" s="147">
        <v>0</v>
      </c>
      <c r="T176" s="148">
        <f t="shared" si="3"/>
        <v>0</v>
      </c>
      <c r="AR176" s="149" t="s">
        <v>120</v>
      </c>
      <c r="AT176" s="149" t="s">
        <v>311</v>
      </c>
      <c r="AU176" s="149" t="s">
        <v>88</v>
      </c>
      <c r="AY176" s="17" t="s">
        <v>309</v>
      </c>
      <c r="BE176" s="150">
        <f t="shared" si="4"/>
        <v>0</v>
      </c>
      <c r="BF176" s="150">
        <f t="shared" si="5"/>
        <v>0</v>
      </c>
      <c r="BG176" s="150">
        <f t="shared" si="6"/>
        <v>0</v>
      </c>
      <c r="BH176" s="150">
        <f t="shared" si="7"/>
        <v>0</v>
      </c>
      <c r="BI176" s="150">
        <f t="shared" si="8"/>
        <v>0</v>
      </c>
      <c r="BJ176" s="17" t="s">
        <v>88</v>
      </c>
      <c r="BK176" s="150">
        <f t="shared" si="9"/>
        <v>0</v>
      </c>
      <c r="BL176" s="17" t="s">
        <v>120</v>
      </c>
      <c r="BM176" s="149" t="s">
        <v>524</v>
      </c>
    </row>
    <row r="177" spans="2:65" s="1" customFormat="1" ht="16.5" customHeight="1" x14ac:dyDescent="0.2">
      <c r="B177" s="137"/>
      <c r="C177" s="138" t="s">
        <v>414</v>
      </c>
      <c r="D177" s="138" t="s">
        <v>311</v>
      </c>
      <c r="E177" s="139" t="s">
        <v>10328</v>
      </c>
      <c r="F177" s="140" t="s">
        <v>10329</v>
      </c>
      <c r="G177" s="141" t="s">
        <v>314</v>
      </c>
      <c r="H177" s="142">
        <v>12</v>
      </c>
      <c r="I177" s="143"/>
      <c r="J177" s="144">
        <f t="shared" si="0"/>
        <v>0</v>
      </c>
      <c r="K177" s="140" t="s">
        <v>315</v>
      </c>
      <c r="L177" s="33"/>
      <c r="M177" s="145" t="s">
        <v>1</v>
      </c>
      <c r="N177" s="146" t="s">
        <v>46</v>
      </c>
      <c r="P177" s="147">
        <f t="shared" si="1"/>
        <v>0</v>
      </c>
      <c r="Q177" s="147">
        <v>0</v>
      </c>
      <c r="R177" s="147">
        <f t="shared" si="2"/>
        <v>0</v>
      </c>
      <c r="S177" s="147">
        <v>0</v>
      </c>
      <c r="T177" s="148">
        <f t="shared" si="3"/>
        <v>0</v>
      </c>
      <c r="AR177" s="149" t="s">
        <v>120</v>
      </c>
      <c r="AT177" s="149" t="s">
        <v>311</v>
      </c>
      <c r="AU177" s="149" t="s">
        <v>88</v>
      </c>
      <c r="AY177" s="17" t="s">
        <v>309</v>
      </c>
      <c r="BE177" s="150">
        <f t="shared" si="4"/>
        <v>0</v>
      </c>
      <c r="BF177" s="150">
        <f t="shared" si="5"/>
        <v>0</v>
      </c>
      <c r="BG177" s="150">
        <f t="shared" si="6"/>
        <v>0</v>
      </c>
      <c r="BH177" s="150">
        <f t="shared" si="7"/>
        <v>0</v>
      </c>
      <c r="BI177" s="150">
        <f t="shared" si="8"/>
        <v>0</v>
      </c>
      <c r="BJ177" s="17" t="s">
        <v>88</v>
      </c>
      <c r="BK177" s="150">
        <f t="shared" si="9"/>
        <v>0</v>
      </c>
      <c r="BL177" s="17" t="s">
        <v>120</v>
      </c>
      <c r="BM177" s="149" t="s">
        <v>527</v>
      </c>
    </row>
    <row r="178" spans="2:65" s="1" customFormat="1" x14ac:dyDescent="0.2">
      <c r="B178" s="33"/>
      <c r="D178" s="151" t="s">
        <v>316</v>
      </c>
      <c r="F178" s="152" t="s">
        <v>10330</v>
      </c>
      <c r="I178" s="153"/>
      <c r="L178" s="33"/>
      <c r="M178" s="154"/>
      <c r="T178" s="57"/>
      <c r="AT178" s="17" t="s">
        <v>316</v>
      </c>
      <c r="AU178" s="17" t="s">
        <v>88</v>
      </c>
    </row>
    <row r="179" spans="2:65" s="1" customFormat="1" ht="16.5" customHeight="1" x14ac:dyDescent="0.2">
      <c r="B179" s="137"/>
      <c r="C179" s="138" t="s">
        <v>529</v>
      </c>
      <c r="D179" s="138" t="s">
        <v>311</v>
      </c>
      <c r="E179" s="139" t="s">
        <v>10331</v>
      </c>
      <c r="F179" s="140" t="s">
        <v>10332</v>
      </c>
      <c r="G179" s="141" t="s">
        <v>314</v>
      </c>
      <c r="H179" s="142">
        <v>4</v>
      </c>
      <c r="I179" s="143"/>
      <c r="J179" s="144">
        <f>ROUND(I179*H179,2)</f>
        <v>0</v>
      </c>
      <c r="K179" s="140" t="s">
        <v>366</v>
      </c>
      <c r="L179" s="33"/>
      <c r="M179" s="145" t="s">
        <v>1</v>
      </c>
      <c r="N179" s="146" t="s">
        <v>46</v>
      </c>
      <c r="P179" s="147">
        <f>O179*H179</f>
        <v>0</v>
      </c>
      <c r="Q179" s="147">
        <v>0</v>
      </c>
      <c r="R179" s="147">
        <f>Q179*H179</f>
        <v>0</v>
      </c>
      <c r="S179" s="147">
        <v>0</v>
      </c>
      <c r="T179" s="148">
        <f>S179*H179</f>
        <v>0</v>
      </c>
      <c r="AR179" s="149" t="s">
        <v>120</v>
      </c>
      <c r="AT179" s="149" t="s">
        <v>311</v>
      </c>
      <c r="AU179" s="149" t="s">
        <v>88</v>
      </c>
      <c r="AY179" s="17" t="s">
        <v>309</v>
      </c>
      <c r="BE179" s="150">
        <f>IF(N179="základní",J179,0)</f>
        <v>0</v>
      </c>
      <c r="BF179" s="150">
        <f>IF(N179="snížená",J179,0)</f>
        <v>0</v>
      </c>
      <c r="BG179" s="150">
        <f>IF(N179="zákl. přenesená",J179,0)</f>
        <v>0</v>
      </c>
      <c r="BH179" s="150">
        <f>IF(N179="sníž. přenesená",J179,0)</f>
        <v>0</v>
      </c>
      <c r="BI179" s="150">
        <f>IF(N179="nulová",J179,0)</f>
        <v>0</v>
      </c>
      <c r="BJ179" s="17" t="s">
        <v>88</v>
      </c>
      <c r="BK179" s="150">
        <f>ROUND(I179*H179,2)</f>
        <v>0</v>
      </c>
      <c r="BL179" s="17" t="s">
        <v>120</v>
      </c>
      <c r="BM179" s="149" t="s">
        <v>532</v>
      </c>
    </row>
    <row r="180" spans="2:65" s="1" customFormat="1" ht="16.5" customHeight="1" x14ac:dyDescent="0.2">
      <c r="B180" s="137"/>
      <c r="C180" s="138" t="s">
        <v>420</v>
      </c>
      <c r="D180" s="138" t="s">
        <v>311</v>
      </c>
      <c r="E180" s="139" t="s">
        <v>10333</v>
      </c>
      <c r="F180" s="140" t="s">
        <v>10334</v>
      </c>
      <c r="G180" s="141" t="s">
        <v>314</v>
      </c>
      <c r="H180" s="142">
        <v>5</v>
      </c>
      <c r="I180" s="143"/>
      <c r="J180" s="144">
        <f>ROUND(I180*H180,2)</f>
        <v>0</v>
      </c>
      <c r="K180" s="140" t="s">
        <v>366</v>
      </c>
      <c r="L180" s="33"/>
      <c r="M180" s="145" t="s">
        <v>1</v>
      </c>
      <c r="N180" s="146" t="s">
        <v>46</v>
      </c>
      <c r="P180" s="147">
        <f>O180*H180</f>
        <v>0</v>
      </c>
      <c r="Q180" s="147">
        <v>0</v>
      </c>
      <c r="R180" s="147">
        <f>Q180*H180</f>
        <v>0</v>
      </c>
      <c r="S180" s="147">
        <v>0</v>
      </c>
      <c r="T180" s="148">
        <f>S180*H180</f>
        <v>0</v>
      </c>
      <c r="AR180" s="149" t="s">
        <v>120</v>
      </c>
      <c r="AT180" s="149" t="s">
        <v>311</v>
      </c>
      <c r="AU180" s="149" t="s">
        <v>88</v>
      </c>
      <c r="AY180" s="17" t="s">
        <v>309</v>
      </c>
      <c r="BE180" s="150">
        <f>IF(N180="základní",J180,0)</f>
        <v>0</v>
      </c>
      <c r="BF180" s="150">
        <f>IF(N180="snížená",J180,0)</f>
        <v>0</v>
      </c>
      <c r="BG180" s="150">
        <f>IF(N180="zákl. přenesená",J180,0)</f>
        <v>0</v>
      </c>
      <c r="BH180" s="150">
        <f>IF(N180="sníž. přenesená",J180,0)</f>
        <v>0</v>
      </c>
      <c r="BI180" s="150">
        <f>IF(N180="nulová",J180,0)</f>
        <v>0</v>
      </c>
      <c r="BJ180" s="17" t="s">
        <v>88</v>
      </c>
      <c r="BK180" s="150">
        <f>ROUND(I180*H180,2)</f>
        <v>0</v>
      </c>
      <c r="BL180" s="17" t="s">
        <v>120</v>
      </c>
      <c r="BM180" s="149" t="s">
        <v>538</v>
      </c>
    </row>
    <row r="181" spans="2:65" s="1" customFormat="1" ht="16.5" customHeight="1" x14ac:dyDescent="0.2">
      <c r="B181" s="137"/>
      <c r="C181" s="138" t="s">
        <v>540</v>
      </c>
      <c r="D181" s="138" t="s">
        <v>311</v>
      </c>
      <c r="E181" s="139" t="s">
        <v>10335</v>
      </c>
      <c r="F181" s="140" t="s">
        <v>10336</v>
      </c>
      <c r="G181" s="141" t="s">
        <v>314</v>
      </c>
      <c r="H181" s="142">
        <v>3</v>
      </c>
      <c r="I181" s="143"/>
      <c r="J181" s="144">
        <f>ROUND(I181*H181,2)</f>
        <v>0</v>
      </c>
      <c r="K181" s="140" t="s">
        <v>366</v>
      </c>
      <c r="L181" s="33"/>
      <c r="M181" s="145" t="s">
        <v>1</v>
      </c>
      <c r="N181" s="146" t="s">
        <v>46</v>
      </c>
      <c r="P181" s="147">
        <f>O181*H181</f>
        <v>0</v>
      </c>
      <c r="Q181" s="147">
        <v>0</v>
      </c>
      <c r="R181" s="147">
        <f>Q181*H181</f>
        <v>0</v>
      </c>
      <c r="S181" s="147">
        <v>0</v>
      </c>
      <c r="T181" s="148">
        <f>S181*H181</f>
        <v>0</v>
      </c>
      <c r="AR181" s="149" t="s">
        <v>120</v>
      </c>
      <c r="AT181" s="149" t="s">
        <v>311</v>
      </c>
      <c r="AU181" s="149" t="s">
        <v>88</v>
      </c>
      <c r="AY181" s="17" t="s">
        <v>309</v>
      </c>
      <c r="BE181" s="150">
        <f>IF(N181="základní",J181,0)</f>
        <v>0</v>
      </c>
      <c r="BF181" s="150">
        <f>IF(N181="snížená",J181,0)</f>
        <v>0</v>
      </c>
      <c r="BG181" s="150">
        <f>IF(N181="zákl. přenesená",J181,0)</f>
        <v>0</v>
      </c>
      <c r="BH181" s="150">
        <f>IF(N181="sníž. přenesená",J181,0)</f>
        <v>0</v>
      </c>
      <c r="BI181" s="150">
        <f>IF(N181="nulová",J181,0)</f>
        <v>0</v>
      </c>
      <c r="BJ181" s="17" t="s">
        <v>88</v>
      </c>
      <c r="BK181" s="150">
        <f>ROUND(I181*H181,2)</f>
        <v>0</v>
      </c>
      <c r="BL181" s="17" t="s">
        <v>120</v>
      </c>
      <c r="BM181" s="149" t="s">
        <v>543</v>
      </c>
    </row>
    <row r="182" spans="2:65" s="1" customFormat="1" ht="21.75" customHeight="1" x14ac:dyDescent="0.2">
      <c r="B182" s="137"/>
      <c r="C182" s="138" t="s">
        <v>424</v>
      </c>
      <c r="D182" s="138" t="s">
        <v>311</v>
      </c>
      <c r="E182" s="139" t="s">
        <v>10337</v>
      </c>
      <c r="F182" s="140" t="s">
        <v>10338</v>
      </c>
      <c r="G182" s="141" t="s">
        <v>314</v>
      </c>
      <c r="H182" s="142">
        <v>12</v>
      </c>
      <c r="I182" s="143"/>
      <c r="J182" s="144">
        <f>ROUND(I182*H182,2)</f>
        <v>0</v>
      </c>
      <c r="K182" s="140" t="s">
        <v>315</v>
      </c>
      <c r="L182" s="33"/>
      <c r="M182" s="145" t="s">
        <v>1</v>
      </c>
      <c r="N182" s="146" t="s">
        <v>46</v>
      </c>
      <c r="P182" s="147">
        <f>O182*H182</f>
        <v>0</v>
      </c>
      <c r="Q182" s="147">
        <v>0</v>
      </c>
      <c r="R182" s="147">
        <f>Q182*H182</f>
        <v>0</v>
      </c>
      <c r="S182" s="147">
        <v>0</v>
      </c>
      <c r="T182" s="148">
        <f>S182*H182</f>
        <v>0</v>
      </c>
      <c r="AR182" s="149" t="s">
        <v>120</v>
      </c>
      <c r="AT182" s="149" t="s">
        <v>311</v>
      </c>
      <c r="AU182" s="149" t="s">
        <v>88</v>
      </c>
      <c r="AY182" s="17" t="s">
        <v>309</v>
      </c>
      <c r="BE182" s="150">
        <f>IF(N182="základní",J182,0)</f>
        <v>0</v>
      </c>
      <c r="BF182" s="150">
        <f>IF(N182="snížená",J182,0)</f>
        <v>0</v>
      </c>
      <c r="BG182" s="150">
        <f>IF(N182="zákl. přenesená",J182,0)</f>
        <v>0</v>
      </c>
      <c r="BH182" s="150">
        <f>IF(N182="sníž. přenesená",J182,0)</f>
        <v>0</v>
      </c>
      <c r="BI182" s="150">
        <f>IF(N182="nulová",J182,0)</f>
        <v>0</v>
      </c>
      <c r="BJ182" s="17" t="s">
        <v>88</v>
      </c>
      <c r="BK182" s="150">
        <f>ROUND(I182*H182,2)</f>
        <v>0</v>
      </c>
      <c r="BL182" s="17" t="s">
        <v>120</v>
      </c>
      <c r="BM182" s="149" t="s">
        <v>546</v>
      </c>
    </row>
    <row r="183" spans="2:65" s="1" customFormat="1" x14ac:dyDescent="0.2">
      <c r="B183" s="33"/>
      <c r="D183" s="151" t="s">
        <v>316</v>
      </c>
      <c r="F183" s="152" t="s">
        <v>10339</v>
      </c>
      <c r="I183" s="153"/>
      <c r="L183" s="33"/>
      <c r="M183" s="154"/>
      <c r="T183" s="57"/>
      <c r="AT183" s="17" t="s">
        <v>316</v>
      </c>
      <c r="AU183" s="17" t="s">
        <v>88</v>
      </c>
    </row>
    <row r="184" spans="2:65" s="1" customFormat="1" ht="21.75" customHeight="1" x14ac:dyDescent="0.2">
      <c r="B184" s="137"/>
      <c r="C184" s="138" t="s">
        <v>547</v>
      </c>
      <c r="D184" s="138" t="s">
        <v>311</v>
      </c>
      <c r="E184" s="139" t="s">
        <v>10340</v>
      </c>
      <c r="F184" s="140" t="s">
        <v>10341</v>
      </c>
      <c r="G184" s="141" t="s">
        <v>360</v>
      </c>
      <c r="H184" s="142">
        <v>1316</v>
      </c>
      <c r="I184" s="143"/>
      <c r="J184" s="144">
        <f>ROUND(I184*H184,2)</f>
        <v>0</v>
      </c>
      <c r="K184" s="140" t="s">
        <v>315</v>
      </c>
      <c r="L184" s="33"/>
      <c r="M184" s="145" t="s">
        <v>1</v>
      </c>
      <c r="N184" s="146" t="s">
        <v>46</v>
      </c>
      <c r="P184" s="147">
        <f>O184*H184</f>
        <v>0</v>
      </c>
      <c r="Q184" s="147">
        <v>0</v>
      </c>
      <c r="R184" s="147">
        <f>Q184*H184</f>
        <v>0</v>
      </c>
      <c r="S184" s="147">
        <v>0</v>
      </c>
      <c r="T184" s="148">
        <f>S184*H184</f>
        <v>0</v>
      </c>
      <c r="AR184" s="149" t="s">
        <v>120</v>
      </c>
      <c r="AT184" s="149" t="s">
        <v>311</v>
      </c>
      <c r="AU184" s="149" t="s">
        <v>88</v>
      </c>
      <c r="AY184" s="17" t="s">
        <v>309</v>
      </c>
      <c r="BE184" s="150">
        <f>IF(N184="základní",J184,0)</f>
        <v>0</v>
      </c>
      <c r="BF184" s="150">
        <f>IF(N184="snížená",J184,0)</f>
        <v>0</v>
      </c>
      <c r="BG184" s="150">
        <f>IF(N184="zákl. přenesená",J184,0)</f>
        <v>0</v>
      </c>
      <c r="BH184" s="150">
        <f>IF(N184="sníž. přenesená",J184,0)</f>
        <v>0</v>
      </c>
      <c r="BI184" s="150">
        <f>IF(N184="nulová",J184,0)</f>
        <v>0</v>
      </c>
      <c r="BJ184" s="17" t="s">
        <v>88</v>
      </c>
      <c r="BK184" s="150">
        <f>ROUND(I184*H184,2)</f>
        <v>0</v>
      </c>
      <c r="BL184" s="17" t="s">
        <v>120</v>
      </c>
      <c r="BM184" s="149" t="s">
        <v>550</v>
      </c>
    </row>
    <row r="185" spans="2:65" s="1" customFormat="1" x14ac:dyDescent="0.2">
      <c r="B185" s="33"/>
      <c r="D185" s="151" t="s">
        <v>316</v>
      </c>
      <c r="F185" s="152" t="s">
        <v>10342</v>
      </c>
      <c r="I185" s="153"/>
      <c r="L185" s="33"/>
      <c r="M185" s="154"/>
      <c r="T185" s="57"/>
      <c r="AT185" s="17" t="s">
        <v>316</v>
      </c>
      <c r="AU185" s="17" t="s">
        <v>88</v>
      </c>
    </row>
    <row r="186" spans="2:65" s="1" customFormat="1" ht="16.5" customHeight="1" x14ac:dyDescent="0.2">
      <c r="B186" s="137"/>
      <c r="C186" s="138" t="s">
        <v>429</v>
      </c>
      <c r="D186" s="138" t="s">
        <v>311</v>
      </c>
      <c r="E186" s="139" t="s">
        <v>10343</v>
      </c>
      <c r="F186" s="140" t="s">
        <v>10344</v>
      </c>
      <c r="G186" s="141" t="s">
        <v>434</v>
      </c>
      <c r="H186" s="142">
        <v>21</v>
      </c>
      <c r="I186" s="143"/>
      <c r="J186" s="144">
        <f>ROUND(I186*H186,2)</f>
        <v>0</v>
      </c>
      <c r="K186" s="140" t="s">
        <v>366</v>
      </c>
      <c r="L186" s="33"/>
      <c r="M186" s="145" t="s">
        <v>1</v>
      </c>
      <c r="N186" s="146" t="s">
        <v>46</v>
      </c>
      <c r="P186" s="147">
        <f>O186*H186</f>
        <v>0</v>
      </c>
      <c r="Q186" s="147">
        <v>0</v>
      </c>
      <c r="R186" s="147">
        <f>Q186*H186</f>
        <v>0</v>
      </c>
      <c r="S186" s="147">
        <v>0</v>
      </c>
      <c r="T186" s="148">
        <f>S186*H186</f>
        <v>0</v>
      </c>
      <c r="AR186" s="149" t="s">
        <v>120</v>
      </c>
      <c r="AT186" s="149" t="s">
        <v>311</v>
      </c>
      <c r="AU186" s="149" t="s">
        <v>88</v>
      </c>
      <c r="AY186" s="17" t="s">
        <v>309</v>
      </c>
      <c r="BE186" s="150">
        <f>IF(N186="základní",J186,0)</f>
        <v>0</v>
      </c>
      <c r="BF186" s="150">
        <f>IF(N186="snížená",J186,0)</f>
        <v>0</v>
      </c>
      <c r="BG186" s="150">
        <f>IF(N186="zákl. přenesená",J186,0)</f>
        <v>0</v>
      </c>
      <c r="BH186" s="150">
        <f>IF(N186="sníž. přenesená",J186,0)</f>
        <v>0</v>
      </c>
      <c r="BI186" s="150">
        <f>IF(N186="nulová",J186,0)</f>
        <v>0</v>
      </c>
      <c r="BJ186" s="17" t="s">
        <v>88</v>
      </c>
      <c r="BK186" s="150">
        <f>ROUND(I186*H186,2)</f>
        <v>0</v>
      </c>
      <c r="BL186" s="17" t="s">
        <v>120</v>
      </c>
      <c r="BM186" s="149" t="s">
        <v>553</v>
      </c>
    </row>
    <row r="187" spans="2:65" s="1" customFormat="1" ht="16.5" customHeight="1" x14ac:dyDescent="0.2">
      <c r="B187" s="137"/>
      <c r="C187" s="138" t="s">
        <v>554</v>
      </c>
      <c r="D187" s="138" t="s">
        <v>311</v>
      </c>
      <c r="E187" s="139" t="s">
        <v>10345</v>
      </c>
      <c r="F187" s="140" t="s">
        <v>10346</v>
      </c>
      <c r="G187" s="141" t="s">
        <v>391</v>
      </c>
      <c r="H187" s="142">
        <v>46.52</v>
      </c>
      <c r="I187" s="143"/>
      <c r="J187" s="144">
        <f>ROUND(I187*H187,2)</f>
        <v>0</v>
      </c>
      <c r="K187" s="140" t="s">
        <v>315</v>
      </c>
      <c r="L187" s="33"/>
      <c r="M187" s="145" t="s">
        <v>1</v>
      </c>
      <c r="N187" s="146" t="s">
        <v>46</v>
      </c>
      <c r="P187" s="147">
        <f>O187*H187</f>
        <v>0</v>
      </c>
      <c r="Q187" s="147">
        <v>0</v>
      </c>
      <c r="R187" s="147">
        <f>Q187*H187</f>
        <v>0</v>
      </c>
      <c r="S187" s="147">
        <v>0</v>
      </c>
      <c r="T187" s="148">
        <f>S187*H187</f>
        <v>0</v>
      </c>
      <c r="AR187" s="149" t="s">
        <v>120</v>
      </c>
      <c r="AT187" s="149" t="s">
        <v>311</v>
      </c>
      <c r="AU187" s="149" t="s">
        <v>88</v>
      </c>
      <c r="AY187" s="17" t="s">
        <v>309</v>
      </c>
      <c r="BE187" s="150">
        <f>IF(N187="základní",J187,0)</f>
        <v>0</v>
      </c>
      <c r="BF187" s="150">
        <f>IF(N187="snížená",J187,0)</f>
        <v>0</v>
      </c>
      <c r="BG187" s="150">
        <f>IF(N187="zákl. přenesená",J187,0)</f>
        <v>0</v>
      </c>
      <c r="BH187" s="150">
        <f>IF(N187="sníž. přenesená",J187,0)</f>
        <v>0</v>
      </c>
      <c r="BI187" s="150">
        <f>IF(N187="nulová",J187,0)</f>
        <v>0</v>
      </c>
      <c r="BJ187" s="17" t="s">
        <v>88</v>
      </c>
      <c r="BK187" s="150">
        <f>ROUND(I187*H187,2)</f>
        <v>0</v>
      </c>
      <c r="BL187" s="17" t="s">
        <v>120</v>
      </c>
      <c r="BM187" s="149" t="s">
        <v>557</v>
      </c>
    </row>
    <row r="188" spans="2:65" s="1" customFormat="1" x14ac:dyDescent="0.2">
      <c r="B188" s="33"/>
      <c r="D188" s="151" t="s">
        <v>316</v>
      </c>
      <c r="F188" s="152" t="s">
        <v>10347</v>
      </c>
      <c r="I188" s="153"/>
      <c r="L188" s="33"/>
      <c r="M188" s="154"/>
      <c r="T188" s="57"/>
      <c r="AT188" s="17" t="s">
        <v>316</v>
      </c>
      <c r="AU188" s="17" t="s">
        <v>88</v>
      </c>
    </row>
    <row r="189" spans="2:65" s="11" customFormat="1" ht="25.9" customHeight="1" x14ac:dyDescent="0.2">
      <c r="B189" s="125"/>
      <c r="D189" s="126" t="s">
        <v>80</v>
      </c>
      <c r="E189" s="127" t="s">
        <v>90</v>
      </c>
      <c r="F189" s="127" t="s">
        <v>10348</v>
      </c>
      <c r="I189" s="128"/>
      <c r="J189" s="129">
        <f>BK189</f>
        <v>0</v>
      </c>
      <c r="L189" s="125"/>
      <c r="M189" s="130"/>
      <c r="P189" s="131">
        <f>SUM(P190:P236)</f>
        <v>0</v>
      </c>
      <c r="R189" s="131">
        <f>SUM(R190:R236)</f>
        <v>0</v>
      </c>
      <c r="T189" s="132">
        <f>SUM(T190:T236)</f>
        <v>0</v>
      </c>
      <c r="AR189" s="126" t="s">
        <v>88</v>
      </c>
      <c r="AT189" s="133" t="s">
        <v>80</v>
      </c>
      <c r="AU189" s="133" t="s">
        <v>81</v>
      </c>
      <c r="AY189" s="126" t="s">
        <v>309</v>
      </c>
      <c r="BK189" s="134">
        <f>SUM(BK190:BK236)</f>
        <v>0</v>
      </c>
    </row>
    <row r="190" spans="2:65" s="1" customFormat="1" ht="16.5" customHeight="1" x14ac:dyDescent="0.2">
      <c r="B190" s="137"/>
      <c r="C190" s="138" t="s">
        <v>435</v>
      </c>
      <c r="D190" s="138" t="s">
        <v>311</v>
      </c>
      <c r="E190" s="139" t="s">
        <v>10229</v>
      </c>
      <c r="F190" s="140" t="s">
        <v>10230</v>
      </c>
      <c r="G190" s="141" t="s">
        <v>434</v>
      </c>
      <c r="H190" s="142">
        <v>29.6</v>
      </c>
      <c r="I190" s="143"/>
      <c r="J190" s="144">
        <f>ROUND(I190*H190,2)</f>
        <v>0</v>
      </c>
      <c r="K190" s="140" t="s">
        <v>315</v>
      </c>
      <c r="L190" s="33"/>
      <c r="M190" s="145" t="s">
        <v>1</v>
      </c>
      <c r="N190" s="146" t="s">
        <v>46</v>
      </c>
      <c r="P190" s="147">
        <f>O190*H190</f>
        <v>0</v>
      </c>
      <c r="Q190" s="147">
        <v>0</v>
      </c>
      <c r="R190" s="147">
        <f>Q190*H190</f>
        <v>0</v>
      </c>
      <c r="S190" s="147">
        <v>0</v>
      </c>
      <c r="T190" s="148">
        <f>S190*H190</f>
        <v>0</v>
      </c>
      <c r="AR190" s="149" t="s">
        <v>120</v>
      </c>
      <c r="AT190" s="149" t="s">
        <v>311</v>
      </c>
      <c r="AU190" s="149" t="s">
        <v>88</v>
      </c>
      <c r="AY190" s="17" t="s">
        <v>309</v>
      </c>
      <c r="BE190" s="150">
        <f>IF(N190="základní",J190,0)</f>
        <v>0</v>
      </c>
      <c r="BF190" s="150">
        <f>IF(N190="snížená",J190,0)</f>
        <v>0</v>
      </c>
      <c r="BG190" s="150">
        <f>IF(N190="zákl. přenesená",J190,0)</f>
        <v>0</v>
      </c>
      <c r="BH190" s="150">
        <f>IF(N190="sníž. přenesená",J190,0)</f>
        <v>0</v>
      </c>
      <c r="BI190" s="150">
        <f>IF(N190="nulová",J190,0)</f>
        <v>0</v>
      </c>
      <c r="BJ190" s="17" t="s">
        <v>88</v>
      </c>
      <c r="BK190" s="150">
        <f>ROUND(I190*H190,2)</f>
        <v>0</v>
      </c>
      <c r="BL190" s="17" t="s">
        <v>120</v>
      </c>
      <c r="BM190" s="149" t="s">
        <v>560</v>
      </c>
    </row>
    <row r="191" spans="2:65" s="1" customFormat="1" x14ac:dyDescent="0.2">
      <c r="B191" s="33"/>
      <c r="D191" s="151" t="s">
        <v>316</v>
      </c>
      <c r="F191" s="152" t="s">
        <v>10231</v>
      </c>
      <c r="I191" s="153"/>
      <c r="L191" s="33"/>
      <c r="M191" s="154"/>
      <c r="T191" s="57"/>
      <c r="AT191" s="17" t="s">
        <v>316</v>
      </c>
      <c r="AU191" s="17" t="s">
        <v>88</v>
      </c>
    </row>
    <row r="192" spans="2:65" s="1" customFormat="1" ht="16.5" customHeight="1" x14ac:dyDescent="0.2">
      <c r="B192" s="137"/>
      <c r="C192" s="138" t="s">
        <v>561</v>
      </c>
      <c r="D192" s="138" t="s">
        <v>311</v>
      </c>
      <c r="E192" s="139" t="s">
        <v>10232</v>
      </c>
      <c r="F192" s="140" t="s">
        <v>10233</v>
      </c>
      <c r="G192" s="141" t="s">
        <v>434</v>
      </c>
      <c r="H192" s="142">
        <v>35</v>
      </c>
      <c r="I192" s="143"/>
      <c r="J192" s="144">
        <f>ROUND(I192*H192,2)</f>
        <v>0</v>
      </c>
      <c r="K192" s="140" t="s">
        <v>366</v>
      </c>
      <c r="L192" s="33"/>
      <c r="M192" s="145" t="s">
        <v>1</v>
      </c>
      <c r="N192" s="146" t="s">
        <v>46</v>
      </c>
      <c r="P192" s="147">
        <f>O192*H192</f>
        <v>0</v>
      </c>
      <c r="Q192" s="147">
        <v>0</v>
      </c>
      <c r="R192" s="147">
        <f>Q192*H192</f>
        <v>0</v>
      </c>
      <c r="S192" s="147">
        <v>0</v>
      </c>
      <c r="T192" s="148">
        <f>S192*H192</f>
        <v>0</v>
      </c>
      <c r="AR192" s="149" t="s">
        <v>120</v>
      </c>
      <c r="AT192" s="149" t="s">
        <v>311</v>
      </c>
      <c r="AU192" s="149" t="s">
        <v>88</v>
      </c>
      <c r="AY192" s="17" t="s">
        <v>309</v>
      </c>
      <c r="BE192" s="150">
        <f>IF(N192="základní",J192,0)</f>
        <v>0</v>
      </c>
      <c r="BF192" s="150">
        <f>IF(N192="snížená",J192,0)</f>
        <v>0</v>
      </c>
      <c r="BG192" s="150">
        <f>IF(N192="zákl. přenesená",J192,0)</f>
        <v>0</v>
      </c>
      <c r="BH192" s="150">
        <f>IF(N192="sníž. přenesená",J192,0)</f>
        <v>0</v>
      </c>
      <c r="BI192" s="150">
        <f>IF(N192="nulová",J192,0)</f>
        <v>0</v>
      </c>
      <c r="BJ192" s="17" t="s">
        <v>88</v>
      </c>
      <c r="BK192" s="150">
        <f>ROUND(I192*H192,2)</f>
        <v>0</v>
      </c>
      <c r="BL192" s="17" t="s">
        <v>120</v>
      </c>
      <c r="BM192" s="149" t="s">
        <v>564</v>
      </c>
    </row>
    <row r="193" spans="2:65" s="1" customFormat="1" ht="16.5" customHeight="1" x14ac:dyDescent="0.2">
      <c r="B193" s="137"/>
      <c r="C193" s="138" t="s">
        <v>440</v>
      </c>
      <c r="D193" s="138" t="s">
        <v>311</v>
      </c>
      <c r="E193" s="139" t="s">
        <v>10234</v>
      </c>
      <c r="F193" s="140" t="s">
        <v>10235</v>
      </c>
      <c r="G193" s="141" t="s">
        <v>419</v>
      </c>
      <c r="H193" s="142">
        <v>1.4</v>
      </c>
      <c r="I193" s="143"/>
      <c r="J193" s="144">
        <f>ROUND(I193*H193,2)</f>
        <v>0</v>
      </c>
      <c r="K193" s="140" t="s">
        <v>315</v>
      </c>
      <c r="L193" s="33"/>
      <c r="M193" s="145" t="s">
        <v>1</v>
      </c>
      <c r="N193" s="146" t="s">
        <v>46</v>
      </c>
      <c r="P193" s="147">
        <f>O193*H193</f>
        <v>0</v>
      </c>
      <c r="Q193" s="147">
        <v>0</v>
      </c>
      <c r="R193" s="147">
        <f>Q193*H193</f>
        <v>0</v>
      </c>
      <c r="S193" s="147">
        <v>0</v>
      </c>
      <c r="T193" s="148">
        <f>S193*H193</f>
        <v>0</v>
      </c>
      <c r="AR193" s="149" t="s">
        <v>120</v>
      </c>
      <c r="AT193" s="149" t="s">
        <v>311</v>
      </c>
      <c r="AU193" s="149" t="s">
        <v>88</v>
      </c>
      <c r="AY193" s="17" t="s">
        <v>309</v>
      </c>
      <c r="BE193" s="150">
        <f>IF(N193="základní",J193,0)</f>
        <v>0</v>
      </c>
      <c r="BF193" s="150">
        <f>IF(N193="snížená",J193,0)</f>
        <v>0</v>
      </c>
      <c r="BG193" s="150">
        <f>IF(N193="zákl. přenesená",J193,0)</f>
        <v>0</v>
      </c>
      <c r="BH193" s="150">
        <f>IF(N193="sníž. přenesená",J193,0)</f>
        <v>0</v>
      </c>
      <c r="BI193" s="150">
        <f>IF(N193="nulová",J193,0)</f>
        <v>0</v>
      </c>
      <c r="BJ193" s="17" t="s">
        <v>88</v>
      </c>
      <c r="BK193" s="150">
        <f>ROUND(I193*H193,2)</f>
        <v>0</v>
      </c>
      <c r="BL193" s="17" t="s">
        <v>120</v>
      </c>
      <c r="BM193" s="149" t="s">
        <v>567</v>
      </c>
    </row>
    <row r="194" spans="2:65" s="1" customFormat="1" x14ac:dyDescent="0.2">
      <c r="B194" s="33"/>
      <c r="D194" s="151" t="s">
        <v>316</v>
      </c>
      <c r="F194" s="152" t="s">
        <v>10236</v>
      </c>
      <c r="I194" s="153"/>
      <c r="L194" s="33"/>
      <c r="M194" s="154"/>
      <c r="T194" s="57"/>
      <c r="AT194" s="17" t="s">
        <v>316</v>
      </c>
      <c r="AU194" s="17" t="s">
        <v>88</v>
      </c>
    </row>
    <row r="195" spans="2:65" s="1" customFormat="1" ht="16.5" customHeight="1" x14ac:dyDescent="0.2">
      <c r="B195" s="137"/>
      <c r="C195" s="138" t="s">
        <v>568</v>
      </c>
      <c r="D195" s="138" t="s">
        <v>311</v>
      </c>
      <c r="E195" s="139" t="s">
        <v>10237</v>
      </c>
      <c r="F195" s="140" t="s">
        <v>10238</v>
      </c>
      <c r="G195" s="141" t="s">
        <v>391</v>
      </c>
      <c r="H195" s="142">
        <v>2.5270000000000001</v>
      </c>
      <c r="I195" s="143"/>
      <c r="J195" s="144">
        <f>ROUND(I195*H195,2)</f>
        <v>0</v>
      </c>
      <c r="K195" s="140" t="s">
        <v>315</v>
      </c>
      <c r="L195" s="33"/>
      <c r="M195" s="145" t="s">
        <v>1</v>
      </c>
      <c r="N195" s="146" t="s">
        <v>46</v>
      </c>
      <c r="P195" s="147">
        <f>O195*H195</f>
        <v>0</v>
      </c>
      <c r="Q195" s="147">
        <v>0</v>
      </c>
      <c r="R195" s="147">
        <f>Q195*H195</f>
        <v>0</v>
      </c>
      <c r="S195" s="147">
        <v>0</v>
      </c>
      <c r="T195" s="148">
        <f>S195*H195</f>
        <v>0</v>
      </c>
      <c r="AR195" s="149" t="s">
        <v>120</v>
      </c>
      <c r="AT195" s="149" t="s">
        <v>311</v>
      </c>
      <c r="AU195" s="149" t="s">
        <v>88</v>
      </c>
      <c r="AY195" s="17" t="s">
        <v>309</v>
      </c>
      <c r="BE195" s="150">
        <f>IF(N195="základní",J195,0)</f>
        <v>0</v>
      </c>
      <c r="BF195" s="150">
        <f>IF(N195="snížená",J195,0)</f>
        <v>0</v>
      </c>
      <c r="BG195" s="150">
        <f>IF(N195="zákl. přenesená",J195,0)</f>
        <v>0</v>
      </c>
      <c r="BH195" s="150">
        <f>IF(N195="sníž. přenesená",J195,0)</f>
        <v>0</v>
      </c>
      <c r="BI195" s="150">
        <f>IF(N195="nulová",J195,0)</f>
        <v>0</v>
      </c>
      <c r="BJ195" s="17" t="s">
        <v>88</v>
      </c>
      <c r="BK195" s="150">
        <f>ROUND(I195*H195,2)</f>
        <v>0</v>
      </c>
      <c r="BL195" s="17" t="s">
        <v>120</v>
      </c>
      <c r="BM195" s="149" t="s">
        <v>571</v>
      </c>
    </row>
    <row r="196" spans="2:65" s="1" customFormat="1" x14ac:dyDescent="0.2">
      <c r="B196" s="33"/>
      <c r="D196" s="151" t="s">
        <v>316</v>
      </c>
      <c r="F196" s="152" t="s">
        <v>10239</v>
      </c>
      <c r="I196" s="153"/>
      <c r="L196" s="33"/>
      <c r="M196" s="154"/>
      <c r="T196" s="57"/>
      <c r="AT196" s="17" t="s">
        <v>316</v>
      </c>
      <c r="AU196" s="17" t="s">
        <v>88</v>
      </c>
    </row>
    <row r="197" spans="2:65" s="1" customFormat="1" ht="16.5" customHeight="1" x14ac:dyDescent="0.2">
      <c r="B197" s="137"/>
      <c r="C197" s="138" t="s">
        <v>443</v>
      </c>
      <c r="D197" s="138" t="s">
        <v>311</v>
      </c>
      <c r="E197" s="139" t="s">
        <v>10240</v>
      </c>
      <c r="F197" s="140" t="s">
        <v>10241</v>
      </c>
      <c r="G197" s="141" t="s">
        <v>434</v>
      </c>
      <c r="H197" s="142">
        <v>19</v>
      </c>
      <c r="I197" s="143"/>
      <c r="J197" s="144">
        <f>ROUND(I197*H197,2)</f>
        <v>0</v>
      </c>
      <c r="K197" s="140" t="s">
        <v>315</v>
      </c>
      <c r="L197" s="33"/>
      <c r="M197" s="145" t="s">
        <v>1</v>
      </c>
      <c r="N197" s="146" t="s">
        <v>46</v>
      </c>
      <c r="P197" s="147">
        <f>O197*H197</f>
        <v>0</v>
      </c>
      <c r="Q197" s="147">
        <v>0</v>
      </c>
      <c r="R197" s="147">
        <f>Q197*H197</f>
        <v>0</v>
      </c>
      <c r="S197" s="147">
        <v>0</v>
      </c>
      <c r="T197" s="148">
        <f>S197*H197</f>
        <v>0</v>
      </c>
      <c r="AR197" s="149" t="s">
        <v>120</v>
      </c>
      <c r="AT197" s="149" t="s">
        <v>311</v>
      </c>
      <c r="AU197" s="149" t="s">
        <v>88</v>
      </c>
      <c r="AY197" s="17" t="s">
        <v>309</v>
      </c>
      <c r="BE197" s="150">
        <f>IF(N197="základní",J197,0)</f>
        <v>0</v>
      </c>
      <c r="BF197" s="150">
        <f>IF(N197="snížená",J197,0)</f>
        <v>0</v>
      </c>
      <c r="BG197" s="150">
        <f>IF(N197="zákl. přenesená",J197,0)</f>
        <v>0</v>
      </c>
      <c r="BH197" s="150">
        <f>IF(N197="sníž. přenesená",J197,0)</f>
        <v>0</v>
      </c>
      <c r="BI197" s="150">
        <f>IF(N197="nulová",J197,0)</f>
        <v>0</v>
      </c>
      <c r="BJ197" s="17" t="s">
        <v>88</v>
      </c>
      <c r="BK197" s="150">
        <f>ROUND(I197*H197,2)</f>
        <v>0</v>
      </c>
      <c r="BL197" s="17" t="s">
        <v>120</v>
      </c>
      <c r="BM197" s="149" t="s">
        <v>574</v>
      </c>
    </row>
    <row r="198" spans="2:65" s="1" customFormat="1" x14ac:dyDescent="0.2">
      <c r="B198" s="33"/>
      <c r="D198" s="151" t="s">
        <v>316</v>
      </c>
      <c r="F198" s="152" t="s">
        <v>10242</v>
      </c>
      <c r="I198" s="153"/>
      <c r="L198" s="33"/>
      <c r="M198" s="154"/>
      <c r="T198" s="57"/>
      <c r="AT198" s="17" t="s">
        <v>316</v>
      </c>
      <c r="AU198" s="17" t="s">
        <v>88</v>
      </c>
    </row>
    <row r="199" spans="2:65" s="1" customFormat="1" ht="16.5" customHeight="1" x14ac:dyDescent="0.2">
      <c r="B199" s="137"/>
      <c r="C199" s="138" t="s">
        <v>578</v>
      </c>
      <c r="D199" s="138" t="s">
        <v>311</v>
      </c>
      <c r="E199" s="139" t="s">
        <v>10243</v>
      </c>
      <c r="F199" s="140" t="s">
        <v>10244</v>
      </c>
      <c r="G199" s="141" t="s">
        <v>360</v>
      </c>
      <c r="H199" s="142">
        <v>3.8</v>
      </c>
      <c r="I199" s="143"/>
      <c r="J199" s="144">
        <f>ROUND(I199*H199,2)</f>
        <v>0</v>
      </c>
      <c r="K199" s="140" t="s">
        <v>315</v>
      </c>
      <c r="L199" s="33"/>
      <c r="M199" s="145" t="s">
        <v>1</v>
      </c>
      <c r="N199" s="146" t="s">
        <v>46</v>
      </c>
      <c r="P199" s="147">
        <f>O199*H199</f>
        <v>0</v>
      </c>
      <c r="Q199" s="147">
        <v>0</v>
      </c>
      <c r="R199" s="147">
        <f>Q199*H199</f>
        <v>0</v>
      </c>
      <c r="S199" s="147">
        <v>0</v>
      </c>
      <c r="T199" s="148">
        <f>S199*H199</f>
        <v>0</v>
      </c>
      <c r="AR199" s="149" t="s">
        <v>120</v>
      </c>
      <c r="AT199" s="149" t="s">
        <v>311</v>
      </c>
      <c r="AU199" s="149" t="s">
        <v>88</v>
      </c>
      <c r="AY199" s="17" t="s">
        <v>309</v>
      </c>
      <c r="BE199" s="150">
        <f>IF(N199="základní",J199,0)</f>
        <v>0</v>
      </c>
      <c r="BF199" s="150">
        <f>IF(N199="snížená",J199,0)</f>
        <v>0</v>
      </c>
      <c r="BG199" s="150">
        <f>IF(N199="zákl. přenesená",J199,0)</f>
        <v>0</v>
      </c>
      <c r="BH199" s="150">
        <f>IF(N199="sníž. přenesená",J199,0)</f>
        <v>0</v>
      </c>
      <c r="BI199" s="150">
        <f>IF(N199="nulová",J199,0)</f>
        <v>0</v>
      </c>
      <c r="BJ199" s="17" t="s">
        <v>88</v>
      </c>
      <c r="BK199" s="150">
        <f>ROUND(I199*H199,2)</f>
        <v>0</v>
      </c>
      <c r="BL199" s="17" t="s">
        <v>120</v>
      </c>
      <c r="BM199" s="149" t="s">
        <v>581</v>
      </c>
    </row>
    <row r="200" spans="2:65" s="1" customFormat="1" x14ac:dyDescent="0.2">
      <c r="B200" s="33"/>
      <c r="D200" s="151" t="s">
        <v>316</v>
      </c>
      <c r="F200" s="152" t="s">
        <v>10245</v>
      </c>
      <c r="I200" s="153"/>
      <c r="L200" s="33"/>
      <c r="M200" s="154"/>
      <c r="T200" s="57"/>
      <c r="AT200" s="17" t="s">
        <v>316</v>
      </c>
      <c r="AU200" s="17" t="s">
        <v>88</v>
      </c>
    </row>
    <row r="201" spans="2:65" s="1" customFormat="1" ht="21.75" customHeight="1" x14ac:dyDescent="0.2">
      <c r="B201" s="137"/>
      <c r="C201" s="138" t="s">
        <v>447</v>
      </c>
      <c r="D201" s="138" t="s">
        <v>311</v>
      </c>
      <c r="E201" s="139" t="s">
        <v>10252</v>
      </c>
      <c r="F201" s="140" t="s">
        <v>10253</v>
      </c>
      <c r="G201" s="141" t="s">
        <v>360</v>
      </c>
      <c r="H201" s="142">
        <v>25</v>
      </c>
      <c r="I201" s="143"/>
      <c r="J201" s="144">
        <f>ROUND(I201*H201,2)</f>
        <v>0</v>
      </c>
      <c r="K201" s="140" t="s">
        <v>315</v>
      </c>
      <c r="L201" s="33"/>
      <c r="M201" s="145" t="s">
        <v>1</v>
      </c>
      <c r="N201" s="146" t="s">
        <v>46</v>
      </c>
      <c r="P201" s="147">
        <f>O201*H201</f>
        <v>0</v>
      </c>
      <c r="Q201" s="147">
        <v>0</v>
      </c>
      <c r="R201" s="147">
        <f>Q201*H201</f>
        <v>0</v>
      </c>
      <c r="S201" s="147">
        <v>0</v>
      </c>
      <c r="T201" s="148">
        <f>S201*H201</f>
        <v>0</v>
      </c>
      <c r="AR201" s="149" t="s">
        <v>120</v>
      </c>
      <c r="AT201" s="149" t="s">
        <v>311</v>
      </c>
      <c r="AU201" s="149" t="s">
        <v>88</v>
      </c>
      <c r="AY201" s="17" t="s">
        <v>309</v>
      </c>
      <c r="BE201" s="150">
        <f>IF(N201="základní",J201,0)</f>
        <v>0</v>
      </c>
      <c r="BF201" s="150">
        <f>IF(N201="snížená",J201,0)</f>
        <v>0</v>
      </c>
      <c r="BG201" s="150">
        <f>IF(N201="zákl. přenesená",J201,0)</f>
        <v>0</v>
      </c>
      <c r="BH201" s="150">
        <f>IF(N201="sníž. přenesená",J201,0)</f>
        <v>0</v>
      </c>
      <c r="BI201" s="150">
        <f>IF(N201="nulová",J201,0)</f>
        <v>0</v>
      </c>
      <c r="BJ201" s="17" t="s">
        <v>88</v>
      </c>
      <c r="BK201" s="150">
        <f>ROUND(I201*H201,2)</f>
        <v>0</v>
      </c>
      <c r="BL201" s="17" t="s">
        <v>120</v>
      </c>
      <c r="BM201" s="149" t="s">
        <v>585</v>
      </c>
    </row>
    <row r="202" spans="2:65" s="1" customFormat="1" x14ac:dyDescent="0.2">
      <c r="B202" s="33"/>
      <c r="D202" s="151" t="s">
        <v>316</v>
      </c>
      <c r="F202" s="152" t="s">
        <v>10254</v>
      </c>
      <c r="I202" s="153"/>
      <c r="L202" s="33"/>
      <c r="M202" s="154"/>
      <c r="T202" s="57"/>
      <c r="AT202" s="17" t="s">
        <v>316</v>
      </c>
      <c r="AU202" s="17" t="s">
        <v>88</v>
      </c>
    </row>
    <row r="203" spans="2:65" s="1" customFormat="1" ht="16.5" customHeight="1" x14ac:dyDescent="0.2">
      <c r="B203" s="137"/>
      <c r="C203" s="138" t="s">
        <v>587</v>
      </c>
      <c r="D203" s="138" t="s">
        <v>311</v>
      </c>
      <c r="E203" s="139" t="s">
        <v>10255</v>
      </c>
      <c r="F203" s="140" t="s">
        <v>10256</v>
      </c>
      <c r="G203" s="141" t="s">
        <v>314</v>
      </c>
      <c r="H203" s="142">
        <v>1</v>
      </c>
      <c r="I203" s="143"/>
      <c r="J203" s="144">
        <f>ROUND(I203*H203,2)</f>
        <v>0</v>
      </c>
      <c r="K203" s="140" t="s">
        <v>315</v>
      </c>
      <c r="L203" s="33"/>
      <c r="M203" s="145" t="s">
        <v>1</v>
      </c>
      <c r="N203" s="146" t="s">
        <v>46</v>
      </c>
      <c r="P203" s="147">
        <f>O203*H203</f>
        <v>0</v>
      </c>
      <c r="Q203" s="147">
        <v>0</v>
      </c>
      <c r="R203" s="147">
        <f>Q203*H203</f>
        <v>0</v>
      </c>
      <c r="S203" s="147">
        <v>0</v>
      </c>
      <c r="T203" s="148">
        <f>S203*H203</f>
        <v>0</v>
      </c>
      <c r="AR203" s="149" t="s">
        <v>120</v>
      </c>
      <c r="AT203" s="149" t="s">
        <v>311</v>
      </c>
      <c r="AU203" s="149" t="s">
        <v>88</v>
      </c>
      <c r="AY203" s="17" t="s">
        <v>309</v>
      </c>
      <c r="BE203" s="150">
        <f>IF(N203="základní",J203,0)</f>
        <v>0</v>
      </c>
      <c r="BF203" s="150">
        <f>IF(N203="snížená",J203,0)</f>
        <v>0</v>
      </c>
      <c r="BG203" s="150">
        <f>IF(N203="zákl. přenesená",J203,0)</f>
        <v>0</v>
      </c>
      <c r="BH203" s="150">
        <f>IF(N203="sníž. přenesená",J203,0)</f>
        <v>0</v>
      </c>
      <c r="BI203" s="150">
        <f>IF(N203="nulová",J203,0)</f>
        <v>0</v>
      </c>
      <c r="BJ203" s="17" t="s">
        <v>88</v>
      </c>
      <c r="BK203" s="150">
        <f>ROUND(I203*H203,2)</f>
        <v>0</v>
      </c>
      <c r="BL203" s="17" t="s">
        <v>120</v>
      </c>
      <c r="BM203" s="149" t="s">
        <v>590</v>
      </c>
    </row>
    <row r="204" spans="2:65" s="1" customFormat="1" x14ac:dyDescent="0.2">
      <c r="B204" s="33"/>
      <c r="D204" s="151" t="s">
        <v>316</v>
      </c>
      <c r="F204" s="152" t="s">
        <v>10257</v>
      </c>
      <c r="I204" s="153"/>
      <c r="L204" s="33"/>
      <c r="M204" s="154"/>
      <c r="T204" s="57"/>
      <c r="AT204" s="17" t="s">
        <v>316</v>
      </c>
      <c r="AU204" s="17" t="s">
        <v>88</v>
      </c>
    </row>
    <row r="205" spans="2:65" s="1" customFormat="1" ht="24.2" customHeight="1" x14ac:dyDescent="0.2">
      <c r="B205" s="137"/>
      <c r="C205" s="138" t="s">
        <v>452</v>
      </c>
      <c r="D205" s="138" t="s">
        <v>311</v>
      </c>
      <c r="E205" s="139" t="s">
        <v>10258</v>
      </c>
      <c r="F205" s="140" t="s">
        <v>10259</v>
      </c>
      <c r="G205" s="141" t="s">
        <v>314</v>
      </c>
      <c r="H205" s="142">
        <v>1</v>
      </c>
      <c r="I205" s="143"/>
      <c r="J205" s="144">
        <f>ROUND(I205*H205,2)</f>
        <v>0</v>
      </c>
      <c r="K205" s="140" t="s">
        <v>315</v>
      </c>
      <c r="L205" s="33"/>
      <c r="M205" s="145" t="s">
        <v>1</v>
      </c>
      <c r="N205" s="146" t="s">
        <v>46</v>
      </c>
      <c r="P205" s="147">
        <f>O205*H205</f>
        <v>0</v>
      </c>
      <c r="Q205" s="147">
        <v>0</v>
      </c>
      <c r="R205" s="147">
        <f>Q205*H205</f>
        <v>0</v>
      </c>
      <c r="S205" s="147">
        <v>0</v>
      </c>
      <c r="T205" s="148">
        <f>S205*H205</f>
        <v>0</v>
      </c>
      <c r="AR205" s="149" t="s">
        <v>120</v>
      </c>
      <c r="AT205" s="149" t="s">
        <v>311</v>
      </c>
      <c r="AU205" s="149" t="s">
        <v>88</v>
      </c>
      <c r="AY205" s="17" t="s">
        <v>309</v>
      </c>
      <c r="BE205" s="150">
        <f>IF(N205="základní",J205,0)</f>
        <v>0</v>
      </c>
      <c r="BF205" s="150">
        <f>IF(N205="snížená",J205,0)</f>
        <v>0</v>
      </c>
      <c r="BG205" s="150">
        <f>IF(N205="zákl. přenesená",J205,0)</f>
        <v>0</v>
      </c>
      <c r="BH205" s="150">
        <f>IF(N205="sníž. přenesená",J205,0)</f>
        <v>0</v>
      </c>
      <c r="BI205" s="150">
        <f>IF(N205="nulová",J205,0)</f>
        <v>0</v>
      </c>
      <c r="BJ205" s="17" t="s">
        <v>88</v>
      </c>
      <c r="BK205" s="150">
        <f>ROUND(I205*H205,2)</f>
        <v>0</v>
      </c>
      <c r="BL205" s="17" t="s">
        <v>120</v>
      </c>
      <c r="BM205" s="149" t="s">
        <v>1281</v>
      </c>
    </row>
    <row r="206" spans="2:65" s="1" customFormat="1" x14ac:dyDescent="0.2">
      <c r="B206" s="33"/>
      <c r="D206" s="151" t="s">
        <v>316</v>
      </c>
      <c r="F206" s="152" t="s">
        <v>10260</v>
      </c>
      <c r="I206" s="153"/>
      <c r="L206" s="33"/>
      <c r="M206" s="154"/>
      <c r="T206" s="57"/>
      <c r="AT206" s="17" t="s">
        <v>316</v>
      </c>
      <c r="AU206" s="17" t="s">
        <v>88</v>
      </c>
    </row>
    <row r="207" spans="2:65" s="1" customFormat="1" ht="24.2" customHeight="1" x14ac:dyDescent="0.2">
      <c r="B207" s="137"/>
      <c r="C207" s="138" t="s">
        <v>896</v>
      </c>
      <c r="D207" s="138" t="s">
        <v>311</v>
      </c>
      <c r="E207" s="139" t="s">
        <v>10261</v>
      </c>
      <c r="F207" s="140" t="s">
        <v>10262</v>
      </c>
      <c r="G207" s="141" t="s">
        <v>314</v>
      </c>
      <c r="H207" s="142">
        <v>241</v>
      </c>
      <c r="I207" s="143"/>
      <c r="J207" s="144">
        <f>ROUND(I207*H207,2)</f>
        <v>0</v>
      </c>
      <c r="K207" s="140" t="s">
        <v>315</v>
      </c>
      <c r="L207" s="33"/>
      <c r="M207" s="145" t="s">
        <v>1</v>
      </c>
      <c r="N207" s="146" t="s">
        <v>46</v>
      </c>
      <c r="P207" s="147">
        <f>O207*H207</f>
        <v>0</v>
      </c>
      <c r="Q207" s="147">
        <v>0</v>
      </c>
      <c r="R207" s="147">
        <f>Q207*H207</f>
        <v>0</v>
      </c>
      <c r="S207" s="147">
        <v>0</v>
      </c>
      <c r="T207" s="148">
        <f>S207*H207</f>
        <v>0</v>
      </c>
      <c r="AR207" s="149" t="s">
        <v>120</v>
      </c>
      <c r="AT207" s="149" t="s">
        <v>311</v>
      </c>
      <c r="AU207" s="149" t="s">
        <v>88</v>
      </c>
      <c r="AY207" s="17" t="s">
        <v>309</v>
      </c>
      <c r="BE207" s="150">
        <f>IF(N207="základní",J207,0)</f>
        <v>0</v>
      </c>
      <c r="BF207" s="150">
        <f>IF(N207="snížená",J207,0)</f>
        <v>0</v>
      </c>
      <c r="BG207" s="150">
        <f>IF(N207="zákl. přenesená",J207,0)</f>
        <v>0</v>
      </c>
      <c r="BH207" s="150">
        <f>IF(N207="sníž. přenesená",J207,0)</f>
        <v>0</v>
      </c>
      <c r="BI207" s="150">
        <f>IF(N207="nulová",J207,0)</f>
        <v>0</v>
      </c>
      <c r="BJ207" s="17" t="s">
        <v>88</v>
      </c>
      <c r="BK207" s="150">
        <f>ROUND(I207*H207,2)</f>
        <v>0</v>
      </c>
      <c r="BL207" s="17" t="s">
        <v>120</v>
      </c>
      <c r="BM207" s="149" t="s">
        <v>1287</v>
      </c>
    </row>
    <row r="208" spans="2:65" s="1" customFormat="1" x14ac:dyDescent="0.2">
      <c r="B208" s="33"/>
      <c r="D208" s="151" t="s">
        <v>316</v>
      </c>
      <c r="F208" s="152" t="s">
        <v>10263</v>
      </c>
      <c r="I208" s="153"/>
      <c r="L208" s="33"/>
      <c r="M208" s="154"/>
      <c r="T208" s="57"/>
      <c r="AT208" s="17" t="s">
        <v>316</v>
      </c>
      <c r="AU208" s="17" t="s">
        <v>88</v>
      </c>
    </row>
    <row r="209" spans="2:65" s="1" customFormat="1" ht="16.5" customHeight="1" x14ac:dyDescent="0.2">
      <c r="B209" s="137"/>
      <c r="C209" s="138" t="s">
        <v>461</v>
      </c>
      <c r="D209" s="138" t="s">
        <v>311</v>
      </c>
      <c r="E209" s="139" t="s">
        <v>10264</v>
      </c>
      <c r="F209" s="140" t="s">
        <v>10265</v>
      </c>
      <c r="G209" s="141" t="s">
        <v>360</v>
      </c>
      <c r="H209" s="142">
        <v>25</v>
      </c>
      <c r="I209" s="143"/>
      <c r="J209" s="144">
        <f>ROUND(I209*H209,2)</f>
        <v>0</v>
      </c>
      <c r="K209" s="140" t="s">
        <v>315</v>
      </c>
      <c r="L209" s="33"/>
      <c r="M209" s="145" t="s">
        <v>1</v>
      </c>
      <c r="N209" s="146" t="s">
        <v>46</v>
      </c>
      <c r="P209" s="147">
        <f>O209*H209</f>
        <v>0</v>
      </c>
      <c r="Q209" s="147">
        <v>0</v>
      </c>
      <c r="R209" s="147">
        <f>Q209*H209</f>
        <v>0</v>
      </c>
      <c r="S209" s="147">
        <v>0</v>
      </c>
      <c r="T209" s="148">
        <f>S209*H209</f>
        <v>0</v>
      </c>
      <c r="AR209" s="149" t="s">
        <v>120</v>
      </c>
      <c r="AT209" s="149" t="s">
        <v>311</v>
      </c>
      <c r="AU209" s="149" t="s">
        <v>88</v>
      </c>
      <c r="AY209" s="17" t="s">
        <v>309</v>
      </c>
      <c r="BE209" s="150">
        <f>IF(N209="základní",J209,0)</f>
        <v>0</v>
      </c>
      <c r="BF209" s="150">
        <f>IF(N209="snížená",J209,0)</f>
        <v>0</v>
      </c>
      <c r="BG209" s="150">
        <f>IF(N209="zákl. přenesená",J209,0)</f>
        <v>0</v>
      </c>
      <c r="BH209" s="150">
        <f>IF(N209="sníž. přenesená",J209,0)</f>
        <v>0</v>
      </c>
      <c r="BI209" s="150">
        <f>IF(N209="nulová",J209,0)</f>
        <v>0</v>
      </c>
      <c r="BJ209" s="17" t="s">
        <v>88</v>
      </c>
      <c r="BK209" s="150">
        <f>ROUND(I209*H209,2)</f>
        <v>0</v>
      </c>
      <c r="BL209" s="17" t="s">
        <v>120</v>
      </c>
      <c r="BM209" s="149" t="s">
        <v>1298</v>
      </c>
    </row>
    <row r="210" spans="2:65" s="1" customFormat="1" x14ac:dyDescent="0.2">
      <c r="B210" s="33"/>
      <c r="D210" s="151" t="s">
        <v>316</v>
      </c>
      <c r="F210" s="152" t="s">
        <v>10266</v>
      </c>
      <c r="I210" s="153"/>
      <c r="L210" s="33"/>
      <c r="M210" s="154"/>
      <c r="T210" s="57"/>
      <c r="AT210" s="17" t="s">
        <v>316</v>
      </c>
      <c r="AU210" s="17" t="s">
        <v>88</v>
      </c>
    </row>
    <row r="211" spans="2:65" s="1" customFormat="1" ht="16.5" customHeight="1" x14ac:dyDescent="0.2">
      <c r="B211" s="137"/>
      <c r="C211" s="138" t="s">
        <v>909</v>
      </c>
      <c r="D211" s="138" t="s">
        <v>311</v>
      </c>
      <c r="E211" s="139" t="s">
        <v>10267</v>
      </c>
      <c r="F211" s="140" t="s">
        <v>10268</v>
      </c>
      <c r="G211" s="141" t="s">
        <v>314</v>
      </c>
      <c r="H211" s="142">
        <v>14</v>
      </c>
      <c r="I211" s="143"/>
      <c r="J211" s="144">
        <f>ROUND(I211*H211,2)</f>
        <v>0</v>
      </c>
      <c r="K211" s="140" t="s">
        <v>315</v>
      </c>
      <c r="L211" s="33"/>
      <c r="M211" s="145" t="s">
        <v>1</v>
      </c>
      <c r="N211" s="146" t="s">
        <v>46</v>
      </c>
      <c r="P211" s="147">
        <f>O211*H211</f>
        <v>0</v>
      </c>
      <c r="Q211" s="147">
        <v>0</v>
      </c>
      <c r="R211" s="147">
        <f>Q211*H211</f>
        <v>0</v>
      </c>
      <c r="S211" s="147">
        <v>0</v>
      </c>
      <c r="T211" s="148">
        <f>S211*H211</f>
        <v>0</v>
      </c>
      <c r="AR211" s="149" t="s">
        <v>120</v>
      </c>
      <c r="AT211" s="149" t="s">
        <v>311</v>
      </c>
      <c r="AU211" s="149" t="s">
        <v>88</v>
      </c>
      <c r="AY211" s="17" t="s">
        <v>309</v>
      </c>
      <c r="BE211" s="150">
        <f>IF(N211="základní",J211,0)</f>
        <v>0</v>
      </c>
      <c r="BF211" s="150">
        <f>IF(N211="snížená",J211,0)</f>
        <v>0</v>
      </c>
      <c r="BG211" s="150">
        <f>IF(N211="zákl. přenesená",J211,0)</f>
        <v>0</v>
      </c>
      <c r="BH211" s="150">
        <f>IF(N211="sníž. přenesená",J211,0)</f>
        <v>0</v>
      </c>
      <c r="BI211" s="150">
        <f>IF(N211="nulová",J211,0)</f>
        <v>0</v>
      </c>
      <c r="BJ211" s="17" t="s">
        <v>88</v>
      </c>
      <c r="BK211" s="150">
        <f>ROUND(I211*H211,2)</f>
        <v>0</v>
      </c>
      <c r="BL211" s="17" t="s">
        <v>120</v>
      </c>
      <c r="BM211" s="149" t="s">
        <v>1314</v>
      </c>
    </row>
    <row r="212" spans="2:65" s="1" customFormat="1" x14ac:dyDescent="0.2">
      <c r="B212" s="33"/>
      <c r="D212" s="151" t="s">
        <v>316</v>
      </c>
      <c r="F212" s="152" t="s">
        <v>10269</v>
      </c>
      <c r="I212" s="153"/>
      <c r="L212" s="33"/>
      <c r="M212" s="154"/>
      <c r="T212" s="57"/>
      <c r="AT212" s="17" t="s">
        <v>316</v>
      </c>
      <c r="AU212" s="17" t="s">
        <v>88</v>
      </c>
    </row>
    <row r="213" spans="2:65" s="1" customFormat="1" ht="16.5" customHeight="1" x14ac:dyDescent="0.2">
      <c r="B213" s="137"/>
      <c r="C213" s="138" t="s">
        <v>468</v>
      </c>
      <c r="D213" s="138" t="s">
        <v>311</v>
      </c>
      <c r="E213" s="139" t="s">
        <v>10349</v>
      </c>
      <c r="F213" s="140" t="s">
        <v>10350</v>
      </c>
      <c r="G213" s="141" t="s">
        <v>314</v>
      </c>
      <c r="H213" s="142">
        <v>9</v>
      </c>
      <c r="I213" s="143"/>
      <c r="J213" s="144">
        <f t="shared" ref="J213:J227" si="10">ROUND(I213*H213,2)</f>
        <v>0</v>
      </c>
      <c r="K213" s="140" t="s">
        <v>366</v>
      </c>
      <c r="L213" s="33"/>
      <c r="M213" s="145" t="s">
        <v>1</v>
      </c>
      <c r="N213" s="146" t="s">
        <v>46</v>
      </c>
      <c r="P213" s="147">
        <f t="shared" ref="P213:P227" si="11">O213*H213</f>
        <v>0</v>
      </c>
      <c r="Q213" s="147">
        <v>0</v>
      </c>
      <c r="R213" s="147">
        <f t="shared" ref="R213:R227" si="12">Q213*H213</f>
        <v>0</v>
      </c>
      <c r="S213" s="147">
        <v>0</v>
      </c>
      <c r="T213" s="148">
        <f t="shared" ref="T213:T227" si="13">S213*H213</f>
        <v>0</v>
      </c>
      <c r="AR213" s="149" t="s">
        <v>120</v>
      </c>
      <c r="AT213" s="149" t="s">
        <v>311</v>
      </c>
      <c r="AU213" s="149" t="s">
        <v>88</v>
      </c>
      <c r="AY213" s="17" t="s">
        <v>309</v>
      </c>
      <c r="BE213" s="150">
        <f t="shared" ref="BE213:BE227" si="14">IF(N213="základní",J213,0)</f>
        <v>0</v>
      </c>
      <c r="BF213" s="150">
        <f t="shared" ref="BF213:BF227" si="15">IF(N213="snížená",J213,0)</f>
        <v>0</v>
      </c>
      <c r="BG213" s="150">
        <f t="shared" ref="BG213:BG227" si="16">IF(N213="zákl. přenesená",J213,0)</f>
        <v>0</v>
      </c>
      <c r="BH213" s="150">
        <f t="shared" ref="BH213:BH227" si="17">IF(N213="sníž. přenesená",J213,0)</f>
        <v>0</v>
      </c>
      <c r="BI213" s="150">
        <f t="shared" ref="BI213:BI227" si="18">IF(N213="nulová",J213,0)</f>
        <v>0</v>
      </c>
      <c r="BJ213" s="17" t="s">
        <v>88</v>
      </c>
      <c r="BK213" s="150">
        <f t="shared" ref="BK213:BK227" si="19">ROUND(I213*H213,2)</f>
        <v>0</v>
      </c>
      <c r="BL213" s="17" t="s">
        <v>120</v>
      </c>
      <c r="BM213" s="149" t="s">
        <v>1323</v>
      </c>
    </row>
    <row r="214" spans="2:65" s="1" customFormat="1" ht="16.5" customHeight="1" x14ac:dyDescent="0.2">
      <c r="B214" s="137"/>
      <c r="C214" s="138" t="s">
        <v>936</v>
      </c>
      <c r="D214" s="138" t="s">
        <v>311</v>
      </c>
      <c r="E214" s="139" t="s">
        <v>10351</v>
      </c>
      <c r="F214" s="140" t="s">
        <v>10352</v>
      </c>
      <c r="G214" s="141" t="s">
        <v>314</v>
      </c>
      <c r="H214" s="142">
        <v>12</v>
      </c>
      <c r="I214" s="143"/>
      <c r="J214" s="144">
        <f t="shared" si="10"/>
        <v>0</v>
      </c>
      <c r="K214" s="140" t="s">
        <v>366</v>
      </c>
      <c r="L214" s="33"/>
      <c r="M214" s="145" t="s">
        <v>1</v>
      </c>
      <c r="N214" s="146" t="s">
        <v>46</v>
      </c>
      <c r="P214" s="147">
        <f t="shared" si="11"/>
        <v>0</v>
      </c>
      <c r="Q214" s="147">
        <v>0</v>
      </c>
      <c r="R214" s="147">
        <f t="shared" si="12"/>
        <v>0</v>
      </c>
      <c r="S214" s="147">
        <v>0</v>
      </c>
      <c r="T214" s="148">
        <f t="shared" si="13"/>
        <v>0</v>
      </c>
      <c r="AR214" s="149" t="s">
        <v>120</v>
      </c>
      <c r="AT214" s="149" t="s">
        <v>311</v>
      </c>
      <c r="AU214" s="149" t="s">
        <v>88</v>
      </c>
      <c r="AY214" s="17" t="s">
        <v>309</v>
      </c>
      <c r="BE214" s="150">
        <f t="shared" si="14"/>
        <v>0</v>
      </c>
      <c r="BF214" s="150">
        <f t="shared" si="15"/>
        <v>0</v>
      </c>
      <c r="BG214" s="150">
        <f t="shared" si="16"/>
        <v>0</v>
      </c>
      <c r="BH214" s="150">
        <f t="shared" si="17"/>
        <v>0</v>
      </c>
      <c r="BI214" s="150">
        <f t="shared" si="18"/>
        <v>0</v>
      </c>
      <c r="BJ214" s="17" t="s">
        <v>88</v>
      </c>
      <c r="BK214" s="150">
        <f t="shared" si="19"/>
        <v>0</v>
      </c>
      <c r="BL214" s="17" t="s">
        <v>120</v>
      </c>
      <c r="BM214" s="149" t="s">
        <v>1334</v>
      </c>
    </row>
    <row r="215" spans="2:65" s="1" customFormat="1" ht="16.5" customHeight="1" x14ac:dyDescent="0.2">
      <c r="B215" s="137"/>
      <c r="C215" s="138" t="s">
        <v>474</v>
      </c>
      <c r="D215" s="138" t="s">
        <v>311</v>
      </c>
      <c r="E215" s="139" t="s">
        <v>10353</v>
      </c>
      <c r="F215" s="140" t="s">
        <v>10354</v>
      </c>
      <c r="G215" s="141" t="s">
        <v>314</v>
      </c>
      <c r="H215" s="142">
        <v>6</v>
      </c>
      <c r="I215" s="143"/>
      <c r="J215" s="144">
        <f t="shared" si="10"/>
        <v>0</v>
      </c>
      <c r="K215" s="140" t="s">
        <v>366</v>
      </c>
      <c r="L215" s="33"/>
      <c r="M215" s="145" t="s">
        <v>1</v>
      </c>
      <c r="N215" s="146" t="s">
        <v>46</v>
      </c>
      <c r="P215" s="147">
        <f t="shared" si="11"/>
        <v>0</v>
      </c>
      <c r="Q215" s="147">
        <v>0</v>
      </c>
      <c r="R215" s="147">
        <f t="shared" si="12"/>
        <v>0</v>
      </c>
      <c r="S215" s="147">
        <v>0</v>
      </c>
      <c r="T215" s="148">
        <f t="shared" si="13"/>
        <v>0</v>
      </c>
      <c r="AR215" s="149" t="s">
        <v>120</v>
      </c>
      <c r="AT215" s="149" t="s">
        <v>311</v>
      </c>
      <c r="AU215" s="149" t="s">
        <v>88</v>
      </c>
      <c r="AY215" s="17" t="s">
        <v>309</v>
      </c>
      <c r="BE215" s="150">
        <f t="shared" si="14"/>
        <v>0</v>
      </c>
      <c r="BF215" s="150">
        <f t="shared" si="15"/>
        <v>0</v>
      </c>
      <c r="BG215" s="150">
        <f t="shared" si="16"/>
        <v>0</v>
      </c>
      <c r="BH215" s="150">
        <f t="shared" si="17"/>
        <v>0</v>
      </c>
      <c r="BI215" s="150">
        <f t="shared" si="18"/>
        <v>0</v>
      </c>
      <c r="BJ215" s="17" t="s">
        <v>88</v>
      </c>
      <c r="BK215" s="150">
        <f t="shared" si="19"/>
        <v>0</v>
      </c>
      <c r="BL215" s="17" t="s">
        <v>120</v>
      </c>
      <c r="BM215" s="149" t="s">
        <v>1345</v>
      </c>
    </row>
    <row r="216" spans="2:65" s="1" customFormat="1" ht="16.5" customHeight="1" x14ac:dyDescent="0.2">
      <c r="B216" s="137"/>
      <c r="C216" s="138" t="s">
        <v>961</v>
      </c>
      <c r="D216" s="138" t="s">
        <v>311</v>
      </c>
      <c r="E216" s="139" t="s">
        <v>10355</v>
      </c>
      <c r="F216" s="140" t="s">
        <v>10356</v>
      </c>
      <c r="G216" s="141" t="s">
        <v>314</v>
      </c>
      <c r="H216" s="142">
        <v>3</v>
      </c>
      <c r="I216" s="143"/>
      <c r="J216" s="144">
        <f t="shared" si="10"/>
        <v>0</v>
      </c>
      <c r="K216" s="140" t="s">
        <v>366</v>
      </c>
      <c r="L216" s="33"/>
      <c r="M216" s="145" t="s">
        <v>1</v>
      </c>
      <c r="N216" s="146" t="s">
        <v>46</v>
      </c>
      <c r="P216" s="147">
        <f t="shared" si="11"/>
        <v>0</v>
      </c>
      <c r="Q216" s="147">
        <v>0</v>
      </c>
      <c r="R216" s="147">
        <f t="shared" si="12"/>
        <v>0</v>
      </c>
      <c r="S216" s="147">
        <v>0</v>
      </c>
      <c r="T216" s="148">
        <f t="shared" si="13"/>
        <v>0</v>
      </c>
      <c r="AR216" s="149" t="s">
        <v>120</v>
      </c>
      <c r="AT216" s="149" t="s">
        <v>311</v>
      </c>
      <c r="AU216" s="149" t="s">
        <v>88</v>
      </c>
      <c r="AY216" s="17" t="s">
        <v>309</v>
      </c>
      <c r="BE216" s="150">
        <f t="shared" si="14"/>
        <v>0</v>
      </c>
      <c r="BF216" s="150">
        <f t="shared" si="15"/>
        <v>0</v>
      </c>
      <c r="BG216" s="150">
        <f t="shared" si="16"/>
        <v>0</v>
      </c>
      <c r="BH216" s="150">
        <f t="shared" si="17"/>
        <v>0</v>
      </c>
      <c r="BI216" s="150">
        <f t="shared" si="18"/>
        <v>0</v>
      </c>
      <c r="BJ216" s="17" t="s">
        <v>88</v>
      </c>
      <c r="BK216" s="150">
        <f t="shared" si="19"/>
        <v>0</v>
      </c>
      <c r="BL216" s="17" t="s">
        <v>120</v>
      </c>
      <c r="BM216" s="149" t="s">
        <v>1350</v>
      </c>
    </row>
    <row r="217" spans="2:65" s="1" customFormat="1" ht="16.5" customHeight="1" x14ac:dyDescent="0.2">
      <c r="B217" s="137"/>
      <c r="C217" s="138" t="s">
        <v>478</v>
      </c>
      <c r="D217" s="138" t="s">
        <v>311</v>
      </c>
      <c r="E217" s="139" t="s">
        <v>10357</v>
      </c>
      <c r="F217" s="140" t="s">
        <v>10358</v>
      </c>
      <c r="G217" s="141" t="s">
        <v>314</v>
      </c>
      <c r="H217" s="142">
        <v>42</v>
      </c>
      <c r="I217" s="143"/>
      <c r="J217" s="144">
        <f t="shared" si="10"/>
        <v>0</v>
      </c>
      <c r="K217" s="140" t="s">
        <v>366</v>
      </c>
      <c r="L217" s="33"/>
      <c r="M217" s="145" t="s">
        <v>1</v>
      </c>
      <c r="N217" s="146" t="s">
        <v>46</v>
      </c>
      <c r="P217" s="147">
        <f t="shared" si="11"/>
        <v>0</v>
      </c>
      <c r="Q217" s="147">
        <v>0</v>
      </c>
      <c r="R217" s="147">
        <f t="shared" si="12"/>
        <v>0</v>
      </c>
      <c r="S217" s="147">
        <v>0</v>
      </c>
      <c r="T217" s="148">
        <f t="shared" si="13"/>
        <v>0</v>
      </c>
      <c r="AR217" s="149" t="s">
        <v>120</v>
      </c>
      <c r="AT217" s="149" t="s">
        <v>311</v>
      </c>
      <c r="AU217" s="149" t="s">
        <v>88</v>
      </c>
      <c r="AY217" s="17" t="s">
        <v>309</v>
      </c>
      <c r="BE217" s="150">
        <f t="shared" si="14"/>
        <v>0</v>
      </c>
      <c r="BF217" s="150">
        <f t="shared" si="15"/>
        <v>0</v>
      </c>
      <c r="BG217" s="150">
        <f t="shared" si="16"/>
        <v>0</v>
      </c>
      <c r="BH217" s="150">
        <f t="shared" si="17"/>
        <v>0</v>
      </c>
      <c r="BI217" s="150">
        <f t="shared" si="18"/>
        <v>0</v>
      </c>
      <c r="BJ217" s="17" t="s">
        <v>88</v>
      </c>
      <c r="BK217" s="150">
        <f t="shared" si="19"/>
        <v>0</v>
      </c>
      <c r="BL217" s="17" t="s">
        <v>120</v>
      </c>
      <c r="BM217" s="149" t="s">
        <v>1359</v>
      </c>
    </row>
    <row r="218" spans="2:65" s="1" customFormat="1" ht="16.5" customHeight="1" x14ac:dyDescent="0.2">
      <c r="B218" s="137"/>
      <c r="C218" s="138" t="s">
        <v>988</v>
      </c>
      <c r="D218" s="138" t="s">
        <v>311</v>
      </c>
      <c r="E218" s="139" t="s">
        <v>10359</v>
      </c>
      <c r="F218" s="140" t="s">
        <v>10360</v>
      </c>
      <c r="G218" s="141" t="s">
        <v>314</v>
      </c>
      <c r="H218" s="142">
        <v>3</v>
      </c>
      <c r="I218" s="143"/>
      <c r="J218" s="144">
        <f t="shared" si="10"/>
        <v>0</v>
      </c>
      <c r="K218" s="140" t="s">
        <v>366</v>
      </c>
      <c r="L218" s="33"/>
      <c r="M218" s="145" t="s">
        <v>1</v>
      </c>
      <c r="N218" s="146" t="s">
        <v>46</v>
      </c>
      <c r="P218" s="147">
        <f t="shared" si="11"/>
        <v>0</v>
      </c>
      <c r="Q218" s="147">
        <v>0</v>
      </c>
      <c r="R218" s="147">
        <f t="shared" si="12"/>
        <v>0</v>
      </c>
      <c r="S218" s="147">
        <v>0</v>
      </c>
      <c r="T218" s="148">
        <f t="shared" si="13"/>
        <v>0</v>
      </c>
      <c r="AR218" s="149" t="s">
        <v>120</v>
      </c>
      <c r="AT218" s="149" t="s">
        <v>311</v>
      </c>
      <c r="AU218" s="149" t="s">
        <v>88</v>
      </c>
      <c r="AY218" s="17" t="s">
        <v>309</v>
      </c>
      <c r="BE218" s="150">
        <f t="shared" si="14"/>
        <v>0</v>
      </c>
      <c r="BF218" s="150">
        <f t="shared" si="15"/>
        <v>0</v>
      </c>
      <c r="BG218" s="150">
        <f t="shared" si="16"/>
        <v>0</v>
      </c>
      <c r="BH218" s="150">
        <f t="shared" si="17"/>
        <v>0</v>
      </c>
      <c r="BI218" s="150">
        <f t="shared" si="18"/>
        <v>0</v>
      </c>
      <c r="BJ218" s="17" t="s">
        <v>88</v>
      </c>
      <c r="BK218" s="150">
        <f t="shared" si="19"/>
        <v>0</v>
      </c>
      <c r="BL218" s="17" t="s">
        <v>120</v>
      </c>
      <c r="BM218" s="149" t="s">
        <v>1370</v>
      </c>
    </row>
    <row r="219" spans="2:65" s="1" customFormat="1" ht="16.5" customHeight="1" x14ac:dyDescent="0.2">
      <c r="B219" s="137"/>
      <c r="C219" s="138" t="s">
        <v>483</v>
      </c>
      <c r="D219" s="138" t="s">
        <v>311</v>
      </c>
      <c r="E219" s="139" t="s">
        <v>10361</v>
      </c>
      <c r="F219" s="140" t="s">
        <v>10362</v>
      </c>
      <c r="G219" s="141" t="s">
        <v>314</v>
      </c>
      <c r="H219" s="142">
        <v>55</v>
      </c>
      <c r="I219" s="143"/>
      <c r="J219" s="144">
        <f t="shared" si="10"/>
        <v>0</v>
      </c>
      <c r="K219" s="140" t="s">
        <v>366</v>
      </c>
      <c r="L219" s="33"/>
      <c r="M219" s="145" t="s">
        <v>1</v>
      </c>
      <c r="N219" s="146" t="s">
        <v>46</v>
      </c>
      <c r="P219" s="147">
        <f t="shared" si="11"/>
        <v>0</v>
      </c>
      <c r="Q219" s="147">
        <v>0</v>
      </c>
      <c r="R219" s="147">
        <f t="shared" si="12"/>
        <v>0</v>
      </c>
      <c r="S219" s="147">
        <v>0</v>
      </c>
      <c r="T219" s="148">
        <f t="shared" si="13"/>
        <v>0</v>
      </c>
      <c r="AR219" s="149" t="s">
        <v>120</v>
      </c>
      <c r="AT219" s="149" t="s">
        <v>311</v>
      </c>
      <c r="AU219" s="149" t="s">
        <v>88</v>
      </c>
      <c r="AY219" s="17" t="s">
        <v>309</v>
      </c>
      <c r="BE219" s="150">
        <f t="shared" si="14"/>
        <v>0</v>
      </c>
      <c r="BF219" s="150">
        <f t="shared" si="15"/>
        <v>0</v>
      </c>
      <c r="BG219" s="150">
        <f t="shared" si="16"/>
        <v>0</v>
      </c>
      <c r="BH219" s="150">
        <f t="shared" si="17"/>
        <v>0</v>
      </c>
      <c r="BI219" s="150">
        <f t="shared" si="18"/>
        <v>0</v>
      </c>
      <c r="BJ219" s="17" t="s">
        <v>88</v>
      </c>
      <c r="BK219" s="150">
        <f t="shared" si="19"/>
        <v>0</v>
      </c>
      <c r="BL219" s="17" t="s">
        <v>120</v>
      </c>
      <c r="BM219" s="149" t="s">
        <v>1376</v>
      </c>
    </row>
    <row r="220" spans="2:65" s="1" customFormat="1" ht="16.5" customHeight="1" x14ac:dyDescent="0.2">
      <c r="B220" s="137"/>
      <c r="C220" s="138" t="s">
        <v>999</v>
      </c>
      <c r="D220" s="138" t="s">
        <v>311</v>
      </c>
      <c r="E220" s="139" t="s">
        <v>10363</v>
      </c>
      <c r="F220" s="140" t="s">
        <v>10364</v>
      </c>
      <c r="G220" s="141" t="s">
        <v>314</v>
      </c>
      <c r="H220" s="142">
        <v>8</v>
      </c>
      <c r="I220" s="143"/>
      <c r="J220" s="144">
        <f t="shared" si="10"/>
        <v>0</v>
      </c>
      <c r="K220" s="140" t="s">
        <v>366</v>
      </c>
      <c r="L220" s="33"/>
      <c r="M220" s="145" t="s">
        <v>1</v>
      </c>
      <c r="N220" s="146" t="s">
        <v>46</v>
      </c>
      <c r="P220" s="147">
        <f t="shared" si="11"/>
        <v>0</v>
      </c>
      <c r="Q220" s="147">
        <v>0</v>
      </c>
      <c r="R220" s="147">
        <f t="shared" si="12"/>
        <v>0</v>
      </c>
      <c r="S220" s="147">
        <v>0</v>
      </c>
      <c r="T220" s="148">
        <f t="shared" si="13"/>
        <v>0</v>
      </c>
      <c r="AR220" s="149" t="s">
        <v>120</v>
      </c>
      <c r="AT220" s="149" t="s">
        <v>311</v>
      </c>
      <c r="AU220" s="149" t="s">
        <v>88</v>
      </c>
      <c r="AY220" s="17" t="s">
        <v>309</v>
      </c>
      <c r="BE220" s="150">
        <f t="shared" si="14"/>
        <v>0</v>
      </c>
      <c r="BF220" s="150">
        <f t="shared" si="15"/>
        <v>0</v>
      </c>
      <c r="BG220" s="150">
        <f t="shared" si="16"/>
        <v>0</v>
      </c>
      <c r="BH220" s="150">
        <f t="shared" si="17"/>
        <v>0</v>
      </c>
      <c r="BI220" s="150">
        <f t="shared" si="18"/>
        <v>0</v>
      </c>
      <c r="BJ220" s="17" t="s">
        <v>88</v>
      </c>
      <c r="BK220" s="150">
        <f t="shared" si="19"/>
        <v>0</v>
      </c>
      <c r="BL220" s="17" t="s">
        <v>120</v>
      </c>
      <c r="BM220" s="149" t="s">
        <v>1381</v>
      </c>
    </row>
    <row r="221" spans="2:65" s="1" customFormat="1" ht="16.5" customHeight="1" x14ac:dyDescent="0.2">
      <c r="B221" s="137"/>
      <c r="C221" s="138" t="s">
        <v>488</v>
      </c>
      <c r="D221" s="138" t="s">
        <v>311</v>
      </c>
      <c r="E221" s="139" t="s">
        <v>10365</v>
      </c>
      <c r="F221" s="140" t="s">
        <v>10366</v>
      </c>
      <c r="G221" s="141" t="s">
        <v>314</v>
      </c>
      <c r="H221" s="142">
        <v>42</v>
      </c>
      <c r="I221" s="143"/>
      <c r="J221" s="144">
        <f t="shared" si="10"/>
        <v>0</v>
      </c>
      <c r="K221" s="140" t="s">
        <v>366</v>
      </c>
      <c r="L221" s="33"/>
      <c r="M221" s="145" t="s">
        <v>1</v>
      </c>
      <c r="N221" s="146" t="s">
        <v>46</v>
      </c>
      <c r="P221" s="147">
        <f t="shared" si="11"/>
        <v>0</v>
      </c>
      <c r="Q221" s="147">
        <v>0</v>
      </c>
      <c r="R221" s="147">
        <f t="shared" si="12"/>
        <v>0</v>
      </c>
      <c r="S221" s="147">
        <v>0</v>
      </c>
      <c r="T221" s="148">
        <f t="shared" si="13"/>
        <v>0</v>
      </c>
      <c r="AR221" s="149" t="s">
        <v>120</v>
      </c>
      <c r="AT221" s="149" t="s">
        <v>311</v>
      </c>
      <c r="AU221" s="149" t="s">
        <v>88</v>
      </c>
      <c r="AY221" s="17" t="s">
        <v>309</v>
      </c>
      <c r="BE221" s="150">
        <f t="shared" si="14"/>
        <v>0</v>
      </c>
      <c r="BF221" s="150">
        <f t="shared" si="15"/>
        <v>0</v>
      </c>
      <c r="BG221" s="150">
        <f t="shared" si="16"/>
        <v>0</v>
      </c>
      <c r="BH221" s="150">
        <f t="shared" si="17"/>
        <v>0</v>
      </c>
      <c r="BI221" s="150">
        <f t="shared" si="18"/>
        <v>0</v>
      </c>
      <c r="BJ221" s="17" t="s">
        <v>88</v>
      </c>
      <c r="BK221" s="150">
        <f t="shared" si="19"/>
        <v>0</v>
      </c>
      <c r="BL221" s="17" t="s">
        <v>120</v>
      </c>
      <c r="BM221" s="149" t="s">
        <v>1385</v>
      </c>
    </row>
    <row r="222" spans="2:65" s="1" customFormat="1" ht="16.5" customHeight="1" x14ac:dyDescent="0.2">
      <c r="B222" s="137"/>
      <c r="C222" s="138" t="s">
        <v>1011</v>
      </c>
      <c r="D222" s="138" t="s">
        <v>311</v>
      </c>
      <c r="E222" s="139" t="s">
        <v>10367</v>
      </c>
      <c r="F222" s="140" t="s">
        <v>10368</v>
      </c>
      <c r="G222" s="141" t="s">
        <v>314</v>
      </c>
      <c r="H222" s="142">
        <v>7</v>
      </c>
      <c r="I222" s="143"/>
      <c r="J222" s="144">
        <f t="shared" si="10"/>
        <v>0</v>
      </c>
      <c r="K222" s="140" t="s">
        <v>366</v>
      </c>
      <c r="L222" s="33"/>
      <c r="M222" s="145" t="s">
        <v>1</v>
      </c>
      <c r="N222" s="146" t="s">
        <v>46</v>
      </c>
      <c r="P222" s="147">
        <f t="shared" si="11"/>
        <v>0</v>
      </c>
      <c r="Q222" s="147">
        <v>0</v>
      </c>
      <c r="R222" s="147">
        <f t="shared" si="12"/>
        <v>0</v>
      </c>
      <c r="S222" s="147">
        <v>0</v>
      </c>
      <c r="T222" s="148">
        <f t="shared" si="13"/>
        <v>0</v>
      </c>
      <c r="AR222" s="149" t="s">
        <v>120</v>
      </c>
      <c r="AT222" s="149" t="s">
        <v>311</v>
      </c>
      <c r="AU222" s="149" t="s">
        <v>88</v>
      </c>
      <c r="AY222" s="17" t="s">
        <v>309</v>
      </c>
      <c r="BE222" s="150">
        <f t="shared" si="14"/>
        <v>0</v>
      </c>
      <c r="BF222" s="150">
        <f t="shared" si="15"/>
        <v>0</v>
      </c>
      <c r="BG222" s="150">
        <f t="shared" si="16"/>
        <v>0</v>
      </c>
      <c r="BH222" s="150">
        <f t="shared" si="17"/>
        <v>0</v>
      </c>
      <c r="BI222" s="150">
        <f t="shared" si="18"/>
        <v>0</v>
      </c>
      <c r="BJ222" s="17" t="s">
        <v>88</v>
      </c>
      <c r="BK222" s="150">
        <f t="shared" si="19"/>
        <v>0</v>
      </c>
      <c r="BL222" s="17" t="s">
        <v>120</v>
      </c>
      <c r="BM222" s="149" t="s">
        <v>1394</v>
      </c>
    </row>
    <row r="223" spans="2:65" s="1" customFormat="1" ht="16.5" customHeight="1" x14ac:dyDescent="0.2">
      <c r="B223" s="137"/>
      <c r="C223" s="138" t="s">
        <v>494</v>
      </c>
      <c r="D223" s="138" t="s">
        <v>311</v>
      </c>
      <c r="E223" s="139" t="s">
        <v>10369</v>
      </c>
      <c r="F223" s="140" t="s">
        <v>10370</v>
      </c>
      <c r="G223" s="141" t="s">
        <v>314</v>
      </c>
      <c r="H223" s="142">
        <v>40</v>
      </c>
      <c r="I223" s="143"/>
      <c r="J223" s="144">
        <f t="shared" si="10"/>
        <v>0</v>
      </c>
      <c r="K223" s="140" t="s">
        <v>366</v>
      </c>
      <c r="L223" s="33"/>
      <c r="M223" s="145" t="s">
        <v>1</v>
      </c>
      <c r="N223" s="146" t="s">
        <v>46</v>
      </c>
      <c r="P223" s="147">
        <f t="shared" si="11"/>
        <v>0</v>
      </c>
      <c r="Q223" s="147">
        <v>0</v>
      </c>
      <c r="R223" s="147">
        <f t="shared" si="12"/>
        <v>0</v>
      </c>
      <c r="S223" s="147">
        <v>0</v>
      </c>
      <c r="T223" s="148">
        <f t="shared" si="13"/>
        <v>0</v>
      </c>
      <c r="AR223" s="149" t="s">
        <v>120</v>
      </c>
      <c r="AT223" s="149" t="s">
        <v>311</v>
      </c>
      <c r="AU223" s="149" t="s">
        <v>88</v>
      </c>
      <c r="AY223" s="17" t="s">
        <v>309</v>
      </c>
      <c r="BE223" s="150">
        <f t="shared" si="14"/>
        <v>0</v>
      </c>
      <c r="BF223" s="150">
        <f t="shared" si="15"/>
        <v>0</v>
      </c>
      <c r="BG223" s="150">
        <f t="shared" si="16"/>
        <v>0</v>
      </c>
      <c r="BH223" s="150">
        <f t="shared" si="17"/>
        <v>0</v>
      </c>
      <c r="BI223" s="150">
        <f t="shared" si="18"/>
        <v>0</v>
      </c>
      <c r="BJ223" s="17" t="s">
        <v>88</v>
      </c>
      <c r="BK223" s="150">
        <f t="shared" si="19"/>
        <v>0</v>
      </c>
      <c r="BL223" s="17" t="s">
        <v>120</v>
      </c>
      <c r="BM223" s="149" t="s">
        <v>1398</v>
      </c>
    </row>
    <row r="224" spans="2:65" s="1" customFormat="1" ht="16.5" customHeight="1" x14ac:dyDescent="0.2">
      <c r="B224" s="137"/>
      <c r="C224" s="138" t="s">
        <v>1020</v>
      </c>
      <c r="D224" s="138" t="s">
        <v>311</v>
      </c>
      <c r="E224" s="139" t="s">
        <v>10318</v>
      </c>
      <c r="F224" s="140" t="s">
        <v>10319</v>
      </c>
      <c r="G224" s="141" t="s">
        <v>314</v>
      </c>
      <c r="H224" s="142">
        <v>50</v>
      </c>
      <c r="I224" s="143"/>
      <c r="J224" s="144">
        <f t="shared" si="10"/>
        <v>0</v>
      </c>
      <c r="K224" s="140" t="s">
        <v>366</v>
      </c>
      <c r="L224" s="33"/>
      <c r="M224" s="145" t="s">
        <v>1</v>
      </c>
      <c r="N224" s="146" t="s">
        <v>46</v>
      </c>
      <c r="P224" s="147">
        <f t="shared" si="11"/>
        <v>0</v>
      </c>
      <c r="Q224" s="147">
        <v>0</v>
      </c>
      <c r="R224" s="147">
        <f t="shared" si="12"/>
        <v>0</v>
      </c>
      <c r="S224" s="147">
        <v>0</v>
      </c>
      <c r="T224" s="148">
        <f t="shared" si="13"/>
        <v>0</v>
      </c>
      <c r="AR224" s="149" t="s">
        <v>120</v>
      </c>
      <c r="AT224" s="149" t="s">
        <v>311</v>
      </c>
      <c r="AU224" s="149" t="s">
        <v>88</v>
      </c>
      <c r="AY224" s="17" t="s">
        <v>309</v>
      </c>
      <c r="BE224" s="150">
        <f t="shared" si="14"/>
        <v>0</v>
      </c>
      <c r="BF224" s="150">
        <f t="shared" si="15"/>
        <v>0</v>
      </c>
      <c r="BG224" s="150">
        <f t="shared" si="16"/>
        <v>0</v>
      </c>
      <c r="BH224" s="150">
        <f t="shared" si="17"/>
        <v>0</v>
      </c>
      <c r="BI224" s="150">
        <f t="shared" si="18"/>
        <v>0</v>
      </c>
      <c r="BJ224" s="17" t="s">
        <v>88</v>
      </c>
      <c r="BK224" s="150">
        <f t="shared" si="19"/>
        <v>0</v>
      </c>
      <c r="BL224" s="17" t="s">
        <v>120</v>
      </c>
      <c r="BM224" s="149" t="s">
        <v>1409</v>
      </c>
    </row>
    <row r="225" spans="2:65" s="1" customFormat="1" ht="16.5" customHeight="1" x14ac:dyDescent="0.2">
      <c r="B225" s="137"/>
      <c r="C225" s="138" t="s">
        <v>501</v>
      </c>
      <c r="D225" s="138" t="s">
        <v>311</v>
      </c>
      <c r="E225" s="139" t="s">
        <v>10371</v>
      </c>
      <c r="F225" s="140" t="s">
        <v>10372</v>
      </c>
      <c r="G225" s="141" t="s">
        <v>314</v>
      </c>
      <c r="H225" s="142">
        <v>30</v>
      </c>
      <c r="I225" s="143"/>
      <c r="J225" s="144">
        <f t="shared" si="10"/>
        <v>0</v>
      </c>
      <c r="K225" s="140" t="s">
        <v>366</v>
      </c>
      <c r="L225" s="33"/>
      <c r="M225" s="145" t="s">
        <v>1</v>
      </c>
      <c r="N225" s="146" t="s">
        <v>46</v>
      </c>
      <c r="P225" s="147">
        <f t="shared" si="11"/>
        <v>0</v>
      </c>
      <c r="Q225" s="147">
        <v>0</v>
      </c>
      <c r="R225" s="147">
        <f t="shared" si="12"/>
        <v>0</v>
      </c>
      <c r="S225" s="147">
        <v>0</v>
      </c>
      <c r="T225" s="148">
        <f t="shared" si="13"/>
        <v>0</v>
      </c>
      <c r="AR225" s="149" t="s">
        <v>120</v>
      </c>
      <c r="AT225" s="149" t="s">
        <v>311</v>
      </c>
      <c r="AU225" s="149" t="s">
        <v>88</v>
      </c>
      <c r="AY225" s="17" t="s">
        <v>309</v>
      </c>
      <c r="BE225" s="150">
        <f t="shared" si="14"/>
        <v>0</v>
      </c>
      <c r="BF225" s="150">
        <f t="shared" si="15"/>
        <v>0</v>
      </c>
      <c r="BG225" s="150">
        <f t="shared" si="16"/>
        <v>0</v>
      </c>
      <c r="BH225" s="150">
        <f t="shared" si="17"/>
        <v>0</v>
      </c>
      <c r="BI225" s="150">
        <f t="shared" si="18"/>
        <v>0</v>
      </c>
      <c r="BJ225" s="17" t="s">
        <v>88</v>
      </c>
      <c r="BK225" s="150">
        <f t="shared" si="19"/>
        <v>0</v>
      </c>
      <c r="BL225" s="17" t="s">
        <v>120</v>
      </c>
      <c r="BM225" s="149" t="s">
        <v>1419</v>
      </c>
    </row>
    <row r="226" spans="2:65" s="1" customFormat="1" ht="16.5" customHeight="1" x14ac:dyDescent="0.2">
      <c r="B226" s="137"/>
      <c r="C226" s="138" t="s">
        <v>1031</v>
      </c>
      <c r="D226" s="138" t="s">
        <v>311</v>
      </c>
      <c r="E226" s="139" t="s">
        <v>10322</v>
      </c>
      <c r="F226" s="140" t="s">
        <v>10323</v>
      </c>
      <c r="G226" s="141" t="s">
        <v>314</v>
      </c>
      <c r="H226" s="142">
        <v>25</v>
      </c>
      <c r="I226" s="143"/>
      <c r="J226" s="144">
        <f t="shared" si="10"/>
        <v>0</v>
      </c>
      <c r="K226" s="140" t="s">
        <v>366</v>
      </c>
      <c r="L226" s="33"/>
      <c r="M226" s="145" t="s">
        <v>1</v>
      </c>
      <c r="N226" s="146" t="s">
        <v>46</v>
      </c>
      <c r="P226" s="147">
        <f t="shared" si="11"/>
        <v>0</v>
      </c>
      <c r="Q226" s="147">
        <v>0</v>
      </c>
      <c r="R226" s="147">
        <f t="shared" si="12"/>
        <v>0</v>
      </c>
      <c r="S226" s="147">
        <v>0</v>
      </c>
      <c r="T226" s="148">
        <f t="shared" si="13"/>
        <v>0</v>
      </c>
      <c r="AR226" s="149" t="s">
        <v>120</v>
      </c>
      <c r="AT226" s="149" t="s">
        <v>311</v>
      </c>
      <c r="AU226" s="149" t="s">
        <v>88</v>
      </c>
      <c r="AY226" s="17" t="s">
        <v>309</v>
      </c>
      <c r="BE226" s="150">
        <f t="shared" si="14"/>
        <v>0</v>
      </c>
      <c r="BF226" s="150">
        <f t="shared" si="15"/>
        <v>0</v>
      </c>
      <c r="BG226" s="150">
        <f t="shared" si="16"/>
        <v>0</v>
      </c>
      <c r="BH226" s="150">
        <f t="shared" si="17"/>
        <v>0</v>
      </c>
      <c r="BI226" s="150">
        <f t="shared" si="18"/>
        <v>0</v>
      </c>
      <c r="BJ226" s="17" t="s">
        <v>88</v>
      </c>
      <c r="BK226" s="150">
        <f t="shared" si="19"/>
        <v>0</v>
      </c>
      <c r="BL226" s="17" t="s">
        <v>120</v>
      </c>
      <c r="BM226" s="149" t="s">
        <v>1430</v>
      </c>
    </row>
    <row r="227" spans="2:65" s="1" customFormat="1" ht="16.5" customHeight="1" x14ac:dyDescent="0.2">
      <c r="B227" s="137"/>
      <c r="C227" s="138" t="s">
        <v>506</v>
      </c>
      <c r="D227" s="138" t="s">
        <v>311</v>
      </c>
      <c r="E227" s="139" t="s">
        <v>10328</v>
      </c>
      <c r="F227" s="140" t="s">
        <v>10329</v>
      </c>
      <c r="G227" s="141" t="s">
        <v>314</v>
      </c>
      <c r="H227" s="142">
        <v>1</v>
      </c>
      <c r="I227" s="143"/>
      <c r="J227" s="144">
        <f t="shared" si="10"/>
        <v>0</v>
      </c>
      <c r="K227" s="140" t="s">
        <v>315</v>
      </c>
      <c r="L227" s="33"/>
      <c r="M227" s="145" t="s">
        <v>1</v>
      </c>
      <c r="N227" s="146" t="s">
        <v>46</v>
      </c>
      <c r="P227" s="147">
        <f t="shared" si="11"/>
        <v>0</v>
      </c>
      <c r="Q227" s="147">
        <v>0</v>
      </c>
      <c r="R227" s="147">
        <f t="shared" si="12"/>
        <v>0</v>
      </c>
      <c r="S227" s="147">
        <v>0</v>
      </c>
      <c r="T227" s="148">
        <f t="shared" si="13"/>
        <v>0</v>
      </c>
      <c r="AR227" s="149" t="s">
        <v>120</v>
      </c>
      <c r="AT227" s="149" t="s">
        <v>311</v>
      </c>
      <c r="AU227" s="149" t="s">
        <v>88</v>
      </c>
      <c r="AY227" s="17" t="s">
        <v>309</v>
      </c>
      <c r="BE227" s="150">
        <f t="shared" si="14"/>
        <v>0</v>
      </c>
      <c r="BF227" s="150">
        <f t="shared" si="15"/>
        <v>0</v>
      </c>
      <c r="BG227" s="150">
        <f t="shared" si="16"/>
        <v>0</v>
      </c>
      <c r="BH227" s="150">
        <f t="shared" si="17"/>
        <v>0</v>
      </c>
      <c r="BI227" s="150">
        <f t="shared" si="18"/>
        <v>0</v>
      </c>
      <c r="BJ227" s="17" t="s">
        <v>88</v>
      </c>
      <c r="BK227" s="150">
        <f t="shared" si="19"/>
        <v>0</v>
      </c>
      <c r="BL227" s="17" t="s">
        <v>120</v>
      </c>
      <c r="BM227" s="149" t="s">
        <v>1440</v>
      </c>
    </row>
    <row r="228" spans="2:65" s="1" customFormat="1" x14ac:dyDescent="0.2">
      <c r="B228" s="33"/>
      <c r="D228" s="151" t="s">
        <v>316</v>
      </c>
      <c r="F228" s="152" t="s">
        <v>10330</v>
      </c>
      <c r="I228" s="153"/>
      <c r="L228" s="33"/>
      <c r="M228" s="154"/>
      <c r="T228" s="57"/>
      <c r="AT228" s="17" t="s">
        <v>316</v>
      </c>
      <c r="AU228" s="17" t="s">
        <v>88</v>
      </c>
    </row>
    <row r="229" spans="2:65" s="1" customFormat="1" ht="16.5" customHeight="1" x14ac:dyDescent="0.2">
      <c r="B229" s="137"/>
      <c r="C229" s="138" t="s">
        <v>1047</v>
      </c>
      <c r="D229" s="138" t="s">
        <v>311</v>
      </c>
      <c r="E229" s="139" t="s">
        <v>10373</v>
      </c>
      <c r="F229" s="140" t="s">
        <v>10374</v>
      </c>
      <c r="G229" s="141" t="s">
        <v>314</v>
      </c>
      <c r="H229" s="142">
        <v>1</v>
      </c>
      <c r="I229" s="143"/>
      <c r="J229" s="144">
        <f>ROUND(I229*H229,2)</f>
        <v>0</v>
      </c>
      <c r="K229" s="140" t="s">
        <v>366</v>
      </c>
      <c r="L229" s="33"/>
      <c r="M229" s="145" t="s">
        <v>1</v>
      </c>
      <c r="N229" s="146" t="s">
        <v>46</v>
      </c>
      <c r="P229" s="147">
        <f>O229*H229</f>
        <v>0</v>
      </c>
      <c r="Q229" s="147">
        <v>0</v>
      </c>
      <c r="R229" s="147">
        <f>Q229*H229</f>
        <v>0</v>
      </c>
      <c r="S229" s="147">
        <v>0</v>
      </c>
      <c r="T229" s="148">
        <f>S229*H229</f>
        <v>0</v>
      </c>
      <c r="AR229" s="149" t="s">
        <v>120</v>
      </c>
      <c r="AT229" s="149" t="s">
        <v>311</v>
      </c>
      <c r="AU229" s="149" t="s">
        <v>88</v>
      </c>
      <c r="AY229" s="17" t="s">
        <v>309</v>
      </c>
      <c r="BE229" s="150">
        <f>IF(N229="základní",J229,0)</f>
        <v>0</v>
      </c>
      <c r="BF229" s="150">
        <f>IF(N229="snížená",J229,0)</f>
        <v>0</v>
      </c>
      <c r="BG229" s="150">
        <f>IF(N229="zákl. přenesená",J229,0)</f>
        <v>0</v>
      </c>
      <c r="BH229" s="150">
        <f>IF(N229="sníž. přenesená",J229,0)</f>
        <v>0</v>
      </c>
      <c r="BI229" s="150">
        <f>IF(N229="nulová",J229,0)</f>
        <v>0</v>
      </c>
      <c r="BJ229" s="17" t="s">
        <v>88</v>
      </c>
      <c r="BK229" s="150">
        <f>ROUND(I229*H229,2)</f>
        <v>0</v>
      </c>
      <c r="BL229" s="17" t="s">
        <v>120</v>
      </c>
      <c r="BM229" s="149" t="s">
        <v>1450</v>
      </c>
    </row>
    <row r="230" spans="2:65" s="1" customFormat="1" ht="21.75" customHeight="1" x14ac:dyDescent="0.2">
      <c r="B230" s="137"/>
      <c r="C230" s="138" t="s">
        <v>513</v>
      </c>
      <c r="D230" s="138" t="s">
        <v>311</v>
      </c>
      <c r="E230" s="139" t="s">
        <v>10337</v>
      </c>
      <c r="F230" s="140" t="s">
        <v>10338</v>
      </c>
      <c r="G230" s="141" t="s">
        <v>314</v>
      </c>
      <c r="H230" s="142">
        <v>1</v>
      </c>
      <c r="I230" s="143"/>
      <c r="J230" s="144">
        <f>ROUND(I230*H230,2)</f>
        <v>0</v>
      </c>
      <c r="K230" s="140" t="s">
        <v>315</v>
      </c>
      <c r="L230" s="33"/>
      <c r="M230" s="145" t="s">
        <v>1</v>
      </c>
      <c r="N230" s="146" t="s">
        <v>46</v>
      </c>
      <c r="P230" s="147">
        <f>O230*H230</f>
        <v>0</v>
      </c>
      <c r="Q230" s="147">
        <v>0</v>
      </c>
      <c r="R230" s="147">
        <f>Q230*H230</f>
        <v>0</v>
      </c>
      <c r="S230" s="147">
        <v>0</v>
      </c>
      <c r="T230" s="148">
        <f>S230*H230</f>
        <v>0</v>
      </c>
      <c r="AR230" s="149" t="s">
        <v>120</v>
      </c>
      <c r="AT230" s="149" t="s">
        <v>311</v>
      </c>
      <c r="AU230" s="149" t="s">
        <v>88</v>
      </c>
      <c r="AY230" s="17" t="s">
        <v>309</v>
      </c>
      <c r="BE230" s="150">
        <f>IF(N230="základní",J230,0)</f>
        <v>0</v>
      </c>
      <c r="BF230" s="150">
        <f>IF(N230="snížená",J230,0)</f>
        <v>0</v>
      </c>
      <c r="BG230" s="150">
        <f>IF(N230="zákl. přenesená",J230,0)</f>
        <v>0</v>
      </c>
      <c r="BH230" s="150">
        <f>IF(N230="sníž. přenesená",J230,0)</f>
        <v>0</v>
      </c>
      <c r="BI230" s="150">
        <f>IF(N230="nulová",J230,0)</f>
        <v>0</v>
      </c>
      <c r="BJ230" s="17" t="s">
        <v>88</v>
      </c>
      <c r="BK230" s="150">
        <f>ROUND(I230*H230,2)</f>
        <v>0</v>
      </c>
      <c r="BL230" s="17" t="s">
        <v>120</v>
      </c>
      <c r="BM230" s="149" t="s">
        <v>1465</v>
      </c>
    </row>
    <row r="231" spans="2:65" s="1" customFormat="1" x14ac:dyDescent="0.2">
      <c r="B231" s="33"/>
      <c r="D231" s="151" t="s">
        <v>316</v>
      </c>
      <c r="F231" s="152" t="s">
        <v>10339</v>
      </c>
      <c r="I231" s="153"/>
      <c r="L231" s="33"/>
      <c r="M231" s="154"/>
      <c r="T231" s="57"/>
      <c r="AT231" s="17" t="s">
        <v>316</v>
      </c>
      <c r="AU231" s="17" t="s">
        <v>88</v>
      </c>
    </row>
    <row r="232" spans="2:65" s="1" customFormat="1" ht="21.75" customHeight="1" x14ac:dyDescent="0.2">
      <c r="B232" s="137"/>
      <c r="C232" s="138" t="s">
        <v>1058</v>
      </c>
      <c r="D232" s="138" t="s">
        <v>311</v>
      </c>
      <c r="E232" s="139" t="s">
        <v>10340</v>
      </c>
      <c r="F232" s="140" t="s">
        <v>10341</v>
      </c>
      <c r="G232" s="141" t="s">
        <v>360</v>
      </c>
      <c r="H232" s="142">
        <v>25</v>
      </c>
      <c r="I232" s="143"/>
      <c r="J232" s="144">
        <f>ROUND(I232*H232,2)</f>
        <v>0</v>
      </c>
      <c r="K232" s="140" t="s">
        <v>315</v>
      </c>
      <c r="L232" s="33"/>
      <c r="M232" s="145" t="s">
        <v>1</v>
      </c>
      <c r="N232" s="146" t="s">
        <v>46</v>
      </c>
      <c r="P232" s="147">
        <f>O232*H232</f>
        <v>0</v>
      </c>
      <c r="Q232" s="147">
        <v>0</v>
      </c>
      <c r="R232" s="147">
        <f>Q232*H232</f>
        <v>0</v>
      </c>
      <c r="S232" s="147">
        <v>0</v>
      </c>
      <c r="T232" s="148">
        <f>S232*H232</f>
        <v>0</v>
      </c>
      <c r="AR232" s="149" t="s">
        <v>120</v>
      </c>
      <c r="AT232" s="149" t="s">
        <v>311</v>
      </c>
      <c r="AU232" s="149" t="s">
        <v>88</v>
      </c>
      <c r="AY232" s="17" t="s">
        <v>309</v>
      </c>
      <c r="BE232" s="150">
        <f>IF(N232="základní",J232,0)</f>
        <v>0</v>
      </c>
      <c r="BF232" s="150">
        <f>IF(N232="snížená",J232,0)</f>
        <v>0</v>
      </c>
      <c r="BG232" s="150">
        <f>IF(N232="zákl. přenesená",J232,0)</f>
        <v>0</v>
      </c>
      <c r="BH232" s="150">
        <f>IF(N232="sníž. přenesená",J232,0)</f>
        <v>0</v>
      </c>
      <c r="BI232" s="150">
        <f>IF(N232="nulová",J232,0)</f>
        <v>0</v>
      </c>
      <c r="BJ232" s="17" t="s">
        <v>88</v>
      </c>
      <c r="BK232" s="150">
        <f>ROUND(I232*H232,2)</f>
        <v>0</v>
      </c>
      <c r="BL232" s="17" t="s">
        <v>120</v>
      </c>
      <c r="BM232" s="149" t="s">
        <v>1477</v>
      </c>
    </row>
    <row r="233" spans="2:65" s="1" customFormat="1" x14ac:dyDescent="0.2">
      <c r="B233" s="33"/>
      <c r="D233" s="151" t="s">
        <v>316</v>
      </c>
      <c r="F233" s="152" t="s">
        <v>10342</v>
      </c>
      <c r="I233" s="153"/>
      <c r="L233" s="33"/>
      <c r="M233" s="154"/>
      <c r="T233" s="57"/>
      <c r="AT233" s="17" t="s">
        <v>316</v>
      </c>
      <c r="AU233" s="17" t="s">
        <v>88</v>
      </c>
    </row>
    <row r="234" spans="2:65" s="1" customFormat="1" ht="16.5" customHeight="1" x14ac:dyDescent="0.2">
      <c r="B234" s="137"/>
      <c r="C234" s="138" t="s">
        <v>519</v>
      </c>
      <c r="D234" s="138" t="s">
        <v>311</v>
      </c>
      <c r="E234" s="139" t="s">
        <v>10375</v>
      </c>
      <c r="F234" s="140" t="s">
        <v>10376</v>
      </c>
      <c r="G234" s="141" t="s">
        <v>314</v>
      </c>
      <c r="H234" s="142">
        <v>2</v>
      </c>
      <c r="I234" s="143"/>
      <c r="J234" s="144">
        <f>ROUND(I234*H234,2)</f>
        <v>0</v>
      </c>
      <c r="K234" s="140" t="s">
        <v>366</v>
      </c>
      <c r="L234" s="33"/>
      <c r="M234" s="145" t="s">
        <v>1</v>
      </c>
      <c r="N234" s="146" t="s">
        <v>46</v>
      </c>
      <c r="P234" s="147">
        <f>O234*H234</f>
        <v>0</v>
      </c>
      <c r="Q234" s="147">
        <v>0</v>
      </c>
      <c r="R234" s="147">
        <f>Q234*H234</f>
        <v>0</v>
      </c>
      <c r="S234" s="147">
        <v>0</v>
      </c>
      <c r="T234" s="148">
        <f>S234*H234</f>
        <v>0</v>
      </c>
      <c r="AR234" s="149" t="s">
        <v>120</v>
      </c>
      <c r="AT234" s="149" t="s">
        <v>311</v>
      </c>
      <c r="AU234" s="149" t="s">
        <v>88</v>
      </c>
      <c r="AY234" s="17" t="s">
        <v>309</v>
      </c>
      <c r="BE234" s="150">
        <f>IF(N234="základní",J234,0)</f>
        <v>0</v>
      </c>
      <c r="BF234" s="150">
        <f>IF(N234="snížená",J234,0)</f>
        <v>0</v>
      </c>
      <c r="BG234" s="150">
        <f>IF(N234="zákl. přenesená",J234,0)</f>
        <v>0</v>
      </c>
      <c r="BH234" s="150">
        <f>IF(N234="sníž. přenesená",J234,0)</f>
        <v>0</v>
      </c>
      <c r="BI234" s="150">
        <f>IF(N234="nulová",J234,0)</f>
        <v>0</v>
      </c>
      <c r="BJ234" s="17" t="s">
        <v>88</v>
      </c>
      <c r="BK234" s="150">
        <f>ROUND(I234*H234,2)</f>
        <v>0</v>
      </c>
      <c r="BL234" s="17" t="s">
        <v>120</v>
      </c>
      <c r="BM234" s="149" t="s">
        <v>1489</v>
      </c>
    </row>
    <row r="235" spans="2:65" s="1" customFormat="1" ht="16.5" customHeight="1" x14ac:dyDescent="0.2">
      <c r="B235" s="137"/>
      <c r="C235" s="138" t="s">
        <v>1067</v>
      </c>
      <c r="D235" s="138" t="s">
        <v>311</v>
      </c>
      <c r="E235" s="139" t="s">
        <v>10345</v>
      </c>
      <c r="F235" s="140" t="s">
        <v>10346</v>
      </c>
      <c r="G235" s="141" t="s">
        <v>391</v>
      </c>
      <c r="H235" s="142">
        <v>10.96</v>
      </c>
      <c r="I235" s="143"/>
      <c r="J235" s="144">
        <f>ROUND(I235*H235,2)</f>
        <v>0</v>
      </c>
      <c r="K235" s="140" t="s">
        <v>315</v>
      </c>
      <c r="L235" s="33"/>
      <c r="M235" s="145" t="s">
        <v>1</v>
      </c>
      <c r="N235" s="146" t="s">
        <v>46</v>
      </c>
      <c r="P235" s="147">
        <f>O235*H235</f>
        <v>0</v>
      </c>
      <c r="Q235" s="147">
        <v>0</v>
      </c>
      <c r="R235" s="147">
        <f>Q235*H235</f>
        <v>0</v>
      </c>
      <c r="S235" s="147">
        <v>0</v>
      </c>
      <c r="T235" s="148">
        <f>S235*H235</f>
        <v>0</v>
      </c>
      <c r="AR235" s="149" t="s">
        <v>120</v>
      </c>
      <c r="AT235" s="149" t="s">
        <v>311</v>
      </c>
      <c r="AU235" s="149" t="s">
        <v>88</v>
      </c>
      <c r="AY235" s="17" t="s">
        <v>309</v>
      </c>
      <c r="BE235" s="150">
        <f>IF(N235="základní",J235,0)</f>
        <v>0</v>
      </c>
      <c r="BF235" s="150">
        <f>IF(N235="snížená",J235,0)</f>
        <v>0</v>
      </c>
      <c r="BG235" s="150">
        <f>IF(N235="zákl. přenesená",J235,0)</f>
        <v>0</v>
      </c>
      <c r="BH235" s="150">
        <f>IF(N235="sníž. přenesená",J235,0)</f>
        <v>0</v>
      </c>
      <c r="BI235" s="150">
        <f>IF(N235="nulová",J235,0)</f>
        <v>0</v>
      </c>
      <c r="BJ235" s="17" t="s">
        <v>88</v>
      </c>
      <c r="BK235" s="150">
        <f>ROUND(I235*H235,2)</f>
        <v>0</v>
      </c>
      <c r="BL235" s="17" t="s">
        <v>120</v>
      </c>
      <c r="BM235" s="149" t="s">
        <v>1500</v>
      </c>
    </row>
    <row r="236" spans="2:65" s="1" customFormat="1" x14ac:dyDescent="0.2">
      <c r="B236" s="33"/>
      <c r="D236" s="151" t="s">
        <v>316</v>
      </c>
      <c r="F236" s="152" t="s">
        <v>10347</v>
      </c>
      <c r="I236" s="153"/>
      <c r="L236" s="33"/>
      <c r="M236" s="154"/>
      <c r="T236" s="57"/>
      <c r="AT236" s="17" t="s">
        <v>316</v>
      </c>
      <c r="AU236" s="17" t="s">
        <v>88</v>
      </c>
    </row>
    <row r="237" spans="2:65" s="11" customFormat="1" ht="25.9" customHeight="1" x14ac:dyDescent="0.2">
      <c r="B237" s="125"/>
      <c r="D237" s="126" t="s">
        <v>80</v>
      </c>
      <c r="E237" s="127" t="s">
        <v>101</v>
      </c>
      <c r="F237" s="127" t="s">
        <v>10377</v>
      </c>
      <c r="I237" s="128"/>
      <c r="J237" s="129">
        <f>BK237</f>
        <v>0</v>
      </c>
      <c r="L237" s="125"/>
      <c r="M237" s="130"/>
      <c r="P237" s="131">
        <f>SUM(P238:P284)</f>
        <v>0</v>
      </c>
      <c r="R237" s="131">
        <f>SUM(R238:R284)</f>
        <v>0</v>
      </c>
      <c r="T237" s="132">
        <f>SUM(T238:T284)</f>
        <v>0</v>
      </c>
      <c r="AR237" s="126" t="s">
        <v>88</v>
      </c>
      <c r="AT237" s="133" t="s">
        <v>80</v>
      </c>
      <c r="AU237" s="133" t="s">
        <v>81</v>
      </c>
      <c r="AY237" s="126" t="s">
        <v>309</v>
      </c>
      <c r="BK237" s="134">
        <f>SUM(BK238:BK284)</f>
        <v>0</v>
      </c>
    </row>
    <row r="238" spans="2:65" s="1" customFormat="1" ht="16.5" customHeight="1" x14ac:dyDescent="0.2">
      <c r="B238" s="137"/>
      <c r="C238" s="138" t="s">
        <v>521</v>
      </c>
      <c r="D238" s="138" t="s">
        <v>311</v>
      </c>
      <c r="E238" s="139" t="s">
        <v>10229</v>
      </c>
      <c r="F238" s="140" t="s">
        <v>10230</v>
      </c>
      <c r="G238" s="141" t="s">
        <v>434</v>
      </c>
      <c r="H238" s="142">
        <v>35.700000000000003</v>
      </c>
      <c r="I238" s="143"/>
      <c r="J238" s="144">
        <f>ROUND(I238*H238,2)</f>
        <v>0</v>
      </c>
      <c r="K238" s="140" t="s">
        <v>315</v>
      </c>
      <c r="L238" s="33"/>
      <c r="M238" s="145" t="s">
        <v>1</v>
      </c>
      <c r="N238" s="146" t="s">
        <v>46</v>
      </c>
      <c r="P238" s="147">
        <f>O238*H238</f>
        <v>0</v>
      </c>
      <c r="Q238" s="147">
        <v>0</v>
      </c>
      <c r="R238" s="147">
        <f>Q238*H238</f>
        <v>0</v>
      </c>
      <c r="S238" s="147">
        <v>0</v>
      </c>
      <c r="T238" s="148">
        <f>S238*H238</f>
        <v>0</v>
      </c>
      <c r="AR238" s="149" t="s">
        <v>120</v>
      </c>
      <c r="AT238" s="149" t="s">
        <v>311</v>
      </c>
      <c r="AU238" s="149" t="s">
        <v>88</v>
      </c>
      <c r="AY238" s="17" t="s">
        <v>309</v>
      </c>
      <c r="BE238" s="150">
        <f>IF(N238="základní",J238,0)</f>
        <v>0</v>
      </c>
      <c r="BF238" s="150">
        <f>IF(N238="snížená",J238,0)</f>
        <v>0</v>
      </c>
      <c r="BG238" s="150">
        <f>IF(N238="zákl. přenesená",J238,0)</f>
        <v>0</v>
      </c>
      <c r="BH238" s="150">
        <f>IF(N238="sníž. přenesená",J238,0)</f>
        <v>0</v>
      </c>
      <c r="BI238" s="150">
        <f>IF(N238="nulová",J238,0)</f>
        <v>0</v>
      </c>
      <c r="BJ238" s="17" t="s">
        <v>88</v>
      </c>
      <c r="BK238" s="150">
        <f>ROUND(I238*H238,2)</f>
        <v>0</v>
      </c>
      <c r="BL238" s="17" t="s">
        <v>120</v>
      </c>
      <c r="BM238" s="149" t="s">
        <v>1512</v>
      </c>
    </row>
    <row r="239" spans="2:65" s="1" customFormat="1" x14ac:dyDescent="0.2">
      <c r="B239" s="33"/>
      <c r="D239" s="151" t="s">
        <v>316</v>
      </c>
      <c r="F239" s="152" t="s">
        <v>10231</v>
      </c>
      <c r="I239" s="153"/>
      <c r="L239" s="33"/>
      <c r="M239" s="154"/>
      <c r="T239" s="57"/>
      <c r="AT239" s="17" t="s">
        <v>316</v>
      </c>
      <c r="AU239" s="17" t="s">
        <v>88</v>
      </c>
    </row>
    <row r="240" spans="2:65" s="1" customFormat="1" ht="16.5" customHeight="1" x14ac:dyDescent="0.2">
      <c r="B240" s="137"/>
      <c r="C240" s="138" t="s">
        <v>1078</v>
      </c>
      <c r="D240" s="138" t="s">
        <v>311</v>
      </c>
      <c r="E240" s="139" t="s">
        <v>10232</v>
      </c>
      <c r="F240" s="140" t="s">
        <v>10233</v>
      </c>
      <c r="G240" s="141" t="s">
        <v>434</v>
      </c>
      <c r="H240" s="142">
        <v>39</v>
      </c>
      <c r="I240" s="143"/>
      <c r="J240" s="144">
        <f>ROUND(I240*H240,2)</f>
        <v>0</v>
      </c>
      <c r="K240" s="140" t="s">
        <v>366</v>
      </c>
      <c r="L240" s="33"/>
      <c r="M240" s="145" t="s">
        <v>1</v>
      </c>
      <c r="N240" s="146" t="s">
        <v>46</v>
      </c>
      <c r="P240" s="147">
        <f>O240*H240</f>
        <v>0</v>
      </c>
      <c r="Q240" s="147">
        <v>0</v>
      </c>
      <c r="R240" s="147">
        <f>Q240*H240</f>
        <v>0</v>
      </c>
      <c r="S240" s="147">
        <v>0</v>
      </c>
      <c r="T240" s="148">
        <f>S240*H240</f>
        <v>0</v>
      </c>
      <c r="AR240" s="149" t="s">
        <v>120</v>
      </c>
      <c r="AT240" s="149" t="s">
        <v>311</v>
      </c>
      <c r="AU240" s="149" t="s">
        <v>88</v>
      </c>
      <c r="AY240" s="17" t="s">
        <v>309</v>
      </c>
      <c r="BE240" s="150">
        <f>IF(N240="základní",J240,0)</f>
        <v>0</v>
      </c>
      <c r="BF240" s="150">
        <f>IF(N240="snížená",J240,0)</f>
        <v>0</v>
      </c>
      <c r="BG240" s="150">
        <f>IF(N240="zákl. přenesená",J240,0)</f>
        <v>0</v>
      </c>
      <c r="BH240" s="150">
        <f>IF(N240="sníž. přenesená",J240,0)</f>
        <v>0</v>
      </c>
      <c r="BI240" s="150">
        <f>IF(N240="nulová",J240,0)</f>
        <v>0</v>
      </c>
      <c r="BJ240" s="17" t="s">
        <v>88</v>
      </c>
      <c r="BK240" s="150">
        <f>ROUND(I240*H240,2)</f>
        <v>0</v>
      </c>
      <c r="BL240" s="17" t="s">
        <v>120</v>
      </c>
      <c r="BM240" s="149" t="s">
        <v>1526</v>
      </c>
    </row>
    <row r="241" spans="2:65" s="1" customFormat="1" ht="16.5" customHeight="1" x14ac:dyDescent="0.2">
      <c r="B241" s="137"/>
      <c r="C241" s="138" t="s">
        <v>524</v>
      </c>
      <c r="D241" s="138" t="s">
        <v>311</v>
      </c>
      <c r="E241" s="139" t="s">
        <v>10234</v>
      </c>
      <c r="F241" s="140" t="s">
        <v>10235</v>
      </c>
      <c r="G241" s="141" t="s">
        <v>419</v>
      </c>
      <c r="H241" s="142">
        <v>1.5620000000000001</v>
      </c>
      <c r="I241" s="143"/>
      <c r="J241" s="144">
        <f>ROUND(I241*H241,2)</f>
        <v>0</v>
      </c>
      <c r="K241" s="140" t="s">
        <v>315</v>
      </c>
      <c r="L241" s="33"/>
      <c r="M241" s="145" t="s">
        <v>1</v>
      </c>
      <c r="N241" s="146" t="s">
        <v>46</v>
      </c>
      <c r="P241" s="147">
        <f>O241*H241</f>
        <v>0</v>
      </c>
      <c r="Q241" s="147">
        <v>0</v>
      </c>
      <c r="R241" s="147">
        <f>Q241*H241</f>
        <v>0</v>
      </c>
      <c r="S241" s="147">
        <v>0</v>
      </c>
      <c r="T241" s="148">
        <f>S241*H241</f>
        <v>0</v>
      </c>
      <c r="AR241" s="149" t="s">
        <v>120</v>
      </c>
      <c r="AT241" s="149" t="s">
        <v>311</v>
      </c>
      <c r="AU241" s="149" t="s">
        <v>88</v>
      </c>
      <c r="AY241" s="17" t="s">
        <v>309</v>
      </c>
      <c r="BE241" s="150">
        <f>IF(N241="základní",J241,0)</f>
        <v>0</v>
      </c>
      <c r="BF241" s="150">
        <f>IF(N241="snížená",J241,0)</f>
        <v>0</v>
      </c>
      <c r="BG241" s="150">
        <f>IF(N241="zákl. přenesená",J241,0)</f>
        <v>0</v>
      </c>
      <c r="BH241" s="150">
        <f>IF(N241="sníž. přenesená",J241,0)</f>
        <v>0</v>
      </c>
      <c r="BI241" s="150">
        <f>IF(N241="nulová",J241,0)</f>
        <v>0</v>
      </c>
      <c r="BJ241" s="17" t="s">
        <v>88</v>
      </c>
      <c r="BK241" s="150">
        <f>ROUND(I241*H241,2)</f>
        <v>0</v>
      </c>
      <c r="BL241" s="17" t="s">
        <v>120</v>
      </c>
      <c r="BM241" s="149" t="s">
        <v>1537</v>
      </c>
    </row>
    <row r="242" spans="2:65" s="1" customFormat="1" x14ac:dyDescent="0.2">
      <c r="B242" s="33"/>
      <c r="D242" s="151" t="s">
        <v>316</v>
      </c>
      <c r="F242" s="152" t="s">
        <v>10236</v>
      </c>
      <c r="I242" s="153"/>
      <c r="L242" s="33"/>
      <c r="M242" s="154"/>
      <c r="T242" s="57"/>
      <c r="AT242" s="17" t="s">
        <v>316</v>
      </c>
      <c r="AU242" s="17" t="s">
        <v>88</v>
      </c>
    </row>
    <row r="243" spans="2:65" s="1" customFormat="1" ht="16.5" customHeight="1" x14ac:dyDescent="0.2">
      <c r="B243" s="137"/>
      <c r="C243" s="138" t="s">
        <v>1089</v>
      </c>
      <c r="D243" s="138" t="s">
        <v>311</v>
      </c>
      <c r="E243" s="139" t="s">
        <v>10237</v>
      </c>
      <c r="F243" s="140" t="s">
        <v>10238</v>
      </c>
      <c r="G243" s="141" t="s">
        <v>391</v>
      </c>
      <c r="H243" s="142">
        <v>2.6549999999999998</v>
      </c>
      <c r="I243" s="143"/>
      <c r="J243" s="144">
        <f>ROUND(I243*H243,2)</f>
        <v>0</v>
      </c>
      <c r="K243" s="140" t="s">
        <v>315</v>
      </c>
      <c r="L243" s="33"/>
      <c r="M243" s="145" t="s">
        <v>1</v>
      </c>
      <c r="N243" s="146" t="s">
        <v>46</v>
      </c>
      <c r="P243" s="147">
        <f>O243*H243</f>
        <v>0</v>
      </c>
      <c r="Q243" s="147">
        <v>0</v>
      </c>
      <c r="R243" s="147">
        <f>Q243*H243</f>
        <v>0</v>
      </c>
      <c r="S243" s="147">
        <v>0</v>
      </c>
      <c r="T243" s="148">
        <f>S243*H243</f>
        <v>0</v>
      </c>
      <c r="AR243" s="149" t="s">
        <v>120</v>
      </c>
      <c r="AT243" s="149" t="s">
        <v>311</v>
      </c>
      <c r="AU243" s="149" t="s">
        <v>88</v>
      </c>
      <c r="AY243" s="17" t="s">
        <v>309</v>
      </c>
      <c r="BE243" s="150">
        <f>IF(N243="základní",J243,0)</f>
        <v>0</v>
      </c>
      <c r="BF243" s="150">
        <f>IF(N243="snížená",J243,0)</f>
        <v>0</v>
      </c>
      <c r="BG243" s="150">
        <f>IF(N243="zákl. přenesená",J243,0)</f>
        <v>0</v>
      </c>
      <c r="BH243" s="150">
        <f>IF(N243="sníž. přenesená",J243,0)</f>
        <v>0</v>
      </c>
      <c r="BI243" s="150">
        <f>IF(N243="nulová",J243,0)</f>
        <v>0</v>
      </c>
      <c r="BJ243" s="17" t="s">
        <v>88</v>
      </c>
      <c r="BK243" s="150">
        <f>ROUND(I243*H243,2)</f>
        <v>0</v>
      </c>
      <c r="BL243" s="17" t="s">
        <v>120</v>
      </c>
      <c r="BM243" s="149" t="s">
        <v>1551</v>
      </c>
    </row>
    <row r="244" spans="2:65" s="1" customFormat="1" x14ac:dyDescent="0.2">
      <c r="B244" s="33"/>
      <c r="D244" s="151" t="s">
        <v>316</v>
      </c>
      <c r="F244" s="152" t="s">
        <v>10239</v>
      </c>
      <c r="I244" s="153"/>
      <c r="L244" s="33"/>
      <c r="M244" s="154"/>
      <c r="T244" s="57"/>
      <c r="AT244" s="17" t="s">
        <v>316</v>
      </c>
      <c r="AU244" s="17" t="s">
        <v>88</v>
      </c>
    </row>
    <row r="245" spans="2:65" s="1" customFormat="1" ht="16.5" customHeight="1" x14ac:dyDescent="0.2">
      <c r="B245" s="137"/>
      <c r="C245" s="138" t="s">
        <v>527</v>
      </c>
      <c r="D245" s="138" t="s">
        <v>311</v>
      </c>
      <c r="E245" s="139" t="s">
        <v>10240</v>
      </c>
      <c r="F245" s="140" t="s">
        <v>10241</v>
      </c>
      <c r="G245" s="141" t="s">
        <v>434</v>
      </c>
      <c r="H245" s="142">
        <v>16</v>
      </c>
      <c r="I245" s="143"/>
      <c r="J245" s="144">
        <f>ROUND(I245*H245,2)</f>
        <v>0</v>
      </c>
      <c r="K245" s="140" t="s">
        <v>315</v>
      </c>
      <c r="L245" s="33"/>
      <c r="M245" s="145" t="s">
        <v>1</v>
      </c>
      <c r="N245" s="146" t="s">
        <v>46</v>
      </c>
      <c r="P245" s="147">
        <f>O245*H245</f>
        <v>0</v>
      </c>
      <c r="Q245" s="147">
        <v>0</v>
      </c>
      <c r="R245" s="147">
        <f>Q245*H245</f>
        <v>0</v>
      </c>
      <c r="S245" s="147">
        <v>0</v>
      </c>
      <c r="T245" s="148">
        <f>S245*H245</f>
        <v>0</v>
      </c>
      <c r="AR245" s="149" t="s">
        <v>120</v>
      </c>
      <c r="AT245" s="149" t="s">
        <v>311</v>
      </c>
      <c r="AU245" s="149" t="s">
        <v>88</v>
      </c>
      <c r="AY245" s="17" t="s">
        <v>309</v>
      </c>
      <c r="BE245" s="150">
        <f>IF(N245="základní",J245,0)</f>
        <v>0</v>
      </c>
      <c r="BF245" s="150">
        <f>IF(N245="snížená",J245,0)</f>
        <v>0</v>
      </c>
      <c r="BG245" s="150">
        <f>IF(N245="zákl. přenesená",J245,0)</f>
        <v>0</v>
      </c>
      <c r="BH245" s="150">
        <f>IF(N245="sníž. přenesená",J245,0)</f>
        <v>0</v>
      </c>
      <c r="BI245" s="150">
        <f>IF(N245="nulová",J245,0)</f>
        <v>0</v>
      </c>
      <c r="BJ245" s="17" t="s">
        <v>88</v>
      </c>
      <c r="BK245" s="150">
        <f>ROUND(I245*H245,2)</f>
        <v>0</v>
      </c>
      <c r="BL245" s="17" t="s">
        <v>120</v>
      </c>
      <c r="BM245" s="149" t="s">
        <v>1562</v>
      </c>
    </row>
    <row r="246" spans="2:65" s="1" customFormat="1" x14ac:dyDescent="0.2">
      <c r="B246" s="33"/>
      <c r="D246" s="151" t="s">
        <v>316</v>
      </c>
      <c r="F246" s="152" t="s">
        <v>10242</v>
      </c>
      <c r="I246" s="153"/>
      <c r="L246" s="33"/>
      <c r="M246" s="154"/>
      <c r="T246" s="57"/>
      <c r="AT246" s="17" t="s">
        <v>316</v>
      </c>
      <c r="AU246" s="17" t="s">
        <v>88</v>
      </c>
    </row>
    <row r="247" spans="2:65" s="1" customFormat="1" ht="16.5" customHeight="1" x14ac:dyDescent="0.2">
      <c r="B247" s="137"/>
      <c r="C247" s="138" t="s">
        <v>1101</v>
      </c>
      <c r="D247" s="138" t="s">
        <v>311</v>
      </c>
      <c r="E247" s="139" t="s">
        <v>10243</v>
      </c>
      <c r="F247" s="140" t="s">
        <v>10244</v>
      </c>
      <c r="G247" s="141" t="s">
        <v>360</v>
      </c>
      <c r="H247" s="142">
        <v>3.2</v>
      </c>
      <c r="I247" s="143"/>
      <c r="J247" s="144">
        <f>ROUND(I247*H247,2)</f>
        <v>0</v>
      </c>
      <c r="K247" s="140" t="s">
        <v>315</v>
      </c>
      <c r="L247" s="33"/>
      <c r="M247" s="145" t="s">
        <v>1</v>
      </c>
      <c r="N247" s="146" t="s">
        <v>46</v>
      </c>
      <c r="P247" s="147">
        <f>O247*H247</f>
        <v>0</v>
      </c>
      <c r="Q247" s="147">
        <v>0</v>
      </c>
      <c r="R247" s="147">
        <f>Q247*H247</f>
        <v>0</v>
      </c>
      <c r="S247" s="147">
        <v>0</v>
      </c>
      <c r="T247" s="148">
        <f>S247*H247</f>
        <v>0</v>
      </c>
      <c r="AR247" s="149" t="s">
        <v>120</v>
      </c>
      <c r="AT247" s="149" t="s">
        <v>311</v>
      </c>
      <c r="AU247" s="149" t="s">
        <v>88</v>
      </c>
      <c r="AY247" s="17" t="s">
        <v>309</v>
      </c>
      <c r="BE247" s="150">
        <f>IF(N247="základní",J247,0)</f>
        <v>0</v>
      </c>
      <c r="BF247" s="150">
        <f>IF(N247="snížená",J247,0)</f>
        <v>0</v>
      </c>
      <c r="BG247" s="150">
        <f>IF(N247="zákl. přenesená",J247,0)</f>
        <v>0</v>
      </c>
      <c r="BH247" s="150">
        <f>IF(N247="sníž. přenesená",J247,0)</f>
        <v>0</v>
      </c>
      <c r="BI247" s="150">
        <f>IF(N247="nulová",J247,0)</f>
        <v>0</v>
      </c>
      <c r="BJ247" s="17" t="s">
        <v>88</v>
      </c>
      <c r="BK247" s="150">
        <f>ROUND(I247*H247,2)</f>
        <v>0</v>
      </c>
      <c r="BL247" s="17" t="s">
        <v>120</v>
      </c>
      <c r="BM247" s="149" t="s">
        <v>1574</v>
      </c>
    </row>
    <row r="248" spans="2:65" s="1" customFormat="1" x14ac:dyDescent="0.2">
      <c r="B248" s="33"/>
      <c r="D248" s="151" t="s">
        <v>316</v>
      </c>
      <c r="F248" s="152" t="s">
        <v>10245</v>
      </c>
      <c r="I248" s="153"/>
      <c r="L248" s="33"/>
      <c r="M248" s="154"/>
      <c r="T248" s="57"/>
      <c r="AT248" s="17" t="s">
        <v>316</v>
      </c>
      <c r="AU248" s="17" t="s">
        <v>88</v>
      </c>
    </row>
    <row r="249" spans="2:65" s="1" customFormat="1" ht="21.75" customHeight="1" x14ac:dyDescent="0.2">
      <c r="B249" s="137"/>
      <c r="C249" s="138" t="s">
        <v>532</v>
      </c>
      <c r="D249" s="138" t="s">
        <v>311</v>
      </c>
      <c r="E249" s="139" t="s">
        <v>10252</v>
      </c>
      <c r="F249" s="140" t="s">
        <v>10253</v>
      </c>
      <c r="G249" s="141" t="s">
        <v>360</v>
      </c>
      <c r="H249" s="142">
        <v>50</v>
      </c>
      <c r="I249" s="143"/>
      <c r="J249" s="144">
        <f>ROUND(I249*H249,2)</f>
        <v>0</v>
      </c>
      <c r="K249" s="140" t="s">
        <v>315</v>
      </c>
      <c r="L249" s="33"/>
      <c r="M249" s="145" t="s">
        <v>1</v>
      </c>
      <c r="N249" s="146" t="s">
        <v>46</v>
      </c>
      <c r="P249" s="147">
        <f>O249*H249</f>
        <v>0</v>
      </c>
      <c r="Q249" s="147">
        <v>0</v>
      </c>
      <c r="R249" s="147">
        <f>Q249*H249</f>
        <v>0</v>
      </c>
      <c r="S249" s="147">
        <v>0</v>
      </c>
      <c r="T249" s="148">
        <f>S249*H249</f>
        <v>0</v>
      </c>
      <c r="AR249" s="149" t="s">
        <v>120</v>
      </c>
      <c r="AT249" s="149" t="s">
        <v>311</v>
      </c>
      <c r="AU249" s="149" t="s">
        <v>88</v>
      </c>
      <c r="AY249" s="17" t="s">
        <v>309</v>
      </c>
      <c r="BE249" s="150">
        <f>IF(N249="základní",J249,0)</f>
        <v>0</v>
      </c>
      <c r="BF249" s="150">
        <f>IF(N249="snížená",J249,0)</f>
        <v>0</v>
      </c>
      <c r="BG249" s="150">
        <f>IF(N249="zákl. přenesená",J249,0)</f>
        <v>0</v>
      </c>
      <c r="BH249" s="150">
        <f>IF(N249="sníž. přenesená",J249,0)</f>
        <v>0</v>
      </c>
      <c r="BI249" s="150">
        <f>IF(N249="nulová",J249,0)</f>
        <v>0</v>
      </c>
      <c r="BJ249" s="17" t="s">
        <v>88</v>
      </c>
      <c r="BK249" s="150">
        <f>ROUND(I249*H249,2)</f>
        <v>0</v>
      </c>
      <c r="BL249" s="17" t="s">
        <v>120</v>
      </c>
      <c r="BM249" s="149" t="s">
        <v>1583</v>
      </c>
    </row>
    <row r="250" spans="2:65" s="1" customFormat="1" x14ac:dyDescent="0.2">
      <c r="B250" s="33"/>
      <c r="D250" s="151" t="s">
        <v>316</v>
      </c>
      <c r="F250" s="152" t="s">
        <v>10254</v>
      </c>
      <c r="I250" s="153"/>
      <c r="L250" s="33"/>
      <c r="M250" s="154"/>
      <c r="T250" s="57"/>
      <c r="AT250" s="17" t="s">
        <v>316</v>
      </c>
      <c r="AU250" s="17" t="s">
        <v>88</v>
      </c>
    </row>
    <row r="251" spans="2:65" s="1" customFormat="1" ht="16.5" customHeight="1" x14ac:dyDescent="0.2">
      <c r="B251" s="137"/>
      <c r="C251" s="138" t="s">
        <v>1112</v>
      </c>
      <c r="D251" s="138" t="s">
        <v>311</v>
      </c>
      <c r="E251" s="139" t="s">
        <v>10255</v>
      </c>
      <c r="F251" s="140" t="s">
        <v>10256</v>
      </c>
      <c r="G251" s="141" t="s">
        <v>314</v>
      </c>
      <c r="H251" s="142">
        <v>2</v>
      </c>
      <c r="I251" s="143"/>
      <c r="J251" s="144">
        <f>ROUND(I251*H251,2)</f>
        <v>0</v>
      </c>
      <c r="K251" s="140" t="s">
        <v>315</v>
      </c>
      <c r="L251" s="33"/>
      <c r="M251" s="145" t="s">
        <v>1</v>
      </c>
      <c r="N251" s="146" t="s">
        <v>46</v>
      </c>
      <c r="P251" s="147">
        <f>O251*H251</f>
        <v>0</v>
      </c>
      <c r="Q251" s="147">
        <v>0</v>
      </c>
      <c r="R251" s="147">
        <f>Q251*H251</f>
        <v>0</v>
      </c>
      <c r="S251" s="147">
        <v>0</v>
      </c>
      <c r="T251" s="148">
        <f>S251*H251</f>
        <v>0</v>
      </c>
      <c r="AR251" s="149" t="s">
        <v>120</v>
      </c>
      <c r="AT251" s="149" t="s">
        <v>311</v>
      </c>
      <c r="AU251" s="149" t="s">
        <v>88</v>
      </c>
      <c r="AY251" s="17" t="s">
        <v>309</v>
      </c>
      <c r="BE251" s="150">
        <f>IF(N251="základní",J251,0)</f>
        <v>0</v>
      </c>
      <c r="BF251" s="150">
        <f>IF(N251="snížená",J251,0)</f>
        <v>0</v>
      </c>
      <c r="BG251" s="150">
        <f>IF(N251="zákl. přenesená",J251,0)</f>
        <v>0</v>
      </c>
      <c r="BH251" s="150">
        <f>IF(N251="sníž. přenesená",J251,0)</f>
        <v>0</v>
      </c>
      <c r="BI251" s="150">
        <f>IF(N251="nulová",J251,0)</f>
        <v>0</v>
      </c>
      <c r="BJ251" s="17" t="s">
        <v>88</v>
      </c>
      <c r="BK251" s="150">
        <f>ROUND(I251*H251,2)</f>
        <v>0</v>
      </c>
      <c r="BL251" s="17" t="s">
        <v>120</v>
      </c>
      <c r="BM251" s="149" t="s">
        <v>1589</v>
      </c>
    </row>
    <row r="252" spans="2:65" s="1" customFormat="1" x14ac:dyDescent="0.2">
      <c r="B252" s="33"/>
      <c r="D252" s="151" t="s">
        <v>316</v>
      </c>
      <c r="F252" s="152" t="s">
        <v>10257</v>
      </c>
      <c r="I252" s="153"/>
      <c r="L252" s="33"/>
      <c r="M252" s="154"/>
      <c r="T252" s="57"/>
      <c r="AT252" s="17" t="s">
        <v>316</v>
      </c>
      <c r="AU252" s="17" t="s">
        <v>88</v>
      </c>
    </row>
    <row r="253" spans="2:65" s="1" customFormat="1" ht="24.2" customHeight="1" x14ac:dyDescent="0.2">
      <c r="B253" s="137"/>
      <c r="C253" s="138" t="s">
        <v>538</v>
      </c>
      <c r="D253" s="138" t="s">
        <v>311</v>
      </c>
      <c r="E253" s="139" t="s">
        <v>10258</v>
      </c>
      <c r="F253" s="140" t="s">
        <v>10259</v>
      </c>
      <c r="G253" s="141" t="s">
        <v>314</v>
      </c>
      <c r="H253" s="142">
        <v>2</v>
      </c>
      <c r="I253" s="143"/>
      <c r="J253" s="144">
        <f>ROUND(I253*H253,2)</f>
        <v>0</v>
      </c>
      <c r="K253" s="140" t="s">
        <v>315</v>
      </c>
      <c r="L253" s="33"/>
      <c r="M253" s="145" t="s">
        <v>1</v>
      </c>
      <c r="N253" s="146" t="s">
        <v>46</v>
      </c>
      <c r="P253" s="147">
        <f>O253*H253</f>
        <v>0</v>
      </c>
      <c r="Q253" s="147">
        <v>0</v>
      </c>
      <c r="R253" s="147">
        <f>Q253*H253</f>
        <v>0</v>
      </c>
      <c r="S253" s="147">
        <v>0</v>
      </c>
      <c r="T253" s="148">
        <f>S253*H253</f>
        <v>0</v>
      </c>
      <c r="AR253" s="149" t="s">
        <v>120</v>
      </c>
      <c r="AT253" s="149" t="s">
        <v>311</v>
      </c>
      <c r="AU253" s="149" t="s">
        <v>88</v>
      </c>
      <c r="AY253" s="17" t="s">
        <v>309</v>
      </c>
      <c r="BE253" s="150">
        <f>IF(N253="základní",J253,0)</f>
        <v>0</v>
      </c>
      <c r="BF253" s="150">
        <f>IF(N253="snížená",J253,0)</f>
        <v>0</v>
      </c>
      <c r="BG253" s="150">
        <f>IF(N253="zákl. přenesená",J253,0)</f>
        <v>0</v>
      </c>
      <c r="BH253" s="150">
        <f>IF(N253="sníž. přenesená",J253,0)</f>
        <v>0</v>
      </c>
      <c r="BI253" s="150">
        <f>IF(N253="nulová",J253,0)</f>
        <v>0</v>
      </c>
      <c r="BJ253" s="17" t="s">
        <v>88</v>
      </c>
      <c r="BK253" s="150">
        <f>ROUND(I253*H253,2)</f>
        <v>0</v>
      </c>
      <c r="BL253" s="17" t="s">
        <v>120</v>
      </c>
      <c r="BM253" s="149" t="s">
        <v>1603</v>
      </c>
    </row>
    <row r="254" spans="2:65" s="1" customFormat="1" x14ac:dyDescent="0.2">
      <c r="B254" s="33"/>
      <c r="D254" s="151" t="s">
        <v>316</v>
      </c>
      <c r="F254" s="152" t="s">
        <v>10260</v>
      </c>
      <c r="I254" s="153"/>
      <c r="L254" s="33"/>
      <c r="M254" s="154"/>
      <c r="T254" s="57"/>
      <c r="AT254" s="17" t="s">
        <v>316</v>
      </c>
      <c r="AU254" s="17" t="s">
        <v>88</v>
      </c>
    </row>
    <row r="255" spans="2:65" s="1" customFormat="1" ht="24.2" customHeight="1" x14ac:dyDescent="0.2">
      <c r="B255" s="137"/>
      <c r="C255" s="138" t="s">
        <v>1121</v>
      </c>
      <c r="D255" s="138" t="s">
        <v>311</v>
      </c>
      <c r="E255" s="139" t="s">
        <v>10261</v>
      </c>
      <c r="F255" s="140" t="s">
        <v>10262</v>
      </c>
      <c r="G255" s="141" t="s">
        <v>314</v>
      </c>
      <c r="H255" s="142">
        <v>457</v>
      </c>
      <c r="I255" s="143"/>
      <c r="J255" s="144">
        <f>ROUND(I255*H255,2)</f>
        <v>0</v>
      </c>
      <c r="K255" s="140" t="s">
        <v>315</v>
      </c>
      <c r="L255" s="33"/>
      <c r="M255" s="145" t="s">
        <v>1</v>
      </c>
      <c r="N255" s="146" t="s">
        <v>46</v>
      </c>
      <c r="P255" s="147">
        <f>O255*H255</f>
        <v>0</v>
      </c>
      <c r="Q255" s="147">
        <v>0</v>
      </c>
      <c r="R255" s="147">
        <f>Q255*H255</f>
        <v>0</v>
      </c>
      <c r="S255" s="147">
        <v>0</v>
      </c>
      <c r="T255" s="148">
        <f>S255*H255</f>
        <v>0</v>
      </c>
      <c r="AR255" s="149" t="s">
        <v>120</v>
      </c>
      <c r="AT255" s="149" t="s">
        <v>311</v>
      </c>
      <c r="AU255" s="149" t="s">
        <v>88</v>
      </c>
      <c r="AY255" s="17" t="s">
        <v>309</v>
      </c>
      <c r="BE255" s="150">
        <f>IF(N255="základní",J255,0)</f>
        <v>0</v>
      </c>
      <c r="BF255" s="150">
        <f>IF(N255="snížená",J255,0)</f>
        <v>0</v>
      </c>
      <c r="BG255" s="150">
        <f>IF(N255="zákl. přenesená",J255,0)</f>
        <v>0</v>
      </c>
      <c r="BH255" s="150">
        <f>IF(N255="sníž. přenesená",J255,0)</f>
        <v>0</v>
      </c>
      <c r="BI255" s="150">
        <f>IF(N255="nulová",J255,0)</f>
        <v>0</v>
      </c>
      <c r="BJ255" s="17" t="s">
        <v>88</v>
      </c>
      <c r="BK255" s="150">
        <f>ROUND(I255*H255,2)</f>
        <v>0</v>
      </c>
      <c r="BL255" s="17" t="s">
        <v>120</v>
      </c>
      <c r="BM255" s="149" t="s">
        <v>2286</v>
      </c>
    </row>
    <row r="256" spans="2:65" s="1" customFormat="1" x14ac:dyDescent="0.2">
      <c r="B256" s="33"/>
      <c r="D256" s="151" t="s">
        <v>316</v>
      </c>
      <c r="F256" s="152" t="s">
        <v>10263</v>
      </c>
      <c r="I256" s="153"/>
      <c r="L256" s="33"/>
      <c r="M256" s="154"/>
      <c r="T256" s="57"/>
      <c r="AT256" s="17" t="s">
        <v>316</v>
      </c>
      <c r="AU256" s="17" t="s">
        <v>88</v>
      </c>
    </row>
    <row r="257" spans="2:65" s="1" customFormat="1" ht="16.5" customHeight="1" x14ac:dyDescent="0.2">
      <c r="B257" s="137"/>
      <c r="C257" s="138" t="s">
        <v>543</v>
      </c>
      <c r="D257" s="138" t="s">
        <v>311</v>
      </c>
      <c r="E257" s="139" t="s">
        <v>10264</v>
      </c>
      <c r="F257" s="140" t="s">
        <v>10265</v>
      </c>
      <c r="G257" s="141" t="s">
        <v>360</v>
      </c>
      <c r="H257" s="142">
        <v>50</v>
      </c>
      <c r="I257" s="143"/>
      <c r="J257" s="144">
        <f>ROUND(I257*H257,2)</f>
        <v>0</v>
      </c>
      <c r="K257" s="140" t="s">
        <v>315</v>
      </c>
      <c r="L257" s="33"/>
      <c r="M257" s="145" t="s">
        <v>1</v>
      </c>
      <c r="N257" s="146" t="s">
        <v>46</v>
      </c>
      <c r="P257" s="147">
        <f>O257*H257</f>
        <v>0</v>
      </c>
      <c r="Q257" s="147">
        <v>0</v>
      </c>
      <c r="R257" s="147">
        <f>Q257*H257</f>
        <v>0</v>
      </c>
      <c r="S257" s="147">
        <v>0</v>
      </c>
      <c r="T257" s="148">
        <f>S257*H257</f>
        <v>0</v>
      </c>
      <c r="AR257" s="149" t="s">
        <v>120</v>
      </c>
      <c r="AT257" s="149" t="s">
        <v>311</v>
      </c>
      <c r="AU257" s="149" t="s">
        <v>88</v>
      </c>
      <c r="AY257" s="17" t="s">
        <v>309</v>
      </c>
      <c r="BE257" s="150">
        <f>IF(N257="základní",J257,0)</f>
        <v>0</v>
      </c>
      <c r="BF257" s="150">
        <f>IF(N257="snížená",J257,0)</f>
        <v>0</v>
      </c>
      <c r="BG257" s="150">
        <f>IF(N257="zákl. přenesená",J257,0)</f>
        <v>0</v>
      </c>
      <c r="BH257" s="150">
        <f>IF(N257="sníž. přenesená",J257,0)</f>
        <v>0</v>
      </c>
      <c r="BI257" s="150">
        <f>IF(N257="nulová",J257,0)</f>
        <v>0</v>
      </c>
      <c r="BJ257" s="17" t="s">
        <v>88</v>
      </c>
      <c r="BK257" s="150">
        <f>ROUND(I257*H257,2)</f>
        <v>0</v>
      </c>
      <c r="BL257" s="17" t="s">
        <v>120</v>
      </c>
      <c r="BM257" s="149" t="s">
        <v>2296</v>
      </c>
    </row>
    <row r="258" spans="2:65" s="1" customFormat="1" x14ac:dyDescent="0.2">
      <c r="B258" s="33"/>
      <c r="D258" s="151" t="s">
        <v>316</v>
      </c>
      <c r="F258" s="152" t="s">
        <v>10266</v>
      </c>
      <c r="I258" s="153"/>
      <c r="L258" s="33"/>
      <c r="M258" s="154"/>
      <c r="T258" s="57"/>
      <c r="AT258" s="17" t="s">
        <v>316</v>
      </c>
      <c r="AU258" s="17" t="s">
        <v>88</v>
      </c>
    </row>
    <row r="259" spans="2:65" s="1" customFormat="1" ht="16.5" customHeight="1" x14ac:dyDescent="0.2">
      <c r="B259" s="137"/>
      <c r="C259" s="138" t="s">
        <v>497</v>
      </c>
      <c r="D259" s="138" t="s">
        <v>311</v>
      </c>
      <c r="E259" s="139" t="s">
        <v>10267</v>
      </c>
      <c r="F259" s="140" t="s">
        <v>10268</v>
      </c>
      <c r="G259" s="141" t="s">
        <v>314</v>
      </c>
      <c r="H259" s="142">
        <v>49</v>
      </c>
      <c r="I259" s="143"/>
      <c r="J259" s="144">
        <f>ROUND(I259*H259,2)</f>
        <v>0</v>
      </c>
      <c r="K259" s="140" t="s">
        <v>315</v>
      </c>
      <c r="L259" s="33"/>
      <c r="M259" s="145" t="s">
        <v>1</v>
      </c>
      <c r="N259" s="146" t="s">
        <v>46</v>
      </c>
      <c r="P259" s="147">
        <f>O259*H259</f>
        <v>0</v>
      </c>
      <c r="Q259" s="147">
        <v>0</v>
      </c>
      <c r="R259" s="147">
        <f>Q259*H259</f>
        <v>0</v>
      </c>
      <c r="S259" s="147">
        <v>0</v>
      </c>
      <c r="T259" s="148">
        <f>S259*H259</f>
        <v>0</v>
      </c>
      <c r="AR259" s="149" t="s">
        <v>120</v>
      </c>
      <c r="AT259" s="149" t="s">
        <v>311</v>
      </c>
      <c r="AU259" s="149" t="s">
        <v>88</v>
      </c>
      <c r="AY259" s="17" t="s">
        <v>309</v>
      </c>
      <c r="BE259" s="150">
        <f>IF(N259="základní",J259,0)</f>
        <v>0</v>
      </c>
      <c r="BF259" s="150">
        <f>IF(N259="snížená",J259,0)</f>
        <v>0</v>
      </c>
      <c r="BG259" s="150">
        <f>IF(N259="zákl. přenesená",J259,0)</f>
        <v>0</v>
      </c>
      <c r="BH259" s="150">
        <f>IF(N259="sníž. přenesená",J259,0)</f>
        <v>0</v>
      </c>
      <c r="BI259" s="150">
        <f>IF(N259="nulová",J259,0)</f>
        <v>0</v>
      </c>
      <c r="BJ259" s="17" t="s">
        <v>88</v>
      </c>
      <c r="BK259" s="150">
        <f>ROUND(I259*H259,2)</f>
        <v>0</v>
      </c>
      <c r="BL259" s="17" t="s">
        <v>120</v>
      </c>
      <c r="BM259" s="149" t="s">
        <v>2303</v>
      </c>
    </row>
    <row r="260" spans="2:65" s="1" customFormat="1" x14ac:dyDescent="0.2">
      <c r="B260" s="33"/>
      <c r="D260" s="151" t="s">
        <v>316</v>
      </c>
      <c r="F260" s="152" t="s">
        <v>10269</v>
      </c>
      <c r="I260" s="153"/>
      <c r="L260" s="33"/>
      <c r="M260" s="154"/>
      <c r="T260" s="57"/>
      <c r="AT260" s="17" t="s">
        <v>316</v>
      </c>
      <c r="AU260" s="17" t="s">
        <v>88</v>
      </c>
    </row>
    <row r="261" spans="2:65" s="1" customFormat="1" ht="16.5" customHeight="1" x14ac:dyDescent="0.2">
      <c r="B261" s="137"/>
      <c r="C261" s="138" t="s">
        <v>546</v>
      </c>
      <c r="D261" s="138" t="s">
        <v>311</v>
      </c>
      <c r="E261" s="139" t="s">
        <v>10349</v>
      </c>
      <c r="F261" s="140" t="s">
        <v>10350</v>
      </c>
      <c r="G261" s="141" t="s">
        <v>314</v>
      </c>
      <c r="H261" s="142">
        <v>12</v>
      </c>
      <c r="I261" s="143"/>
      <c r="J261" s="144">
        <f t="shared" ref="J261:J275" si="20">ROUND(I261*H261,2)</f>
        <v>0</v>
      </c>
      <c r="K261" s="140" t="s">
        <v>366</v>
      </c>
      <c r="L261" s="33"/>
      <c r="M261" s="145" t="s">
        <v>1</v>
      </c>
      <c r="N261" s="146" t="s">
        <v>46</v>
      </c>
      <c r="P261" s="147">
        <f t="shared" ref="P261:P275" si="21">O261*H261</f>
        <v>0</v>
      </c>
      <c r="Q261" s="147">
        <v>0</v>
      </c>
      <c r="R261" s="147">
        <f t="shared" ref="R261:R275" si="22">Q261*H261</f>
        <v>0</v>
      </c>
      <c r="S261" s="147">
        <v>0</v>
      </c>
      <c r="T261" s="148">
        <f t="shared" ref="T261:T275" si="23">S261*H261</f>
        <v>0</v>
      </c>
      <c r="AR261" s="149" t="s">
        <v>120</v>
      </c>
      <c r="AT261" s="149" t="s">
        <v>311</v>
      </c>
      <c r="AU261" s="149" t="s">
        <v>88</v>
      </c>
      <c r="AY261" s="17" t="s">
        <v>309</v>
      </c>
      <c r="BE261" s="150">
        <f t="shared" ref="BE261:BE275" si="24">IF(N261="základní",J261,0)</f>
        <v>0</v>
      </c>
      <c r="BF261" s="150">
        <f t="shared" ref="BF261:BF275" si="25">IF(N261="snížená",J261,0)</f>
        <v>0</v>
      </c>
      <c r="BG261" s="150">
        <f t="shared" ref="BG261:BG275" si="26">IF(N261="zákl. přenesená",J261,0)</f>
        <v>0</v>
      </c>
      <c r="BH261" s="150">
        <f t="shared" ref="BH261:BH275" si="27">IF(N261="sníž. přenesená",J261,0)</f>
        <v>0</v>
      </c>
      <c r="BI261" s="150">
        <f t="shared" ref="BI261:BI275" si="28">IF(N261="nulová",J261,0)</f>
        <v>0</v>
      </c>
      <c r="BJ261" s="17" t="s">
        <v>88</v>
      </c>
      <c r="BK261" s="150">
        <f t="shared" ref="BK261:BK275" si="29">ROUND(I261*H261,2)</f>
        <v>0</v>
      </c>
      <c r="BL261" s="17" t="s">
        <v>120</v>
      </c>
      <c r="BM261" s="149" t="s">
        <v>2313</v>
      </c>
    </row>
    <row r="262" spans="2:65" s="1" customFormat="1" ht="16.5" customHeight="1" x14ac:dyDescent="0.2">
      <c r="B262" s="137"/>
      <c r="C262" s="138" t="s">
        <v>1142</v>
      </c>
      <c r="D262" s="138" t="s">
        <v>311</v>
      </c>
      <c r="E262" s="139" t="s">
        <v>10351</v>
      </c>
      <c r="F262" s="140" t="s">
        <v>10352</v>
      </c>
      <c r="G262" s="141" t="s">
        <v>314</v>
      </c>
      <c r="H262" s="142">
        <v>18</v>
      </c>
      <c r="I262" s="143"/>
      <c r="J262" s="144">
        <f t="shared" si="20"/>
        <v>0</v>
      </c>
      <c r="K262" s="140" t="s">
        <v>366</v>
      </c>
      <c r="L262" s="33"/>
      <c r="M262" s="145" t="s">
        <v>1</v>
      </c>
      <c r="N262" s="146" t="s">
        <v>46</v>
      </c>
      <c r="P262" s="147">
        <f t="shared" si="21"/>
        <v>0</v>
      </c>
      <c r="Q262" s="147">
        <v>0</v>
      </c>
      <c r="R262" s="147">
        <f t="shared" si="22"/>
        <v>0</v>
      </c>
      <c r="S262" s="147">
        <v>0</v>
      </c>
      <c r="T262" s="148">
        <f t="shared" si="23"/>
        <v>0</v>
      </c>
      <c r="AR262" s="149" t="s">
        <v>120</v>
      </c>
      <c r="AT262" s="149" t="s">
        <v>311</v>
      </c>
      <c r="AU262" s="149" t="s">
        <v>88</v>
      </c>
      <c r="AY262" s="17" t="s">
        <v>309</v>
      </c>
      <c r="BE262" s="150">
        <f t="shared" si="24"/>
        <v>0</v>
      </c>
      <c r="BF262" s="150">
        <f t="shared" si="25"/>
        <v>0</v>
      </c>
      <c r="BG262" s="150">
        <f t="shared" si="26"/>
        <v>0</v>
      </c>
      <c r="BH262" s="150">
        <f t="shared" si="27"/>
        <v>0</v>
      </c>
      <c r="BI262" s="150">
        <f t="shared" si="28"/>
        <v>0</v>
      </c>
      <c r="BJ262" s="17" t="s">
        <v>88</v>
      </c>
      <c r="BK262" s="150">
        <f t="shared" si="29"/>
        <v>0</v>
      </c>
      <c r="BL262" s="17" t="s">
        <v>120</v>
      </c>
      <c r="BM262" s="149" t="s">
        <v>2323</v>
      </c>
    </row>
    <row r="263" spans="2:65" s="1" customFormat="1" ht="16.5" customHeight="1" x14ac:dyDescent="0.2">
      <c r="B263" s="137"/>
      <c r="C263" s="138" t="s">
        <v>550</v>
      </c>
      <c r="D263" s="138" t="s">
        <v>311</v>
      </c>
      <c r="E263" s="139" t="s">
        <v>10353</v>
      </c>
      <c r="F263" s="140" t="s">
        <v>10354</v>
      </c>
      <c r="G263" s="141" t="s">
        <v>314</v>
      </c>
      <c r="H263" s="142">
        <v>13</v>
      </c>
      <c r="I263" s="143"/>
      <c r="J263" s="144">
        <f t="shared" si="20"/>
        <v>0</v>
      </c>
      <c r="K263" s="140" t="s">
        <v>366</v>
      </c>
      <c r="L263" s="33"/>
      <c r="M263" s="145" t="s">
        <v>1</v>
      </c>
      <c r="N263" s="146" t="s">
        <v>46</v>
      </c>
      <c r="P263" s="147">
        <f t="shared" si="21"/>
        <v>0</v>
      </c>
      <c r="Q263" s="147">
        <v>0</v>
      </c>
      <c r="R263" s="147">
        <f t="shared" si="22"/>
        <v>0</v>
      </c>
      <c r="S263" s="147">
        <v>0</v>
      </c>
      <c r="T263" s="148">
        <f t="shared" si="23"/>
        <v>0</v>
      </c>
      <c r="AR263" s="149" t="s">
        <v>120</v>
      </c>
      <c r="AT263" s="149" t="s">
        <v>311</v>
      </c>
      <c r="AU263" s="149" t="s">
        <v>88</v>
      </c>
      <c r="AY263" s="17" t="s">
        <v>309</v>
      </c>
      <c r="BE263" s="150">
        <f t="shared" si="24"/>
        <v>0</v>
      </c>
      <c r="BF263" s="150">
        <f t="shared" si="25"/>
        <v>0</v>
      </c>
      <c r="BG263" s="150">
        <f t="shared" si="26"/>
        <v>0</v>
      </c>
      <c r="BH263" s="150">
        <f t="shared" si="27"/>
        <v>0</v>
      </c>
      <c r="BI263" s="150">
        <f t="shared" si="28"/>
        <v>0</v>
      </c>
      <c r="BJ263" s="17" t="s">
        <v>88</v>
      </c>
      <c r="BK263" s="150">
        <f t="shared" si="29"/>
        <v>0</v>
      </c>
      <c r="BL263" s="17" t="s">
        <v>120</v>
      </c>
      <c r="BM263" s="149" t="s">
        <v>2333</v>
      </c>
    </row>
    <row r="264" spans="2:65" s="1" customFormat="1" ht="16.5" customHeight="1" x14ac:dyDescent="0.2">
      <c r="B264" s="137"/>
      <c r="C264" s="138" t="s">
        <v>1152</v>
      </c>
      <c r="D264" s="138" t="s">
        <v>311</v>
      </c>
      <c r="E264" s="139" t="s">
        <v>10355</v>
      </c>
      <c r="F264" s="140" t="s">
        <v>10356</v>
      </c>
      <c r="G264" s="141" t="s">
        <v>314</v>
      </c>
      <c r="H264" s="142">
        <v>8</v>
      </c>
      <c r="I264" s="143"/>
      <c r="J264" s="144">
        <f t="shared" si="20"/>
        <v>0</v>
      </c>
      <c r="K264" s="140" t="s">
        <v>366</v>
      </c>
      <c r="L264" s="33"/>
      <c r="M264" s="145" t="s">
        <v>1</v>
      </c>
      <c r="N264" s="146" t="s">
        <v>46</v>
      </c>
      <c r="P264" s="147">
        <f t="shared" si="21"/>
        <v>0</v>
      </c>
      <c r="Q264" s="147">
        <v>0</v>
      </c>
      <c r="R264" s="147">
        <f t="shared" si="22"/>
        <v>0</v>
      </c>
      <c r="S264" s="147">
        <v>0</v>
      </c>
      <c r="T264" s="148">
        <f t="shared" si="23"/>
        <v>0</v>
      </c>
      <c r="AR264" s="149" t="s">
        <v>120</v>
      </c>
      <c r="AT264" s="149" t="s">
        <v>311</v>
      </c>
      <c r="AU264" s="149" t="s">
        <v>88</v>
      </c>
      <c r="AY264" s="17" t="s">
        <v>309</v>
      </c>
      <c r="BE264" s="150">
        <f t="shared" si="24"/>
        <v>0</v>
      </c>
      <c r="BF264" s="150">
        <f t="shared" si="25"/>
        <v>0</v>
      </c>
      <c r="BG264" s="150">
        <f t="shared" si="26"/>
        <v>0</v>
      </c>
      <c r="BH264" s="150">
        <f t="shared" si="27"/>
        <v>0</v>
      </c>
      <c r="BI264" s="150">
        <f t="shared" si="28"/>
        <v>0</v>
      </c>
      <c r="BJ264" s="17" t="s">
        <v>88</v>
      </c>
      <c r="BK264" s="150">
        <f t="shared" si="29"/>
        <v>0</v>
      </c>
      <c r="BL264" s="17" t="s">
        <v>120</v>
      </c>
      <c r="BM264" s="149" t="s">
        <v>2342</v>
      </c>
    </row>
    <row r="265" spans="2:65" s="1" customFormat="1" ht="16.5" customHeight="1" x14ac:dyDescent="0.2">
      <c r="B265" s="137"/>
      <c r="C265" s="138" t="s">
        <v>553</v>
      </c>
      <c r="D265" s="138" t="s">
        <v>311</v>
      </c>
      <c r="E265" s="139" t="s">
        <v>10357</v>
      </c>
      <c r="F265" s="140" t="s">
        <v>10358</v>
      </c>
      <c r="G265" s="141" t="s">
        <v>314</v>
      </c>
      <c r="H265" s="142">
        <v>78</v>
      </c>
      <c r="I265" s="143"/>
      <c r="J265" s="144">
        <f t="shared" si="20"/>
        <v>0</v>
      </c>
      <c r="K265" s="140" t="s">
        <v>366</v>
      </c>
      <c r="L265" s="33"/>
      <c r="M265" s="145" t="s">
        <v>1</v>
      </c>
      <c r="N265" s="146" t="s">
        <v>46</v>
      </c>
      <c r="P265" s="147">
        <f t="shared" si="21"/>
        <v>0</v>
      </c>
      <c r="Q265" s="147">
        <v>0</v>
      </c>
      <c r="R265" s="147">
        <f t="shared" si="22"/>
        <v>0</v>
      </c>
      <c r="S265" s="147">
        <v>0</v>
      </c>
      <c r="T265" s="148">
        <f t="shared" si="23"/>
        <v>0</v>
      </c>
      <c r="AR265" s="149" t="s">
        <v>120</v>
      </c>
      <c r="AT265" s="149" t="s">
        <v>311</v>
      </c>
      <c r="AU265" s="149" t="s">
        <v>88</v>
      </c>
      <c r="AY265" s="17" t="s">
        <v>309</v>
      </c>
      <c r="BE265" s="150">
        <f t="shared" si="24"/>
        <v>0</v>
      </c>
      <c r="BF265" s="150">
        <f t="shared" si="25"/>
        <v>0</v>
      </c>
      <c r="BG265" s="150">
        <f t="shared" si="26"/>
        <v>0</v>
      </c>
      <c r="BH265" s="150">
        <f t="shared" si="27"/>
        <v>0</v>
      </c>
      <c r="BI265" s="150">
        <f t="shared" si="28"/>
        <v>0</v>
      </c>
      <c r="BJ265" s="17" t="s">
        <v>88</v>
      </c>
      <c r="BK265" s="150">
        <f t="shared" si="29"/>
        <v>0</v>
      </c>
      <c r="BL265" s="17" t="s">
        <v>120</v>
      </c>
      <c r="BM265" s="149" t="s">
        <v>2353</v>
      </c>
    </row>
    <row r="266" spans="2:65" s="1" customFormat="1" ht="16.5" customHeight="1" x14ac:dyDescent="0.2">
      <c r="B266" s="137"/>
      <c r="C266" s="138" t="s">
        <v>1161</v>
      </c>
      <c r="D266" s="138" t="s">
        <v>311</v>
      </c>
      <c r="E266" s="139" t="s">
        <v>10359</v>
      </c>
      <c r="F266" s="140" t="s">
        <v>10360</v>
      </c>
      <c r="G266" s="141" t="s">
        <v>314</v>
      </c>
      <c r="H266" s="142">
        <v>8</v>
      </c>
      <c r="I266" s="143"/>
      <c r="J266" s="144">
        <f t="shared" si="20"/>
        <v>0</v>
      </c>
      <c r="K266" s="140" t="s">
        <v>366</v>
      </c>
      <c r="L266" s="33"/>
      <c r="M266" s="145" t="s">
        <v>1</v>
      </c>
      <c r="N266" s="146" t="s">
        <v>46</v>
      </c>
      <c r="P266" s="147">
        <f t="shared" si="21"/>
        <v>0</v>
      </c>
      <c r="Q266" s="147">
        <v>0</v>
      </c>
      <c r="R266" s="147">
        <f t="shared" si="22"/>
        <v>0</v>
      </c>
      <c r="S266" s="147">
        <v>0</v>
      </c>
      <c r="T266" s="148">
        <f t="shared" si="23"/>
        <v>0</v>
      </c>
      <c r="AR266" s="149" t="s">
        <v>120</v>
      </c>
      <c r="AT266" s="149" t="s">
        <v>311</v>
      </c>
      <c r="AU266" s="149" t="s">
        <v>88</v>
      </c>
      <c r="AY266" s="17" t="s">
        <v>309</v>
      </c>
      <c r="BE266" s="150">
        <f t="shared" si="24"/>
        <v>0</v>
      </c>
      <c r="BF266" s="150">
        <f t="shared" si="25"/>
        <v>0</v>
      </c>
      <c r="BG266" s="150">
        <f t="shared" si="26"/>
        <v>0</v>
      </c>
      <c r="BH266" s="150">
        <f t="shared" si="27"/>
        <v>0</v>
      </c>
      <c r="BI266" s="150">
        <f t="shared" si="28"/>
        <v>0</v>
      </c>
      <c r="BJ266" s="17" t="s">
        <v>88</v>
      </c>
      <c r="BK266" s="150">
        <f t="shared" si="29"/>
        <v>0</v>
      </c>
      <c r="BL266" s="17" t="s">
        <v>120</v>
      </c>
      <c r="BM266" s="149" t="s">
        <v>2364</v>
      </c>
    </row>
    <row r="267" spans="2:65" s="1" customFormat="1" ht="16.5" customHeight="1" x14ac:dyDescent="0.2">
      <c r="B267" s="137"/>
      <c r="C267" s="138" t="s">
        <v>557</v>
      </c>
      <c r="D267" s="138" t="s">
        <v>311</v>
      </c>
      <c r="E267" s="139" t="s">
        <v>10361</v>
      </c>
      <c r="F267" s="140" t="s">
        <v>10362</v>
      </c>
      <c r="G267" s="141" t="s">
        <v>314</v>
      </c>
      <c r="H267" s="142">
        <v>60</v>
      </c>
      <c r="I267" s="143"/>
      <c r="J267" s="144">
        <f t="shared" si="20"/>
        <v>0</v>
      </c>
      <c r="K267" s="140" t="s">
        <v>366</v>
      </c>
      <c r="L267" s="33"/>
      <c r="M267" s="145" t="s">
        <v>1</v>
      </c>
      <c r="N267" s="146" t="s">
        <v>46</v>
      </c>
      <c r="P267" s="147">
        <f t="shared" si="21"/>
        <v>0</v>
      </c>
      <c r="Q267" s="147">
        <v>0</v>
      </c>
      <c r="R267" s="147">
        <f t="shared" si="22"/>
        <v>0</v>
      </c>
      <c r="S267" s="147">
        <v>0</v>
      </c>
      <c r="T267" s="148">
        <f t="shared" si="23"/>
        <v>0</v>
      </c>
      <c r="AR267" s="149" t="s">
        <v>120</v>
      </c>
      <c r="AT267" s="149" t="s">
        <v>311</v>
      </c>
      <c r="AU267" s="149" t="s">
        <v>88</v>
      </c>
      <c r="AY267" s="17" t="s">
        <v>309</v>
      </c>
      <c r="BE267" s="150">
        <f t="shared" si="24"/>
        <v>0</v>
      </c>
      <c r="BF267" s="150">
        <f t="shared" si="25"/>
        <v>0</v>
      </c>
      <c r="BG267" s="150">
        <f t="shared" si="26"/>
        <v>0</v>
      </c>
      <c r="BH267" s="150">
        <f t="shared" si="27"/>
        <v>0</v>
      </c>
      <c r="BI267" s="150">
        <f t="shared" si="28"/>
        <v>0</v>
      </c>
      <c r="BJ267" s="17" t="s">
        <v>88</v>
      </c>
      <c r="BK267" s="150">
        <f t="shared" si="29"/>
        <v>0</v>
      </c>
      <c r="BL267" s="17" t="s">
        <v>120</v>
      </c>
      <c r="BM267" s="149" t="s">
        <v>2375</v>
      </c>
    </row>
    <row r="268" spans="2:65" s="1" customFormat="1" ht="16.5" customHeight="1" x14ac:dyDescent="0.2">
      <c r="B268" s="137"/>
      <c r="C268" s="138" t="s">
        <v>1170</v>
      </c>
      <c r="D268" s="138" t="s">
        <v>311</v>
      </c>
      <c r="E268" s="139" t="s">
        <v>10363</v>
      </c>
      <c r="F268" s="140" t="s">
        <v>10364</v>
      </c>
      <c r="G268" s="141" t="s">
        <v>314</v>
      </c>
      <c r="H268" s="142">
        <v>28</v>
      </c>
      <c r="I268" s="143"/>
      <c r="J268" s="144">
        <f t="shared" si="20"/>
        <v>0</v>
      </c>
      <c r="K268" s="140" t="s">
        <v>366</v>
      </c>
      <c r="L268" s="33"/>
      <c r="M268" s="145" t="s">
        <v>1</v>
      </c>
      <c r="N268" s="146" t="s">
        <v>46</v>
      </c>
      <c r="P268" s="147">
        <f t="shared" si="21"/>
        <v>0</v>
      </c>
      <c r="Q268" s="147">
        <v>0</v>
      </c>
      <c r="R268" s="147">
        <f t="shared" si="22"/>
        <v>0</v>
      </c>
      <c r="S268" s="147">
        <v>0</v>
      </c>
      <c r="T268" s="148">
        <f t="shared" si="23"/>
        <v>0</v>
      </c>
      <c r="AR268" s="149" t="s">
        <v>120</v>
      </c>
      <c r="AT268" s="149" t="s">
        <v>311</v>
      </c>
      <c r="AU268" s="149" t="s">
        <v>88</v>
      </c>
      <c r="AY268" s="17" t="s">
        <v>309</v>
      </c>
      <c r="BE268" s="150">
        <f t="shared" si="24"/>
        <v>0</v>
      </c>
      <c r="BF268" s="150">
        <f t="shared" si="25"/>
        <v>0</v>
      </c>
      <c r="BG268" s="150">
        <f t="shared" si="26"/>
        <v>0</v>
      </c>
      <c r="BH268" s="150">
        <f t="shared" si="27"/>
        <v>0</v>
      </c>
      <c r="BI268" s="150">
        <f t="shared" si="28"/>
        <v>0</v>
      </c>
      <c r="BJ268" s="17" t="s">
        <v>88</v>
      </c>
      <c r="BK268" s="150">
        <f t="shared" si="29"/>
        <v>0</v>
      </c>
      <c r="BL268" s="17" t="s">
        <v>120</v>
      </c>
      <c r="BM268" s="149" t="s">
        <v>2386</v>
      </c>
    </row>
    <row r="269" spans="2:65" s="1" customFormat="1" ht="16.5" customHeight="1" x14ac:dyDescent="0.2">
      <c r="B269" s="137"/>
      <c r="C269" s="138" t="s">
        <v>560</v>
      </c>
      <c r="D269" s="138" t="s">
        <v>311</v>
      </c>
      <c r="E269" s="139" t="s">
        <v>10365</v>
      </c>
      <c r="F269" s="140" t="s">
        <v>10366</v>
      </c>
      <c r="G269" s="141" t="s">
        <v>314</v>
      </c>
      <c r="H269" s="142">
        <v>115</v>
      </c>
      <c r="I269" s="143"/>
      <c r="J269" s="144">
        <f t="shared" si="20"/>
        <v>0</v>
      </c>
      <c r="K269" s="140" t="s">
        <v>366</v>
      </c>
      <c r="L269" s="33"/>
      <c r="M269" s="145" t="s">
        <v>1</v>
      </c>
      <c r="N269" s="146" t="s">
        <v>46</v>
      </c>
      <c r="P269" s="147">
        <f t="shared" si="21"/>
        <v>0</v>
      </c>
      <c r="Q269" s="147">
        <v>0</v>
      </c>
      <c r="R269" s="147">
        <f t="shared" si="22"/>
        <v>0</v>
      </c>
      <c r="S269" s="147">
        <v>0</v>
      </c>
      <c r="T269" s="148">
        <f t="shared" si="23"/>
        <v>0</v>
      </c>
      <c r="AR269" s="149" t="s">
        <v>120</v>
      </c>
      <c r="AT269" s="149" t="s">
        <v>311</v>
      </c>
      <c r="AU269" s="149" t="s">
        <v>88</v>
      </c>
      <c r="AY269" s="17" t="s">
        <v>309</v>
      </c>
      <c r="BE269" s="150">
        <f t="shared" si="24"/>
        <v>0</v>
      </c>
      <c r="BF269" s="150">
        <f t="shared" si="25"/>
        <v>0</v>
      </c>
      <c r="BG269" s="150">
        <f t="shared" si="26"/>
        <v>0</v>
      </c>
      <c r="BH269" s="150">
        <f t="shared" si="27"/>
        <v>0</v>
      </c>
      <c r="BI269" s="150">
        <f t="shared" si="28"/>
        <v>0</v>
      </c>
      <c r="BJ269" s="17" t="s">
        <v>88</v>
      </c>
      <c r="BK269" s="150">
        <f t="shared" si="29"/>
        <v>0</v>
      </c>
      <c r="BL269" s="17" t="s">
        <v>120</v>
      </c>
      <c r="BM269" s="149" t="s">
        <v>2396</v>
      </c>
    </row>
    <row r="270" spans="2:65" s="1" customFormat="1" ht="16.5" customHeight="1" x14ac:dyDescent="0.2">
      <c r="B270" s="137"/>
      <c r="C270" s="138" t="s">
        <v>1182</v>
      </c>
      <c r="D270" s="138" t="s">
        <v>311</v>
      </c>
      <c r="E270" s="139" t="s">
        <v>10367</v>
      </c>
      <c r="F270" s="140" t="s">
        <v>10368</v>
      </c>
      <c r="G270" s="141" t="s">
        <v>314</v>
      </c>
      <c r="H270" s="142">
        <v>10</v>
      </c>
      <c r="I270" s="143"/>
      <c r="J270" s="144">
        <f t="shared" si="20"/>
        <v>0</v>
      </c>
      <c r="K270" s="140" t="s">
        <v>366</v>
      </c>
      <c r="L270" s="33"/>
      <c r="M270" s="145" t="s">
        <v>1</v>
      </c>
      <c r="N270" s="146" t="s">
        <v>46</v>
      </c>
      <c r="P270" s="147">
        <f t="shared" si="21"/>
        <v>0</v>
      </c>
      <c r="Q270" s="147">
        <v>0</v>
      </c>
      <c r="R270" s="147">
        <f t="shared" si="22"/>
        <v>0</v>
      </c>
      <c r="S270" s="147">
        <v>0</v>
      </c>
      <c r="T270" s="148">
        <f t="shared" si="23"/>
        <v>0</v>
      </c>
      <c r="AR270" s="149" t="s">
        <v>120</v>
      </c>
      <c r="AT270" s="149" t="s">
        <v>311</v>
      </c>
      <c r="AU270" s="149" t="s">
        <v>88</v>
      </c>
      <c r="AY270" s="17" t="s">
        <v>309</v>
      </c>
      <c r="BE270" s="150">
        <f t="shared" si="24"/>
        <v>0</v>
      </c>
      <c r="BF270" s="150">
        <f t="shared" si="25"/>
        <v>0</v>
      </c>
      <c r="BG270" s="150">
        <f t="shared" si="26"/>
        <v>0</v>
      </c>
      <c r="BH270" s="150">
        <f t="shared" si="27"/>
        <v>0</v>
      </c>
      <c r="BI270" s="150">
        <f t="shared" si="28"/>
        <v>0</v>
      </c>
      <c r="BJ270" s="17" t="s">
        <v>88</v>
      </c>
      <c r="BK270" s="150">
        <f t="shared" si="29"/>
        <v>0</v>
      </c>
      <c r="BL270" s="17" t="s">
        <v>120</v>
      </c>
      <c r="BM270" s="149" t="s">
        <v>2409</v>
      </c>
    </row>
    <row r="271" spans="2:65" s="1" customFormat="1" ht="16.5" customHeight="1" x14ac:dyDescent="0.2">
      <c r="B271" s="137"/>
      <c r="C271" s="138" t="s">
        <v>564</v>
      </c>
      <c r="D271" s="138" t="s">
        <v>311</v>
      </c>
      <c r="E271" s="139" t="s">
        <v>10369</v>
      </c>
      <c r="F271" s="140" t="s">
        <v>10370</v>
      </c>
      <c r="G271" s="141" t="s">
        <v>314</v>
      </c>
      <c r="H271" s="142">
        <v>58</v>
      </c>
      <c r="I271" s="143"/>
      <c r="J271" s="144">
        <f t="shared" si="20"/>
        <v>0</v>
      </c>
      <c r="K271" s="140" t="s">
        <v>366</v>
      </c>
      <c r="L271" s="33"/>
      <c r="M271" s="145" t="s">
        <v>1</v>
      </c>
      <c r="N271" s="146" t="s">
        <v>46</v>
      </c>
      <c r="P271" s="147">
        <f t="shared" si="21"/>
        <v>0</v>
      </c>
      <c r="Q271" s="147">
        <v>0</v>
      </c>
      <c r="R271" s="147">
        <f t="shared" si="22"/>
        <v>0</v>
      </c>
      <c r="S271" s="147">
        <v>0</v>
      </c>
      <c r="T271" s="148">
        <f t="shared" si="23"/>
        <v>0</v>
      </c>
      <c r="AR271" s="149" t="s">
        <v>120</v>
      </c>
      <c r="AT271" s="149" t="s">
        <v>311</v>
      </c>
      <c r="AU271" s="149" t="s">
        <v>88</v>
      </c>
      <c r="AY271" s="17" t="s">
        <v>309</v>
      </c>
      <c r="BE271" s="150">
        <f t="shared" si="24"/>
        <v>0</v>
      </c>
      <c r="BF271" s="150">
        <f t="shared" si="25"/>
        <v>0</v>
      </c>
      <c r="BG271" s="150">
        <f t="shared" si="26"/>
        <v>0</v>
      </c>
      <c r="BH271" s="150">
        <f t="shared" si="27"/>
        <v>0</v>
      </c>
      <c r="BI271" s="150">
        <f t="shared" si="28"/>
        <v>0</v>
      </c>
      <c r="BJ271" s="17" t="s">
        <v>88</v>
      </c>
      <c r="BK271" s="150">
        <f t="shared" si="29"/>
        <v>0</v>
      </c>
      <c r="BL271" s="17" t="s">
        <v>120</v>
      </c>
      <c r="BM271" s="149" t="s">
        <v>2421</v>
      </c>
    </row>
    <row r="272" spans="2:65" s="1" customFormat="1" ht="16.5" customHeight="1" x14ac:dyDescent="0.2">
      <c r="B272" s="137"/>
      <c r="C272" s="138" t="s">
        <v>1196</v>
      </c>
      <c r="D272" s="138" t="s">
        <v>311</v>
      </c>
      <c r="E272" s="139" t="s">
        <v>10318</v>
      </c>
      <c r="F272" s="140" t="s">
        <v>10319</v>
      </c>
      <c r="G272" s="141" t="s">
        <v>314</v>
      </c>
      <c r="H272" s="142">
        <v>25</v>
      </c>
      <c r="I272" s="143"/>
      <c r="J272" s="144">
        <f t="shared" si="20"/>
        <v>0</v>
      </c>
      <c r="K272" s="140" t="s">
        <v>366</v>
      </c>
      <c r="L272" s="33"/>
      <c r="M272" s="145" t="s">
        <v>1</v>
      </c>
      <c r="N272" s="146" t="s">
        <v>46</v>
      </c>
      <c r="P272" s="147">
        <f t="shared" si="21"/>
        <v>0</v>
      </c>
      <c r="Q272" s="147">
        <v>0</v>
      </c>
      <c r="R272" s="147">
        <f t="shared" si="22"/>
        <v>0</v>
      </c>
      <c r="S272" s="147">
        <v>0</v>
      </c>
      <c r="T272" s="148">
        <f t="shared" si="23"/>
        <v>0</v>
      </c>
      <c r="AR272" s="149" t="s">
        <v>120</v>
      </c>
      <c r="AT272" s="149" t="s">
        <v>311</v>
      </c>
      <c r="AU272" s="149" t="s">
        <v>88</v>
      </c>
      <c r="AY272" s="17" t="s">
        <v>309</v>
      </c>
      <c r="BE272" s="150">
        <f t="shared" si="24"/>
        <v>0</v>
      </c>
      <c r="BF272" s="150">
        <f t="shared" si="25"/>
        <v>0</v>
      </c>
      <c r="BG272" s="150">
        <f t="shared" si="26"/>
        <v>0</v>
      </c>
      <c r="BH272" s="150">
        <f t="shared" si="27"/>
        <v>0</v>
      </c>
      <c r="BI272" s="150">
        <f t="shared" si="28"/>
        <v>0</v>
      </c>
      <c r="BJ272" s="17" t="s">
        <v>88</v>
      </c>
      <c r="BK272" s="150">
        <f t="shared" si="29"/>
        <v>0</v>
      </c>
      <c r="BL272" s="17" t="s">
        <v>120</v>
      </c>
      <c r="BM272" s="149" t="s">
        <v>2431</v>
      </c>
    </row>
    <row r="273" spans="2:65" s="1" customFormat="1" ht="16.5" customHeight="1" x14ac:dyDescent="0.2">
      <c r="B273" s="137"/>
      <c r="C273" s="138" t="s">
        <v>567</v>
      </c>
      <c r="D273" s="138" t="s">
        <v>311</v>
      </c>
      <c r="E273" s="139" t="s">
        <v>10371</v>
      </c>
      <c r="F273" s="140" t="s">
        <v>10372</v>
      </c>
      <c r="G273" s="141" t="s">
        <v>314</v>
      </c>
      <c r="H273" s="142">
        <v>120</v>
      </c>
      <c r="I273" s="143"/>
      <c r="J273" s="144">
        <f t="shared" si="20"/>
        <v>0</v>
      </c>
      <c r="K273" s="140" t="s">
        <v>366</v>
      </c>
      <c r="L273" s="33"/>
      <c r="M273" s="145" t="s">
        <v>1</v>
      </c>
      <c r="N273" s="146" t="s">
        <v>46</v>
      </c>
      <c r="P273" s="147">
        <f t="shared" si="21"/>
        <v>0</v>
      </c>
      <c r="Q273" s="147">
        <v>0</v>
      </c>
      <c r="R273" s="147">
        <f t="shared" si="22"/>
        <v>0</v>
      </c>
      <c r="S273" s="147">
        <v>0</v>
      </c>
      <c r="T273" s="148">
        <f t="shared" si="23"/>
        <v>0</v>
      </c>
      <c r="AR273" s="149" t="s">
        <v>120</v>
      </c>
      <c r="AT273" s="149" t="s">
        <v>311</v>
      </c>
      <c r="AU273" s="149" t="s">
        <v>88</v>
      </c>
      <c r="AY273" s="17" t="s">
        <v>309</v>
      </c>
      <c r="BE273" s="150">
        <f t="shared" si="24"/>
        <v>0</v>
      </c>
      <c r="BF273" s="150">
        <f t="shared" si="25"/>
        <v>0</v>
      </c>
      <c r="BG273" s="150">
        <f t="shared" si="26"/>
        <v>0</v>
      </c>
      <c r="BH273" s="150">
        <f t="shared" si="27"/>
        <v>0</v>
      </c>
      <c r="BI273" s="150">
        <f t="shared" si="28"/>
        <v>0</v>
      </c>
      <c r="BJ273" s="17" t="s">
        <v>88</v>
      </c>
      <c r="BK273" s="150">
        <f t="shared" si="29"/>
        <v>0</v>
      </c>
      <c r="BL273" s="17" t="s">
        <v>120</v>
      </c>
      <c r="BM273" s="149" t="s">
        <v>2444</v>
      </c>
    </row>
    <row r="274" spans="2:65" s="1" customFormat="1" ht="16.5" customHeight="1" x14ac:dyDescent="0.2">
      <c r="B274" s="137"/>
      <c r="C274" s="138" t="s">
        <v>1219</v>
      </c>
      <c r="D274" s="138" t="s">
        <v>311</v>
      </c>
      <c r="E274" s="139" t="s">
        <v>10322</v>
      </c>
      <c r="F274" s="140" t="s">
        <v>10323</v>
      </c>
      <c r="G274" s="141" t="s">
        <v>314</v>
      </c>
      <c r="H274" s="142">
        <v>44</v>
      </c>
      <c r="I274" s="143"/>
      <c r="J274" s="144">
        <f t="shared" si="20"/>
        <v>0</v>
      </c>
      <c r="K274" s="140" t="s">
        <v>366</v>
      </c>
      <c r="L274" s="33"/>
      <c r="M274" s="145" t="s">
        <v>1</v>
      </c>
      <c r="N274" s="146" t="s">
        <v>46</v>
      </c>
      <c r="P274" s="147">
        <f t="shared" si="21"/>
        <v>0</v>
      </c>
      <c r="Q274" s="147">
        <v>0</v>
      </c>
      <c r="R274" s="147">
        <f t="shared" si="22"/>
        <v>0</v>
      </c>
      <c r="S274" s="147">
        <v>0</v>
      </c>
      <c r="T274" s="148">
        <f t="shared" si="23"/>
        <v>0</v>
      </c>
      <c r="AR274" s="149" t="s">
        <v>120</v>
      </c>
      <c r="AT274" s="149" t="s">
        <v>311</v>
      </c>
      <c r="AU274" s="149" t="s">
        <v>88</v>
      </c>
      <c r="AY274" s="17" t="s">
        <v>309</v>
      </c>
      <c r="BE274" s="150">
        <f t="shared" si="24"/>
        <v>0</v>
      </c>
      <c r="BF274" s="150">
        <f t="shared" si="25"/>
        <v>0</v>
      </c>
      <c r="BG274" s="150">
        <f t="shared" si="26"/>
        <v>0</v>
      </c>
      <c r="BH274" s="150">
        <f t="shared" si="27"/>
        <v>0</v>
      </c>
      <c r="BI274" s="150">
        <f t="shared" si="28"/>
        <v>0</v>
      </c>
      <c r="BJ274" s="17" t="s">
        <v>88</v>
      </c>
      <c r="BK274" s="150">
        <f t="shared" si="29"/>
        <v>0</v>
      </c>
      <c r="BL274" s="17" t="s">
        <v>120</v>
      </c>
      <c r="BM274" s="149" t="s">
        <v>2456</v>
      </c>
    </row>
    <row r="275" spans="2:65" s="1" customFormat="1" ht="16.5" customHeight="1" x14ac:dyDescent="0.2">
      <c r="B275" s="137"/>
      <c r="C275" s="138" t="s">
        <v>571</v>
      </c>
      <c r="D275" s="138" t="s">
        <v>311</v>
      </c>
      <c r="E275" s="139" t="s">
        <v>10328</v>
      </c>
      <c r="F275" s="140" t="s">
        <v>10329</v>
      </c>
      <c r="G275" s="141" t="s">
        <v>314</v>
      </c>
      <c r="H275" s="142">
        <v>2</v>
      </c>
      <c r="I275" s="143"/>
      <c r="J275" s="144">
        <f t="shared" si="20"/>
        <v>0</v>
      </c>
      <c r="K275" s="140" t="s">
        <v>315</v>
      </c>
      <c r="L275" s="33"/>
      <c r="M275" s="145" t="s">
        <v>1</v>
      </c>
      <c r="N275" s="146" t="s">
        <v>46</v>
      </c>
      <c r="P275" s="147">
        <f t="shared" si="21"/>
        <v>0</v>
      </c>
      <c r="Q275" s="147">
        <v>0</v>
      </c>
      <c r="R275" s="147">
        <f t="shared" si="22"/>
        <v>0</v>
      </c>
      <c r="S275" s="147">
        <v>0</v>
      </c>
      <c r="T275" s="148">
        <f t="shared" si="23"/>
        <v>0</v>
      </c>
      <c r="AR275" s="149" t="s">
        <v>120</v>
      </c>
      <c r="AT275" s="149" t="s">
        <v>311</v>
      </c>
      <c r="AU275" s="149" t="s">
        <v>88</v>
      </c>
      <c r="AY275" s="17" t="s">
        <v>309</v>
      </c>
      <c r="BE275" s="150">
        <f t="shared" si="24"/>
        <v>0</v>
      </c>
      <c r="BF275" s="150">
        <f t="shared" si="25"/>
        <v>0</v>
      </c>
      <c r="BG275" s="150">
        <f t="shared" si="26"/>
        <v>0</v>
      </c>
      <c r="BH275" s="150">
        <f t="shared" si="27"/>
        <v>0</v>
      </c>
      <c r="BI275" s="150">
        <f t="shared" si="28"/>
        <v>0</v>
      </c>
      <c r="BJ275" s="17" t="s">
        <v>88</v>
      </c>
      <c r="BK275" s="150">
        <f t="shared" si="29"/>
        <v>0</v>
      </c>
      <c r="BL275" s="17" t="s">
        <v>120</v>
      </c>
      <c r="BM275" s="149" t="s">
        <v>2472</v>
      </c>
    </row>
    <row r="276" spans="2:65" s="1" customFormat="1" x14ac:dyDescent="0.2">
      <c r="B276" s="33"/>
      <c r="D276" s="151" t="s">
        <v>316</v>
      </c>
      <c r="F276" s="152" t="s">
        <v>10330</v>
      </c>
      <c r="I276" s="153"/>
      <c r="L276" s="33"/>
      <c r="M276" s="154"/>
      <c r="T276" s="57"/>
      <c r="AT276" s="17" t="s">
        <v>316</v>
      </c>
      <c r="AU276" s="17" t="s">
        <v>88</v>
      </c>
    </row>
    <row r="277" spans="2:65" s="1" customFormat="1" ht="16.5" customHeight="1" x14ac:dyDescent="0.2">
      <c r="B277" s="137"/>
      <c r="C277" s="138" t="s">
        <v>1231</v>
      </c>
      <c r="D277" s="138" t="s">
        <v>311</v>
      </c>
      <c r="E277" s="139" t="s">
        <v>10378</v>
      </c>
      <c r="F277" s="140" t="s">
        <v>10379</v>
      </c>
      <c r="G277" s="141" t="s">
        <v>314</v>
      </c>
      <c r="H277" s="142">
        <v>2</v>
      </c>
      <c r="I277" s="143"/>
      <c r="J277" s="144">
        <f>ROUND(I277*H277,2)</f>
        <v>0</v>
      </c>
      <c r="K277" s="140" t="s">
        <v>366</v>
      </c>
      <c r="L277" s="33"/>
      <c r="M277" s="145" t="s">
        <v>1</v>
      </c>
      <c r="N277" s="146" t="s">
        <v>46</v>
      </c>
      <c r="P277" s="147">
        <f>O277*H277</f>
        <v>0</v>
      </c>
      <c r="Q277" s="147">
        <v>0</v>
      </c>
      <c r="R277" s="147">
        <f>Q277*H277</f>
        <v>0</v>
      </c>
      <c r="S277" s="147">
        <v>0</v>
      </c>
      <c r="T277" s="148">
        <f>S277*H277</f>
        <v>0</v>
      </c>
      <c r="AR277" s="149" t="s">
        <v>120</v>
      </c>
      <c r="AT277" s="149" t="s">
        <v>311</v>
      </c>
      <c r="AU277" s="149" t="s">
        <v>88</v>
      </c>
      <c r="AY277" s="17" t="s">
        <v>309</v>
      </c>
      <c r="BE277" s="150">
        <f>IF(N277="základní",J277,0)</f>
        <v>0</v>
      </c>
      <c r="BF277" s="150">
        <f>IF(N277="snížená",J277,0)</f>
        <v>0</v>
      </c>
      <c r="BG277" s="150">
        <f>IF(N277="zákl. přenesená",J277,0)</f>
        <v>0</v>
      </c>
      <c r="BH277" s="150">
        <f>IF(N277="sníž. přenesená",J277,0)</f>
        <v>0</v>
      </c>
      <c r="BI277" s="150">
        <f>IF(N277="nulová",J277,0)</f>
        <v>0</v>
      </c>
      <c r="BJ277" s="17" t="s">
        <v>88</v>
      </c>
      <c r="BK277" s="150">
        <f>ROUND(I277*H277,2)</f>
        <v>0</v>
      </c>
      <c r="BL277" s="17" t="s">
        <v>120</v>
      </c>
      <c r="BM277" s="149" t="s">
        <v>2483</v>
      </c>
    </row>
    <row r="278" spans="2:65" s="1" customFormat="1" ht="21.75" customHeight="1" x14ac:dyDescent="0.2">
      <c r="B278" s="137"/>
      <c r="C278" s="138" t="s">
        <v>574</v>
      </c>
      <c r="D278" s="138" t="s">
        <v>311</v>
      </c>
      <c r="E278" s="139" t="s">
        <v>10337</v>
      </c>
      <c r="F278" s="140" t="s">
        <v>10338</v>
      </c>
      <c r="G278" s="141" t="s">
        <v>314</v>
      </c>
      <c r="H278" s="142">
        <v>2</v>
      </c>
      <c r="I278" s="143"/>
      <c r="J278" s="144">
        <f>ROUND(I278*H278,2)</f>
        <v>0</v>
      </c>
      <c r="K278" s="140" t="s">
        <v>315</v>
      </c>
      <c r="L278" s="33"/>
      <c r="M278" s="145" t="s">
        <v>1</v>
      </c>
      <c r="N278" s="146" t="s">
        <v>46</v>
      </c>
      <c r="P278" s="147">
        <f>O278*H278</f>
        <v>0</v>
      </c>
      <c r="Q278" s="147">
        <v>0</v>
      </c>
      <c r="R278" s="147">
        <f>Q278*H278</f>
        <v>0</v>
      </c>
      <c r="S278" s="147">
        <v>0</v>
      </c>
      <c r="T278" s="148">
        <f>S278*H278</f>
        <v>0</v>
      </c>
      <c r="AR278" s="149" t="s">
        <v>120</v>
      </c>
      <c r="AT278" s="149" t="s">
        <v>311</v>
      </c>
      <c r="AU278" s="149" t="s">
        <v>88</v>
      </c>
      <c r="AY278" s="17" t="s">
        <v>309</v>
      </c>
      <c r="BE278" s="150">
        <f>IF(N278="základní",J278,0)</f>
        <v>0</v>
      </c>
      <c r="BF278" s="150">
        <f>IF(N278="snížená",J278,0)</f>
        <v>0</v>
      </c>
      <c r="BG278" s="150">
        <f>IF(N278="zákl. přenesená",J278,0)</f>
        <v>0</v>
      </c>
      <c r="BH278" s="150">
        <f>IF(N278="sníž. přenesená",J278,0)</f>
        <v>0</v>
      </c>
      <c r="BI278" s="150">
        <f>IF(N278="nulová",J278,0)</f>
        <v>0</v>
      </c>
      <c r="BJ278" s="17" t="s">
        <v>88</v>
      </c>
      <c r="BK278" s="150">
        <f>ROUND(I278*H278,2)</f>
        <v>0</v>
      </c>
      <c r="BL278" s="17" t="s">
        <v>120</v>
      </c>
      <c r="BM278" s="149" t="s">
        <v>2498</v>
      </c>
    </row>
    <row r="279" spans="2:65" s="1" customFormat="1" x14ac:dyDescent="0.2">
      <c r="B279" s="33"/>
      <c r="D279" s="151" t="s">
        <v>316</v>
      </c>
      <c r="F279" s="152" t="s">
        <v>10339</v>
      </c>
      <c r="I279" s="153"/>
      <c r="L279" s="33"/>
      <c r="M279" s="154"/>
      <c r="T279" s="57"/>
      <c r="AT279" s="17" t="s">
        <v>316</v>
      </c>
      <c r="AU279" s="17" t="s">
        <v>88</v>
      </c>
    </row>
    <row r="280" spans="2:65" s="1" customFormat="1" ht="21.75" customHeight="1" x14ac:dyDescent="0.2">
      <c r="B280" s="137"/>
      <c r="C280" s="138" t="s">
        <v>1242</v>
      </c>
      <c r="D280" s="138" t="s">
        <v>311</v>
      </c>
      <c r="E280" s="139" t="s">
        <v>10340</v>
      </c>
      <c r="F280" s="140" t="s">
        <v>10341</v>
      </c>
      <c r="G280" s="141" t="s">
        <v>360</v>
      </c>
      <c r="H280" s="142">
        <v>50</v>
      </c>
      <c r="I280" s="143"/>
      <c r="J280" s="144">
        <f>ROUND(I280*H280,2)</f>
        <v>0</v>
      </c>
      <c r="K280" s="140" t="s">
        <v>315</v>
      </c>
      <c r="L280" s="33"/>
      <c r="M280" s="145" t="s">
        <v>1</v>
      </c>
      <c r="N280" s="146" t="s">
        <v>46</v>
      </c>
      <c r="P280" s="147">
        <f>O280*H280</f>
        <v>0</v>
      </c>
      <c r="Q280" s="147">
        <v>0</v>
      </c>
      <c r="R280" s="147">
        <f>Q280*H280</f>
        <v>0</v>
      </c>
      <c r="S280" s="147">
        <v>0</v>
      </c>
      <c r="T280" s="148">
        <f>S280*H280</f>
        <v>0</v>
      </c>
      <c r="AR280" s="149" t="s">
        <v>120</v>
      </c>
      <c r="AT280" s="149" t="s">
        <v>311</v>
      </c>
      <c r="AU280" s="149" t="s">
        <v>88</v>
      </c>
      <c r="AY280" s="17" t="s">
        <v>309</v>
      </c>
      <c r="BE280" s="150">
        <f>IF(N280="základní",J280,0)</f>
        <v>0</v>
      </c>
      <c r="BF280" s="150">
        <f>IF(N280="snížená",J280,0)</f>
        <v>0</v>
      </c>
      <c r="BG280" s="150">
        <f>IF(N280="zákl. přenesená",J280,0)</f>
        <v>0</v>
      </c>
      <c r="BH280" s="150">
        <f>IF(N280="sníž. přenesená",J280,0)</f>
        <v>0</v>
      </c>
      <c r="BI280" s="150">
        <f>IF(N280="nulová",J280,0)</f>
        <v>0</v>
      </c>
      <c r="BJ280" s="17" t="s">
        <v>88</v>
      </c>
      <c r="BK280" s="150">
        <f>ROUND(I280*H280,2)</f>
        <v>0</v>
      </c>
      <c r="BL280" s="17" t="s">
        <v>120</v>
      </c>
      <c r="BM280" s="149" t="s">
        <v>2507</v>
      </c>
    </row>
    <row r="281" spans="2:65" s="1" customFormat="1" x14ac:dyDescent="0.2">
      <c r="B281" s="33"/>
      <c r="D281" s="151" t="s">
        <v>316</v>
      </c>
      <c r="F281" s="152" t="s">
        <v>10342</v>
      </c>
      <c r="I281" s="153"/>
      <c r="L281" s="33"/>
      <c r="M281" s="154"/>
      <c r="T281" s="57"/>
      <c r="AT281" s="17" t="s">
        <v>316</v>
      </c>
      <c r="AU281" s="17" t="s">
        <v>88</v>
      </c>
    </row>
    <row r="282" spans="2:65" s="1" customFormat="1" ht="16.5" customHeight="1" x14ac:dyDescent="0.2">
      <c r="B282" s="137"/>
      <c r="C282" s="138" t="s">
        <v>581</v>
      </c>
      <c r="D282" s="138" t="s">
        <v>311</v>
      </c>
      <c r="E282" s="139" t="s">
        <v>10375</v>
      </c>
      <c r="F282" s="140" t="s">
        <v>10376</v>
      </c>
      <c r="G282" s="141" t="s">
        <v>314</v>
      </c>
      <c r="H282" s="142">
        <v>1</v>
      </c>
      <c r="I282" s="143"/>
      <c r="J282" s="144">
        <f>ROUND(I282*H282,2)</f>
        <v>0</v>
      </c>
      <c r="K282" s="140" t="s">
        <v>366</v>
      </c>
      <c r="L282" s="33"/>
      <c r="M282" s="145" t="s">
        <v>1</v>
      </c>
      <c r="N282" s="146" t="s">
        <v>46</v>
      </c>
      <c r="P282" s="147">
        <f>O282*H282</f>
        <v>0</v>
      </c>
      <c r="Q282" s="147">
        <v>0</v>
      </c>
      <c r="R282" s="147">
        <f>Q282*H282</f>
        <v>0</v>
      </c>
      <c r="S282" s="147">
        <v>0</v>
      </c>
      <c r="T282" s="148">
        <f>S282*H282</f>
        <v>0</v>
      </c>
      <c r="AR282" s="149" t="s">
        <v>120</v>
      </c>
      <c r="AT282" s="149" t="s">
        <v>311</v>
      </c>
      <c r="AU282" s="149" t="s">
        <v>88</v>
      </c>
      <c r="AY282" s="17" t="s">
        <v>309</v>
      </c>
      <c r="BE282" s="150">
        <f>IF(N282="základní",J282,0)</f>
        <v>0</v>
      </c>
      <c r="BF282" s="150">
        <f>IF(N282="snížená",J282,0)</f>
        <v>0</v>
      </c>
      <c r="BG282" s="150">
        <f>IF(N282="zákl. přenesená",J282,0)</f>
        <v>0</v>
      </c>
      <c r="BH282" s="150">
        <f>IF(N282="sníž. přenesená",J282,0)</f>
        <v>0</v>
      </c>
      <c r="BI282" s="150">
        <f>IF(N282="nulová",J282,0)</f>
        <v>0</v>
      </c>
      <c r="BJ282" s="17" t="s">
        <v>88</v>
      </c>
      <c r="BK282" s="150">
        <f>ROUND(I282*H282,2)</f>
        <v>0</v>
      </c>
      <c r="BL282" s="17" t="s">
        <v>120</v>
      </c>
      <c r="BM282" s="149" t="s">
        <v>2517</v>
      </c>
    </row>
    <row r="283" spans="2:65" s="1" customFormat="1" ht="16.5" customHeight="1" x14ac:dyDescent="0.2">
      <c r="B283" s="137"/>
      <c r="C283" s="138" t="s">
        <v>1251</v>
      </c>
      <c r="D283" s="138" t="s">
        <v>311</v>
      </c>
      <c r="E283" s="139" t="s">
        <v>10345</v>
      </c>
      <c r="F283" s="140" t="s">
        <v>10346</v>
      </c>
      <c r="G283" s="141" t="s">
        <v>391</v>
      </c>
      <c r="H283" s="142">
        <v>18.63</v>
      </c>
      <c r="I283" s="143"/>
      <c r="J283" s="144">
        <f>ROUND(I283*H283,2)</f>
        <v>0</v>
      </c>
      <c r="K283" s="140" t="s">
        <v>315</v>
      </c>
      <c r="L283" s="33"/>
      <c r="M283" s="145" t="s">
        <v>1</v>
      </c>
      <c r="N283" s="146" t="s">
        <v>46</v>
      </c>
      <c r="P283" s="147">
        <f>O283*H283</f>
        <v>0</v>
      </c>
      <c r="Q283" s="147">
        <v>0</v>
      </c>
      <c r="R283" s="147">
        <f>Q283*H283</f>
        <v>0</v>
      </c>
      <c r="S283" s="147">
        <v>0</v>
      </c>
      <c r="T283" s="148">
        <f>S283*H283</f>
        <v>0</v>
      </c>
      <c r="AR283" s="149" t="s">
        <v>120</v>
      </c>
      <c r="AT283" s="149" t="s">
        <v>311</v>
      </c>
      <c r="AU283" s="149" t="s">
        <v>88</v>
      </c>
      <c r="AY283" s="17" t="s">
        <v>309</v>
      </c>
      <c r="BE283" s="150">
        <f>IF(N283="základní",J283,0)</f>
        <v>0</v>
      </c>
      <c r="BF283" s="150">
        <f>IF(N283="snížená",J283,0)</f>
        <v>0</v>
      </c>
      <c r="BG283" s="150">
        <f>IF(N283="zákl. přenesená",J283,0)</f>
        <v>0</v>
      </c>
      <c r="BH283" s="150">
        <f>IF(N283="sníž. přenesená",J283,0)</f>
        <v>0</v>
      </c>
      <c r="BI283" s="150">
        <f>IF(N283="nulová",J283,0)</f>
        <v>0</v>
      </c>
      <c r="BJ283" s="17" t="s">
        <v>88</v>
      </c>
      <c r="BK283" s="150">
        <f>ROUND(I283*H283,2)</f>
        <v>0</v>
      </c>
      <c r="BL283" s="17" t="s">
        <v>120</v>
      </c>
      <c r="BM283" s="149" t="s">
        <v>2527</v>
      </c>
    </row>
    <row r="284" spans="2:65" s="1" customFormat="1" x14ac:dyDescent="0.2">
      <c r="B284" s="33"/>
      <c r="D284" s="151" t="s">
        <v>316</v>
      </c>
      <c r="F284" s="152" t="s">
        <v>10347</v>
      </c>
      <c r="I284" s="153"/>
      <c r="L284" s="33"/>
      <c r="M284" s="199"/>
      <c r="N284" s="173"/>
      <c r="O284" s="173"/>
      <c r="P284" s="173"/>
      <c r="Q284" s="173"/>
      <c r="R284" s="173"/>
      <c r="S284" s="173"/>
      <c r="T284" s="200"/>
      <c r="AT284" s="17" t="s">
        <v>316</v>
      </c>
      <c r="AU284" s="17" t="s">
        <v>88</v>
      </c>
    </row>
    <row r="285" spans="2:65" s="1" customFormat="1" ht="6.95" customHeight="1" x14ac:dyDescent="0.2">
      <c r="B285" s="45"/>
      <c r="C285" s="46"/>
      <c r="D285" s="46"/>
      <c r="E285" s="46"/>
      <c r="F285" s="46"/>
      <c r="G285" s="46"/>
      <c r="H285" s="46"/>
      <c r="I285" s="46"/>
      <c r="J285" s="46"/>
      <c r="K285" s="46"/>
      <c r="L285" s="33"/>
    </row>
  </sheetData>
  <autoFilter ref="C118:K284" xr:uid="{00000000-0009-0000-0000-00002B000000}"/>
  <mergeCells count="9">
    <mergeCell ref="E87:H87"/>
    <mergeCell ref="E109:H109"/>
    <mergeCell ref="E111:H111"/>
    <mergeCell ref="L2:V2"/>
    <mergeCell ref="E7:H7"/>
    <mergeCell ref="E9:H9"/>
    <mergeCell ref="E18:H18"/>
    <mergeCell ref="E27:H27"/>
    <mergeCell ref="E85:H85"/>
  </mergeCells>
  <hyperlinks>
    <hyperlink ref="F122" r:id="rId1" xr:uid="{00000000-0004-0000-2B00-000000000000}"/>
    <hyperlink ref="F125" r:id="rId2" xr:uid="{00000000-0004-0000-2B00-000001000000}"/>
    <hyperlink ref="F127" r:id="rId3" xr:uid="{00000000-0004-0000-2B00-000002000000}"/>
    <hyperlink ref="F129" r:id="rId4" xr:uid="{00000000-0004-0000-2B00-000003000000}"/>
    <hyperlink ref="F131" r:id="rId5" xr:uid="{00000000-0004-0000-2B00-000004000000}"/>
    <hyperlink ref="F133" r:id="rId6" xr:uid="{00000000-0004-0000-2B00-000005000000}"/>
    <hyperlink ref="F135" r:id="rId7" xr:uid="{00000000-0004-0000-2B00-000006000000}"/>
    <hyperlink ref="F137" r:id="rId8" xr:uid="{00000000-0004-0000-2B00-000007000000}"/>
    <hyperlink ref="F139" r:id="rId9" xr:uid="{00000000-0004-0000-2B00-000008000000}"/>
    <hyperlink ref="F141" r:id="rId10" xr:uid="{00000000-0004-0000-2B00-000009000000}"/>
    <hyperlink ref="F143" r:id="rId11" xr:uid="{00000000-0004-0000-2B00-00000A000000}"/>
    <hyperlink ref="F145" r:id="rId12" xr:uid="{00000000-0004-0000-2B00-00000B000000}"/>
    <hyperlink ref="F147" r:id="rId13" xr:uid="{00000000-0004-0000-2B00-00000C000000}"/>
    <hyperlink ref="F178" r:id="rId14" xr:uid="{00000000-0004-0000-2B00-00000D000000}"/>
    <hyperlink ref="F183" r:id="rId15" xr:uid="{00000000-0004-0000-2B00-00000E000000}"/>
    <hyperlink ref="F185" r:id="rId16" xr:uid="{00000000-0004-0000-2B00-00000F000000}"/>
    <hyperlink ref="F188" r:id="rId17" xr:uid="{00000000-0004-0000-2B00-000010000000}"/>
    <hyperlink ref="F191" r:id="rId18" xr:uid="{00000000-0004-0000-2B00-000011000000}"/>
    <hyperlink ref="F194" r:id="rId19" xr:uid="{00000000-0004-0000-2B00-000012000000}"/>
    <hyperlink ref="F196" r:id="rId20" xr:uid="{00000000-0004-0000-2B00-000013000000}"/>
    <hyperlink ref="F198" r:id="rId21" xr:uid="{00000000-0004-0000-2B00-000014000000}"/>
    <hyperlink ref="F200" r:id="rId22" xr:uid="{00000000-0004-0000-2B00-000015000000}"/>
    <hyperlink ref="F202" r:id="rId23" xr:uid="{00000000-0004-0000-2B00-000016000000}"/>
    <hyperlink ref="F204" r:id="rId24" xr:uid="{00000000-0004-0000-2B00-000017000000}"/>
    <hyperlink ref="F206" r:id="rId25" xr:uid="{00000000-0004-0000-2B00-000018000000}"/>
    <hyperlink ref="F208" r:id="rId26" xr:uid="{00000000-0004-0000-2B00-000019000000}"/>
    <hyperlink ref="F210" r:id="rId27" xr:uid="{00000000-0004-0000-2B00-00001A000000}"/>
    <hyperlink ref="F212" r:id="rId28" xr:uid="{00000000-0004-0000-2B00-00001B000000}"/>
    <hyperlink ref="F228" r:id="rId29" xr:uid="{00000000-0004-0000-2B00-00001C000000}"/>
    <hyperlink ref="F231" r:id="rId30" xr:uid="{00000000-0004-0000-2B00-00001D000000}"/>
    <hyperlink ref="F233" r:id="rId31" xr:uid="{00000000-0004-0000-2B00-00001E000000}"/>
    <hyperlink ref="F236" r:id="rId32" xr:uid="{00000000-0004-0000-2B00-00001F000000}"/>
    <hyperlink ref="F239" r:id="rId33" xr:uid="{00000000-0004-0000-2B00-000020000000}"/>
    <hyperlink ref="F242" r:id="rId34" xr:uid="{00000000-0004-0000-2B00-000021000000}"/>
    <hyperlink ref="F244" r:id="rId35" xr:uid="{00000000-0004-0000-2B00-000022000000}"/>
    <hyperlink ref="F246" r:id="rId36" xr:uid="{00000000-0004-0000-2B00-000023000000}"/>
    <hyperlink ref="F248" r:id="rId37" xr:uid="{00000000-0004-0000-2B00-000024000000}"/>
    <hyperlink ref="F250" r:id="rId38" xr:uid="{00000000-0004-0000-2B00-000025000000}"/>
    <hyperlink ref="F252" r:id="rId39" xr:uid="{00000000-0004-0000-2B00-000026000000}"/>
    <hyperlink ref="F254" r:id="rId40" xr:uid="{00000000-0004-0000-2B00-000027000000}"/>
    <hyperlink ref="F256" r:id="rId41" xr:uid="{00000000-0004-0000-2B00-000028000000}"/>
    <hyperlink ref="F258" r:id="rId42" xr:uid="{00000000-0004-0000-2B00-000029000000}"/>
    <hyperlink ref="F260" r:id="rId43" xr:uid="{00000000-0004-0000-2B00-00002A000000}"/>
    <hyperlink ref="F276" r:id="rId44" xr:uid="{00000000-0004-0000-2B00-00002B000000}"/>
    <hyperlink ref="F279" r:id="rId45" xr:uid="{00000000-0004-0000-2B00-00002C000000}"/>
    <hyperlink ref="F281" r:id="rId46" xr:uid="{00000000-0004-0000-2B00-00002D000000}"/>
    <hyperlink ref="F284" r:id="rId47" xr:uid="{00000000-0004-0000-2B00-00002E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48"/>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B2:BM281"/>
  <sheetViews>
    <sheetView showGridLines="0" workbookViewId="0"/>
  </sheetViews>
  <sheetFormatPr defaultRowHeight="11.2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233" t="s">
        <v>5</v>
      </c>
      <c r="M2" s="234"/>
      <c r="N2" s="234"/>
      <c r="O2" s="234"/>
      <c r="P2" s="234"/>
      <c r="Q2" s="234"/>
      <c r="R2" s="234"/>
      <c r="S2" s="234"/>
      <c r="T2" s="234"/>
      <c r="U2" s="234"/>
      <c r="V2" s="234"/>
      <c r="AT2" s="17" t="s">
        <v>247</v>
      </c>
    </row>
    <row r="3" spans="2:46" ht="6.95" customHeight="1" x14ac:dyDescent="0.2">
      <c r="B3" s="18"/>
      <c r="C3" s="19"/>
      <c r="D3" s="19"/>
      <c r="E3" s="19"/>
      <c r="F3" s="19"/>
      <c r="G3" s="19"/>
      <c r="H3" s="19"/>
      <c r="I3" s="19"/>
      <c r="J3" s="19"/>
      <c r="K3" s="19"/>
      <c r="L3" s="20"/>
      <c r="AT3" s="17" t="s">
        <v>90</v>
      </c>
    </row>
    <row r="4" spans="2:46" ht="24.95" customHeight="1" x14ac:dyDescent="0.2">
      <c r="B4" s="20"/>
      <c r="D4" s="21" t="s">
        <v>275</v>
      </c>
      <c r="L4" s="20"/>
      <c r="M4" s="94" t="s">
        <v>10</v>
      </c>
      <c r="AT4" s="17" t="s">
        <v>3</v>
      </c>
    </row>
    <row r="5" spans="2:46" ht="6.95" customHeight="1" x14ac:dyDescent="0.2">
      <c r="B5" s="20"/>
      <c r="L5" s="20"/>
    </row>
    <row r="6" spans="2:46" ht="12" customHeight="1" x14ac:dyDescent="0.2">
      <c r="B6" s="20"/>
      <c r="D6" s="27" t="s">
        <v>16</v>
      </c>
      <c r="L6" s="20"/>
    </row>
    <row r="7" spans="2:46" ht="16.5" customHeight="1" x14ac:dyDescent="0.2">
      <c r="B7" s="20"/>
      <c r="E7" s="254" t="str">
        <f>'Rekapitulace stavby'!K6</f>
        <v>OBLASTNÍ NEMOCNICE JIČÍN PAVILON PSYCHIATRIE</v>
      </c>
      <c r="F7" s="255"/>
      <c r="G7" s="255"/>
      <c r="H7" s="255"/>
      <c r="L7" s="20"/>
    </row>
    <row r="8" spans="2:46" s="1" customFormat="1" ht="12" customHeight="1" x14ac:dyDescent="0.2">
      <c r="B8" s="33"/>
      <c r="D8" s="27" t="s">
        <v>276</v>
      </c>
      <c r="L8" s="33"/>
    </row>
    <row r="9" spans="2:46" s="1" customFormat="1" ht="16.5" customHeight="1" x14ac:dyDescent="0.2">
      <c r="B9" s="33"/>
      <c r="E9" s="220" t="s">
        <v>10380</v>
      </c>
      <c r="F9" s="253"/>
      <c r="G9" s="253"/>
      <c r="H9" s="253"/>
      <c r="L9" s="33"/>
    </row>
    <row r="10" spans="2:46" s="1" customFormat="1" x14ac:dyDescent="0.2">
      <c r="B10" s="33"/>
      <c r="L10" s="33"/>
    </row>
    <row r="11" spans="2:46" s="1" customFormat="1" ht="12" customHeight="1" x14ac:dyDescent="0.2">
      <c r="B11" s="33"/>
      <c r="D11" s="27" t="s">
        <v>18</v>
      </c>
      <c r="F11" s="25" t="s">
        <v>1</v>
      </c>
      <c r="I11" s="27" t="s">
        <v>20</v>
      </c>
      <c r="J11" s="25" t="s">
        <v>1</v>
      </c>
      <c r="L11" s="33"/>
    </row>
    <row r="12" spans="2:46" s="1" customFormat="1" ht="12" customHeight="1" x14ac:dyDescent="0.2">
      <c r="B12" s="33"/>
      <c r="D12" s="27" t="s">
        <v>22</v>
      </c>
      <c r="F12" s="25" t="s">
        <v>23</v>
      </c>
      <c r="I12" s="27" t="s">
        <v>24</v>
      </c>
      <c r="J12" s="53">
        <f>'Rekapitulace stavby'!AN8</f>
        <v>45961</v>
      </c>
      <c r="L12" s="33"/>
    </row>
    <row r="13" spans="2:46" s="1" customFormat="1" ht="10.9" customHeight="1" x14ac:dyDescent="0.2">
      <c r="B13" s="33"/>
      <c r="L13" s="33"/>
    </row>
    <row r="14" spans="2:46" s="1" customFormat="1" ht="12" customHeight="1" x14ac:dyDescent="0.2">
      <c r="B14" s="33"/>
      <c r="D14" s="27" t="s">
        <v>29</v>
      </c>
      <c r="I14" s="27" t="s">
        <v>30</v>
      </c>
      <c r="J14" s="25" t="str">
        <f>IF('Rekapitulace stavby'!AN10="","",'Rekapitulace stavby'!AN10)</f>
        <v/>
      </c>
      <c r="L14" s="33"/>
    </row>
    <row r="15" spans="2:46" s="1" customFormat="1" ht="18" customHeight="1" x14ac:dyDescent="0.2">
      <c r="B15" s="33"/>
      <c r="E15" s="25" t="str">
        <f>IF('Rekapitulace stavby'!E11="","",'Rekapitulace stavby'!E11)</f>
        <v>KRÁLOVÉHRADECKÝ KRAJ</v>
      </c>
      <c r="I15" s="27" t="s">
        <v>32</v>
      </c>
      <c r="J15" s="25" t="str">
        <f>IF('Rekapitulace stavby'!AN11="","",'Rekapitulace stavby'!AN11)</f>
        <v/>
      </c>
      <c r="L15" s="33"/>
    </row>
    <row r="16" spans="2:46" s="1" customFormat="1" ht="6.95" customHeight="1" x14ac:dyDescent="0.2">
      <c r="B16" s="33"/>
      <c r="L16" s="33"/>
    </row>
    <row r="17" spans="2:12" s="1" customFormat="1" ht="12" customHeight="1" x14ac:dyDescent="0.2">
      <c r="B17" s="33"/>
      <c r="D17" s="27" t="s">
        <v>33</v>
      </c>
      <c r="I17" s="27" t="s">
        <v>30</v>
      </c>
      <c r="J17" s="28" t="str">
        <f>'Rekapitulace stavby'!AN13</f>
        <v>Vyplň údaj</v>
      </c>
      <c r="L17" s="33"/>
    </row>
    <row r="18" spans="2:12" s="1" customFormat="1" ht="18" customHeight="1" x14ac:dyDescent="0.2">
      <c r="B18" s="33"/>
      <c r="E18" s="256" t="str">
        <f>'Rekapitulace stavby'!E14</f>
        <v>Vyplň údaj</v>
      </c>
      <c r="F18" s="242"/>
      <c r="G18" s="242"/>
      <c r="H18" s="242"/>
      <c r="I18" s="27" t="s">
        <v>32</v>
      </c>
      <c r="J18" s="28" t="str">
        <f>'Rekapitulace stavby'!AN14</f>
        <v>Vyplň údaj</v>
      </c>
      <c r="L18" s="33"/>
    </row>
    <row r="19" spans="2:12" s="1" customFormat="1" ht="6.95" customHeight="1" x14ac:dyDescent="0.2">
      <c r="B19" s="33"/>
      <c r="L19" s="33"/>
    </row>
    <row r="20" spans="2:12" s="1" customFormat="1" ht="12" customHeight="1" x14ac:dyDescent="0.2">
      <c r="B20" s="33"/>
      <c r="D20" s="27" t="s">
        <v>35</v>
      </c>
      <c r="I20" s="27" t="s">
        <v>30</v>
      </c>
      <c r="J20" s="25" t="str">
        <f>IF('Rekapitulace stavby'!AN16="","",'Rekapitulace stavby'!AN16)</f>
        <v/>
      </c>
      <c r="L20" s="33"/>
    </row>
    <row r="21" spans="2:12" s="1" customFormat="1" ht="18" customHeight="1" x14ac:dyDescent="0.2">
      <c r="B21" s="33"/>
      <c r="E21" s="25" t="str">
        <f>IF('Rekapitulace stavby'!E17="","",'Rekapitulace stavby'!E17)</f>
        <v>KANIA a.s.</v>
      </c>
      <c r="I21" s="27" t="s">
        <v>32</v>
      </c>
      <c r="J21" s="25" t="str">
        <f>IF('Rekapitulace stavby'!AN17="","",'Rekapitulace stavby'!AN17)</f>
        <v/>
      </c>
      <c r="L21" s="33"/>
    </row>
    <row r="22" spans="2:12" s="1" customFormat="1" ht="6.95" customHeight="1" x14ac:dyDescent="0.2">
      <c r="B22" s="33"/>
      <c r="L22" s="33"/>
    </row>
    <row r="23" spans="2:12" s="1" customFormat="1" ht="12" customHeight="1" x14ac:dyDescent="0.2">
      <c r="B23" s="33"/>
      <c r="D23" s="27" t="s">
        <v>38</v>
      </c>
      <c r="I23" s="27" t="s">
        <v>30</v>
      </c>
      <c r="J23" s="25" t="str">
        <f>IF('Rekapitulace stavby'!AN19="","",'Rekapitulace stavby'!AN19)</f>
        <v/>
      </c>
      <c r="L23" s="33"/>
    </row>
    <row r="24" spans="2:12" s="1" customFormat="1" ht="18" customHeight="1" x14ac:dyDescent="0.2">
      <c r="B24" s="33"/>
      <c r="E24" s="25" t="str">
        <f>IF('Rekapitulace stavby'!E20="","",'Rekapitulace stavby'!E20)</f>
        <v xml:space="preserve"> </v>
      </c>
      <c r="I24" s="27" t="s">
        <v>32</v>
      </c>
      <c r="J24" s="25" t="str">
        <f>IF('Rekapitulace stavby'!AN20="","",'Rekapitulace stavby'!AN20)</f>
        <v/>
      </c>
      <c r="L24" s="33"/>
    </row>
    <row r="25" spans="2:12" s="1" customFormat="1" ht="6.95" customHeight="1" x14ac:dyDescent="0.2">
      <c r="B25" s="33"/>
      <c r="L25" s="33"/>
    </row>
    <row r="26" spans="2:12" s="1" customFormat="1" ht="12" customHeight="1" x14ac:dyDescent="0.2">
      <c r="B26" s="33"/>
      <c r="D26" s="27" t="s">
        <v>39</v>
      </c>
      <c r="L26" s="33"/>
    </row>
    <row r="27" spans="2:12" s="7" customFormat="1" ht="16.5" customHeight="1" x14ac:dyDescent="0.2">
      <c r="B27" s="95"/>
      <c r="E27" s="246" t="s">
        <v>1</v>
      </c>
      <c r="F27" s="246"/>
      <c r="G27" s="246"/>
      <c r="H27" s="246"/>
      <c r="L27" s="95"/>
    </row>
    <row r="28" spans="2:12" s="1" customFormat="1" ht="6.95" customHeight="1" x14ac:dyDescent="0.2">
      <c r="B28" s="33"/>
      <c r="L28" s="33"/>
    </row>
    <row r="29" spans="2:12" s="1" customFormat="1" ht="6.95" customHeight="1" x14ac:dyDescent="0.2">
      <c r="B29" s="33"/>
      <c r="D29" s="54"/>
      <c r="E29" s="54"/>
      <c r="F29" s="54"/>
      <c r="G29" s="54"/>
      <c r="H29" s="54"/>
      <c r="I29" s="54"/>
      <c r="J29" s="54"/>
      <c r="K29" s="54"/>
      <c r="L29" s="33"/>
    </row>
    <row r="30" spans="2:12" s="1" customFormat="1" ht="25.35" customHeight="1" x14ac:dyDescent="0.2">
      <c r="B30" s="33"/>
      <c r="D30" s="96" t="s">
        <v>41</v>
      </c>
      <c r="J30" s="67">
        <f>ROUND(J127, 2)</f>
        <v>0</v>
      </c>
      <c r="L30" s="33"/>
    </row>
    <row r="31" spans="2:12" s="1" customFormat="1" ht="6.95" customHeight="1" x14ac:dyDescent="0.2">
      <c r="B31" s="33"/>
      <c r="D31" s="54"/>
      <c r="E31" s="54"/>
      <c r="F31" s="54"/>
      <c r="G31" s="54"/>
      <c r="H31" s="54"/>
      <c r="I31" s="54"/>
      <c r="J31" s="54"/>
      <c r="K31" s="54"/>
      <c r="L31" s="33"/>
    </row>
    <row r="32" spans="2:12" s="1" customFormat="1" ht="14.45" customHeight="1" x14ac:dyDescent="0.2">
      <c r="B32" s="33"/>
      <c r="F32" s="36" t="s">
        <v>43</v>
      </c>
      <c r="I32" s="36" t="s">
        <v>42</v>
      </c>
      <c r="J32" s="36" t="s">
        <v>44</v>
      </c>
      <c r="L32" s="33"/>
    </row>
    <row r="33" spans="2:12" s="1" customFormat="1" ht="14.45" customHeight="1" x14ac:dyDescent="0.2">
      <c r="B33" s="33"/>
      <c r="D33" s="56" t="s">
        <v>45</v>
      </c>
      <c r="E33" s="27" t="s">
        <v>46</v>
      </c>
      <c r="F33" s="87">
        <f>ROUND((SUM(BE127:BE280)),  2)</f>
        <v>0</v>
      </c>
      <c r="I33" s="97">
        <v>0.21</v>
      </c>
      <c r="J33" s="87">
        <f>ROUND(((SUM(BE127:BE280))*I33),  2)</f>
        <v>0</v>
      </c>
      <c r="L33" s="33"/>
    </row>
    <row r="34" spans="2:12" s="1" customFormat="1" ht="14.45" customHeight="1" x14ac:dyDescent="0.2">
      <c r="B34" s="33"/>
      <c r="E34" s="27" t="s">
        <v>47</v>
      </c>
      <c r="F34" s="87">
        <f>ROUND((SUM(BF127:BF280)),  2)</f>
        <v>0</v>
      </c>
      <c r="I34" s="97">
        <v>0.12</v>
      </c>
      <c r="J34" s="87">
        <f>ROUND(((SUM(BF127:BF280))*I34),  2)</f>
        <v>0</v>
      </c>
      <c r="L34" s="33"/>
    </row>
    <row r="35" spans="2:12" s="1" customFormat="1" ht="14.45" hidden="1" customHeight="1" x14ac:dyDescent="0.2">
      <c r="B35" s="33"/>
      <c r="E35" s="27" t="s">
        <v>48</v>
      </c>
      <c r="F35" s="87">
        <f>ROUND((SUM(BG127:BG280)),  2)</f>
        <v>0</v>
      </c>
      <c r="I35" s="97">
        <v>0.21</v>
      </c>
      <c r="J35" s="87">
        <f>0</f>
        <v>0</v>
      </c>
      <c r="L35" s="33"/>
    </row>
    <row r="36" spans="2:12" s="1" customFormat="1" ht="14.45" hidden="1" customHeight="1" x14ac:dyDescent="0.2">
      <c r="B36" s="33"/>
      <c r="E36" s="27" t="s">
        <v>49</v>
      </c>
      <c r="F36" s="87">
        <f>ROUND((SUM(BH127:BH280)),  2)</f>
        <v>0</v>
      </c>
      <c r="I36" s="97">
        <v>0.12</v>
      </c>
      <c r="J36" s="87">
        <f>0</f>
        <v>0</v>
      </c>
      <c r="L36" s="33"/>
    </row>
    <row r="37" spans="2:12" s="1" customFormat="1" ht="14.45" hidden="1" customHeight="1" x14ac:dyDescent="0.2">
      <c r="B37" s="33"/>
      <c r="E37" s="27" t="s">
        <v>50</v>
      </c>
      <c r="F37" s="87">
        <f>ROUND((SUM(BI127:BI280)),  2)</f>
        <v>0</v>
      </c>
      <c r="I37" s="97">
        <v>0</v>
      </c>
      <c r="J37" s="87">
        <f>0</f>
        <v>0</v>
      </c>
      <c r="L37" s="33"/>
    </row>
    <row r="38" spans="2:12" s="1" customFormat="1" ht="6.95" customHeight="1" x14ac:dyDescent="0.2">
      <c r="B38" s="33"/>
      <c r="L38" s="33"/>
    </row>
    <row r="39" spans="2:12" s="1" customFormat="1" ht="25.35" customHeight="1" x14ac:dyDescent="0.2">
      <c r="B39" s="33"/>
      <c r="C39" s="98"/>
      <c r="D39" s="99" t="s">
        <v>51</v>
      </c>
      <c r="E39" s="58"/>
      <c r="F39" s="58"/>
      <c r="G39" s="100" t="s">
        <v>52</v>
      </c>
      <c r="H39" s="101" t="s">
        <v>53</v>
      </c>
      <c r="I39" s="58"/>
      <c r="J39" s="102">
        <f>SUM(J30:J37)</f>
        <v>0</v>
      </c>
      <c r="K39" s="103"/>
      <c r="L39" s="33"/>
    </row>
    <row r="40" spans="2:12" s="1" customFormat="1" ht="14.45" customHeight="1" x14ac:dyDescent="0.2">
      <c r="B40" s="33"/>
      <c r="L40" s="33"/>
    </row>
    <row r="41" spans="2:12" ht="14.45" customHeight="1" x14ac:dyDescent="0.2">
      <c r="B41" s="20"/>
      <c r="L41" s="20"/>
    </row>
    <row r="42" spans="2:12" ht="14.45" customHeight="1" x14ac:dyDescent="0.2">
      <c r="B42" s="20"/>
      <c r="L42" s="20"/>
    </row>
    <row r="43" spans="2:12" ht="14.45" customHeight="1" x14ac:dyDescent="0.2">
      <c r="B43" s="20"/>
      <c r="L43" s="20"/>
    </row>
    <row r="44" spans="2:12" ht="14.45" customHeight="1" x14ac:dyDescent="0.2">
      <c r="B44" s="20"/>
      <c r="L44" s="20"/>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33"/>
      <c r="D50" s="42" t="s">
        <v>54</v>
      </c>
      <c r="E50" s="43"/>
      <c r="F50" s="43"/>
      <c r="G50" s="42" t="s">
        <v>55</v>
      </c>
      <c r="H50" s="43"/>
      <c r="I50" s="43"/>
      <c r="J50" s="43"/>
      <c r="K50" s="43"/>
      <c r="L50" s="33"/>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2.75" x14ac:dyDescent="0.2">
      <c r="B61" s="33"/>
      <c r="D61" s="44" t="s">
        <v>56</v>
      </c>
      <c r="E61" s="35"/>
      <c r="F61" s="104" t="s">
        <v>57</v>
      </c>
      <c r="G61" s="44" t="s">
        <v>56</v>
      </c>
      <c r="H61" s="35"/>
      <c r="I61" s="35"/>
      <c r="J61" s="105" t="s">
        <v>57</v>
      </c>
      <c r="K61" s="35"/>
      <c r="L61" s="33"/>
    </row>
    <row r="62" spans="2:12" x14ac:dyDescent="0.2">
      <c r="B62" s="20"/>
      <c r="L62" s="20"/>
    </row>
    <row r="63" spans="2:12" x14ac:dyDescent="0.2">
      <c r="B63" s="20"/>
      <c r="L63" s="20"/>
    </row>
    <row r="64" spans="2:12" x14ac:dyDescent="0.2">
      <c r="B64" s="20"/>
      <c r="L64" s="20"/>
    </row>
    <row r="65" spans="2:12" s="1" customFormat="1" ht="12.75" x14ac:dyDescent="0.2">
      <c r="B65" s="33"/>
      <c r="D65" s="42" t="s">
        <v>58</v>
      </c>
      <c r="E65" s="43"/>
      <c r="F65" s="43"/>
      <c r="G65" s="42" t="s">
        <v>59</v>
      </c>
      <c r="H65" s="43"/>
      <c r="I65" s="43"/>
      <c r="J65" s="43"/>
      <c r="K65" s="43"/>
      <c r="L65" s="33"/>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2.75" x14ac:dyDescent="0.2">
      <c r="B76" s="33"/>
      <c r="D76" s="44" t="s">
        <v>56</v>
      </c>
      <c r="E76" s="35"/>
      <c r="F76" s="104" t="s">
        <v>57</v>
      </c>
      <c r="G76" s="44" t="s">
        <v>56</v>
      </c>
      <c r="H76" s="35"/>
      <c r="I76" s="35"/>
      <c r="J76" s="105" t="s">
        <v>57</v>
      </c>
      <c r="K76" s="35"/>
      <c r="L76" s="33"/>
    </row>
    <row r="77" spans="2:12" s="1" customFormat="1" ht="14.45" customHeight="1" x14ac:dyDescent="0.2">
      <c r="B77" s="45"/>
      <c r="C77" s="46"/>
      <c r="D77" s="46"/>
      <c r="E77" s="46"/>
      <c r="F77" s="46"/>
      <c r="G77" s="46"/>
      <c r="H77" s="46"/>
      <c r="I77" s="46"/>
      <c r="J77" s="46"/>
      <c r="K77" s="46"/>
      <c r="L77" s="33"/>
    </row>
    <row r="81" spans="2:47" s="1" customFormat="1" ht="6.95" customHeight="1" x14ac:dyDescent="0.2">
      <c r="B81" s="47"/>
      <c r="C81" s="48"/>
      <c r="D81" s="48"/>
      <c r="E81" s="48"/>
      <c r="F81" s="48"/>
      <c r="G81" s="48"/>
      <c r="H81" s="48"/>
      <c r="I81" s="48"/>
      <c r="J81" s="48"/>
      <c r="K81" s="48"/>
      <c r="L81" s="33"/>
    </row>
    <row r="82" spans="2:47" s="1" customFormat="1" ht="24.95" customHeight="1" x14ac:dyDescent="0.2">
      <c r="B82" s="33"/>
      <c r="C82" s="21" t="s">
        <v>280</v>
      </c>
      <c r="L82" s="33"/>
    </row>
    <row r="83" spans="2:47" s="1" customFormat="1" ht="6.95" customHeight="1" x14ac:dyDescent="0.2">
      <c r="B83" s="33"/>
      <c r="L83" s="33"/>
    </row>
    <row r="84" spans="2:47" s="1" customFormat="1" ht="12" customHeight="1" x14ac:dyDescent="0.2">
      <c r="B84" s="33"/>
      <c r="C84" s="27" t="s">
        <v>16</v>
      </c>
      <c r="L84" s="33"/>
    </row>
    <row r="85" spans="2:47" s="1" customFormat="1" ht="16.5" customHeight="1" x14ac:dyDescent="0.2">
      <c r="B85" s="33"/>
      <c r="E85" s="254" t="str">
        <f>E7</f>
        <v>OBLASTNÍ NEMOCNICE JIČÍN PAVILON PSYCHIATRIE</v>
      </c>
      <c r="F85" s="255"/>
      <c r="G85" s="255"/>
      <c r="H85" s="255"/>
      <c r="L85" s="33"/>
    </row>
    <row r="86" spans="2:47" s="1" customFormat="1" ht="12" customHeight="1" x14ac:dyDescent="0.2">
      <c r="B86" s="33"/>
      <c r="C86" s="27" t="s">
        <v>276</v>
      </c>
      <c r="L86" s="33"/>
    </row>
    <row r="87" spans="2:47" s="1" customFormat="1" ht="16.5" customHeight="1" x14ac:dyDescent="0.2">
      <c r="B87" s="33"/>
      <c r="E87" s="220" t="str">
        <f>E9</f>
        <v>D.2-IO 04 - Kanalizace dešťová, splašková, jednotná</v>
      </c>
      <c r="F87" s="253"/>
      <c r="G87" s="253"/>
      <c r="H87" s="253"/>
      <c r="L87" s="33"/>
    </row>
    <row r="88" spans="2:47" s="1" customFormat="1" ht="6.95" customHeight="1" x14ac:dyDescent="0.2">
      <c r="B88" s="33"/>
      <c r="L88" s="33"/>
    </row>
    <row r="89" spans="2:47" s="1" customFormat="1" ht="12" customHeight="1" x14ac:dyDescent="0.2">
      <c r="B89" s="33"/>
      <c r="C89" s="27" t="s">
        <v>22</v>
      </c>
      <c r="F89" s="25" t="str">
        <f>F12</f>
        <v xml:space="preserve"> </v>
      </c>
      <c r="I89" s="27" t="s">
        <v>24</v>
      </c>
      <c r="J89" s="53">
        <f>IF(J12="","",J12)</f>
        <v>45961</v>
      </c>
      <c r="L89" s="33"/>
    </row>
    <row r="90" spans="2:47" s="1" customFormat="1" ht="6.95" customHeight="1" x14ac:dyDescent="0.2">
      <c r="B90" s="33"/>
      <c r="L90" s="33"/>
    </row>
    <row r="91" spans="2:47" s="1" customFormat="1" ht="15.2" customHeight="1" x14ac:dyDescent="0.2">
      <c r="B91" s="33"/>
      <c r="C91" s="27" t="s">
        <v>29</v>
      </c>
      <c r="F91" s="25" t="str">
        <f>E15</f>
        <v>KRÁLOVÉHRADECKÝ KRAJ</v>
      </c>
      <c r="I91" s="27" t="s">
        <v>35</v>
      </c>
      <c r="J91" s="31" t="str">
        <f>E21</f>
        <v>KANIA a.s.</v>
      </c>
      <c r="L91" s="33"/>
    </row>
    <row r="92" spans="2:47" s="1" customFormat="1" ht="15.2" customHeight="1" x14ac:dyDescent="0.2">
      <c r="B92" s="33"/>
      <c r="C92" s="27" t="s">
        <v>33</v>
      </c>
      <c r="F92" s="25" t="str">
        <f>IF(E18="","",E18)</f>
        <v>Vyplň údaj</v>
      </c>
      <c r="I92" s="27" t="s">
        <v>38</v>
      </c>
      <c r="J92" s="31" t="str">
        <f>E24</f>
        <v xml:space="preserve"> </v>
      </c>
      <c r="L92" s="33"/>
    </row>
    <row r="93" spans="2:47" s="1" customFormat="1" ht="10.35" customHeight="1" x14ac:dyDescent="0.2">
      <c r="B93" s="33"/>
      <c r="L93" s="33"/>
    </row>
    <row r="94" spans="2:47" s="1" customFormat="1" ht="29.25" customHeight="1" x14ac:dyDescent="0.2">
      <c r="B94" s="33"/>
      <c r="C94" s="106" t="s">
        <v>281</v>
      </c>
      <c r="D94" s="98"/>
      <c r="E94" s="98"/>
      <c r="F94" s="98"/>
      <c r="G94" s="98"/>
      <c r="H94" s="98"/>
      <c r="I94" s="98"/>
      <c r="J94" s="107" t="s">
        <v>282</v>
      </c>
      <c r="K94" s="98"/>
      <c r="L94" s="33"/>
    </row>
    <row r="95" spans="2:47" s="1" customFormat="1" ht="10.35" customHeight="1" x14ac:dyDescent="0.2">
      <c r="B95" s="33"/>
      <c r="L95" s="33"/>
    </row>
    <row r="96" spans="2:47" s="1" customFormat="1" ht="22.9" customHeight="1" x14ac:dyDescent="0.2">
      <c r="B96" s="33"/>
      <c r="C96" s="108" t="s">
        <v>283</v>
      </c>
      <c r="J96" s="67">
        <f>J127</f>
        <v>0</v>
      </c>
      <c r="L96" s="33"/>
      <c r="AU96" s="17" t="s">
        <v>284</v>
      </c>
    </row>
    <row r="97" spans="2:12" s="8" customFormat="1" ht="24.95" customHeight="1" x14ac:dyDescent="0.2">
      <c r="B97" s="109"/>
      <c r="D97" s="110" t="s">
        <v>4349</v>
      </c>
      <c r="E97" s="111"/>
      <c r="F97" s="111"/>
      <c r="G97" s="111"/>
      <c r="H97" s="111"/>
      <c r="I97" s="111"/>
      <c r="J97" s="112">
        <f>J128</f>
        <v>0</v>
      </c>
      <c r="L97" s="109"/>
    </row>
    <row r="98" spans="2:12" s="8" customFormat="1" ht="24.95" customHeight="1" x14ac:dyDescent="0.2">
      <c r="B98" s="109"/>
      <c r="D98" s="110" t="s">
        <v>10381</v>
      </c>
      <c r="E98" s="111"/>
      <c r="F98" s="111"/>
      <c r="G98" s="111"/>
      <c r="H98" s="111"/>
      <c r="I98" s="111"/>
      <c r="J98" s="112">
        <f>J179</f>
        <v>0</v>
      </c>
      <c r="L98" s="109"/>
    </row>
    <row r="99" spans="2:12" s="8" customFormat="1" ht="24.95" customHeight="1" x14ac:dyDescent="0.2">
      <c r="B99" s="109"/>
      <c r="D99" s="110" t="s">
        <v>10382</v>
      </c>
      <c r="E99" s="111"/>
      <c r="F99" s="111"/>
      <c r="G99" s="111"/>
      <c r="H99" s="111"/>
      <c r="I99" s="111"/>
      <c r="J99" s="112">
        <f>J184</f>
        <v>0</v>
      </c>
      <c r="L99" s="109"/>
    </row>
    <row r="100" spans="2:12" s="8" customFormat="1" ht="24.95" customHeight="1" x14ac:dyDescent="0.2">
      <c r="B100" s="109"/>
      <c r="D100" s="110" t="s">
        <v>10383</v>
      </c>
      <c r="E100" s="111"/>
      <c r="F100" s="111"/>
      <c r="G100" s="111"/>
      <c r="H100" s="111"/>
      <c r="I100" s="111"/>
      <c r="J100" s="112">
        <f>J187</f>
        <v>0</v>
      </c>
      <c r="L100" s="109"/>
    </row>
    <row r="101" spans="2:12" s="8" customFormat="1" ht="24.95" customHeight="1" x14ac:dyDescent="0.2">
      <c r="B101" s="109"/>
      <c r="D101" s="110" t="s">
        <v>9713</v>
      </c>
      <c r="E101" s="111"/>
      <c r="F101" s="111"/>
      <c r="G101" s="111"/>
      <c r="H101" s="111"/>
      <c r="I101" s="111"/>
      <c r="J101" s="112">
        <f>J192</f>
        <v>0</v>
      </c>
      <c r="L101" s="109"/>
    </row>
    <row r="102" spans="2:12" s="8" customFormat="1" ht="24.95" customHeight="1" x14ac:dyDescent="0.2">
      <c r="B102" s="109"/>
      <c r="D102" s="110" t="s">
        <v>10384</v>
      </c>
      <c r="E102" s="111"/>
      <c r="F102" s="111"/>
      <c r="G102" s="111"/>
      <c r="H102" s="111"/>
      <c r="I102" s="111"/>
      <c r="J102" s="112">
        <f>J220</f>
        <v>0</v>
      </c>
      <c r="L102" s="109"/>
    </row>
    <row r="103" spans="2:12" s="8" customFormat="1" ht="24.95" customHeight="1" x14ac:dyDescent="0.2">
      <c r="B103" s="109"/>
      <c r="D103" s="110" t="s">
        <v>10385</v>
      </c>
      <c r="E103" s="111"/>
      <c r="F103" s="111"/>
      <c r="G103" s="111"/>
      <c r="H103" s="111"/>
      <c r="I103" s="111"/>
      <c r="J103" s="112">
        <f>J228</f>
        <v>0</v>
      </c>
      <c r="L103" s="109"/>
    </row>
    <row r="104" spans="2:12" s="8" customFormat="1" ht="24.95" customHeight="1" x14ac:dyDescent="0.2">
      <c r="B104" s="109"/>
      <c r="D104" s="110" t="s">
        <v>10386</v>
      </c>
      <c r="E104" s="111"/>
      <c r="F104" s="111"/>
      <c r="G104" s="111"/>
      <c r="H104" s="111"/>
      <c r="I104" s="111"/>
      <c r="J104" s="112">
        <f>J245</f>
        <v>0</v>
      </c>
      <c r="L104" s="109"/>
    </row>
    <row r="105" spans="2:12" s="8" customFormat="1" ht="24.95" customHeight="1" x14ac:dyDescent="0.2">
      <c r="B105" s="109"/>
      <c r="D105" s="110" t="s">
        <v>10387</v>
      </c>
      <c r="E105" s="111"/>
      <c r="F105" s="111"/>
      <c r="G105" s="111"/>
      <c r="H105" s="111"/>
      <c r="I105" s="111"/>
      <c r="J105" s="112">
        <f>J268</f>
        <v>0</v>
      </c>
      <c r="L105" s="109"/>
    </row>
    <row r="106" spans="2:12" s="8" customFormat="1" ht="24.95" customHeight="1" x14ac:dyDescent="0.2">
      <c r="B106" s="109"/>
      <c r="D106" s="110" t="s">
        <v>4352</v>
      </c>
      <c r="E106" s="111"/>
      <c r="F106" s="111"/>
      <c r="G106" s="111"/>
      <c r="H106" s="111"/>
      <c r="I106" s="111"/>
      <c r="J106" s="112">
        <f>J270</f>
        <v>0</v>
      </c>
      <c r="L106" s="109"/>
    </row>
    <row r="107" spans="2:12" s="8" customFormat="1" ht="24.95" customHeight="1" x14ac:dyDescent="0.2">
      <c r="B107" s="109"/>
      <c r="D107" s="110" t="s">
        <v>4368</v>
      </c>
      <c r="E107" s="111"/>
      <c r="F107" s="111"/>
      <c r="G107" s="111"/>
      <c r="H107" s="111"/>
      <c r="I107" s="111"/>
      <c r="J107" s="112">
        <f>J273</f>
        <v>0</v>
      </c>
      <c r="L107" s="109"/>
    </row>
    <row r="108" spans="2:12" s="1" customFormat="1" ht="21.75" customHeight="1" x14ac:dyDescent="0.2">
      <c r="B108" s="33"/>
      <c r="L108" s="33"/>
    </row>
    <row r="109" spans="2:12" s="1" customFormat="1" ht="6.95" customHeight="1" x14ac:dyDescent="0.2">
      <c r="B109" s="45"/>
      <c r="C109" s="46"/>
      <c r="D109" s="46"/>
      <c r="E109" s="46"/>
      <c r="F109" s="46"/>
      <c r="G109" s="46"/>
      <c r="H109" s="46"/>
      <c r="I109" s="46"/>
      <c r="J109" s="46"/>
      <c r="K109" s="46"/>
      <c r="L109" s="33"/>
    </row>
    <row r="113" spans="2:63" s="1" customFormat="1" ht="6.95" customHeight="1" x14ac:dyDescent="0.2">
      <c r="B113" s="47"/>
      <c r="C113" s="48"/>
      <c r="D113" s="48"/>
      <c r="E113" s="48"/>
      <c r="F113" s="48"/>
      <c r="G113" s="48"/>
      <c r="H113" s="48"/>
      <c r="I113" s="48"/>
      <c r="J113" s="48"/>
      <c r="K113" s="48"/>
      <c r="L113" s="33"/>
    </row>
    <row r="114" spans="2:63" s="1" customFormat="1" ht="24.95" customHeight="1" x14ac:dyDescent="0.2">
      <c r="B114" s="33"/>
      <c r="C114" s="21" t="s">
        <v>294</v>
      </c>
      <c r="L114" s="33"/>
    </row>
    <row r="115" spans="2:63" s="1" customFormat="1" ht="6.95" customHeight="1" x14ac:dyDescent="0.2">
      <c r="B115" s="33"/>
      <c r="L115" s="33"/>
    </row>
    <row r="116" spans="2:63" s="1" customFormat="1" ht="12" customHeight="1" x14ac:dyDescent="0.2">
      <c r="B116" s="33"/>
      <c r="C116" s="27" t="s">
        <v>16</v>
      </c>
      <c r="L116" s="33"/>
    </row>
    <row r="117" spans="2:63" s="1" customFormat="1" ht="16.5" customHeight="1" x14ac:dyDescent="0.2">
      <c r="B117" s="33"/>
      <c r="E117" s="254" t="str">
        <f>E7</f>
        <v>OBLASTNÍ NEMOCNICE JIČÍN PAVILON PSYCHIATRIE</v>
      </c>
      <c r="F117" s="255"/>
      <c r="G117" s="255"/>
      <c r="H117" s="255"/>
      <c r="L117" s="33"/>
    </row>
    <row r="118" spans="2:63" s="1" customFormat="1" ht="12" customHeight="1" x14ac:dyDescent="0.2">
      <c r="B118" s="33"/>
      <c r="C118" s="27" t="s">
        <v>276</v>
      </c>
      <c r="L118" s="33"/>
    </row>
    <row r="119" spans="2:63" s="1" customFormat="1" ht="16.5" customHeight="1" x14ac:dyDescent="0.2">
      <c r="B119" s="33"/>
      <c r="E119" s="220" t="str">
        <f>E9</f>
        <v>D.2-IO 04 - Kanalizace dešťová, splašková, jednotná</v>
      </c>
      <c r="F119" s="253"/>
      <c r="G119" s="253"/>
      <c r="H119" s="253"/>
      <c r="L119" s="33"/>
    </row>
    <row r="120" spans="2:63" s="1" customFormat="1" ht="6.95" customHeight="1" x14ac:dyDescent="0.2">
      <c r="B120" s="33"/>
      <c r="L120" s="33"/>
    </row>
    <row r="121" spans="2:63" s="1" customFormat="1" ht="12" customHeight="1" x14ac:dyDescent="0.2">
      <c r="B121" s="33"/>
      <c r="C121" s="27" t="s">
        <v>22</v>
      </c>
      <c r="F121" s="25" t="str">
        <f>F12</f>
        <v xml:space="preserve"> </v>
      </c>
      <c r="I121" s="27" t="s">
        <v>24</v>
      </c>
      <c r="J121" s="53">
        <f>IF(J12="","",J12)</f>
        <v>45961</v>
      </c>
      <c r="L121" s="33"/>
    </row>
    <row r="122" spans="2:63" s="1" customFormat="1" ht="6.95" customHeight="1" x14ac:dyDescent="0.2">
      <c r="B122" s="33"/>
      <c r="L122" s="33"/>
    </row>
    <row r="123" spans="2:63" s="1" customFormat="1" ht="15.2" customHeight="1" x14ac:dyDescent="0.2">
      <c r="B123" s="33"/>
      <c r="C123" s="27" t="s">
        <v>29</v>
      </c>
      <c r="F123" s="25" t="str">
        <f>E15</f>
        <v>KRÁLOVÉHRADECKÝ KRAJ</v>
      </c>
      <c r="I123" s="27" t="s">
        <v>35</v>
      </c>
      <c r="J123" s="31" t="str">
        <f>E21</f>
        <v>KANIA a.s.</v>
      </c>
      <c r="L123" s="33"/>
    </row>
    <row r="124" spans="2:63" s="1" customFormat="1" ht="15.2" customHeight="1" x14ac:dyDescent="0.2">
      <c r="B124" s="33"/>
      <c r="C124" s="27" t="s">
        <v>33</v>
      </c>
      <c r="F124" s="25" t="str">
        <f>IF(E18="","",E18)</f>
        <v>Vyplň údaj</v>
      </c>
      <c r="I124" s="27" t="s">
        <v>38</v>
      </c>
      <c r="J124" s="31" t="str">
        <f>E24</f>
        <v xml:space="preserve"> </v>
      </c>
      <c r="L124" s="33"/>
    </row>
    <row r="125" spans="2:63" s="1" customFormat="1" ht="10.35" customHeight="1" x14ac:dyDescent="0.2">
      <c r="B125" s="33"/>
      <c r="L125" s="33"/>
    </row>
    <row r="126" spans="2:63" s="10" customFormat="1" ht="29.25" customHeight="1" x14ac:dyDescent="0.2">
      <c r="B126" s="117"/>
      <c r="C126" s="118" t="s">
        <v>295</v>
      </c>
      <c r="D126" s="119" t="s">
        <v>66</v>
      </c>
      <c r="E126" s="119" t="s">
        <v>62</v>
      </c>
      <c r="F126" s="119" t="s">
        <v>63</v>
      </c>
      <c r="G126" s="119" t="s">
        <v>296</v>
      </c>
      <c r="H126" s="119" t="s">
        <v>297</v>
      </c>
      <c r="I126" s="119" t="s">
        <v>298</v>
      </c>
      <c r="J126" s="119" t="s">
        <v>282</v>
      </c>
      <c r="K126" s="120" t="s">
        <v>299</v>
      </c>
      <c r="L126" s="117"/>
      <c r="M126" s="60" t="s">
        <v>1</v>
      </c>
      <c r="N126" s="61" t="s">
        <v>45</v>
      </c>
      <c r="O126" s="61" t="s">
        <v>300</v>
      </c>
      <c r="P126" s="61" t="s">
        <v>301</v>
      </c>
      <c r="Q126" s="61" t="s">
        <v>302</v>
      </c>
      <c r="R126" s="61" t="s">
        <v>303</v>
      </c>
      <c r="S126" s="61" t="s">
        <v>304</v>
      </c>
      <c r="T126" s="62" t="s">
        <v>305</v>
      </c>
    </row>
    <row r="127" spans="2:63" s="1" customFormat="1" ht="22.9" customHeight="1" x14ac:dyDescent="0.25">
      <c r="B127" s="33"/>
      <c r="C127" s="65" t="s">
        <v>306</v>
      </c>
      <c r="J127" s="121">
        <f>BK127</f>
        <v>0</v>
      </c>
      <c r="L127" s="33"/>
      <c r="M127" s="63"/>
      <c r="N127" s="54"/>
      <c r="O127" s="54"/>
      <c r="P127" s="122">
        <f>P128+P179+P184+P187+P192+P220+P228+P245+P268+P270+P273</f>
        <v>0</v>
      </c>
      <c r="Q127" s="54"/>
      <c r="R127" s="122">
        <f>R128+R179+R184+R187+R192+R220+R228+R245+R268+R270+R273</f>
        <v>0</v>
      </c>
      <c r="S127" s="54"/>
      <c r="T127" s="123">
        <f>T128+T179+T184+T187+T192+T220+T228+T245+T268+T270+T273</f>
        <v>0</v>
      </c>
      <c r="AT127" s="17" t="s">
        <v>80</v>
      </c>
      <c r="AU127" s="17" t="s">
        <v>284</v>
      </c>
      <c r="BK127" s="124">
        <f>BK128+BK179+BK184+BK187+BK192+BK220+BK228+BK245+BK268+BK270+BK273</f>
        <v>0</v>
      </c>
    </row>
    <row r="128" spans="2:63" s="11" customFormat="1" ht="25.9" customHeight="1" x14ac:dyDescent="0.2">
      <c r="B128" s="125"/>
      <c r="D128" s="126" t="s">
        <v>80</v>
      </c>
      <c r="E128" s="127" t="s">
        <v>88</v>
      </c>
      <c r="F128" s="127" t="s">
        <v>310</v>
      </c>
      <c r="I128" s="128"/>
      <c r="J128" s="129">
        <f>BK128</f>
        <v>0</v>
      </c>
      <c r="L128" s="125"/>
      <c r="M128" s="130"/>
      <c r="P128" s="131">
        <f>SUM(P129:P178)</f>
        <v>0</v>
      </c>
      <c r="R128" s="131">
        <f>SUM(R129:R178)</f>
        <v>0</v>
      </c>
      <c r="T128" s="132">
        <f>SUM(T129:T178)</f>
        <v>0</v>
      </c>
      <c r="AR128" s="126" t="s">
        <v>88</v>
      </c>
      <c r="AT128" s="133" t="s">
        <v>80</v>
      </c>
      <c r="AU128" s="133" t="s">
        <v>81</v>
      </c>
      <c r="AY128" s="126" t="s">
        <v>309</v>
      </c>
      <c r="BK128" s="134">
        <f>SUM(BK129:BK178)</f>
        <v>0</v>
      </c>
    </row>
    <row r="129" spans="2:65" s="1" customFormat="1" ht="16.5" customHeight="1" x14ac:dyDescent="0.2">
      <c r="B129" s="137"/>
      <c r="C129" s="138" t="s">
        <v>88</v>
      </c>
      <c r="D129" s="138" t="s">
        <v>311</v>
      </c>
      <c r="E129" s="139" t="s">
        <v>10388</v>
      </c>
      <c r="F129" s="140" t="s">
        <v>10389</v>
      </c>
      <c r="G129" s="141" t="s">
        <v>419</v>
      </c>
      <c r="H129" s="142">
        <v>9</v>
      </c>
      <c r="I129" s="143"/>
      <c r="J129" s="144">
        <f>ROUND(I129*H129,2)</f>
        <v>0</v>
      </c>
      <c r="K129" s="140" t="s">
        <v>4371</v>
      </c>
      <c r="L129" s="33"/>
      <c r="M129" s="145" t="s">
        <v>1</v>
      </c>
      <c r="N129" s="146" t="s">
        <v>46</v>
      </c>
      <c r="P129" s="147">
        <f>O129*H129</f>
        <v>0</v>
      </c>
      <c r="Q129" s="147">
        <v>0</v>
      </c>
      <c r="R129" s="147">
        <f>Q129*H129</f>
        <v>0</v>
      </c>
      <c r="S129" s="147">
        <v>0</v>
      </c>
      <c r="T129" s="148">
        <f>S129*H129</f>
        <v>0</v>
      </c>
      <c r="AR129" s="149" t="s">
        <v>120</v>
      </c>
      <c r="AT129" s="149" t="s">
        <v>311</v>
      </c>
      <c r="AU129" s="149" t="s">
        <v>88</v>
      </c>
      <c r="AY129" s="17" t="s">
        <v>309</v>
      </c>
      <c r="BE129" s="150">
        <f>IF(N129="základní",J129,0)</f>
        <v>0</v>
      </c>
      <c r="BF129" s="150">
        <f>IF(N129="snížená",J129,0)</f>
        <v>0</v>
      </c>
      <c r="BG129" s="150">
        <f>IF(N129="zákl. přenesená",J129,0)</f>
        <v>0</v>
      </c>
      <c r="BH129" s="150">
        <f>IF(N129="sníž. přenesená",J129,0)</f>
        <v>0</v>
      </c>
      <c r="BI129" s="150">
        <f>IF(N129="nulová",J129,0)</f>
        <v>0</v>
      </c>
      <c r="BJ129" s="17" t="s">
        <v>88</v>
      </c>
      <c r="BK129" s="150">
        <f>ROUND(I129*H129,2)</f>
        <v>0</v>
      </c>
      <c r="BL129" s="17" t="s">
        <v>120</v>
      </c>
      <c r="BM129" s="149" t="s">
        <v>90</v>
      </c>
    </row>
    <row r="130" spans="2:65" s="1" customFormat="1" ht="29.25" x14ac:dyDescent="0.2">
      <c r="B130" s="33"/>
      <c r="D130" s="155" t="s">
        <v>318</v>
      </c>
      <c r="F130" s="156" t="s">
        <v>10390</v>
      </c>
      <c r="I130" s="153"/>
      <c r="L130" s="33"/>
      <c r="M130" s="154"/>
      <c r="T130" s="57"/>
      <c r="AT130" s="17" t="s">
        <v>318</v>
      </c>
      <c r="AU130" s="17" t="s">
        <v>88</v>
      </c>
    </row>
    <row r="131" spans="2:65" s="1" customFormat="1" ht="16.5" customHeight="1" x14ac:dyDescent="0.2">
      <c r="B131" s="137"/>
      <c r="C131" s="138" t="s">
        <v>90</v>
      </c>
      <c r="D131" s="138" t="s">
        <v>311</v>
      </c>
      <c r="E131" s="139" t="s">
        <v>10391</v>
      </c>
      <c r="F131" s="140" t="s">
        <v>10392</v>
      </c>
      <c r="G131" s="141" t="s">
        <v>419</v>
      </c>
      <c r="H131" s="142">
        <v>724.01400000000001</v>
      </c>
      <c r="I131" s="143"/>
      <c r="J131" s="144">
        <f>ROUND(I131*H131,2)</f>
        <v>0</v>
      </c>
      <c r="K131" s="140" t="s">
        <v>4371</v>
      </c>
      <c r="L131" s="33"/>
      <c r="M131" s="145" t="s">
        <v>1</v>
      </c>
      <c r="N131" s="146" t="s">
        <v>46</v>
      </c>
      <c r="P131" s="147">
        <f>O131*H131</f>
        <v>0</v>
      </c>
      <c r="Q131" s="147">
        <v>0</v>
      </c>
      <c r="R131" s="147">
        <f>Q131*H131</f>
        <v>0</v>
      </c>
      <c r="S131" s="147">
        <v>0</v>
      </c>
      <c r="T131" s="148">
        <f>S131*H131</f>
        <v>0</v>
      </c>
      <c r="AR131" s="149" t="s">
        <v>120</v>
      </c>
      <c r="AT131" s="149" t="s">
        <v>311</v>
      </c>
      <c r="AU131" s="149" t="s">
        <v>88</v>
      </c>
      <c r="AY131" s="17" t="s">
        <v>309</v>
      </c>
      <c r="BE131" s="150">
        <f>IF(N131="základní",J131,0)</f>
        <v>0</v>
      </c>
      <c r="BF131" s="150">
        <f>IF(N131="snížená",J131,0)</f>
        <v>0</v>
      </c>
      <c r="BG131" s="150">
        <f>IF(N131="zákl. přenesená",J131,0)</f>
        <v>0</v>
      </c>
      <c r="BH131" s="150">
        <f>IF(N131="sníž. přenesená",J131,0)</f>
        <v>0</v>
      </c>
      <c r="BI131" s="150">
        <f>IF(N131="nulová",J131,0)</f>
        <v>0</v>
      </c>
      <c r="BJ131" s="17" t="s">
        <v>88</v>
      </c>
      <c r="BK131" s="150">
        <f>ROUND(I131*H131,2)</f>
        <v>0</v>
      </c>
      <c r="BL131" s="17" t="s">
        <v>120</v>
      </c>
      <c r="BM131" s="149" t="s">
        <v>120</v>
      </c>
    </row>
    <row r="132" spans="2:65" s="1" customFormat="1" ht="39" x14ac:dyDescent="0.2">
      <c r="B132" s="33"/>
      <c r="D132" s="155" t="s">
        <v>318</v>
      </c>
      <c r="F132" s="156" t="s">
        <v>10393</v>
      </c>
      <c r="I132" s="153"/>
      <c r="L132" s="33"/>
      <c r="M132" s="154"/>
      <c r="T132" s="57"/>
      <c r="AT132" s="17" t="s">
        <v>318</v>
      </c>
      <c r="AU132" s="17" t="s">
        <v>88</v>
      </c>
    </row>
    <row r="133" spans="2:65" s="1" customFormat="1" ht="16.5" customHeight="1" x14ac:dyDescent="0.2">
      <c r="B133" s="137"/>
      <c r="C133" s="138" t="s">
        <v>101</v>
      </c>
      <c r="D133" s="138" t="s">
        <v>311</v>
      </c>
      <c r="E133" s="139" t="s">
        <v>10394</v>
      </c>
      <c r="F133" s="140" t="s">
        <v>10395</v>
      </c>
      <c r="G133" s="141" t="s">
        <v>419</v>
      </c>
      <c r="H133" s="142">
        <v>362.00700000000001</v>
      </c>
      <c r="I133" s="143"/>
      <c r="J133" s="144">
        <f>ROUND(I133*H133,2)</f>
        <v>0</v>
      </c>
      <c r="K133" s="140" t="s">
        <v>4371</v>
      </c>
      <c r="L133" s="33"/>
      <c r="M133" s="145" t="s">
        <v>1</v>
      </c>
      <c r="N133" s="146" t="s">
        <v>46</v>
      </c>
      <c r="P133" s="147">
        <f>O133*H133</f>
        <v>0</v>
      </c>
      <c r="Q133" s="147">
        <v>0</v>
      </c>
      <c r="R133" s="147">
        <f>Q133*H133</f>
        <v>0</v>
      </c>
      <c r="S133" s="147">
        <v>0</v>
      </c>
      <c r="T133" s="148">
        <f>S133*H133</f>
        <v>0</v>
      </c>
      <c r="AR133" s="149" t="s">
        <v>120</v>
      </c>
      <c r="AT133" s="149" t="s">
        <v>311</v>
      </c>
      <c r="AU133" s="149" t="s">
        <v>88</v>
      </c>
      <c r="AY133" s="17" t="s">
        <v>309</v>
      </c>
      <c r="BE133" s="150">
        <f>IF(N133="základní",J133,0)</f>
        <v>0</v>
      </c>
      <c r="BF133" s="150">
        <f>IF(N133="snížená",J133,0)</f>
        <v>0</v>
      </c>
      <c r="BG133" s="150">
        <f>IF(N133="zákl. přenesená",J133,0)</f>
        <v>0</v>
      </c>
      <c r="BH133" s="150">
        <f>IF(N133="sníž. přenesená",J133,0)</f>
        <v>0</v>
      </c>
      <c r="BI133" s="150">
        <f>IF(N133="nulová",J133,0)</f>
        <v>0</v>
      </c>
      <c r="BJ133" s="17" t="s">
        <v>88</v>
      </c>
      <c r="BK133" s="150">
        <f>ROUND(I133*H133,2)</f>
        <v>0</v>
      </c>
      <c r="BL133" s="17" t="s">
        <v>120</v>
      </c>
      <c r="BM133" s="149" t="s">
        <v>325</v>
      </c>
    </row>
    <row r="134" spans="2:65" s="1" customFormat="1" ht="39" x14ac:dyDescent="0.2">
      <c r="B134" s="33"/>
      <c r="D134" s="155" t="s">
        <v>318</v>
      </c>
      <c r="F134" s="156" t="s">
        <v>10396</v>
      </c>
      <c r="I134" s="153"/>
      <c r="L134" s="33"/>
      <c r="M134" s="154"/>
      <c r="T134" s="57"/>
      <c r="AT134" s="17" t="s">
        <v>318</v>
      </c>
      <c r="AU134" s="17" t="s">
        <v>88</v>
      </c>
    </row>
    <row r="135" spans="2:65" s="1" customFormat="1" ht="16.5" customHeight="1" x14ac:dyDescent="0.2">
      <c r="B135" s="137"/>
      <c r="C135" s="138" t="s">
        <v>120</v>
      </c>
      <c r="D135" s="138" t="s">
        <v>311</v>
      </c>
      <c r="E135" s="139" t="s">
        <v>4369</v>
      </c>
      <c r="F135" s="140" t="s">
        <v>4370</v>
      </c>
      <c r="G135" s="141" t="s">
        <v>419</v>
      </c>
      <c r="H135" s="142">
        <v>332.44799999999998</v>
      </c>
      <c r="I135" s="143"/>
      <c r="J135" s="144">
        <f>ROUND(I135*H135,2)</f>
        <v>0</v>
      </c>
      <c r="K135" s="140" t="s">
        <v>4371</v>
      </c>
      <c r="L135" s="33"/>
      <c r="M135" s="145" t="s">
        <v>1</v>
      </c>
      <c r="N135" s="146" t="s">
        <v>46</v>
      </c>
      <c r="P135" s="147">
        <f>O135*H135</f>
        <v>0</v>
      </c>
      <c r="Q135" s="147">
        <v>0</v>
      </c>
      <c r="R135" s="147">
        <f>Q135*H135</f>
        <v>0</v>
      </c>
      <c r="S135" s="147">
        <v>0</v>
      </c>
      <c r="T135" s="148">
        <f>S135*H135</f>
        <v>0</v>
      </c>
      <c r="AR135" s="149" t="s">
        <v>120</v>
      </c>
      <c r="AT135" s="149" t="s">
        <v>311</v>
      </c>
      <c r="AU135" s="149" t="s">
        <v>88</v>
      </c>
      <c r="AY135" s="17" t="s">
        <v>309</v>
      </c>
      <c r="BE135" s="150">
        <f>IF(N135="základní",J135,0)</f>
        <v>0</v>
      </c>
      <c r="BF135" s="150">
        <f>IF(N135="snížená",J135,0)</f>
        <v>0</v>
      </c>
      <c r="BG135" s="150">
        <f>IF(N135="zákl. přenesená",J135,0)</f>
        <v>0</v>
      </c>
      <c r="BH135" s="150">
        <f>IF(N135="sníž. přenesená",J135,0)</f>
        <v>0</v>
      </c>
      <c r="BI135" s="150">
        <f>IF(N135="nulová",J135,0)</f>
        <v>0</v>
      </c>
      <c r="BJ135" s="17" t="s">
        <v>88</v>
      </c>
      <c r="BK135" s="150">
        <f>ROUND(I135*H135,2)</f>
        <v>0</v>
      </c>
      <c r="BL135" s="17" t="s">
        <v>120</v>
      </c>
      <c r="BM135" s="149" t="s">
        <v>329</v>
      </c>
    </row>
    <row r="136" spans="2:65" s="1" customFormat="1" ht="48.75" x14ac:dyDescent="0.2">
      <c r="B136" s="33"/>
      <c r="D136" s="155" t="s">
        <v>318</v>
      </c>
      <c r="F136" s="156" t="s">
        <v>10397</v>
      </c>
      <c r="I136" s="153"/>
      <c r="L136" s="33"/>
      <c r="M136" s="154"/>
      <c r="T136" s="57"/>
      <c r="AT136" s="17" t="s">
        <v>318</v>
      </c>
      <c r="AU136" s="17" t="s">
        <v>88</v>
      </c>
    </row>
    <row r="137" spans="2:65" s="1" customFormat="1" ht="16.5" customHeight="1" x14ac:dyDescent="0.2">
      <c r="B137" s="137"/>
      <c r="C137" s="138" t="s">
        <v>331</v>
      </c>
      <c r="D137" s="138" t="s">
        <v>311</v>
      </c>
      <c r="E137" s="139" t="s">
        <v>4373</v>
      </c>
      <c r="F137" s="140" t="s">
        <v>4374</v>
      </c>
      <c r="G137" s="141" t="s">
        <v>419</v>
      </c>
      <c r="H137" s="142">
        <v>166.22399999999999</v>
      </c>
      <c r="I137" s="143"/>
      <c r="J137" s="144">
        <f>ROUND(I137*H137,2)</f>
        <v>0</v>
      </c>
      <c r="K137" s="140" t="s">
        <v>4371</v>
      </c>
      <c r="L137" s="33"/>
      <c r="M137" s="145" t="s">
        <v>1</v>
      </c>
      <c r="N137" s="146" t="s">
        <v>46</v>
      </c>
      <c r="P137" s="147">
        <f>O137*H137</f>
        <v>0</v>
      </c>
      <c r="Q137" s="147">
        <v>0</v>
      </c>
      <c r="R137" s="147">
        <f>Q137*H137</f>
        <v>0</v>
      </c>
      <c r="S137" s="147">
        <v>0</v>
      </c>
      <c r="T137" s="148">
        <f>S137*H137</f>
        <v>0</v>
      </c>
      <c r="AR137" s="149" t="s">
        <v>120</v>
      </c>
      <c r="AT137" s="149" t="s">
        <v>311</v>
      </c>
      <c r="AU137" s="149" t="s">
        <v>88</v>
      </c>
      <c r="AY137" s="17" t="s">
        <v>309</v>
      </c>
      <c r="BE137" s="150">
        <f>IF(N137="základní",J137,0)</f>
        <v>0</v>
      </c>
      <c r="BF137" s="150">
        <f>IF(N137="snížená",J137,0)</f>
        <v>0</v>
      </c>
      <c r="BG137" s="150">
        <f>IF(N137="zákl. přenesená",J137,0)</f>
        <v>0</v>
      </c>
      <c r="BH137" s="150">
        <f>IF(N137="sníž. přenesená",J137,0)</f>
        <v>0</v>
      </c>
      <c r="BI137" s="150">
        <f>IF(N137="nulová",J137,0)</f>
        <v>0</v>
      </c>
      <c r="BJ137" s="17" t="s">
        <v>88</v>
      </c>
      <c r="BK137" s="150">
        <f>ROUND(I137*H137,2)</f>
        <v>0</v>
      </c>
      <c r="BL137" s="17" t="s">
        <v>120</v>
      </c>
      <c r="BM137" s="149" t="s">
        <v>334</v>
      </c>
    </row>
    <row r="138" spans="2:65" s="1" customFormat="1" ht="39" x14ac:dyDescent="0.2">
      <c r="B138" s="33"/>
      <c r="D138" s="155" t="s">
        <v>318</v>
      </c>
      <c r="F138" s="156" t="s">
        <v>10398</v>
      </c>
      <c r="I138" s="153"/>
      <c r="L138" s="33"/>
      <c r="M138" s="154"/>
      <c r="T138" s="57"/>
      <c r="AT138" s="17" t="s">
        <v>318</v>
      </c>
      <c r="AU138" s="17" t="s">
        <v>88</v>
      </c>
    </row>
    <row r="139" spans="2:65" s="1" customFormat="1" ht="16.5" customHeight="1" x14ac:dyDescent="0.2">
      <c r="B139" s="137"/>
      <c r="C139" s="138" t="s">
        <v>325</v>
      </c>
      <c r="D139" s="138" t="s">
        <v>311</v>
      </c>
      <c r="E139" s="139" t="s">
        <v>10399</v>
      </c>
      <c r="F139" s="140" t="s">
        <v>10400</v>
      </c>
      <c r="G139" s="141" t="s">
        <v>419</v>
      </c>
      <c r="H139" s="142">
        <v>39.5</v>
      </c>
      <c r="I139" s="143"/>
      <c r="J139" s="144">
        <f>ROUND(I139*H139,2)</f>
        <v>0</v>
      </c>
      <c r="K139" s="140" t="s">
        <v>4371</v>
      </c>
      <c r="L139" s="33"/>
      <c r="M139" s="145" t="s">
        <v>1</v>
      </c>
      <c r="N139" s="146" t="s">
        <v>46</v>
      </c>
      <c r="P139" s="147">
        <f>O139*H139</f>
        <v>0</v>
      </c>
      <c r="Q139" s="147">
        <v>0</v>
      </c>
      <c r="R139" s="147">
        <f>Q139*H139</f>
        <v>0</v>
      </c>
      <c r="S139" s="147">
        <v>0</v>
      </c>
      <c r="T139" s="148">
        <f>S139*H139</f>
        <v>0</v>
      </c>
      <c r="AR139" s="149" t="s">
        <v>120</v>
      </c>
      <c r="AT139" s="149" t="s">
        <v>311</v>
      </c>
      <c r="AU139" s="149" t="s">
        <v>88</v>
      </c>
      <c r="AY139" s="17" t="s">
        <v>309</v>
      </c>
      <c r="BE139" s="150">
        <f>IF(N139="základní",J139,0)</f>
        <v>0</v>
      </c>
      <c r="BF139" s="150">
        <f>IF(N139="snížená",J139,0)</f>
        <v>0</v>
      </c>
      <c r="BG139" s="150">
        <f>IF(N139="zákl. přenesená",J139,0)</f>
        <v>0</v>
      </c>
      <c r="BH139" s="150">
        <f>IF(N139="sníž. přenesená",J139,0)</f>
        <v>0</v>
      </c>
      <c r="BI139" s="150">
        <f>IF(N139="nulová",J139,0)</f>
        <v>0</v>
      </c>
      <c r="BJ139" s="17" t="s">
        <v>88</v>
      </c>
      <c r="BK139" s="150">
        <f>ROUND(I139*H139,2)</f>
        <v>0</v>
      </c>
      <c r="BL139" s="17" t="s">
        <v>120</v>
      </c>
      <c r="BM139" s="149" t="s">
        <v>8</v>
      </c>
    </row>
    <row r="140" spans="2:65" s="1" customFormat="1" ht="39" x14ac:dyDescent="0.2">
      <c r="B140" s="33"/>
      <c r="D140" s="155" t="s">
        <v>318</v>
      </c>
      <c r="F140" s="156" t="s">
        <v>10401</v>
      </c>
      <c r="I140" s="153"/>
      <c r="L140" s="33"/>
      <c r="M140" s="154"/>
      <c r="T140" s="57"/>
      <c r="AT140" s="17" t="s">
        <v>318</v>
      </c>
      <c r="AU140" s="17" t="s">
        <v>88</v>
      </c>
    </row>
    <row r="141" spans="2:65" s="1" customFormat="1" ht="16.5" customHeight="1" x14ac:dyDescent="0.2">
      <c r="B141" s="137"/>
      <c r="C141" s="138" t="s">
        <v>339</v>
      </c>
      <c r="D141" s="138" t="s">
        <v>311</v>
      </c>
      <c r="E141" s="139" t="s">
        <v>10402</v>
      </c>
      <c r="F141" s="140" t="s">
        <v>10403</v>
      </c>
      <c r="G141" s="141" t="s">
        <v>419</v>
      </c>
      <c r="H141" s="142">
        <v>19.75</v>
      </c>
      <c r="I141" s="143"/>
      <c r="J141" s="144">
        <f>ROUND(I141*H141,2)</f>
        <v>0</v>
      </c>
      <c r="K141" s="140" t="s">
        <v>4371</v>
      </c>
      <c r="L141" s="33"/>
      <c r="M141" s="145" t="s">
        <v>1</v>
      </c>
      <c r="N141" s="146" t="s">
        <v>46</v>
      </c>
      <c r="P141" s="147">
        <f>O141*H141</f>
        <v>0</v>
      </c>
      <c r="Q141" s="147">
        <v>0</v>
      </c>
      <c r="R141" s="147">
        <f>Q141*H141</f>
        <v>0</v>
      </c>
      <c r="S141" s="147">
        <v>0</v>
      </c>
      <c r="T141" s="148">
        <f>S141*H141</f>
        <v>0</v>
      </c>
      <c r="AR141" s="149" t="s">
        <v>120</v>
      </c>
      <c r="AT141" s="149" t="s">
        <v>311</v>
      </c>
      <c r="AU141" s="149" t="s">
        <v>88</v>
      </c>
      <c r="AY141" s="17" t="s">
        <v>309</v>
      </c>
      <c r="BE141" s="150">
        <f>IF(N141="základní",J141,0)</f>
        <v>0</v>
      </c>
      <c r="BF141" s="150">
        <f>IF(N141="snížená",J141,0)</f>
        <v>0</v>
      </c>
      <c r="BG141" s="150">
        <f>IF(N141="zákl. přenesená",J141,0)</f>
        <v>0</v>
      </c>
      <c r="BH141" s="150">
        <f>IF(N141="sníž. přenesená",J141,0)</f>
        <v>0</v>
      </c>
      <c r="BI141" s="150">
        <f>IF(N141="nulová",J141,0)</f>
        <v>0</v>
      </c>
      <c r="BJ141" s="17" t="s">
        <v>88</v>
      </c>
      <c r="BK141" s="150">
        <f>ROUND(I141*H141,2)</f>
        <v>0</v>
      </c>
      <c r="BL141" s="17" t="s">
        <v>120</v>
      </c>
      <c r="BM141" s="149" t="s">
        <v>342</v>
      </c>
    </row>
    <row r="142" spans="2:65" s="1" customFormat="1" ht="39" x14ac:dyDescent="0.2">
      <c r="B142" s="33"/>
      <c r="D142" s="155" t="s">
        <v>318</v>
      </c>
      <c r="F142" s="156" t="s">
        <v>10404</v>
      </c>
      <c r="I142" s="153"/>
      <c r="L142" s="33"/>
      <c r="M142" s="154"/>
      <c r="T142" s="57"/>
      <c r="AT142" s="17" t="s">
        <v>318</v>
      </c>
      <c r="AU142" s="17" t="s">
        <v>88</v>
      </c>
    </row>
    <row r="143" spans="2:65" s="1" customFormat="1" ht="16.5" customHeight="1" x14ac:dyDescent="0.2">
      <c r="B143" s="137"/>
      <c r="C143" s="138" t="s">
        <v>329</v>
      </c>
      <c r="D143" s="138" t="s">
        <v>311</v>
      </c>
      <c r="E143" s="139" t="s">
        <v>10405</v>
      </c>
      <c r="F143" s="140" t="s">
        <v>10406</v>
      </c>
      <c r="G143" s="141" t="s">
        <v>419</v>
      </c>
      <c r="H143" s="142">
        <v>28</v>
      </c>
      <c r="I143" s="143"/>
      <c r="J143" s="144">
        <f>ROUND(I143*H143,2)</f>
        <v>0</v>
      </c>
      <c r="K143" s="140" t="s">
        <v>4371</v>
      </c>
      <c r="L143" s="33"/>
      <c r="M143" s="145" t="s">
        <v>1</v>
      </c>
      <c r="N143" s="146" t="s">
        <v>46</v>
      </c>
      <c r="P143" s="147">
        <f>O143*H143</f>
        <v>0</v>
      </c>
      <c r="Q143" s="147">
        <v>0</v>
      </c>
      <c r="R143" s="147">
        <f>Q143*H143</f>
        <v>0</v>
      </c>
      <c r="S143" s="147">
        <v>0</v>
      </c>
      <c r="T143" s="148">
        <f>S143*H143</f>
        <v>0</v>
      </c>
      <c r="AR143" s="149" t="s">
        <v>120</v>
      </c>
      <c r="AT143" s="149" t="s">
        <v>311</v>
      </c>
      <c r="AU143" s="149" t="s">
        <v>88</v>
      </c>
      <c r="AY143" s="17" t="s">
        <v>309</v>
      </c>
      <c r="BE143" s="150">
        <f>IF(N143="základní",J143,0)</f>
        <v>0</v>
      </c>
      <c r="BF143" s="150">
        <f>IF(N143="snížená",J143,0)</f>
        <v>0</v>
      </c>
      <c r="BG143" s="150">
        <f>IF(N143="zákl. přenesená",J143,0)</f>
        <v>0</v>
      </c>
      <c r="BH143" s="150">
        <f>IF(N143="sníž. přenesená",J143,0)</f>
        <v>0</v>
      </c>
      <c r="BI143" s="150">
        <f>IF(N143="nulová",J143,0)</f>
        <v>0</v>
      </c>
      <c r="BJ143" s="17" t="s">
        <v>88</v>
      </c>
      <c r="BK143" s="150">
        <f>ROUND(I143*H143,2)</f>
        <v>0</v>
      </c>
      <c r="BL143" s="17" t="s">
        <v>120</v>
      </c>
      <c r="BM143" s="149" t="s">
        <v>346</v>
      </c>
    </row>
    <row r="144" spans="2:65" s="1" customFormat="1" ht="29.25" x14ac:dyDescent="0.2">
      <c r="B144" s="33"/>
      <c r="D144" s="155" t="s">
        <v>318</v>
      </c>
      <c r="F144" s="156" t="s">
        <v>10407</v>
      </c>
      <c r="I144" s="153"/>
      <c r="L144" s="33"/>
      <c r="M144" s="154"/>
      <c r="T144" s="57"/>
      <c r="AT144" s="17" t="s">
        <v>318</v>
      </c>
      <c r="AU144" s="17" t="s">
        <v>88</v>
      </c>
    </row>
    <row r="145" spans="2:65" s="1" customFormat="1" ht="16.5" customHeight="1" x14ac:dyDescent="0.2">
      <c r="B145" s="137"/>
      <c r="C145" s="138" t="s">
        <v>348</v>
      </c>
      <c r="D145" s="138" t="s">
        <v>311</v>
      </c>
      <c r="E145" s="139" t="s">
        <v>4376</v>
      </c>
      <c r="F145" s="140" t="s">
        <v>4377</v>
      </c>
      <c r="G145" s="141" t="s">
        <v>360</v>
      </c>
      <c r="H145" s="142">
        <v>391.18</v>
      </c>
      <c r="I145" s="143"/>
      <c r="J145" s="144">
        <f>ROUND(I145*H145,2)</f>
        <v>0</v>
      </c>
      <c r="K145" s="140" t="s">
        <v>4371</v>
      </c>
      <c r="L145" s="33"/>
      <c r="M145" s="145" t="s">
        <v>1</v>
      </c>
      <c r="N145" s="146" t="s">
        <v>46</v>
      </c>
      <c r="P145" s="147">
        <f>O145*H145</f>
        <v>0</v>
      </c>
      <c r="Q145" s="147">
        <v>0</v>
      </c>
      <c r="R145" s="147">
        <f>Q145*H145</f>
        <v>0</v>
      </c>
      <c r="S145" s="147">
        <v>0</v>
      </c>
      <c r="T145" s="148">
        <f>S145*H145</f>
        <v>0</v>
      </c>
      <c r="AR145" s="149" t="s">
        <v>120</v>
      </c>
      <c r="AT145" s="149" t="s">
        <v>311</v>
      </c>
      <c r="AU145" s="149" t="s">
        <v>88</v>
      </c>
      <c r="AY145" s="17" t="s">
        <v>309</v>
      </c>
      <c r="BE145" s="150">
        <f>IF(N145="základní",J145,0)</f>
        <v>0</v>
      </c>
      <c r="BF145" s="150">
        <f>IF(N145="snížená",J145,0)</f>
        <v>0</v>
      </c>
      <c r="BG145" s="150">
        <f>IF(N145="zákl. přenesená",J145,0)</f>
        <v>0</v>
      </c>
      <c r="BH145" s="150">
        <f>IF(N145="sníž. přenesená",J145,0)</f>
        <v>0</v>
      </c>
      <c r="BI145" s="150">
        <f>IF(N145="nulová",J145,0)</f>
        <v>0</v>
      </c>
      <c r="BJ145" s="17" t="s">
        <v>88</v>
      </c>
      <c r="BK145" s="150">
        <f>ROUND(I145*H145,2)</f>
        <v>0</v>
      </c>
      <c r="BL145" s="17" t="s">
        <v>120</v>
      </c>
      <c r="BM145" s="149" t="s">
        <v>351</v>
      </c>
    </row>
    <row r="146" spans="2:65" s="1" customFormat="1" ht="29.25" x14ac:dyDescent="0.2">
      <c r="B146" s="33"/>
      <c r="D146" s="155" t="s">
        <v>318</v>
      </c>
      <c r="F146" s="156" t="s">
        <v>10408</v>
      </c>
      <c r="I146" s="153"/>
      <c r="L146" s="33"/>
      <c r="M146" s="154"/>
      <c r="T146" s="57"/>
      <c r="AT146" s="17" t="s">
        <v>318</v>
      </c>
      <c r="AU146" s="17" t="s">
        <v>88</v>
      </c>
    </row>
    <row r="147" spans="2:65" s="1" customFormat="1" ht="16.5" customHeight="1" x14ac:dyDescent="0.2">
      <c r="B147" s="137"/>
      <c r="C147" s="138" t="s">
        <v>334</v>
      </c>
      <c r="D147" s="138" t="s">
        <v>311</v>
      </c>
      <c r="E147" s="139" t="s">
        <v>10409</v>
      </c>
      <c r="F147" s="140" t="s">
        <v>10410</v>
      </c>
      <c r="G147" s="141" t="s">
        <v>360</v>
      </c>
      <c r="H147" s="142">
        <v>485.6</v>
      </c>
      <c r="I147" s="143"/>
      <c r="J147" s="144">
        <f>ROUND(I147*H147,2)</f>
        <v>0</v>
      </c>
      <c r="K147" s="140" t="s">
        <v>4371</v>
      </c>
      <c r="L147" s="33"/>
      <c r="M147" s="145" t="s">
        <v>1</v>
      </c>
      <c r="N147" s="146" t="s">
        <v>46</v>
      </c>
      <c r="P147" s="147">
        <f>O147*H147</f>
        <v>0</v>
      </c>
      <c r="Q147" s="147">
        <v>0</v>
      </c>
      <c r="R147" s="147">
        <f>Q147*H147</f>
        <v>0</v>
      </c>
      <c r="S147" s="147">
        <v>0</v>
      </c>
      <c r="T147" s="148">
        <f>S147*H147</f>
        <v>0</v>
      </c>
      <c r="AR147" s="149" t="s">
        <v>120</v>
      </c>
      <c r="AT147" s="149" t="s">
        <v>311</v>
      </c>
      <c r="AU147" s="149" t="s">
        <v>88</v>
      </c>
      <c r="AY147" s="17" t="s">
        <v>309</v>
      </c>
      <c r="BE147" s="150">
        <f>IF(N147="základní",J147,0)</f>
        <v>0</v>
      </c>
      <c r="BF147" s="150">
        <f>IF(N147="snížená",J147,0)</f>
        <v>0</v>
      </c>
      <c r="BG147" s="150">
        <f>IF(N147="zákl. přenesená",J147,0)</f>
        <v>0</v>
      </c>
      <c r="BH147" s="150">
        <f>IF(N147="sníž. přenesená",J147,0)</f>
        <v>0</v>
      </c>
      <c r="BI147" s="150">
        <f>IF(N147="nulová",J147,0)</f>
        <v>0</v>
      </c>
      <c r="BJ147" s="17" t="s">
        <v>88</v>
      </c>
      <c r="BK147" s="150">
        <f>ROUND(I147*H147,2)</f>
        <v>0</v>
      </c>
      <c r="BL147" s="17" t="s">
        <v>120</v>
      </c>
      <c r="BM147" s="149" t="s">
        <v>355</v>
      </c>
    </row>
    <row r="148" spans="2:65" s="1" customFormat="1" ht="19.5" x14ac:dyDescent="0.2">
      <c r="B148" s="33"/>
      <c r="D148" s="155" t="s">
        <v>318</v>
      </c>
      <c r="F148" s="156" t="s">
        <v>10411</v>
      </c>
      <c r="I148" s="153"/>
      <c r="L148" s="33"/>
      <c r="M148" s="154"/>
      <c r="T148" s="57"/>
      <c r="AT148" s="17" t="s">
        <v>318</v>
      </c>
      <c r="AU148" s="17" t="s">
        <v>88</v>
      </c>
    </row>
    <row r="149" spans="2:65" s="1" customFormat="1" ht="16.5" customHeight="1" x14ac:dyDescent="0.2">
      <c r="B149" s="137"/>
      <c r="C149" s="138" t="s">
        <v>357</v>
      </c>
      <c r="D149" s="138" t="s">
        <v>311</v>
      </c>
      <c r="E149" s="139" t="s">
        <v>4379</v>
      </c>
      <c r="F149" s="140" t="s">
        <v>4380</v>
      </c>
      <c r="G149" s="141" t="s">
        <v>360</v>
      </c>
      <c r="H149" s="142">
        <v>391.18</v>
      </c>
      <c r="I149" s="143"/>
      <c r="J149" s="144">
        <f>ROUND(I149*H149,2)</f>
        <v>0</v>
      </c>
      <c r="K149" s="140" t="s">
        <v>4371</v>
      </c>
      <c r="L149" s="33"/>
      <c r="M149" s="145" t="s">
        <v>1</v>
      </c>
      <c r="N149" s="146" t="s">
        <v>46</v>
      </c>
      <c r="P149" s="147">
        <f>O149*H149</f>
        <v>0</v>
      </c>
      <c r="Q149" s="147">
        <v>0</v>
      </c>
      <c r="R149" s="147">
        <f>Q149*H149</f>
        <v>0</v>
      </c>
      <c r="S149" s="147">
        <v>0</v>
      </c>
      <c r="T149" s="148">
        <f>S149*H149</f>
        <v>0</v>
      </c>
      <c r="AR149" s="149" t="s">
        <v>120</v>
      </c>
      <c r="AT149" s="149" t="s">
        <v>311</v>
      </c>
      <c r="AU149" s="149" t="s">
        <v>88</v>
      </c>
      <c r="AY149" s="17" t="s">
        <v>309</v>
      </c>
      <c r="BE149" s="150">
        <f>IF(N149="základní",J149,0)</f>
        <v>0</v>
      </c>
      <c r="BF149" s="150">
        <f>IF(N149="snížená",J149,0)</f>
        <v>0</v>
      </c>
      <c r="BG149" s="150">
        <f>IF(N149="zákl. přenesená",J149,0)</f>
        <v>0</v>
      </c>
      <c r="BH149" s="150">
        <f>IF(N149="sníž. přenesená",J149,0)</f>
        <v>0</v>
      </c>
      <c r="BI149" s="150">
        <f>IF(N149="nulová",J149,0)</f>
        <v>0</v>
      </c>
      <c r="BJ149" s="17" t="s">
        <v>88</v>
      </c>
      <c r="BK149" s="150">
        <f>ROUND(I149*H149,2)</f>
        <v>0</v>
      </c>
      <c r="BL149" s="17" t="s">
        <v>120</v>
      </c>
      <c r="BM149" s="149" t="s">
        <v>361</v>
      </c>
    </row>
    <row r="150" spans="2:65" s="1" customFormat="1" ht="19.5" x14ac:dyDescent="0.2">
      <c r="B150" s="33"/>
      <c r="D150" s="155" t="s">
        <v>318</v>
      </c>
      <c r="F150" s="156" t="s">
        <v>4381</v>
      </c>
      <c r="I150" s="153"/>
      <c r="L150" s="33"/>
      <c r="M150" s="154"/>
      <c r="T150" s="57"/>
      <c r="AT150" s="17" t="s">
        <v>318</v>
      </c>
      <c r="AU150" s="17" t="s">
        <v>88</v>
      </c>
    </row>
    <row r="151" spans="2:65" s="1" customFormat="1" ht="16.5" customHeight="1" x14ac:dyDescent="0.2">
      <c r="B151" s="137"/>
      <c r="C151" s="138" t="s">
        <v>8</v>
      </c>
      <c r="D151" s="138" t="s">
        <v>311</v>
      </c>
      <c r="E151" s="139" t="s">
        <v>10412</v>
      </c>
      <c r="F151" s="140" t="s">
        <v>10413</v>
      </c>
      <c r="G151" s="141" t="s">
        <v>360</v>
      </c>
      <c r="H151" s="142">
        <v>485.6</v>
      </c>
      <c r="I151" s="143"/>
      <c r="J151" s="144">
        <f>ROUND(I151*H151,2)</f>
        <v>0</v>
      </c>
      <c r="K151" s="140" t="s">
        <v>4371</v>
      </c>
      <c r="L151" s="33"/>
      <c r="M151" s="145" t="s">
        <v>1</v>
      </c>
      <c r="N151" s="146" t="s">
        <v>46</v>
      </c>
      <c r="P151" s="147">
        <f>O151*H151</f>
        <v>0</v>
      </c>
      <c r="Q151" s="147">
        <v>0</v>
      </c>
      <c r="R151" s="147">
        <f>Q151*H151</f>
        <v>0</v>
      </c>
      <c r="S151" s="147">
        <v>0</v>
      </c>
      <c r="T151" s="148">
        <f>S151*H151</f>
        <v>0</v>
      </c>
      <c r="AR151" s="149" t="s">
        <v>120</v>
      </c>
      <c r="AT151" s="149" t="s">
        <v>311</v>
      </c>
      <c r="AU151" s="149" t="s">
        <v>88</v>
      </c>
      <c r="AY151" s="17" t="s">
        <v>309</v>
      </c>
      <c r="BE151" s="150">
        <f>IF(N151="základní",J151,0)</f>
        <v>0</v>
      </c>
      <c r="BF151" s="150">
        <f>IF(N151="snížená",J151,0)</f>
        <v>0</v>
      </c>
      <c r="BG151" s="150">
        <f>IF(N151="zákl. přenesená",J151,0)</f>
        <v>0</v>
      </c>
      <c r="BH151" s="150">
        <f>IF(N151="sníž. přenesená",J151,0)</f>
        <v>0</v>
      </c>
      <c r="BI151" s="150">
        <f>IF(N151="nulová",J151,0)</f>
        <v>0</v>
      </c>
      <c r="BJ151" s="17" t="s">
        <v>88</v>
      </c>
      <c r="BK151" s="150">
        <f>ROUND(I151*H151,2)</f>
        <v>0</v>
      </c>
      <c r="BL151" s="17" t="s">
        <v>120</v>
      </c>
      <c r="BM151" s="149" t="s">
        <v>367</v>
      </c>
    </row>
    <row r="152" spans="2:65" s="1" customFormat="1" ht="19.5" x14ac:dyDescent="0.2">
      <c r="B152" s="33"/>
      <c r="D152" s="155" t="s">
        <v>318</v>
      </c>
      <c r="F152" s="156" t="s">
        <v>4381</v>
      </c>
      <c r="I152" s="153"/>
      <c r="L152" s="33"/>
      <c r="M152" s="154"/>
      <c r="T152" s="57"/>
      <c r="AT152" s="17" t="s">
        <v>318</v>
      </c>
      <c r="AU152" s="17" t="s">
        <v>88</v>
      </c>
    </row>
    <row r="153" spans="2:65" s="1" customFormat="1" ht="16.5" customHeight="1" x14ac:dyDescent="0.2">
      <c r="B153" s="137"/>
      <c r="C153" s="138" t="s">
        <v>368</v>
      </c>
      <c r="D153" s="138" t="s">
        <v>311</v>
      </c>
      <c r="E153" s="139" t="s">
        <v>4382</v>
      </c>
      <c r="F153" s="140" t="s">
        <v>4383</v>
      </c>
      <c r="G153" s="141" t="s">
        <v>419</v>
      </c>
      <c r="H153" s="142">
        <v>356.31200000000001</v>
      </c>
      <c r="I153" s="143"/>
      <c r="J153" s="144">
        <f>ROUND(I153*H153,2)</f>
        <v>0</v>
      </c>
      <c r="K153" s="140" t="s">
        <v>4371</v>
      </c>
      <c r="L153" s="33"/>
      <c r="M153" s="145" t="s">
        <v>1</v>
      </c>
      <c r="N153" s="146" t="s">
        <v>46</v>
      </c>
      <c r="P153" s="147">
        <f>O153*H153</f>
        <v>0</v>
      </c>
      <c r="Q153" s="147">
        <v>0</v>
      </c>
      <c r="R153" s="147">
        <f>Q153*H153</f>
        <v>0</v>
      </c>
      <c r="S153" s="147">
        <v>0</v>
      </c>
      <c r="T153" s="148">
        <f>S153*H153</f>
        <v>0</v>
      </c>
      <c r="AR153" s="149" t="s">
        <v>120</v>
      </c>
      <c r="AT153" s="149" t="s">
        <v>311</v>
      </c>
      <c r="AU153" s="149" t="s">
        <v>88</v>
      </c>
      <c r="AY153" s="17" t="s">
        <v>309</v>
      </c>
      <c r="BE153" s="150">
        <f>IF(N153="základní",J153,0)</f>
        <v>0</v>
      </c>
      <c r="BF153" s="150">
        <f>IF(N153="snížená",J153,0)</f>
        <v>0</v>
      </c>
      <c r="BG153" s="150">
        <f>IF(N153="zákl. přenesená",J153,0)</f>
        <v>0</v>
      </c>
      <c r="BH153" s="150">
        <f>IF(N153="sníž. přenesená",J153,0)</f>
        <v>0</v>
      </c>
      <c r="BI153" s="150">
        <f>IF(N153="nulová",J153,0)</f>
        <v>0</v>
      </c>
      <c r="BJ153" s="17" t="s">
        <v>88</v>
      </c>
      <c r="BK153" s="150">
        <f>ROUND(I153*H153,2)</f>
        <v>0</v>
      </c>
      <c r="BL153" s="17" t="s">
        <v>120</v>
      </c>
      <c r="BM153" s="149" t="s">
        <v>371</v>
      </c>
    </row>
    <row r="154" spans="2:65" s="1" customFormat="1" ht="29.25" x14ac:dyDescent="0.2">
      <c r="B154" s="33"/>
      <c r="D154" s="155" t="s">
        <v>318</v>
      </c>
      <c r="F154" s="156" t="s">
        <v>10414</v>
      </c>
      <c r="I154" s="153"/>
      <c r="L154" s="33"/>
      <c r="M154" s="154"/>
      <c r="T154" s="57"/>
      <c r="AT154" s="17" t="s">
        <v>318</v>
      </c>
      <c r="AU154" s="17" t="s">
        <v>88</v>
      </c>
    </row>
    <row r="155" spans="2:65" s="1" customFormat="1" ht="16.5" customHeight="1" x14ac:dyDescent="0.2">
      <c r="B155" s="137"/>
      <c r="C155" s="138" t="s">
        <v>342</v>
      </c>
      <c r="D155" s="138" t="s">
        <v>311</v>
      </c>
      <c r="E155" s="139" t="s">
        <v>10415</v>
      </c>
      <c r="F155" s="140" t="s">
        <v>10416</v>
      </c>
      <c r="G155" s="141" t="s">
        <v>314</v>
      </c>
      <c r="H155" s="142">
        <v>1</v>
      </c>
      <c r="I155" s="143"/>
      <c r="J155" s="144">
        <f>ROUND(I155*H155,2)</f>
        <v>0</v>
      </c>
      <c r="K155" s="140" t="s">
        <v>4371</v>
      </c>
      <c r="L155" s="33"/>
      <c r="M155" s="145" t="s">
        <v>1</v>
      </c>
      <c r="N155" s="146" t="s">
        <v>46</v>
      </c>
      <c r="P155" s="147">
        <f>O155*H155</f>
        <v>0</v>
      </c>
      <c r="Q155" s="147">
        <v>0</v>
      </c>
      <c r="R155" s="147">
        <f>Q155*H155</f>
        <v>0</v>
      </c>
      <c r="S155" s="147">
        <v>0</v>
      </c>
      <c r="T155" s="148">
        <f>S155*H155</f>
        <v>0</v>
      </c>
      <c r="AR155" s="149" t="s">
        <v>120</v>
      </c>
      <c r="AT155" s="149" t="s">
        <v>311</v>
      </c>
      <c r="AU155" s="149" t="s">
        <v>88</v>
      </c>
      <c r="AY155" s="17" t="s">
        <v>309</v>
      </c>
      <c r="BE155" s="150">
        <f>IF(N155="základní",J155,0)</f>
        <v>0</v>
      </c>
      <c r="BF155" s="150">
        <f>IF(N155="snížená",J155,0)</f>
        <v>0</v>
      </c>
      <c r="BG155" s="150">
        <f>IF(N155="zákl. přenesená",J155,0)</f>
        <v>0</v>
      </c>
      <c r="BH155" s="150">
        <f>IF(N155="sníž. přenesená",J155,0)</f>
        <v>0</v>
      </c>
      <c r="BI155" s="150">
        <f>IF(N155="nulová",J155,0)</f>
        <v>0</v>
      </c>
      <c r="BJ155" s="17" t="s">
        <v>88</v>
      </c>
      <c r="BK155" s="150">
        <f>ROUND(I155*H155,2)</f>
        <v>0</v>
      </c>
      <c r="BL155" s="17" t="s">
        <v>120</v>
      </c>
      <c r="BM155" s="149" t="s">
        <v>376</v>
      </c>
    </row>
    <row r="156" spans="2:65" s="1" customFormat="1" ht="19.5" x14ac:dyDescent="0.2">
      <c r="B156" s="33"/>
      <c r="D156" s="155" t="s">
        <v>318</v>
      </c>
      <c r="F156" s="156" t="s">
        <v>10417</v>
      </c>
      <c r="I156" s="153"/>
      <c r="L156" s="33"/>
      <c r="M156" s="154"/>
      <c r="T156" s="57"/>
      <c r="AT156" s="17" t="s">
        <v>318</v>
      </c>
      <c r="AU156" s="17" t="s">
        <v>88</v>
      </c>
    </row>
    <row r="157" spans="2:65" s="1" customFormat="1" ht="16.5" customHeight="1" x14ac:dyDescent="0.2">
      <c r="B157" s="137"/>
      <c r="C157" s="138" t="s">
        <v>378</v>
      </c>
      <c r="D157" s="138" t="s">
        <v>311</v>
      </c>
      <c r="E157" s="139" t="s">
        <v>10418</v>
      </c>
      <c r="F157" s="140" t="s">
        <v>10419</v>
      </c>
      <c r="G157" s="141" t="s">
        <v>314</v>
      </c>
      <c r="H157" s="142">
        <v>1</v>
      </c>
      <c r="I157" s="143"/>
      <c r="J157" s="144">
        <f>ROUND(I157*H157,2)</f>
        <v>0</v>
      </c>
      <c r="K157" s="140" t="s">
        <v>4371</v>
      </c>
      <c r="L157" s="33"/>
      <c r="M157" s="145" t="s">
        <v>1</v>
      </c>
      <c r="N157" s="146" t="s">
        <v>46</v>
      </c>
      <c r="P157" s="147">
        <f>O157*H157</f>
        <v>0</v>
      </c>
      <c r="Q157" s="147">
        <v>0</v>
      </c>
      <c r="R157" s="147">
        <f>Q157*H157</f>
        <v>0</v>
      </c>
      <c r="S157" s="147">
        <v>0</v>
      </c>
      <c r="T157" s="148">
        <f>S157*H157</f>
        <v>0</v>
      </c>
      <c r="AR157" s="149" t="s">
        <v>120</v>
      </c>
      <c r="AT157" s="149" t="s">
        <v>311</v>
      </c>
      <c r="AU157" s="149" t="s">
        <v>88</v>
      </c>
      <c r="AY157" s="17" t="s">
        <v>309</v>
      </c>
      <c r="BE157" s="150">
        <f>IF(N157="základní",J157,0)</f>
        <v>0</v>
      </c>
      <c r="BF157" s="150">
        <f>IF(N157="snížená",J157,0)</f>
        <v>0</v>
      </c>
      <c r="BG157" s="150">
        <f>IF(N157="zákl. přenesená",J157,0)</f>
        <v>0</v>
      </c>
      <c r="BH157" s="150">
        <f>IF(N157="sníž. přenesená",J157,0)</f>
        <v>0</v>
      </c>
      <c r="BI157" s="150">
        <f>IF(N157="nulová",J157,0)</f>
        <v>0</v>
      </c>
      <c r="BJ157" s="17" t="s">
        <v>88</v>
      </c>
      <c r="BK157" s="150">
        <f>ROUND(I157*H157,2)</f>
        <v>0</v>
      </c>
      <c r="BL157" s="17" t="s">
        <v>120</v>
      </c>
      <c r="BM157" s="149" t="s">
        <v>381</v>
      </c>
    </row>
    <row r="158" spans="2:65" s="1" customFormat="1" ht="16.5" customHeight="1" x14ac:dyDescent="0.2">
      <c r="B158" s="137"/>
      <c r="C158" s="138" t="s">
        <v>346</v>
      </c>
      <c r="D158" s="138" t="s">
        <v>311</v>
      </c>
      <c r="E158" s="139" t="s">
        <v>4385</v>
      </c>
      <c r="F158" s="140" t="s">
        <v>4386</v>
      </c>
      <c r="G158" s="141" t="s">
        <v>419</v>
      </c>
      <c r="H158" s="142">
        <v>69.944000000000003</v>
      </c>
      <c r="I158" s="143"/>
      <c r="J158" s="144">
        <f>ROUND(I158*H158,2)</f>
        <v>0</v>
      </c>
      <c r="K158" s="140" t="s">
        <v>4371</v>
      </c>
      <c r="L158" s="33"/>
      <c r="M158" s="145" t="s">
        <v>1</v>
      </c>
      <c r="N158" s="146" t="s">
        <v>46</v>
      </c>
      <c r="P158" s="147">
        <f>O158*H158</f>
        <v>0</v>
      </c>
      <c r="Q158" s="147">
        <v>0</v>
      </c>
      <c r="R158" s="147">
        <f>Q158*H158</f>
        <v>0</v>
      </c>
      <c r="S158" s="147">
        <v>0</v>
      </c>
      <c r="T158" s="148">
        <f>S158*H158</f>
        <v>0</v>
      </c>
      <c r="AR158" s="149" t="s">
        <v>120</v>
      </c>
      <c r="AT158" s="149" t="s">
        <v>311</v>
      </c>
      <c r="AU158" s="149" t="s">
        <v>88</v>
      </c>
      <c r="AY158" s="17" t="s">
        <v>309</v>
      </c>
      <c r="BE158" s="150">
        <f>IF(N158="základní",J158,0)</f>
        <v>0</v>
      </c>
      <c r="BF158" s="150">
        <f>IF(N158="snížená",J158,0)</f>
        <v>0</v>
      </c>
      <c r="BG158" s="150">
        <f>IF(N158="zákl. přenesená",J158,0)</f>
        <v>0</v>
      </c>
      <c r="BH158" s="150">
        <f>IF(N158="sníž. přenesená",J158,0)</f>
        <v>0</v>
      </c>
      <c r="BI158" s="150">
        <f>IF(N158="nulová",J158,0)</f>
        <v>0</v>
      </c>
      <c r="BJ158" s="17" t="s">
        <v>88</v>
      </c>
      <c r="BK158" s="150">
        <f>ROUND(I158*H158,2)</f>
        <v>0</v>
      </c>
      <c r="BL158" s="17" t="s">
        <v>120</v>
      </c>
      <c r="BM158" s="149" t="s">
        <v>385</v>
      </c>
    </row>
    <row r="159" spans="2:65" s="1" customFormat="1" ht="39" x14ac:dyDescent="0.2">
      <c r="B159" s="33"/>
      <c r="D159" s="155" t="s">
        <v>318</v>
      </c>
      <c r="F159" s="156" t="s">
        <v>10420</v>
      </c>
      <c r="I159" s="153"/>
      <c r="L159" s="33"/>
      <c r="M159" s="154"/>
      <c r="T159" s="57"/>
      <c r="AT159" s="17" t="s">
        <v>318</v>
      </c>
      <c r="AU159" s="17" t="s">
        <v>88</v>
      </c>
    </row>
    <row r="160" spans="2:65" s="1" customFormat="1" ht="16.5" customHeight="1" x14ac:dyDescent="0.2">
      <c r="B160" s="137"/>
      <c r="C160" s="138" t="s">
        <v>388</v>
      </c>
      <c r="D160" s="138" t="s">
        <v>311</v>
      </c>
      <c r="E160" s="139" t="s">
        <v>10421</v>
      </c>
      <c r="F160" s="140" t="s">
        <v>10422</v>
      </c>
      <c r="G160" s="141" t="s">
        <v>419</v>
      </c>
      <c r="H160" s="142">
        <v>105.908</v>
      </c>
      <c r="I160" s="143"/>
      <c r="J160" s="144">
        <f>ROUND(I160*H160,2)</f>
        <v>0</v>
      </c>
      <c r="K160" s="140" t="s">
        <v>4371</v>
      </c>
      <c r="L160" s="33"/>
      <c r="M160" s="145" t="s">
        <v>1</v>
      </c>
      <c r="N160" s="146" t="s">
        <v>46</v>
      </c>
      <c r="P160" s="147">
        <f>O160*H160</f>
        <v>0</v>
      </c>
      <c r="Q160" s="147">
        <v>0</v>
      </c>
      <c r="R160" s="147">
        <f>Q160*H160</f>
        <v>0</v>
      </c>
      <c r="S160" s="147">
        <v>0</v>
      </c>
      <c r="T160" s="148">
        <f>S160*H160</f>
        <v>0</v>
      </c>
      <c r="AR160" s="149" t="s">
        <v>120</v>
      </c>
      <c r="AT160" s="149" t="s">
        <v>311</v>
      </c>
      <c r="AU160" s="149" t="s">
        <v>88</v>
      </c>
      <c r="AY160" s="17" t="s">
        <v>309</v>
      </c>
      <c r="BE160" s="150">
        <f>IF(N160="základní",J160,0)</f>
        <v>0</v>
      </c>
      <c r="BF160" s="150">
        <f>IF(N160="snížená",J160,0)</f>
        <v>0</v>
      </c>
      <c r="BG160" s="150">
        <f>IF(N160="zákl. přenesená",J160,0)</f>
        <v>0</v>
      </c>
      <c r="BH160" s="150">
        <f>IF(N160="sníž. přenesená",J160,0)</f>
        <v>0</v>
      </c>
      <c r="BI160" s="150">
        <f>IF(N160="nulová",J160,0)</f>
        <v>0</v>
      </c>
      <c r="BJ160" s="17" t="s">
        <v>88</v>
      </c>
      <c r="BK160" s="150">
        <f>ROUND(I160*H160,2)</f>
        <v>0</v>
      </c>
      <c r="BL160" s="17" t="s">
        <v>120</v>
      </c>
      <c r="BM160" s="149" t="s">
        <v>392</v>
      </c>
    </row>
    <row r="161" spans="2:65" s="1" customFormat="1" ht="39" x14ac:dyDescent="0.2">
      <c r="B161" s="33"/>
      <c r="D161" s="155" t="s">
        <v>318</v>
      </c>
      <c r="F161" s="156" t="s">
        <v>10423</v>
      </c>
      <c r="I161" s="153"/>
      <c r="L161" s="33"/>
      <c r="M161" s="154"/>
      <c r="T161" s="57"/>
      <c r="AT161" s="17" t="s">
        <v>318</v>
      </c>
      <c r="AU161" s="17" t="s">
        <v>88</v>
      </c>
    </row>
    <row r="162" spans="2:65" s="1" customFormat="1" ht="16.5" customHeight="1" x14ac:dyDescent="0.2">
      <c r="B162" s="137"/>
      <c r="C162" s="138" t="s">
        <v>351</v>
      </c>
      <c r="D162" s="138" t="s">
        <v>311</v>
      </c>
      <c r="E162" s="139" t="s">
        <v>10424</v>
      </c>
      <c r="F162" s="140" t="s">
        <v>10425</v>
      </c>
      <c r="G162" s="141" t="s">
        <v>419</v>
      </c>
      <c r="H162" s="142">
        <v>173.76300000000001</v>
      </c>
      <c r="I162" s="143"/>
      <c r="J162" s="144">
        <f>ROUND(I162*H162,2)</f>
        <v>0</v>
      </c>
      <c r="K162" s="140" t="s">
        <v>4371</v>
      </c>
      <c r="L162" s="33"/>
      <c r="M162" s="145" t="s">
        <v>1</v>
      </c>
      <c r="N162" s="146" t="s">
        <v>46</v>
      </c>
      <c r="P162" s="147">
        <f>O162*H162</f>
        <v>0</v>
      </c>
      <c r="Q162" s="147">
        <v>0</v>
      </c>
      <c r="R162" s="147">
        <f>Q162*H162</f>
        <v>0</v>
      </c>
      <c r="S162" s="147">
        <v>0</v>
      </c>
      <c r="T162" s="148">
        <f>S162*H162</f>
        <v>0</v>
      </c>
      <c r="AR162" s="149" t="s">
        <v>120</v>
      </c>
      <c r="AT162" s="149" t="s">
        <v>311</v>
      </c>
      <c r="AU162" s="149" t="s">
        <v>88</v>
      </c>
      <c r="AY162" s="17" t="s">
        <v>309</v>
      </c>
      <c r="BE162" s="150">
        <f>IF(N162="základní",J162,0)</f>
        <v>0</v>
      </c>
      <c r="BF162" s="150">
        <f>IF(N162="snížená",J162,0)</f>
        <v>0</v>
      </c>
      <c r="BG162" s="150">
        <f>IF(N162="zákl. přenesená",J162,0)</f>
        <v>0</v>
      </c>
      <c r="BH162" s="150">
        <f>IF(N162="sníž. přenesená",J162,0)</f>
        <v>0</v>
      </c>
      <c r="BI162" s="150">
        <f>IF(N162="nulová",J162,0)</f>
        <v>0</v>
      </c>
      <c r="BJ162" s="17" t="s">
        <v>88</v>
      </c>
      <c r="BK162" s="150">
        <f>ROUND(I162*H162,2)</f>
        <v>0</v>
      </c>
      <c r="BL162" s="17" t="s">
        <v>120</v>
      </c>
      <c r="BM162" s="149" t="s">
        <v>398</v>
      </c>
    </row>
    <row r="163" spans="2:65" s="1" customFormat="1" ht="29.25" x14ac:dyDescent="0.2">
      <c r="B163" s="33"/>
      <c r="D163" s="155" t="s">
        <v>318</v>
      </c>
      <c r="F163" s="156" t="s">
        <v>10426</v>
      </c>
      <c r="I163" s="153"/>
      <c r="L163" s="33"/>
      <c r="M163" s="154"/>
      <c r="T163" s="57"/>
      <c r="AT163" s="17" t="s">
        <v>318</v>
      </c>
      <c r="AU163" s="17" t="s">
        <v>88</v>
      </c>
    </row>
    <row r="164" spans="2:65" s="1" customFormat="1" ht="16.5" customHeight="1" x14ac:dyDescent="0.2">
      <c r="B164" s="137"/>
      <c r="C164" s="138" t="s">
        <v>399</v>
      </c>
      <c r="D164" s="138" t="s">
        <v>311</v>
      </c>
      <c r="E164" s="139" t="s">
        <v>10427</v>
      </c>
      <c r="F164" s="140" t="s">
        <v>10428</v>
      </c>
      <c r="G164" s="141" t="s">
        <v>419</v>
      </c>
      <c r="H164" s="142">
        <v>28</v>
      </c>
      <c r="I164" s="143"/>
      <c r="J164" s="144">
        <f>ROUND(I164*H164,2)</f>
        <v>0</v>
      </c>
      <c r="K164" s="140" t="s">
        <v>4371</v>
      </c>
      <c r="L164" s="33"/>
      <c r="M164" s="145" t="s">
        <v>1</v>
      </c>
      <c r="N164" s="146" t="s">
        <v>46</v>
      </c>
      <c r="P164" s="147">
        <f>O164*H164</f>
        <v>0</v>
      </c>
      <c r="Q164" s="147">
        <v>0</v>
      </c>
      <c r="R164" s="147">
        <f>Q164*H164</f>
        <v>0</v>
      </c>
      <c r="S164" s="147">
        <v>0</v>
      </c>
      <c r="T164" s="148">
        <f>S164*H164</f>
        <v>0</v>
      </c>
      <c r="AR164" s="149" t="s">
        <v>120</v>
      </c>
      <c r="AT164" s="149" t="s">
        <v>311</v>
      </c>
      <c r="AU164" s="149" t="s">
        <v>88</v>
      </c>
      <c r="AY164" s="17" t="s">
        <v>309</v>
      </c>
      <c r="BE164" s="150">
        <f>IF(N164="základní",J164,0)</f>
        <v>0</v>
      </c>
      <c r="BF164" s="150">
        <f>IF(N164="snížená",J164,0)</f>
        <v>0</v>
      </c>
      <c r="BG164" s="150">
        <f>IF(N164="zákl. přenesená",J164,0)</f>
        <v>0</v>
      </c>
      <c r="BH164" s="150">
        <f>IF(N164="sníž. přenesená",J164,0)</f>
        <v>0</v>
      </c>
      <c r="BI164" s="150">
        <f>IF(N164="nulová",J164,0)</f>
        <v>0</v>
      </c>
      <c r="BJ164" s="17" t="s">
        <v>88</v>
      </c>
      <c r="BK164" s="150">
        <f>ROUND(I164*H164,2)</f>
        <v>0</v>
      </c>
      <c r="BL164" s="17" t="s">
        <v>120</v>
      </c>
      <c r="BM164" s="149" t="s">
        <v>402</v>
      </c>
    </row>
    <row r="165" spans="2:65" s="1" customFormat="1" ht="29.25" x14ac:dyDescent="0.2">
      <c r="B165" s="33"/>
      <c r="D165" s="155" t="s">
        <v>318</v>
      </c>
      <c r="F165" s="156" t="s">
        <v>10429</v>
      </c>
      <c r="I165" s="153"/>
      <c r="L165" s="33"/>
      <c r="M165" s="154"/>
      <c r="T165" s="57"/>
      <c r="AT165" s="17" t="s">
        <v>318</v>
      </c>
      <c r="AU165" s="17" t="s">
        <v>88</v>
      </c>
    </row>
    <row r="166" spans="2:65" s="1" customFormat="1" ht="21.75" customHeight="1" x14ac:dyDescent="0.2">
      <c r="B166" s="137"/>
      <c r="C166" s="138" t="s">
        <v>355</v>
      </c>
      <c r="D166" s="138" t="s">
        <v>311</v>
      </c>
      <c r="E166" s="139" t="s">
        <v>4397</v>
      </c>
      <c r="F166" s="140" t="s">
        <v>4398</v>
      </c>
      <c r="G166" s="141" t="s">
        <v>419</v>
      </c>
      <c r="H166" s="142">
        <v>500.714</v>
      </c>
      <c r="I166" s="143"/>
      <c r="J166" s="144">
        <f>ROUND(I166*H166,2)</f>
        <v>0</v>
      </c>
      <c r="K166" s="140" t="s">
        <v>4371</v>
      </c>
      <c r="L166" s="33"/>
      <c r="M166" s="145" t="s">
        <v>1</v>
      </c>
      <c r="N166" s="146" t="s">
        <v>46</v>
      </c>
      <c r="P166" s="147">
        <f>O166*H166</f>
        <v>0</v>
      </c>
      <c r="Q166" s="147">
        <v>0</v>
      </c>
      <c r="R166" s="147">
        <f>Q166*H166</f>
        <v>0</v>
      </c>
      <c r="S166" s="147">
        <v>0</v>
      </c>
      <c r="T166" s="148">
        <f>S166*H166</f>
        <v>0</v>
      </c>
      <c r="AR166" s="149" t="s">
        <v>120</v>
      </c>
      <c r="AT166" s="149" t="s">
        <v>311</v>
      </c>
      <c r="AU166" s="149" t="s">
        <v>88</v>
      </c>
      <c r="AY166" s="17" t="s">
        <v>309</v>
      </c>
      <c r="BE166" s="150">
        <f>IF(N166="základní",J166,0)</f>
        <v>0</v>
      </c>
      <c r="BF166" s="150">
        <f>IF(N166="snížená",J166,0)</f>
        <v>0</v>
      </c>
      <c r="BG166" s="150">
        <f>IF(N166="zákl. přenesená",J166,0)</f>
        <v>0</v>
      </c>
      <c r="BH166" s="150">
        <f>IF(N166="sníž. přenesená",J166,0)</f>
        <v>0</v>
      </c>
      <c r="BI166" s="150">
        <f>IF(N166="nulová",J166,0)</f>
        <v>0</v>
      </c>
      <c r="BJ166" s="17" t="s">
        <v>88</v>
      </c>
      <c r="BK166" s="150">
        <f>ROUND(I166*H166,2)</f>
        <v>0</v>
      </c>
      <c r="BL166" s="17" t="s">
        <v>120</v>
      </c>
      <c r="BM166" s="149" t="s">
        <v>406</v>
      </c>
    </row>
    <row r="167" spans="2:65" s="1" customFormat="1" ht="29.25" x14ac:dyDescent="0.2">
      <c r="B167" s="33"/>
      <c r="D167" s="155" t="s">
        <v>318</v>
      </c>
      <c r="F167" s="156" t="s">
        <v>10430</v>
      </c>
      <c r="I167" s="153"/>
      <c r="L167" s="33"/>
      <c r="M167" s="154"/>
      <c r="T167" s="57"/>
      <c r="AT167" s="17" t="s">
        <v>318</v>
      </c>
      <c r="AU167" s="17" t="s">
        <v>88</v>
      </c>
    </row>
    <row r="168" spans="2:65" s="1" customFormat="1" ht="16.5" customHeight="1" x14ac:dyDescent="0.2">
      <c r="B168" s="137"/>
      <c r="C168" s="138" t="s">
        <v>7</v>
      </c>
      <c r="D168" s="138" t="s">
        <v>311</v>
      </c>
      <c r="E168" s="139" t="s">
        <v>4400</v>
      </c>
      <c r="F168" s="140" t="s">
        <v>4401</v>
      </c>
      <c r="G168" s="141" t="s">
        <v>419</v>
      </c>
      <c r="H168" s="142">
        <v>500.714</v>
      </c>
      <c r="I168" s="143"/>
      <c r="J168" s="144">
        <f>ROUND(I168*H168,2)</f>
        <v>0</v>
      </c>
      <c r="K168" s="140" t="s">
        <v>4371</v>
      </c>
      <c r="L168" s="33"/>
      <c r="M168" s="145" t="s">
        <v>1</v>
      </c>
      <c r="N168" s="146" t="s">
        <v>46</v>
      </c>
      <c r="P168" s="147">
        <f>O168*H168</f>
        <v>0</v>
      </c>
      <c r="Q168" s="147">
        <v>0</v>
      </c>
      <c r="R168" s="147">
        <f>Q168*H168</f>
        <v>0</v>
      </c>
      <c r="S168" s="147">
        <v>0</v>
      </c>
      <c r="T168" s="148">
        <f>S168*H168</f>
        <v>0</v>
      </c>
      <c r="AR168" s="149" t="s">
        <v>120</v>
      </c>
      <c r="AT168" s="149" t="s">
        <v>311</v>
      </c>
      <c r="AU168" s="149" t="s">
        <v>88</v>
      </c>
      <c r="AY168" s="17" t="s">
        <v>309</v>
      </c>
      <c r="BE168" s="150">
        <f>IF(N168="základní",J168,0)</f>
        <v>0</v>
      </c>
      <c r="BF168" s="150">
        <f>IF(N168="snížená",J168,0)</f>
        <v>0</v>
      </c>
      <c r="BG168" s="150">
        <f>IF(N168="zákl. přenesená",J168,0)</f>
        <v>0</v>
      </c>
      <c r="BH168" s="150">
        <f>IF(N168="sníž. přenesená",J168,0)</f>
        <v>0</v>
      </c>
      <c r="BI168" s="150">
        <f>IF(N168="nulová",J168,0)</f>
        <v>0</v>
      </c>
      <c r="BJ168" s="17" t="s">
        <v>88</v>
      </c>
      <c r="BK168" s="150">
        <f>ROUND(I168*H168,2)</f>
        <v>0</v>
      </c>
      <c r="BL168" s="17" t="s">
        <v>120</v>
      </c>
      <c r="BM168" s="149" t="s">
        <v>410</v>
      </c>
    </row>
    <row r="169" spans="2:65" s="1" customFormat="1" ht="19.5" x14ac:dyDescent="0.2">
      <c r="B169" s="33"/>
      <c r="D169" s="155" t="s">
        <v>318</v>
      </c>
      <c r="F169" s="156" t="s">
        <v>4402</v>
      </c>
      <c r="I169" s="153"/>
      <c r="L169" s="33"/>
      <c r="M169" s="154"/>
      <c r="T169" s="57"/>
      <c r="AT169" s="17" t="s">
        <v>318</v>
      </c>
      <c r="AU169" s="17" t="s">
        <v>88</v>
      </c>
    </row>
    <row r="170" spans="2:65" s="1" customFormat="1" ht="24.2" customHeight="1" x14ac:dyDescent="0.2">
      <c r="B170" s="137"/>
      <c r="C170" s="138" t="s">
        <v>361</v>
      </c>
      <c r="D170" s="138" t="s">
        <v>311</v>
      </c>
      <c r="E170" s="139" t="s">
        <v>4403</v>
      </c>
      <c r="F170" s="140" t="s">
        <v>4404</v>
      </c>
      <c r="G170" s="141" t="s">
        <v>419</v>
      </c>
      <c r="H170" s="142">
        <v>2503.5700000000002</v>
      </c>
      <c r="I170" s="143"/>
      <c r="J170" s="144">
        <f>ROUND(I170*H170,2)</f>
        <v>0</v>
      </c>
      <c r="K170" s="140" t="s">
        <v>4371</v>
      </c>
      <c r="L170" s="33"/>
      <c r="M170" s="145" t="s">
        <v>1</v>
      </c>
      <c r="N170" s="146" t="s">
        <v>46</v>
      </c>
      <c r="P170" s="147">
        <f>O170*H170</f>
        <v>0</v>
      </c>
      <c r="Q170" s="147">
        <v>0</v>
      </c>
      <c r="R170" s="147">
        <f>Q170*H170</f>
        <v>0</v>
      </c>
      <c r="S170" s="147">
        <v>0</v>
      </c>
      <c r="T170" s="148">
        <f>S170*H170</f>
        <v>0</v>
      </c>
      <c r="AR170" s="149" t="s">
        <v>120</v>
      </c>
      <c r="AT170" s="149" t="s">
        <v>311</v>
      </c>
      <c r="AU170" s="149" t="s">
        <v>88</v>
      </c>
      <c r="AY170" s="17" t="s">
        <v>309</v>
      </c>
      <c r="BE170" s="150">
        <f>IF(N170="základní",J170,0)</f>
        <v>0</v>
      </c>
      <c r="BF170" s="150">
        <f>IF(N170="snížená",J170,0)</f>
        <v>0</v>
      </c>
      <c r="BG170" s="150">
        <f>IF(N170="zákl. přenesená",J170,0)</f>
        <v>0</v>
      </c>
      <c r="BH170" s="150">
        <f>IF(N170="sníž. přenesená",J170,0)</f>
        <v>0</v>
      </c>
      <c r="BI170" s="150">
        <f>IF(N170="nulová",J170,0)</f>
        <v>0</v>
      </c>
      <c r="BJ170" s="17" t="s">
        <v>88</v>
      </c>
      <c r="BK170" s="150">
        <f>ROUND(I170*H170,2)</f>
        <v>0</v>
      </c>
      <c r="BL170" s="17" t="s">
        <v>120</v>
      </c>
      <c r="BM170" s="149" t="s">
        <v>414</v>
      </c>
    </row>
    <row r="171" spans="2:65" s="1" customFormat="1" ht="29.25" x14ac:dyDescent="0.2">
      <c r="B171" s="33"/>
      <c r="D171" s="155" t="s">
        <v>318</v>
      </c>
      <c r="F171" s="156" t="s">
        <v>10431</v>
      </c>
      <c r="I171" s="153"/>
      <c r="L171" s="33"/>
      <c r="M171" s="154"/>
      <c r="T171" s="57"/>
      <c r="AT171" s="17" t="s">
        <v>318</v>
      </c>
      <c r="AU171" s="17" t="s">
        <v>88</v>
      </c>
    </row>
    <row r="172" spans="2:65" s="1" customFormat="1" ht="21.75" customHeight="1" x14ac:dyDescent="0.2">
      <c r="B172" s="137"/>
      <c r="C172" s="138" t="s">
        <v>416</v>
      </c>
      <c r="D172" s="138" t="s">
        <v>311</v>
      </c>
      <c r="E172" s="139" t="s">
        <v>4406</v>
      </c>
      <c r="F172" s="140" t="s">
        <v>4407</v>
      </c>
      <c r="G172" s="141" t="s">
        <v>419</v>
      </c>
      <c r="H172" s="142">
        <v>500.714</v>
      </c>
      <c r="I172" s="143"/>
      <c r="J172" s="144">
        <f>ROUND(I172*H172,2)</f>
        <v>0</v>
      </c>
      <c r="K172" s="140" t="s">
        <v>4371</v>
      </c>
      <c r="L172" s="33"/>
      <c r="M172" s="145" t="s">
        <v>1</v>
      </c>
      <c r="N172" s="146" t="s">
        <v>46</v>
      </c>
      <c r="P172" s="147">
        <f>O172*H172</f>
        <v>0</v>
      </c>
      <c r="Q172" s="147">
        <v>0</v>
      </c>
      <c r="R172" s="147">
        <f>Q172*H172</f>
        <v>0</v>
      </c>
      <c r="S172" s="147">
        <v>0</v>
      </c>
      <c r="T172" s="148">
        <f>S172*H172</f>
        <v>0</v>
      </c>
      <c r="AR172" s="149" t="s">
        <v>120</v>
      </c>
      <c r="AT172" s="149" t="s">
        <v>311</v>
      </c>
      <c r="AU172" s="149" t="s">
        <v>88</v>
      </c>
      <c r="AY172" s="17" t="s">
        <v>309</v>
      </c>
      <c r="BE172" s="150">
        <f>IF(N172="základní",J172,0)</f>
        <v>0</v>
      </c>
      <c r="BF172" s="150">
        <f>IF(N172="snížená",J172,0)</f>
        <v>0</v>
      </c>
      <c r="BG172" s="150">
        <f>IF(N172="zákl. přenesená",J172,0)</f>
        <v>0</v>
      </c>
      <c r="BH172" s="150">
        <f>IF(N172="sníž. přenesená",J172,0)</f>
        <v>0</v>
      </c>
      <c r="BI172" s="150">
        <f>IF(N172="nulová",J172,0)</f>
        <v>0</v>
      </c>
      <c r="BJ172" s="17" t="s">
        <v>88</v>
      </c>
      <c r="BK172" s="150">
        <f>ROUND(I172*H172,2)</f>
        <v>0</v>
      </c>
      <c r="BL172" s="17" t="s">
        <v>120</v>
      </c>
      <c r="BM172" s="149" t="s">
        <v>420</v>
      </c>
    </row>
    <row r="173" spans="2:65" s="1" customFormat="1" ht="16.5" customHeight="1" x14ac:dyDescent="0.2">
      <c r="B173" s="137"/>
      <c r="C173" s="138" t="s">
        <v>367</v>
      </c>
      <c r="D173" s="138" t="s">
        <v>311</v>
      </c>
      <c r="E173" s="139" t="s">
        <v>4394</v>
      </c>
      <c r="F173" s="140" t="s">
        <v>4395</v>
      </c>
      <c r="G173" s="141" t="s">
        <v>419</v>
      </c>
      <c r="H173" s="142">
        <v>623.24800000000005</v>
      </c>
      <c r="I173" s="143"/>
      <c r="J173" s="144">
        <f>ROUND(I173*H173,2)</f>
        <v>0</v>
      </c>
      <c r="K173" s="140" t="s">
        <v>4371</v>
      </c>
      <c r="L173" s="33"/>
      <c r="M173" s="145" t="s">
        <v>1</v>
      </c>
      <c r="N173" s="146" t="s">
        <v>46</v>
      </c>
      <c r="P173" s="147">
        <f>O173*H173</f>
        <v>0</v>
      </c>
      <c r="Q173" s="147">
        <v>0</v>
      </c>
      <c r="R173" s="147">
        <f>Q173*H173</f>
        <v>0</v>
      </c>
      <c r="S173" s="147">
        <v>0</v>
      </c>
      <c r="T173" s="148">
        <f>S173*H173</f>
        <v>0</v>
      </c>
      <c r="AR173" s="149" t="s">
        <v>120</v>
      </c>
      <c r="AT173" s="149" t="s">
        <v>311</v>
      </c>
      <c r="AU173" s="149" t="s">
        <v>88</v>
      </c>
      <c r="AY173" s="17" t="s">
        <v>309</v>
      </c>
      <c r="BE173" s="150">
        <f>IF(N173="základní",J173,0)</f>
        <v>0</v>
      </c>
      <c r="BF173" s="150">
        <f>IF(N173="snížená",J173,0)</f>
        <v>0</v>
      </c>
      <c r="BG173" s="150">
        <f>IF(N173="zákl. přenesená",J173,0)</f>
        <v>0</v>
      </c>
      <c r="BH173" s="150">
        <f>IF(N173="sníž. přenesená",J173,0)</f>
        <v>0</v>
      </c>
      <c r="BI173" s="150">
        <f>IF(N173="nulová",J173,0)</f>
        <v>0</v>
      </c>
      <c r="BJ173" s="17" t="s">
        <v>88</v>
      </c>
      <c r="BK173" s="150">
        <f>ROUND(I173*H173,2)</f>
        <v>0</v>
      </c>
      <c r="BL173" s="17" t="s">
        <v>120</v>
      </c>
      <c r="BM173" s="149" t="s">
        <v>424</v>
      </c>
    </row>
    <row r="174" spans="2:65" s="1" customFormat="1" ht="58.5" x14ac:dyDescent="0.2">
      <c r="B174" s="33"/>
      <c r="D174" s="155" t="s">
        <v>318</v>
      </c>
      <c r="F174" s="156" t="s">
        <v>10432</v>
      </c>
      <c r="I174" s="153"/>
      <c r="L174" s="33"/>
      <c r="M174" s="154"/>
      <c r="T174" s="57"/>
      <c r="AT174" s="17" t="s">
        <v>318</v>
      </c>
      <c r="AU174" s="17" t="s">
        <v>88</v>
      </c>
    </row>
    <row r="175" spans="2:65" s="1" customFormat="1" ht="16.5" customHeight="1" x14ac:dyDescent="0.2">
      <c r="B175" s="137"/>
      <c r="C175" s="138" t="s">
        <v>426</v>
      </c>
      <c r="D175" s="138" t="s">
        <v>311</v>
      </c>
      <c r="E175" s="139" t="s">
        <v>4391</v>
      </c>
      <c r="F175" s="140" t="s">
        <v>10433</v>
      </c>
      <c r="G175" s="141" t="s">
        <v>419</v>
      </c>
      <c r="H175" s="142">
        <v>82.02</v>
      </c>
      <c r="I175" s="143"/>
      <c r="J175" s="144">
        <f>ROUND(I175*H175,2)</f>
        <v>0</v>
      </c>
      <c r="K175" s="140" t="s">
        <v>4371</v>
      </c>
      <c r="L175" s="33"/>
      <c r="M175" s="145" t="s">
        <v>1</v>
      </c>
      <c r="N175" s="146" t="s">
        <v>46</v>
      </c>
      <c r="P175" s="147">
        <f>O175*H175</f>
        <v>0</v>
      </c>
      <c r="Q175" s="147">
        <v>0</v>
      </c>
      <c r="R175" s="147">
        <f>Q175*H175</f>
        <v>0</v>
      </c>
      <c r="S175" s="147">
        <v>0</v>
      </c>
      <c r="T175" s="148">
        <f>S175*H175</f>
        <v>0</v>
      </c>
      <c r="AR175" s="149" t="s">
        <v>120</v>
      </c>
      <c r="AT175" s="149" t="s">
        <v>311</v>
      </c>
      <c r="AU175" s="149" t="s">
        <v>88</v>
      </c>
      <c r="AY175" s="17" t="s">
        <v>309</v>
      </c>
      <c r="BE175" s="150">
        <f>IF(N175="základní",J175,0)</f>
        <v>0</v>
      </c>
      <c r="BF175" s="150">
        <f>IF(N175="snížená",J175,0)</f>
        <v>0</v>
      </c>
      <c r="BG175" s="150">
        <f>IF(N175="zákl. přenesená",J175,0)</f>
        <v>0</v>
      </c>
      <c r="BH175" s="150">
        <f>IF(N175="sníž. přenesená",J175,0)</f>
        <v>0</v>
      </c>
      <c r="BI175" s="150">
        <f>IF(N175="nulová",J175,0)</f>
        <v>0</v>
      </c>
      <c r="BJ175" s="17" t="s">
        <v>88</v>
      </c>
      <c r="BK175" s="150">
        <f>ROUND(I175*H175,2)</f>
        <v>0</v>
      </c>
      <c r="BL175" s="17" t="s">
        <v>120</v>
      </c>
      <c r="BM175" s="149" t="s">
        <v>429</v>
      </c>
    </row>
    <row r="176" spans="2:65" s="1" customFormat="1" ht="39" x14ac:dyDescent="0.2">
      <c r="B176" s="33"/>
      <c r="D176" s="155" t="s">
        <v>318</v>
      </c>
      <c r="F176" s="156" t="s">
        <v>10434</v>
      </c>
      <c r="I176" s="153"/>
      <c r="L176" s="33"/>
      <c r="M176" s="154"/>
      <c r="T176" s="57"/>
      <c r="AT176" s="17" t="s">
        <v>318</v>
      </c>
      <c r="AU176" s="17" t="s">
        <v>88</v>
      </c>
    </row>
    <row r="177" spans="2:65" s="1" customFormat="1" ht="16.5" customHeight="1" x14ac:dyDescent="0.2">
      <c r="B177" s="137"/>
      <c r="C177" s="138" t="s">
        <v>371</v>
      </c>
      <c r="D177" s="138" t="s">
        <v>311</v>
      </c>
      <c r="E177" s="139" t="s">
        <v>4408</v>
      </c>
      <c r="F177" s="140" t="s">
        <v>4409</v>
      </c>
      <c r="G177" s="141" t="s">
        <v>419</v>
      </c>
      <c r="H177" s="142">
        <v>500.714</v>
      </c>
      <c r="I177" s="143"/>
      <c r="J177" s="144">
        <f>ROUND(I177*H177,2)</f>
        <v>0</v>
      </c>
      <c r="K177" s="140" t="s">
        <v>4371</v>
      </c>
      <c r="L177" s="33"/>
      <c r="M177" s="145" t="s">
        <v>1</v>
      </c>
      <c r="N177" s="146" t="s">
        <v>46</v>
      </c>
      <c r="P177" s="147">
        <f>O177*H177</f>
        <v>0</v>
      </c>
      <c r="Q177" s="147">
        <v>0</v>
      </c>
      <c r="R177" s="147">
        <f>Q177*H177</f>
        <v>0</v>
      </c>
      <c r="S177" s="147">
        <v>0</v>
      </c>
      <c r="T177" s="148">
        <f>S177*H177</f>
        <v>0</v>
      </c>
      <c r="AR177" s="149" t="s">
        <v>120</v>
      </c>
      <c r="AT177" s="149" t="s">
        <v>311</v>
      </c>
      <c r="AU177" s="149" t="s">
        <v>88</v>
      </c>
      <c r="AY177" s="17" t="s">
        <v>309</v>
      </c>
      <c r="BE177" s="150">
        <f>IF(N177="základní",J177,0)</f>
        <v>0</v>
      </c>
      <c r="BF177" s="150">
        <f>IF(N177="snížená",J177,0)</f>
        <v>0</v>
      </c>
      <c r="BG177" s="150">
        <f>IF(N177="zákl. přenesená",J177,0)</f>
        <v>0</v>
      </c>
      <c r="BH177" s="150">
        <f>IF(N177="sníž. přenesená",J177,0)</f>
        <v>0</v>
      </c>
      <c r="BI177" s="150">
        <f>IF(N177="nulová",J177,0)</f>
        <v>0</v>
      </c>
      <c r="BJ177" s="17" t="s">
        <v>88</v>
      </c>
      <c r="BK177" s="150">
        <f>ROUND(I177*H177,2)</f>
        <v>0</v>
      </c>
      <c r="BL177" s="17" t="s">
        <v>120</v>
      </c>
      <c r="BM177" s="149" t="s">
        <v>435</v>
      </c>
    </row>
    <row r="178" spans="2:65" s="1" customFormat="1" ht="19.5" x14ac:dyDescent="0.2">
      <c r="B178" s="33"/>
      <c r="D178" s="155" t="s">
        <v>318</v>
      </c>
      <c r="F178" s="156" t="s">
        <v>4410</v>
      </c>
      <c r="I178" s="153"/>
      <c r="L178" s="33"/>
      <c r="M178" s="154"/>
      <c r="T178" s="57"/>
      <c r="AT178" s="17" t="s">
        <v>318</v>
      </c>
      <c r="AU178" s="17" t="s">
        <v>88</v>
      </c>
    </row>
    <row r="179" spans="2:65" s="11" customFormat="1" ht="25.9" customHeight="1" x14ac:dyDescent="0.2">
      <c r="B179" s="125"/>
      <c r="D179" s="126" t="s">
        <v>80</v>
      </c>
      <c r="E179" s="127" t="s">
        <v>437</v>
      </c>
      <c r="F179" s="127" t="s">
        <v>10435</v>
      </c>
      <c r="I179" s="128"/>
      <c r="J179" s="129">
        <f>BK179</f>
        <v>0</v>
      </c>
      <c r="L179" s="125"/>
      <c r="M179" s="130"/>
      <c r="P179" s="131">
        <f>SUM(P180:P183)</f>
        <v>0</v>
      </c>
      <c r="R179" s="131">
        <f>SUM(R180:R183)</f>
        <v>0</v>
      </c>
      <c r="T179" s="132">
        <f>SUM(T180:T183)</f>
        <v>0</v>
      </c>
      <c r="AR179" s="126" t="s">
        <v>88</v>
      </c>
      <c r="AT179" s="133" t="s">
        <v>80</v>
      </c>
      <c r="AU179" s="133" t="s">
        <v>81</v>
      </c>
      <c r="AY179" s="126" t="s">
        <v>309</v>
      </c>
      <c r="BK179" s="134">
        <f>SUM(BK180:BK183)</f>
        <v>0</v>
      </c>
    </row>
    <row r="180" spans="2:65" s="1" customFormat="1" ht="16.5" customHeight="1" x14ac:dyDescent="0.2">
      <c r="B180" s="137"/>
      <c r="C180" s="138" t="s">
        <v>437</v>
      </c>
      <c r="D180" s="138" t="s">
        <v>311</v>
      </c>
      <c r="E180" s="139" t="s">
        <v>10436</v>
      </c>
      <c r="F180" s="140" t="s">
        <v>10437</v>
      </c>
      <c r="G180" s="141" t="s">
        <v>419</v>
      </c>
      <c r="H180" s="142">
        <v>23.538</v>
      </c>
      <c r="I180" s="143"/>
      <c r="J180" s="144">
        <f>ROUND(I180*H180,2)</f>
        <v>0</v>
      </c>
      <c r="K180" s="140" t="s">
        <v>4371</v>
      </c>
      <c r="L180" s="33"/>
      <c r="M180" s="145" t="s">
        <v>1</v>
      </c>
      <c r="N180" s="146" t="s">
        <v>46</v>
      </c>
      <c r="P180" s="147">
        <f>O180*H180</f>
        <v>0</v>
      </c>
      <c r="Q180" s="147">
        <v>0</v>
      </c>
      <c r="R180" s="147">
        <f>Q180*H180</f>
        <v>0</v>
      </c>
      <c r="S180" s="147">
        <v>0</v>
      </c>
      <c r="T180" s="148">
        <f>S180*H180</f>
        <v>0</v>
      </c>
      <c r="AR180" s="149" t="s">
        <v>120</v>
      </c>
      <c r="AT180" s="149" t="s">
        <v>311</v>
      </c>
      <c r="AU180" s="149" t="s">
        <v>88</v>
      </c>
      <c r="AY180" s="17" t="s">
        <v>309</v>
      </c>
      <c r="BE180" s="150">
        <f>IF(N180="základní",J180,0)</f>
        <v>0</v>
      </c>
      <c r="BF180" s="150">
        <f>IF(N180="snížená",J180,0)</f>
        <v>0</v>
      </c>
      <c r="BG180" s="150">
        <f>IF(N180="zákl. přenesená",J180,0)</f>
        <v>0</v>
      </c>
      <c r="BH180" s="150">
        <f>IF(N180="sníž. přenesená",J180,0)</f>
        <v>0</v>
      </c>
      <c r="BI180" s="150">
        <f>IF(N180="nulová",J180,0)</f>
        <v>0</v>
      </c>
      <c r="BJ180" s="17" t="s">
        <v>88</v>
      </c>
      <c r="BK180" s="150">
        <f>ROUND(I180*H180,2)</f>
        <v>0</v>
      </c>
      <c r="BL180" s="17" t="s">
        <v>120</v>
      </c>
      <c r="BM180" s="149" t="s">
        <v>440</v>
      </c>
    </row>
    <row r="181" spans="2:65" s="1" customFormat="1" ht="19.5" x14ac:dyDescent="0.2">
      <c r="B181" s="33"/>
      <c r="D181" s="155" t="s">
        <v>318</v>
      </c>
      <c r="F181" s="156" t="s">
        <v>10438</v>
      </c>
      <c r="I181" s="153"/>
      <c r="L181" s="33"/>
      <c r="M181" s="154"/>
      <c r="T181" s="57"/>
      <c r="AT181" s="17" t="s">
        <v>318</v>
      </c>
      <c r="AU181" s="17" t="s">
        <v>88</v>
      </c>
    </row>
    <row r="182" spans="2:65" s="1" customFormat="1" ht="16.5" customHeight="1" x14ac:dyDescent="0.2">
      <c r="B182" s="137"/>
      <c r="C182" s="138" t="s">
        <v>376</v>
      </c>
      <c r="D182" s="138" t="s">
        <v>311</v>
      </c>
      <c r="E182" s="139" t="s">
        <v>10439</v>
      </c>
      <c r="F182" s="140" t="s">
        <v>10440</v>
      </c>
      <c r="G182" s="141" t="s">
        <v>419</v>
      </c>
      <c r="H182" s="142">
        <v>23.538</v>
      </c>
      <c r="I182" s="143"/>
      <c r="J182" s="144">
        <f>ROUND(I182*H182,2)</f>
        <v>0</v>
      </c>
      <c r="K182" s="140" t="s">
        <v>4371</v>
      </c>
      <c r="L182" s="33"/>
      <c r="M182" s="145" t="s">
        <v>1</v>
      </c>
      <c r="N182" s="146" t="s">
        <v>46</v>
      </c>
      <c r="P182" s="147">
        <f>O182*H182</f>
        <v>0</v>
      </c>
      <c r="Q182" s="147">
        <v>0</v>
      </c>
      <c r="R182" s="147">
        <f>Q182*H182</f>
        <v>0</v>
      </c>
      <c r="S182" s="147">
        <v>0</v>
      </c>
      <c r="T182" s="148">
        <f>S182*H182</f>
        <v>0</v>
      </c>
      <c r="AR182" s="149" t="s">
        <v>120</v>
      </c>
      <c r="AT182" s="149" t="s">
        <v>311</v>
      </c>
      <c r="AU182" s="149" t="s">
        <v>88</v>
      </c>
      <c r="AY182" s="17" t="s">
        <v>309</v>
      </c>
      <c r="BE182" s="150">
        <f>IF(N182="základní",J182,0)</f>
        <v>0</v>
      </c>
      <c r="BF182" s="150">
        <f>IF(N182="snížená",J182,0)</f>
        <v>0</v>
      </c>
      <c r="BG182" s="150">
        <f>IF(N182="zákl. přenesená",J182,0)</f>
        <v>0</v>
      </c>
      <c r="BH182" s="150">
        <f>IF(N182="sníž. přenesená",J182,0)</f>
        <v>0</v>
      </c>
      <c r="BI182" s="150">
        <f>IF(N182="nulová",J182,0)</f>
        <v>0</v>
      </c>
      <c r="BJ182" s="17" t="s">
        <v>88</v>
      </c>
      <c r="BK182" s="150">
        <f>ROUND(I182*H182,2)</f>
        <v>0</v>
      </c>
      <c r="BL182" s="17" t="s">
        <v>120</v>
      </c>
      <c r="BM182" s="149" t="s">
        <v>443</v>
      </c>
    </row>
    <row r="183" spans="2:65" s="1" customFormat="1" ht="29.25" x14ac:dyDescent="0.2">
      <c r="B183" s="33"/>
      <c r="D183" s="155" t="s">
        <v>318</v>
      </c>
      <c r="F183" s="156" t="s">
        <v>10441</v>
      </c>
      <c r="I183" s="153"/>
      <c r="L183" s="33"/>
      <c r="M183" s="154"/>
      <c r="T183" s="57"/>
      <c r="AT183" s="17" t="s">
        <v>318</v>
      </c>
      <c r="AU183" s="17" t="s">
        <v>88</v>
      </c>
    </row>
    <row r="184" spans="2:65" s="11" customFormat="1" ht="25.9" customHeight="1" x14ac:dyDescent="0.2">
      <c r="B184" s="125"/>
      <c r="D184" s="126" t="s">
        <v>80</v>
      </c>
      <c r="E184" s="127" t="s">
        <v>529</v>
      </c>
      <c r="F184" s="127" t="s">
        <v>10442</v>
      </c>
      <c r="I184" s="128"/>
      <c r="J184" s="129">
        <f>BK184</f>
        <v>0</v>
      </c>
      <c r="L184" s="125"/>
      <c r="M184" s="130"/>
      <c r="P184" s="131">
        <f>SUM(P185:P186)</f>
        <v>0</v>
      </c>
      <c r="R184" s="131">
        <f>SUM(R185:R186)</f>
        <v>0</v>
      </c>
      <c r="T184" s="132">
        <f>SUM(T185:T186)</f>
        <v>0</v>
      </c>
      <c r="AR184" s="126" t="s">
        <v>88</v>
      </c>
      <c r="AT184" s="133" t="s">
        <v>80</v>
      </c>
      <c r="AU184" s="133" t="s">
        <v>81</v>
      </c>
      <c r="AY184" s="126" t="s">
        <v>309</v>
      </c>
      <c r="BK184" s="134">
        <f>SUM(BK185:BK186)</f>
        <v>0</v>
      </c>
    </row>
    <row r="185" spans="2:65" s="1" customFormat="1" ht="16.5" customHeight="1" x14ac:dyDescent="0.2">
      <c r="B185" s="137"/>
      <c r="C185" s="138" t="s">
        <v>444</v>
      </c>
      <c r="D185" s="138" t="s">
        <v>311</v>
      </c>
      <c r="E185" s="139" t="s">
        <v>4388</v>
      </c>
      <c r="F185" s="140" t="s">
        <v>10443</v>
      </c>
      <c r="G185" s="141" t="s">
        <v>419</v>
      </c>
      <c r="H185" s="142">
        <v>18.18</v>
      </c>
      <c r="I185" s="143"/>
      <c r="J185" s="144">
        <f>ROUND(I185*H185,2)</f>
        <v>0</v>
      </c>
      <c r="K185" s="140" t="s">
        <v>4371</v>
      </c>
      <c r="L185" s="33"/>
      <c r="M185" s="145" t="s">
        <v>1</v>
      </c>
      <c r="N185" s="146" t="s">
        <v>46</v>
      </c>
      <c r="P185" s="147">
        <f>O185*H185</f>
        <v>0</v>
      </c>
      <c r="Q185" s="147">
        <v>0</v>
      </c>
      <c r="R185" s="147">
        <f>Q185*H185</f>
        <v>0</v>
      </c>
      <c r="S185" s="147">
        <v>0</v>
      </c>
      <c r="T185" s="148">
        <f>S185*H185</f>
        <v>0</v>
      </c>
      <c r="AR185" s="149" t="s">
        <v>120</v>
      </c>
      <c r="AT185" s="149" t="s">
        <v>311</v>
      </c>
      <c r="AU185" s="149" t="s">
        <v>88</v>
      </c>
      <c r="AY185" s="17" t="s">
        <v>309</v>
      </c>
      <c r="BE185" s="150">
        <f>IF(N185="základní",J185,0)</f>
        <v>0</v>
      </c>
      <c r="BF185" s="150">
        <f>IF(N185="snížená",J185,0)</f>
        <v>0</v>
      </c>
      <c r="BG185" s="150">
        <f>IF(N185="zákl. přenesená",J185,0)</f>
        <v>0</v>
      </c>
      <c r="BH185" s="150">
        <f>IF(N185="sníž. přenesená",J185,0)</f>
        <v>0</v>
      </c>
      <c r="BI185" s="150">
        <f>IF(N185="nulová",J185,0)</f>
        <v>0</v>
      </c>
      <c r="BJ185" s="17" t="s">
        <v>88</v>
      </c>
      <c r="BK185" s="150">
        <f>ROUND(I185*H185,2)</f>
        <v>0</v>
      </c>
      <c r="BL185" s="17" t="s">
        <v>120</v>
      </c>
      <c r="BM185" s="149" t="s">
        <v>447</v>
      </c>
    </row>
    <row r="186" spans="2:65" s="1" customFormat="1" ht="29.25" x14ac:dyDescent="0.2">
      <c r="B186" s="33"/>
      <c r="D186" s="155" t="s">
        <v>318</v>
      </c>
      <c r="F186" s="156" t="s">
        <v>10444</v>
      </c>
      <c r="I186" s="153"/>
      <c r="L186" s="33"/>
      <c r="M186" s="154"/>
      <c r="T186" s="57"/>
      <c r="AT186" s="17" t="s">
        <v>318</v>
      </c>
      <c r="AU186" s="17" t="s">
        <v>88</v>
      </c>
    </row>
    <row r="187" spans="2:65" s="11" customFormat="1" ht="25.9" customHeight="1" x14ac:dyDescent="0.2">
      <c r="B187" s="125"/>
      <c r="D187" s="126" t="s">
        <v>80</v>
      </c>
      <c r="E187" s="127" t="s">
        <v>331</v>
      </c>
      <c r="F187" s="127" t="s">
        <v>10445</v>
      </c>
      <c r="I187" s="128"/>
      <c r="J187" s="129">
        <f>BK187</f>
        <v>0</v>
      </c>
      <c r="L187" s="125"/>
      <c r="M187" s="130"/>
      <c r="P187" s="131">
        <f>SUM(P188:P191)</f>
        <v>0</v>
      </c>
      <c r="R187" s="131">
        <f>SUM(R188:R191)</f>
        <v>0</v>
      </c>
      <c r="T187" s="132">
        <f>SUM(T188:T191)</f>
        <v>0</v>
      </c>
      <c r="AR187" s="126" t="s">
        <v>88</v>
      </c>
      <c r="AT187" s="133" t="s">
        <v>80</v>
      </c>
      <c r="AU187" s="133" t="s">
        <v>81</v>
      </c>
      <c r="AY187" s="126" t="s">
        <v>309</v>
      </c>
      <c r="BK187" s="134">
        <f>SUM(BK188:BK191)</f>
        <v>0</v>
      </c>
    </row>
    <row r="188" spans="2:65" s="1" customFormat="1" ht="21.75" customHeight="1" x14ac:dyDescent="0.2">
      <c r="B188" s="137"/>
      <c r="C188" s="138" t="s">
        <v>381</v>
      </c>
      <c r="D188" s="138" t="s">
        <v>311</v>
      </c>
      <c r="E188" s="139" t="s">
        <v>10446</v>
      </c>
      <c r="F188" s="140" t="s">
        <v>10447</v>
      </c>
      <c r="G188" s="141" t="s">
        <v>360</v>
      </c>
      <c r="H188" s="142">
        <v>16.8</v>
      </c>
      <c r="I188" s="143"/>
      <c r="J188" s="144">
        <f>ROUND(I188*H188,2)</f>
        <v>0</v>
      </c>
      <c r="K188" s="140" t="s">
        <v>4371</v>
      </c>
      <c r="L188" s="33"/>
      <c r="M188" s="145" t="s">
        <v>1</v>
      </c>
      <c r="N188" s="146" t="s">
        <v>46</v>
      </c>
      <c r="P188" s="147">
        <f>O188*H188</f>
        <v>0</v>
      </c>
      <c r="Q188" s="147">
        <v>0</v>
      </c>
      <c r="R188" s="147">
        <f>Q188*H188</f>
        <v>0</v>
      </c>
      <c r="S188" s="147">
        <v>0</v>
      </c>
      <c r="T188" s="148">
        <f>S188*H188</f>
        <v>0</v>
      </c>
      <c r="AR188" s="149" t="s">
        <v>120</v>
      </c>
      <c r="AT188" s="149" t="s">
        <v>311</v>
      </c>
      <c r="AU188" s="149" t="s">
        <v>88</v>
      </c>
      <c r="AY188" s="17" t="s">
        <v>309</v>
      </c>
      <c r="BE188" s="150">
        <f>IF(N188="základní",J188,0)</f>
        <v>0</v>
      </c>
      <c r="BF188" s="150">
        <f>IF(N188="snížená",J188,0)</f>
        <v>0</v>
      </c>
      <c r="BG188" s="150">
        <f>IF(N188="zákl. přenesená",J188,0)</f>
        <v>0</v>
      </c>
      <c r="BH188" s="150">
        <f>IF(N188="sníž. přenesená",J188,0)</f>
        <v>0</v>
      </c>
      <c r="BI188" s="150">
        <f>IF(N188="nulová",J188,0)</f>
        <v>0</v>
      </c>
      <c r="BJ188" s="17" t="s">
        <v>88</v>
      </c>
      <c r="BK188" s="150">
        <f>ROUND(I188*H188,2)</f>
        <v>0</v>
      </c>
      <c r="BL188" s="17" t="s">
        <v>120</v>
      </c>
      <c r="BM188" s="149" t="s">
        <v>452</v>
      </c>
    </row>
    <row r="189" spans="2:65" s="1" customFormat="1" ht="39" x14ac:dyDescent="0.2">
      <c r="B189" s="33"/>
      <c r="D189" s="155" t="s">
        <v>318</v>
      </c>
      <c r="F189" s="156" t="s">
        <v>10448</v>
      </c>
      <c r="I189" s="153"/>
      <c r="L189" s="33"/>
      <c r="M189" s="154"/>
      <c r="T189" s="57"/>
      <c r="AT189" s="17" t="s">
        <v>318</v>
      </c>
      <c r="AU189" s="17" t="s">
        <v>88</v>
      </c>
    </row>
    <row r="190" spans="2:65" s="1" customFormat="1" ht="21.75" customHeight="1" x14ac:dyDescent="0.2">
      <c r="B190" s="137"/>
      <c r="C190" s="138" t="s">
        <v>458</v>
      </c>
      <c r="D190" s="138" t="s">
        <v>311</v>
      </c>
      <c r="E190" s="139" t="s">
        <v>10449</v>
      </c>
      <c r="F190" s="140" t="s">
        <v>10450</v>
      </c>
      <c r="G190" s="141" t="s">
        <v>391</v>
      </c>
      <c r="H190" s="142">
        <v>9.7609999999999992</v>
      </c>
      <c r="I190" s="143"/>
      <c r="J190" s="144">
        <f>ROUND(I190*H190,2)</f>
        <v>0</v>
      </c>
      <c r="K190" s="140" t="s">
        <v>4418</v>
      </c>
      <c r="L190" s="33"/>
      <c r="M190" s="145" t="s">
        <v>1</v>
      </c>
      <c r="N190" s="146" t="s">
        <v>46</v>
      </c>
      <c r="P190" s="147">
        <f>O190*H190</f>
        <v>0</v>
      </c>
      <c r="Q190" s="147">
        <v>0</v>
      </c>
      <c r="R190" s="147">
        <f>Q190*H190</f>
        <v>0</v>
      </c>
      <c r="S190" s="147">
        <v>0</v>
      </c>
      <c r="T190" s="148">
        <f>S190*H190</f>
        <v>0</v>
      </c>
      <c r="AR190" s="149" t="s">
        <v>120</v>
      </c>
      <c r="AT190" s="149" t="s">
        <v>311</v>
      </c>
      <c r="AU190" s="149" t="s">
        <v>88</v>
      </c>
      <c r="AY190" s="17" t="s">
        <v>309</v>
      </c>
      <c r="BE190" s="150">
        <f>IF(N190="základní",J190,0)</f>
        <v>0</v>
      </c>
      <c r="BF190" s="150">
        <f>IF(N190="snížená",J190,0)</f>
        <v>0</v>
      </c>
      <c r="BG190" s="150">
        <f>IF(N190="zákl. přenesená",J190,0)</f>
        <v>0</v>
      </c>
      <c r="BH190" s="150">
        <f>IF(N190="sníž. přenesená",J190,0)</f>
        <v>0</v>
      </c>
      <c r="BI190" s="150">
        <f>IF(N190="nulová",J190,0)</f>
        <v>0</v>
      </c>
      <c r="BJ190" s="17" t="s">
        <v>88</v>
      </c>
      <c r="BK190" s="150">
        <f>ROUND(I190*H190,2)</f>
        <v>0</v>
      </c>
      <c r="BL190" s="17" t="s">
        <v>120</v>
      </c>
      <c r="BM190" s="149" t="s">
        <v>461</v>
      </c>
    </row>
    <row r="191" spans="2:65" s="1" customFormat="1" ht="19.5" x14ac:dyDescent="0.2">
      <c r="B191" s="33"/>
      <c r="D191" s="155" t="s">
        <v>318</v>
      </c>
      <c r="F191" s="156" t="s">
        <v>10451</v>
      </c>
      <c r="I191" s="153"/>
      <c r="L191" s="33"/>
      <c r="M191" s="154"/>
      <c r="T191" s="57"/>
      <c r="AT191" s="17" t="s">
        <v>318</v>
      </c>
      <c r="AU191" s="17" t="s">
        <v>88</v>
      </c>
    </row>
    <row r="192" spans="2:65" s="11" customFormat="1" ht="25.9" customHeight="1" x14ac:dyDescent="0.2">
      <c r="B192" s="125"/>
      <c r="D192" s="126" t="s">
        <v>80</v>
      </c>
      <c r="E192" s="127" t="s">
        <v>329</v>
      </c>
      <c r="F192" s="127" t="s">
        <v>9729</v>
      </c>
      <c r="I192" s="128"/>
      <c r="J192" s="129">
        <f>BK192</f>
        <v>0</v>
      </c>
      <c r="L192" s="125"/>
      <c r="M192" s="130"/>
      <c r="P192" s="131">
        <f>SUM(P193:P219)</f>
        <v>0</v>
      </c>
      <c r="R192" s="131">
        <f>SUM(R193:R219)</f>
        <v>0</v>
      </c>
      <c r="T192" s="132">
        <f>SUM(T193:T219)</f>
        <v>0</v>
      </c>
      <c r="AR192" s="126" t="s">
        <v>88</v>
      </c>
      <c r="AT192" s="133" t="s">
        <v>80</v>
      </c>
      <c r="AU192" s="133" t="s">
        <v>81</v>
      </c>
      <c r="AY192" s="126" t="s">
        <v>309</v>
      </c>
      <c r="BK192" s="134">
        <f>SUM(BK193:BK219)</f>
        <v>0</v>
      </c>
    </row>
    <row r="193" spans="2:65" s="1" customFormat="1" ht="16.5" customHeight="1" x14ac:dyDescent="0.2">
      <c r="B193" s="137"/>
      <c r="C193" s="138" t="s">
        <v>385</v>
      </c>
      <c r="D193" s="138" t="s">
        <v>311</v>
      </c>
      <c r="E193" s="139" t="s">
        <v>10452</v>
      </c>
      <c r="F193" s="140" t="s">
        <v>10453</v>
      </c>
      <c r="G193" s="141" t="s">
        <v>434</v>
      </c>
      <c r="H193" s="142">
        <v>80</v>
      </c>
      <c r="I193" s="143"/>
      <c r="J193" s="144">
        <f>ROUND(I193*H193,2)</f>
        <v>0</v>
      </c>
      <c r="K193" s="140" t="s">
        <v>4371</v>
      </c>
      <c r="L193" s="33"/>
      <c r="M193" s="145" t="s">
        <v>1</v>
      </c>
      <c r="N193" s="146" t="s">
        <v>46</v>
      </c>
      <c r="P193" s="147">
        <f>O193*H193</f>
        <v>0</v>
      </c>
      <c r="Q193" s="147">
        <v>0</v>
      </c>
      <c r="R193" s="147">
        <f>Q193*H193</f>
        <v>0</v>
      </c>
      <c r="S193" s="147">
        <v>0</v>
      </c>
      <c r="T193" s="148">
        <f>S193*H193</f>
        <v>0</v>
      </c>
      <c r="AR193" s="149" t="s">
        <v>120</v>
      </c>
      <c r="AT193" s="149" t="s">
        <v>311</v>
      </c>
      <c r="AU193" s="149" t="s">
        <v>88</v>
      </c>
      <c r="AY193" s="17" t="s">
        <v>309</v>
      </c>
      <c r="BE193" s="150">
        <f>IF(N193="základní",J193,0)</f>
        <v>0</v>
      </c>
      <c r="BF193" s="150">
        <f>IF(N193="snížená",J193,0)</f>
        <v>0</v>
      </c>
      <c r="BG193" s="150">
        <f>IF(N193="zákl. přenesená",J193,0)</f>
        <v>0</v>
      </c>
      <c r="BH193" s="150">
        <f>IF(N193="sníž. přenesená",J193,0)</f>
        <v>0</v>
      </c>
      <c r="BI193" s="150">
        <f>IF(N193="nulová",J193,0)</f>
        <v>0</v>
      </c>
      <c r="BJ193" s="17" t="s">
        <v>88</v>
      </c>
      <c r="BK193" s="150">
        <f>ROUND(I193*H193,2)</f>
        <v>0</v>
      </c>
      <c r="BL193" s="17" t="s">
        <v>120</v>
      </c>
      <c r="BM193" s="149" t="s">
        <v>468</v>
      </c>
    </row>
    <row r="194" spans="2:65" s="1" customFormat="1" ht="19.5" x14ac:dyDescent="0.2">
      <c r="B194" s="33"/>
      <c r="D194" s="155" t="s">
        <v>318</v>
      </c>
      <c r="F194" s="156" t="s">
        <v>10454</v>
      </c>
      <c r="I194" s="153"/>
      <c r="L194" s="33"/>
      <c r="M194" s="154"/>
      <c r="T194" s="57"/>
      <c r="AT194" s="17" t="s">
        <v>318</v>
      </c>
      <c r="AU194" s="17" t="s">
        <v>88</v>
      </c>
    </row>
    <row r="195" spans="2:65" s="1" customFormat="1" ht="16.5" customHeight="1" x14ac:dyDescent="0.2">
      <c r="B195" s="137"/>
      <c r="C195" s="138" t="s">
        <v>471</v>
      </c>
      <c r="D195" s="138" t="s">
        <v>311</v>
      </c>
      <c r="E195" s="139" t="s">
        <v>10455</v>
      </c>
      <c r="F195" s="140" t="s">
        <v>10456</v>
      </c>
      <c r="G195" s="141" t="s">
        <v>434</v>
      </c>
      <c r="H195" s="142">
        <v>56</v>
      </c>
      <c r="I195" s="143"/>
      <c r="J195" s="144">
        <f>ROUND(I195*H195,2)</f>
        <v>0</v>
      </c>
      <c r="K195" s="140" t="s">
        <v>4371</v>
      </c>
      <c r="L195" s="33"/>
      <c r="M195" s="145" t="s">
        <v>1</v>
      </c>
      <c r="N195" s="146" t="s">
        <v>46</v>
      </c>
      <c r="P195" s="147">
        <f>O195*H195</f>
        <v>0</v>
      </c>
      <c r="Q195" s="147">
        <v>0</v>
      </c>
      <c r="R195" s="147">
        <f>Q195*H195</f>
        <v>0</v>
      </c>
      <c r="S195" s="147">
        <v>0</v>
      </c>
      <c r="T195" s="148">
        <f>S195*H195</f>
        <v>0</v>
      </c>
      <c r="AR195" s="149" t="s">
        <v>120</v>
      </c>
      <c r="AT195" s="149" t="s">
        <v>311</v>
      </c>
      <c r="AU195" s="149" t="s">
        <v>88</v>
      </c>
      <c r="AY195" s="17" t="s">
        <v>309</v>
      </c>
      <c r="BE195" s="150">
        <f>IF(N195="základní",J195,0)</f>
        <v>0</v>
      </c>
      <c r="BF195" s="150">
        <f>IF(N195="snížená",J195,0)</f>
        <v>0</v>
      </c>
      <c r="BG195" s="150">
        <f>IF(N195="zákl. přenesená",J195,0)</f>
        <v>0</v>
      </c>
      <c r="BH195" s="150">
        <f>IF(N195="sníž. přenesená",J195,0)</f>
        <v>0</v>
      </c>
      <c r="BI195" s="150">
        <f>IF(N195="nulová",J195,0)</f>
        <v>0</v>
      </c>
      <c r="BJ195" s="17" t="s">
        <v>88</v>
      </c>
      <c r="BK195" s="150">
        <f>ROUND(I195*H195,2)</f>
        <v>0</v>
      </c>
      <c r="BL195" s="17" t="s">
        <v>120</v>
      </c>
      <c r="BM195" s="149" t="s">
        <v>474</v>
      </c>
    </row>
    <row r="196" spans="2:65" s="1" customFormat="1" ht="19.5" x14ac:dyDescent="0.2">
      <c r="B196" s="33"/>
      <c r="D196" s="155" t="s">
        <v>318</v>
      </c>
      <c r="F196" s="156" t="s">
        <v>10457</v>
      </c>
      <c r="I196" s="153"/>
      <c r="L196" s="33"/>
      <c r="M196" s="154"/>
      <c r="T196" s="57"/>
      <c r="AT196" s="17" t="s">
        <v>318</v>
      </c>
      <c r="AU196" s="17" t="s">
        <v>88</v>
      </c>
    </row>
    <row r="197" spans="2:65" s="1" customFormat="1" ht="16.5" customHeight="1" x14ac:dyDescent="0.2">
      <c r="B197" s="137"/>
      <c r="C197" s="138" t="s">
        <v>392</v>
      </c>
      <c r="D197" s="138" t="s">
        <v>311</v>
      </c>
      <c r="E197" s="139" t="s">
        <v>10458</v>
      </c>
      <c r="F197" s="140" t="s">
        <v>10459</v>
      </c>
      <c r="G197" s="141" t="s">
        <v>434</v>
      </c>
      <c r="H197" s="142">
        <v>1</v>
      </c>
      <c r="I197" s="143"/>
      <c r="J197" s="144">
        <f>ROUND(I197*H197,2)</f>
        <v>0</v>
      </c>
      <c r="K197" s="140" t="s">
        <v>4371</v>
      </c>
      <c r="L197" s="33"/>
      <c r="M197" s="145" t="s">
        <v>1</v>
      </c>
      <c r="N197" s="146" t="s">
        <v>46</v>
      </c>
      <c r="P197" s="147">
        <f>O197*H197</f>
        <v>0</v>
      </c>
      <c r="Q197" s="147">
        <v>0</v>
      </c>
      <c r="R197" s="147">
        <f>Q197*H197</f>
        <v>0</v>
      </c>
      <c r="S197" s="147">
        <v>0</v>
      </c>
      <c r="T197" s="148">
        <f>S197*H197</f>
        <v>0</v>
      </c>
      <c r="AR197" s="149" t="s">
        <v>120</v>
      </c>
      <c r="AT197" s="149" t="s">
        <v>311</v>
      </c>
      <c r="AU197" s="149" t="s">
        <v>88</v>
      </c>
      <c r="AY197" s="17" t="s">
        <v>309</v>
      </c>
      <c r="BE197" s="150">
        <f>IF(N197="základní",J197,0)</f>
        <v>0</v>
      </c>
      <c r="BF197" s="150">
        <f>IF(N197="snížená",J197,0)</f>
        <v>0</v>
      </c>
      <c r="BG197" s="150">
        <f>IF(N197="zákl. přenesená",J197,0)</f>
        <v>0</v>
      </c>
      <c r="BH197" s="150">
        <f>IF(N197="sníž. přenesená",J197,0)</f>
        <v>0</v>
      </c>
      <c r="BI197" s="150">
        <f>IF(N197="nulová",J197,0)</f>
        <v>0</v>
      </c>
      <c r="BJ197" s="17" t="s">
        <v>88</v>
      </c>
      <c r="BK197" s="150">
        <f>ROUND(I197*H197,2)</f>
        <v>0</v>
      </c>
      <c r="BL197" s="17" t="s">
        <v>120</v>
      </c>
      <c r="BM197" s="149" t="s">
        <v>478</v>
      </c>
    </row>
    <row r="198" spans="2:65" s="1" customFormat="1" ht="19.5" x14ac:dyDescent="0.2">
      <c r="B198" s="33"/>
      <c r="D198" s="155" t="s">
        <v>318</v>
      </c>
      <c r="F198" s="156" t="s">
        <v>10460</v>
      </c>
      <c r="I198" s="153"/>
      <c r="L198" s="33"/>
      <c r="M198" s="154"/>
      <c r="T198" s="57"/>
      <c r="AT198" s="17" t="s">
        <v>318</v>
      </c>
      <c r="AU198" s="17" t="s">
        <v>88</v>
      </c>
    </row>
    <row r="199" spans="2:65" s="1" customFormat="1" ht="16.5" customHeight="1" x14ac:dyDescent="0.2">
      <c r="B199" s="137"/>
      <c r="C199" s="138" t="s">
        <v>480</v>
      </c>
      <c r="D199" s="138" t="s">
        <v>311</v>
      </c>
      <c r="E199" s="139" t="s">
        <v>10461</v>
      </c>
      <c r="F199" s="140" t="s">
        <v>10462</v>
      </c>
      <c r="G199" s="141" t="s">
        <v>434</v>
      </c>
      <c r="H199" s="142">
        <v>64</v>
      </c>
      <c r="I199" s="143"/>
      <c r="J199" s="144">
        <f>ROUND(I199*H199,2)</f>
        <v>0</v>
      </c>
      <c r="K199" s="140" t="s">
        <v>4371</v>
      </c>
      <c r="L199" s="33"/>
      <c r="M199" s="145" t="s">
        <v>1</v>
      </c>
      <c r="N199" s="146" t="s">
        <v>46</v>
      </c>
      <c r="P199" s="147">
        <f>O199*H199</f>
        <v>0</v>
      </c>
      <c r="Q199" s="147">
        <v>0</v>
      </c>
      <c r="R199" s="147">
        <f>Q199*H199</f>
        <v>0</v>
      </c>
      <c r="S199" s="147">
        <v>0</v>
      </c>
      <c r="T199" s="148">
        <f>S199*H199</f>
        <v>0</v>
      </c>
      <c r="AR199" s="149" t="s">
        <v>120</v>
      </c>
      <c r="AT199" s="149" t="s">
        <v>311</v>
      </c>
      <c r="AU199" s="149" t="s">
        <v>88</v>
      </c>
      <c r="AY199" s="17" t="s">
        <v>309</v>
      </c>
      <c r="BE199" s="150">
        <f>IF(N199="základní",J199,0)</f>
        <v>0</v>
      </c>
      <c r="BF199" s="150">
        <f>IF(N199="snížená",J199,0)</f>
        <v>0</v>
      </c>
      <c r="BG199" s="150">
        <f>IF(N199="zákl. přenesená",J199,0)</f>
        <v>0</v>
      </c>
      <c r="BH199" s="150">
        <f>IF(N199="sníž. přenesená",J199,0)</f>
        <v>0</v>
      </c>
      <c r="BI199" s="150">
        <f>IF(N199="nulová",J199,0)</f>
        <v>0</v>
      </c>
      <c r="BJ199" s="17" t="s">
        <v>88</v>
      </c>
      <c r="BK199" s="150">
        <f>ROUND(I199*H199,2)</f>
        <v>0</v>
      </c>
      <c r="BL199" s="17" t="s">
        <v>120</v>
      </c>
      <c r="BM199" s="149" t="s">
        <v>483</v>
      </c>
    </row>
    <row r="200" spans="2:65" s="1" customFormat="1" ht="19.5" x14ac:dyDescent="0.2">
      <c r="B200" s="33"/>
      <c r="D200" s="155" t="s">
        <v>318</v>
      </c>
      <c r="F200" s="156" t="s">
        <v>10463</v>
      </c>
      <c r="I200" s="153"/>
      <c r="L200" s="33"/>
      <c r="M200" s="154"/>
      <c r="T200" s="57"/>
      <c r="AT200" s="17" t="s">
        <v>318</v>
      </c>
      <c r="AU200" s="17" t="s">
        <v>88</v>
      </c>
    </row>
    <row r="201" spans="2:65" s="1" customFormat="1" ht="24.2" customHeight="1" x14ac:dyDescent="0.2">
      <c r="B201" s="137"/>
      <c r="C201" s="138" t="s">
        <v>398</v>
      </c>
      <c r="D201" s="138" t="s">
        <v>311</v>
      </c>
      <c r="E201" s="139" t="s">
        <v>10464</v>
      </c>
      <c r="F201" s="140" t="s">
        <v>10465</v>
      </c>
      <c r="G201" s="141" t="s">
        <v>10466</v>
      </c>
      <c r="H201" s="142">
        <v>2</v>
      </c>
      <c r="I201" s="143"/>
      <c r="J201" s="144">
        <f>ROUND(I201*H201,2)</f>
        <v>0</v>
      </c>
      <c r="K201" s="140" t="s">
        <v>4371</v>
      </c>
      <c r="L201" s="33"/>
      <c r="M201" s="145" t="s">
        <v>1</v>
      </c>
      <c r="N201" s="146" t="s">
        <v>46</v>
      </c>
      <c r="P201" s="147">
        <f>O201*H201</f>
        <v>0</v>
      </c>
      <c r="Q201" s="147">
        <v>0</v>
      </c>
      <c r="R201" s="147">
        <f>Q201*H201</f>
        <v>0</v>
      </c>
      <c r="S201" s="147">
        <v>0</v>
      </c>
      <c r="T201" s="148">
        <f>S201*H201</f>
        <v>0</v>
      </c>
      <c r="AR201" s="149" t="s">
        <v>120</v>
      </c>
      <c r="AT201" s="149" t="s">
        <v>311</v>
      </c>
      <c r="AU201" s="149" t="s">
        <v>88</v>
      </c>
      <c r="AY201" s="17" t="s">
        <v>309</v>
      </c>
      <c r="BE201" s="150">
        <f>IF(N201="základní",J201,0)</f>
        <v>0</v>
      </c>
      <c r="BF201" s="150">
        <f>IF(N201="snížená",J201,0)</f>
        <v>0</v>
      </c>
      <c r="BG201" s="150">
        <f>IF(N201="zákl. přenesená",J201,0)</f>
        <v>0</v>
      </c>
      <c r="BH201" s="150">
        <f>IF(N201="sníž. přenesená",J201,0)</f>
        <v>0</v>
      </c>
      <c r="BI201" s="150">
        <f>IF(N201="nulová",J201,0)</f>
        <v>0</v>
      </c>
      <c r="BJ201" s="17" t="s">
        <v>88</v>
      </c>
      <c r="BK201" s="150">
        <f>ROUND(I201*H201,2)</f>
        <v>0</v>
      </c>
      <c r="BL201" s="17" t="s">
        <v>120</v>
      </c>
      <c r="BM201" s="149" t="s">
        <v>488</v>
      </c>
    </row>
    <row r="202" spans="2:65" s="1" customFormat="1" ht="19.5" x14ac:dyDescent="0.2">
      <c r="B202" s="33"/>
      <c r="D202" s="155" t="s">
        <v>318</v>
      </c>
      <c r="F202" s="156" t="s">
        <v>10467</v>
      </c>
      <c r="I202" s="153"/>
      <c r="L202" s="33"/>
      <c r="M202" s="154"/>
      <c r="T202" s="57"/>
      <c r="AT202" s="17" t="s">
        <v>318</v>
      </c>
      <c r="AU202" s="17" t="s">
        <v>88</v>
      </c>
    </row>
    <row r="203" spans="2:65" s="1" customFormat="1" ht="16.5" customHeight="1" x14ac:dyDescent="0.2">
      <c r="B203" s="137"/>
      <c r="C203" s="138" t="s">
        <v>491</v>
      </c>
      <c r="D203" s="138" t="s">
        <v>311</v>
      </c>
      <c r="E203" s="139" t="s">
        <v>10468</v>
      </c>
      <c r="F203" s="140" t="s">
        <v>10469</v>
      </c>
      <c r="G203" s="141" t="s">
        <v>314</v>
      </c>
      <c r="H203" s="142">
        <v>3</v>
      </c>
      <c r="I203" s="143"/>
      <c r="J203" s="144">
        <f>ROUND(I203*H203,2)</f>
        <v>0</v>
      </c>
      <c r="K203" s="140" t="s">
        <v>4418</v>
      </c>
      <c r="L203" s="33"/>
      <c r="M203" s="145" t="s">
        <v>1</v>
      </c>
      <c r="N203" s="146" t="s">
        <v>46</v>
      </c>
      <c r="P203" s="147">
        <f>O203*H203</f>
        <v>0</v>
      </c>
      <c r="Q203" s="147">
        <v>0</v>
      </c>
      <c r="R203" s="147">
        <f>Q203*H203</f>
        <v>0</v>
      </c>
      <c r="S203" s="147">
        <v>0</v>
      </c>
      <c r="T203" s="148">
        <f>S203*H203</f>
        <v>0</v>
      </c>
      <c r="AR203" s="149" t="s">
        <v>120</v>
      </c>
      <c r="AT203" s="149" t="s">
        <v>311</v>
      </c>
      <c r="AU203" s="149" t="s">
        <v>88</v>
      </c>
      <c r="AY203" s="17" t="s">
        <v>309</v>
      </c>
      <c r="BE203" s="150">
        <f>IF(N203="základní",J203,0)</f>
        <v>0</v>
      </c>
      <c r="BF203" s="150">
        <f>IF(N203="snížená",J203,0)</f>
        <v>0</v>
      </c>
      <c r="BG203" s="150">
        <f>IF(N203="zákl. přenesená",J203,0)</f>
        <v>0</v>
      </c>
      <c r="BH203" s="150">
        <f>IF(N203="sníž. přenesená",J203,0)</f>
        <v>0</v>
      </c>
      <c r="BI203" s="150">
        <f>IF(N203="nulová",J203,0)</f>
        <v>0</v>
      </c>
      <c r="BJ203" s="17" t="s">
        <v>88</v>
      </c>
      <c r="BK203" s="150">
        <f>ROUND(I203*H203,2)</f>
        <v>0</v>
      </c>
      <c r="BL203" s="17" t="s">
        <v>120</v>
      </c>
      <c r="BM203" s="149" t="s">
        <v>494</v>
      </c>
    </row>
    <row r="204" spans="2:65" s="1" customFormat="1" ht="19.5" x14ac:dyDescent="0.2">
      <c r="B204" s="33"/>
      <c r="D204" s="155" t="s">
        <v>318</v>
      </c>
      <c r="F204" s="156" t="s">
        <v>10470</v>
      </c>
      <c r="I204" s="153"/>
      <c r="L204" s="33"/>
      <c r="M204" s="154"/>
      <c r="T204" s="57"/>
      <c r="AT204" s="17" t="s">
        <v>318</v>
      </c>
      <c r="AU204" s="17" t="s">
        <v>88</v>
      </c>
    </row>
    <row r="205" spans="2:65" s="1" customFormat="1" ht="16.5" customHeight="1" x14ac:dyDescent="0.2">
      <c r="B205" s="137"/>
      <c r="C205" s="138" t="s">
        <v>402</v>
      </c>
      <c r="D205" s="138" t="s">
        <v>311</v>
      </c>
      <c r="E205" s="139" t="s">
        <v>10471</v>
      </c>
      <c r="F205" s="140" t="s">
        <v>10472</v>
      </c>
      <c r="G205" s="141" t="s">
        <v>314</v>
      </c>
      <c r="H205" s="142">
        <v>3</v>
      </c>
      <c r="I205" s="143"/>
      <c r="J205" s="144">
        <f>ROUND(I205*H205,2)</f>
        <v>0</v>
      </c>
      <c r="K205" s="140" t="s">
        <v>4418</v>
      </c>
      <c r="L205" s="33"/>
      <c r="M205" s="145" t="s">
        <v>1</v>
      </c>
      <c r="N205" s="146" t="s">
        <v>46</v>
      </c>
      <c r="P205" s="147">
        <f>O205*H205</f>
        <v>0</v>
      </c>
      <c r="Q205" s="147">
        <v>0</v>
      </c>
      <c r="R205" s="147">
        <f>Q205*H205</f>
        <v>0</v>
      </c>
      <c r="S205" s="147">
        <v>0</v>
      </c>
      <c r="T205" s="148">
        <f>S205*H205</f>
        <v>0</v>
      </c>
      <c r="AR205" s="149" t="s">
        <v>120</v>
      </c>
      <c r="AT205" s="149" t="s">
        <v>311</v>
      </c>
      <c r="AU205" s="149" t="s">
        <v>88</v>
      </c>
      <c r="AY205" s="17" t="s">
        <v>309</v>
      </c>
      <c r="BE205" s="150">
        <f>IF(N205="základní",J205,0)</f>
        <v>0</v>
      </c>
      <c r="BF205" s="150">
        <f>IF(N205="snížená",J205,0)</f>
        <v>0</v>
      </c>
      <c r="BG205" s="150">
        <f>IF(N205="zákl. přenesená",J205,0)</f>
        <v>0</v>
      </c>
      <c r="BH205" s="150">
        <f>IF(N205="sníž. přenesená",J205,0)</f>
        <v>0</v>
      </c>
      <c r="BI205" s="150">
        <f>IF(N205="nulová",J205,0)</f>
        <v>0</v>
      </c>
      <c r="BJ205" s="17" t="s">
        <v>88</v>
      </c>
      <c r="BK205" s="150">
        <f>ROUND(I205*H205,2)</f>
        <v>0</v>
      </c>
      <c r="BL205" s="17" t="s">
        <v>120</v>
      </c>
      <c r="BM205" s="149" t="s">
        <v>501</v>
      </c>
    </row>
    <row r="206" spans="2:65" s="1" customFormat="1" ht="19.5" x14ac:dyDescent="0.2">
      <c r="B206" s="33"/>
      <c r="D206" s="155" t="s">
        <v>318</v>
      </c>
      <c r="F206" s="156" t="s">
        <v>10470</v>
      </c>
      <c r="I206" s="153"/>
      <c r="L206" s="33"/>
      <c r="M206" s="154"/>
      <c r="T206" s="57"/>
      <c r="AT206" s="17" t="s">
        <v>318</v>
      </c>
      <c r="AU206" s="17" t="s">
        <v>88</v>
      </c>
    </row>
    <row r="207" spans="2:65" s="1" customFormat="1" ht="16.5" customHeight="1" x14ac:dyDescent="0.2">
      <c r="B207" s="137"/>
      <c r="C207" s="138" t="s">
        <v>503</v>
      </c>
      <c r="D207" s="138" t="s">
        <v>311</v>
      </c>
      <c r="E207" s="139" t="s">
        <v>10473</v>
      </c>
      <c r="F207" s="140" t="s">
        <v>10474</v>
      </c>
      <c r="G207" s="141" t="s">
        <v>314</v>
      </c>
      <c r="H207" s="142">
        <v>1</v>
      </c>
      <c r="I207" s="143"/>
      <c r="J207" s="144">
        <f>ROUND(I207*H207,2)</f>
        <v>0</v>
      </c>
      <c r="K207" s="140" t="s">
        <v>4418</v>
      </c>
      <c r="L207" s="33"/>
      <c r="M207" s="145" t="s">
        <v>1</v>
      </c>
      <c r="N207" s="146" t="s">
        <v>46</v>
      </c>
      <c r="P207" s="147">
        <f>O207*H207</f>
        <v>0</v>
      </c>
      <c r="Q207" s="147">
        <v>0</v>
      </c>
      <c r="R207" s="147">
        <f>Q207*H207</f>
        <v>0</v>
      </c>
      <c r="S207" s="147">
        <v>0</v>
      </c>
      <c r="T207" s="148">
        <f>S207*H207</f>
        <v>0</v>
      </c>
      <c r="AR207" s="149" t="s">
        <v>120</v>
      </c>
      <c r="AT207" s="149" t="s">
        <v>311</v>
      </c>
      <c r="AU207" s="149" t="s">
        <v>88</v>
      </c>
      <c r="AY207" s="17" t="s">
        <v>309</v>
      </c>
      <c r="BE207" s="150">
        <f>IF(N207="základní",J207,0)</f>
        <v>0</v>
      </c>
      <c r="BF207" s="150">
        <f>IF(N207="snížená",J207,0)</f>
        <v>0</v>
      </c>
      <c r="BG207" s="150">
        <f>IF(N207="zákl. přenesená",J207,0)</f>
        <v>0</v>
      </c>
      <c r="BH207" s="150">
        <f>IF(N207="sníž. přenesená",J207,0)</f>
        <v>0</v>
      </c>
      <c r="BI207" s="150">
        <f>IF(N207="nulová",J207,0)</f>
        <v>0</v>
      </c>
      <c r="BJ207" s="17" t="s">
        <v>88</v>
      </c>
      <c r="BK207" s="150">
        <f>ROUND(I207*H207,2)</f>
        <v>0</v>
      </c>
      <c r="BL207" s="17" t="s">
        <v>120</v>
      </c>
      <c r="BM207" s="149" t="s">
        <v>506</v>
      </c>
    </row>
    <row r="208" spans="2:65" s="1" customFormat="1" ht="19.5" x14ac:dyDescent="0.2">
      <c r="B208" s="33"/>
      <c r="D208" s="155" t="s">
        <v>318</v>
      </c>
      <c r="F208" s="156" t="s">
        <v>10475</v>
      </c>
      <c r="I208" s="153"/>
      <c r="L208" s="33"/>
      <c r="M208" s="154"/>
      <c r="T208" s="57"/>
      <c r="AT208" s="17" t="s">
        <v>318</v>
      </c>
      <c r="AU208" s="17" t="s">
        <v>88</v>
      </c>
    </row>
    <row r="209" spans="2:65" s="1" customFormat="1" ht="16.5" customHeight="1" x14ac:dyDescent="0.2">
      <c r="B209" s="137"/>
      <c r="C209" s="138" t="s">
        <v>406</v>
      </c>
      <c r="D209" s="138" t="s">
        <v>311</v>
      </c>
      <c r="E209" s="139" t="s">
        <v>10476</v>
      </c>
      <c r="F209" s="140" t="s">
        <v>10477</v>
      </c>
      <c r="G209" s="141" t="s">
        <v>314</v>
      </c>
      <c r="H209" s="142">
        <v>2</v>
      </c>
      <c r="I209" s="143"/>
      <c r="J209" s="144">
        <f>ROUND(I209*H209,2)</f>
        <v>0</v>
      </c>
      <c r="K209" s="140" t="s">
        <v>4418</v>
      </c>
      <c r="L209" s="33"/>
      <c r="M209" s="145" t="s">
        <v>1</v>
      </c>
      <c r="N209" s="146" t="s">
        <v>46</v>
      </c>
      <c r="P209" s="147">
        <f>O209*H209</f>
        <v>0</v>
      </c>
      <c r="Q209" s="147">
        <v>0</v>
      </c>
      <c r="R209" s="147">
        <f>Q209*H209</f>
        <v>0</v>
      </c>
      <c r="S209" s="147">
        <v>0</v>
      </c>
      <c r="T209" s="148">
        <f>S209*H209</f>
        <v>0</v>
      </c>
      <c r="AR209" s="149" t="s">
        <v>120</v>
      </c>
      <c r="AT209" s="149" t="s">
        <v>311</v>
      </c>
      <c r="AU209" s="149" t="s">
        <v>88</v>
      </c>
      <c r="AY209" s="17" t="s">
        <v>309</v>
      </c>
      <c r="BE209" s="150">
        <f>IF(N209="základní",J209,0)</f>
        <v>0</v>
      </c>
      <c r="BF209" s="150">
        <f>IF(N209="snížená",J209,0)</f>
        <v>0</v>
      </c>
      <c r="BG209" s="150">
        <f>IF(N209="zákl. přenesená",J209,0)</f>
        <v>0</v>
      </c>
      <c r="BH209" s="150">
        <f>IF(N209="sníž. přenesená",J209,0)</f>
        <v>0</v>
      </c>
      <c r="BI209" s="150">
        <f>IF(N209="nulová",J209,0)</f>
        <v>0</v>
      </c>
      <c r="BJ209" s="17" t="s">
        <v>88</v>
      </c>
      <c r="BK209" s="150">
        <f>ROUND(I209*H209,2)</f>
        <v>0</v>
      </c>
      <c r="BL209" s="17" t="s">
        <v>120</v>
      </c>
      <c r="BM209" s="149" t="s">
        <v>513</v>
      </c>
    </row>
    <row r="210" spans="2:65" s="1" customFormat="1" ht="19.5" x14ac:dyDescent="0.2">
      <c r="B210" s="33"/>
      <c r="D210" s="155" t="s">
        <v>318</v>
      </c>
      <c r="F210" s="156" t="s">
        <v>10478</v>
      </c>
      <c r="I210" s="153"/>
      <c r="L210" s="33"/>
      <c r="M210" s="154"/>
      <c r="T210" s="57"/>
      <c r="AT210" s="17" t="s">
        <v>318</v>
      </c>
      <c r="AU210" s="17" t="s">
        <v>88</v>
      </c>
    </row>
    <row r="211" spans="2:65" s="1" customFormat="1" ht="16.5" customHeight="1" x14ac:dyDescent="0.2">
      <c r="B211" s="137"/>
      <c r="C211" s="138" t="s">
        <v>516</v>
      </c>
      <c r="D211" s="138" t="s">
        <v>311</v>
      </c>
      <c r="E211" s="139" t="s">
        <v>10479</v>
      </c>
      <c r="F211" s="140" t="s">
        <v>10480</v>
      </c>
      <c r="G211" s="141" t="s">
        <v>314</v>
      </c>
      <c r="H211" s="142">
        <v>1</v>
      </c>
      <c r="I211" s="143"/>
      <c r="J211" s="144">
        <f>ROUND(I211*H211,2)</f>
        <v>0</v>
      </c>
      <c r="K211" s="140" t="s">
        <v>4418</v>
      </c>
      <c r="L211" s="33"/>
      <c r="M211" s="145" t="s">
        <v>1</v>
      </c>
      <c r="N211" s="146" t="s">
        <v>46</v>
      </c>
      <c r="P211" s="147">
        <f>O211*H211</f>
        <v>0</v>
      </c>
      <c r="Q211" s="147">
        <v>0</v>
      </c>
      <c r="R211" s="147">
        <f>Q211*H211</f>
        <v>0</v>
      </c>
      <c r="S211" s="147">
        <v>0</v>
      </c>
      <c r="T211" s="148">
        <f>S211*H211</f>
        <v>0</v>
      </c>
      <c r="AR211" s="149" t="s">
        <v>120</v>
      </c>
      <c r="AT211" s="149" t="s">
        <v>311</v>
      </c>
      <c r="AU211" s="149" t="s">
        <v>88</v>
      </c>
      <c r="AY211" s="17" t="s">
        <v>309</v>
      </c>
      <c r="BE211" s="150">
        <f>IF(N211="základní",J211,0)</f>
        <v>0</v>
      </c>
      <c r="BF211" s="150">
        <f>IF(N211="snížená",J211,0)</f>
        <v>0</v>
      </c>
      <c r="BG211" s="150">
        <f>IF(N211="zákl. přenesená",J211,0)</f>
        <v>0</v>
      </c>
      <c r="BH211" s="150">
        <f>IF(N211="sníž. přenesená",J211,0)</f>
        <v>0</v>
      </c>
      <c r="BI211" s="150">
        <f>IF(N211="nulová",J211,0)</f>
        <v>0</v>
      </c>
      <c r="BJ211" s="17" t="s">
        <v>88</v>
      </c>
      <c r="BK211" s="150">
        <f>ROUND(I211*H211,2)</f>
        <v>0</v>
      </c>
      <c r="BL211" s="17" t="s">
        <v>120</v>
      </c>
      <c r="BM211" s="149" t="s">
        <v>519</v>
      </c>
    </row>
    <row r="212" spans="2:65" s="1" customFormat="1" ht="16.5" customHeight="1" x14ac:dyDescent="0.2">
      <c r="B212" s="137"/>
      <c r="C212" s="138" t="s">
        <v>410</v>
      </c>
      <c r="D212" s="138" t="s">
        <v>311</v>
      </c>
      <c r="E212" s="139" t="s">
        <v>10481</v>
      </c>
      <c r="F212" s="140" t="s">
        <v>10482</v>
      </c>
      <c r="G212" s="141" t="s">
        <v>434</v>
      </c>
      <c r="H212" s="142">
        <v>81.2</v>
      </c>
      <c r="I212" s="143"/>
      <c r="J212" s="144">
        <f>ROUND(I212*H212,2)</f>
        <v>0</v>
      </c>
      <c r="K212" s="140" t="s">
        <v>4371</v>
      </c>
      <c r="L212" s="33"/>
      <c r="M212" s="145" t="s">
        <v>1</v>
      </c>
      <c r="N212" s="146" t="s">
        <v>46</v>
      </c>
      <c r="P212" s="147">
        <f>O212*H212</f>
        <v>0</v>
      </c>
      <c r="Q212" s="147">
        <v>0</v>
      </c>
      <c r="R212" s="147">
        <f>Q212*H212</f>
        <v>0</v>
      </c>
      <c r="S212" s="147">
        <v>0</v>
      </c>
      <c r="T212" s="148">
        <f>S212*H212</f>
        <v>0</v>
      </c>
      <c r="AR212" s="149" t="s">
        <v>120</v>
      </c>
      <c r="AT212" s="149" t="s">
        <v>311</v>
      </c>
      <c r="AU212" s="149" t="s">
        <v>88</v>
      </c>
      <c r="AY212" s="17" t="s">
        <v>309</v>
      </c>
      <c r="BE212" s="150">
        <f>IF(N212="základní",J212,0)</f>
        <v>0</v>
      </c>
      <c r="BF212" s="150">
        <f>IF(N212="snížená",J212,0)</f>
        <v>0</v>
      </c>
      <c r="BG212" s="150">
        <f>IF(N212="zákl. přenesená",J212,0)</f>
        <v>0</v>
      </c>
      <c r="BH212" s="150">
        <f>IF(N212="sníž. přenesená",J212,0)</f>
        <v>0</v>
      </c>
      <c r="BI212" s="150">
        <f>IF(N212="nulová",J212,0)</f>
        <v>0</v>
      </c>
      <c r="BJ212" s="17" t="s">
        <v>88</v>
      </c>
      <c r="BK212" s="150">
        <f>ROUND(I212*H212,2)</f>
        <v>0</v>
      </c>
      <c r="BL212" s="17" t="s">
        <v>120</v>
      </c>
      <c r="BM212" s="149" t="s">
        <v>521</v>
      </c>
    </row>
    <row r="213" spans="2:65" s="1" customFormat="1" ht="19.5" x14ac:dyDescent="0.2">
      <c r="B213" s="33"/>
      <c r="D213" s="155" t="s">
        <v>318</v>
      </c>
      <c r="F213" s="156" t="s">
        <v>10483</v>
      </c>
      <c r="I213" s="153"/>
      <c r="L213" s="33"/>
      <c r="M213" s="154"/>
      <c r="T213" s="57"/>
      <c r="AT213" s="17" t="s">
        <v>318</v>
      </c>
      <c r="AU213" s="17" t="s">
        <v>88</v>
      </c>
    </row>
    <row r="214" spans="2:65" s="1" customFormat="1" ht="24.2" customHeight="1" x14ac:dyDescent="0.2">
      <c r="B214" s="137"/>
      <c r="C214" s="138" t="s">
        <v>523</v>
      </c>
      <c r="D214" s="138" t="s">
        <v>311</v>
      </c>
      <c r="E214" s="139" t="s">
        <v>10484</v>
      </c>
      <c r="F214" s="140" t="s">
        <v>10485</v>
      </c>
      <c r="G214" s="141" t="s">
        <v>434</v>
      </c>
      <c r="H214" s="142">
        <v>57.68</v>
      </c>
      <c r="I214" s="143"/>
      <c r="J214" s="144">
        <f>ROUND(I214*H214,2)</f>
        <v>0</v>
      </c>
      <c r="K214" s="140" t="s">
        <v>4371</v>
      </c>
      <c r="L214" s="33"/>
      <c r="M214" s="145" t="s">
        <v>1</v>
      </c>
      <c r="N214" s="146" t="s">
        <v>46</v>
      </c>
      <c r="P214" s="147">
        <f>O214*H214</f>
        <v>0</v>
      </c>
      <c r="Q214" s="147">
        <v>0</v>
      </c>
      <c r="R214" s="147">
        <f>Q214*H214</f>
        <v>0</v>
      </c>
      <c r="S214" s="147">
        <v>0</v>
      </c>
      <c r="T214" s="148">
        <f>S214*H214</f>
        <v>0</v>
      </c>
      <c r="AR214" s="149" t="s">
        <v>120</v>
      </c>
      <c r="AT214" s="149" t="s">
        <v>311</v>
      </c>
      <c r="AU214" s="149" t="s">
        <v>88</v>
      </c>
      <c r="AY214" s="17" t="s">
        <v>309</v>
      </c>
      <c r="BE214" s="150">
        <f>IF(N214="základní",J214,0)</f>
        <v>0</v>
      </c>
      <c r="BF214" s="150">
        <f>IF(N214="snížená",J214,0)</f>
        <v>0</v>
      </c>
      <c r="BG214" s="150">
        <f>IF(N214="zákl. přenesená",J214,0)</f>
        <v>0</v>
      </c>
      <c r="BH214" s="150">
        <f>IF(N214="sníž. přenesená",J214,0)</f>
        <v>0</v>
      </c>
      <c r="BI214" s="150">
        <f>IF(N214="nulová",J214,0)</f>
        <v>0</v>
      </c>
      <c r="BJ214" s="17" t="s">
        <v>88</v>
      </c>
      <c r="BK214" s="150">
        <f>ROUND(I214*H214,2)</f>
        <v>0</v>
      </c>
      <c r="BL214" s="17" t="s">
        <v>120</v>
      </c>
      <c r="BM214" s="149" t="s">
        <v>524</v>
      </c>
    </row>
    <row r="215" spans="2:65" s="1" customFormat="1" ht="19.5" x14ac:dyDescent="0.2">
      <c r="B215" s="33"/>
      <c r="D215" s="155" t="s">
        <v>318</v>
      </c>
      <c r="F215" s="156" t="s">
        <v>10486</v>
      </c>
      <c r="I215" s="153"/>
      <c r="L215" s="33"/>
      <c r="M215" s="154"/>
      <c r="T215" s="57"/>
      <c r="AT215" s="17" t="s">
        <v>318</v>
      </c>
      <c r="AU215" s="17" t="s">
        <v>88</v>
      </c>
    </row>
    <row r="216" spans="2:65" s="1" customFormat="1" ht="24.2" customHeight="1" x14ac:dyDescent="0.2">
      <c r="B216" s="137"/>
      <c r="C216" s="138" t="s">
        <v>414</v>
      </c>
      <c r="D216" s="138" t="s">
        <v>311</v>
      </c>
      <c r="E216" s="139" t="s">
        <v>10487</v>
      </c>
      <c r="F216" s="140" t="s">
        <v>10488</v>
      </c>
      <c r="G216" s="141" t="s">
        <v>434</v>
      </c>
      <c r="H216" s="142">
        <v>1.03</v>
      </c>
      <c r="I216" s="143"/>
      <c r="J216" s="144">
        <f>ROUND(I216*H216,2)</f>
        <v>0</v>
      </c>
      <c r="K216" s="140" t="s">
        <v>4371</v>
      </c>
      <c r="L216" s="33"/>
      <c r="M216" s="145" t="s">
        <v>1</v>
      </c>
      <c r="N216" s="146" t="s">
        <v>46</v>
      </c>
      <c r="P216" s="147">
        <f>O216*H216</f>
        <v>0</v>
      </c>
      <c r="Q216" s="147">
        <v>0</v>
      </c>
      <c r="R216" s="147">
        <f>Q216*H216</f>
        <v>0</v>
      </c>
      <c r="S216" s="147">
        <v>0</v>
      </c>
      <c r="T216" s="148">
        <f>S216*H216</f>
        <v>0</v>
      </c>
      <c r="AR216" s="149" t="s">
        <v>120</v>
      </c>
      <c r="AT216" s="149" t="s">
        <v>311</v>
      </c>
      <c r="AU216" s="149" t="s">
        <v>88</v>
      </c>
      <c r="AY216" s="17" t="s">
        <v>309</v>
      </c>
      <c r="BE216" s="150">
        <f>IF(N216="základní",J216,0)</f>
        <v>0</v>
      </c>
      <c r="BF216" s="150">
        <f>IF(N216="snížená",J216,0)</f>
        <v>0</v>
      </c>
      <c r="BG216" s="150">
        <f>IF(N216="zákl. přenesená",J216,0)</f>
        <v>0</v>
      </c>
      <c r="BH216" s="150">
        <f>IF(N216="sníž. přenesená",J216,0)</f>
        <v>0</v>
      </c>
      <c r="BI216" s="150">
        <f>IF(N216="nulová",J216,0)</f>
        <v>0</v>
      </c>
      <c r="BJ216" s="17" t="s">
        <v>88</v>
      </c>
      <c r="BK216" s="150">
        <f>ROUND(I216*H216,2)</f>
        <v>0</v>
      </c>
      <c r="BL216" s="17" t="s">
        <v>120</v>
      </c>
      <c r="BM216" s="149" t="s">
        <v>527</v>
      </c>
    </row>
    <row r="217" spans="2:65" s="1" customFormat="1" ht="19.5" x14ac:dyDescent="0.2">
      <c r="B217" s="33"/>
      <c r="D217" s="155" t="s">
        <v>318</v>
      </c>
      <c r="F217" s="156" t="s">
        <v>10489</v>
      </c>
      <c r="I217" s="153"/>
      <c r="L217" s="33"/>
      <c r="M217" s="154"/>
      <c r="T217" s="57"/>
      <c r="AT217" s="17" t="s">
        <v>318</v>
      </c>
      <c r="AU217" s="17" t="s">
        <v>88</v>
      </c>
    </row>
    <row r="218" spans="2:65" s="1" customFormat="1" ht="24.2" customHeight="1" x14ac:dyDescent="0.2">
      <c r="B218" s="137"/>
      <c r="C218" s="138" t="s">
        <v>529</v>
      </c>
      <c r="D218" s="138" t="s">
        <v>311</v>
      </c>
      <c r="E218" s="139" t="s">
        <v>10490</v>
      </c>
      <c r="F218" s="140" t="s">
        <v>10491</v>
      </c>
      <c r="G218" s="141" t="s">
        <v>434</v>
      </c>
      <c r="H218" s="142">
        <v>65.92</v>
      </c>
      <c r="I218" s="143"/>
      <c r="J218" s="144">
        <f>ROUND(I218*H218,2)</f>
        <v>0</v>
      </c>
      <c r="K218" s="140" t="s">
        <v>4371</v>
      </c>
      <c r="L218" s="33"/>
      <c r="M218" s="145" t="s">
        <v>1</v>
      </c>
      <c r="N218" s="146" t="s">
        <v>46</v>
      </c>
      <c r="P218" s="147">
        <f>O218*H218</f>
        <v>0</v>
      </c>
      <c r="Q218" s="147">
        <v>0</v>
      </c>
      <c r="R218" s="147">
        <f>Q218*H218</f>
        <v>0</v>
      </c>
      <c r="S218" s="147">
        <v>0</v>
      </c>
      <c r="T218" s="148">
        <f>S218*H218</f>
        <v>0</v>
      </c>
      <c r="AR218" s="149" t="s">
        <v>120</v>
      </c>
      <c r="AT218" s="149" t="s">
        <v>311</v>
      </c>
      <c r="AU218" s="149" t="s">
        <v>88</v>
      </c>
      <c r="AY218" s="17" t="s">
        <v>309</v>
      </c>
      <c r="BE218" s="150">
        <f>IF(N218="základní",J218,0)</f>
        <v>0</v>
      </c>
      <c r="BF218" s="150">
        <f>IF(N218="snížená",J218,0)</f>
        <v>0</v>
      </c>
      <c r="BG218" s="150">
        <f>IF(N218="zákl. přenesená",J218,0)</f>
        <v>0</v>
      </c>
      <c r="BH218" s="150">
        <f>IF(N218="sníž. přenesená",J218,0)</f>
        <v>0</v>
      </c>
      <c r="BI218" s="150">
        <f>IF(N218="nulová",J218,0)</f>
        <v>0</v>
      </c>
      <c r="BJ218" s="17" t="s">
        <v>88</v>
      </c>
      <c r="BK218" s="150">
        <f>ROUND(I218*H218,2)</f>
        <v>0</v>
      </c>
      <c r="BL218" s="17" t="s">
        <v>120</v>
      </c>
      <c r="BM218" s="149" t="s">
        <v>532</v>
      </c>
    </row>
    <row r="219" spans="2:65" s="1" customFormat="1" ht="19.5" x14ac:dyDescent="0.2">
      <c r="B219" s="33"/>
      <c r="D219" s="155" t="s">
        <v>318</v>
      </c>
      <c r="F219" s="156" t="s">
        <v>10492</v>
      </c>
      <c r="I219" s="153"/>
      <c r="L219" s="33"/>
      <c r="M219" s="154"/>
      <c r="T219" s="57"/>
      <c r="AT219" s="17" t="s">
        <v>318</v>
      </c>
      <c r="AU219" s="17" t="s">
        <v>88</v>
      </c>
    </row>
    <row r="220" spans="2:65" s="11" customFormat="1" ht="25.9" customHeight="1" x14ac:dyDescent="0.2">
      <c r="B220" s="125"/>
      <c r="D220" s="126" t="s">
        <v>80</v>
      </c>
      <c r="E220" s="127" t="s">
        <v>10493</v>
      </c>
      <c r="F220" s="127" t="s">
        <v>10494</v>
      </c>
      <c r="I220" s="128"/>
      <c r="J220" s="129">
        <f>BK220</f>
        <v>0</v>
      </c>
      <c r="L220" s="125"/>
      <c r="M220" s="130"/>
      <c r="P220" s="131">
        <f>SUM(P221:P227)</f>
        <v>0</v>
      </c>
      <c r="R220" s="131">
        <f>SUM(R221:R227)</f>
        <v>0</v>
      </c>
      <c r="T220" s="132">
        <f>SUM(T221:T227)</f>
        <v>0</v>
      </c>
      <c r="AR220" s="126" t="s">
        <v>88</v>
      </c>
      <c r="AT220" s="133" t="s">
        <v>80</v>
      </c>
      <c r="AU220" s="133" t="s">
        <v>81</v>
      </c>
      <c r="AY220" s="126" t="s">
        <v>309</v>
      </c>
      <c r="BK220" s="134">
        <f>SUM(BK221:BK227)</f>
        <v>0</v>
      </c>
    </row>
    <row r="221" spans="2:65" s="1" customFormat="1" ht="16.5" customHeight="1" x14ac:dyDescent="0.2">
      <c r="B221" s="137"/>
      <c r="C221" s="138" t="s">
        <v>420</v>
      </c>
      <c r="D221" s="138" t="s">
        <v>311</v>
      </c>
      <c r="E221" s="139" t="s">
        <v>10495</v>
      </c>
      <c r="F221" s="140" t="s">
        <v>10496</v>
      </c>
      <c r="G221" s="141" t="s">
        <v>434</v>
      </c>
      <c r="H221" s="142">
        <v>14</v>
      </c>
      <c r="I221" s="143"/>
      <c r="J221" s="144">
        <f>ROUND(I221*H221,2)</f>
        <v>0</v>
      </c>
      <c r="K221" s="140" t="s">
        <v>4418</v>
      </c>
      <c r="L221" s="33"/>
      <c r="M221" s="145" t="s">
        <v>1</v>
      </c>
      <c r="N221" s="146" t="s">
        <v>46</v>
      </c>
      <c r="P221" s="147">
        <f>O221*H221</f>
        <v>0</v>
      </c>
      <c r="Q221" s="147">
        <v>0</v>
      </c>
      <c r="R221" s="147">
        <f>Q221*H221</f>
        <v>0</v>
      </c>
      <c r="S221" s="147">
        <v>0</v>
      </c>
      <c r="T221" s="148">
        <f>S221*H221</f>
        <v>0</v>
      </c>
      <c r="AR221" s="149" t="s">
        <v>120</v>
      </c>
      <c r="AT221" s="149" t="s">
        <v>311</v>
      </c>
      <c r="AU221" s="149" t="s">
        <v>88</v>
      </c>
      <c r="AY221" s="17" t="s">
        <v>309</v>
      </c>
      <c r="BE221" s="150">
        <f>IF(N221="základní",J221,0)</f>
        <v>0</v>
      </c>
      <c r="BF221" s="150">
        <f>IF(N221="snížená",J221,0)</f>
        <v>0</v>
      </c>
      <c r="BG221" s="150">
        <f>IF(N221="zákl. přenesená",J221,0)</f>
        <v>0</v>
      </c>
      <c r="BH221" s="150">
        <f>IF(N221="sníž. přenesená",J221,0)</f>
        <v>0</v>
      </c>
      <c r="BI221" s="150">
        <f>IF(N221="nulová",J221,0)</f>
        <v>0</v>
      </c>
      <c r="BJ221" s="17" t="s">
        <v>88</v>
      </c>
      <c r="BK221" s="150">
        <f>ROUND(I221*H221,2)</f>
        <v>0</v>
      </c>
      <c r="BL221" s="17" t="s">
        <v>120</v>
      </c>
      <c r="BM221" s="149" t="s">
        <v>538</v>
      </c>
    </row>
    <row r="222" spans="2:65" s="1" customFormat="1" ht="16.5" customHeight="1" x14ac:dyDescent="0.2">
      <c r="B222" s="137"/>
      <c r="C222" s="138" t="s">
        <v>540</v>
      </c>
      <c r="D222" s="138" t="s">
        <v>311</v>
      </c>
      <c r="E222" s="139" t="s">
        <v>10461</v>
      </c>
      <c r="F222" s="140" t="s">
        <v>10462</v>
      </c>
      <c r="G222" s="141" t="s">
        <v>434</v>
      </c>
      <c r="H222" s="142">
        <v>14</v>
      </c>
      <c r="I222" s="143"/>
      <c r="J222" s="144">
        <f>ROUND(I222*H222,2)</f>
        <v>0</v>
      </c>
      <c r="K222" s="140" t="s">
        <v>4371</v>
      </c>
      <c r="L222" s="33"/>
      <c r="M222" s="145" t="s">
        <v>1</v>
      </c>
      <c r="N222" s="146" t="s">
        <v>46</v>
      </c>
      <c r="P222" s="147">
        <f>O222*H222</f>
        <v>0</v>
      </c>
      <c r="Q222" s="147">
        <v>0</v>
      </c>
      <c r="R222" s="147">
        <f>Q222*H222</f>
        <v>0</v>
      </c>
      <c r="S222" s="147">
        <v>0</v>
      </c>
      <c r="T222" s="148">
        <f>S222*H222</f>
        <v>0</v>
      </c>
      <c r="AR222" s="149" t="s">
        <v>120</v>
      </c>
      <c r="AT222" s="149" t="s">
        <v>311</v>
      </c>
      <c r="AU222" s="149" t="s">
        <v>88</v>
      </c>
      <c r="AY222" s="17" t="s">
        <v>309</v>
      </c>
      <c r="BE222" s="150">
        <f>IF(N222="základní",J222,0)</f>
        <v>0</v>
      </c>
      <c r="BF222" s="150">
        <f>IF(N222="snížená",J222,0)</f>
        <v>0</v>
      </c>
      <c r="BG222" s="150">
        <f>IF(N222="zákl. přenesená",J222,0)</f>
        <v>0</v>
      </c>
      <c r="BH222" s="150">
        <f>IF(N222="sníž. přenesená",J222,0)</f>
        <v>0</v>
      </c>
      <c r="BI222" s="150">
        <f>IF(N222="nulová",J222,0)</f>
        <v>0</v>
      </c>
      <c r="BJ222" s="17" t="s">
        <v>88</v>
      </c>
      <c r="BK222" s="150">
        <f>ROUND(I222*H222,2)</f>
        <v>0</v>
      </c>
      <c r="BL222" s="17" t="s">
        <v>120</v>
      </c>
      <c r="BM222" s="149" t="s">
        <v>543</v>
      </c>
    </row>
    <row r="223" spans="2:65" s="1" customFormat="1" ht="19.5" x14ac:dyDescent="0.2">
      <c r="B223" s="33"/>
      <c r="D223" s="155" t="s">
        <v>318</v>
      </c>
      <c r="F223" s="156" t="s">
        <v>10497</v>
      </c>
      <c r="I223" s="153"/>
      <c r="L223" s="33"/>
      <c r="M223" s="154"/>
      <c r="T223" s="57"/>
      <c r="AT223" s="17" t="s">
        <v>318</v>
      </c>
      <c r="AU223" s="17" t="s">
        <v>88</v>
      </c>
    </row>
    <row r="224" spans="2:65" s="1" customFormat="1" ht="24.2" customHeight="1" x14ac:dyDescent="0.2">
      <c r="B224" s="137"/>
      <c r="C224" s="138" t="s">
        <v>424</v>
      </c>
      <c r="D224" s="138" t="s">
        <v>311</v>
      </c>
      <c r="E224" s="139" t="s">
        <v>10498</v>
      </c>
      <c r="F224" s="140" t="s">
        <v>10499</v>
      </c>
      <c r="G224" s="141" t="s">
        <v>10466</v>
      </c>
      <c r="H224" s="142">
        <v>2</v>
      </c>
      <c r="I224" s="143"/>
      <c r="J224" s="144">
        <f>ROUND(I224*H224,2)</f>
        <v>0</v>
      </c>
      <c r="K224" s="140" t="s">
        <v>4371</v>
      </c>
      <c r="L224" s="33"/>
      <c r="M224" s="145" t="s">
        <v>1</v>
      </c>
      <c r="N224" s="146" t="s">
        <v>46</v>
      </c>
      <c r="P224" s="147">
        <f>O224*H224</f>
        <v>0</v>
      </c>
      <c r="Q224" s="147">
        <v>0</v>
      </c>
      <c r="R224" s="147">
        <f>Q224*H224</f>
        <v>0</v>
      </c>
      <c r="S224" s="147">
        <v>0</v>
      </c>
      <c r="T224" s="148">
        <f>S224*H224</f>
        <v>0</v>
      </c>
      <c r="AR224" s="149" t="s">
        <v>120</v>
      </c>
      <c r="AT224" s="149" t="s">
        <v>311</v>
      </c>
      <c r="AU224" s="149" t="s">
        <v>88</v>
      </c>
      <c r="AY224" s="17" t="s">
        <v>309</v>
      </c>
      <c r="BE224" s="150">
        <f>IF(N224="základní",J224,0)</f>
        <v>0</v>
      </c>
      <c r="BF224" s="150">
        <f>IF(N224="snížená",J224,0)</f>
        <v>0</v>
      </c>
      <c r="BG224" s="150">
        <f>IF(N224="zákl. přenesená",J224,0)</f>
        <v>0</v>
      </c>
      <c r="BH224" s="150">
        <f>IF(N224="sníž. přenesená",J224,0)</f>
        <v>0</v>
      </c>
      <c r="BI224" s="150">
        <f>IF(N224="nulová",J224,0)</f>
        <v>0</v>
      </c>
      <c r="BJ224" s="17" t="s">
        <v>88</v>
      </c>
      <c r="BK224" s="150">
        <f>ROUND(I224*H224,2)</f>
        <v>0</v>
      </c>
      <c r="BL224" s="17" t="s">
        <v>120</v>
      </c>
      <c r="BM224" s="149" t="s">
        <v>546</v>
      </c>
    </row>
    <row r="225" spans="2:65" s="1" customFormat="1" ht="19.5" x14ac:dyDescent="0.2">
      <c r="B225" s="33"/>
      <c r="D225" s="155" t="s">
        <v>318</v>
      </c>
      <c r="F225" s="156" t="s">
        <v>10467</v>
      </c>
      <c r="I225" s="153"/>
      <c r="L225" s="33"/>
      <c r="M225" s="154"/>
      <c r="T225" s="57"/>
      <c r="AT225" s="17" t="s">
        <v>318</v>
      </c>
      <c r="AU225" s="17" t="s">
        <v>88</v>
      </c>
    </row>
    <row r="226" spans="2:65" s="1" customFormat="1" ht="24.2" customHeight="1" x14ac:dyDescent="0.2">
      <c r="B226" s="137"/>
      <c r="C226" s="138" t="s">
        <v>547</v>
      </c>
      <c r="D226" s="138" t="s">
        <v>311</v>
      </c>
      <c r="E226" s="139" t="s">
        <v>10500</v>
      </c>
      <c r="F226" s="140" t="s">
        <v>10501</v>
      </c>
      <c r="G226" s="141" t="s">
        <v>434</v>
      </c>
      <c r="H226" s="142">
        <v>14.42</v>
      </c>
      <c r="I226" s="143"/>
      <c r="J226" s="144">
        <f>ROUND(I226*H226,2)</f>
        <v>0</v>
      </c>
      <c r="K226" s="140" t="s">
        <v>4371</v>
      </c>
      <c r="L226" s="33"/>
      <c r="M226" s="145" t="s">
        <v>1</v>
      </c>
      <c r="N226" s="146" t="s">
        <v>46</v>
      </c>
      <c r="P226" s="147">
        <f>O226*H226</f>
        <v>0</v>
      </c>
      <c r="Q226" s="147">
        <v>0</v>
      </c>
      <c r="R226" s="147">
        <f>Q226*H226</f>
        <v>0</v>
      </c>
      <c r="S226" s="147">
        <v>0</v>
      </c>
      <c r="T226" s="148">
        <f>S226*H226</f>
        <v>0</v>
      </c>
      <c r="AR226" s="149" t="s">
        <v>120</v>
      </c>
      <c r="AT226" s="149" t="s">
        <v>311</v>
      </c>
      <c r="AU226" s="149" t="s">
        <v>88</v>
      </c>
      <c r="AY226" s="17" t="s">
        <v>309</v>
      </c>
      <c r="BE226" s="150">
        <f>IF(N226="základní",J226,0)</f>
        <v>0</v>
      </c>
      <c r="BF226" s="150">
        <f>IF(N226="snížená",J226,0)</f>
        <v>0</v>
      </c>
      <c r="BG226" s="150">
        <f>IF(N226="zákl. přenesená",J226,0)</f>
        <v>0</v>
      </c>
      <c r="BH226" s="150">
        <f>IF(N226="sníž. přenesená",J226,0)</f>
        <v>0</v>
      </c>
      <c r="BI226" s="150">
        <f>IF(N226="nulová",J226,0)</f>
        <v>0</v>
      </c>
      <c r="BJ226" s="17" t="s">
        <v>88</v>
      </c>
      <c r="BK226" s="150">
        <f>ROUND(I226*H226,2)</f>
        <v>0</v>
      </c>
      <c r="BL226" s="17" t="s">
        <v>120</v>
      </c>
      <c r="BM226" s="149" t="s">
        <v>550</v>
      </c>
    </row>
    <row r="227" spans="2:65" s="1" customFormat="1" ht="19.5" x14ac:dyDescent="0.2">
      <c r="B227" s="33"/>
      <c r="D227" s="155" t="s">
        <v>318</v>
      </c>
      <c r="F227" s="156" t="s">
        <v>10502</v>
      </c>
      <c r="I227" s="153"/>
      <c r="L227" s="33"/>
      <c r="M227" s="154"/>
      <c r="T227" s="57"/>
      <c r="AT227" s="17" t="s">
        <v>318</v>
      </c>
      <c r="AU227" s="17" t="s">
        <v>88</v>
      </c>
    </row>
    <row r="228" spans="2:65" s="11" customFormat="1" ht="25.9" customHeight="1" x14ac:dyDescent="0.2">
      <c r="B228" s="125"/>
      <c r="D228" s="126" t="s">
        <v>80</v>
      </c>
      <c r="E228" s="127" t="s">
        <v>10503</v>
      </c>
      <c r="F228" s="127" t="s">
        <v>10504</v>
      </c>
      <c r="I228" s="128"/>
      <c r="J228" s="129">
        <f>BK228</f>
        <v>0</v>
      </c>
      <c r="L228" s="125"/>
      <c r="M228" s="130"/>
      <c r="P228" s="131">
        <f>SUM(P229:P244)</f>
        <v>0</v>
      </c>
      <c r="R228" s="131">
        <f>SUM(R229:R244)</f>
        <v>0</v>
      </c>
      <c r="T228" s="132">
        <f>SUM(T229:T244)</f>
        <v>0</v>
      </c>
      <c r="AR228" s="126" t="s">
        <v>88</v>
      </c>
      <c r="AT228" s="133" t="s">
        <v>80</v>
      </c>
      <c r="AU228" s="133" t="s">
        <v>81</v>
      </c>
      <c r="AY228" s="126" t="s">
        <v>309</v>
      </c>
      <c r="BK228" s="134">
        <f>SUM(BK229:BK244)</f>
        <v>0</v>
      </c>
    </row>
    <row r="229" spans="2:65" s="1" customFormat="1" ht="16.5" customHeight="1" x14ac:dyDescent="0.2">
      <c r="B229" s="137"/>
      <c r="C229" s="138" t="s">
        <v>429</v>
      </c>
      <c r="D229" s="138" t="s">
        <v>311</v>
      </c>
      <c r="E229" s="139" t="s">
        <v>10505</v>
      </c>
      <c r="F229" s="140" t="s">
        <v>10506</v>
      </c>
      <c r="G229" s="141" t="s">
        <v>314</v>
      </c>
      <c r="H229" s="142">
        <v>8</v>
      </c>
      <c r="I229" s="143"/>
      <c r="J229" s="144">
        <f>ROUND(I229*H229,2)</f>
        <v>0</v>
      </c>
      <c r="K229" s="140" t="s">
        <v>4371</v>
      </c>
      <c r="L229" s="33"/>
      <c r="M229" s="145" t="s">
        <v>1</v>
      </c>
      <c r="N229" s="146" t="s">
        <v>46</v>
      </c>
      <c r="P229" s="147">
        <f>O229*H229</f>
        <v>0</v>
      </c>
      <c r="Q229" s="147">
        <v>0</v>
      </c>
      <c r="R229" s="147">
        <f>Q229*H229</f>
        <v>0</v>
      </c>
      <c r="S229" s="147">
        <v>0</v>
      </c>
      <c r="T229" s="148">
        <f>S229*H229</f>
        <v>0</v>
      </c>
      <c r="AR229" s="149" t="s">
        <v>120</v>
      </c>
      <c r="AT229" s="149" t="s">
        <v>311</v>
      </c>
      <c r="AU229" s="149" t="s">
        <v>88</v>
      </c>
      <c r="AY229" s="17" t="s">
        <v>309</v>
      </c>
      <c r="BE229" s="150">
        <f>IF(N229="základní",J229,0)</f>
        <v>0</v>
      </c>
      <c r="BF229" s="150">
        <f>IF(N229="snížená",J229,0)</f>
        <v>0</v>
      </c>
      <c r="BG229" s="150">
        <f>IF(N229="zákl. přenesená",J229,0)</f>
        <v>0</v>
      </c>
      <c r="BH229" s="150">
        <f>IF(N229="sníž. přenesená",J229,0)</f>
        <v>0</v>
      </c>
      <c r="BI229" s="150">
        <f>IF(N229="nulová",J229,0)</f>
        <v>0</v>
      </c>
      <c r="BJ229" s="17" t="s">
        <v>88</v>
      </c>
      <c r="BK229" s="150">
        <f>ROUND(I229*H229,2)</f>
        <v>0</v>
      </c>
      <c r="BL229" s="17" t="s">
        <v>120</v>
      </c>
      <c r="BM229" s="149" t="s">
        <v>553</v>
      </c>
    </row>
    <row r="230" spans="2:65" s="1" customFormat="1" ht="19.5" x14ac:dyDescent="0.2">
      <c r="B230" s="33"/>
      <c r="D230" s="155" t="s">
        <v>318</v>
      </c>
      <c r="F230" s="156" t="s">
        <v>10507</v>
      </c>
      <c r="I230" s="153"/>
      <c r="L230" s="33"/>
      <c r="M230" s="154"/>
      <c r="T230" s="57"/>
      <c r="AT230" s="17" t="s">
        <v>318</v>
      </c>
      <c r="AU230" s="17" t="s">
        <v>88</v>
      </c>
    </row>
    <row r="231" spans="2:65" s="1" customFormat="1" ht="16.5" customHeight="1" x14ac:dyDescent="0.2">
      <c r="B231" s="137"/>
      <c r="C231" s="138" t="s">
        <v>554</v>
      </c>
      <c r="D231" s="138" t="s">
        <v>311</v>
      </c>
      <c r="E231" s="139" t="s">
        <v>10508</v>
      </c>
      <c r="F231" s="140" t="s">
        <v>10509</v>
      </c>
      <c r="G231" s="141" t="s">
        <v>314</v>
      </c>
      <c r="H231" s="142">
        <v>5</v>
      </c>
      <c r="I231" s="143"/>
      <c r="J231" s="144">
        <f>ROUND(I231*H231,2)</f>
        <v>0</v>
      </c>
      <c r="K231" s="140" t="s">
        <v>4371</v>
      </c>
      <c r="L231" s="33"/>
      <c r="M231" s="145" t="s">
        <v>1</v>
      </c>
      <c r="N231" s="146" t="s">
        <v>46</v>
      </c>
      <c r="P231" s="147">
        <f>O231*H231</f>
        <v>0</v>
      </c>
      <c r="Q231" s="147">
        <v>0</v>
      </c>
      <c r="R231" s="147">
        <f>Q231*H231</f>
        <v>0</v>
      </c>
      <c r="S231" s="147">
        <v>0</v>
      </c>
      <c r="T231" s="148">
        <f>S231*H231</f>
        <v>0</v>
      </c>
      <c r="AR231" s="149" t="s">
        <v>120</v>
      </c>
      <c r="AT231" s="149" t="s">
        <v>311</v>
      </c>
      <c r="AU231" s="149" t="s">
        <v>88</v>
      </c>
      <c r="AY231" s="17" t="s">
        <v>309</v>
      </c>
      <c r="BE231" s="150">
        <f>IF(N231="základní",J231,0)</f>
        <v>0</v>
      </c>
      <c r="BF231" s="150">
        <f>IF(N231="snížená",J231,0)</f>
        <v>0</v>
      </c>
      <c r="BG231" s="150">
        <f>IF(N231="zákl. přenesená",J231,0)</f>
        <v>0</v>
      </c>
      <c r="BH231" s="150">
        <f>IF(N231="sníž. přenesená",J231,0)</f>
        <v>0</v>
      </c>
      <c r="BI231" s="150">
        <f>IF(N231="nulová",J231,0)</f>
        <v>0</v>
      </c>
      <c r="BJ231" s="17" t="s">
        <v>88</v>
      </c>
      <c r="BK231" s="150">
        <f>ROUND(I231*H231,2)</f>
        <v>0</v>
      </c>
      <c r="BL231" s="17" t="s">
        <v>120</v>
      </c>
      <c r="BM231" s="149" t="s">
        <v>557</v>
      </c>
    </row>
    <row r="232" spans="2:65" s="1" customFormat="1" ht="19.5" x14ac:dyDescent="0.2">
      <c r="B232" s="33"/>
      <c r="D232" s="155" t="s">
        <v>318</v>
      </c>
      <c r="F232" s="156" t="s">
        <v>10510</v>
      </c>
      <c r="I232" s="153"/>
      <c r="L232" s="33"/>
      <c r="M232" s="154"/>
      <c r="T232" s="57"/>
      <c r="AT232" s="17" t="s">
        <v>318</v>
      </c>
      <c r="AU232" s="17" t="s">
        <v>88</v>
      </c>
    </row>
    <row r="233" spans="2:65" s="1" customFormat="1" ht="16.5" customHeight="1" x14ac:dyDescent="0.2">
      <c r="B233" s="137"/>
      <c r="C233" s="138" t="s">
        <v>435</v>
      </c>
      <c r="D233" s="138" t="s">
        <v>311</v>
      </c>
      <c r="E233" s="139" t="s">
        <v>10511</v>
      </c>
      <c r="F233" s="140" t="s">
        <v>10512</v>
      </c>
      <c r="G233" s="141" t="s">
        <v>314</v>
      </c>
      <c r="H233" s="142">
        <v>1</v>
      </c>
      <c r="I233" s="143"/>
      <c r="J233" s="144">
        <f>ROUND(I233*H233,2)</f>
        <v>0</v>
      </c>
      <c r="K233" s="140" t="s">
        <v>4371</v>
      </c>
      <c r="L233" s="33"/>
      <c r="M233" s="145" t="s">
        <v>1</v>
      </c>
      <c r="N233" s="146" t="s">
        <v>46</v>
      </c>
      <c r="P233" s="147">
        <f>O233*H233</f>
        <v>0</v>
      </c>
      <c r="Q233" s="147">
        <v>0</v>
      </c>
      <c r="R233" s="147">
        <f>Q233*H233</f>
        <v>0</v>
      </c>
      <c r="S233" s="147">
        <v>0</v>
      </c>
      <c r="T233" s="148">
        <f>S233*H233</f>
        <v>0</v>
      </c>
      <c r="AR233" s="149" t="s">
        <v>120</v>
      </c>
      <c r="AT233" s="149" t="s">
        <v>311</v>
      </c>
      <c r="AU233" s="149" t="s">
        <v>88</v>
      </c>
      <c r="AY233" s="17" t="s">
        <v>309</v>
      </c>
      <c r="BE233" s="150">
        <f>IF(N233="základní",J233,0)</f>
        <v>0</v>
      </c>
      <c r="BF233" s="150">
        <f>IF(N233="snížená",J233,0)</f>
        <v>0</v>
      </c>
      <c r="BG233" s="150">
        <f>IF(N233="zákl. přenesená",J233,0)</f>
        <v>0</v>
      </c>
      <c r="BH233" s="150">
        <f>IF(N233="sníž. přenesená",J233,0)</f>
        <v>0</v>
      </c>
      <c r="BI233" s="150">
        <f>IF(N233="nulová",J233,0)</f>
        <v>0</v>
      </c>
      <c r="BJ233" s="17" t="s">
        <v>88</v>
      </c>
      <c r="BK233" s="150">
        <f>ROUND(I233*H233,2)</f>
        <v>0</v>
      </c>
      <c r="BL233" s="17" t="s">
        <v>120</v>
      </c>
      <c r="BM233" s="149" t="s">
        <v>560</v>
      </c>
    </row>
    <row r="234" spans="2:65" s="1" customFormat="1" ht="19.5" x14ac:dyDescent="0.2">
      <c r="B234" s="33"/>
      <c r="D234" s="155" t="s">
        <v>318</v>
      </c>
      <c r="F234" s="156" t="s">
        <v>10513</v>
      </c>
      <c r="I234" s="153"/>
      <c r="L234" s="33"/>
      <c r="M234" s="154"/>
      <c r="T234" s="57"/>
      <c r="AT234" s="17" t="s">
        <v>318</v>
      </c>
      <c r="AU234" s="17" t="s">
        <v>88</v>
      </c>
    </row>
    <row r="235" spans="2:65" s="1" customFormat="1" ht="16.5" customHeight="1" x14ac:dyDescent="0.2">
      <c r="B235" s="137"/>
      <c r="C235" s="138" t="s">
        <v>561</v>
      </c>
      <c r="D235" s="138" t="s">
        <v>311</v>
      </c>
      <c r="E235" s="139" t="s">
        <v>10514</v>
      </c>
      <c r="F235" s="140" t="s">
        <v>10515</v>
      </c>
      <c r="G235" s="141" t="s">
        <v>314</v>
      </c>
      <c r="H235" s="142">
        <v>6</v>
      </c>
      <c r="I235" s="143"/>
      <c r="J235" s="144">
        <f t="shared" ref="J235:J244" si="0">ROUND(I235*H235,2)</f>
        <v>0</v>
      </c>
      <c r="K235" s="140" t="s">
        <v>4371</v>
      </c>
      <c r="L235" s="33"/>
      <c r="M235" s="145" t="s">
        <v>1</v>
      </c>
      <c r="N235" s="146" t="s">
        <v>46</v>
      </c>
      <c r="P235" s="147">
        <f t="shared" ref="P235:P244" si="1">O235*H235</f>
        <v>0</v>
      </c>
      <c r="Q235" s="147">
        <v>0</v>
      </c>
      <c r="R235" s="147">
        <f t="shared" ref="R235:R244" si="2">Q235*H235</f>
        <v>0</v>
      </c>
      <c r="S235" s="147">
        <v>0</v>
      </c>
      <c r="T235" s="148">
        <f t="shared" ref="T235:T244" si="3">S235*H235</f>
        <v>0</v>
      </c>
      <c r="AR235" s="149" t="s">
        <v>120</v>
      </c>
      <c r="AT235" s="149" t="s">
        <v>311</v>
      </c>
      <c r="AU235" s="149" t="s">
        <v>88</v>
      </c>
      <c r="AY235" s="17" t="s">
        <v>309</v>
      </c>
      <c r="BE235" s="150">
        <f t="shared" ref="BE235:BE244" si="4">IF(N235="základní",J235,0)</f>
        <v>0</v>
      </c>
      <c r="BF235" s="150">
        <f t="shared" ref="BF235:BF244" si="5">IF(N235="snížená",J235,0)</f>
        <v>0</v>
      </c>
      <c r="BG235" s="150">
        <f t="shared" ref="BG235:BG244" si="6">IF(N235="zákl. přenesená",J235,0)</f>
        <v>0</v>
      </c>
      <c r="BH235" s="150">
        <f t="shared" ref="BH235:BH244" si="7">IF(N235="sníž. přenesená",J235,0)</f>
        <v>0</v>
      </c>
      <c r="BI235" s="150">
        <f t="shared" ref="BI235:BI244" si="8">IF(N235="nulová",J235,0)</f>
        <v>0</v>
      </c>
      <c r="BJ235" s="17" t="s">
        <v>88</v>
      </c>
      <c r="BK235" s="150">
        <f t="shared" ref="BK235:BK244" si="9">ROUND(I235*H235,2)</f>
        <v>0</v>
      </c>
      <c r="BL235" s="17" t="s">
        <v>120</v>
      </c>
      <c r="BM235" s="149" t="s">
        <v>564</v>
      </c>
    </row>
    <row r="236" spans="2:65" s="1" customFormat="1" ht="16.5" customHeight="1" x14ac:dyDescent="0.2">
      <c r="B236" s="137"/>
      <c r="C236" s="138" t="s">
        <v>440</v>
      </c>
      <c r="D236" s="138" t="s">
        <v>311</v>
      </c>
      <c r="E236" s="139" t="s">
        <v>10516</v>
      </c>
      <c r="F236" s="140" t="s">
        <v>10517</v>
      </c>
      <c r="G236" s="141" t="s">
        <v>314</v>
      </c>
      <c r="H236" s="142">
        <v>4</v>
      </c>
      <c r="I236" s="143"/>
      <c r="J236" s="144">
        <f t="shared" si="0"/>
        <v>0</v>
      </c>
      <c r="K236" s="140" t="s">
        <v>4371</v>
      </c>
      <c r="L236" s="33"/>
      <c r="M236" s="145" t="s">
        <v>1</v>
      </c>
      <c r="N236" s="146" t="s">
        <v>46</v>
      </c>
      <c r="P236" s="147">
        <f t="shared" si="1"/>
        <v>0</v>
      </c>
      <c r="Q236" s="147">
        <v>0</v>
      </c>
      <c r="R236" s="147">
        <f t="shared" si="2"/>
        <v>0</v>
      </c>
      <c r="S236" s="147">
        <v>0</v>
      </c>
      <c r="T236" s="148">
        <f t="shared" si="3"/>
        <v>0</v>
      </c>
      <c r="AR236" s="149" t="s">
        <v>120</v>
      </c>
      <c r="AT236" s="149" t="s">
        <v>311</v>
      </c>
      <c r="AU236" s="149" t="s">
        <v>88</v>
      </c>
      <c r="AY236" s="17" t="s">
        <v>309</v>
      </c>
      <c r="BE236" s="150">
        <f t="shared" si="4"/>
        <v>0</v>
      </c>
      <c r="BF236" s="150">
        <f t="shared" si="5"/>
        <v>0</v>
      </c>
      <c r="BG236" s="150">
        <f t="shared" si="6"/>
        <v>0</v>
      </c>
      <c r="BH236" s="150">
        <f t="shared" si="7"/>
        <v>0</v>
      </c>
      <c r="BI236" s="150">
        <f t="shared" si="8"/>
        <v>0</v>
      </c>
      <c r="BJ236" s="17" t="s">
        <v>88</v>
      </c>
      <c r="BK236" s="150">
        <f t="shared" si="9"/>
        <v>0</v>
      </c>
      <c r="BL236" s="17" t="s">
        <v>120</v>
      </c>
      <c r="BM236" s="149" t="s">
        <v>567</v>
      </c>
    </row>
    <row r="237" spans="2:65" s="1" customFormat="1" ht="16.5" customHeight="1" x14ac:dyDescent="0.2">
      <c r="B237" s="137"/>
      <c r="C237" s="138" t="s">
        <v>568</v>
      </c>
      <c r="D237" s="138" t="s">
        <v>311</v>
      </c>
      <c r="E237" s="139" t="s">
        <v>10518</v>
      </c>
      <c r="F237" s="140" t="s">
        <v>10519</v>
      </c>
      <c r="G237" s="141" t="s">
        <v>314</v>
      </c>
      <c r="H237" s="142">
        <v>4</v>
      </c>
      <c r="I237" s="143"/>
      <c r="J237" s="144">
        <f t="shared" si="0"/>
        <v>0</v>
      </c>
      <c r="K237" s="140" t="s">
        <v>4371</v>
      </c>
      <c r="L237" s="33"/>
      <c r="M237" s="145" t="s">
        <v>1</v>
      </c>
      <c r="N237" s="146" t="s">
        <v>46</v>
      </c>
      <c r="P237" s="147">
        <f t="shared" si="1"/>
        <v>0</v>
      </c>
      <c r="Q237" s="147">
        <v>0</v>
      </c>
      <c r="R237" s="147">
        <f t="shared" si="2"/>
        <v>0</v>
      </c>
      <c r="S237" s="147">
        <v>0</v>
      </c>
      <c r="T237" s="148">
        <f t="shared" si="3"/>
        <v>0</v>
      </c>
      <c r="AR237" s="149" t="s">
        <v>120</v>
      </c>
      <c r="AT237" s="149" t="s">
        <v>311</v>
      </c>
      <c r="AU237" s="149" t="s">
        <v>88</v>
      </c>
      <c r="AY237" s="17" t="s">
        <v>309</v>
      </c>
      <c r="BE237" s="150">
        <f t="shared" si="4"/>
        <v>0</v>
      </c>
      <c r="BF237" s="150">
        <f t="shared" si="5"/>
        <v>0</v>
      </c>
      <c r="BG237" s="150">
        <f t="shared" si="6"/>
        <v>0</v>
      </c>
      <c r="BH237" s="150">
        <f t="shared" si="7"/>
        <v>0</v>
      </c>
      <c r="BI237" s="150">
        <f t="shared" si="8"/>
        <v>0</v>
      </c>
      <c r="BJ237" s="17" t="s">
        <v>88</v>
      </c>
      <c r="BK237" s="150">
        <f t="shared" si="9"/>
        <v>0</v>
      </c>
      <c r="BL237" s="17" t="s">
        <v>120</v>
      </c>
      <c r="BM237" s="149" t="s">
        <v>571</v>
      </c>
    </row>
    <row r="238" spans="2:65" s="1" customFormat="1" ht="24.2" customHeight="1" x14ac:dyDescent="0.2">
      <c r="B238" s="137"/>
      <c r="C238" s="138" t="s">
        <v>443</v>
      </c>
      <c r="D238" s="138" t="s">
        <v>311</v>
      </c>
      <c r="E238" s="139" t="s">
        <v>10520</v>
      </c>
      <c r="F238" s="140" t="s">
        <v>10521</v>
      </c>
      <c r="G238" s="141" t="s">
        <v>314</v>
      </c>
      <c r="H238" s="142">
        <v>5</v>
      </c>
      <c r="I238" s="143"/>
      <c r="J238" s="144">
        <f t="shared" si="0"/>
        <v>0</v>
      </c>
      <c r="K238" s="140" t="s">
        <v>4371</v>
      </c>
      <c r="L238" s="33"/>
      <c r="M238" s="145" t="s">
        <v>1</v>
      </c>
      <c r="N238" s="146" t="s">
        <v>46</v>
      </c>
      <c r="P238" s="147">
        <f t="shared" si="1"/>
        <v>0</v>
      </c>
      <c r="Q238" s="147">
        <v>0</v>
      </c>
      <c r="R238" s="147">
        <f t="shared" si="2"/>
        <v>0</v>
      </c>
      <c r="S238" s="147">
        <v>0</v>
      </c>
      <c r="T238" s="148">
        <f t="shared" si="3"/>
        <v>0</v>
      </c>
      <c r="AR238" s="149" t="s">
        <v>120</v>
      </c>
      <c r="AT238" s="149" t="s">
        <v>311</v>
      </c>
      <c r="AU238" s="149" t="s">
        <v>88</v>
      </c>
      <c r="AY238" s="17" t="s">
        <v>309</v>
      </c>
      <c r="BE238" s="150">
        <f t="shared" si="4"/>
        <v>0</v>
      </c>
      <c r="BF238" s="150">
        <f t="shared" si="5"/>
        <v>0</v>
      </c>
      <c r="BG238" s="150">
        <f t="shared" si="6"/>
        <v>0</v>
      </c>
      <c r="BH238" s="150">
        <f t="shared" si="7"/>
        <v>0</v>
      </c>
      <c r="BI238" s="150">
        <f t="shared" si="8"/>
        <v>0</v>
      </c>
      <c r="BJ238" s="17" t="s">
        <v>88</v>
      </c>
      <c r="BK238" s="150">
        <f t="shared" si="9"/>
        <v>0</v>
      </c>
      <c r="BL238" s="17" t="s">
        <v>120</v>
      </c>
      <c r="BM238" s="149" t="s">
        <v>574</v>
      </c>
    </row>
    <row r="239" spans="2:65" s="1" customFormat="1" ht="24.2" customHeight="1" x14ac:dyDescent="0.2">
      <c r="B239" s="137"/>
      <c r="C239" s="138" t="s">
        <v>578</v>
      </c>
      <c r="D239" s="138" t="s">
        <v>311</v>
      </c>
      <c r="E239" s="139" t="s">
        <v>10522</v>
      </c>
      <c r="F239" s="140" t="s">
        <v>10523</v>
      </c>
      <c r="G239" s="141" t="s">
        <v>314</v>
      </c>
      <c r="H239" s="142">
        <v>1</v>
      </c>
      <c r="I239" s="143"/>
      <c r="J239" s="144">
        <f t="shared" si="0"/>
        <v>0</v>
      </c>
      <c r="K239" s="140" t="s">
        <v>4371</v>
      </c>
      <c r="L239" s="33"/>
      <c r="M239" s="145" t="s">
        <v>1</v>
      </c>
      <c r="N239" s="146" t="s">
        <v>46</v>
      </c>
      <c r="P239" s="147">
        <f t="shared" si="1"/>
        <v>0</v>
      </c>
      <c r="Q239" s="147">
        <v>0</v>
      </c>
      <c r="R239" s="147">
        <f t="shared" si="2"/>
        <v>0</v>
      </c>
      <c r="S239" s="147">
        <v>0</v>
      </c>
      <c r="T239" s="148">
        <f t="shared" si="3"/>
        <v>0</v>
      </c>
      <c r="AR239" s="149" t="s">
        <v>120</v>
      </c>
      <c r="AT239" s="149" t="s">
        <v>311</v>
      </c>
      <c r="AU239" s="149" t="s">
        <v>88</v>
      </c>
      <c r="AY239" s="17" t="s">
        <v>309</v>
      </c>
      <c r="BE239" s="150">
        <f t="shared" si="4"/>
        <v>0</v>
      </c>
      <c r="BF239" s="150">
        <f t="shared" si="5"/>
        <v>0</v>
      </c>
      <c r="BG239" s="150">
        <f t="shared" si="6"/>
        <v>0</v>
      </c>
      <c r="BH239" s="150">
        <f t="shared" si="7"/>
        <v>0</v>
      </c>
      <c r="BI239" s="150">
        <f t="shared" si="8"/>
        <v>0</v>
      </c>
      <c r="BJ239" s="17" t="s">
        <v>88</v>
      </c>
      <c r="BK239" s="150">
        <f t="shared" si="9"/>
        <v>0</v>
      </c>
      <c r="BL239" s="17" t="s">
        <v>120</v>
      </c>
      <c r="BM239" s="149" t="s">
        <v>581</v>
      </c>
    </row>
    <row r="240" spans="2:65" s="1" customFormat="1" ht="24.2" customHeight="1" x14ac:dyDescent="0.2">
      <c r="B240" s="137"/>
      <c r="C240" s="138" t="s">
        <v>447</v>
      </c>
      <c r="D240" s="138" t="s">
        <v>311</v>
      </c>
      <c r="E240" s="139" t="s">
        <v>10524</v>
      </c>
      <c r="F240" s="140" t="s">
        <v>10525</v>
      </c>
      <c r="G240" s="141" t="s">
        <v>314</v>
      </c>
      <c r="H240" s="142">
        <v>2</v>
      </c>
      <c r="I240" s="143"/>
      <c r="J240" s="144">
        <f t="shared" si="0"/>
        <v>0</v>
      </c>
      <c r="K240" s="140" t="s">
        <v>4371</v>
      </c>
      <c r="L240" s="33"/>
      <c r="M240" s="145" t="s">
        <v>1</v>
      </c>
      <c r="N240" s="146" t="s">
        <v>46</v>
      </c>
      <c r="P240" s="147">
        <f t="shared" si="1"/>
        <v>0</v>
      </c>
      <c r="Q240" s="147">
        <v>0</v>
      </c>
      <c r="R240" s="147">
        <f t="shared" si="2"/>
        <v>0</v>
      </c>
      <c r="S240" s="147">
        <v>0</v>
      </c>
      <c r="T240" s="148">
        <f t="shared" si="3"/>
        <v>0</v>
      </c>
      <c r="AR240" s="149" t="s">
        <v>120</v>
      </c>
      <c r="AT240" s="149" t="s">
        <v>311</v>
      </c>
      <c r="AU240" s="149" t="s">
        <v>88</v>
      </c>
      <c r="AY240" s="17" t="s">
        <v>309</v>
      </c>
      <c r="BE240" s="150">
        <f t="shared" si="4"/>
        <v>0</v>
      </c>
      <c r="BF240" s="150">
        <f t="shared" si="5"/>
        <v>0</v>
      </c>
      <c r="BG240" s="150">
        <f t="shared" si="6"/>
        <v>0</v>
      </c>
      <c r="BH240" s="150">
        <f t="shared" si="7"/>
        <v>0</v>
      </c>
      <c r="BI240" s="150">
        <f t="shared" si="8"/>
        <v>0</v>
      </c>
      <c r="BJ240" s="17" t="s">
        <v>88</v>
      </c>
      <c r="BK240" s="150">
        <f t="shared" si="9"/>
        <v>0</v>
      </c>
      <c r="BL240" s="17" t="s">
        <v>120</v>
      </c>
      <c r="BM240" s="149" t="s">
        <v>585</v>
      </c>
    </row>
    <row r="241" spans="2:65" s="1" customFormat="1" ht="16.5" customHeight="1" x14ac:dyDescent="0.2">
      <c r="B241" s="137"/>
      <c r="C241" s="138" t="s">
        <v>587</v>
      </c>
      <c r="D241" s="138" t="s">
        <v>311</v>
      </c>
      <c r="E241" s="139" t="s">
        <v>10526</v>
      </c>
      <c r="F241" s="140" t="s">
        <v>10527</v>
      </c>
      <c r="G241" s="141" t="s">
        <v>314</v>
      </c>
      <c r="H241" s="142">
        <v>8</v>
      </c>
      <c r="I241" s="143"/>
      <c r="J241" s="144">
        <f t="shared" si="0"/>
        <v>0</v>
      </c>
      <c r="K241" s="140" t="s">
        <v>4371</v>
      </c>
      <c r="L241" s="33"/>
      <c r="M241" s="145" t="s">
        <v>1</v>
      </c>
      <c r="N241" s="146" t="s">
        <v>46</v>
      </c>
      <c r="P241" s="147">
        <f t="shared" si="1"/>
        <v>0</v>
      </c>
      <c r="Q241" s="147">
        <v>0</v>
      </c>
      <c r="R241" s="147">
        <f t="shared" si="2"/>
        <v>0</v>
      </c>
      <c r="S241" s="147">
        <v>0</v>
      </c>
      <c r="T241" s="148">
        <f t="shared" si="3"/>
        <v>0</v>
      </c>
      <c r="AR241" s="149" t="s">
        <v>120</v>
      </c>
      <c r="AT241" s="149" t="s">
        <v>311</v>
      </c>
      <c r="AU241" s="149" t="s">
        <v>88</v>
      </c>
      <c r="AY241" s="17" t="s">
        <v>309</v>
      </c>
      <c r="BE241" s="150">
        <f t="shared" si="4"/>
        <v>0</v>
      </c>
      <c r="BF241" s="150">
        <f t="shared" si="5"/>
        <v>0</v>
      </c>
      <c r="BG241" s="150">
        <f t="shared" si="6"/>
        <v>0</v>
      </c>
      <c r="BH241" s="150">
        <f t="shared" si="7"/>
        <v>0</v>
      </c>
      <c r="BI241" s="150">
        <f t="shared" si="8"/>
        <v>0</v>
      </c>
      <c r="BJ241" s="17" t="s">
        <v>88</v>
      </c>
      <c r="BK241" s="150">
        <f t="shared" si="9"/>
        <v>0</v>
      </c>
      <c r="BL241" s="17" t="s">
        <v>120</v>
      </c>
      <c r="BM241" s="149" t="s">
        <v>590</v>
      </c>
    </row>
    <row r="242" spans="2:65" s="1" customFormat="1" ht="16.5" customHeight="1" x14ac:dyDescent="0.2">
      <c r="B242" s="137"/>
      <c r="C242" s="138" t="s">
        <v>452</v>
      </c>
      <c r="D242" s="138" t="s">
        <v>311</v>
      </c>
      <c r="E242" s="139" t="s">
        <v>10528</v>
      </c>
      <c r="F242" s="140" t="s">
        <v>10529</v>
      </c>
      <c r="G242" s="141" t="s">
        <v>314</v>
      </c>
      <c r="H242" s="142">
        <v>5</v>
      </c>
      <c r="I242" s="143"/>
      <c r="J242" s="144">
        <f t="shared" si="0"/>
        <v>0</v>
      </c>
      <c r="K242" s="140" t="s">
        <v>4418</v>
      </c>
      <c r="L242" s="33"/>
      <c r="M242" s="145" t="s">
        <v>1</v>
      </c>
      <c r="N242" s="146" t="s">
        <v>46</v>
      </c>
      <c r="P242" s="147">
        <f t="shared" si="1"/>
        <v>0</v>
      </c>
      <c r="Q242" s="147">
        <v>0</v>
      </c>
      <c r="R242" s="147">
        <f t="shared" si="2"/>
        <v>0</v>
      </c>
      <c r="S242" s="147">
        <v>0</v>
      </c>
      <c r="T242" s="148">
        <f t="shared" si="3"/>
        <v>0</v>
      </c>
      <c r="AR242" s="149" t="s">
        <v>120</v>
      </c>
      <c r="AT242" s="149" t="s">
        <v>311</v>
      </c>
      <c r="AU242" s="149" t="s">
        <v>88</v>
      </c>
      <c r="AY242" s="17" t="s">
        <v>309</v>
      </c>
      <c r="BE242" s="150">
        <f t="shared" si="4"/>
        <v>0</v>
      </c>
      <c r="BF242" s="150">
        <f t="shared" si="5"/>
        <v>0</v>
      </c>
      <c r="BG242" s="150">
        <f t="shared" si="6"/>
        <v>0</v>
      </c>
      <c r="BH242" s="150">
        <f t="shared" si="7"/>
        <v>0</v>
      </c>
      <c r="BI242" s="150">
        <f t="shared" si="8"/>
        <v>0</v>
      </c>
      <c r="BJ242" s="17" t="s">
        <v>88</v>
      </c>
      <c r="BK242" s="150">
        <f t="shared" si="9"/>
        <v>0</v>
      </c>
      <c r="BL242" s="17" t="s">
        <v>120</v>
      </c>
      <c r="BM242" s="149" t="s">
        <v>1281</v>
      </c>
    </row>
    <row r="243" spans="2:65" s="1" customFormat="1" ht="16.5" customHeight="1" x14ac:dyDescent="0.2">
      <c r="B243" s="137"/>
      <c r="C243" s="138" t="s">
        <v>896</v>
      </c>
      <c r="D243" s="138" t="s">
        <v>311</v>
      </c>
      <c r="E243" s="139" t="s">
        <v>10530</v>
      </c>
      <c r="F243" s="140" t="s">
        <v>10531</v>
      </c>
      <c r="G243" s="141" t="s">
        <v>314</v>
      </c>
      <c r="H243" s="142">
        <v>1</v>
      </c>
      <c r="I243" s="143"/>
      <c r="J243" s="144">
        <f t="shared" si="0"/>
        <v>0</v>
      </c>
      <c r="K243" s="140" t="s">
        <v>4418</v>
      </c>
      <c r="L243" s="33"/>
      <c r="M243" s="145" t="s">
        <v>1</v>
      </c>
      <c r="N243" s="146" t="s">
        <v>46</v>
      </c>
      <c r="P243" s="147">
        <f t="shared" si="1"/>
        <v>0</v>
      </c>
      <c r="Q243" s="147">
        <v>0</v>
      </c>
      <c r="R243" s="147">
        <f t="shared" si="2"/>
        <v>0</v>
      </c>
      <c r="S243" s="147">
        <v>0</v>
      </c>
      <c r="T243" s="148">
        <f t="shared" si="3"/>
        <v>0</v>
      </c>
      <c r="AR243" s="149" t="s">
        <v>120</v>
      </c>
      <c r="AT243" s="149" t="s">
        <v>311</v>
      </c>
      <c r="AU243" s="149" t="s">
        <v>88</v>
      </c>
      <c r="AY243" s="17" t="s">
        <v>309</v>
      </c>
      <c r="BE243" s="150">
        <f t="shared" si="4"/>
        <v>0</v>
      </c>
      <c r="BF243" s="150">
        <f t="shared" si="5"/>
        <v>0</v>
      </c>
      <c r="BG243" s="150">
        <f t="shared" si="6"/>
        <v>0</v>
      </c>
      <c r="BH243" s="150">
        <f t="shared" si="7"/>
        <v>0</v>
      </c>
      <c r="BI243" s="150">
        <f t="shared" si="8"/>
        <v>0</v>
      </c>
      <c r="BJ243" s="17" t="s">
        <v>88</v>
      </c>
      <c r="BK243" s="150">
        <f t="shared" si="9"/>
        <v>0</v>
      </c>
      <c r="BL243" s="17" t="s">
        <v>120</v>
      </c>
      <c r="BM243" s="149" t="s">
        <v>1287</v>
      </c>
    </row>
    <row r="244" spans="2:65" s="1" customFormat="1" ht="16.5" customHeight="1" x14ac:dyDescent="0.2">
      <c r="B244" s="137"/>
      <c r="C244" s="138" t="s">
        <v>461</v>
      </c>
      <c r="D244" s="138" t="s">
        <v>311</v>
      </c>
      <c r="E244" s="139" t="s">
        <v>10532</v>
      </c>
      <c r="F244" s="140" t="s">
        <v>10533</v>
      </c>
      <c r="G244" s="141" t="s">
        <v>314</v>
      </c>
      <c r="H244" s="142">
        <v>8</v>
      </c>
      <c r="I244" s="143"/>
      <c r="J244" s="144">
        <f t="shared" si="0"/>
        <v>0</v>
      </c>
      <c r="K244" s="140" t="s">
        <v>4371</v>
      </c>
      <c r="L244" s="33"/>
      <c r="M244" s="145" t="s">
        <v>1</v>
      </c>
      <c r="N244" s="146" t="s">
        <v>46</v>
      </c>
      <c r="P244" s="147">
        <f t="shared" si="1"/>
        <v>0</v>
      </c>
      <c r="Q244" s="147">
        <v>0</v>
      </c>
      <c r="R244" s="147">
        <f t="shared" si="2"/>
        <v>0</v>
      </c>
      <c r="S244" s="147">
        <v>0</v>
      </c>
      <c r="T244" s="148">
        <f t="shared" si="3"/>
        <v>0</v>
      </c>
      <c r="AR244" s="149" t="s">
        <v>120</v>
      </c>
      <c r="AT244" s="149" t="s">
        <v>311</v>
      </c>
      <c r="AU244" s="149" t="s">
        <v>88</v>
      </c>
      <c r="AY244" s="17" t="s">
        <v>309</v>
      </c>
      <c r="BE244" s="150">
        <f t="shared" si="4"/>
        <v>0</v>
      </c>
      <c r="BF244" s="150">
        <f t="shared" si="5"/>
        <v>0</v>
      </c>
      <c r="BG244" s="150">
        <f t="shared" si="6"/>
        <v>0</v>
      </c>
      <c r="BH244" s="150">
        <f t="shared" si="7"/>
        <v>0</v>
      </c>
      <c r="BI244" s="150">
        <f t="shared" si="8"/>
        <v>0</v>
      </c>
      <c r="BJ244" s="17" t="s">
        <v>88</v>
      </c>
      <c r="BK244" s="150">
        <f t="shared" si="9"/>
        <v>0</v>
      </c>
      <c r="BL244" s="17" t="s">
        <v>120</v>
      </c>
      <c r="BM244" s="149" t="s">
        <v>1298</v>
      </c>
    </row>
    <row r="245" spans="2:65" s="11" customFormat="1" ht="25.9" customHeight="1" x14ac:dyDescent="0.2">
      <c r="B245" s="125"/>
      <c r="D245" s="126" t="s">
        <v>80</v>
      </c>
      <c r="E245" s="127" t="s">
        <v>10534</v>
      </c>
      <c r="F245" s="127" t="s">
        <v>10535</v>
      </c>
      <c r="I245" s="128"/>
      <c r="J245" s="129">
        <f>BK245</f>
        <v>0</v>
      </c>
      <c r="L245" s="125"/>
      <c r="M245" s="130"/>
      <c r="P245" s="131">
        <f>SUM(P246:P267)</f>
        <v>0</v>
      </c>
      <c r="R245" s="131">
        <f>SUM(R246:R267)</f>
        <v>0</v>
      </c>
      <c r="T245" s="132">
        <f>SUM(T246:T267)</f>
        <v>0</v>
      </c>
      <c r="AR245" s="126" t="s">
        <v>88</v>
      </c>
      <c r="AT245" s="133" t="s">
        <v>80</v>
      </c>
      <c r="AU245" s="133" t="s">
        <v>81</v>
      </c>
      <c r="AY245" s="126" t="s">
        <v>309</v>
      </c>
      <c r="BK245" s="134">
        <f>SUM(BK246:BK267)</f>
        <v>0</v>
      </c>
    </row>
    <row r="246" spans="2:65" s="1" customFormat="1" ht="16.5" customHeight="1" x14ac:dyDescent="0.2">
      <c r="B246" s="137"/>
      <c r="C246" s="138" t="s">
        <v>909</v>
      </c>
      <c r="D246" s="138" t="s">
        <v>311</v>
      </c>
      <c r="E246" s="139" t="s">
        <v>10536</v>
      </c>
      <c r="F246" s="140" t="s">
        <v>10537</v>
      </c>
      <c r="G246" s="141" t="s">
        <v>314</v>
      </c>
      <c r="H246" s="142">
        <v>1</v>
      </c>
      <c r="I246" s="143"/>
      <c r="J246" s="144">
        <f>ROUND(I246*H246,2)</f>
        <v>0</v>
      </c>
      <c r="K246" s="140" t="s">
        <v>4418</v>
      </c>
      <c r="L246" s="33"/>
      <c r="M246" s="145" t="s">
        <v>1</v>
      </c>
      <c r="N246" s="146" t="s">
        <v>46</v>
      </c>
      <c r="P246" s="147">
        <f>O246*H246</f>
        <v>0</v>
      </c>
      <c r="Q246" s="147">
        <v>0</v>
      </c>
      <c r="R246" s="147">
        <f>Q246*H246</f>
        <v>0</v>
      </c>
      <c r="S246" s="147">
        <v>0</v>
      </c>
      <c r="T246" s="148">
        <f>S246*H246</f>
        <v>0</v>
      </c>
      <c r="AR246" s="149" t="s">
        <v>120</v>
      </c>
      <c r="AT246" s="149" t="s">
        <v>311</v>
      </c>
      <c r="AU246" s="149" t="s">
        <v>88</v>
      </c>
      <c r="AY246" s="17" t="s">
        <v>309</v>
      </c>
      <c r="BE246" s="150">
        <f>IF(N246="základní",J246,0)</f>
        <v>0</v>
      </c>
      <c r="BF246" s="150">
        <f>IF(N246="snížená",J246,0)</f>
        <v>0</v>
      </c>
      <c r="BG246" s="150">
        <f>IF(N246="zákl. přenesená",J246,0)</f>
        <v>0</v>
      </c>
      <c r="BH246" s="150">
        <f>IF(N246="sníž. přenesená",J246,0)</f>
        <v>0</v>
      </c>
      <c r="BI246" s="150">
        <f>IF(N246="nulová",J246,0)</f>
        <v>0</v>
      </c>
      <c r="BJ246" s="17" t="s">
        <v>88</v>
      </c>
      <c r="BK246" s="150">
        <f>ROUND(I246*H246,2)</f>
        <v>0</v>
      </c>
      <c r="BL246" s="17" t="s">
        <v>120</v>
      </c>
      <c r="BM246" s="149" t="s">
        <v>1314</v>
      </c>
    </row>
    <row r="247" spans="2:65" s="1" customFormat="1" ht="16.5" customHeight="1" x14ac:dyDescent="0.2">
      <c r="B247" s="137"/>
      <c r="C247" s="138" t="s">
        <v>468</v>
      </c>
      <c r="D247" s="138" t="s">
        <v>311</v>
      </c>
      <c r="E247" s="139" t="s">
        <v>10538</v>
      </c>
      <c r="F247" s="140" t="s">
        <v>10539</v>
      </c>
      <c r="G247" s="141" t="s">
        <v>314</v>
      </c>
      <c r="H247" s="142">
        <v>1</v>
      </c>
      <c r="I247" s="143"/>
      <c r="J247" s="144">
        <f>ROUND(I247*H247,2)</f>
        <v>0</v>
      </c>
      <c r="K247" s="140" t="s">
        <v>4418</v>
      </c>
      <c r="L247" s="33"/>
      <c r="M247" s="145" t="s">
        <v>1</v>
      </c>
      <c r="N247" s="146" t="s">
        <v>46</v>
      </c>
      <c r="P247" s="147">
        <f>O247*H247</f>
        <v>0</v>
      </c>
      <c r="Q247" s="147">
        <v>0</v>
      </c>
      <c r="R247" s="147">
        <f>Q247*H247</f>
        <v>0</v>
      </c>
      <c r="S247" s="147">
        <v>0</v>
      </c>
      <c r="T247" s="148">
        <f>S247*H247</f>
        <v>0</v>
      </c>
      <c r="AR247" s="149" t="s">
        <v>120</v>
      </c>
      <c r="AT247" s="149" t="s">
        <v>311</v>
      </c>
      <c r="AU247" s="149" t="s">
        <v>88</v>
      </c>
      <c r="AY247" s="17" t="s">
        <v>309</v>
      </c>
      <c r="BE247" s="150">
        <f>IF(N247="základní",J247,0)</f>
        <v>0</v>
      </c>
      <c r="BF247" s="150">
        <f>IF(N247="snížená",J247,0)</f>
        <v>0</v>
      </c>
      <c r="BG247" s="150">
        <f>IF(N247="zákl. přenesená",J247,0)</f>
        <v>0</v>
      </c>
      <c r="BH247" s="150">
        <f>IF(N247="sníž. přenesená",J247,0)</f>
        <v>0</v>
      </c>
      <c r="BI247" s="150">
        <f>IF(N247="nulová",J247,0)</f>
        <v>0</v>
      </c>
      <c r="BJ247" s="17" t="s">
        <v>88</v>
      </c>
      <c r="BK247" s="150">
        <f>ROUND(I247*H247,2)</f>
        <v>0</v>
      </c>
      <c r="BL247" s="17" t="s">
        <v>120</v>
      </c>
      <c r="BM247" s="149" t="s">
        <v>1323</v>
      </c>
    </row>
    <row r="248" spans="2:65" s="1" customFormat="1" ht="16.5" customHeight="1" x14ac:dyDescent="0.2">
      <c r="B248" s="137"/>
      <c r="C248" s="138" t="s">
        <v>936</v>
      </c>
      <c r="D248" s="138" t="s">
        <v>311</v>
      </c>
      <c r="E248" s="139" t="s">
        <v>10540</v>
      </c>
      <c r="F248" s="140" t="s">
        <v>10541</v>
      </c>
      <c r="G248" s="141" t="s">
        <v>314</v>
      </c>
      <c r="H248" s="142">
        <v>6</v>
      </c>
      <c r="I248" s="143"/>
      <c r="J248" s="144">
        <f>ROUND(I248*H248,2)</f>
        <v>0</v>
      </c>
      <c r="K248" s="140" t="s">
        <v>4371</v>
      </c>
      <c r="L248" s="33"/>
      <c r="M248" s="145" t="s">
        <v>1</v>
      </c>
      <c r="N248" s="146" t="s">
        <v>46</v>
      </c>
      <c r="P248" s="147">
        <f>O248*H248</f>
        <v>0</v>
      </c>
      <c r="Q248" s="147">
        <v>0</v>
      </c>
      <c r="R248" s="147">
        <f>Q248*H248</f>
        <v>0</v>
      </c>
      <c r="S248" s="147">
        <v>0</v>
      </c>
      <c r="T248" s="148">
        <f>S248*H248</f>
        <v>0</v>
      </c>
      <c r="AR248" s="149" t="s">
        <v>120</v>
      </c>
      <c r="AT248" s="149" t="s">
        <v>311</v>
      </c>
      <c r="AU248" s="149" t="s">
        <v>88</v>
      </c>
      <c r="AY248" s="17" t="s">
        <v>309</v>
      </c>
      <c r="BE248" s="150">
        <f>IF(N248="základní",J248,0)</f>
        <v>0</v>
      </c>
      <c r="BF248" s="150">
        <f>IF(N248="snížená",J248,0)</f>
        <v>0</v>
      </c>
      <c r="BG248" s="150">
        <f>IF(N248="zákl. přenesená",J248,0)</f>
        <v>0</v>
      </c>
      <c r="BH248" s="150">
        <f>IF(N248="sníž. přenesená",J248,0)</f>
        <v>0</v>
      </c>
      <c r="BI248" s="150">
        <f>IF(N248="nulová",J248,0)</f>
        <v>0</v>
      </c>
      <c r="BJ248" s="17" t="s">
        <v>88</v>
      </c>
      <c r="BK248" s="150">
        <f>ROUND(I248*H248,2)</f>
        <v>0</v>
      </c>
      <c r="BL248" s="17" t="s">
        <v>120</v>
      </c>
      <c r="BM248" s="149" t="s">
        <v>1334</v>
      </c>
    </row>
    <row r="249" spans="2:65" s="1" customFormat="1" ht="19.5" x14ac:dyDescent="0.2">
      <c r="B249" s="33"/>
      <c r="D249" s="155" t="s">
        <v>318</v>
      </c>
      <c r="F249" s="156" t="s">
        <v>10542</v>
      </c>
      <c r="I249" s="153"/>
      <c r="L249" s="33"/>
      <c r="M249" s="154"/>
      <c r="T249" s="57"/>
      <c r="AT249" s="17" t="s">
        <v>318</v>
      </c>
      <c r="AU249" s="17" t="s">
        <v>88</v>
      </c>
    </row>
    <row r="250" spans="2:65" s="1" customFormat="1" ht="16.5" customHeight="1" x14ac:dyDescent="0.2">
      <c r="B250" s="137"/>
      <c r="C250" s="138" t="s">
        <v>474</v>
      </c>
      <c r="D250" s="138" t="s">
        <v>311</v>
      </c>
      <c r="E250" s="139" t="s">
        <v>10543</v>
      </c>
      <c r="F250" s="140" t="s">
        <v>10544</v>
      </c>
      <c r="G250" s="141" t="s">
        <v>314</v>
      </c>
      <c r="H250" s="142">
        <v>6</v>
      </c>
      <c r="I250" s="143"/>
      <c r="J250" s="144">
        <f>ROUND(I250*H250,2)</f>
        <v>0</v>
      </c>
      <c r="K250" s="140" t="s">
        <v>4371</v>
      </c>
      <c r="L250" s="33"/>
      <c r="M250" s="145" t="s">
        <v>1</v>
      </c>
      <c r="N250" s="146" t="s">
        <v>46</v>
      </c>
      <c r="P250" s="147">
        <f>O250*H250</f>
        <v>0</v>
      </c>
      <c r="Q250" s="147">
        <v>0</v>
      </c>
      <c r="R250" s="147">
        <f>Q250*H250</f>
        <v>0</v>
      </c>
      <c r="S250" s="147">
        <v>0</v>
      </c>
      <c r="T250" s="148">
        <f>S250*H250</f>
        <v>0</v>
      </c>
      <c r="AR250" s="149" t="s">
        <v>120</v>
      </c>
      <c r="AT250" s="149" t="s">
        <v>311</v>
      </c>
      <c r="AU250" s="149" t="s">
        <v>88</v>
      </c>
      <c r="AY250" s="17" t="s">
        <v>309</v>
      </c>
      <c r="BE250" s="150">
        <f>IF(N250="základní",J250,0)</f>
        <v>0</v>
      </c>
      <c r="BF250" s="150">
        <f>IF(N250="snížená",J250,0)</f>
        <v>0</v>
      </c>
      <c r="BG250" s="150">
        <f>IF(N250="zákl. přenesená",J250,0)</f>
        <v>0</v>
      </c>
      <c r="BH250" s="150">
        <f>IF(N250="sníž. přenesená",J250,0)</f>
        <v>0</v>
      </c>
      <c r="BI250" s="150">
        <f>IF(N250="nulová",J250,0)</f>
        <v>0</v>
      </c>
      <c r="BJ250" s="17" t="s">
        <v>88</v>
      </c>
      <c r="BK250" s="150">
        <f>ROUND(I250*H250,2)</f>
        <v>0</v>
      </c>
      <c r="BL250" s="17" t="s">
        <v>120</v>
      </c>
      <c r="BM250" s="149" t="s">
        <v>1345</v>
      </c>
    </row>
    <row r="251" spans="2:65" s="1" customFormat="1" ht="19.5" x14ac:dyDescent="0.2">
      <c r="B251" s="33"/>
      <c r="D251" s="155" t="s">
        <v>318</v>
      </c>
      <c r="F251" s="156" t="s">
        <v>10542</v>
      </c>
      <c r="I251" s="153"/>
      <c r="L251" s="33"/>
      <c r="M251" s="154"/>
      <c r="T251" s="57"/>
      <c r="AT251" s="17" t="s">
        <v>318</v>
      </c>
      <c r="AU251" s="17" t="s">
        <v>88</v>
      </c>
    </row>
    <row r="252" spans="2:65" s="1" customFormat="1" ht="16.5" customHeight="1" x14ac:dyDescent="0.2">
      <c r="B252" s="137"/>
      <c r="C252" s="138" t="s">
        <v>961</v>
      </c>
      <c r="D252" s="138" t="s">
        <v>311</v>
      </c>
      <c r="E252" s="139" t="s">
        <v>10545</v>
      </c>
      <c r="F252" s="140" t="s">
        <v>10546</v>
      </c>
      <c r="G252" s="141" t="s">
        <v>314</v>
      </c>
      <c r="H252" s="142">
        <v>6</v>
      </c>
      <c r="I252" s="143"/>
      <c r="J252" s="144">
        <f>ROUND(I252*H252,2)</f>
        <v>0</v>
      </c>
      <c r="K252" s="140" t="s">
        <v>4371</v>
      </c>
      <c r="L252" s="33"/>
      <c r="M252" s="145" t="s">
        <v>1</v>
      </c>
      <c r="N252" s="146" t="s">
        <v>46</v>
      </c>
      <c r="P252" s="147">
        <f>O252*H252</f>
        <v>0</v>
      </c>
      <c r="Q252" s="147">
        <v>0</v>
      </c>
      <c r="R252" s="147">
        <f>Q252*H252</f>
        <v>0</v>
      </c>
      <c r="S252" s="147">
        <v>0</v>
      </c>
      <c r="T252" s="148">
        <f>S252*H252</f>
        <v>0</v>
      </c>
      <c r="AR252" s="149" t="s">
        <v>120</v>
      </c>
      <c r="AT252" s="149" t="s">
        <v>311</v>
      </c>
      <c r="AU252" s="149" t="s">
        <v>88</v>
      </c>
      <c r="AY252" s="17" t="s">
        <v>309</v>
      </c>
      <c r="BE252" s="150">
        <f>IF(N252="základní",J252,0)</f>
        <v>0</v>
      </c>
      <c r="BF252" s="150">
        <f>IF(N252="snížená",J252,0)</f>
        <v>0</v>
      </c>
      <c r="BG252" s="150">
        <f>IF(N252="zákl. přenesená",J252,0)</f>
        <v>0</v>
      </c>
      <c r="BH252" s="150">
        <f>IF(N252="sníž. přenesená",J252,0)</f>
        <v>0</v>
      </c>
      <c r="BI252" s="150">
        <f>IF(N252="nulová",J252,0)</f>
        <v>0</v>
      </c>
      <c r="BJ252" s="17" t="s">
        <v>88</v>
      </c>
      <c r="BK252" s="150">
        <f>ROUND(I252*H252,2)</f>
        <v>0</v>
      </c>
      <c r="BL252" s="17" t="s">
        <v>120</v>
      </c>
      <c r="BM252" s="149" t="s">
        <v>1350</v>
      </c>
    </row>
    <row r="253" spans="2:65" s="1" customFormat="1" ht="19.5" x14ac:dyDescent="0.2">
      <c r="B253" s="33"/>
      <c r="D253" s="155" t="s">
        <v>318</v>
      </c>
      <c r="F253" s="156" t="s">
        <v>10542</v>
      </c>
      <c r="I253" s="153"/>
      <c r="L253" s="33"/>
      <c r="M253" s="154"/>
      <c r="T253" s="57"/>
      <c r="AT253" s="17" t="s">
        <v>318</v>
      </c>
      <c r="AU253" s="17" t="s">
        <v>88</v>
      </c>
    </row>
    <row r="254" spans="2:65" s="1" customFormat="1" ht="16.5" customHeight="1" x14ac:dyDescent="0.2">
      <c r="B254" s="137"/>
      <c r="C254" s="138" t="s">
        <v>478</v>
      </c>
      <c r="D254" s="138" t="s">
        <v>311</v>
      </c>
      <c r="E254" s="139" t="s">
        <v>10547</v>
      </c>
      <c r="F254" s="140" t="s">
        <v>10548</v>
      </c>
      <c r="G254" s="141" t="s">
        <v>314</v>
      </c>
      <c r="H254" s="142">
        <v>6</v>
      </c>
      <c r="I254" s="143"/>
      <c r="J254" s="144">
        <f>ROUND(I254*H254,2)</f>
        <v>0</v>
      </c>
      <c r="K254" s="140" t="s">
        <v>4371</v>
      </c>
      <c r="L254" s="33"/>
      <c r="M254" s="145" t="s">
        <v>1</v>
      </c>
      <c r="N254" s="146" t="s">
        <v>46</v>
      </c>
      <c r="P254" s="147">
        <f>O254*H254</f>
        <v>0</v>
      </c>
      <c r="Q254" s="147">
        <v>0</v>
      </c>
      <c r="R254" s="147">
        <f>Q254*H254</f>
        <v>0</v>
      </c>
      <c r="S254" s="147">
        <v>0</v>
      </c>
      <c r="T254" s="148">
        <f>S254*H254</f>
        <v>0</v>
      </c>
      <c r="AR254" s="149" t="s">
        <v>120</v>
      </c>
      <c r="AT254" s="149" t="s">
        <v>311</v>
      </c>
      <c r="AU254" s="149" t="s">
        <v>88</v>
      </c>
      <c r="AY254" s="17" t="s">
        <v>309</v>
      </c>
      <c r="BE254" s="150">
        <f>IF(N254="základní",J254,0)</f>
        <v>0</v>
      </c>
      <c r="BF254" s="150">
        <f>IF(N254="snížená",J254,0)</f>
        <v>0</v>
      </c>
      <c r="BG254" s="150">
        <f>IF(N254="zákl. přenesená",J254,0)</f>
        <v>0</v>
      </c>
      <c r="BH254" s="150">
        <f>IF(N254="sníž. přenesená",J254,0)</f>
        <v>0</v>
      </c>
      <c r="BI254" s="150">
        <f>IF(N254="nulová",J254,0)</f>
        <v>0</v>
      </c>
      <c r="BJ254" s="17" t="s">
        <v>88</v>
      </c>
      <c r="BK254" s="150">
        <f>ROUND(I254*H254,2)</f>
        <v>0</v>
      </c>
      <c r="BL254" s="17" t="s">
        <v>120</v>
      </c>
      <c r="BM254" s="149" t="s">
        <v>1359</v>
      </c>
    </row>
    <row r="255" spans="2:65" s="1" customFormat="1" ht="16.5" customHeight="1" x14ac:dyDescent="0.2">
      <c r="B255" s="137"/>
      <c r="C255" s="138" t="s">
        <v>988</v>
      </c>
      <c r="D255" s="138" t="s">
        <v>311</v>
      </c>
      <c r="E255" s="139" t="s">
        <v>10549</v>
      </c>
      <c r="F255" s="140" t="s">
        <v>10550</v>
      </c>
      <c r="G255" s="141" t="s">
        <v>314</v>
      </c>
      <c r="H255" s="142">
        <v>4</v>
      </c>
      <c r="I255" s="143"/>
      <c r="J255" s="144">
        <f>ROUND(I255*H255,2)</f>
        <v>0</v>
      </c>
      <c r="K255" s="140" t="s">
        <v>4418</v>
      </c>
      <c r="L255" s="33"/>
      <c r="M255" s="145" t="s">
        <v>1</v>
      </c>
      <c r="N255" s="146" t="s">
        <v>46</v>
      </c>
      <c r="P255" s="147">
        <f>O255*H255</f>
        <v>0</v>
      </c>
      <c r="Q255" s="147">
        <v>0</v>
      </c>
      <c r="R255" s="147">
        <f>Q255*H255</f>
        <v>0</v>
      </c>
      <c r="S255" s="147">
        <v>0</v>
      </c>
      <c r="T255" s="148">
        <f>S255*H255</f>
        <v>0</v>
      </c>
      <c r="AR255" s="149" t="s">
        <v>120</v>
      </c>
      <c r="AT255" s="149" t="s">
        <v>311</v>
      </c>
      <c r="AU255" s="149" t="s">
        <v>88</v>
      </c>
      <c r="AY255" s="17" t="s">
        <v>309</v>
      </c>
      <c r="BE255" s="150">
        <f>IF(N255="základní",J255,0)</f>
        <v>0</v>
      </c>
      <c r="BF255" s="150">
        <f>IF(N255="snížená",J255,0)</f>
        <v>0</v>
      </c>
      <c r="BG255" s="150">
        <f>IF(N255="zákl. přenesená",J255,0)</f>
        <v>0</v>
      </c>
      <c r="BH255" s="150">
        <f>IF(N255="sníž. přenesená",J255,0)</f>
        <v>0</v>
      </c>
      <c r="BI255" s="150">
        <f>IF(N255="nulová",J255,0)</f>
        <v>0</v>
      </c>
      <c r="BJ255" s="17" t="s">
        <v>88</v>
      </c>
      <c r="BK255" s="150">
        <f>ROUND(I255*H255,2)</f>
        <v>0</v>
      </c>
      <c r="BL255" s="17" t="s">
        <v>120</v>
      </c>
      <c r="BM255" s="149" t="s">
        <v>1370</v>
      </c>
    </row>
    <row r="256" spans="2:65" s="1" customFormat="1" ht="19.5" x14ac:dyDescent="0.2">
      <c r="B256" s="33"/>
      <c r="D256" s="155" t="s">
        <v>318</v>
      </c>
      <c r="F256" s="156" t="s">
        <v>10551</v>
      </c>
      <c r="I256" s="153"/>
      <c r="L256" s="33"/>
      <c r="M256" s="154"/>
      <c r="T256" s="57"/>
      <c r="AT256" s="17" t="s">
        <v>318</v>
      </c>
      <c r="AU256" s="17" t="s">
        <v>88</v>
      </c>
    </row>
    <row r="257" spans="2:65" s="1" customFormat="1" ht="16.5" customHeight="1" x14ac:dyDescent="0.2">
      <c r="B257" s="137"/>
      <c r="C257" s="138" t="s">
        <v>483</v>
      </c>
      <c r="D257" s="138" t="s">
        <v>311</v>
      </c>
      <c r="E257" s="139" t="s">
        <v>4422</v>
      </c>
      <c r="F257" s="140" t="s">
        <v>4423</v>
      </c>
      <c r="G257" s="141" t="s">
        <v>4424</v>
      </c>
      <c r="H257" s="142">
        <v>16</v>
      </c>
      <c r="I257" s="143"/>
      <c r="J257" s="144">
        <f t="shared" ref="J257:J266" si="10">ROUND(I257*H257,2)</f>
        <v>0</v>
      </c>
      <c r="K257" s="140" t="s">
        <v>4371</v>
      </c>
      <c r="L257" s="33"/>
      <c r="M257" s="145" t="s">
        <v>1</v>
      </c>
      <c r="N257" s="146" t="s">
        <v>46</v>
      </c>
      <c r="P257" s="147">
        <f t="shared" ref="P257:P266" si="11">O257*H257</f>
        <v>0</v>
      </c>
      <c r="Q257" s="147">
        <v>0</v>
      </c>
      <c r="R257" s="147">
        <f t="shared" ref="R257:R266" si="12">Q257*H257</f>
        <v>0</v>
      </c>
      <c r="S257" s="147">
        <v>0</v>
      </c>
      <c r="T257" s="148">
        <f t="shared" ref="T257:T266" si="13">S257*H257</f>
        <v>0</v>
      </c>
      <c r="AR257" s="149" t="s">
        <v>120</v>
      </c>
      <c r="AT257" s="149" t="s">
        <v>311</v>
      </c>
      <c r="AU257" s="149" t="s">
        <v>88</v>
      </c>
      <c r="AY257" s="17" t="s">
        <v>309</v>
      </c>
      <c r="BE257" s="150">
        <f t="shared" ref="BE257:BE266" si="14">IF(N257="základní",J257,0)</f>
        <v>0</v>
      </c>
      <c r="BF257" s="150">
        <f t="shared" ref="BF257:BF266" si="15">IF(N257="snížená",J257,0)</f>
        <v>0</v>
      </c>
      <c r="BG257" s="150">
        <f t="shared" ref="BG257:BG266" si="16">IF(N257="zákl. přenesená",J257,0)</f>
        <v>0</v>
      </c>
      <c r="BH257" s="150">
        <f t="shared" ref="BH257:BH266" si="17">IF(N257="sníž. přenesená",J257,0)</f>
        <v>0</v>
      </c>
      <c r="BI257" s="150">
        <f t="shared" ref="BI257:BI266" si="18">IF(N257="nulová",J257,0)</f>
        <v>0</v>
      </c>
      <c r="BJ257" s="17" t="s">
        <v>88</v>
      </c>
      <c r="BK257" s="150">
        <f t="shared" ref="BK257:BK266" si="19">ROUND(I257*H257,2)</f>
        <v>0</v>
      </c>
      <c r="BL257" s="17" t="s">
        <v>120</v>
      </c>
      <c r="BM257" s="149" t="s">
        <v>1376</v>
      </c>
    </row>
    <row r="258" spans="2:65" s="1" customFormat="1" ht="21.75" customHeight="1" x14ac:dyDescent="0.2">
      <c r="B258" s="137"/>
      <c r="C258" s="138" t="s">
        <v>999</v>
      </c>
      <c r="D258" s="138" t="s">
        <v>311</v>
      </c>
      <c r="E258" s="139" t="s">
        <v>10552</v>
      </c>
      <c r="F258" s="140" t="s">
        <v>10553</v>
      </c>
      <c r="G258" s="141" t="s">
        <v>314</v>
      </c>
      <c r="H258" s="142">
        <v>6</v>
      </c>
      <c r="I258" s="143"/>
      <c r="J258" s="144">
        <f t="shared" si="10"/>
        <v>0</v>
      </c>
      <c r="K258" s="140" t="s">
        <v>4418</v>
      </c>
      <c r="L258" s="33"/>
      <c r="M258" s="145" t="s">
        <v>1</v>
      </c>
      <c r="N258" s="146" t="s">
        <v>46</v>
      </c>
      <c r="P258" s="147">
        <f t="shared" si="11"/>
        <v>0</v>
      </c>
      <c r="Q258" s="147">
        <v>0</v>
      </c>
      <c r="R258" s="147">
        <f t="shared" si="12"/>
        <v>0</v>
      </c>
      <c r="S258" s="147">
        <v>0</v>
      </c>
      <c r="T258" s="148">
        <f t="shared" si="13"/>
        <v>0</v>
      </c>
      <c r="AR258" s="149" t="s">
        <v>120</v>
      </c>
      <c r="AT258" s="149" t="s">
        <v>311</v>
      </c>
      <c r="AU258" s="149" t="s">
        <v>88</v>
      </c>
      <c r="AY258" s="17" t="s">
        <v>309</v>
      </c>
      <c r="BE258" s="150">
        <f t="shared" si="14"/>
        <v>0</v>
      </c>
      <c r="BF258" s="150">
        <f t="shared" si="15"/>
        <v>0</v>
      </c>
      <c r="BG258" s="150">
        <f t="shared" si="16"/>
        <v>0</v>
      </c>
      <c r="BH258" s="150">
        <f t="shared" si="17"/>
        <v>0</v>
      </c>
      <c r="BI258" s="150">
        <f t="shared" si="18"/>
        <v>0</v>
      </c>
      <c r="BJ258" s="17" t="s">
        <v>88</v>
      </c>
      <c r="BK258" s="150">
        <f t="shared" si="19"/>
        <v>0</v>
      </c>
      <c r="BL258" s="17" t="s">
        <v>120</v>
      </c>
      <c r="BM258" s="149" t="s">
        <v>1381</v>
      </c>
    </row>
    <row r="259" spans="2:65" s="1" customFormat="1" ht="16.5" customHeight="1" x14ac:dyDescent="0.2">
      <c r="B259" s="137"/>
      <c r="C259" s="138" t="s">
        <v>488</v>
      </c>
      <c r="D259" s="138" t="s">
        <v>311</v>
      </c>
      <c r="E259" s="139" t="s">
        <v>10554</v>
      </c>
      <c r="F259" s="140" t="s">
        <v>10555</v>
      </c>
      <c r="G259" s="141" t="s">
        <v>314</v>
      </c>
      <c r="H259" s="142">
        <v>1</v>
      </c>
      <c r="I259" s="143"/>
      <c r="J259" s="144">
        <f t="shared" si="10"/>
        <v>0</v>
      </c>
      <c r="K259" s="140" t="s">
        <v>4418</v>
      </c>
      <c r="L259" s="33"/>
      <c r="M259" s="145" t="s">
        <v>1</v>
      </c>
      <c r="N259" s="146" t="s">
        <v>46</v>
      </c>
      <c r="P259" s="147">
        <f t="shared" si="11"/>
        <v>0</v>
      </c>
      <c r="Q259" s="147">
        <v>0</v>
      </c>
      <c r="R259" s="147">
        <f t="shared" si="12"/>
        <v>0</v>
      </c>
      <c r="S259" s="147">
        <v>0</v>
      </c>
      <c r="T259" s="148">
        <f t="shared" si="13"/>
        <v>0</v>
      </c>
      <c r="AR259" s="149" t="s">
        <v>120</v>
      </c>
      <c r="AT259" s="149" t="s">
        <v>311</v>
      </c>
      <c r="AU259" s="149" t="s">
        <v>88</v>
      </c>
      <c r="AY259" s="17" t="s">
        <v>309</v>
      </c>
      <c r="BE259" s="150">
        <f t="shared" si="14"/>
        <v>0</v>
      </c>
      <c r="BF259" s="150">
        <f t="shared" si="15"/>
        <v>0</v>
      </c>
      <c r="BG259" s="150">
        <f t="shared" si="16"/>
        <v>0</v>
      </c>
      <c r="BH259" s="150">
        <f t="shared" si="17"/>
        <v>0</v>
      </c>
      <c r="BI259" s="150">
        <f t="shared" si="18"/>
        <v>0</v>
      </c>
      <c r="BJ259" s="17" t="s">
        <v>88</v>
      </c>
      <c r="BK259" s="150">
        <f t="shared" si="19"/>
        <v>0</v>
      </c>
      <c r="BL259" s="17" t="s">
        <v>120</v>
      </c>
      <c r="BM259" s="149" t="s">
        <v>1385</v>
      </c>
    </row>
    <row r="260" spans="2:65" s="1" customFormat="1" ht="24.2" customHeight="1" x14ac:dyDescent="0.2">
      <c r="B260" s="137"/>
      <c r="C260" s="138" t="s">
        <v>1011</v>
      </c>
      <c r="D260" s="138" t="s">
        <v>311</v>
      </c>
      <c r="E260" s="139" t="s">
        <v>10556</v>
      </c>
      <c r="F260" s="140" t="s">
        <v>10557</v>
      </c>
      <c r="G260" s="141" t="s">
        <v>314</v>
      </c>
      <c r="H260" s="142">
        <v>6</v>
      </c>
      <c r="I260" s="143"/>
      <c r="J260" s="144">
        <f t="shared" si="10"/>
        <v>0</v>
      </c>
      <c r="K260" s="140" t="s">
        <v>4371</v>
      </c>
      <c r="L260" s="33"/>
      <c r="M260" s="145" t="s">
        <v>1</v>
      </c>
      <c r="N260" s="146" t="s">
        <v>46</v>
      </c>
      <c r="P260" s="147">
        <f t="shared" si="11"/>
        <v>0</v>
      </c>
      <c r="Q260" s="147">
        <v>0</v>
      </c>
      <c r="R260" s="147">
        <f t="shared" si="12"/>
        <v>0</v>
      </c>
      <c r="S260" s="147">
        <v>0</v>
      </c>
      <c r="T260" s="148">
        <f t="shared" si="13"/>
        <v>0</v>
      </c>
      <c r="AR260" s="149" t="s">
        <v>120</v>
      </c>
      <c r="AT260" s="149" t="s">
        <v>311</v>
      </c>
      <c r="AU260" s="149" t="s">
        <v>88</v>
      </c>
      <c r="AY260" s="17" t="s">
        <v>309</v>
      </c>
      <c r="BE260" s="150">
        <f t="shared" si="14"/>
        <v>0</v>
      </c>
      <c r="BF260" s="150">
        <f t="shared" si="15"/>
        <v>0</v>
      </c>
      <c r="BG260" s="150">
        <f t="shared" si="16"/>
        <v>0</v>
      </c>
      <c r="BH260" s="150">
        <f t="shared" si="17"/>
        <v>0</v>
      </c>
      <c r="BI260" s="150">
        <f t="shared" si="18"/>
        <v>0</v>
      </c>
      <c r="BJ260" s="17" t="s">
        <v>88</v>
      </c>
      <c r="BK260" s="150">
        <f t="shared" si="19"/>
        <v>0</v>
      </c>
      <c r="BL260" s="17" t="s">
        <v>120</v>
      </c>
      <c r="BM260" s="149" t="s">
        <v>1394</v>
      </c>
    </row>
    <row r="261" spans="2:65" s="1" customFormat="1" ht="24.2" customHeight="1" x14ac:dyDescent="0.2">
      <c r="B261" s="137"/>
      <c r="C261" s="138" t="s">
        <v>494</v>
      </c>
      <c r="D261" s="138" t="s">
        <v>311</v>
      </c>
      <c r="E261" s="139" t="s">
        <v>10558</v>
      </c>
      <c r="F261" s="140" t="s">
        <v>10559</v>
      </c>
      <c r="G261" s="141" t="s">
        <v>314</v>
      </c>
      <c r="H261" s="142">
        <v>6</v>
      </c>
      <c r="I261" s="143"/>
      <c r="J261" s="144">
        <f t="shared" si="10"/>
        <v>0</v>
      </c>
      <c r="K261" s="140" t="s">
        <v>4371</v>
      </c>
      <c r="L261" s="33"/>
      <c r="M261" s="145" t="s">
        <v>1</v>
      </c>
      <c r="N261" s="146" t="s">
        <v>46</v>
      </c>
      <c r="P261" s="147">
        <f t="shared" si="11"/>
        <v>0</v>
      </c>
      <c r="Q261" s="147">
        <v>0</v>
      </c>
      <c r="R261" s="147">
        <f t="shared" si="12"/>
        <v>0</v>
      </c>
      <c r="S261" s="147">
        <v>0</v>
      </c>
      <c r="T261" s="148">
        <f t="shared" si="13"/>
        <v>0</v>
      </c>
      <c r="AR261" s="149" t="s">
        <v>120</v>
      </c>
      <c r="AT261" s="149" t="s">
        <v>311</v>
      </c>
      <c r="AU261" s="149" t="s">
        <v>88</v>
      </c>
      <c r="AY261" s="17" t="s">
        <v>309</v>
      </c>
      <c r="BE261" s="150">
        <f t="shared" si="14"/>
        <v>0</v>
      </c>
      <c r="BF261" s="150">
        <f t="shared" si="15"/>
        <v>0</v>
      </c>
      <c r="BG261" s="150">
        <f t="shared" si="16"/>
        <v>0</v>
      </c>
      <c r="BH261" s="150">
        <f t="shared" si="17"/>
        <v>0</v>
      </c>
      <c r="BI261" s="150">
        <f t="shared" si="18"/>
        <v>0</v>
      </c>
      <c r="BJ261" s="17" t="s">
        <v>88</v>
      </c>
      <c r="BK261" s="150">
        <f t="shared" si="19"/>
        <v>0</v>
      </c>
      <c r="BL261" s="17" t="s">
        <v>120</v>
      </c>
      <c r="BM261" s="149" t="s">
        <v>1398</v>
      </c>
    </row>
    <row r="262" spans="2:65" s="1" customFormat="1" ht="24.2" customHeight="1" x14ac:dyDescent="0.2">
      <c r="B262" s="137"/>
      <c r="C262" s="138" t="s">
        <v>1020</v>
      </c>
      <c r="D262" s="138" t="s">
        <v>311</v>
      </c>
      <c r="E262" s="139" t="s">
        <v>10560</v>
      </c>
      <c r="F262" s="140" t="s">
        <v>10561</v>
      </c>
      <c r="G262" s="141" t="s">
        <v>314</v>
      </c>
      <c r="H262" s="142">
        <v>6</v>
      </c>
      <c r="I262" s="143"/>
      <c r="J262" s="144">
        <f t="shared" si="10"/>
        <v>0</v>
      </c>
      <c r="K262" s="140" t="s">
        <v>4371</v>
      </c>
      <c r="L262" s="33"/>
      <c r="M262" s="145" t="s">
        <v>1</v>
      </c>
      <c r="N262" s="146" t="s">
        <v>46</v>
      </c>
      <c r="P262" s="147">
        <f t="shared" si="11"/>
        <v>0</v>
      </c>
      <c r="Q262" s="147">
        <v>0</v>
      </c>
      <c r="R262" s="147">
        <f t="shared" si="12"/>
        <v>0</v>
      </c>
      <c r="S262" s="147">
        <v>0</v>
      </c>
      <c r="T262" s="148">
        <f t="shared" si="13"/>
        <v>0</v>
      </c>
      <c r="AR262" s="149" t="s">
        <v>120</v>
      </c>
      <c r="AT262" s="149" t="s">
        <v>311</v>
      </c>
      <c r="AU262" s="149" t="s">
        <v>88</v>
      </c>
      <c r="AY262" s="17" t="s">
        <v>309</v>
      </c>
      <c r="BE262" s="150">
        <f t="shared" si="14"/>
        <v>0</v>
      </c>
      <c r="BF262" s="150">
        <f t="shared" si="15"/>
        <v>0</v>
      </c>
      <c r="BG262" s="150">
        <f t="shared" si="16"/>
        <v>0</v>
      </c>
      <c r="BH262" s="150">
        <f t="shared" si="17"/>
        <v>0</v>
      </c>
      <c r="BI262" s="150">
        <f t="shared" si="18"/>
        <v>0</v>
      </c>
      <c r="BJ262" s="17" t="s">
        <v>88</v>
      </c>
      <c r="BK262" s="150">
        <f t="shared" si="19"/>
        <v>0</v>
      </c>
      <c r="BL262" s="17" t="s">
        <v>120</v>
      </c>
      <c r="BM262" s="149" t="s">
        <v>1409</v>
      </c>
    </row>
    <row r="263" spans="2:65" s="1" customFormat="1" ht="16.5" customHeight="1" x14ac:dyDescent="0.2">
      <c r="B263" s="137"/>
      <c r="C263" s="138" t="s">
        <v>501</v>
      </c>
      <c r="D263" s="138" t="s">
        <v>311</v>
      </c>
      <c r="E263" s="139" t="s">
        <v>10562</v>
      </c>
      <c r="F263" s="140" t="s">
        <v>10533</v>
      </c>
      <c r="G263" s="141" t="s">
        <v>314</v>
      </c>
      <c r="H263" s="142">
        <v>6</v>
      </c>
      <c r="I263" s="143"/>
      <c r="J263" s="144">
        <f t="shared" si="10"/>
        <v>0</v>
      </c>
      <c r="K263" s="140" t="s">
        <v>4371</v>
      </c>
      <c r="L263" s="33"/>
      <c r="M263" s="145" t="s">
        <v>1</v>
      </c>
      <c r="N263" s="146" t="s">
        <v>46</v>
      </c>
      <c r="P263" s="147">
        <f t="shared" si="11"/>
        <v>0</v>
      </c>
      <c r="Q263" s="147">
        <v>0</v>
      </c>
      <c r="R263" s="147">
        <f t="shared" si="12"/>
        <v>0</v>
      </c>
      <c r="S263" s="147">
        <v>0</v>
      </c>
      <c r="T263" s="148">
        <f t="shared" si="13"/>
        <v>0</v>
      </c>
      <c r="AR263" s="149" t="s">
        <v>120</v>
      </c>
      <c r="AT263" s="149" t="s">
        <v>311</v>
      </c>
      <c r="AU263" s="149" t="s">
        <v>88</v>
      </c>
      <c r="AY263" s="17" t="s">
        <v>309</v>
      </c>
      <c r="BE263" s="150">
        <f t="shared" si="14"/>
        <v>0</v>
      </c>
      <c r="BF263" s="150">
        <f t="shared" si="15"/>
        <v>0</v>
      </c>
      <c r="BG263" s="150">
        <f t="shared" si="16"/>
        <v>0</v>
      </c>
      <c r="BH263" s="150">
        <f t="shared" si="17"/>
        <v>0</v>
      </c>
      <c r="BI263" s="150">
        <f t="shared" si="18"/>
        <v>0</v>
      </c>
      <c r="BJ263" s="17" t="s">
        <v>88</v>
      </c>
      <c r="BK263" s="150">
        <f t="shared" si="19"/>
        <v>0</v>
      </c>
      <c r="BL263" s="17" t="s">
        <v>120</v>
      </c>
      <c r="BM263" s="149" t="s">
        <v>1419</v>
      </c>
    </row>
    <row r="264" spans="2:65" s="1" customFormat="1" ht="16.5" customHeight="1" x14ac:dyDescent="0.2">
      <c r="B264" s="137"/>
      <c r="C264" s="138" t="s">
        <v>1031</v>
      </c>
      <c r="D264" s="138" t="s">
        <v>311</v>
      </c>
      <c r="E264" s="139" t="s">
        <v>10563</v>
      </c>
      <c r="F264" s="140" t="s">
        <v>10564</v>
      </c>
      <c r="G264" s="141" t="s">
        <v>314</v>
      </c>
      <c r="H264" s="142">
        <v>2</v>
      </c>
      <c r="I264" s="143"/>
      <c r="J264" s="144">
        <f t="shared" si="10"/>
        <v>0</v>
      </c>
      <c r="K264" s="140" t="s">
        <v>4418</v>
      </c>
      <c r="L264" s="33"/>
      <c r="M264" s="145" t="s">
        <v>1</v>
      </c>
      <c r="N264" s="146" t="s">
        <v>46</v>
      </c>
      <c r="P264" s="147">
        <f t="shared" si="11"/>
        <v>0</v>
      </c>
      <c r="Q264" s="147">
        <v>0</v>
      </c>
      <c r="R264" s="147">
        <f t="shared" si="12"/>
        <v>0</v>
      </c>
      <c r="S264" s="147">
        <v>0</v>
      </c>
      <c r="T264" s="148">
        <f t="shared" si="13"/>
        <v>0</v>
      </c>
      <c r="AR264" s="149" t="s">
        <v>120</v>
      </c>
      <c r="AT264" s="149" t="s">
        <v>311</v>
      </c>
      <c r="AU264" s="149" t="s">
        <v>88</v>
      </c>
      <c r="AY264" s="17" t="s">
        <v>309</v>
      </c>
      <c r="BE264" s="150">
        <f t="shared" si="14"/>
        <v>0</v>
      </c>
      <c r="BF264" s="150">
        <f t="shared" si="15"/>
        <v>0</v>
      </c>
      <c r="BG264" s="150">
        <f t="shared" si="16"/>
        <v>0</v>
      </c>
      <c r="BH264" s="150">
        <f t="shared" si="17"/>
        <v>0</v>
      </c>
      <c r="BI264" s="150">
        <f t="shared" si="18"/>
        <v>0</v>
      </c>
      <c r="BJ264" s="17" t="s">
        <v>88</v>
      </c>
      <c r="BK264" s="150">
        <f t="shared" si="19"/>
        <v>0</v>
      </c>
      <c r="BL264" s="17" t="s">
        <v>120</v>
      </c>
      <c r="BM264" s="149" t="s">
        <v>1430</v>
      </c>
    </row>
    <row r="265" spans="2:65" s="1" customFormat="1" ht="16.5" customHeight="1" x14ac:dyDescent="0.2">
      <c r="B265" s="137"/>
      <c r="C265" s="138" t="s">
        <v>506</v>
      </c>
      <c r="D265" s="138" t="s">
        <v>311</v>
      </c>
      <c r="E265" s="139" t="s">
        <v>10565</v>
      </c>
      <c r="F265" s="140" t="s">
        <v>10566</v>
      </c>
      <c r="G265" s="141" t="s">
        <v>314</v>
      </c>
      <c r="H265" s="142">
        <v>2</v>
      </c>
      <c r="I265" s="143"/>
      <c r="J265" s="144">
        <f t="shared" si="10"/>
        <v>0</v>
      </c>
      <c r="K265" s="140" t="s">
        <v>4418</v>
      </c>
      <c r="L265" s="33"/>
      <c r="M265" s="145" t="s">
        <v>1</v>
      </c>
      <c r="N265" s="146" t="s">
        <v>46</v>
      </c>
      <c r="P265" s="147">
        <f t="shared" si="11"/>
        <v>0</v>
      </c>
      <c r="Q265" s="147">
        <v>0</v>
      </c>
      <c r="R265" s="147">
        <f t="shared" si="12"/>
        <v>0</v>
      </c>
      <c r="S265" s="147">
        <v>0</v>
      </c>
      <c r="T265" s="148">
        <f t="shared" si="13"/>
        <v>0</v>
      </c>
      <c r="AR265" s="149" t="s">
        <v>120</v>
      </c>
      <c r="AT265" s="149" t="s">
        <v>311</v>
      </c>
      <c r="AU265" s="149" t="s">
        <v>88</v>
      </c>
      <c r="AY265" s="17" t="s">
        <v>309</v>
      </c>
      <c r="BE265" s="150">
        <f t="shared" si="14"/>
        <v>0</v>
      </c>
      <c r="BF265" s="150">
        <f t="shared" si="15"/>
        <v>0</v>
      </c>
      <c r="BG265" s="150">
        <f t="shared" si="16"/>
        <v>0</v>
      </c>
      <c r="BH265" s="150">
        <f t="shared" si="17"/>
        <v>0</v>
      </c>
      <c r="BI265" s="150">
        <f t="shared" si="18"/>
        <v>0</v>
      </c>
      <c r="BJ265" s="17" t="s">
        <v>88</v>
      </c>
      <c r="BK265" s="150">
        <f t="shared" si="19"/>
        <v>0</v>
      </c>
      <c r="BL265" s="17" t="s">
        <v>120</v>
      </c>
      <c r="BM265" s="149" t="s">
        <v>1440</v>
      </c>
    </row>
    <row r="266" spans="2:65" s="1" customFormat="1" ht="16.5" customHeight="1" x14ac:dyDescent="0.2">
      <c r="B266" s="137"/>
      <c r="C266" s="138" t="s">
        <v>1047</v>
      </c>
      <c r="D266" s="138" t="s">
        <v>311</v>
      </c>
      <c r="E266" s="139" t="s">
        <v>10567</v>
      </c>
      <c r="F266" s="140" t="s">
        <v>10568</v>
      </c>
      <c r="G266" s="141" t="s">
        <v>360</v>
      </c>
      <c r="H266" s="142">
        <v>21</v>
      </c>
      <c r="I266" s="143"/>
      <c r="J266" s="144">
        <f t="shared" si="10"/>
        <v>0</v>
      </c>
      <c r="K266" s="140" t="s">
        <v>4418</v>
      </c>
      <c r="L266" s="33"/>
      <c r="M266" s="145" t="s">
        <v>1</v>
      </c>
      <c r="N266" s="146" t="s">
        <v>46</v>
      </c>
      <c r="P266" s="147">
        <f t="shared" si="11"/>
        <v>0</v>
      </c>
      <c r="Q266" s="147">
        <v>0</v>
      </c>
      <c r="R266" s="147">
        <f t="shared" si="12"/>
        <v>0</v>
      </c>
      <c r="S266" s="147">
        <v>0</v>
      </c>
      <c r="T266" s="148">
        <f t="shared" si="13"/>
        <v>0</v>
      </c>
      <c r="AR266" s="149" t="s">
        <v>120</v>
      </c>
      <c r="AT266" s="149" t="s">
        <v>311</v>
      </c>
      <c r="AU266" s="149" t="s">
        <v>88</v>
      </c>
      <c r="AY266" s="17" t="s">
        <v>309</v>
      </c>
      <c r="BE266" s="150">
        <f t="shared" si="14"/>
        <v>0</v>
      </c>
      <c r="BF266" s="150">
        <f t="shared" si="15"/>
        <v>0</v>
      </c>
      <c r="BG266" s="150">
        <f t="shared" si="16"/>
        <v>0</v>
      </c>
      <c r="BH266" s="150">
        <f t="shared" si="17"/>
        <v>0</v>
      </c>
      <c r="BI266" s="150">
        <f t="shared" si="18"/>
        <v>0</v>
      </c>
      <c r="BJ266" s="17" t="s">
        <v>88</v>
      </c>
      <c r="BK266" s="150">
        <f t="shared" si="19"/>
        <v>0</v>
      </c>
      <c r="BL266" s="17" t="s">
        <v>120</v>
      </c>
      <c r="BM266" s="149" t="s">
        <v>1450</v>
      </c>
    </row>
    <row r="267" spans="2:65" s="1" customFormat="1" ht="19.5" x14ac:dyDescent="0.2">
      <c r="B267" s="33"/>
      <c r="D267" s="155" t="s">
        <v>318</v>
      </c>
      <c r="F267" s="156" t="s">
        <v>10569</v>
      </c>
      <c r="I267" s="153"/>
      <c r="L267" s="33"/>
      <c r="M267" s="154"/>
      <c r="T267" s="57"/>
      <c r="AT267" s="17" t="s">
        <v>318</v>
      </c>
      <c r="AU267" s="17" t="s">
        <v>88</v>
      </c>
    </row>
    <row r="268" spans="2:65" s="11" customFormat="1" ht="25.9" customHeight="1" x14ac:dyDescent="0.2">
      <c r="B268" s="125"/>
      <c r="D268" s="126" t="s">
        <v>80</v>
      </c>
      <c r="E268" s="127" t="s">
        <v>1121</v>
      </c>
      <c r="F268" s="127" t="s">
        <v>10570</v>
      </c>
      <c r="I268" s="128"/>
      <c r="J268" s="129">
        <f>BK268</f>
        <v>0</v>
      </c>
      <c r="L268" s="125"/>
      <c r="M268" s="130"/>
      <c r="P268" s="131">
        <f>P269</f>
        <v>0</v>
      </c>
      <c r="R268" s="131">
        <f>R269</f>
        <v>0</v>
      </c>
      <c r="T268" s="132">
        <f>T269</f>
        <v>0</v>
      </c>
      <c r="AR268" s="126" t="s">
        <v>88</v>
      </c>
      <c r="AT268" s="133" t="s">
        <v>80</v>
      </c>
      <c r="AU268" s="133" t="s">
        <v>81</v>
      </c>
      <c r="AY268" s="126" t="s">
        <v>309</v>
      </c>
      <c r="BK268" s="134">
        <f>BK269</f>
        <v>0</v>
      </c>
    </row>
    <row r="269" spans="2:65" s="1" customFormat="1" ht="16.5" customHeight="1" x14ac:dyDescent="0.2">
      <c r="B269" s="137"/>
      <c r="C269" s="138" t="s">
        <v>513</v>
      </c>
      <c r="D269" s="138" t="s">
        <v>311</v>
      </c>
      <c r="E269" s="139" t="s">
        <v>10571</v>
      </c>
      <c r="F269" s="140" t="s">
        <v>10572</v>
      </c>
      <c r="G269" s="141" t="s">
        <v>434</v>
      </c>
      <c r="H269" s="142">
        <v>8</v>
      </c>
      <c r="I269" s="143"/>
      <c r="J269" s="144">
        <f>ROUND(I269*H269,2)</f>
        <v>0</v>
      </c>
      <c r="K269" s="140" t="s">
        <v>4371</v>
      </c>
      <c r="L269" s="33"/>
      <c r="M269" s="145" t="s">
        <v>1</v>
      </c>
      <c r="N269" s="146" t="s">
        <v>46</v>
      </c>
      <c r="P269" s="147">
        <f>O269*H269</f>
        <v>0</v>
      </c>
      <c r="Q269" s="147">
        <v>0</v>
      </c>
      <c r="R269" s="147">
        <f>Q269*H269</f>
        <v>0</v>
      </c>
      <c r="S269" s="147">
        <v>0</v>
      </c>
      <c r="T269" s="148">
        <f>S269*H269</f>
        <v>0</v>
      </c>
      <c r="AR269" s="149" t="s">
        <v>120</v>
      </c>
      <c r="AT269" s="149" t="s">
        <v>311</v>
      </c>
      <c r="AU269" s="149" t="s">
        <v>88</v>
      </c>
      <c r="AY269" s="17" t="s">
        <v>309</v>
      </c>
      <c r="BE269" s="150">
        <f>IF(N269="základní",J269,0)</f>
        <v>0</v>
      </c>
      <c r="BF269" s="150">
        <f>IF(N269="snížená",J269,0)</f>
        <v>0</v>
      </c>
      <c r="BG269" s="150">
        <f>IF(N269="zákl. přenesená",J269,0)</f>
        <v>0</v>
      </c>
      <c r="BH269" s="150">
        <f>IF(N269="sníž. přenesená",J269,0)</f>
        <v>0</v>
      </c>
      <c r="BI269" s="150">
        <f>IF(N269="nulová",J269,0)</f>
        <v>0</v>
      </c>
      <c r="BJ269" s="17" t="s">
        <v>88</v>
      </c>
      <c r="BK269" s="150">
        <f>ROUND(I269*H269,2)</f>
        <v>0</v>
      </c>
      <c r="BL269" s="17" t="s">
        <v>120</v>
      </c>
      <c r="BM269" s="149" t="s">
        <v>1465</v>
      </c>
    </row>
    <row r="270" spans="2:65" s="11" customFormat="1" ht="25.9" customHeight="1" x14ac:dyDescent="0.2">
      <c r="B270" s="125"/>
      <c r="D270" s="126" t="s">
        <v>80</v>
      </c>
      <c r="E270" s="127" t="s">
        <v>1152</v>
      </c>
      <c r="F270" s="127" t="s">
        <v>4428</v>
      </c>
      <c r="I270" s="128"/>
      <c r="J270" s="129">
        <f>BK270</f>
        <v>0</v>
      </c>
      <c r="L270" s="125"/>
      <c r="M270" s="130"/>
      <c r="P270" s="131">
        <f>SUM(P271:P272)</f>
        <v>0</v>
      </c>
      <c r="R270" s="131">
        <f>SUM(R271:R272)</f>
        <v>0</v>
      </c>
      <c r="T270" s="132">
        <f>SUM(T271:T272)</f>
        <v>0</v>
      </c>
      <c r="AR270" s="126" t="s">
        <v>88</v>
      </c>
      <c r="AT270" s="133" t="s">
        <v>80</v>
      </c>
      <c r="AU270" s="133" t="s">
        <v>81</v>
      </c>
      <c r="AY270" s="126" t="s">
        <v>309</v>
      </c>
      <c r="BK270" s="134">
        <f>SUM(BK271:BK272)</f>
        <v>0</v>
      </c>
    </row>
    <row r="271" spans="2:65" s="1" customFormat="1" ht="16.5" customHeight="1" x14ac:dyDescent="0.2">
      <c r="B271" s="137"/>
      <c r="C271" s="138" t="s">
        <v>1058</v>
      </c>
      <c r="D271" s="138" t="s">
        <v>311</v>
      </c>
      <c r="E271" s="139" t="s">
        <v>4429</v>
      </c>
      <c r="F271" s="140" t="s">
        <v>4430</v>
      </c>
      <c r="G271" s="141" t="s">
        <v>391</v>
      </c>
      <c r="H271" s="142">
        <v>371.43</v>
      </c>
      <c r="I271" s="143"/>
      <c r="J271" s="144">
        <f>ROUND(I271*H271,2)</f>
        <v>0</v>
      </c>
      <c r="K271" s="140" t="s">
        <v>4371</v>
      </c>
      <c r="L271" s="33"/>
      <c r="M271" s="145" t="s">
        <v>1</v>
      </c>
      <c r="N271" s="146" t="s">
        <v>46</v>
      </c>
      <c r="P271" s="147">
        <f>O271*H271</f>
        <v>0</v>
      </c>
      <c r="Q271" s="147">
        <v>0</v>
      </c>
      <c r="R271" s="147">
        <f>Q271*H271</f>
        <v>0</v>
      </c>
      <c r="S271" s="147">
        <v>0</v>
      </c>
      <c r="T271" s="148">
        <f>S271*H271</f>
        <v>0</v>
      </c>
      <c r="AR271" s="149" t="s">
        <v>120</v>
      </c>
      <c r="AT271" s="149" t="s">
        <v>311</v>
      </c>
      <c r="AU271" s="149" t="s">
        <v>88</v>
      </c>
      <c r="AY271" s="17" t="s">
        <v>309</v>
      </c>
      <c r="BE271" s="150">
        <f>IF(N271="základní",J271,0)</f>
        <v>0</v>
      </c>
      <c r="BF271" s="150">
        <f>IF(N271="snížená",J271,0)</f>
        <v>0</v>
      </c>
      <c r="BG271" s="150">
        <f>IF(N271="zákl. přenesená",J271,0)</f>
        <v>0</v>
      </c>
      <c r="BH271" s="150">
        <f>IF(N271="sníž. přenesená",J271,0)</f>
        <v>0</v>
      </c>
      <c r="BI271" s="150">
        <f>IF(N271="nulová",J271,0)</f>
        <v>0</v>
      </c>
      <c r="BJ271" s="17" t="s">
        <v>88</v>
      </c>
      <c r="BK271" s="150">
        <f>ROUND(I271*H271,2)</f>
        <v>0</v>
      </c>
      <c r="BL271" s="17" t="s">
        <v>120</v>
      </c>
      <c r="BM271" s="149" t="s">
        <v>1477</v>
      </c>
    </row>
    <row r="272" spans="2:65" s="1" customFormat="1" ht="19.5" x14ac:dyDescent="0.2">
      <c r="B272" s="33"/>
      <c r="D272" s="155" t="s">
        <v>318</v>
      </c>
      <c r="F272" s="156" t="s">
        <v>10573</v>
      </c>
      <c r="I272" s="153"/>
      <c r="L272" s="33"/>
      <c r="M272" s="154"/>
      <c r="T272" s="57"/>
      <c r="AT272" s="17" t="s">
        <v>318</v>
      </c>
      <c r="AU272" s="17" t="s">
        <v>88</v>
      </c>
    </row>
    <row r="273" spans="2:65" s="11" customFormat="1" ht="25.9" customHeight="1" x14ac:dyDescent="0.2">
      <c r="B273" s="125"/>
      <c r="D273" s="126" t="s">
        <v>80</v>
      </c>
      <c r="E273" s="127" t="s">
        <v>5051</v>
      </c>
      <c r="F273" s="127" t="s">
        <v>5052</v>
      </c>
      <c r="I273" s="128"/>
      <c r="J273" s="129">
        <f>BK273</f>
        <v>0</v>
      </c>
      <c r="L273" s="125"/>
      <c r="M273" s="130"/>
      <c r="P273" s="131">
        <f>SUM(P274:P280)</f>
        <v>0</v>
      </c>
      <c r="R273" s="131">
        <f>SUM(R274:R280)</f>
        <v>0</v>
      </c>
      <c r="T273" s="132">
        <f>SUM(T274:T280)</f>
        <v>0</v>
      </c>
      <c r="AR273" s="126" t="s">
        <v>88</v>
      </c>
      <c r="AT273" s="133" t="s">
        <v>80</v>
      </c>
      <c r="AU273" s="133" t="s">
        <v>81</v>
      </c>
      <c r="AY273" s="126" t="s">
        <v>309</v>
      </c>
      <c r="BK273" s="134">
        <f>SUM(BK274:BK280)</f>
        <v>0</v>
      </c>
    </row>
    <row r="274" spans="2:65" s="1" customFormat="1" ht="16.5" customHeight="1" x14ac:dyDescent="0.2">
      <c r="B274" s="137"/>
      <c r="C274" s="138" t="s">
        <v>519</v>
      </c>
      <c r="D274" s="138" t="s">
        <v>311</v>
      </c>
      <c r="E274" s="139" t="s">
        <v>10574</v>
      </c>
      <c r="F274" s="140" t="s">
        <v>10575</v>
      </c>
      <c r="G274" s="141" t="s">
        <v>434</v>
      </c>
      <c r="H274" s="142">
        <v>135</v>
      </c>
      <c r="I274" s="143"/>
      <c r="J274" s="144">
        <f>ROUND(I274*H274,2)</f>
        <v>0</v>
      </c>
      <c r="K274" s="140" t="s">
        <v>4371</v>
      </c>
      <c r="L274" s="33"/>
      <c r="M274" s="145" t="s">
        <v>1</v>
      </c>
      <c r="N274" s="146" t="s">
        <v>46</v>
      </c>
      <c r="P274" s="147">
        <f>O274*H274</f>
        <v>0</v>
      </c>
      <c r="Q274" s="147">
        <v>0</v>
      </c>
      <c r="R274" s="147">
        <f>Q274*H274</f>
        <v>0</v>
      </c>
      <c r="S274" s="147">
        <v>0</v>
      </c>
      <c r="T274" s="148">
        <f>S274*H274</f>
        <v>0</v>
      </c>
      <c r="AR274" s="149" t="s">
        <v>120</v>
      </c>
      <c r="AT274" s="149" t="s">
        <v>311</v>
      </c>
      <c r="AU274" s="149" t="s">
        <v>88</v>
      </c>
      <c r="AY274" s="17" t="s">
        <v>309</v>
      </c>
      <c r="BE274" s="150">
        <f>IF(N274="základní",J274,0)</f>
        <v>0</v>
      </c>
      <c r="BF274" s="150">
        <f>IF(N274="snížená",J274,0)</f>
        <v>0</v>
      </c>
      <c r="BG274" s="150">
        <f>IF(N274="zákl. přenesená",J274,0)</f>
        <v>0</v>
      </c>
      <c r="BH274" s="150">
        <f>IF(N274="sníž. přenesená",J274,0)</f>
        <v>0</v>
      </c>
      <c r="BI274" s="150">
        <f>IF(N274="nulová",J274,0)</f>
        <v>0</v>
      </c>
      <c r="BJ274" s="17" t="s">
        <v>88</v>
      </c>
      <c r="BK274" s="150">
        <f>ROUND(I274*H274,2)</f>
        <v>0</v>
      </c>
      <c r="BL274" s="17" t="s">
        <v>120</v>
      </c>
      <c r="BM274" s="149" t="s">
        <v>1489</v>
      </c>
    </row>
    <row r="275" spans="2:65" s="1" customFormat="1" ht="19.5" x14ac:dyDescent="0.2">
      <c r="B275" s="33"/>
      <c r="D275" s="155" t="s">
        <v>318</v>
      </c>
      <c r="F275" s="156" t="s">
        <v>10576</v>
      </c>
      <c r="I275" s="153"/>
      <c r="L275" s="33"/>
      <c r="M275" s="154"/>
      <c r="T275" s="57"/>
      <c r="AT275" s="17" t="s">
        <v>318</v>
      </c>
      <c r="AU275" s="17" t="s">
        <v>88</v>
      </c>
    </row>
    <row r="276" spans="2:65" s="1" customFormat="1" ht="16.5" customHeight="1" x14ac:dyDescent="0.2">
      <c r="B276" s="137"/>
      <c r="C276" s="138" t="s">
        <v>1067</v>
      </c>
      <c r="D276" s="138" t="s">
        <v>311</v>
      </c>
      <c r="E276" s="139" t="s">
        <v>10577</v>
      </c>
      <c r="F276" s="140" t="s">
        <v>10578</v>
      </c>
      <c r="G276" s="141" t="s">
        <v>314</v>
      </c>
      <c r="H276" s="142">
        <v>1</v>
      </c>
      <c r="I276" s="143"/>
      <c r="J276" s="144">
        <f>ROUND(I276*H276,2)</f>
        <v>0</v>
      </c>
      <c r="K276" s="140" t="s">
        <v>4418</v>
      </c>
      <c r="L276" s="33"/>
      <c r="M276" s="145" t="s">
        <v>1</v>
      </c>
      <c r="N276" s="146" t="s">
        <v>46</v>
      </c>
      <c r="P276" s="147">
        <f>O276*H276</f>
        <v>0</v>
      </c>
      <c r="Q276" s="147">
        <v>0</v>
      </c>
      <c r="R276" s="147">
        <f>Q276*H276</f>
        <v>0</v>
      </c>
      <c r="S276" s="147">
        <v>0</v>
      </c>
      <c r="T276" s="148">
        <f>S276*H276</f>
        <v>0</v>
      </c>
      <c r="AR276" s="149" t="s">
        <v>120</v>
      </c>
      <c r="AT276" s="149" t="s">
        <v>311</v>
      </c>
      <c r="AU276" s="149" t="s">
        <v>88</v>
      </c>
      <c r="AY276" s="17" t="s">
        <v>309</v>
      </c>
      <c r="BE276" s="150">
        <f>IF(N276="základní",J276,0)</f>
        <v>0</v>
      </c>
      <c r="BF276" s="150">
        <f>IF(N276="snížená",J276,0)</f>
        <v>0</v>
      </c>
      <c r="BG276" s="150">
        <f>IF(N276="zákl. přenesená",J276,0)</f>
        <v>0</v>
      </c>
      <c r="BH276" s="150">
        <f>IF(N276="sníž. přenesená",J276,0)</f>
        <v>0</v>
      </c>
      <c r="BI276" s="150">
        <f>IF(N276="nulová",J276,0)</f>
        <v>0</v>
      </c>
      <c r="BJ276" s="17" t="s">
        <v>88</v>
      </c>
      <c r="BK276" s="150">
        <f>ROUND(I276*H276,2)</f>
        <v>0</v>
      </c>
      <c r="BL276" s="17" t="s">
        <v>120</v>
      </c>
      <c r="BM276" s="149" t="s">
        <v>1500</v>
      </c>
    </row>
    <row r="277" spans="2:65" s="1" customFormat="1" ht="16.5" customHeight="1" x14ac:dyDescent="0.2">
      <c r="B277" s="137"/>
      <c r="C277" s="138" t="s">
        <v>521</v>
      </c>
      <c r="D277" s="138" t="s">
        <v>311</v>
      </c>
      <c r="E277" s="139" t="s">
        <v>10579</v>
      </c>
      <c r="F277" s="140" t="s">
        <v>10580</v>
      </c>
      <c r="G277" s="141" t="s">
        <v>434</v>
      </c>
      <c r="H277" s="142">
        <v>147</v>
      </c>
      <c r="I277" s="143"/>
      <c r="J277" s="144">
        <f>ROUND(I277*H277,2)</f>
        <v>0</v>
      </c>
      <c r="K277" s="140" t="s">
        <v>4371</v>
      </c>
      <c r="L277" s="33"/>
      <c r="M277" s="145" t="s">
        <v>1</v>
      </c>
      <c r="N277" s="146" t="s">
        <v>46</v>
      </c>
      <c r="P277" s="147">
        <f>O277*H277</f>
        <v>0</v>
      </c>
      <c r="Q277" s="147">
        <v>0</v>
      </c>
      <c r="R277" s="147">
        <f>Q277*H277</f>
        <v>0</v>
      </c>
      <c r="S277" s="147">
        <v>0</v>
      </c>
      <c r="T277" s="148">
        <f>S277*H277</f>
        <v>0</v>
      </c>
      <c r="AR277" s="149" t="s">
        <v>120</v>
      </c>
      <c r="AT277" s="149" t="s">
        <v>311</v>
      </c>
      <c r="AU277" s="149" t="s">
        <v>88</v>
      </c>
      <c r="AY277" s="17" t="s">
        <v>309</v>
      </c>
      <c r="BE277" s="150">
        <f>IF(N277="základní",J277,0)</f>
        <v>0</v>
      </c>
      <c r="BF277" s="150">
        <f>IF(N277="snížená",J277,0)</f>
        <v>0</v>
      </c>
      <c r="BG277" s="150">
        <f>IF(N277="zákl. přenesená",J277,0)</f>
        <v>0</v>
      </c>
      <c r="BH277" s="150">
        <f>IF(N277="sníž. přenesená",J277,0)</f>
        <v>0</v>
      </c>
      <c r="BI277" s="150">
        <f>IF(N277="nulová",J277,0)</f>
        <v>0</v>
      </c>
      <c r="BJ277" s="17" t="s">
        <v>88</v>
      </c>
      <c r="BK277" s="150">
        <f>ROUND(I277*H277,2)</f>
        <v>0</v>
      </c>
      <c r="BL277" s="17" t="s">
        <v>120</v>
      </c>
      <c r="BM277" s="149" t="s">
        <v>1512</v>
      </c>
    </row>
    <row r="278" spans="2:65" s="1" customFormat="1" ht="29.25" x14ac:dyDescent="0.2">
      <c r="B278" s="33"/>
      <c r="D278" s="155" t="s">
        <v>318</v>
      </c>
      <c r="F278" s="156" t="s">
        <v>10581</v>
      </c>
      <c r="I278" s="153"/>
      <c r="L278" s="33"/>
      <c r="M278" s="154"/>
      <c r="T278" s="57"/>
      <c r="AT278" s="17" t="s">
        <v>318</v>
      </c>
      <c r="AU278" s="17" t="s">
        <v>88</v>
      </c>
    </row>
    <row r="279" spans="2:65" s="1" customFormat="1" ht="24.2" customHeight="1" x14ac:dyDescent="0.2">
      <c r="B279" s="137"/>
      <c r="C279" s="138" t="s">
        <v>524</v>
      </c>
      <c r="D279" s="138" t="s">
        <v>311</v>
      </c>
      <c r="E279" s="139" t="s">
        <v>10582</v>
      </c>
      <c r="F279" s="140" t="s">
        <v>10583</v>
      </c>
      <c r="G279" s="141" t="s">
        <v>10584</v>
      </c>
      <c r="H279" s="142">
        <v>1</v>
      </c>
      <c r="I279" s="143"/>
      <c r="J279" s="144">
        <f>ROUND(I279*H279,2)</f>
        <v>0</v>
      </c>
      <c r="K279" s="140" t="s">
        <v>4418</v>
      </c>
      <c r="L279" s="33"/>
      <c r="M279" s="145" t="s">
        <v>1</v>
      </c>
      <c r="N279" s="146" t="s">
        <v>46</v>
      </c>
      <c r="P279" s="147">
        <f>O279*H279</f>
        <v>0</v>
      </c>
      <c r="Q279" s="147">
        <v>0</v>
      </c>
      <c r="R279" s="147">
        <f>Q279*H279</f>
        <v>0</v>
      </c>
      <c r="S279" s="147">
        <v>0</v>
      </c>
      <c r="T279" s="148">
        <f>S279*H279</f>
        <v>0</v>
      </c>
      <c r="AR279" s="149" t="s">
        <v>120</v>
      </c>
      <c r="AT279" s="149" t="s">
        <v>311</v>
      </c>
      <c r="AU279" s="149" t="s">
        <v>88</v>
      </c>
      <c r="AY279" s="17" t="s">
        <v>309</v>
      </c>
      <c r="BE279" s="150">
        <f>IF(N279="základní",J279,0)</f>
        <v>0</v>
      </c>
      <c r="BF279" s="150">
        <f>IF(N279="snížená",J279,0)</f>
        <v>0</v>
      </c>
      <c r="BG279" s="150">
        <f>IF(N279="zákl. přenesená",J279,0)</f>
        <v>0</v>
      </c>
      <c r="BH279" s="150">
        <f>IF(N279="sníž. přenesená",J279,0)</f>
        <v>0</v>
      </c>
      <c r="BI279" s="150">
        <f>IF(N279="nulová",J279,0)</f>
        <v>0</v>
      </c>
      <c r="BJ279" s="17" t="s">
        <v>88</v>
      </c>
      <c r="BK279" s="150">
        <f>ROUND(I279*H279,2)</f>
        <v>0</v>
      </c>
      <c r="BL279" s="17" t="s">
        <v>120</v>
      </c>
      <c r="BM279" s="149" t="s">
        <v>1526</v>
      </c>
    </row>
    <row r="280" spans="2:65" s="1" customFormat="1" ht="19.5" x14ac:dyDescent="0.2">
      <c r="B280" s="33"/>
      <c r="D280" s="155" t="s">
        <v>318</v>
      </c>
      <c r="F280" s="156" t="s">
        <v>10585</v>
      </c>
      <c r="I280" s="153"/>
      <c r="L280" s="33"/>
      <c r="M280" s="199"/>
      <c r="N280" s="173"/>
      <c r="O280" s="173"/>
      <c r="P280" s="173"/>
      <c r="Q280" s="173"/>
      <c r="R280" s="173"/>
      <c r="S280" s="173"/>
      <c r="T280" s="200"/>
      <c r="AT280" s="17" t="s">
        <v>318</v>
      </c>
      <c r="AU280" s="17" t="s">
        <v>88</v>
      </c>
    </row>
    <row r="281" spans="2:65" s="1" customFormat="1" ht="6.95" customHeight="1" x14ac:dyDescent="0.2">
      <c r="B281" s="45"/>
      <c r="C281" s="46"/>
      <c r="D281" s="46"/>
      <c r="E281" s="46"/>
      <c r="F281" s="46"/>
      <c r="G281" s="46"/>
      <c r="H281" s="46"/>
      <c r="I281" s="46"/>
      <c r="J281" s="46"/>
      <c r="K281" s="46"/>
      <c r="L281" s="33"/>
    </row>
  </sheetData>
  <autoFilter ref="C126:K280" xr:uid="{00000000-0009-0000-0000-00002C000000}"/>
  <mergeCells count="9">
    <mergeCell ref="E87:H87"/>
    <mergeCell ref="E117:H117"/>
    <mergeCell ref="E119:H119"/>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B2:BM188"/>
  <sheetViews>
    <sheetView showGridLines="0" workbookViewId="0"/>
  </sheetViews>
  <sheetFormatPr defaultRowHeight="11.2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233" t="s">
        <v>5</v>
      </c>
      <c r="M2" s="234"/>
      <c r="N2" s="234"/>
      <c r="O2" s="234"/>
      <c r="P2" s="234"/>
      <c r="Q2" s="234"/>
      <c r="R2" s="234"/>
      <c r="S2" s="234"/>
      <c r="T2" s="234"/>
      <c r="U2" s="234"/>
      <c r="V2" s="234"/>
      <c r="AT2" s="17" t="s">
        <v>250</v>
      </c>
    </row>
    <row r="3" spans="2:46" ht="6.95" customHeight="1" x14ac:dyDescent="0.2">
      <c r="B3" s="18"/>
      <c r="C3" s="19"/>
      <c r="D3" s="19"/>
      <c r="E3" s="19"/>
      <c r="F3" s="19"/>
      <c r="G3" s="19"/>
      <c r="H3" s="19"/>
      <c r="I3" s="19"/>
      <c r="J3" s="19"/>
      <c r="K3" s="19"/>
      <c r="L3" s="20"/>
      <c r="AT3" s="17" t="s">
        <v>90</v>
      </c>
    </row>
    <row r="4" spans="2:46" ht="24.95" customHeight="1" x14ac:dyDescent="0.2">
      <c r="B4" s="20"/>
      <c r="D4" s="21" t="s">
        <v>275</v>
      </c>
      <c r="L4" s="20"/>
      <c r="M4" s="94" t="s">
        <v>10</v>
      </c>
      <c r="AT4" s="17" t="s">
        <v>3</v>
      </c>
    </row>
    <row r="5" spans="2:46" ht="6.95" customHeight="1" x14ac:dyDescent="0.2">
      <c r="B5" s="20"/>
      <c r="L5" s="20"/>
    </row>
    <row r="6" spans="2:46" ht="12" customHeight="1" x14ac:dyDescent="0.2">
      <c r="B6" s="20"/>
      <c r="D6" s="27" t="s">
        <v>16</v>
      </c>
      <c r="L6" s="20"/>
    </row>
    <row r="7" spans="2:46" ht="16.5" customHeight="1" x14ac:dyDescent="0.2">
      <c r="B7" s="20"/>
      <c r="E7" s="254" t="str">
        <f>'Rekapitulace stavby'!K6</f>
        <v>OBLASTNÍ NEMOCNICE JIČÍN PAVILON PSYCHIATRIE</v>
      </c>
      <c r="F7" s="255"/>
      <c r="G7" s="255"/>
      <c r="H7" s="255"/>
      <c r="L7" s="20"/>
    </row>
    <row r="8" spans="2:46" s="1" customFormat="1" ht="12" customHeight="1" x14ac:dyDescent="0.2">
      <c r="B8" s="33"/>
      <c r="D8" s="27" t="s">
        <v>276</v>
      </c>
      <c r="L8" s="33"/>
    </row>
    <row r="9" spans="2:46" s="1" customFormat="1" ht="16.5" customHeight="1" x14ac:dyDescent="0.2">
      <c r="B9" s="33"/>
      <c r="E9" s="220" t="s">
        <v>10586</v>
      </c>
      <c r="F9" s="253"/>
      <c r="G9" s="253"/>
      <c r="H9" s="253"/>
      <c r="L9" s="33"/>
    </row>
    <row r="10" spans="2:46" s="1" customFormat="1" x14ac:dyDescent="0.2">
      <c r="B10" s="33"/>
      <c r="L10" s="33"/>
    </row>
    <row r="11" spans="2:46" s="1" customFormat="1" ht="12" customHeight="1" x14ac:dyDescent="0.2">
      <c r="B11" s="33"/>
      <c r="D11" s="27" t="s">
        <v>18</v>
      </c>
      <c r="F11" s="25" t="s">
        <v>1</v>
      </c>
      <c r="I11" s="27" t="s">
        <v>20</v>
      </c>
      <c r="J11" s="25" t="s">
        <v>1</v>
      </c>
      <c r="L11" s="33"/>
    </row>
    <row r="12" spans="2:46" s="1" customFormat="1" ht="12" customHeight="1" x14ac:dyDescent="0.2">
      <c r="B12" s="33"/>
      <c r="D12" s="27" t="s">
        <v>22</v>
      </c>
      <c r="F12" s="25" t="s">
        <v>23</v>
      </c>
      <c r="I12" s="27" t="s">
        <v>24</v>
      </c>
      <c r="J12" s="53">
        <f>'Rekapitulace stavby'!AN8</f>
        <v>45961</v>
      </c>
      <c r="L12" s="33"/>
    </row>
    <row r="13" spans="2:46" s="1" customFormat="1" ht="10.9" customHeight="1" x14ac:dyDescent="0.2">
      <c r="B13" s="33"/>
      <c r="L13" s="33"/>
    </row>
    <row r="14" spans="2:46" s="1" customFormat="1" ht="12" customHeight="1" x14ac:dyDescent="0.2">
      <c r="B14" s="33"/>
      <c r="D14" s="27" t="s">
        <v>29</v>
      </c>
      <c r="I14" s="27" t="s">
        <v>30</v>
      </c>
      <c r="J14" s="25" t="str">
        <f>IF('Rekapitulace stavby'!AN10="","",'Rekapitulace stavby'!AN10)</f>
        <v/>
      </c>
      <c r="L14" s="33"/>
    </row>
    <row r="15" spans="2:46" s="1" customFormat="1" ht="18" customHeight="1" x14ac:dyDescent="0.2">
      <c r="B15" s="33"/>
      <c r="E15" s="25" t="str">
        <f>IF('Rekapitulace stavby'!E11="","",'Rekapitulace stavby'!E11)</f>
        <v>KRÁLOVÉHRADECKÝ KRAJ</v>
      </c>
      <c r="I15" s="27" t="s">
        <v>32</v>
      </c>
      <c r="J15" s="25" t="str">
        <f>IF('Rekapitulace stavby'!AN11="","",'Rekapitulace stavby'!AN11)</f>
        <v/>
      </c>
      <c r="L15" s="33"/>
    </row>
    <row r="16" spans="2:46" s="1" customFormat="1" ht="6.95" customHeight="1" x14ac:dyDescent="0.2">
      <c r="B16" s="33"/>
      <c r="L16" s="33"/>
    </row>
    <row r="17" spans="2:12" s="1" customFormat="1" ht="12" customHeight="1" x14ac:dyDescent="0.2">
      <c r="B17" s="33"/>
      <c r="D17" s="27" t="s">
        <v>33</v>
      </c>
      <c r="I17" s="27" t="s">
        <v>30</v>
      </c>
      <c r="J17" s="28" t="str">
        <f>'Rekapitulace stavby'!AN13</f>
        <v>Vyplň údaj</v>
      </c>
      <c r="L17" s="33"/>
    </row>
    <row r="18" spans="2:12" s="1" customFormat="1" ht="18" customHeight="1" x14ac:dyDescent="0.2">
      <c r="B18" s="33"/>
      <c r="E18" s="256" t="str">
        <f>'Rekapitulace stavby'!E14</f>
        <v>Vyplň údaj</v>
      </c>
      <c r="F18" s="242"/>
      <c r="G18" s="242"/>
      <c r="H18" s="242"/>
      <c r="I18" s="27" t="s">
        <v>32</v>
      </c>
      <c r="J18" s="28" t="str">
        <f>'Rekapitulace stavby'!AN14</f>
        <v>Vyplň údaj</v>
      </c>
      <c r="L18" s="33"/>
    </row>
    <row r="19" spans="2:12" s="1" customFormat="1" ht="6.95" customHeight="1" x14ac:dyDescent="0.2">
      <c r="B19" s="33"/>
      <c r="L19" s="33"/>
    </row>
    <row r="20" spans="2:12" s="1" customFormat="1" ht="12" customHeight="1" x14ac:dyDescent="0.2">
      <c r="B20" s="33"/>
      <c r="D20" s="27" t="s">
        <v>35</v>
      </c>
      <c r="I20" s="27" t="s">
        <v>30</v>
      </c>
      <c r="J20" s="25" t="str">
        <f>IF('Rekapitulace stavby'!AN16="","",'Rekapitulace stavby'!AN16)</f>
        <v/>
      </c>
      <c r="L20" s="33"/>
    </row>
    <row r="21" spans="2:12" s="1" customFormat="1" ht="18" customHeight="1" x14ac:dyDescent="0.2">
      <c r="B21" s="33"/>
      <c r="E21" s="25" t="str">
        <f>IF('Rekapitulace stavby'!E17="","",'Rekapitulace stavby'!E17)</f>
        <v>KANIA a.s.</v>
      </c>
      <c r="I21" s="27" t="s">
        <v>32</v>
      </c>
      <c r="J21" s="25" t="str">
        <f>IF('Rekapitulace stavby'!AN17="","",'Rekapitulace stavby'!AN17)</f>
        <v/>
      </c>
      <c r="L21" s="33"/>
    </row>
    <row r="22" spans="2:12" s="1" customFormat="1" ht="6.95" customHeight="1" x14ac:dyDescent="0.2">
      <c r="B22" s="33"/>
      <c r="L22" s="33"/>
    </row>
    <row r="23" spans="2:12" s="1" customFormat="1" ht="12" customHeight="1" x14ac:dyDescent="0.2">
      <c r="B23" s="33"/>
      <c r="D23" s="27" t="s">
        <v>38</v>
      </c>
      <c r="I23" s="27" t="s">
        <v>30</v>
      </c>
      <c r="J23" s="25" t="str">
        <f>IF('Rekapitulace stavby'!AN19="","",'Rekapitulace stavby'!AN19)</f>
        <v/>
      </c>
      <c r="L23" s="33"/>
    </row>
    <row r="24" spans="2:12" s="1" customFormat="1" ht="18" customHeight="1" x14ac:dyDescent="0.2">
      <c r="B24" s="33"/>
      <c r="E24" s="25" t="str">
        <f>IF('Rekapitulace stavby'!E20="","",'Rekapitulace stavby'!E20)</f>
        <v xml:space="preserve"> </v>
      </c>
      <c r="I24" s="27" t="s">
        <v>32</v>
      </c>
      <c r="J24" s="25" t="str">
        <f>IF('Rekapitulace stavby'!AN20="","",'Rekapitulace stavby'!AN20)</f>
        <v/>
      </c>
      <c r="L24" s="33"/>
    </row>
    <row r="25" spans="2:12" s="1" customFormat="1" ht="6.95" customHeight="1" x14ac:dyDescent="0.2">
      <c r="B25" s="33"/>
      <c r="L25" s="33"/>
    </row>
    <row r="26" spans="2:12" s="1" customFormat="1" ht="12" customHeight="1" x14ac:dyDescent="0.2">
      <c r="B26" s="33"/>
      <c r="D26" s="27" t="s">
        <v>39</v>
      </c>
      <c r="L26" s="33"/>
    </row>
    <row r="27" spans="2:12" s="7" customFormat="1" ht="16.5" customHeight="1" x14ac:dyDescent="0.2">
      <c r="B27" s="95"/>
      <c r="E27" s="246" t="s">
        <v>1</v>
      </c>
      <c r="F27" s="246"/>
      <c r="G27" s="246"/>
      <c r="H27" s="246"/>
      <c r="L27" s="95"/>
    </row>
    <row r="28" spans="2:12" s="1" customFormat="1" ht="6.95" customHeight="1" x14ac:dyDescent="0.2">
      <c r="B28" s="33"/>
      <c r="L28" s="33"/>
    </row>
    <row r="29" spans="2:12" s="1" customFormat="1" ht="6.95" customHeight="1" x14ac:dyDescent="0.2">
      <c r="B29" s="33"/>
      <c r="D29" s="54"/>
      <c r="E29" s="54"/>
      <c r="F29" s="54"/>
      <c r="G29" s="54"/>
      <c r="H29" s="54"/>
      <c r="I29" s="54"/>
      <c r="J29" s="54"/>
      <c r="K29" s="54"/>
      <c r="L29" s="33"/>
    </row>
    <row r="30" spans="2:12" s="1" customFormat="1" ht="25.35" customHeight="1" x14ac:dyDescent="0.2">
      <c r="B30" s="33"/>
      <c r="D30" s="96" t="s">
        <v>41</v>
      </c>
      <c r="J30" s="67">
        <f>ROUND(J125, 2)</f>
        <v>0</v>
      </c>
      <c r="L30" s="33"/>
    </row>
    <row r="31" spans="2:12" s="1" customFormat="1" ht="6.95" customHeight="1" x14ac:dyDescent="0.2">
      <c r="B31" s="33"/>
      <c r="D31" s="54"/>
      <c r="E31" s="54"/>
      <c r="F31" s="54"/>
      <c r="G31" s="54"/>
      <c r="H31" s="54"/>
      <c r="I31" s="54"/>
      <c r="J31" s="54"/>
      <c r="K31" s="54"/>
      <c r="L31" s="33"/>
    </row>
    <row r="32" spans="2:12" s="1" customFormat="1" ht="14.45" customHeight="1" x14ac:dyDescent="0.2">
      <c r="B32" s="33"/>
      <c r="F32" s="36" t="s">
        <v>43</v>
      </c>
      <c r="I32" s="36" t="s">
        <v>42</v>
      </c>
      <c r="J32" s="36" t="s">
        <v>44</v>
      </c>
      <c r="L32" s="33"/>
    </row>
    <row r="33" spans="2:12" s="1" customFormat="1" ht="14.45" customHeight="1" x14ac:dyDescent="0.2">
      <c r="B33" s="33"/>
      <c r="D33" s="56" t="s">
        <v>45</v>
      </c>
      <c r="E33" s="27" t="s">
        <v>46</v>
      </c>
      <c r="F33" s="87">
        <f>ROUND((SUM(BE125:BE187)),  2)</f>
        <v>0</v>
      </c>
      <c r="I33" s="97">
        <v>0.21</v>
      </c>
      <c r="J33" s="87">
        <f>ROUND(((SUM(BE125:BE187))*I33),  2)</f>
        <v>0</v>
      </c>
      <c r="L33" s="33"/>
    </row>
    <row r="34" spans="2:12" s="1" customFormat="1" ht="14.45" customHeight="1" x14ac:dyDescent="0.2">
      <c r="B34" s="33"/>
      <c r="E34" s="27" t="s">
        <v>47</v>
      </c>
      <c r="F34" s="87">
        <f>ROUND((SUM(BF125:BF187)),  2)</f>
        <v>0</v>
      </c>
      <c r="I34" s="97">
        <v>0.12</v>
      </c>
      <c r="J34" s="87">
        <f>ROUND(((SUM(BF125:BF187))*I34),  2)</f>
        <v>0</v>
      </c>
      <c r="L34" s="33"/>
    </row>
    <row r="35" spans="2:12" s="1" customFormat="1" ht="14.45" hidden="1" customHeight="1" x14ac:dyDescent="0.2">
      <c r="B35" s="33"/>
      <c r="E35" s="27" t="s">
        <v>48</v>
      </c>
      <c r="F35" s="87">
        <f>ROUND((SUM(BG125:BG187)),  2)</f>
        <v>0</v>
      </c>
      <c r="I35" s="97">
        <v>0.21</v>
      </c>
      <c r="J35" s="87">
        <f>0</f>
        <v>0</v>
      </c>
      <c r="L35" s="33"/>
    </row>
    <row r="36" spans="2:12" s="1" customFormat="1" ht="14.45" hidden="1" customHeight="1" x14ac:dyDescent="0.2">
      <c r="B36" s="33"/>
      <c r="E36" s="27" t="s">
        <v>49</v>
      </c>
      <c r="F36" s="87">
        <f>ROUND((SUM(BH125:BH187)),  2)</f>
        <v>0</v>
      </c>
      <c r="I36" s="97">
        <v>0.12</v>
      </c>
      <c r="J36" s="87">
        <f>0</f>
        <v>0</v>
      </c>
      <c r="L36" s="33"/>
    </row>
    <row r="37" spans="2:12" s="1" customFormat="1" ht="14.45" hidden="1" customHeight="1" x14ac:dyDescent="0.2">
      <c r="B37" s="33"/>
      <c r="E37" s="27" t="s">
        <v>50</v>
      </c>
      <c r="F37" s="87">
        <f>ROUND((SUM(BI125:BI187)),  2)</f>
        <v>0</v>
      </c>
      <c r="I37" s="97">
        <v>0</v>
      </c>
      <c r="J37" s="87">
        <f>0</f>
        <v>0</v>
      </c>
      <c r="L37" s="33"/>
    </row>
    <row r="38" spans="2:12" s="1" customFormat="1" ht="6.95" customHeight="1" x14ac:dyDescent="0.2">
      <c r="B38" s="33"/>
      <c r="L38" s="33"/>
    </row>
    <row r="39" spans="2:12" s="1" customFormat="1" ht="25.35" customHeight="1" x14ac:dyDescent="0.2">
      <c r="B39" s="33"/>
      <c r="C39" s="98"/>
      <c r="D39" s="99" t="s">
        <v>51</v>
      </c>
      <c r="E39" s="58"/>
      <c r="F39" s="58"/>
      <c r="G39" s="100" t="s">
        <v>52</v>
      </c>
      <c r="H39" s="101" t="s">
        <v>53</v>
      </c>
      <c r="I39" s="58"/>
      <c r="J39" s="102">
        <f>SUM(J30:J37)</f>
        <v>0</v>
      </c>
      <c r="K39" s="103"/>
      <c r="L39" s="33"/>
    </row>
    <row r="40" spans="2:12" s="1" customFormat="1" ht="14.45" customHeight="1" x14ac:dyDescent="0.2">
      <c r="B40" s="33"/>
      <c r="L40" s="33"/>
    </row>
    <row r="41" spans="2:12" ht="14.45" customHeight="1" x14ac:dyDescent="0.2">
      <c r="B41" s="20"/>
      <c r="L41" s="20"/>
    </row>
    <row r="42" spans="2:12" ht="14.45" customHeight="1" x14ac:dyDescent="0.2">
      <c r="B42" s="20"/>
      <c r="L42" s="20"/>
    </row>
    <row r="43" spans="2:12" ht="14.45" customHeight="1" x14ac:dyDescent="0.2">
      <c r="B43" s="20"/>
      <c r="L43" s="20"/>
    </row>
    <row r="44" spans="2:12" ht="14.45" customHeight="1" x14ac:dyDescent="0.2">
      <c r="B44" s="20"/>
      <c r="L44" s="20"/>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33"/>
      <c r="D50" s="42" t="s">
        <v>54</v>
      </c>
      <c r="E50" s="43"/>
      <c r="F50" s="43"/>
      <c r="G50" s="42" t="s">
        <v>55</v>
      </c>
      <c r="H50" s="43"/>
      <c r="I50" s="43"/>
      <c r="J50" s="43"/>
      <c r="K50" s="43"/>
      <c r="L50" s="33"/>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2.75" x14ac:dyDescent="0.2">
      <c r="B61" s="33"/>
      <c r="D61" s="44" t="s">
        <v>56</v>
      </c>
      <c r="E61" s="35"/>
      <c r="F61" s="104" t="s">
        <v>57</v>
      </c>
      <c r="G61" s="44" t="s">
        <v>56</v>
      </c>
      <c r="H61" s="35"/>
      <c r="I61" s="35"/>
      <c r="J61" s="105" t="s">
        <v>57</v>
      </c>
      <c r="K61" s="35"/>
      <c r="L61" s="33"/>
    </row>
    <row r="62" spans="2:12" x14ac:dyDescent="0.2">
      <c r="B62" s="20"/>
      <c r="L62" s="20"/>
    </row>
    <row r="63" spans="2:12" x14ac:dyDescent="0.2">
      <c r="B63" s="20"/>
      <c r="L63" s="20"/>
    </row>
    <row r="64" spans="2:12" x14ac:dyDescent="0.2">
      <c r="B64" s="20"/>
      <c r="L64" s="20"/>
    </row>
    <row r="65" spans="2:12" s="1" customFormat="1" ht="12.75" x14ac:dyDescent="0.2">
      <c r="B65" s="33"/>
      <c r="D65" s="42" t="s">
        <v>58</v>
      </c>
      <c r="E65" s="43"/>
      <c r="F65" s="43"/>
      <c r="G65" s="42" t="s">
        <v>59</v>
      </c>
      <c r="H65" s="43"/>
      <c r="I65" s="43"/>
      <c r="J65" s="43"/>
      <c r="K65" s="43"/>
      <c r="L65" s="33"/>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2.75" x14ac:dyDescent="0.2">
      <c r="B76" s="33"/>
      <c r="D76" s="44" t="s">
        <v>56</v>
      </c>
      <c r="E76" s="35"/>
      <c r="F76" s="104" t="s">
        <v>57</v>
      </c>
      <c r="G76" s="44" t="s">
        <v>56</v>
      </c>
      <c r="H76" s="35"/>
      <c r="I76" s="35"/>
      <c r="J76" s="105" t="s">
        <v>57</v>
      </c>
      <c r="K76" s="35"/>
      <c r="L76" s="33"/>
    </row>
    <row r="77" spans="2:12" s="1" customFormat="1" ht="14.45" customHeight="1" x14ac:dyDescent="0.2">
      <c r="B77" s="45"/>
      <c r="C77" s="46"/>
      <c r="D77" s="46"/>
      <c r="E77" s="46"/>
      <c r="F77" s="46"/>
      <c r="G77" s="46"/>
      <c r="H77" s="46"/>
      <c r="I77" s="46"/>
      <c r="J77" s="46"/>
      <c r="K77" s="46"/>
      <c r="L77" s="33"/>
    </row>
    <row r="81" spans="2:47" s="1" customFormat="1" ht="6.95" customHeight="1" x14ac:dyDescent="0.2">
      <c r="B81" s="47"/>
      <c r="C81" s="48"/>
      <c r="D81" s="48"/>
      <c r="E81" s="48"/>
      <c r="F81" s="48"/>
      <c r="G81" s="48"/>
      <c r="H81" s="48"/>
      <c r="I81" s="48"/>
      <c r="J81" s="48"/>
      <c r="K81" s="48"/>
      <c r="L81" s="33"/>
    </row>
    <row r="82" spans="2:47" s="1" customFormat="1" ht="24.95" customHeight="1" x14ac:dyDescent="0.2">
      <c r="B82" s="33"/>
      <c r="C82" s="21" t="s">
        <v>280</v>
      </c>
      <c r="L82" s="33"/>
    </row>
    <row r="83" spans="2:47" s="1" customFormat="1" ht="6.95" customHeight="1" x14ac:dyDescent="0.2">
      <c r="B83" s="33"/>
      <c r="L83" s="33"/>
    </row>
    <row r="84" spans="2:47" s="1" customFormat="1" ht="12" customHeight="1" x14ac:dyDescent="0.2">
      <c r="B84" s="33"/>
      <c r="C84" s="27" t="s">
        <v>16</v>
      </c>
      <c r="L84" s="33"/>
    </row>
    <row r="85" spans="2:47" s="1" customFormat="1" ht="16.5" customHeight="1" x14ac:dyDescent="0.2">
      <c r="B85" s="33"/>
      <c r="E85" s="254" t="str">
        <f>E7</f>
        <v>OBLASTNÍ NEMOCNICE JIČÍN PAVILON PSYCHIATRIE</v>
      </c>
      <c r="F85" s="255"/>
      <c r="G85" s="255"/>
      <c r="H85" s="255"/>
      <c r="L85" s="33"/>
    </row>
    <row r="86" spans="2:47" s="1" customFormat="1" ht="12" customHeight="1" x14ac:dyDescent="0.2">
      <c r="B86" s="33"/>
      <c r="C86" s="27" t="s">
        <v>276</v>
      </c>
      <c r="L86" s="33"/>
    </row>
    <row r="87" spans="2:47" s="1" customFormat="1" ht="16.5" customHeight="1" x14ac:dyDescent="0.2">
      <c r="B87" s="33"/>
      <c r="E87" s="220" t="str">
        <f>E9</f>
        <v>D.2-IO 05 - Areálová přípojka vodovodu</v>
      </c>
      <c r="F87" s="253"/>
      <c r="G87" s="253"/>
      <c r="H87" s="253"/>
      <c r="L87" s="33"/>
    </row>
    <row r="88" spans="2:47" s="1" customFormat="1" ht="6.95" customHeight="1" x14ac:dyDescent="0.2">
      <c r="B88" s="33"/>
      <c r="L88" s="33"/>
    </row>
    <row r="89" spans="2:47" s="1" customFormat="1" ht="12" customHeight="1" x14ac:dyDescent="0.2">
      <c r="B89" s="33"/>
      <c r="C89" s="27" t="s">
        <v>22</v>
      </c>
      <c r="F89" s="25" t="str">
        <f>F12</f>
        <v xml:space="preserve"> </v>
      </c>
      <c r="I89" s="27" t="s">
        <v>24</v>
      </c>
      <c r="J89" s="53">
        <f>IF(J12="","",J12)</f>
        <v>45961</v>
      </c>
      <c r="L89" s="33"/>
    </row>
    <row r="90" spans="2:47" s="1" customFormat="1" ht="6.95" customHeight="1" x14ac:dyDescent="0.2">
      <c r="B90" s="33"/>
      <c r="L90" s="33"/>
    </row>
    <row r="91" spans="2:47" s="1" customFormat="1" ht="15.2" customHeight="1" x14ac:dyDescent="0.2">
      <c r="B91" s="33"/>
      <c r="C91" s="27" t="s">
        <v>29</v>
      </c>
      <c r="F91" s="25" t="str">
        <f>E15</f>
        <v>KRÁLOVÉHRADECKÝ KRAJ</v>
      </c>
      <c r="I91" s="27" t="s">
        <v>35</v>
      </c>
      <c r="J91" s="31" t="str">
        <f>E21</f>
        <v>KANIA a.s.</v>
      </c>
      <c r="L91" s="33"/>
    </row>
    <row r="92" spans="2:47" s="1" customFormat="1" ht="15.2" customHeight="1" x14ac:dyDescent="0.2">
      <c r="B92" s="33"/>
      <c r="C92" s="27" t="s">
        <v>33</v>
      </c>
      <c r="F92" s="25" t="str">
        <f>IF(E18="","",E18)</f>
        <v>Vyplň údaj</v>
      </c>
      <c r="I92" s="27" t="s">
        <v>38</v>
      </c>
      <c r="J92" s="31" t="str">
        <f>E24</f>
        <v xml:space="preserve"> </v>
      </c>
      <c r="L92" s="33"/>
    </row>
    <row r="93" spans="2:47" s="1" customFormat="1" ht="10.35" customHeight="1" x14ac:dyDescent="0.2">
      <c r="B93" s="33"/>
      <c r="L93" s="33"/>
    </row>
    <row r="94" spans="2:47" s="1" customFormat="1" ht="29.25" customHeight="1" x14ac:dyDescent="0.2">
      <c r="B94" s="33"/>
      <c r="C94" s="106" t="s">
        <v>281</v>
      </c>
      <c r="D94" s="98"/>
      <c r="E94" s="98"/>
      <c r="F94" s="98"/>
      <c r="G94" s="98"/>
      <c r="H94" s="98"/>
      <c r="I94" s="98"/>
      <c r="J94" s="107" t="s">
        <v>282</v>
      </c>
      <c r="K94" s="98"/>
      <c r="L94" s="33"/>
    </row>
    <row r="95" spans="2:47" s="1" customFormat="1" ht="10.35" customHeight="1" x14ac:dyDescent="0.2">
      <c r="B95" s="33"/>
      <c r="L95" s="33"/>
    </row>
    <row r="96" spans="2:47" s="1" customFormat="1" ht="22.9" customHeight="1" x14ac:dyDescent="0.2">
      <c r="B96" s="33"/>
      <c r="C96" s="108" t="s">
        <v>283</v>
      </c>
      <c r="J96" s="67">
        <f>J125</f>
        <v>0</v>
      </c>
      <c r="L96" s="33"/>
      <c r="AU96" s="17" t="s">
        <v>284</v>
      </c>
    </row>
    <row r="97" spans="2:12" s="8" customFormat="1" ht="24.95" customHeight="1" x14ac:dyDescent="0.2">
      <c r="B97" s="109"/>
      <c r="D97" s="110" t="s">
        <v>4351</v>
      </c>
      <c r="E97" s="111"/>
      <c r="F97" s="111"/>
      <c r="G97" s="111"/>
      <c r="H97" s="111"/>
      <c r="I97" s="111"/>
      <c r="J97" s="112">
        <f>J126</f>
        <v>0</v>
      </c>
      <c r="L97" s="109"/>
    </row>
    <row r="98" spans="2:12" s="8" customFormat="1" ht="24.95" customHeight="1" x14ac:dyDescent="0.2">
      <c r="B98" s="109"/>
      <c r="D98" s="110" t="s">
        <v>4353</v>
      </c>
      <c r="E98" s="111"/>
      <c r="F98" s="111"/>
      <c r="G98" s="111"/>
      <c r="H98" s="111"/>
      <c r="I98" s="111"/>
      <c r="J98" s="112">
        <f>J129</f>
        <v>0</v>
      </c>
      <c r="L98" s="109"/>
    </row>
    <row r="99" spans="2:12" s="8" customFormat="1" ht="24.95" customHeight="1" x14ac:dyDescent="0.2">
      <c r="B99" s="109"/>
      <c r="D99" s="110" t="s">
        <v>10587</v>
      </c>
      <c r="E99" s="111"/>
      <c r="F99" s="111"/>
      <c r="G99" s="111"/>
      <c r="H99" s="111"/>
      <c r="I99" s="111"/>
      <c r="J99" s="112">
        <f>J134</f>
        <v>0</v>
      </c>
      <c r="L99" s="109"/>
    </row>
    <row r="100" spans="2:12" s="8" customFormat="1" ht="24.95" customHeight="1" x14ac:dyDescent="0.2">
      <c r="B100" s="109"/>
      <c r="D100" s="110" t="s">
        <v>4357</v>
      </c>
      <c r="E100" s="111"/>
      <c r="F100" s="111"/>
      <c r="G100" s="111"/>
      <c r="H100" s="111"/>
      <c r="I100" s="111"/>
      <c r="J100" s="112">
        <f>J141</f>
        <v>0</v>
      </c>
      <c r="L100" s="109"/>
    </row>
    <row r="101" spans="2:12" s="8" customFormat="1" ht="24.95" customHeight="1" x14ac:dyDescent="0.2">
      <c r="B101" s="109"/>
      <c r="D101" s="110" t="s">
        <v>4360</v>
      </c>
      <c r="E101" s="111"/>
      <c r="F101" s="111"/>
      <c r="G101" s="111"/>
      <c r="H101" s="111"/>
      <c r="I101" s="111"/>
      <c r="J101" s="112">
        <f>J146</f>
        <v>0</v>
      </c>
      <c r="L101" s="109"/>
    </row>
    <row r="102" spans="2:12" s="8" customFormat="1" ht="24.95" customHeight="1" x14ac:dyDescent="0.2">
      <c r="B102" s="109"/>
      <c r="D102" s="110" t="s">
        <v>4361</v>
      </c>
      <c r="E102" s="111"/>
      <c r="F102" s="111"/>
      <c r="G102" s="111"/>
      <c r="H102" s="111"/>
      <c r="I102" s="111"/>
      <c r="J102" s="112">
        <f>J162</f>
        <v>0</v>
      </c>
      <c r="L102" s="109"/>
    </row>
    <row r="103" spans="2:12" s="8" customFormat="1" ht="24.95" customHeight="1" x14ac:dyDescent="0.2">
      <c r="B103" s="109"/>
      <c r="D103" s="110" t="s">
        <v>4362</v>
      </c>
      <c r="E103" s="111"/>
      <c r="F103" s="111"/>
      <c r="G103" s="111"/>
      <c r="H103" s="111"/>
      <c r="I103" s="111"/>
      <c r="J103" s="112">
        <f>J171</f>
        <v>0</v>
      </c>
      <c r="L103" s="109"/>
    </row>
    <row r="104" spans="2:12" s="8" customFormat="1" ht="24.95" customHeight="1" x14ac:dyDescent="0.2">
      <c r="B104" s="109"/>
      <c r="D104" s="110" t="s">
        <v>4367</v>
      </c>
      <c r="E104" s="111"/>
      <c r="F104" s="111"/>
      <c r="G104" s="111"/>
      <c r="H104" s="111"/>
      <c r="I104" s="111"/>
      <c r="J104" s="112">
        <f>J180</f>
        <v>0</v>
      </c>
      <c r="L104" s="109"/>
    </row>
    <row r="105" spans="2:12" s="8" customFormat="1" ht="24.95" customHeight="1" x14ac:dyDescent="0.2">
      <c r="B105" s="109"/>
      <c r="D105" s="110" t="s">
        <v>4368</v>
      </c>
      <c r="E105" s="111"/>
      <c r="F105" s="111"/>
      <c r="G105" s="111"/>
      <c r="H105" s="111"/>
      <c r="I105" s="111"/>
      <c r="J105" s="112">
        <f>J186</f>
        <v>0</v>
      </c>
      <c r="L105" s="109"/>
    </row>
    <row r="106" spans="2:12" s="1" customFormat="1" ht="21.75" customHeight="1" x14ac:dyDescent="0.2">
      <c r="B106" s="33"/>
      <c r="L106" s="33"/>
    </row>
    <row r="107" spans="2:12" s="1" customFormat="1" ht="6.95" customHeight="1" x14ac:dyDescent="0.2">
      <c r="B107" s="45"/>
      <c r="C107" s="46"/>
      <c r="D107" s="46"/>
      <c r="E107" s="46"/>
      <c r="F107" s="46"/>
      <c r="G107" s="46"/>
      <c r="H107" s="46"/>
      <c r="I107" s="46"/>
      <c r="J107" s="46"/>
      <c r="K107" s="46"/>
      <c r="L107" s="33"/>
    </row>
    <row r="111" spans="2:12" s="1" customFormat="1" ht="6.95" customHeight="1" x14ac:dyDescent="0.2">
      <c r="B111" s="47"/>
      <c r="C111" s="48"/>
      <c r="D111" s="48"/>
      <c r="E111" s="48"/>
      <c r="F111" s="48"/>
      <c r="G111" s="48"/>
      <c r="H111" s="48"/>
      <c r="I111" s="48"/>
      <c r="J111" s="48"/>
      <c r="K111" s="48"/>
      <c r="L111" s="33"/>
    </row>
    <row r="112" spans="2:12" s="1" customFormat="1" ht="24.95" customHeight="1" x14ac:dyDescent="0.2">
      <c r="B112" s="33"/>
      <c r="C112" s="21" t="s">
        <v>294</v>
      </c>
      <c r="L112" s="33"/>
    </row>
    <row r="113" spans="2:65" s="1" customFormat="1" ht="6.95" customHeight="1" x14ac:dyDescent="0.2">
      <c r="B113" s="33"/>
      <c r="L113" s="33"/>
    </row>
    <row r="114" spans="2:65" s="1" customFormat="1" ht="12" customHeight="1" x14ac:dyDescent="0.2">
      <c r="B114" s="33"/>
      <c r="C114" s="27" t="s">
        <v>16</v>
      </c>
      <c r="L114" s="33"/>
    </row>
    <row r="115" spans="2:65" s="1" customFormat="1" ht="16.5" customHeight="1" x14ac:dyDescent="0.2">
      <c r="B115" s="33"/>
      <c r="E115" s="254" t="str">
        <f>E7</f>
        <v>OBLASTNÍ NEMOCNICE JIČÍN PAVILON PSYCHIATRIE</v>
      </c>
      <c r="F115" s="255"/>
      <c r="G115" s="255"/>
      <c r="H115" s="255"/>
      <c r="L115" s="33"/>
    </row>
    <row r="116" spans="2:65" s="1" customFormat="1" ht="12" customHeight="1" x14ac:dyDescent="0.2">
      <c r="B116" s="33"/>
      <c r="C116" s="27" t="s">
        <v>276</v>
      </c>
      <c r="L116" s="33"/>
    </row>
    <row r="117" spans="2:65" s="1" customFormat="1" ht="16.5" customHeight="1" x14ac:dyDescent="0.2">
      <c r="B117" s="33"/>
      <c r="E117" s="220" t="str">
        <f>E9</f>
        <v>D.2-IO 05 - Areálová přípojka vodovodu</v>
      </c>
      <c r="F117" s="253"/>
      <c r="G117" s="253"/>
      <c r="H117" s="253"/>
      <c r="L117" s="33"/>
    </row>
    <row r="118" spans="2:65" s="1" customFormat="1" ht="6.95" customHeight="1" x14ac:dyDescent="0.2">
      <c r="B118" s="33"/>
      <c r="L118" s="33"/>
    </row>
    <row r="119" spans="2:65" s="1" customFormat="1" ht="12" customHeight="1" x14ac:dyDescent="0.2">
      <c r="B119" s="33"/>
      <c r="C119" s="27" t="s">
        <v>22</v>
      </c>
      <c r="F119" s="25" t="str">
        <f>F12</f>
        <v xml:space="preserve"> </v>
      </c>
      <c r="I119" s="27" t="s">
        <v>24</v>
      </c>
      <c r="J119" s="53">
        <f>IF(J12="","",J12)</f>
        <v>45961</v>
      </c>
      <c r="L119" s="33"/>
    </row>
    <row r="120" spans="2:65" s="1" customFormat="1" ht="6.95" customHeight="1" x14ac:dyDescent="0.2">
      <c r="B120" s="33"/>
      <c r="L120" s="33"/>
    </row>
    <row r="121" spans="2:65" s="1" customFormat="1" ht="15.2" customHeight="1" x14ac:dyDescent="0.2">
      <c r="B121" s="33"/>
      <c r="C121" s="27" t="s">
        <v>29</v>
      </c>
      <c r="F121" s="25" t="str">
        <f>E15</f>
        <v>KRÁLOVÉHRADECKÝ KRAJ</v>
      </c>
      <c r="I121" s="27" t="s">
        <v>35</v>
      </c>
      <c r="J121" s="31" t="str">
        <f>E21</f>
        <v>KANIA a.s.</v>
      </c>
      <c r="L121" s="33"/>
    </row>
    <row r="122" spans="2:65" s="1" customFormat="1" ht="15.2" customHeight="1" x14ac:dyDescent="0.2">
      <c r="B122" s="33"/>
      <c r="C122" s="27" t="s">
        <v>33</v>
      </c>
      <c r="F122" s="25" t="str">
        <f>IF(E18="","",E18)</f>
        <v>Vyplň údaj</v>
      </c>
      <c r="I122" s="27" t="s">
        <v>38</v>
      </c>
      <c r="J122" s="31" t="str">
        <f>E24</f>
        <v xml:space="preserve"> </v>
      </c>
      <c r="L122" s="33"/>
    </row>
    <row r="123" spans="2:65" s="1" customFormat="1" ht="10.35" customHeight="1" x14ac:dyDescent="0.2">
      <c r="B123" s="33"/>
      <c r="L123" s="33"/>
    </row>
    <row r="124" spans="2:65" s="10" customFormat="1" ht="29.25" customHeight="1" x14ac:dyDescent="0.2">
      <c r="B124" s="117"/>
      <c r="C124" s="118" t="s">
        <v>295</v>
      </c>
      <c r="D124" s="119" t="s">
        <v>66</v>
      </c>
      <c r="E124" s="119" t="s">
        <v>62</v>
      </c>
      <c r="F124" s="119" t="s">
        <v>63</v>
      </c>
      <c r="G124" s="119" t="s">
        <v>296</v>
      </c>
      <c r="H124" s="119" t="s">
        <v>297</v>
      </c>
      <c r="I124" s="119" t="s">
        <v>298</v>
      </c>
      <c r="J124" s="119" t="s">
        <v>282</v>
      </c>
      <c r="K124" s="120" t="s">
        <v>299</v>
      </c>
      <c r="L124" s="117"/>
      <c r="M124" s="60" t="s">
        <v>1</v>
      </c>
      <c r="N124" s="61" t="s">
        <v>45</v>
      </c>
      <c r="O124" s="61" t="s">
        <v>300</v>
      </c>
      <c r="P124" s="61" t="s">
        <v>301</v>
      </c>
      <c r="Q124" s="61" t="s">
        <v>302</v>
      </c>
      <c r="R124" s="61" t="s">
        <v>303</v>
      </c>
      <c r="S124" s="61" t="s">
        <v>304</v>
      </c>
      <c r="T124" s="62" t="s">
        <v>305</v>
      </c>
    </row>
    <row r="125" spans="2:65" s="1" customFormat="1" ht="22.9" customHeight="1" x14ac:dyDescent="0.25">
      <c r="B125" s="33"/>
      <c r="C125" s="65" t="s">
        <v>306</v>
      </c>
      <c r="J125" s="121">
        <f>BK125</f>
        <v>0</v>
      </c>
      <c r="L125" s="33"/>
      <c r="M125" s="63"/>
      <c r="N125" s="54"/>
      <c r="O125" s="54"/>
      <c r="P125" s="122">
        <f>P126+P129+P134+P141+P146+P162+P171+P180+P186</f>
        <v>0</v>
      </c>
      <c r="Q125" s="54"/>
      <c r="R125" s="122">
        <f>R126+R129+R134+R141+R146+R162+R171+R180+R186</f>
        <v>0</v>
      </c>
      <c r="S125" s="54"/>
      <c r="T125" s="123">
        <f>T126+T129+T134+T141+T146+T162+T171+T180+T186</f>
        <v>0</v>
      </c>
      <c r="AT125" s="17" t="s">
        <v>80</v>
      </c>
      <c r="AU125" s="17" t="s">
        <v>284</v>
      </c>
      <c r="BK125" s="124">
        <f>BK126+BK129+BK134+BK141+BK146+BK162+BK171+BK180+BK186</f>
        <v>0</v>
      </c>
    </row>
    <row r="126" spans="2:65" s="11" customFormat="1" ht="25.9" customHeight="1" x14ac:dyDescent="0.2">
      <c r="B126" s="125"/>
      <c r="D126" s="126" t="s">
        <v>80</v>
      </c>
      <c r="E126" s="127" t="s">
        <v>348</v>
      </c>
      <c r="F126" s="127" t="s">
        <v>4421</v>
      </c>
      <c r="I126" s="128"/>
      <c r="J126" s="129">
        <f>BK126</f>
        <v>0</v>
      </c>
      <c r="L126" s="125"/>
      <c r="M126" s="130"/>
      <c r="P126" s="131">
        <f>SUM(P127:P128)</f>
        <v>0</v>
      </c>
      <c r="R126" s="131">
        <f>SUM(R127:R128)</f>
        <v>0</v>
      </c>
      <c r="T126" s="132">
        <f>SUM(T127:T128)</f>
        <v>0</v>
      </c>
      <c r="AR126" s="126" t="s">
        <v>88</v>
      </c>
      <c r="AT126" s="133" t="s">
        <v>80</v>
      </c>
      <c r="AU126" s="133" t="s">
        <v>81</v>
      </c>
      <c r="AY126" s="126" t="s">
        <v>309</v>
      </c>
      <c r="BK126" s="134">
        <f>SUM(BK127:BK128)</f>
        <v>0</v>
      </c>
    </row>
    <row r="127" spans="2:65" s="1" customFormat="1" ht="16.5" customHeight="1" x14ac:dyDescent="0.2">
      <c r="B127" s="137"/>
      <c r="C127" s="138" t="s">
        <v>88</v>
      </c>
      <c r="D127" s="138" t="s">
        <v>311</v>
      </c>
      <c r="E127" s="139" t="s">
        <v>10588</v>
      </c>
      <c r="F127" s="140" t="s">
        <v>10589</v>
      </c>
      <c r="G127" s="141" t="s">
        <v>314</v>
      </c>
      <c r="H127" s="142">
        <v>10</v>
      </c>
      <c r="I127" s="143"/>
      <c r="J127" s="144">
        <f>ROUND(I127*H127,2)</f>
        <v>0</v>
      </c>
      <c r="K127" s="140" t="s">
        <v>4418</v>
      </c>
      <c r="L127" s="33"/>
      <c r="M127" s="145" t="s">
        <v>1</v>
      </c>
      <c r="N127" s="146" t="s">
        <v>46</v>
      </c>
      <c r="P127" s="147">
        <f>O127*H127</f>
        <v>0</v>
      </c>
      <c r="Q127" s="147">
        <v>0</v>
      </c>
      <c r="R127" s="147">
        <f>Q127*H127</f>
        <v>0</v>
      </c>
      <c r="S127" s="147">
        <v>0</v>
      </c>
      <c r="T127" s="148">
        <f>S127*H127</f>
        <v>0</v>
      </c>
      <c r="AR127" s="149" t="s">
        <v>120</v>
      </c>
      <c r="AT127" s="149" t="s">
        <v>311</v>
      </c>
      <c r="AU127" s="149" t="s">
        <v>88</v>
      </c>
      <c r="AY127" s="17" t="s">
        <v>309</v>
      </c>
      <c r="BE127" s="150">
        <f>IF(N127="základní",J127,0)</f>
        <v>0</v>
      </c>
      <c r="BF127" s="150">
        <f>IF(N127="snížená",J127,0)</f>
        <v>0</v>
      </c>
      <c r="BG127" s="150">
        <f>IF(N127="zákl. přenesená",J127,0)</f>
        <v>0</v>
      </c>
      <c r="BH127" s="150">
        <f>IF(N127="sníž. přenesená",J127,0)</f>
        <v>0</v>
      </c>
      <c r="BI127" s="150">
        <f>IF(N127="nulová",J127,0)</f>
        <v>0</v>
      </c>
      <c r="BJ127" s="17" t="s">
        <v>88</v>
      </c>
      <c r="BK127" s="150">
        <f>ROUND(I127*H127,2)</f>
        <v>0</v>
      </c>
      <c r="BL127" s="17" t="s">
        <v>120</v>
      </c>
      <c r="BM127" s="149" t="s">
        <v>90</v>
      </c>
    </row>
    <row r="128" spans="2:65" s="1" customFormat="1" ht="16.5" customHeight="1" x14ac:dyDescent="0.2">
      <c r="B128" s="137"/>
      <c r="C128" s="138" t="s">
        <v>90</v>
      </c>
      <c r="D128" s="138" t="s">
        <v>311</v>
      </c>
      <c r="E128" s="139" t="s">
        <v>10590</v>
      </c>
      <c r="F128" s="140" t="s">
        <v>10591</v>
      </c>
      <c r="G128" s="141" t="s">
        <v>314</v>
      </c>
      <c r="H128" s="142">
        <v>2</v>
      </c>
      <c r="I128" s="143"/>
      <c r="J128" s="144">
        <f>ROUND(I128*H128,2)</f>
        <v>0</v>
      </c>
      <c r="K128" s="140" t="s">
        <v>4418</v>
      </c>
      <c r="L128" s="33"/>
      <c r="M128" s="145" t="s">
        <v>1</v>
      </c>
      <c r="N128" s="146" t="s">
        <v>46</v>
      </c>
      <c r="P128" s="147">
        <f>O128*H128</f>
        <v>0</v>
      </c>
      <c r="Q128" s="147">
        <v>0</v>
      </c>
      <c r="R128" s="147">
        <f>Q128*H128</f>
        <v>0</v>
      </c>
      <c r="S128" s="147">
        <v>0</v>
      </c>
      <c r="T128" s="148">
        <f>S128*H128</f>
        <v>0</v>
      </c>
      <c r="AR128" s="149" t="s">
        <v>120</v>
      </c>
      <c r="AT128" s="149" t="s">
        <v>311</v>
      </c>
      <c r="AU128" s="149" t="s">
        <v>88</v>
      </c>
      <c r="AY128" s="17" t="s">
        <v>309</v>
      </c>
      <c r="BE128" s="150">
        <f>IF(N128="základní",J128,0)</f>
        <v>0</v>
      </c>
      <c r="BF128" s="150">
        <f>IF(N128="snížená",J128,0)</f>
        <v>0</v>
      </c>
      <c r="BG128" s="150">
        <f>IF(N128="zákl. přenesená",J128,0)</f>
        <v>0</v>
      </c>
      <c r="BH128" s="150">
        <f>IF(N128="sníž. přenesená",J128,0)</f>
        <v>0</v>
      </c>
      <c r="BI128" s="150">
        <f>IF(N128="nulová",J128,0)</f>
        <v>0</v>
      </c>
      <c r="BJ128" s="17" t="s">
        <v>88</v>
      </c>
      <c r="BK128" s="150">
        <f>ROUND(I128*H128,2)</f>
        <v>0</v>
      </c>
      <c r="BL128" s="17" t="s">
        <v>120</v>
      </c>
      <c r="BM128" s="149" t="s">
        <v>120</v>
      </c>
    </row>
    <row r="129" spans="2:65" s="11" customFormat="1" ht="25.9" customHeight="1" x14ac:dyDescent="0.2">
      <c r="B129" s="125"/>
      <c r="D129" s="126" t="s">
        <v>80</v>
      </c>
      <c r="E129" s="127" t="s">
        <v>1312</v>
      </c>
      <c r="F129" s="127" t="s">
        <v>4432</v>
      </c>
      <c r="I129" s="128"/>
      <c r="J129" s="129">
        <f>BK129</f>
        <v>0</v>
      </c>
      <c r="L129" s="125"/>
      <c r="M129" s="130"/>
      <c r="P129" s="131">
        <f>SUM(P130:P133)</f>
        <v>0</v>
      </c>
      <c r="R129" s="131">
        <f>SUM(R130:R133)</f>
        <v>0</v>
      </c>
      <c r="T129" s="132">
        <f>SUM(T130:T133)</f>
        <v>0</v>
      </c>
      <c r="AR129" s="126" t="s">
        <v>90</v>
      </c>
      <c r="AT129" s="133" t="s">
        <v>80</v>
      </c>
      <c r="AU129" s="133" t="s">
        <v>81</v>
      </c>
      <c r="AY129" s="126" t="s">
        <v>309</v>
      </c>
      <c r="BK129" s="134">
        <f>SUM(BK130:BK133)</f>
        <v>0</v>
      </c>
    </row>
    <row r="130" spans="2:65" s="1" customFormat="1" ht="16.5" customHeight="1" x14ac:dyDescent="0.2">
      <c r="B130" s="137"/>
      <c r="C130" s="138" t="s">
        <v>101</v>
      </c>
      <c r="D130" s="138" t="s">
        <v>311</v>
      </c>
      <c r="E130" s="139" t="s">
        <v>4433</v>
      </c>
      <c r="F130" s="140" t="s">
        <v>4434</v>
      </c>
      <c r="G130" s="141" t="s">
        <v>314</v>
      </c>
      <c r="H130" s="142">
        <v>1</v>
      </c>
      <c r="I130" s="143"/>
      <c r="J130" s="144">
        <f>ROUND(I130*H130,2)</f>
        <v>0</v>
      </c>
      <c r="K130" s="140" t="s">
        <v>4371</v>
      </c>
      <c r="L130" s="33"/>
      <c r="M130" s="145" t="s">
        <v>1</v>
      </c>
      <c r="N130" s="146" t="s">
        <v>46</v>
      </c>
      <c r="P130" s="147">
        <f>O130*H130</f>
        <v>0</v>
      </c>
      <c r="Q130" s="147">
        <v>0</v>
      </c>
      <c r="R130" s="147">
        <f>Q130*H130</f>
        <v>0</v>
      </c>
      <c r="S130" s="147">
        <v>0</v>
      </c>
      <c r="T130" s="148">
        <f>S130*H130</f>
        <v>0</v>
      </c>
      <c r="AR130" s="149" t="s">
        <v>346</v>
      </c>
      <c r="AT130" s="149" t="s">
        <v>311</v>
      </c>
      <c r="AU130" s="149" t="s">
        <v>88</v>
      </c>
      <c r="AY130" s="17" t="s">
        <v>309</v>
      </c>
      <c r="BE130" s="150">
        <f>IF(N130="základní",J130,0)</f>
        <v>0</v>
      </c>
      <c r="BF130" s="150">
        <f>IF(N130="snížená",J130,0)</f>
        <v>0</v>
      </c>
      <c r="BG130" s="150">
        <f>IF(N130="zákl. přenesená",J130,0)</f>
        <v>0</v>
      </c>
      <c r="BH130" s="150">
        <f>IF(N130="sníž. přenesená",J130,0)</f>
        <v>0</v>
      </c>
      <c r="BI130" s="150">
        <f>IF(N130="nulová",J130,0)</f>
        <v>0</v>
      </c>
      <c r="BJ130" s="17" t="s">
        <v>88</v>
      </c>
      <c r="BK130" s="150">
        <f>ROUND(I130*H130,2)</f>
        <v>0</v>
      </c>
      <c r="BL130" s="17" t="s">
        <v>346</v>
      </c>
      <c r="BM130" s="149" t="s">
        <v>325</v>
      </c>
    </row>
    <row r="131" spans="2:65" s="1" customFormat="1" ht="24.2" customHeight="1" x14ac:dyDescent="0.2">
      <c r="B131" s="137"/>
      <c r="C131" s="138" t="s">
        <v>120</v>
      </c>
      <c r="D131" s="138" t="s">
        <v>311</v>
      </c>
      <c r="E131" s="139" t="s">
        <v>4444</v>
      </c>
      <c r="F131" s="140" t="s">
        <v>4445</v>
      </c>
      <c r="G131" s="141" t="s">
        <v>314</v>
      </c>
      <c r="H131" s="142">
        <v>1</v>
      </c>
      <c r="I131" s="143"/>
      <c r="J131" s="144">
        <f>ROUND(I131*H131,2)</f>
        <v>0</v>
      </c>
      <c r="K131" s="140" t="s">
        <v>4371</v>
      </c>
      <c r="L131" s="33"/>
      <c r="M131" s="145" t="s">
        <v>1</v>
      </c>
      <c r="N131" s="146" t="s">
        <v>46</v>
      </c>
      <c r="P131" s="147">
        <f>O131*H131</f>
        <v>0</v>
      </c>
      <c r="Q131" s="147">
        <v>0</v>
      </c>
      <c r="R131" s="147">
        <f>Q131*H131</f>
        <v>0</v>
      </c>
      <c r="S131" s="147">
        <v>0</v>
      </c>
      <c r="T131" s="148">
        <f>S131*H131</f>
        <v>0</v>
      </c>
      <c r="AR131" s="149" t="s">
        <v>346</v>
      </c>
      <c r="AT131" s="149" t="s">
        <v>311</v>
      </c>
      <c r="AU131" s="149" t="s">
        <v>88</v>
      </c>
      <c r="AY131" s="17" t="s">
        <v>309</v>
      </c>
      <c r="BE131" s="150">
        <f>IF(N131="základní",J131,0)</f>
        <v>0</v>
      </c>
      <c r="BF131" s="150">
        <f>IF(N131="snížená",J131,0)</f>
        <v>0</v>
      </c>
      <c r="BG131" s="150">
        <f>IF(N131="zákl. přenesená",J131,0)</f>
        <v>0</v>
      </c>
      <c r="BH131" s="150">
        <f>IF(N131="sníž. přenesená",J131,0)</f>
        <v>0</v>
      </c>
      <c r="BI131" s="150">
        <f>IF(N131="nulová",J131,0)</f>
        <v>0</v>
      </c>
      <c r="BJ131" s="17" t="s">
        <v>88</v>
      </c>
      <c r="BK131" s="150">
        <f>ROUND(I131*H131,2)</f>
        <v>0</v>
      </c>
      <c r="BL131" s="17" t="s">
        <v>346</v>
      </c>
      <c r="BM131" s="149" t="s">
        <v>329</v>
      </c>
    </row>
    <row r="132" spans="2:65" s="1" customFormat="1" ht="16.5" customHeight="1" x14ac:dyDescent="0.2">
      <c r="B132" s="137"/>
      <c r="C132" s="138" t="s">
        <v>331</v>
      </c>
      <c r="D132" s="138" t="s">
        <v>311</v>
      </c>
      <c r="E132" s="139" t="s">
        <v>4447</v>
      </c>
      <c r="F132" s="140" t="s">
        <v>4448</v>
      </c>
      <c r="G132" s="141" t="s">
        <v>2688</v>
      </c>
      <c r="H132" s="201"/>
      <c r="I132" s="143"/>
      <c r="J132" s="144">
        <f>ROUND(I132*H132,2)</f>
        <v>0</v>
      </c>
      <c r="K132" s="140" t="s">
        <v>4371</v>
      </c>
      <c r="L132" s="33"/>
      <c r="M132" s="145" t="s">
        <v>1</v>
      </c>
      <c r="N132" s="146" t="s">
        <v>46</v>
      </c>
      <c r="P132" s="147">
        <f>O132*H132</f>
        <v>0</v>
      </c>
      <c r="Q132" s="147">
        <v>0</v>
      </c>
      <c r="R132" s="147">
        <f>Q132*H132</f>
        <v>0</v>
      </c>
      <c r="S132" s="147">
        <v>0</v>
      </c>
      <c r="T132" s="148">
        <f>S132*H132</f>
        <v>0</v>
      </c>
      <c r="AR132" s="149" t="s">
        <v>346</v>
      </c>
      <c r="AT132" s="149" t="s">
        <v>311</v>
      </c>
      <c r="AU132" s="149" t="s">
        <v>88</v>
      </c>
      <c r="AY132" s="17" t="s">
        <v>309</v>
      </c>
      <c r="BE132" s="150">
        <f>IF(N132="základní",J132,0)</f>
        <v>0</v>
      </c>
      <c r="BF132" s="150">
        <f>IF(N132="snížená",J132,0)</f>
        <v>0</v>
      </c>
      <c r="BG132" s="150">
        <f>IF(N132="zákl. přenesená",J132,0)</f>
        <v>0</v>
      </c>
      <c r="BH132" s="150">
        <f>IF(N132="sníž. přenesená",J132,0)</f>
        <v>0</v>
      </c>
      <c r="BI132" s="150">
        <f>IF(N132="nulová",J132,0)</f>
        <v>0</v>
      </c>
      <c r="BJ132" s="17" t="s">
        <v>88</v>
      </c>
      <c r="BK132" s="150">
        <f>ROUND(I132*H132,2)</f>
        <v>0</v>
      </c>
      <c r="BL132" s="17" t="s">
        <v>346</v>
      </c>
      <c r="BM132" s="149" t="s">
        <v>334</v>
      </c>
    </row>
    <row r="133" spans="2:65" s="1" customFormat="1" ht="19.5" x14ac:dyDescent="0.2">
      <c r="B133" s="33"/>
      <c r="D133" s="155" t="s">
        <v>318</v>
      </c>
      <c r="F133" s="156" t="s">
        <v>4449</v>
      </c>
      <c r="I133" s="153"/>
      <c r="L133" s="33"/>
      <c r="M133" s="154"/>
      <c r="T133" s="57"/>
      <c r="AT133" s="17" t="s">
        <v>318</v>
      </c>
      <c r="AU133" s="17" t="s">
        <v>88</v>
      </c>
    </row>
    <row r="134" spans="2:65" s="11" customFormat="1" ht="25.9" customHeight="1" x14ac:dyDescent="0.2">
      <c r="B134" s="125"/>
      <c r="D134" s="126" t="s">
        <v>80</v>
      </c>
      <c r="E134" s="127" t="s">
        <v>1407</v>
      </c>
      <c r="F134" s="127" t="s">
        <v>1408</v>
      </c>
      <c r="I134" s="128"/>
      <c r="J134" s="129">
        <f>BK134</f>
        <v>0</v>
      </c>
      <c r="L134" s="125"/>
      <c r="M134" s="130"/>
      <c r="P134" s="131">
        <f>SUM(P135:P140)</f>
        <v>0</v>
      </c>
      <c r="R134" s="131">
        <f>SUM(R135:R140)</f>
        <v>0</v>
      </c>
      <c r="T134" s="132">
        <f>SUM(T135:T140)</f>
        <v>0</v>
      </c>
      <c r="AR134" s="126" t="s">
        <v>90</v>
      </c>
      <c r="AT134" s="133" t="s">
        <v>80</v>
      </c>
      <c r="AU134" s="133" t="s">
        <v>81</v>
      </c>
      <c r="AY134" s="126" t="s">
        <v>309</v>
      </c>
      <c r="BK134" s="134">
        <f>SUM(BK135:BK140)</f>
        <v>0</v>
      </c>
    </row>
    <row r="135" spans="2:65" s="1" customFormat="1" ht="16.5" customHeight="1" x14ac:dyDescent="0.2">
      <c r="B135" s="137"/>
      <c r="C135" s="138" t="s">
        <v>325</v>
      </c>
      <c r="D135" s="138" t="s">
        <v>311</v>
      </c>
      <c r="E135" s="139" t="s">
        <v>4496</v>
      </c>
      <c r="F135" s="140" t="s">
        <v>4497</v>
      </c>
      <c r="G135" s="141" t="s">
        <v>434</v>
      </c>
      <c r="H135" s="142">
        <v>266</v>
      </c>
      <c r="I135" s="143"/>
      <c r="J135" s="144">
        <f>ROUND(I135*H135,2)</f>
        <v>0</v>
      </c>
      <c r="K135" s="140" t="s">
        <v>4371</v>
      </c>
      <c r="L135" s="33"/>
      <c r="M135" s="145" t="s">
        <v>1</v>
      </c>
      <c r="N135" s="146" t="s">
        <v>46</v>
      </c>
      <c r="P135" s="147">
        <f>O135*H135</f>
        <v>0</v>
      </c>
      <c r="Q135" s="147">
        <v>0</v>
      </c>
      <c r="R135" s="147">
        <f>Q135*H135</f>
        <v>0</v>
      </c>
      <c r="S135" s="147">
        <v>0</v>
      </c>
      <c r="T135" s="148">
        <f>S135*H135</f>
        <v>0</v>
      </c>
      <c r="AR135" s="149" t="s">
        <v>346</v>
      </c>
      <c r="AT135" s="149" t="s">
        <v>311</v>
      </c>
      <c r="AU135" s="149" t="s">
        <v>88</v>
      </c>
      <c r="AY135" s="17" t="s">
        <v>309</v>
      </c>
      <c r="BE135" s="150">
        <f>IF(N135="základní",J135,0)</f>
        <v>0</v>
      </c>
      <c r="BF135" s="150">
        <f>IF(N135="snížená",J135,0)</f>
        <v>0</v>
      </c>
      <c r="BG135" s="150">
        <f>IF(N135="zákl. přenesená",J135,0)</f>
        <v>0</v>
      </c>
      <c r="BH135" s="150">
        <f>IF(N135="sníž. přenesená",J135,0)</f>
        <v>0</v>
      </c>
      <c r="BI135" s="150">
        <f>IF(N135="nulová",J135,0)</f>
        <v>0</v>
      </c>
      <c r="BJ135" s="17" t="s">
        <v>88</v>
      </c>
      <c r="BK135" s="150">
        <f>ROUND(I135*H135,2)</f>
        <v>0</v>
      </c>
      <c r="BL135" s="17" t="s">
        <v>346</v>
      </c>
      <c r="BM135" s="149" t="s">
        <v>8</v>
      </c>
    </row>
    <row r="136" spans="2:65" s="1" customFormat="1" ht="16.5" customHeight="1" x14ac:dyDescent="0.2">
      <c r="B136" s="137"/>
      <c r="C136" s="138" t="s">
        <v>339</v>
      </c>
      <c r="D136" s="138" t="s">
        <v>311</v>
      </c>
      <c r="E136" s="139" t="s">
        <v>4465</v>
      </c>
      <c r="F136" s="140" t="s">
        <v>4466</v>
      </c>
      <c r="G136" s="141" t="s">
        <v>314</v>
      </c>
      <c r="H136" s="142">
        <v>1</v>
      </c>
      <c r="I136" s="143"/>
      <c r="J136" s="144">
        <f>ROUND(I136*H136,2)</f>
        <v>0</v>
      </c>
      <c r="K136" s="140" t="s">
        <v>4418</v>
      </c>
      <c r="L136" s="33"/>
      <c r="M136" s="145" t="s">
        <v>1</v>
      </c>
      <c r="N136" s="146" t="s">
        <v>46</v>
      </c>
      <c r="P136" s="147">
        <f>O136*H136</f>
        <v>0</v>
      </c>
      <c r="Q136" s="147">
        <v>0</v>
      </c>
      <c r="R136" s="147">
        <f>Q136*H136</f>
        <v>0</v>
      </c>
      <c r="S136" s="147">
        <v>0</v>
      </c>
      <c r="T136" s="148">
        <f>S136*H136</f>
        <v>0</v>
      </c>
      <c r="AR136" s="149" t="s">
        <v>346</v>
      </c>
      <c r="AT136" s="149" t="s">
        <v>311</v>
      </c>
      <c r="AU136" s="149" t="s">
        <v>88</v>
      </c>
      <c r="AY136" s="17" t="s">
        <v>309</v>
      </c>
      <c r="BE136" s="150">
        <f>IF(N136="základní",J136,0)</f>
        <v>0</v>
      </c>
      <c r="BF136" s="150">
        <f>IF(N136="snížená",J136,0)</f>
        <v>0</v>
      </c>
      <c r="BG136" s="150">
        <f>IF(N136="zákl. přenesená",J136,0)</f>
        <v>0</v>
      </c>
      <c r="BH136" s="150">
        <f>IF(N136="sníž. přenesená",J136,0)</f>
        <v>0</v>
      </c>
      <c r="BI136" s="150">
        <f>IF(N136="nulová",J136,0)</f>
        <v>0</v>
      </c>
      <c r="BJ136" s="17" t="s">
        <v>88</v>
      </c>
      <c r="BK136" s="150">
        <f>ROUND(I136*H136,2)</f>
        <v>0</v>
      </c>
      <c r="BL136" s="17" t="s">
        <v>346</v>
      </c>
      <c r="BM136" s="149" t="s">
        <v>342</v>
      </c>
    </row>
    <row r="137" spans="2:65" s="1" customFormat="1" ht="37.9" customHeight="1" x14ac:dyDescent="0.2">
      <c r="B137" s="137"/>
      <c r="C137" s="138" t="s">
        <v>329</v>
      </c>
      <c r="D137" s="138" t="s">
        <v>311</v>
      </c>
      <c r="E137" s="139" t="s">
        <v>4524</v>
      </c>
      <c r="F137" s="140" t="s">
        <v>10592</v>
      </c>
      <c r="G137" s="141" t="s">
        <v>434</v>
      </c>
      <c r="H137" s="142">
        <v>266</v>
      </c>
      <c r="I137" s="143"/>
      <c r="J137" s="144">
        <f>ROUND(I137*H137,2)</f>
        <v>0</v>
      </c>
      <c r="K137" s="140" t="s">
        <v>4371</v>
      </c>
      <c r="L137" s="33"/>
      <c r="M137" s="145" t="s">
        <v>1</v>
      </c>
      <c r="N137" s="146" t="s">
        <v>46</v>
      </c>
      <c r="P137" s="147">
        <f>O137*H137</f>
        <v>0</v>
      </c>
      <c r="Q137" s="147">
        <v>0</v>
      </c>
      <c r="R137" s="147">
        <f>Q137*H137</f>
        <v>0</v>
      </c>
      <c r="S137" s="147">
        <v>0</v>
      </c>
      <c r="T137" s="148">
        <f>S137*H137</f>
        <v>0</v>
      </c>
      <c r="AR137" s="149" t="s">
        <v>346</v>
      </c>
      <c r="AT137" s="149" t="s">
        <v>311</v>
      </c>
      <c r="AU137" s="149" t="s">
        <v>88</v>
      </c>
      <c r="AY137" s="17" t="s">
        <v>309</v>
      </c>
      <c r="BE137" s="150">
        <f>IF(N137="základní",J137,0)</f>
        <v>0</v>
      </c>
      <c r="BF137" s="150">
        <f>IF(N137="snížená",J137,0)</f>
        <v>0</v>
      </c>
      <c r="BG137" s="150">
        <f>IF(N137="zákl. přenesená",J137,0)</f>
        <v>0</v>
      </c>
      <c r="BH137" s="150">
        <f>IF(N137="sníž. přenesená",J137,0)</f>
        <v>0</v>
      </c>
      <c r="BI137" s="150">
        <f>IF(N137="nulová",J137,0)</f>
        <v>0</v>
      </c>
      <c r="BJ137" s="17" t="s">
        <v>88</v>
      </c>
      <c r="BK137" s="150">
        <f>ROUND(I137*H137,2)</f>
        <v>0</v>
      </c>
      <c r="BL137" s="17" t="s">
        <v>346</v>
      </c>
      <c r="BM137" s="149" t="s">
        <v>346</v>
      </c>
    </row>
    <row r="138" spans="2:65" s="1" customFormat="1" ht="16.5" customHeight="1" x14ac:dyDescent="0.2">
      <c r="B138" s="137"/>
      <c r="C138" s="138" t="s">
        <v>348</v>
      </c>
      <c r="D138" s="138" t="s">
        <v>311</v>
      </c>
      <c r="E138" s="139" t="s">
        <v>4526</v>
      </c>
      <c r="F138" s="140" t="s">
        <v>4527</v>
      </c>
      <c r="G138" s="141" t="s">
        <v>314</v>
      </c>
      <c r="H138" s="142">
        <v>3</v>
      </c>
      <c r="I138" s="143"/>
      <c r="J138" s="144">
        <f>ROUND(I138*H138,2)</f>
        <v>0</v>
      </c>
      <c r="K138" s="140" t="s">
        <v>4371</v>
      </c>
      <c r="L138" s="33"/>
      <c r="M138" s="145" t="s">
        <v>1</v>
      </c>
      <c r="N138" s="146" t="s">
        <v>46</v>
      </c>
      <c r="P138" s="147">
        <f>O138*H138</f>
        <v>0</v>
      </c>
      <c r="Q138" s="147">
        <v>0</v>
      </c>
      <c r="R138" s="147">
        <f>Q138*H138</f>
        <v>0</v>
      </c>
      <c r="S138" s="147">
        <v>0</v>
      </c>
      <c r="T138" s="148">
        <f>S138*H138</f>
        <v>0</v>
      </c>
      <c r="AR138" s="149" t="s">
        <v>346</v>
      </c>
      <c r="AT138" s="149" t="s">
        <v>311</v>
      </c>
      <c r="AU138" s="149" t="s">
        <v>88</v>
      </c>
      <c r="AY138" s="17" t="s">
        <v>309</v>
      </c>
      <c r="BE138" s="150">
        <f>IF(N138="základní",J138,0)</f>
        <v>0</v>
      </c>
      <c r="BF138" s="150">
        <f>IF(N138="snížená",J138,0)</f>
        <v>0</v>
      </c>
      <c r="BG138" s="150">
        <f>IF(N138="zákl. přenesená",J138,0)</f>
        <v>0</v>
      </c>
      <c r="BH138" s="150">
        <f>IF(N138="sníž. přenesená",J138,0)</f>
        <v>0</v>
      </c>
      <c r="BI138" s="150">
        <f>IF(N138="nulová",J138,0)</f>
        <v>0</v>
      </c>
      <c r="BJ138" s="17" t="s">
        <v>88</v>
      </c>
      <c r="BK138" s="150">
        <f>ROUND(I138*H138,2)</f>
        <v>0</v>
      </c>
      <c r="BL138" s="17" t="s">
        <v>346</v>
      </c>
      <c r="BM138" s="149" t="s">
        <v>351</v>
      </c>
    </row>
    <row r="139" spans="2:65" s="1" customFormat="1" ht="16.5" customHeight="1" x14ac:dyDescent="0.2">
      <c r="B139" s="137"/>
      <c r="C139" s="138" t="s">
        <v>334</v>
      </c>
      <c r="D139" s="138" t="s">
        <v>311</v>
      </c>
      <c r="E139" s="139" t="s">
        <v>10593</v>
      </c>
      <c r="F139" s="140" t="s">
        <v>10594</v>
      </c>
      <c r="G139" s="141" t="s">
        <v>2688</v>
      </c>
      <c r="H139" s="201"/>
      <c r="I139" s="143"/>
      <c r="J139" s="144">
        <f>ROUND(I139*H139,2)</f>
        <v>0</v>
      </c>
      <c r="K139" s="140" t="s">
        <v>4371</v>
      </c>
      <c r="L139" s="33"/>
      <c r="M139" s="145" t="s">
        <v>1</v>
      </c>
      <c r="N139" s="146" t="s">
        <v>46</v>
      </c>
      <c r="P139" s="147">
        <f>O139*H139</f>
        <v>0</v>
      </c>
      <c r="Q139" s="147">
        <v>0</v>
      </c>
      <c r="R139" s="147">
        <f>Q139*H139</f>
        <v>0</v>
      </c>
      <c r="S139" s="147">
        <v>0</v>
      </c>
      <c r="T139" s="148">
        <f>S139*H139</f>
        <v>0</v>
      </c>
      <c r="AR139" s="149" t="s">
        <v>346</v>
      </c>
      <c r="AT139" s="149" t="s">
        <v>311</v>
      </c>
      <c r="AU139" s="149" t="s">
        <v>88</v>
      </c>
      <c r="AY139" s="17" t="s">
        <v>309</v>
      </c>
      <c r="BE139" s="150">
        <f>IF(N139="základní",J139,0)</f>
        <v>0</v>
      </c>
      <c r="BF139" s="150">
        <f>IF(N139="snížená",J139,0)</f>
        <v>0</v>
      </c>
      <c r="BG139" s="150">
        <f>IF(N139="zákl. přenesená",J139,0)</f>
        <v>0</v>
      </c>
      <c r="BH139" s="150">
        <f>IF(N139="sníž. přenesená",J139,0)</f>
        <v>0</v>
      </c>
      <c r="BI139" s="150">
        <f>IF(N139="nulová",J139,0)</f>
        <v>0</v>
      </c>
      <c r="BJ139" s="17" t="s">
        <v>88</v>
      </c>
      <c r="BK139" s="150">
        <f>ROUND(I139*H139,2)</f>
        <v>0</v>
      </c>
      <c r="BL139" s="17" t="s">
        <v>346</v>
      </c>
      <c r="BM139" s="149" t="s">
        <v>355</v>
      </c>
    </row>
    <row r="140" spans="2:65" s="1" customFormat="1" ht="19.5" x14ac:dyDescent="0.2">
      <c r="B140" s="33"/>
      <c r="D140" s="155" t="s">
        <v>318</v>
      </c>
      <c r="F140" s="156" t="s">
        <v>4490</v>
      </c>
      <c r="I140" s="153"/>
      <c r="L140" s="33"/>
      <c r="M140" s="154"/>
      <c r="T140" s="57"/>
      <c r="AT140" s="17" t="s">
        <v>318</v>
      </c>
      <c r="AU140" s="17" t="s">
        <v>88</v>
      </c>
    </row>
    <row r="141" spans="2:65" s="11" customFormat="1" ht="25.9" customHeight="1" x14ac:dyDescent="0.2">
      <c r="B141" s="125"/>
      <c r="D141" s="126" t="s">
        <v>80</v>
      </c>
      <c r="E141" s="127" t="s">
        <v>4593</v>
      </c>
      <c r="F141" s="127" t="s">
        <v>4594</v>
      </c>
      <c r="I141" s="128"/>
      <c r="J141" s="129">
        <f>BK141</f>
        <v>0</v>
      </c>
      <c r="L141" s="125"/>
      <c r="M141" s="130"/>
      <c r="P141" s="131">
        <f>SUM(P142:P145)</f>
        <v>0</v>
      </c>
      <c r="R141" s="131">
        <f>SUM(R142:R145)</f>
        <v>0</v>
      </c>
      <c r="T141" s="132">
        <f>SUM(T142:T145)</f>
        <v>0</v>
      </c>
      <c r="AR141" s="126" t="s">
        <v>88</v>
      </c>
      <c r="AT141" s="133" t="s">
        <v>80</v>
      </c>
      <c r="AU141" s="133" t="s">
        <v>81</v>
      </c>
      <c r="AY141" s="126" t="s">
        <v>309</v>
      </c>
      <c r="BK141" s="134">
        <f>SUM(BK142:BK145)</f>
        <v>0</v>
      </c>
    </row>
    <row r="142" spans="2:65" s="1" customFormat="1" ht="16.5" customHeight="1" x14ac:dyDescent="0.2">
      <c r="B142" s="137"/>
      <c r="C142" s="138" t="s">
        <v>357</v>
      </c>
      <c r="D142" s="138" t="s">
        <v>311</v>
      </c>
      <c r="E142" s="139" t="s">
        <v>4598</v>
      </c>
      <c r="F142" s="140" t="s">
        <v>10595</v>
      </c>
      <c r="G142" s="141" t="s">
        <v>314</v>
      </c>
      <c r="H142" s="142">
        <v>12</v>
      </c>
      <c r="I142" s="143"/>
      <c r="J142" s="144">
        <f>ROUND(I142*H142,2)</f>
        <v>0</v>
      </c>
      <c r="K142" s="140" t="s">
        <v>4371</v>
      </c>
      <c r="L142" s="33"/>
      <c r="M142" s="145" t="s">
        <v>1</v>
      </c>
      <c r="N142" s="146" t="s">
        <v>46</v>
      </c>
      <c r="P142" s="147">
        <f>O142*H142</f>
        <v>0</v>
      </c>
      <c r="Q142" s="147">
        <v>0</v>
      </c>
      <c r="R142" s="147">
        <f>Q142*H142</f>
        <v>0</v>
      </c>
      <c r="S142" s="147">
        <v>0</v>
      </c>
      <c r="T142" s="148">
        <f>S142*H142</f>
        <v>0</v>
      </c>
      <c r="AR142" s="149" t="s">
        <v>120</v>
      </c>
      <c r="AT142" s="149" t="s">
        <v>311</v>
      </c>
      <c r="AU142" s="149" t="s">
        <v>88</v>
      </c>
      <c r="AY142" s="17" t="s">
        <v>309</v>
      </c>
      <c r="BE142" s="150">
        <f>IF(N142="základní",J142,0)</f>
        <v>0</v>
      </c>
      <c r="BF142" s="150">
        <f>IF(N142="snížená",J142,0)</f>
        <v>0</v>
      </c>
      <c r="BG142" s="150">
        <f>IF(N142="zákl. přenesená",J142,0)</f>
        <v>0</v>
      </c>
      <c r="BH142" s="150">
        <f>IF(N142="sníž. přenesená",J142,0)</f>
        <v>0</v>
      </c>
      <c r="BI142" s="150">
        <f>IF(N142="nulová",J142,0)</f>
        <v>0</v>
      </c>
      <c r="BJ142" s="17" t="s">
        <v>88</v>
      </c>
      <c r="BK142" s="150">
        <f>ROUND(I142*H142,2)</f>
        <v>0</v>
      </c>
      <c r="BL142" s="17" t="s">
        <v>120</v>
      </c>
      <c r="BM142" s="149" t="s">
        <v>361</v>
      </c>
    </row>
    <row r="143" spans="2:65" s="1" customFormat="1" ht="39" x14ac:dyDescent="0.2">
      <c r="B143" s="33"/>
      <c r="D143" s="155" t="s">
        <v>318</v>
      </c>
      <c r="F143" s="156" t="s">
        <v>10596</v>
      </c>
      <c r="I143" s="153"/>
      <c r="L143" s="33"/>
      <c r="M143" s="154"/>
      <c r="T143" s="57"/>
      <c r="AT143" s="17" t="s">
        <v>318</v>
      </c>
      <c r="AU143" s="17" t="s">
        <v>88</v>
      </c>
    </row>
    <row r="144" spans="2:65" s="1" customFormat="1" ht="16.5" customHeight="1" x14ac:dyDescent="0.2">
      <c r="B144" s="137"/>
      <c r="C144" s="138" t="s">
        <v>8</v>
      </c>
      <c r="D144" s="138" t="s">
        <v>311</v>
      </c>
      <c r="E144" s="139" t="s">
        <v>10597</v>
      </c>
      <c r="F144" s="140" t="s">
        <v>10598</v>
      </c>
      <c r="G144" s="141" t="s">
        <v>2688</v>
      </c>
      <c r="H144" s="201"/>
      <c r="I144" s="143"/>
      <c r="J144" s="144">
        <f>ROUND(I144*H144,2)</f>
        <v>0</v>
      </c>
      <c r="K144" s="140" t="s">
        <v>4371</v>
      </c>
      <c r="L144" s="33"/>
      <c r="M144" s="145" t="s">
        <v>1</v>
      </c>
      <c r="N144" s="146" t="s">
        <v>46</v>
      </c>
      <c r="P144" s="147">
        <f>O144*H144</f>
        <v>0</v>
      </c>
      <c r="Q144" s="147">
        <v>0</v>
      </c>
      <c r="R144" s="147">
        <f>Q144*H144</f>
        <v>0</v>
      </c>
      <c r="S144" s="147">
        <v>0</v>
      </c>
      <c r="T144" s="148">
        <f>S144*H144</f>
        <v>0</v>
      </c>
      <c r="AR144" s="149" t="s">
        <v>120</v>
      </c>
      <c r="AT144" s="149" t="s">
        <v>311</v>
      </c>
      <c r="AU144" s="149" t="s">
        <v>88</v>
      </c>
      <c r="AY144" s="17" t="s">
        <v>309</v>
      </c>
      <c r="BE144" s="150">
        <f>IF(N144="základní",J144,0)</f>
        <v>0</v>
      </c>
      <c r="BF144" s="150">
        <f>IF(N144="snížená",J144,0)</f>
        <v>0</v>
      </c>
      <c r="BG144" s="150">
        <f>IF(N144="zákl. přenesená",J144,0)</f>
        <v>0</v>
      </c>
      <c r="BH144" s="150">
        <f>IF(N144="sníž. přenesená",J144,0)</f>
        <v>0</v>
      </c>
      <c r="BI144" s="150">
        <f>IF(N144="nulová",J144,0)</f>
        <v>0</v>
      </c>
      <c r="BJ144" s="17" t="s">
        <v>88</v>
      </c>
      <c r="BK144" s="150">
        <f>ROUND(I144*H144,2)</f>
        <v>0</v>
      </c>
      <c r="BL144" s="17" t="s">
        <v>120</v>
      </c>
      <c r="BM144" s="149" t="s">
        <v>367</v>
      </c>
    </row>
    <row r="145" spans="2:65" s="1" customFormat="1" ht="19.5" x14ac:dyDescent="0.2">
      <c r="B145" s="33"/>
      <c r="D145" s="155" t="s">
        <v>318</v>
      </c>
      <c r="F145" s="156" t="s">
        <v>4592</v>
      </c>
      <c r="I145" s="153"/>
      <c r="L145" s="33"/>
      <c r="M145" s="154"/>
      <c r="T145" s="57"/>
      <c r="AT145" s="17" t="s">
        <v>318</v>
      </c>
      <c r="AU145" s="17" t="s">
        <v>88</v>
      </c>
    </row>
    <row r="146" spans="2:65" s="11" customFormat="1" ht="25.9" customHeight="1" x14ac:dyDescent="0.2">
      <c r="B146" s="125"/>
      <c r="D146" s="126" t="s">
        <v>80</v>
      </c>
      <c r="E146" s="127" t="s">
        <v>4706</v>
      </c>
      <c r="F146" s="127" t="s">
        <v>4707</v>
      </c>
      <c r="I146" s="128"/>
      <c r="J146" s="129">
        <f>BK146</f>
        <v>0</v>
      </c>
      <c r="L146" s="125"/>
      <c r="M146" s="130"/>
      <c r="P146" s="131">
        <f>SUM(P147:P161)</f>
        <v>0</v>
      </c>
      <c r="R146" s="131">
        <f>SUM(R147:R161)</f>
        <v>0</v>
      </c>
      <c r="T146" s="132">
        <f>SUM(T147:T161)</f>
        <v>0</v>
      </c>
      <c r="AR146" s="126" t="s">
        <v>88</v>
      </c>
      <c r="AT146" s="133" t="s">
        <v>80</v>
      </c>
      <c r="AU146" s="133" t="s">
        <v>81</v>
      </c>
      <c r="AY146" s="126" t="s">
        <v>309</v>
      </c>
      <c r="BK146" s="134">
        <f>SUM(BK147:BK161)</f>
        <v>0</v>
      </c>
    </row>
    <row r="147" spans="2:65" s="1" customFormat="1" ht="21.75" customHeight="1" x14ac:dyDescent="0.2">
      <c r="B147" s="137"/>
      <c r="C147" s="138" t="s">
        <v>368</v>
      </c>
      <c r="D147" s="138" t="s">
        <v>311</v>
      </c>
      <c r="E147" s="139" t="s">
        <v>10599</v>
      </c>
      <c r="F147" s="140" t="s">
        <v>10600</v>
      </c>
      <c r="G147" s="141" t="s">
        <v>434</v>
      </c>
      <c r="H147" s="142">
        <v>266</v>
      </c>
      <c r="I147" s="143"/>
      <c r="J147" s="144">
        <f>ROUND(I147*H147,2)</f>
        <v>0</v>
      </c>
      <c r="K147" s="140" t="s">
        <v>4371</v>
      </c>
      <c r="L147" s="33"/>
      <c r="M147" s="145" t="s">
        <v>1</v>
      </c>
      <c r="N147" s="146" t="s">
        <v>46</v>
      </c>
      <c r="P147" s="147">
        <f>O147*H147</f>
        <v>0</v>
      </c>
      <c r="Q147" s="147">
        <v>0</v>
      </c>
      <c r="R147" s="147">
        <f>Q147*H147</f>
        <v>0</v>
      </c>
      <c r="S147" s="147">
        <v>0</v>
      </c>
      <c r="T147" s="148">
        <f>S147*H147</f>
        <v>0</v>
      </c>
      <c r="AR147" s="149" t="s">
        <v>120</v>
      </c>
      <c r="AT147" s="149" t="s">
        <v>311</v>
      </c>
      <c r="AU147" s="149" t="s">
        <v>88</v>
      </c>
      <c r="AY147" s="17" t="s">
        <v>309</v>
      </c>
      <c r="BE147" s="150">
        <f>IF(N147="základní",J147,0)</f>
        <v>0</v>
      </c>
      <c r="BF147" s="150">
        <f>IF(N147="snížená",J147,0)</f>
        <v>0</v>
      </c>
      <c r="BG147" s="150">
        <f>IF(N147="zákl. přenesená",J147,0)</f>
        <v>0</v>
      </c>
      <c r="BH147" s="150">
        <f>IF(N147="sníž. přenesená",J147,0)</f>
        <v>0</v>
      </c>
      <c r="BI147" s="150">
        <f>IF(N147="nulová",J147,0)</f>
        <v>0</v>
      </c>
      <c r="BJ147" s="17" t="s">
        <v>88</v>
      </c>
      <c r="BK147" s="150">
        <f>ROUND(I147*H147,2)</f>
        <v>0</v>
      </c>
      <c r="BL147" s="17" t="s">
        <v>120</v>
      </c>
      <c r="BM147" s="149" t="s">
        <v>371</v>
      </c>
    </row>
    <row r="148" spans="2:65" s="1" customFormat="1" ht="29.25" x14ac:dyDescent="0.2">
      <c r="B148" s="33"/>
      <c r="D148" s="155" t="s">
        <v>318</v>
      </c>
      <c r="F148" s="156" t="s">
        <v>10601</v>
      </c>
      <c r="I148" s="153"/>
      <c r="L148" s="33"/>
      <c r="M148" s="154"/>
      <c r="T148" s="57"/>
      <c r="AT148" s="17" t="s">
        <v>318</v>
      </c>
      <c r="AU148" s="17" t="s">
        <v>88</v>
      </c>
    </row>
    <row r="149" spans="2:65" s="1" customFormat="1" ht="21.75" customHeight="1" x14ac:dyDescent="0.2">
      <c r="B149" s="137"/>
      <c r="C149" s="138" t="s">
        <v>342</v>
      </c>
      <c r="D149" s="138" t="s">
        <v>311</v>
      </c>
      <c r="E149" s="139" t="s">
        <v>10602</v>
      </c>
      <c r="F149" s="140" t="s">
        <v>10603</v>
      </c>
      <c r="G149" s="141" t="s">
        <v>434</v>
      </c>
      <c r="H149" s="142">
        <v>1</v>
      </c>
      <c r="I149" s="143"/>
      <c r="J149" s="144">
        <f>ROUND(I149*H149,2)</f>
        <v>0</v>
      </c>
      <c r="K149" s="140" t="s">
        <v>4371</v>
      </c>
      <c r="L149" s="33"/>
      <c r="M149" s="145" t="s">
        <v>1</v>
      </c>
      <c r="N149" s="146" t="s">
        <v>46</v>
      </c>
      <c r="P149" s="147">
        <f>O149*H149</f>
        <v>0</v>
      </c>
      <c r="Q149" s="147">
        <v>0</v>
      </c>
      <c r="R149" s="147">
        <f>Q149*H149</f>
        <v>0</v>
      </c>
      <c r="S149" s="147">
        <v>0</v>
      </c>
      <c r="T149" s="148">
        <f>S149*H149</f>
        <v>0</v>
      </c>
      <c r="AR149" s="149" t="s">
        <v>120</v>
      </c>
      <c r="AT149" s="149" t="s">
        <v>311</v>
      </c>
      <c r="AU149" s="149" t="s">
        <v>88</v>
      </c>
      <c r="AY149" s="17" t="s">
        <v>309</v>
      </c>
      <c r="BE149" s="150">
        <f>IF(N149="základní",J149,0)</f>
        <v>0</v>
      </c>
      <c r="BF149" s="150">
        <f>IF(N149="snížená",J149,0)</f>
        <v>0</v>
      </c>
      <c r="BG149" s="150">
        <f>IF(N149="zákl. přenesená",J149,0)</f>
        <v>0</v>
      </c>
      <c r="BH149" s="150">
        <f>IF(N149="sníž. přenesená",J149,0)</f>
        <v>0</v>
      </c>
      <c r="BI149" s="150">
        <f>IF(N149="nulová",J149,0)</f>
        <v>0</v>
      </c>
      <c r="BJ149" s="17" t="s">
        <v>88</v>
      </c>
      <c r="BK149" s="150">
        <f>ROUND(I149*H149,2)</f>
        <v>0</v>
      </c>
      <c r="BL149" s="17" t="s">
        <v>120</v>
      </c>
      <c r="BM149" s="149" t="s">
        <v>376</v>
      </c>
    </row>
    <row r="150" spans="2:65" s="1" customFormat="1" ht="29.25" x14ac:dyDescent="0.2">
      <c r="B150" s="33"/>
      <c r="D150" s="155" t="s">
        <v>318</v>
      </c>
      <c r="F150" s="156" t="s">
        <v>10601</v>
      </c>
      <c r="I150" s="153"/>
      <c r="L150" s="33"/>
      <c r="M150" s="154"/>
      <c r="T150" s="57"/>
      <c r="AT150" s="17" t="s">
        <v>318</v>
      </c>
      <c r="AU150" s="17" t="s">
        <v>88</v>
      </c>
    </row>
    <row r="151" spans="2:65" s="1" customFormat="1" ht="16.5" customHeight="1" x14ac:dyDescent="0.2">
      <c r="B151" s="137"/>
      <c r="C151" s="138" t="s">
        <v>378</v>
      </c>
      <c r="D151" s="138" t="s">
        <v>311</v>
      </c>
      <c r="E151" s="139" t="s">
        <v>4737</v>
      </c>
      <c r="F151" s="140" t="s">
        <v>4738</v>
      </c>
      <c r="G151" s="141" t="s">
        <v>434</v>
      </c>
      <c r="H151" s="142">
        <v>266</v>
      </c>
      <c r="I151" s="143"/>
      <c r="J151" s="144">
        <f>ROUND(I151*H151,2)</f>
        <v>0</v>
      </c>
      <c r="K151" s="140" t="s">
        <v>4371</v>
      </c>
      <c r="L151" s="33"/>
      <c r="M151" s="145" t="s">
        <v>1</v>
      </c>
      <c r="N151" s="146" t="s">
        <v>46</v>
      </c>
      <c r="P151" s="147">
        <f>O151*H151</f>
        <v>0</v>
      </c>
      <c r="Q151" s="147">
        <v>0</v>
      </c>
      <c r="R151" s="147">
        <f>Q151*H151</f>
        <v>0</v>
      </c>
      <c r="S151" s="147">
        <v>0</v>
      </c>
      <c r="T151" s="148">
        <f>S151*H151</f>
        <v>0</v>
      </c>
      <c r="AR151" s="149" t="s">
        <v>120</v>
      </c>
      <c r="AT151" s="149" t="s">
        <v>311</v>
      </c>
      <c r="AU151" s="149" t="s">
        <v>88</v>
      </c>
      <c r="AY151" s="17" t="s">
        <v>309</v>
      </c>
      <c r="BE151" s="150">
        <f>IF(N151="základní",J151,0)</f>
        <v>0</v>
      </c>
      <c r="BF151" s="150">
        <f>IF(N151="snížená",J151,0)</f>
        <v>0</v>
      </c>
      <c r="BG151" s="150">
        <f>IF(N151="zákl. přenesená",J151,0)</f>
        <v>0</v>
      </c>
      <c r="BH151" s="150">
        <f>IF(N151="sníž. přenesená",J151,0)</f>
        <v>0</v>
      </c>
      <c r="BI151" s="150">
        <f>IF(N151="nulová",J151,0)</f>
        <v>0</v>
      </c>
      <c r="BJ151" s="17" t="s">
        <v>88</v>
      </c>
      <c r="BK151" s="150">
        <f>ROUND(I151*H151,2)</f>
        <v>0</v>
      </c>
      <c r="BL151" s="17" t="s">
        <v>120</v>
      </c>
      <c r="BM151" s="149" t="s">
        <v>381</v>
      </c>
    </row>
    <row r="152" spans="2:65" s="1" customFormat="1" ht="19.5" x14ac:dyDescent="0.2">
      <c r="B152" s="33"/>
      <c r="D152" s="155" t="s">
        <v>318</v>
      </c>
      <c r="F152" s="156" t="s">
        <v>10604</v>
      </c>
      <c r="I152" s="153"/>
      <c r="L152" s="33"/>
      <c r="M152" s="154"/>
      <c r="T152" s="57"/>
      <c r="AT152" s="17" t="s">
        <v>318</v>
      </c>
      <c r="AU152" s="17" t="s">
        <v>88</v>
      </c>
    </row>
    <row r="153" spans="2:65" s="1" customFormat="1" ht="16.5" customHeight="1" x14ac:dyDescent="0.2">
      <c r="B153" s="137"/>
      <c r="C153" s="138" t="s">
        <v>346</v>
      </c>
      <c r="D153" s="138" t="s">
        <v>311</v>
      </c>
      <c r="E153" s="139" t="s">
        <v>10605</v>
      </c>
      <c r="F153" s="140" t="s">
        <v>10606</v>
      </c>
      <c r="G153" s="141" t="s">
        <v>434</v>
      </c>
      <c r="H153" s="142">
        <v>1</v>
      </c>
      <c r="I153" s="143"/>
      <c r="J153" s="144">
        <f>ROUND(I153*H153,2)</f>
        <v>0</v>
      </c>
      <c r="K153" s="140" t="s">
        <v>4418</v>
      </c>
      <c r="L153" s="33"/>
      <c r="M153" s="145" t="s">
        <v>1</v>
      </c>
      <c r="N153" s="146" t="s">
        <v>46</v>
      </c>
      <c r="P153" s="147">
        <f>O153*H153</f>
        <v>0</v>
      </c>
      <c r="Q153" s="147">
        <v>0</v>
      </c>
      <c r="R153" s="147">
        <f>Q153*H153</f>
        <v>0</v>
      </c>
      <c r="S153" s="147">
        <v>0</v>
      </c>
      <c r="T153" s="148">
        <f>S153*H153</f>
        <v>0</v>
      </c>
      <c r="AR153" s="149" t="s">
        <v>120</v>
      </c>
      <c r="AT153" s="149" t="s">
        <v>311</v>
      </c>
      <c r="AU153" s="149" t="s">
        <v>88</v>
      </c>
      <c r="AY153" s="17" t="s">
        <v>309</v>
      </c>
      <c r="BE153" s="150">
        <f>IF(N153="základní",J153,0)</f>
        <v>0</v>
      </c>
      <c r="BF153" s="150">
        <f>IF(N153="snížená",J153,0)</f>
        <v>0</v>
      </c>
      <c r="BG153" s="150">
        <f>IF(N153="zákl. přenesená",J153,0)</f>
        <v>0</v>
      </c>
      <c r="BH153" s="150">
        <f>IF(N153="sníž. přenesená",J153,0)</f>
        <v>0</v>
      </c>
      <c r="BI153" s="150">
        <f>IF(N153="nulová",J153,0)</f>
        <v>0</v>
      </c>
      <c r="BJ153" s="17" t="s">
        <v>88</v>
      </c>
      <c r="BK153" s="150">
        <f>ROUND(I153*H153,2)</f>
        <v>0</v>
      </c>
      <c r="BL153" s="17" t="s">
        <v>120</v>
      </c>
      <c r="BM153" s="149" t="s">
        <v>385</v>
      </c>
    </row>
    <row r="154" spans="2:65" s="1" customFormat="1" ht="19.5" x14ac:dyDescent="0.2">
      <c r="B154" s="33"/>
      <c r="D154" s="155" t="s">
        <v>318</v>
      </c>
      <c r="F154" s="156" t="s">
        <v>10604</v>
      </c>
      <c r="I154" s="153"/>
      <c r="L154" s="33"/>
      <c r="M154" s="154"/>
      <c r="T154" s="57"/>
      <c r="AT154" s="17" t="s">
        <v>318</v>
      </c>
      <c r="AU154" s="17" t="s">
        <v>88</v>
      </c>
    </row>
    <row r="155" spans="2:65" s="1" customFormat="1" ht="16.5" customHeight="1" x14ac:dyDescent="0.2">
      <c r="B155" s="137"/>
      <c r="C155" s="138" t="s">
        <v>388</v>
      </c>
      <c r="D155" s="138" t="s">
        <v>311</v>
      </c>
      <c r="E155" s="139" t="s">
        <v>4740</v>
      </c>
      <c r="F155" s="140" t="s">
        <v>4741</v>
      </c>
      <c r="G155" s="141" t="s">
        <v>434</v>
      </c>
      <c r="H155" s="142">
        <v>266</v>
      </c>
      <c r="I155" s="143"/>
      <c r="J155" s="144">
        <f>ROUND(I155*H155,2)</f>
        <v>0</v>
      </c>
      <c r="K155" s="140" t="s">
        <v>4371</v>
      </c>
      <c r="L155" s="33"/>
      <c r="M155" s="145" t="s">
        <v>1</v>
      </c>
      <c r="N155" s="146" t="s">
        <v>46</v>
      </c>
      <c r="P155" s="147">
        <f>O155*H155</f>
        <v>0</v>
      </c>
      <c r="Q155" s="147">
        <v>0</v>
      </c>
      <c r="R155" s="147">
        <f>Q155*H155</f>
        <v>0</v>
      </c>
      <c r="S155" s="147">
        <v>0</v>
      </c>
      <c r="T155" s="148">
        <f>S155*H155</f>
        <v>0</v>
      </c>
      <c r="AR155" s="149" t="s">
        <v>120</v>
      </c>
      <c r="AT155" s="149" t="s">
        <v>311</v>
      </c>
      <c r="AU155" s="149" t="s">
        <v>88</v>
      </c>
      <c r="AY155" s="17" t="s">
        <v>309</v>
      </c>
      <c r="BE155" s="150">
        <f>IF(N155="základní",J155,0)</f>
        <v>0</v>
      </c>
      <c r="BF155" s="150">
        <f>IF(N155="snížená",J155,0)</f>
        <v>0</v>
      </c>
      <c r="BG155" s="150">
        <f>IF(N155="zákl. přenesená",J155,0)</f>
        <v>0</v>
      </c>
      <c r="BH155" s="150">
        <f>IF(N155="sníž. přenesená",J155,0)</f>
        <v>0</v>
      </c>
      <c r="BI155" s="150">
        <f>IF(N155="nulová",J155,0)</f>
        <v>0</v>
      </c>
      <c r="BJ155" s="17" t="s">
        <v>88</v>
      </c>
      <c r="BK155" s="150">
        <f>ROUND(I155*H155,2)</f>
        <v>0</v>
      </c>
      <c r="BL155" s="17" t="s">
        <v>120</v>
      </c>
      <c r="BM155" s="149" t="s">
        <v>392</v>
      </c>
    </row>
    <row r="156" spans="2:65" s="1" customFormat="1" ht="19.5" x14ac:dyDescent="0.2">
      <c r="B156" s="33"/>
      <c r="D156" s="155" t="s">
        <v>318</v>
      </c>
      <c r="F156" s="156" t="s">
        <v>10607</v>
      </c>
      <c r="I156" s="153"/>
      <c r="L156" s="33"/>
      <c r="M156" s="154"/>
      <c r="T156" s="57"/>
      <c r="AT156" s="17" t="s">
        <v>318</v>
      </c>
      <c r="AU156" s="17" t="s">
        <v>88</v>
      </c>
    </row>
    <row r="157" spans="2:65" s="1" customFormat="1" ht="16.5" customHeight="1" x14ac:dyDescent="0.2">
      <c r="B157" s="137"/>
      <c r="C157" s="138" t="s">
        <v>351</v>
      </c>
      <c r="D157" s="138" t="s">
        <v>311</v>
      </c>
      <c r="E157" s="139" t="s">
        <v>10608</v>
      </c>
      <c r="F157" s="140" t="s">
        <v>10609</v>
      </c>
      <c r="G157" s="141" t="s">
        <v>434</v>
      </c>
      <c r="H157" s="142">
        <v>1</v>
      </c>
      <c r="I157" s="143"/>
      <c r="J157" s="144">
        <f>ROUND(I157*H157,2)</f>
        <v>0</v>
      </c>
      <c r="K157" s="140" t="s">
        <v>4371</v>
      </c>
      <c r="L157" s="33"/>
      <c r="M157" s="145" t="s">
        <v>1</v>
      </c>
      <c r="N157" s="146" t="s">
        <v>46</v>
      </c>
      <c r="P157" s="147">
        <f>O157*H157</f>
        <v>0</v>
      </c>
      <c r="Q157" s="147">
        <v>0</v>
      </c>
      <c r="R157" s="147">
        <f>Q157*H157</f>
        <v>0</v>
      </c>
      <c r="S157" s="147">
        <v>0</v>
      </c>
      <c r="T157" s="148">
        <f>S157*H157</f>
        <v>0</v>
      </c>
      <c r="AR157" s="149" t="s">
        <v>120</v>
      </c>
      <c r="AT157" s="149" t="s">
        <v>311</v>
      </c>
      <c r="AU157" s="149" t="s">
        <v>88</v>
      </c>
      <c r="AY157" s="17" t="s">
        <v>309</v>
      </c>
      <c r="BE157" s="150">
        <f>IF(N157="základní",J157,0)</f>
        <v>0</v>
      </c>
      <c r="BF157" s="150">
        <f>IF(N157="snížená",J157,0)</f>
        <v>0</v>
      </c>
      <c r="BG157" s="150">
        <f>IF(N157="zákl. přenesená",J157,0)</f>
        <v>0</v>
      </c>
      <c r="BH157" s="150">
        <f>IF(N157="sníž. přenesená",J157,0)</f>
        <v>0</v>
      </c>
      <c r="BI157" s="150">
        <f>IF(N157="nulová",J157,0)</f>
        <v>0</v>
      </c>
      <c r="BJ157" s="17" t="s">
        <v>88</v>
      </c>
      <c r="BK157" s="150">
        <f>ROUND(I157*H157,2)</f>
        <v>0</v>
      </c>
      <c r="BL157" s="17" t="s">
        <v>120</v>
      </c>
      <c r="BM157" s="149" t="s">
        <v>398</v>
      </c>
    </row>
    <row r="158" spans="2:65" s="1" customFormat="1" ht="19.5" x14ac:dyDescent="0.2">
      <c r="B158" s="33"/>
      <c r="D158" s="155" t="s">
        <v>318</v>
      </c>
      <c r="F158" s="156" t="s">
        <v>10607</v>
      </c>
      <c r="I158" s="153"/>
      <c r="L158" s="33"/>
      <c r="M158" s="154"/>
      <c r="T158" s="57"/>
      <c r="AT158" s="17" t="s">
        <v>318</v>
      </c>
      <c r="AU158" s="17" t="s">
        <v>88</v>
      </c>
    </row>
    <row r="159" spans="2:65" s="1" customFormat="1" ht="16.5" customHeight="1" x14ac:dyDescent="0.2">
      <c r="B159" s="137"/>
      <c r="C159" s="138" t="s">
        <v>399</v>
      </c>
      <c r="D159" s="138" t="s">
        <v>311</v>
      </c>
      <c r="E159" s="139" t="s">
        <v>10610</v>
      </c>
      <c r="F159" s="140" t="s">
        <v>10611</v>
      </c>
      <c r="G159" s="141" t="s">
        <v>434</v>
      </c>
      <c r="H159" s="142">
        <v>1</v>
      </c>
      <c r="I159" s="143"/>
      <c r="J159" s="144">
        <f>ROUND(I159*H159,2)</f>
        <v>0</v>
      </c>
      <c r="K159" s="140" t="s">
        <v>4418</v>
      </c>
      <c r="L159" s="33"/>
      <c r="M159" s="145" t="s">
        <v>1</v>
      </c>
      <c r="N159" s="146" t="s">
        <v>46</v>
      </c>
      <c r="P159" s="147">
        <f>O159*H159</f>
        <v>0</v>
      </c>
      <c r="Q159" s="147">
        <v>0</v>
      </c>
      <c r="R159" s="147">
        <f>Q159*H159</f>
        <v>0</v>
      </c>
      <c r="S159" s="147">
        <v>0</v>
      </c>
      <c r="T159" s="148">
        <f>S159*H159</f>
        <v>0</v>
      </c>
      <c r="AR159" s="149" t="s">
        <v>120</v>
      </c>
      <c r="AT159" s="149" t="s">
        <v>311</v>
      </c>
      <c r="AU159" s="149" t="s">
        <v>88</v>
      </c>
      <c r="AY159" s="17" t="s">
        <v>309</v>
      </c>
      <c r="BE159" s="150">
        <f>IF(N159="základní",J159,0)</f>
        <v>0</v>
      </c>
      <c r="BF159" s="150">
        <f>IF(N159="snížená",J159,0)</f>
        <v>0</v>
      </c>
      <c r="BG159" s="150">
        <f>IF(N159="zákl. přenesená",J159,0)</f>
        <v>0</v>
      </c>
      <c r="BH159" s="150">
        <f>IF(N159="sníž. přenesená",J159,0)</f>
        <v>0</v>
      </c>
      <c r="BI159" s="150">
        <f>IF(N159="nulová",J159,0)</f>
        <v>0</v>
      </c>
      <c r="BJ159" s="17" t="s">
        <v>88</v>
      </c>
      <c r="BK159" s="150">
        <f>ROUND(I159*H159,2)</f>
        <v>0</v>
      </c>
      <c r="BL159" s="17" t="s">
        <v>120</v>
      </c>
      <c r="BM159" s="149" t="s">
        <v>402</v>
      </c>
    </row>
    <row r="160" spans="2:65" s="1" customFormat="1" ht="16.5" customHeight="1" x14ac:dyDescent="0.2">
      <c r="B160" s="137"/>
      <c r="C160" s="138" t="s">
        <v>355</v>
      </c>
      <c r="D160" s="138" t="s">
        <v>311</v>
      </c>
      <c r="E160" s="139" t="s">
        <v>4837</v>
      </c>
      <c r="F160" s="140" t="s">
        <v>4838</v>
      </c>
      <c r="G160" s="141" t="s">
        <v>391</v>
      </c>
      <c r="H160" s="142">
        <v>1.17</v>
      </c>
      <c r="I160" s="143"/>
      <c r="J160" s="144">
        <f>ROUND(I160*H160,2)</f>
        <v>0</v>
      </c>
      <c r="K160" s="140" t="s">
        <v>4371</v>
      </c>
      <c r="L160" s="33"/>
      <c r="M160" s="145" t="s">
        <v>1</v>
      </c>
      <c r="N160" s="146" t="s">
        <v>46</v>
      </c>
      <c r="P160" s="147">
        <f>O160*H160</f>
        <v>0</v>
      </c>
      <c r="Q160" s="147">
        <v>0</v>
      </c>
      <c r="R160" s="147">
        <f>Q160*H160</f>
        <v>0</v>
      </c>
      <c r="S160" s="147">
        <v>0</v>
      </c>
      <c r="T160" s="148">
        <f>S160*H160</f>
        <v>0</v>
      </c>
      <c r="AR160" s="149" t="s">
        <v>120</v>
      </c>
      <c r="AT160" s="149" t="s">
        <v>311</v>
      </c>
      <c r="AU160" s="149" t="s">
        <v>88</v>
      </c>
      <c r="AY160" s="17" t="s">
        <v>309</v>
      </c>
      <c r="BE160" s="150">
        <f>IF(N160="základní",J160,0)</f>
        <v>0</v>
      </c>
      <c r="BF160" s="150">
        <f>IF(N160="snížená",J160,0)</f>
        <v>0</v>
      </c>
      <c r="BG160" s="150">
        <f>IF(N160="zákl. přenesená",J160,0)</f>
        <v>0</v>
      </c>
      <c r="BH160" s="150">
        <f>IF(N160="sníž. přenesená",J160,0)</f>
        <v>0</v>
      </c>
      <c r="BI160" s="150">
        <f>IF(N160="nulová",J160,0)</f>
        <v>0</v>
      </c>
      <c r="BJ160" s="17" t="s">
        <v>88</v>
      </c>
      <c r="BK160" s="150">
        <f>ROUND(I160*H160,2)</f>
        <v>0</v>
      </c>
      <c r="BL160" s="17" t="s">
        <v>120</v>
      </c>
      <c r="BM160" s="149" t="s">
        <v>406</v>
      </c>
    </row>
    <row r="161" spans="2:65" s="1" customFormat="1" ht="19.5" x14ac:dyDescent="0.2">
      <c r="B161" s="33"/>
      <c r="D161" s="155" t="s">
        <v>318</v>
      </c>
      <c r="F161" s="156" t="s">
        <v>4749</v>
      </c>
      <c r="I161" s="153"/>
      <c r="L161" s="33"/>
      <c r="M161" s="154"/>
      <c r="T161" s="57"/>
      <c r="AT161" s="17" t="s">
        <v>318</v>
      </c>
      <c r="AU161" s="17" t="s">
        <v>88</v>
      </c>
    </row>
    <row r="162" spans="2:65" s="11" customFormat="1" ht="25.9" customHeight="1" x14ac:dyDescent="0.2">
      <c r="B162" s="125"/>
      <c r="D162" s="126" t="s">
        <v>80</v>
      </c>
      <c r="E162" s="127" t="s">
        <v>4750</v>
      </c>
      <c r="F162" s="127" t="s">
        <v>4751</v>
      </c>
      <c r="I162" s="128"/>
      <c r="J162" s="129">
        <f>BK162</f>
        <v>0</v>
      </c>
      <c r="L162" s="125"/>
      <c r="M162" s="130"/>
      <c r="P162" s="131">
        <f>SUM(P163:P170)</f>
        <v>0</v>
      </c>
      <c r="R162" s="131">
        <f>SUM(R163:R170)</f>
        <v>0</v>
      </c>
      <c r="T162" s="132">
        <f>SUM(T163:T170)</f>
        <v>0</v>
      </c>
      <c r="AR162" s="126" t="s">
        <v>88</v>
      </c>
      <c r="AT162" s="133" t="s">
        <v>80</v>
      </c>
      <c r="AU162" s="133" t="s">
        <v>81</v>
      </c>
      <c r="AY162" s="126" t="s">
        <v>309</v>
      </c>
      <c r="BK162" s="134">
        <f>SUM(BK163:BK170)</f>
        <v>0</v>
      </c>
    </row>
    <row r="163" spans="2:65" s="1" customFormat="1" ht="21.75" customHeight="1" x14ac:dyDescent="0.2">
      <c r="B163" s="137"/>
      <c r="C163" s="138" t="s">
        <v>7</v>
      </c>
      <c r="D163" s="138" t="s">
        <v>311</v>
      </c>
      <c r="E163" s="139" t="s">
        <v>10612</v>
      </c>
      <c r="F163" s="140" t="s">
        <v>10613</v>
      </c>
      <c r="G163" s="141" t="s">
        <v>314</v>
      </c>
      <c r="H163" s="142">
        <v>9</v>
      </c>
      <c r="I163" s="143"/>
      <c r="J163" s="144">
        <f t="shared" ref="J163:J169" si="0">ROUND(I163*H163,2)</f>
        <v>0</v>
      </c>
      <c r="K163" s="140" t="s">
        <v>4371</v>
      </c>
      <c r="L163" s="33"/>
      <c r="M163" s="145" t="s">
        <v>1</v>
      </c>
      <c r="N163" s="146" t="s">
        <v>46</v>
      </c>
      <c r="P163" s="147">
        <f t="shared" ref="P163:P169" si="1">O163*H163</f>
        <v>0</v>
      </c>
      <c r="Q163" s="147">
        <v>0</v>
      </c>
      <c r="R163" s="147">
        <f t="shared" ref="R163:R169" si="2">Q163*H163</f>
        <v>0</v>
      </c>
      <c r="S163" s="147">
        <v>0</v>
      </c>
      <c r="T163" s="148">
        <f t="shared" ref="T163:T169" si="3">S163*H163</f>
        <v>0</v>
      </c>
      <c r="AR163" s="149" t="s">
        <v>120</v>
      </c>
      <c r="AT163" s="149" t="s">
        <v>311</v>
      </c>
      <c r="AU163" s="149" t="s">
        <v>88</v>
      </c>
      <c r="AY163" s="17" t="s">
        <v>309</v>
      </c>
      <c r="BE163" s="150">
        <f t="shared" ref="BE163:BE169" si="4">IF(N163="základní",J163,0)</f>
        <v>0</v>
      </c>
      <c r="BF163" s="150">
        <f t="shared" ref="BF163:BF169" si="5">IF(N163="snížená",J163,0)</f>
        <v>0</v>
      </c>
      <c r="BG163" s="150">
        <f t="shared" ref="BG163:BG169" si="6">IF(N163="zákl. přenesená",J163,0)</f>
        <v>0</v>
      </c>
      <c r="BH163" s="150">
        <f t="shared" ref="BH163:BH169" si="7">IF(N163="sníž. přenesená",J163,0)</f>
        <v>0</v>
      </c>
      <c r="BI163" s="150">
        <f t="shared" ref="BI163:BI169" si="8">IF(N163="nulová",J163,0)</f>
        <v>0</v>
      </c>
      <c r="BJ163" s="17" t="s">
        <v>88</v>
      </c>
      <c r="BK163" s="150">
        <f t="shared" ref="BK163:BK169" si="9">ROUND(I163*H163,2)</f>
        <v>0</v>
      </c>
      <c r="BL163" s="17" t="s">
        <v>120</v>
      </c>
      <c r="BM163" s="149" t="s">
        <v>410</v>
      </c>
    </row>
    <row r="164" spans="2:65" s="1" customFormat="1" ht="16.5" customHeight="1" x14ac:dyDescent="0.2">
      <c r="B164" s="137"/>
      <c r="C164" s="138" t="s">
        <v>361</v>
      </c>
      <c r="D164" s="138" t="s">
        <v>311</v>
      </c>
      <c r="E164" s="139" t="s">
        <v>4754</v>
      </c>
      <c r="F164" s="140" t="s">
        <v>4755</v>
      </c>
      <c r="G164" s="141" t="s">
        <v>314</v>
      </c>
      <c r="H164" s="142">
        <v>8</v>
      </c>
      <c r="I164" s="143"/>
      <c r="J164" s="144">
        <f t="shared" si="0"/>
        <v>0</v>
      </c>
      <c r="K164" s="140" t="s">
        <v>4371</v>
      </c>
      <c r="L164" s="33"/>
      <c r="M164" s="145" t="s">
        <v>1</v>
      </c>
      <c r="N164" s="146" t="s">
        <v>46</v>
      </c>
      <c r="P164" s="147">
        <f t="shared" si="1"/>
        <v>0</v>
      </c>
      <c r="Q164" s="147">
        <v>0</v>
      </c>
      <c r="R164" s="147">
        <f t="shared" si="2"/>
        <v>0</v>
      </c>
      <c r="S164" s="147">
        <v>0</v>
      </c>
      <c r="T164" s="148">
        <f t="shared" si="3"/>
        <v>0</v>
      </c>
      <c r="AR164" s="149" t="s">
        <v>120</v>
      </c>
      <c r="AT164" s="149" t="s">
        <v>311</v>
      </c>
      <c r="AU164" s="149" t="s">
        <v>88</v>
      </c>
      <c r="AY164" s="17" t="s">
        <v>309</v>
      </c>
      <c r="BE164" s="150">
        <f t="shared" si="4"/>
        <v>0</v>
      </c>
      <c r="BF164" s="150">
        <f t="shared" si="5"/>
        <v>0</v>
      </c>
      <c r="BG164" s="150">
        <f t="shared" si="6"/>
        <v>0</v>
      </c>
      <c r="BH164" s="150">
        <f t="shared" si="7"/>
        <v>0</v>
      </c>
      <c r="BI164" s="150">
        <f t="shared" si="8"/>
        <v>0</v>
      </c>
      <c r="BJ164" s="17" t="s">
        <v>88</v>
      </c>
      <c r="BK164" s="150">
        <f t="shared" si="9"/>
        <v>0</v>
      </c>
      <c r="BL164" s="17" t="s">
        <v>120</v>
      </c>
      <c r="BM164" s="149" t="s">
        <v>414</v>
      </c>
    </row>
    <row r="165" spans="2:65" s="1" customFormat="1" ht="16.5" customHeight="1" x14ac:dyDescent="0.2">
      <c r="B165" s="137"/>
      <c r="C165" s="138" t="s">
        <v>416</v>
      </c>
      <c r="D165" s="138" t="s">
        <v>311</v>
      </c>
      <c r="E165" s="139" t="s">
        <v>10614</v>
      </c>
      <c r="F165" s="140" t="s">
        <v>10615</v>
      </c>
      <c r="G165" s="141" t="s">
        <v>314</v>
      </c>
      <c r="H165" s="142">
        <v>1</v>
      </c>
      <c r="I165" s="143"/>
      <c r="J165" s="144">
        <f t="shared" si="0"/>
        <v>0</v>
      </c>
      <c r="K165" s="140" t="s">
        <v>4371</v>
      </c>
      <c r="L165" s="33"/>
      <c r="M165" s="145" t="s">
        <v>1</v>
      </c>
      <c r="N165" s="146" t="s">
        <v>46</v>
      </c>
      <c r="P165" s="147">
        <f t="shared" si="1"/>
        <v>0</v>
      </c>
      <c r="Q165" s="147">
        <v>0</v>
      </c>
      <c r="R165" s="147">
        <f t="shared" si="2"/>
        <v>0</v>
      </c>
      <c r="S165" s="147">
        <v>0</v>
      </c>
      <c r="T165" s="148">
        <f t="shared" si="3"/>
        <v>0</v>
      </c>
      <c r="AR165" s="149" t="s">
        <v>120</v>
      </c>
      <c r="AT165" s="149" t="s">
        <v>311</v>
      </c>
      <c r="AU165" s="149" t="s">
        <v>88</v>
      </c>
      <c r="AY165" s="17" t="s">
        <v>309</v>
      </c>
      <c r="BE165" s="150">
        <f t="shared" si="4"/>
        <v>0</v>
      </c>
      <c r="BF165" s="150">
        <f t="shared" si="5"/>
        <v>0</v>
      </c>
      <c r="BG165" s="150">
        <f t="shared" si="6"/>
        <v>0</v>
      </c>
      <c r="BH165" s="150">
        <f t="shared" si="7"/>
        <v>0</v>
      </c>
      <c r="BI165" s="150">
        <f t="shared" si="8"/>
        <v>0</v>
      </c>
      <c r="BJ165" s="17" t="s">
        <v>88</v>
      </c>
      <c r="BK165" s="150">
        <f t="shared" si="9"/>
        <v>0</v>
      </c>
      <c r="BL165" s="17" t="s">
        <v>120</v>
      </c>
      <c r="BM165" s="149" t="s">
        <v>420</v>
      </c>
    </row>
    <row r="166" spans="2:65" s="1" customFormat="1" ht="16.5" customHeight="1" x14ac:dyDescent="0.2">
      <c r="B166" s="137"/>
      <c r="C166" s="138" t="s">
        <v>367</v>
      </c>
      <c r="D166" s="138" t="s">
        <v>311</v>
      </c>
      <c r="E166" s="139" t="s">
        <v>10616</v>
      </c>
      <c r="F166" s="140" t="s">
        <v>10617</v>
      </c>
      <c r="G166" s="141" t="s">
        <v>512</v>
      </c>
      <c r="H166" s="142">
        <v>1</v>
      </c>
      <c r="I166" s="143"/>
      <c r="J166" s="144">
        <f t="shared" si="0"/>
        <v>0</v>
      </c>
      <c r="K166" s="140" t="s">
        <v>4371</v>
      </c>
      <c r="L166" s="33"/>
      <c r="M166" s="145" t="s">
        <v>1</v>
      </c>
      <c r="N166" s="146" t="s">
        <v>46</v>
      </c>
      <c r="P166" s="147">
        <f t="shared" si="1"/>
        <v>0</v>
      </c>
      <c r="Q166" s="147">
        <v>0</v>
      </c>
      <c r="R166" s="147">
        <f t="shared" si="2"/>
        <v>0</v>
      </c>
      <c r="S166" s="147">
        <v>0</v>
      </c>
      <c r="T166" s="148">
        <f t="shared" si="3"/>
        <v>0</v>
      </c>
      <c r="AR166" s="149" t="s">
        <v>120</v>
      </c>
      <c r="AT166" s="149" t="s">
        <v>311</v>
      </c>
      <c r="AU166" s="149" t="s">
        <v>88</v>
      </c>
      <c r="AY166" s="17" t="s">
        <v>309</v>
      </c>
      <c r="BE166" s="150">
        <f t="shared" si="4"/>
        <v>0</v>
      </c>
      <c r="BF166" s="150">
        <f t="shared" si="5"/>
        <v>0</v>
      </c>
      <c r="BG166" s="150">
        <f t="shared" si="6"/>
        <v>0</v>
      </c>
      <c r="BH166" s="150">
        <f t="shared" si="7"/>
        <v>0</v>
      </c>
      <c r="BI166" s="150">
        <f t="shared" si="8"/>
        <v>0</v>
      </c>
      <c r="BJ166" s="17" t="s">
        <v>88</v>
      </c>
      <c r="BK166" s="150">
        <f t="shared" si="9"/>
        <v>0</v>
      </c>
      <c r="BL166" s="17" t="s">
        <v>120</v>
      </c>
      <c r="BM166" s="149" t="s">
        <v>424</v>
      </c>
    </row>
    <row r="167" spans="2:65" s="1" customFormat="1" ht="16.5" customHeight="1" x14ac:dyDescent="0.2">
      <c r="B167" s="137"/>
      <c r="C167" s="138" t="s">
        <v>426</v>
      </c>
      <c r="D167" s="138" t="s">
        <v>311</v>
      </c>
      <c r="E167" s="139" t="s">
        <v>10618</v>
      </c>
      <c r="F167" s="140" t="s">
        <v>10619</v>
      </c>
      <c r="G167" s="141" t="s">
        <v>314</v>
      </c>
      <c r="H167" s="142">
        <v>1</v>
      </c>
      <c r="I167" s="143"/>
      <c r="J167" s="144">
        <f t="shared" si="0"/>
        <v>0</v>
      </c>
      <c r="K167" s="140" t="s">
        <v>4418</v>
      </c>
      <c r="L167" s="33"/>
      <c r="M167" s="145" t="s">
        <v>1</v>
      </c>
      <c r="N167" s="146" t="s">
        <v>46</v>
      </c>
      <c r="P167" s="147">
        <f t="shared" si="1"/>
        <v>0</v>
      </c>
      <c r="Q167" s="147">
        <v>0</v>
      </c>
      <c r="R167" s="147">
        <f t="shared" si="2"/>
        <v>0</v>
      </c>
      <c r="S167" s="147">
        <v>0</v>
      </c>
      <c r="T167" s="148">
        <f t="shared" si="3"/>
        <v>0</v>
      </c>
      <c r="AR167" s="149" t="s">
        <v>120</v>
      </c>
      <c r="AT167" s="149" t="s">
        <v>311</v>
      </c>
      <c r="AU167" s="149" t="s">
        <v>88</v>
      </c>
      <c r="AY167" s="17" t="s">
        <v>309</v>
      </c>
      <c r="BE167" s="150">
        <f t="shared" si="4"/>
        <v>0</v>
      </c>
      <c r="BF167" s="150">
        <f t="shared" si="5"/>
        <v>0</v>
      </c>
      <c r="BG167" s="150">
        <f t="shared" si="6"/>
        <v>0</v>
      </c>
      <c r="BH167" s="150">
        <f t="shared" si="7"/>
        <v>0</v>
      </c>
      <c r="BI167" s="150">
        <f t="shared" si="8"/>
        <v>0</v>
      </c>
      <c r="BJ167" s="17" t="s">
        <v>88</v>
      </c>
      <c r="BK167" s="150">
        <f t="shared" si="9"/>
        <v>0</v>
      </c>
      <c r="BL167" s="17" t="s">
        <v>120</v>
      </c>
      <c r="BM167" s="149" t="s">
        <v>429</v>
      </c>
    </row>
    <row r="168" spans="2:65" s="1" customFormat="1" ht="16.5" customHeight="1" x14ac:dyDescent="0.2">
      <c r="B168" s="137"/>
      <c r="C168" s="138" t="s">
        <v>371</v>
      </c>
      <c r="D168" s="138" t="s">
        <v>311</v>
      </c>
      <c r="E168" s="139" t="s">
        <v>10620</v>
      </c>
      <c r="F168" s="140" t="s">
        <v>10621</v>
      </c>
      <c r="G168" s="141" t="s">
        <v>314</v>
      </c>
      <c r="H168" s="142">
        <v>1</v>
      </c>
      <c r="I168" s="143"/>
      <c r="J168" s="144">
        <f t="shared" si="0"/>
        <v>0</v>
      </c>
      <c r="K168" s="140" t="s">
        <v>4418</v>
      </c>
      <c r="L168" s="33"/>
      <c r="M168" s="145" t="s">
        <v>1</v>
      </c>
      <c r="N168" s="146" t="s">
        <v>46</v>
      </c>
      <c r="P168" s="147">
        <f t="shared" si="1"/>
        <v>0</v>
      </c>
      <c r="Q168" s="147">
        <v>0</v>
      </c>
      <c r="R168" s="147">
        <f t="shared" si="2"/>
        <v>0</v>
      </c>
      <c r="S168" s="147">
        <v>0</v>
      </c>
      <c r="T168" s="148">
        <f t="shared" si="3"/>
        <v>0</v>
      </c>
      <c r="AR168" s="149" t="s">
        <v>120</v>
      </c>
      <c r="AT168" s="149" t="s">
        <v>311</v>
      </c>
      <c r="AU168" s="149" t="s">
        <v>88</v>
      </c>
      <c r="AY168" s="17" t="s">
        <v>309</v>
      </c>
      <c r="BE168" s="150">
        <f t="shared" si="4"/>
        <v>0</v>
      </c>
      <c r="BF168" s="150">
        <f t="shared" si="5"/>
        <v>0</v>
      </c>
      <c r="BG168" s="150">
        <f t="shared" si="6"/>
        <v>0</v>
      </c>
      <c r="BH168" s="150">
        <f t="shared" si="7"/>
        <v>0</v>
      </c>
      <c r="BI168" s="150">
        <f t="shared" si="8"/>
        <v>0</v>
      </c>
      <c r="BJ168" s="17" t="s">
        <v>88</v>
      </c>
      <c r="BK168" s="150">
        <f t="shared" si="9"/>
        <v>0</v>
      </c>
      <c r="BL168" s="17" t="s">
        <v>120</v>
      </c>
      <c r="BM168" s="149" t="s">
        <v>435</v>
      </c>
    </row>
    <row r="169" spans="2:65" s="1" customFormat="1" ht="16.5" customHeight="1" x14ac:dyDescent="0.2">
      <c r="B169" s="137"/>
      <c r="C169" s="138" t="s">
        <v>437</v>
      </c>
      <c r="D169" s="138" t="s">
        <v>311</v>
      </c>
      <c r="E169" s="139" t="s">
        <v>4837</v>
      </c>
      <c r="F169" s="140" t="s">
        <v>4838</v>
      </c>
      <c r="G169" s="141" t="s">
        <v>391</v>
      </c>
      <c r="H169" s="142">
        <v>6.9000000000000006E-2</v>
      </c>
      <c r="I169" s="143"/>
      <c r="J169" s="144">
        <f t="shared" si="0"/>
        <v>0</v>
      </c>
      <c r="K169" s="140" t="s">
        <v>4371</v>
      </c>
      <c r="L169" s="33"/>
      <c r="M169" s="145" t="s">
        <v>1</v>
      </c>
      <c r="N169" s="146" t="s">
        <v>46</v>
      </c>
      <c r="P169" s="147">
        <f t="shared" si="1"/>
        <v>0</v>
      </c>
      <c r="Q169" s="147">
        <v>0</v>
      </c>
      <c r="R169" s="147">
        <f t="shared" si="2"/>
        <v>0</v>
      </c>
      <c r="S169" s="147">
        <v>0</v>
      </c>
      <c r="T169" s="148">
        <f t="shared" si="3"/>
        <v>0</v>
      </c>
      <c r="AR169" s="149" t="s">
        <v>120</v>
      </c>
      <c r="AT169" s="149" t="s">
        <v>311</v>
      </c>
      <c r="AU169" s="149" t="s">
        <v>88</v>
      </c>
      <c r="AY169" s="17" t="s">
        <v>309</v>
      </c>
      <c r="BE169" s="150">
        <f t="shared" si="4"/>
        <v>0</v>
      </c>
      <c r="BF169" s="150">
        <f t="shared" si="5"/>
        <v>0</v>
      </c>
      <c r="BG169" s="150">
        <f t="shared" si="6"/>
        <v>0</v>
      </c>
      <c r="BH169" s="150">
        <f t="shared" si="7"/>
        <v>0</v>
      </c>
      <c r="BI169" s="150">
        <f t="shared" si="8"/>
        <v>0</v>
      </c>
      <c r="BJ169" s="17" t="s">
        <v>88</v>
      </c>
      <c r="BK169" s="150">
        <f t="shared" si="9"/>
        <v>0</v>
      </c>
      <c r="BL169" s="17" t="s">
        <v>120</v>
      </c>
      <c r="BM169" s="149" t="s">
        <v>440</v>
      </c>
    </row>
    <row r="170" spans="2:65" s="1" customFormat="1" ht="19.5" x14ac:dyDescent="0.2">
      <c r="B170" s="33"/>
      <c r="D170" s="155" t="s">
        <v>318</v>
      </c>
      <c r="F170" s="156" t="s">
        <v>4749</v>
      </c>
      <c r="I170" s="153"/>
      <c r="L170" s="33"/>
      <c r="M170" s="154"/>
      <c r="T170" s="57"/>
      <c r="AT170" s="17" t="s">
        <v>318</v>
      </c>
      <c r="AU170" s="17" t="s">
        <v>88</v>
      </c>
    </row>
    <row r="171" spans="2:65" s="11" customFormat="1" ht="25.9" customHeight="1" x14ac:dyDescent="0.2">
      <c r="B171" s="125"/>
      <c r="D171" s="126" t="s">
        <v>80</v>
      </c>
      <c r="E171" s="127" t="s">
        <v>4821</v>
      </c>
      <c r="F171" s="127" t="s">
        <v>4822</v>
      </c>
      <c r="I171" s="128"/>
      <c r="J171" s="129">
        <f>BK171</f>
        <v>0</v>
      </c>
      <c r="L171" s="125"/>
      <c r="M171" s="130"/>
      <c r="P171" s="131">
        <f>SUM(P172:P179)</f>
        <v>0</v>
      </c>
      <c r="R171" s="131">
        <f>SUM(R172:R179)</f>
        <v>0</v>
      </c>
      <c r="T171" s="132">
        <f>SUM(T172:T179)</f>
        <v>0</v>
      </c>
      <c r="AR171" s="126" t="s">
        <v>88</v>
      </c>
      <c r="AT171" s="133" t="s">
        <v>80</v>
      </c>
      <c r="AU171" s="133" t="s">
        <v>81</v>
      </c>
      <c r="AY171" s="126" t="s">
        <v>309</v>
      </c>
      <c r="BK171" s="134">
        <f>SUM(BK172:BK179)</f>
        <v>0</v>
      </c>
    </row>
    <row r="172" spans="2:65" s="1" customFormat="1" ht="16.5" customHeight="1" x14ac:dyDescent="0.2">
      <c r="B172" s="137"/>
      <c r="C172" s="138" t="s">
        <v>376</v>
      </c>
      <c r="D172" s="138" t="s">
        <v>311</v>
      </c>
      <c r="E172" s="139" t="s">
        <v>4829</v>
      </c>
      <c r="F172" s="140" t="s">
        <v>4830</v>
      </c>
      <c r="G172" s="141" t="s">
        <v>314</v>
      </c>
      <c r="H172" s="142">
        <v>1</v>
      </c>
      <c r="I172" s="143"/>
      <c r="J172" s="144">
        <f>ROUND(I172*H172,2)</f>
        <v>0</v>
      </c>
      <c r="K172" s="140" t="s">
        <v>4371</v>
      </c>
      <c r="L172" s="33"/>
      <c r="M172" s="145" t="s">
        <v>1</v>
      </c>
      <c r="N172" s="146" t="s">
        <v>46</v>
      </c>
      <c r="P172" s="147">
        <f>O172*H172</f>
        <v>0</v>
      </c>
      <c r="Q172" s="147">
        <v>0</v>
      </c>
      <c r="R172" s="147">
        <f>Q172*H172</f>
        <v>0</v>
      </c>
      <c r="S172" s="147">
        <v>0</v>
      </c>
      <c r="T172" s="148">
        <f>S172*H172</f>
        <v>0</v>
      </c>
      <c r="AR172" s="149" t="s">
        <v>120</v>
      </c>
      <c r="AT172" s="149" t="s">
        <v>311</v>
      </c>
      <c r="AU172" s="149" t="s">
        <v>88</v>
      </c>
      <c r="AY172" s="17" t="s">
        <v>309</v>
      </c>
      <c r="BE172" s="150">
        <f>IF(N172="základní",J172,0)</f>
        <v>0</v>
      </c>
      <c r="BF172" s="150">
        <f>IF(N172="snížená",J172,0)</f>
        <v>0</v>
      </c>
      <c r="BG172" s="150">
        <f>IF(N172="zákl. přenesená",J172,0)</f>
        <v>0</v>
      </c>
      <c r="BH172" s="150">
        <f>IF(N172="sníž. přenesená",J172,0)</f>
        <v>0</v>
      </c>
      <c r="BI172" s="150">
        <f>IF(N172="nulová",J172,0)</f>
        <v>0</v>
      </c>
      <c r="BJ172" s="17" t="s">
        <v>88</v>
      </c>
      <c r="BK172" s="150">
        <f>ROUND(I172*H172,2)</f>
        <v>0</v>
      </c>
      <c r="BL172" s="17" t="s">
        <v>120</v>
      </c>
      <c r="BM172" s="149" t="s">
        <v>443</v>
      </c>
    </row>
    <row r="173" spans="2:65" s="1" customFormat="1" ht="16.5" customHeight="1" x14ac:dyDescent="0.2">
      <c r="B173" s="137"/>
      <c r="C173" s="138" t="s">
        <v>444</v>
      </c>
      <c r="D173" s="138" t="s">
        <v>311</v>
      </c>
      <c r="E173" s="139" t="s">
        <v>4835</v>
      </c>
      <c r="F173" s="140" t="s">
        <v>4836</v>
      </c>
      <c r="G173" s="141" t="s">
        <v>314</v>
      </c>
      <c r="H173" s="142">
        <v>1</v>
      </c>
      <c r="I173" s="143"/>
      <c r="J173" s="144">
        <f>ROUND(I173*H173,2)</f>
        <v>0</v>
      </c>
      <c r="K173" s="140" t="s">
        <v>4418</v>
      </c>
      <c r="L173" s="33"/>
      <c r="M173" s="145" t="s">
        <v>1</v>
      </c>
      <c r="N173" s="146" t="s">
        <v>46</v>
      </c>
      <c r="P173" s="147">
        <f>O173*H173</f>
        <v>0</v>
      </c>
      <c r="Q173" s="147">
        <v>0</v>
      </c>
      <c r="R173" s="147">
        <f>Q173*H173</f>
        <v>0</v>
      </c>
      <c r="S173" s="147">
        <v>0</v>
      </c>
      <c r="T173" s="148">
        <f>S173*H173</f>
        <v>0</v>
      </c>
      <c r="AR173" s="149" t="s">
        <v>120</v>
      </c>
      <c r="AT173" s="149" t="s">
        <v>311</v>
      </c>
      <c r="AU173" s="149" t="s">
        <v>88</v>
      </c>
      <c r="AY173" s="17" t="s">
        <v>309</v>
      </c>
      <c r="BE173" s="150">
        <f>IF(N173="základní",J173,0)</f>
        <v>0</v>
      </c>
      <c r="BF173" s="150">
        <f>IF(N173="snížená",J173,0)</f>
        <v>0</v>
      </c>
      <c r="BG173" s="150">
        <f>IF(N173="zákl. přenesená",J173,0)</f>
        <v>0</v>
      </c>
      <c r="BH173" s="150">
        <f>IF(N173="sníž. přenesená",J173,0)</f>
        <v>0</v>
      </c>
      <c r="BI173" s="150">
        <f>IF(N173="nulová",J173,0)</f>
        <v>0</v>
      </c>
      <c r="BJ173" s="17" t="s">
        <v>88</v>
      </c>
      <c r="BK173" s="150">
        <f>ROUND(I173*H173,2)</f>
        <v>0</v>
      </c>
      <c r="BL173" s="17" t="s">
        <v>120</v>
      </c>
      <c r="BM173" s="149" t="s">
        <v>447</v>
      </c>
    </row>
    <row r="174" spans="2:65" s="1" customFormat="1" ht="33" customHeight="1" x14ac:dyDescent="0.2">
      <c r="B174" s="137"/>
      <c r="C174" s="138" t="s">
        <v>381</v>
      </c>
      <c r="D174" s="138" t="s">
        <v>311</v>
      </c>
      <c r="E174" s="139" t="s">
        <v>10622</v>
      </c>
      <c r="F174" s="140" t="s">
        <v>10623</v>
      </c>
      <c r="G174" s="141" t="s">
        <v>365</v>
      </c>
      <c r="H174" s="142">
        <v>1</v>
      </c>
      <c r="I174" s="143"/>
      <c r="J174" s="144">
        <f>ROUND(I174*H174,2)</f>
        <v>0</v>
      </c>
      <c r="K174" s="140" t="s">
        <v>4418</v>
      </c>
      <c r="L174" s="33"/>
      <c r="M174" s="145" t="s">
        <v>1</v>
      </c>
      <c r="N174" s="146" t="s">
        <v>46</v>
      </c>
      <c r="P174" s="147">
        <f>O174*H174</f>
        <v>0</v>
      </c>
      <c r="Q174" s="147">
        <v>0</v>
      </c>
      <c r="R174" s="147">
        <f>Q174*H174</f>
        <v>0</v>
      </c>
      <c r="S174" s="147">
        <v>0</v>
      </c>
      <c r="T174" s="148">
        <f>S174*H174</f>
        <v>0</v>
      </c>
      <c r="AR174" s="149" t="s">
        <v>120</v>
      </c>
      <c r="AT174" s="149" t="s">
        <v>311</v>
      </c>
      <c r="AU174" s="149" t="s">
        <v>88</v>
      </c>
      <c r="AY174" s="17" t="s">
        <v>309</v>
      </c>
      <c r="BE174" s="150">
        <f>IF(N174="základní",J174,0)</f>
        <v>0</v>
      </c>
      <c r="BF174" s="150">
        <f>IF(N174="snížená",J174,0)</f>
        <v>0</v>
      </c>
      <c r="BG174" s="150">
        <f>IF(N174="zákl. přenesená",J174,0)</f>
        <v>0</v>
      </c>
      <c r="BH174" s="150">
        <f>IF(N174="sníž. přenesená",J174,0)</f>
        <v>0</v>
      </c>
      <c r="BI174" s="150">
        <f>IF(N174="nulová",J174,0)</f>
        <v>0</v>
      </c>
      <c r="BJ174" s="17" t="s">
        <v>88</v>
      </c>
      <c r="BK174" s="150">
        <f>ROUND(I174*H174,2)</f>
        <v>0</v>
      </c>
      <c r="BL174" s="17" t="s">
        <v>120</v>
      </c>
      <c r="BM174" s="149" t="s">
        <v>452</v>
      </c>
    </row>
    <row r="175" spans="2:65" s="1" customFormat="1" ht="19.5" x14ac:dyDescent="0.2">
      <c r="B175" s="33"/>
      <c r="D175" s="155" t="s">
        <v>318</v>
      </c>
      <c r="F175" s="156" t="s">
        <v>10624</v>
      </c>
      <c r="I175" s="153"/>
      <c r="L175" s="33"/>
      <c r="M175" s="154"/>
      <c r="T175" s="57"/>
      <c r="AT175" s="17" t="s">
        <v>318</v>
      </c>
      <c r="AU175" s="17" t="s">
        <v>88</v>
      </c>
    </row>
    <row r="176" spans="2:65" s="1" customFormat="1" ht="16.5" customHeight="1" x14ac:dyDescent="0.2">
      <c r="B176" s="137"/>
      <c r="C176" s="138" t="s">
        <v>458</v>
      </c>
      <c r="D176" s="138" t="s">
        <v>311</v>
      </c>
      <c r="E176" s="139" t="s">
        <v>10625</v>
      </c>
      <c r="F176" s="140" t="s">
        <v>10626</v>
      </c>
      <c r="G176" s="141" t="s">
        <v>365</v>
      </c>
      <c r="H176" s="142">
        <v>1</v>
      </c>
      <c r="I176" s="143"/>
      <c r="J176" s="144">
        <f>ROUND(I176*H176,2)</f>
        <v>0</v>
      </c>
      <c r="K176" s="140" t="s">
        <v>4418</v>
      </c>
      <c r="L176" s="33"/>
      <c r="M176" s="145" t="s">
        <v>1</v>
      </c>
      <c r="N176" s="146" t="s">
        <v>46</v>
      </c>
      <c r="P176" s="147">
        <f>O176*H176</f>
        <v>0</v>
      </c>
      <c r="Q176" s="147">
        <v>0</v>
      </c>
      <c r="R176" s="147">
        <f>Q176*H176</f>
        <v>0</v>
      </c>
      <c r="S176" s="147">
        <v>0</v>
      </c>
      <c r="T176" s="148">
        <f>S176*H176</f>
        <v>0</v>
      </c>
      <c r="AR176" s="149" t="s">
        <v>120</v>
      </c>
      <c r="AT176" s="149" t="s">
        <v>311</v>
      </c>
      <c r="AU176" s="149" t="s">
        <v>88</v>
      </c>
      <c r="AY176" s="17" t="s">
        <v>309</v>
      </c>
      <c r="BE176" s="150">
        <f>IF(N176="základní",J176,0)</f>
        <v>0</v>
      </c>
      <c r="BF176" s="150">
        <f>IF(N176="snížená",J176,0)</f>
        <v>0</v>
      </c>
      <c r="BG176" s="150">
        <f>IF(N176="zákl. přenesená",J176,0)</f>
        <v>0</v>
      </c>
      <c r="BH176" s="150">
        <f>IF(N176="sníž. přenesená",J176,0)</f>
        <v>0</v>
      </c>
      <c r="BI176" s="150">
        <f>IF(N176="nulová",J176,0)</f>
        <v>0</v>
      </c>
      <c r="BJ176" s="17" t="s">
        <v>88</v>
      </c>
      <c r="BK176" s="150">
        <f>ROUND(I176*H176,2)</f>
        <v>0</v>
      </c>
      <c r="BL176" s="17" t="s">
        <v>120</v>
      </c>
      <c r="BM176" s="149" t="s">
        <v>461</v>
      </c>
    </row>
    <row r="177" spans="2:65" s="1" customFormat="1" ht="16.5" customHeight="1" x14ac:dyDescent="0.2">
      <c r="B177" s="137"/>
      <c r="C177" s="138" t="s">
        <v>385</v>
      </c>
      <c r="D177" s="138" t="s">
        <v>311</v>
      </c>
      <c r="E177" s="139" t="s">
        <v>10627</v>
      </c>
      <c r="F177" s="140" t="s">
        <v>10628</v>
      </c>
      <c r="G177" s="141" t="s">
        <v>360</v>
      </c>
      <c r="H177" s="142">
        <v>72</v>
      </c>
      <c r="I177" s="143"/>
      <c r="J177" s="144">
        <f>ROUND(I177*H177,2)</f>
        <v>0</v>
      </c>
      <c r="K177" s="140" t="s">
        <v>4418</v>
      </c>
      <c r="L177" s="33"/>
      <c r="M177" s="145" t="s">
        <v>1</v>
      </c>
      <c r="N177" s="146" t="s">
        <v>46</v>
      </c>
      <c r="P177" s="147">
        <f>O177*H177</f>
        <v>0</v>
      </c>
      <c r="Q177" s="147">
        <v>0</v>
      </c>
      <c r="R177" s="147">
        <f>Q177*H177</f>
        <v>0</v>
      </c>
      <c r="S177" s="147">
        <v>0</v>
      </c>
      <c r="T177" s="148">
        <f>S177*H177</f>
        <v>0</v>
      </c>
      <c r="AR177" s="149" t="s">
        <v>120</v>
      </c>
      <c r="AT177" s="149" t="s">
        <v>311</v>
      </c>
      <c r="AU177" s="149" t="s">
        <v>88</v>
      </c>
      <c r="AY177" s="17" t="s">
        <v>309</v>
      </c>
      <c r="BE177" s="150">
        <f>IF(N177="základní",J177,0)</f>
        <v>0</v>
      </c>
      <c r="BF177" s="150">
        <f>IF(N177="snížená",J177,0)</f>
        <v>0</v>
      </c>
      <c r="BG177" s="150">
        <f>IF(N177="zákl. přenesená",J177,0)</f>
        <v>0</v>
      </c>
      <c r="BH177" s="150">
        <f>IF(N177="sníž. přenesená",J177,0)</f>
        <v>0</v>
      </c>
      <c r="BI177" s="150">
        <f>IF(N177="nulová",J177,0)</f>
        <v>0</v>
      </c>
      <c r="BJ177" s="17" t="s">
        <v>88</v>
      </c>
      <c r="BK177" s="150">
        <f>ROUND(I177*H177,2)</f>
        <v>0</v>
      </c>
      <c r="BL177" s="17" t="s">
        <v>120</v>
      </c>
      <c r="BM177" s="149" t="s">
        <v>468</v>
      </c>
    </row>
    <row r="178" spans="2:65" s="1" customFormat="1" ht="16.5" customHeight="1" x14ac:dyDescent="0.2">
      <c r="B178" s="137"/>
      <c r="C178" s="138" t="s">
        <v>471</v>
      </c>
      <c r="D178" s="138" t="s">
        <v>311</v>
      </c>
      <c r="E178" s="139" t="s">
        <v>4837</v>
      </c>
      <c r="F178" s="140" t="s">
        <v>4838</v>
      </c>
      <c r="G178" s="141" t="s">
        <v>391</v>
      </c>
      <c r="H178" s="142">
        <v>2.7E-2</v>
      </c>
      <c r="I178" s="143"/>
      <c r="J178" s="144">
        <f>ROUND(I178*H178,2)</f>
        <v>0</v>
      </c>
      <c r="K178" s="140" t="s">
        <v>4371</v>
      </c>
      <c r="L178" s="33"/>
      <c r="M178" s="145" t="s">
        <v>1</v>
      </c>
      <c r="N178" s="146" t="s">
        <v>46</v>
      </c>
      <c r="P178" s="147">
        <f>O178*H178</f>
        <v>0</v>
      </c>
      <c r="Q178" s="147">
        <v>0</v>
      </c>
      <c r="R178" s="147">
        <f>Q178*H178</f>
        <v>0</v>
      </c>
      <c r="S178" s="147">
        <v>0</v>
      </c>
      <c r="T178" s="148">
        <f>S178*H178</f>
        <v>0</v>
      </c>
      <c r="AR178" s="149" t="s">
        <v>120</v>
      </c>
      <c r="AT178" s="149" t="s">
        <v>311</v>
      </c>
      <c r="AU178" s="149" t="s">
        <v>88</v>
      </c>
      <c r="AY178" s="17" t="s">
        <v>309</v>
      </c>
      <c r="BE178" s="150">
        <f>IF(N178="základní",J178,0)</f>
        <v>0</v>
      </c>
      <c r="BF178" s="150">
        <f>IF(N178="snížená",J178,0)</f>
        <v>0</v>
      </c>
      <c r="BG178" s="150">
        <f>IF(N178="zákl. přenesená",J178,0)</f>
        <v>0</v>
      </c>
      <c r="BH178" s="150">
        <f>IF(N178="sníž. přenesená",J178,0)</f>
        <v>0</v>
      </c>
      <c r="BI178" s="150">
        <f>IF(N178="nulová",J178,0)</f>
        <v>0</v>
      </c>
      <c r="BJ178" s="17" t="s">
        <v>88</v>
      </c>
      <c r="BK178" s="150">
        <f>ROUND(I178*H178,2)</f>
        <v>0</v>
      </c>
      <c r="BL178" s="17" t="s">
        <v>120</v>
      </c>
      <c r="BM178" s="149" t="s">
        <v>474</v>
      </c>
    </row>
    <row r="179" spans="2:65" s="1" customFormat="1" ht="19.5" x14ac:dyDescent="0.2">
      <c r="B179" s="33"/>
      <c r="D179" s="155" t="s">
        <v>318</v>
      </c>
      <c r="F179" s="156" t="s">
        <v>4749</v>
      </c>
      <c r="I179" s="153"/>
      <c r="L179" s="33"/>
      <c r="M179" s="154"/>
      <c r="T179" s="57"/>
      <c r="AT179" s="17" t="s">
        <v>318</v>
      </c>
      <c r="AU179" s="17" t="s">
        <v>88</v>
      </c>
    </row>
    <row r="180" spans="2:65" s="11" customFormat="1" ht="25.9" customHeight="1" x14ac:dyDescent="0.2">
      <c r="B180" s="125"/>
      <c r="D180" s="126" t="s">
        <v>80</v>
      </c>
      <c r="E180" s="127" t="s">
        <v>1455</v>
      </c>
      <c r="F180" s="127" t="s">
        <v>1456</v>
      </c>
      <c r="I180" s="128"/>
      <c r="J180" s="129">
        <f>BK180</f>
        <v>0</v>
      </c>
      <c r="L180" s="125"/>
      <c r="M180" s="130"/>
      <c r="P180" s="131">
        <f>SUM(P181:P185)</f>
        <v>0</v>
      </c>
      <c r="R180" s="131">
        <f>SUM(R181:R185)</f>
        <v>0</v>
      </c>
      <c r="T180" s="132">
        <f>SUM(T181:T185)</f>
        <v>0</v>
      </c>
      <c r="AR180" s="126" t="s">
        <v>90</v>
      </c>
      <c r="AT180" s="133" t="s">
        <v>80</v>
      </c>
      <c r="AU180" s="133" t="s">
        <v>81</v>
      </c>
      <c r="AY180" s="126" t="s">
        <v>309</v>
      </c>
      <c r="BK180" s="134">
        <f>SUM(BK181:BK185)</f>
        <v>0</v>
      </c>
    </row>
    <row r="181" spans="2:65" s="1" customFormat="1" ht="16.5" customHeight="1" x14ac:dyDescent="0.2">
      <c r="B181" s="137"/>
      <c r="C181" s="138" t="s">
        <v>392</v>
      </c>
      <c r="D181" s="138" t="s">
        <v>311</v>
      </c>
      <c r="E181" s="139" t="s">
        <v>10629</v>
      </c>
      <c r="F181" s="140" t="s">
        <v>10630</v>
      </c>
      <c r="G181" s="141" t="s">
        <v>1331</v>
      </c>
      <c r="H181" s="142">
        <v>96</v>
      </c>
      <c r="I181" s="143"/>
      <c r="J181" s="144">
        <f>ROUND(I181*H181,2)</f>
        <v>0</v>
      </c>
      <c r="K181" s="140" t="s">
        <v>4371</v>
      </c>
      <c r="L181" s="33"/>
      <c r="M181" s="145" t="s">
        <v>1</v>
      </c>
      <c r="N181" s="146" t="s">
        <v>46</v>
      </c>
      <c r="P181" s="147">
        <f>O181*H181</f>
        <v>0</v>
      </c>
      <c r="Q181" s="147">
        <v>0</v>
      </c>
      <c r="R181" s="147">
        <f>Q181*H181</f>
        <v>0</v>
      </c>
      <c r="S181" s="147">
        <v>0</v>
      </c>
      <c r="T181" s="148">
        <f>S181*H181</f>
        <v>0</v>
      </c>
      <c r="AR181" s="149" t="s">
        <v>346</v>
      </c>
      <c r="AT181" s="149" t="s">
        <v>311</v>
      </c>
      <c r="AU181" s="149" t="s">
        <v>88</v>
      </c>
      <c r="AY181" s="17" t="s">
        <v>309</v>
      </c>
      <c r="BE181" s="150">
        <f>IF(N181="základní",J181,0)</f>
        <v>0</v>
      </c>
      <c r="BF181" s="150">
        <f>IF(N181="snížená",J181,0)</f>
        <v>0</v>
      </c>
      <c r="BG181" s="150">
        <f>IF(N181="zákl. přenesená",J181,0)</f>
        <v>0</v>
      </c>
      <c r="BH181" s="150">
        <f>IF(N181="sníž. přenesená",J181,0)</f>
        <v>0</v>
      </c>
      <c r="BI181" s="150">
        <f>IF(N181="nulová",J181,0)</f>
        <v>0</v>
      </c>
      <c r="BJ181" s="17" t="s">
        <v>88</v>
      </c>
      <c r="BK181" s="150">
        <f>ROUND(I181*H181,2)</f>
        <v>0</v>
      </c>
      <c r="BL181" s="17" t="s">
        <v>346</v>
      </c>
      <c r="BM181" s="149" t="s">
        <v>478</v>
      </c>
    </row>
    <row r="182" spans="2:65" s="1" customFormat="1" ht="19.5" x14ac:dyDescent="0.2">
      <c r="B182" s="33"/>
      <c r="D182" s="155" t="s">
        <v>318</v>
      </c>
      <c r="F182" s="156" t="s">
        <v>10631</v>
      </c>
      <c r="I182" s="153"/>
      <c r="L182" s="33"/>
      <c r="M182" s="154"/>
      <c r="T182" s="57"/>
      <c r="AT182" s="17" t="s">
        <v>318</v>
      </c>
      <c r="AU182" s="17" t="s">
        <v>88</v>
      </c>
    </row>
    <row r="183" spans="2:65" s="1" customFormat="1" ht="16.5" customHeight="1" x14ac:dyDescent="0.2">
      <c r="B183" s="137"/>
      <c r="C183" s="138" t="s">
        <v>480</v>
      </c>
      <c r="D183" s="138" t="s">
        <v>311</v>
      </c>
      <c r="E183" s="139" t="s">
        <v>5047</v>
      </c>
      <c r="F183" s="140" t="s">
        <v>5048</v>
      </c>
      <c r="G183" s="141" t="s">
        <v>1331</v>
      </c>
      <c r="H183" s="142">
        <v>96</v>
      </c>
      <c r="I183" s="143"/>
      <c r="J183" s="144">
        <f>ROUND(I183*H183,2)</f>
        <v>0</v>
      </c>
      <c r="K183" s="140" t="s">
        <v>4371</v>
      </c>
      <c r="L183" s="33"/>
      <c r="M183" s="145" t="s">
        <v>1</v>
      </c>
      <c r="N183" s="146" t="s">
        <v>46</v>
      </c>
      <c r="P183" s="147">
        <f>O183*H183</f>
        <v>0</v>
      </c>
      <c r="Q183" s="147">
        <v>0</v>
      </c>
      <c r="R183" s="147">
        <f>Q183*H183</f>
        <v>0</v>
      </c>
      <c r="S183" s="147">
        <v>0</v>
      </c>
      <c r="T183" s="148">
        <f>S183*H183</f>
        <v>0</v>
      </c>
      <c r="AR183" s="149" t="s">
        <v>346</v>
      </c>
      <c r="AT183" s="149" t="s">
        <v>311</v>
      </c>
      <c r="AU183" s="149" t="s">
        <v>88</v>
      </c>
      <c r="AY183" s="17" t="s">
        <v>309</v>
      </c>
      <c r="BE183" s="150">
        <f>IF(N183="základní",J183,0)</f>
        <v>0</v>
      </c>
      <c r="BF183" s="150">
        <f>IF(N183="snížená",J183,0)</f>
        <v>0</v>
      </c>
      <c r="BG183" s="150">
        <f>IF(N183="zákl. přenesená",J183,0)</f>
        <v>0</v>
      </c>
      <c r="BH183" s="150">
        <f>IF(N183="sníž. přenesená",J183,0)</f>
        <v>0</v>
      </c>
      <c r="BI183" s="150">
        <f>IF(N183="nulová",J183,0)</f>
        <v>0</v>
      </c>
      <c r="BJ183" s="17" t="s">
        <v>88</v>
      </c>
      <c r="BK183" s="150">
        <f>ROUND(I183*H183,2)</f>
        <v>0</v>
      </c>
      <c r="BL183" s="17" t="s">
        <v>346</v>
      </c>
      <c r="BM183" s="149" t="s">
        <v>483</v>
      </c>
    </row>
    <row r="184" spans="2:65" s="1" customFormat="1" ht="16.5" customHeight="1" x14ac:dyDescent="0.2">
      <c r="B184" s="137"/>
      <c r="C184" s="138" t="s">
        <v>398</v>
      </c>
      <c r="D184" s="138" t="s">
        <v>311</v>
      </c>
      <c r="E184" s="139" t="s">
        <v>10632</v>
      </c>
      <c r="F184" s="140" t="s">
        <v>10633</v>
      </c>
      <c r="G184" s="141" t="s">
        <v>391</v>
      </c>
      <c r="H184" s="142">
        <v>0.10199999999999999</v>
      </c>
      <c r="I184" s="143"/>
      <c r="J184" s="144">
        <f>ROUND(I184*H184,2)</f>
        <v>0</v>
      </c>
      <c r="K184" s="140" t="s">
        <v>4371</v>
      </c>
      <c r="L184" s="33"/>
      <c r="M184" s="145" t="s">
        <v>1</v>
      </c>
      <c r="N184" s="146" t="s">
        <v>46</v>
      </c>
      <c r="P184" s="147">
        <f>O184*H184</f>
        <v>0</v>
      </c>
      <c r="Q184" s="147">
        <v>0</v>
      </c>
      <c r="R184" s="147">
        <f>Q184*H184</f>
        <v>0</v>
      </c>
      <c r="S184" s="147">
        <v>0</v>
      </c>
      <c r="T184" s="148">
        <f>S184*H184</f>
        <v>0</v>
      </c>
      <c r="AR184" s="149" t="s">
        <v>346</v>
      </c>
      <c r="AT184" s="149" t="s">
        <v>311</v>
      </c>
      <c r="AU184" s="149" t="s">
        <v>88</v>
      </c>
      <c r="AY184" s="17" t="s">
        <v>309</v>
      </c>
      <c r="BE184" s="150">
        <f>IF(N184="základní",J184,0)</f>
        <v>0</v>
      </c>
      <c r="BF184" s="150">
        <f>IF(N184="snížená",J184,0)</f>
        <v>0</v>
      </c>
      <c r="BG184" s="150">
        <f>IF(N184="zákl. přenesená",J184,0)</f>
        <v>0</v>
      </c>
      <c r="BH184" s="150">
        <f>IF(N184="sníž. přenesená",J184,0)</f>
        <v>0</v>
      </c>
      <c r="BI184" s="150">
        <f>IF(N184="nulová",J184,0)</f>
        <v>0</v>
      </c>
      <c r="BJ184" s="17" t="s">
        <v>88</v>
      </c>
      <c r="BK184" s="150">
        <f>ROUND(I184*H184,2)</f>
        <v>0</v>
      </c>
      <c r="BL184" s="17" t="s">
        <v>346</v>
      </c>
      <c r="BM184" s="149" t="s">
        <v>488</v>
      </c>
    </row>
    <row r="185" spans="2:65" s="1" customFormat="1" ht="19.5" x14ac:dyDescent="0.2">
      <c r="B185" s="33"/>
      <c r="D185" s="155" t="s">
        <v>318</v>
      </c>
      <c r="F185" s="156" t="s">
        <v>4490</v>
      </c>
      <c r="I185" s="153"/>
      <c r="L185" s="33"/>
      <c r="M185" s="154"/>
      <c r="T185" s="57"/>
      <c r="AT185" s="17" t="s">
        <v>318</v>
      </c>
      <c r="AU185" s="17" t="s">
        <v>88</v>
      </c>
    </row>
    <row r="186" spans="2:65" s="11" customFormat="1" ht="25.9" customHeight="1" x14ac:dyDescent="0.2">
      <c r="B186" s="125"/>
      <c r="D186" s="126" t="s">
        <v>80</v>
      </c>
      <c r="E186" s="127" t="s">
        <v>5051</v>
      </c>
      <c r="F186" s="127" t="s">
        <v>5052</v>
      </c>
      <c r="I186" s="128"/>
      <c r="J186" s="129">
        <f>BK186</f>
        <v>0</v>
      </c>
      <c r="L186" s="125"/>
      <c r="M186" s="130"/>
      <c r="P186" s="131">
        <f>P187</f>
        <v>0</v>
      </c>
      <c r="R186" s="131">
        <f>R187</f>
        <v>0</v>
      </c>
      <c r="T186" s="132">
        <f>T187</f>
        <v>0</v>
      </c>
      <c r="AR186" s="126" t="s">
        <v>88</v>
      </c>
      <c r="AT186" s="133" t="s">
        <v>80</v>
      </c>
      <c r="AU186" s="133" t="s">
        <v>81</v>
      </c>
      <c r="AY186" s="126" t="s">
        <v>309</v>
      </c>
      <c r="BK186" s="134">
        <f>BK187</f>
        <v>0</v>
      </c>
    </row>
    <row r="187" spans="2:65" s="1" customFormat="1" ht="16.5" customHeight="1" x14ac:dyDescent="0.2">
      <c r="B187" s="137"/>
      <c r="C187" s="138" t="s">
        <v>406</v>
      </c>
      <c r="D187" s="138" t="s">
        <v>311</v>
      </c>
      <c r="E187" s="139" t="s">
        <v>5053</v>
      </c>
      <c r="F187" s="140" t="s">
        <v>5054</v>
      </c>
      <c r="G187" s="141" t="s">
        <v>512</v>
      </c>
      <c r="H187" s="142">
        <v>1</v>
      </c>
      <c r="I187" s="143"/>
      <c r="J187" s="144">
        <f>ROUND(I187*H187,2)</f>
        <v>0</v>
      </c>
      <c r="K187" s="140" t="s">
        <v>4418</v>
      </c>
      <c r="L187" s="33"/>
      <c r="M187" s="171" t="s">
        <v>1</v>
      </c>
      <c r="N187" s="172" t="s">
        <v>46</v>
      </c>
      <c r="O187" s="173"/>
      <c r="P187" s="174">
        <f>O187*H187</f>
        <v>0</v>
      </c>
      <c r="Q187" s="174">
        <v>0</v>
      </c>
      <c r="R187" s="174">
        <f>Q187*H187</f>
        <v>0</v>
      </c>
      <c r="S187" s="174">
        <v>0</v>
      </c>
      <c r="T187" s="175">
        <f>S187*H187</f>
        <v>0</v>
      </c>
      <c r="AR187" s="149" t="s">
        <v>120</v>
      </c>
      <c r="AT187" s="149" t="s">
        <v>311</v>
      </c>
      <c r="AU187" s="149" t="s">
        <v>88</v>
      </c>
      <c r="AY187" s="17" t="s">
        <v>309</v>
      </c>
      <c r="BE187" s="150">
        <f>IF(N187="základní",J187,0)</f>
        <v>0</v>
      </c>
      <c r="BF187" s="150">
        <f>IF(N187="snížená",J187,0)</f>
        <v>0</v>
      </c>
      <c r="BG187" s="150">
        <f>IF(N187="zákl. přenesená",J187,0)</f>
        <v>0</v>
      </c>
      <c r="BH187" s="150">
        <f>IF(N187="sníž. přenesená",J187,0)</f>
        <v>0</v>
      </c>
      <c r="BI187" s="150">
        <f>IF(N187="nulová",J187,0)</f>
        <v>0</v>
      </c>
      <c r="BJ187" s="17" t="s">
        <v>88</v>
      </c>
      <c r="BK187" s="150">
        <f>ROUND(I187*H187,2)</f>
        <v>0</v>
      </c>
      <c r="BL187" s="17" t="s">
        <v>120</v>
      </c>
      <c r="BM187" s="149" t="s">
        <v>494</v>
      </c>
    </row>
    <row r="188" spans="2:65" s="1" customFormat="1" ht="6.95" customHeight="1" x14ac:dyDescent="0.2">
      <c r="B188" s="45"/>
      <c r="C188" s="46"/>
      <c r="D188" s="46"/>
      <c r="E188" s="46"/>
      <c r="F188" s="46"/>
      <c r="G188" s="46"/>
      <c r="H188" s="46"/>
      <c r="I188" s="46"/>
      <c r="J188" s="46"/>
      <c r="K188" s="46"/>
      <c r="L188" s="33"/>
    </row>
  </sheetData>
  <autoFilter ref="C124:K187" xr:uid="{00000000-0009-0000-0000-00002D000000}"/>
  <mergeCells count="9">
    <mergeCell ref="E87:H87"/>
    <mergeCell ref="E115:H115"/>
    <mergeCell ref="E117:H117"/>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B2:BM138"/>
  <sheetViews>
    <sheetView showGridLines="0" workbookViewId="0"/>
  </sheetViews>
  <sheetFormatPr defaultRowHeight="11.2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233" t="s">
        <v>5</v>
      </c>
      <c r="M2" s="234"/>
      <c r="N2" s="234"/>
      <c r="O2" s="234"/>
      <c r="P2" s="234"/>
      <c r="Q2" s="234"/>
      <c r="R2" s="234"/>
      <c r="S2" s="234"/>
      <c r="T2" s="234"/>
      <c r="U2" s="234"/>
      <c r="V2" s="234"/>
      <c r="AT2" s="17" t="s">
        <v>256</v>
      </c>
    </row>
    <row r="3" spans="2:46" ht="6.95" customHeight="1" x14ac:dyDescent="0.2">
      <c r="B3" s="18"/>
      <c r="C3" s="19"/>
      <c r="D3" s="19"/>
      <c r="E3" s="19"/>
      <c r="F3" s="19"/>
      <c r="G3" s="19"/>
      <c r="H3" s="19"/>
      <c r="I3" s="19"/>
      <c r="J3" s="19"/>
      <c r="K3" s="19"/>
      <c r="L3" s="20"/>
      <c r="AT3" s="17" t="s">
        <v>90</v>
      </c>
    </row>
    <row r="4" spans="2:46" ht="24.95" customHeight="1" x14ac:dyDescent="0.2">
      <c r="B4" s="20"/>
      <c r="D4" s="21" t="s">
        <v>275</v>
      </c>
      <c r="L4" s="20"/>
      <c r="M4" s="94" t="s">
        <v>10</v>
      </c>
      <c r="AT4" s="17" t="s">
        <v>3</v>
      </c>
    </row>
    <row r="5" spans="2:46" ht="6.95" customHeight="1" x14ac:dyDescent="0.2">
      <c r="B5" s="20"/>
      <c r="L5" s="20"/>
    </row>
    <row r="6" spans="2:46" ht="12" customHeight="1" x14ac:dyDescent="0.2">
      <c r="B6" s="20"/>
      <c r="D6" s="27" t="s">
        <v>16</v>
      </c>
      <c r="L6" s="20"/>
    </row>
    <row r="7" spans="2:46" ht="16.5" customHeight="1" x14ac:dyDescent="0.2">
      <c r="B7" s="20"/>
      <c r="E7" s="254" t="str">
        <f>'Rekapitulace stavby'!K6</f>
        <v>OBLASTNÍ NEMOCNICE JIČÍN PAVILON PSYCHIATRIE</v>
      </c>
      <c r="F7" s="255"/>
      <c r="G7" s="255"/>
      <c r="H7" s="255"/>
      <c r="L7" s="20"/>
    </row>
    <row r="8" spans="2:46" ht="12" customHeight="1" x14ac:dyDescent="0.2">
      <c r="B8" s="20"/>
      <c r="D8" s="27" t="s">
        <v>276</v>
      </c>
      <c r="L8" s="20"/>
    </row>
    <row r="9" spans="2:46" s="1" customFormat="1" ht="16.5" customHeight="1" x14ac:dyDescent="0.2">
      <c r="B9" s="33"/>
      <c r="E9" s="254" t="s">
        <v>10634</v>
      </c>
      <c r="F9" s="253"/>
      <c r="G9" s="253"/>
      <c r="H9" s="253"/>
      <c r="L9" s="33"/>
    </row>
    <row r="10" spans="2:46" s="1" customFormat="1" ht="12" customHeight="1" x14ac:dyDescent="0.2">
      <c r="B10" s="33"/>
      <c r="D10" s="27" t="s">
        <v>278</v>
      </c>
      <c r="L10" s="33"/>
    </row>
    <row r="11" spans="2:46" s="1" customFormat="1" ht="16.5" customHeight="1" x14ac:dyDescent="0.2">
      <c r="B11" s="33"/>
      <c r="E11" s="220" t="s">
        <v>10635</v>
      </c>
      <c r="F11" s="253"/>
      <c r="G11" s="253"/>
      <c r="H11" s="253"/>
      <c r="L11" s="33"/>
    </row>
    <row r="12" spans="2:46" s="1" customFormat="1" x14ac:dyDescent="0.2">
      <c r="B12" s="33"/>
      <c r="L12" s="33"/>
    </row>
    <row r="13" spans="2:46" s="1" customFormat="1" ht="12" customHeight="1" x14ac:dyDescent="0.2">
      <c r="B13" s="33"/>
      <c r="D13" s="27" t="s">
        <v>18</v>
      </c>
      <c r="F13" s="25" t="s">
        <v>1</v>
      </c>
      <c r="I13" s="27" t="s">
        <v>20</v>
      </c>
      <c r="J13" s="25" t="s">
        <v>1</v>
      </c>
      <c r="L13" s="33"/>
    </row>
    <row r="14" spans="2:46" s="1" customFormat="1" ht="12" customHeight="1" x14ac:dyDescent="0.2">
      <c r="B14" s="33"/>
      <c r="D14" s="27" t="s">
        <v>22</v>
      </c>
      <c r="F14" s="25" t="s">
        <v>23</v>
      </c>
      <c r="I14" s="27" t="s">
        <v>24</v>
      </c>
      <c r="J14" s="53">
        <f>'Rekapitulace stavby'!AN8</f>
        <v>45961</v>
      </c>
      <c r="L14" s="33"/>
    </row>
    <row r="15" spans="2:46" s="1" customFormat="1" ht="10.9" customHeight="1" x14ac:dyDescent="0.2">
      <c r="B15" s="33"/>
      <c r="L15" s="33"/>
    </row>
    <row r="16" spans="2:46" s="1" customFormat="1" ht="12" customHeight="1" x14ac:dyDescent="0.2">
      <c r="B16" s="33"/>
      <c r="D16" s="27" t="s">
        <v>29</v>
      </c>
      <c r="I16" s="27" t="s">
        <v>30</v>
      </c>
      <c r="J16" s="25" t="str">
        <f>IF('Rekapitulace stavby'!AN10="","",'Rekapitulace stavby'!AN10)</f>
        <v/>
      </c>
      <c r="L16" s="33"/>
    </row>
    <row r="17" spans="2:12" s="1" customFormat="1" ht="18" customHeight="1" x14ac:dyDescent="0.2">
      <c r="B17" s="33"/>
      <c r="E17" s="25" t="str">
        <f>IF('Rekapitulace stavby'!E11="","",'Rekapitulace stavby'!E11)</f>
        <v>KRÁLOVÉHRADECKÝ KRAJ</v>
      </c>
      <c r="I17" s="27" t="s">
        <v>32</v>
      </c>
      <c r="J17" s="25" t="str">
        <f>IF('Rekapitulace stavby'!AN11="","",'Rekapitulace stavby'!AN11)</f>
        <v/>
      </c>
      <c r="L17" s="33"/>
    </row>
    <row r="18" spans="2:12" s="1" customFormat="1" ht="6.95" customHeight="1" x14ac:dyDescent="0.2">
      <c r="B18" s="33"/>
      <c r="L18" s="33"/>
    </row>
    <row r="19" spans="2:12" s="1" customFormat="1" ht="12" customHeight="1" x14ac:dyDescent="0.2">
      <c r="B19" s="33"/>
      <c r="D19" s="27" t="s">
        <v>33</v>
      </c>
      <c r="I19" s="27" t="s">
        <v>30</v>
      </c>
      <c r="J19" s="28" t="str">
        <f>'Rekapitulace stavby'!AN13</f>
        <v>Vyplň údaj</v>
      </c>
      <c r="L19" s="33"/>
    </row>
    <row r="20" spans="2:12" s="1" customFormat="1" ht="18" customHeight="1" x14ac:dyDescent="0.2">
      <c r="B20" s="33"/>
      <c r="E20" s="256" t="str">
        <f>'Rekapitulace stavby'!E14</f>
        <v>Vyplň údaj</v>
      </c>
      <c r="F20" s="242"/>
      <c r="G20" s="242"/>
      <c r="H20" s="242"/>
      <c r="I20" s="27" t="s">
        <v>32</v>
      </c>
      <c r="J20" s="28" t="str">
        <f>'Rekapitulace stavby'!AN14</f>
        <v>Vyplň údaj</v>
      </c>
      <c r="L20" s="33"/>
    </row>
    <row r="21" spans="2:12" s="1" customFormat="1" ht="6.95" customHeight="1" x14ac:dyDescent="0.2">
      <c r="B21" s="33"/>
      <c r="L21" s="33"/>
    </row>
    <row r="22" spans="2:12" s="1" customFormat="1" ht="12" customHeight="1" x14ac:dyDescent="0.2">
      <c r="B22" s="33"/>
      <c r="D22" s="27" t="s">
        <v>35</v>
      </c>
      <c r="I22" s="27" t="s">
        <v>30</v>
      </c>
      <c r="J22" s="25" t="str">
        <f>IF('Rekapitulace stavby'!AN16="","",'Rekapitulace stavby'!AN16)</f>
        <v/>
      </c>
      <c r="L22" s="33"/>
    </row>
    <row r="23" spans="2:12" s="1" customFormat="1" ht="18" customHeight="1" x14ac:dyDescent="0.2">
      <c r="B23" s="33"/>
      <c r="E23" s="25" t="str">
        <f>IF('Rekapitulace stavby'!E17="","",'Rekapitulace stavby'!E17)</f>
        <v>KANIA a.s.</v>
      </c>
      <c r="I23" s="27" t="s">
        <v>32</v>
      </c>
      <c r="J23" s="25" t="str">
        <f>IF('Rekapitulace stavby'!AN17="","",'Rekapitulace stavby'!AN17)</f>
        <v/>
      </c>
      <c r="L23" s="33"/>
    </row>
    <row r="24" spans="2:12" s="1" customFormat="1" ht="6.95" customHeight="1" x14ac:dyDescent="0.2">
      <c r="B24" s="33"/>
      <c r="L24" s="33"/>
    </row>
    <row r="25" spans="2:12" s="1" customFormat="1" ht="12" customHeight="1" x14ac:dyDescent="0.2">
      <c r="B25" s="33"/>
      <c r="D25" s="27" t="s">
        <v>38</v>
      </c>
      <c r="I25" s="27" t="s">
        <v>30</v>
      </c>
      <c r="J25" s="25" t="str">
        <f>IF('Rekapitulace stavby'!AN19="","",'Rekapitulace stavby'!AN19)</f>
        <v/>
      </c>
      <c r="L25" s="33"/>
    </row>
    <row r="26" spans="2:12" s="1" customFormat="1" ht="18" customHeight="1" x14ac:dyDescent="0.2">
      <c r="B26" s="33"/>
      <c r="E26" s="25" t="str">
        <f>IF('Rekapitulace stavby'!E20="","",'Rekapitulace stavby'!E20)</f>
        <v xml:space="preserve"> </v>
      </c>
      <c r="I26" s="27" t="s">
        <v>32</v>
      </c>
      <c r="J26" s="25" t="str">
        <f>IF('Rekapitulace stavby'!AN20="","",'Rekapitulace stavby'!AN20)</f>
        <v/>
      </c>
      <c r="L26" s="33"/>
    </row>
    <row r="27" spans="2:12" s="1" customFormat="1" ht="6.95" customHeight="1" x14ac:dyDescent="0.2">
      <c r="B27" s="33"/>
      <c r="L27" s="33"/>
    </row>
    <row r="28" spans="2:12" s="1" customFormat="1" ht="12" customHeight="1" x14ac:dyDescent="0.2">
      <c r="B28" s="33"/>
      <c r="D28" s="27" t="s">
        <v>39</v>
      </c>
      <c r="L28" s="33"/>
    </row>
    <row r="29" spans="2:12" s="7" customFormat="1" ht="298.5" customHeight="1" x14ac:dyDescent="0.2">
      <c r="B29" s="95"/>
      <c r="E29" s="246" t="s">
        <v>10636</v>
      </c>
      <c r="F29" s="246"/>
      <c r="G29" s="246"/>
      <c r="H29" s="246"/>
      <c r="L29" s="95"/>
    </row>
    <row r="30" spans="2:12" s="1" customFormat="1" ht="6.95" customHeight="1" x14ac:dyDescent="0.2">
      <c r="B30" s="33"/>
      <c r="L30" s="33"/>
    </row>
    <row r="31" spans="2:12" s="1" customFormat="1" ht="6.95" customHeight="1" x14ac:dyDescent="0.2">
      <c r="B31" s="33"/>
      <c r="D31" s="54"/>
      <c r="E31" s="54"/>
      <c r="F31" s="54"/>
      <c r="G31" s="54"/>
      <c r="H31" s="54"/>
      <c r="I31" s="54"/>
      <c r="J31" s="54"/>
      <c r="K31" s="54"/>
      <c r="L31" s="33"/>
    </row>
    <row r="32" spans="2:12" s="1" customFormat="1" ht="25.35" customHeight="1" x14ac:dyDescent="0.2">
      <c r="B32" s="33"/>
      <c r="D32" s="96" t="s">
        <v>41</v>
      </c>
      <c r="J32" s="67">
        <f>ROUND(J122, 2)</f>
        <v>0</v>
      </c>
      <c r="L32" s="33"/>
    </row>
    <row r="33" spans="2:12" s="1" customFormat="1" ht="6.95" customHeight="1" x14ac:dyDescent="0.2">
      <c r="B33" s="33"/>
      <c r="D33" s="54"/>
      <c r="E33" s="54"/>
      <c r="F33" s="54"/>
      <c r="G33" s="54"/>
      <c r="H33" s="54"/>
      <c r="I33" s="54"/>
      <c r="J33" s="54"/>
      <c r="K33" s="54"/>
      <c r="L33" s="33"/>
    </row>
    <row r="34" spans="2:12" s="1" customFormat="1" ht="14.45" customHeight="1" x14ac:dyDescent="0.2">
      <c r="B34" s="33"/>
      <c r="F34" s="36" t="s">
        <v>43</v>
      </c>
      <c r="I34" s="36" t="s">
        <v>42</v>
      </c>
      <c r="J34" s="36" t="s">
        <v>44</v>
      </c>
      <c r="L34" s="33"/>
    </row>
    <row r="35" spans="2:12" s="1" customFormat="1" ht="14.45" customHeight="1" x14ac:dyDescent="0.2">
      <c r="B35" s="33"/>
      <c r="D35" s="56" t="s">
        <v>45</v>
      </c>
      <c r="E35" s="27" t="s">
        <v>46</v>
      </c>
      <c r="F35" s="87">
        <f>ROUND((SUM(BE122:BE137)),  2)</f>
        <v>0</v>
      </c>
      <c r="I35" s="97">
        <v>0.21</v>
      </c>
      <c r="J35" s="87">
        <f>ROUND(((SUM(BE122:BE137))*I35),  2)</f>
        <v>0</v>
      </c>
      <c r="L35" s="33"/>
    </row>
    <row r="36" spans="2:12" s="1" customFormat="1" ht="14.45" customHeight="1" x14ac:dyDescent="0.2">
      <c r="B36" s="33"/>
      <c r="E36" s="27" t="s">
        <v>47</v>
      </c>
      <c r="F36" s="87">
        <f>ROUND((SUM(BF122:BF137)),  2)</f>
        <v>0</v>
      </c>
      <c r="I36" s="97">
        <v>0.12</v>
      </c>
      <c r="J36" s="87">
        <f>ROUND(((SUM(BF122:BF137))*I36),  2)</f>
        <v>0</v>
      </c>
      <c r="L36" s="33"/>
    </row>
    <row r="37" spans="2:12" s="1" customFormat="1" ht="14.45" hidden="1" customHeight="1" x14ac:dyDescent="0.2">
      <c r="B37" s="33"/>
      <c r="E37" s="27" t="s">
        <v>48</v>
      </c>
      <c r="F37" s="87">
        <f>ROUND((SUM(BG122:BG137)),  2)</f>
        <v>0</v>
      </c>
      <c r="I37" s="97">
        <v>0.21</v>
      </c>
      <c r="J37" s="87">
        <f>0</f>
        <v>0</v>
      </c>
      <c r="L37" s="33"/>
    </row>
    <row r="38" spans="2:12" s="1" customFormat="1" ht="14.45" hidden="1" customHeight="1" x14ac:dyDescent="0.2">
      <c r="B38" s="33"/>
      <c r="E38" s="27" t="s">
        <v>49</v>
      </c>
      <c r="F38" s="87">
        <f>ROUND((SUM(BH122:BH137)),  2)</f>
        <v>0</v>
      </c>
      <c r="I38" s="97">
        <v>0.12</v>
      </c>
      <c r="J38" s="87">
        <f>0</f>
        <v>0</v>
      </c>
      <c r="L38" s="33"/>
    </row>
    <row r="39" spans="2:12" s="1" customFormat="1" ht="14.45" hidden="1" customHeight="1" x14ac:dyDescent="0.2">
      <c r="B39" s="33"/>
      <c r="E39" s="27" t="s">
        <v>50</v>
      </c>
      <c r="F39" s="87">
        <f>ROUND((SUM(BI122:BI137)),  2)</f>
        <v>0</v>
      </c>
      <c r="I39" s="97">
        <v>0</v>
      </c>
      <c r="J39" s="87">
        <f>0</f>
        <v>0</v>
      </c>
      <c r="L39" s="33"/>
    </row>
    <row r="40" spans="2:12" s="1" customFormat="1" ht="6.95" customHeight="1" x14ac:dyDescent="0.2">
      <c r="B40" s="33"/>
      <c r="L40" s="33"/>
    </row>
    <row r="41" spans="2:12" s="1" customFormat="1" ht="25.35" customHeight="1" x14ac:dyDescent="0.2">
      <c r="B41" s="33"/>
      <c r="C41" s="98"/>
      <c r="D41" s="99" t="s">
        <v>51</v>
      </c>
      <c r="E41" s="58"/>
      <c r="F41" s="58"/>
      <c r="G41" s="100" t="s">
        <v>52</v>
      </c>
      <c r="H41" s="101" t="s">
        <v>53</v>
      </c>
      <c r="I41" s="58"/>
      <c r="J41" s="102">
        <f>SUM(J32:J39)</f>
        <v>0</v>
      </c>
      <c r="K41" s="103"/>
      <c r="L41" s="33"/>
    </row>
    <row r="42" spans="2:12" s="1" customFormat="1" ht="14.45" customHeight="1" x14ac:dyDescent="0.2">
      <c r="B42" s="33"/>
      <c r="L42" s="33"/>
    </row>
    <row r="43" spans="2:12" ht="14.45" customHeight="1" x14ac:dyDescent="0.2">
      <c r="B43" s="20"/>
      <c r="L43" s="20"/>
    </row>
    <row r="44" spans="2:12" ht="14.45" customHeight="1" x14ac:dyDescent="0.2">
      <c r="B44" s="20"/>
      <c r="L44" s="20"/>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33"/>
      <c r="D50" s="42" t="s">
        <v>54</v>
      </c>
      <c r="E50" s="43"/>
      <c r="F50" s="43"/>
      <c r="G50" s="42" t="s">
        <v>55</v>
      </c>
      <c r="H50" s="43"/>
      <c r="I50" s="43"/>
      <c r="J50" s="43"/>
      <c r="K50" s="43"/>
      <c r="L50" s="33"/>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2.75" x14ac:dyDescent="0.2">
      <c r="B61" s="33"/>
      <c r="D61" s="44" t="s">
        <v>56</v>
      </c>
      <c r="E61" s="35"/>
      <c r="F61" s="104" t="s">
        <v>57</v>
      </c>
      <c r="G61" s="44" t="s">
        <v>56</v>
      </c>
      <c r="H61" s="35"/>
      <c r="I61" s="35"/>
      <c r="J61" s="105" t="s">
        <v>57</v>
      </c>
      <c r="K61" s="35"/>
      <c r="L61" s="33"/>
    </row>
    <row r="62" spans="2:12" x14ac:dyDescent="0.2">
      <c r="B62" s="20"/>
      <c r="L62" s="20"/>
    </row>
    <row r="63" spans="2:12" x14ac:dyDescent="0.2">
      <c r="B63" s="20"/>
      <c r="L63" s="20"/>
    </row>
    <row r="64" spans="2:12" x14ac:dyDescent="0.2">
      <c r="B64" s="20"/>
      <c r="L64" s="20"/>
    </row>
    <row r="65" spans="2:12" s="1" customFormat="1" ht="12.75" x14ac:dyDescent="0.2">
      <c r="B65" s="33"/>
      <c r="D65" s="42" t="s">
        <v>58</v>
      </c>
      <c r="E65" s="43"/>
      <c r="F65" s="43"/>
      <c r="G65" s="42" t="s">
        <v>59</v>
      </c>
      <c r="H65" s="43"/>
      <c r="I65" s="43"/>
      <c r="J65" s="43"/>
      <c r="K65" s="43"/>
      <c r="L65" s="33"/>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2.75" x14ac:dyDescent="0.2">
      <c r="B76" s="33"/>
      <c r="D76" s="44" t="s">
        <v>56</v>
      </c>
      <c r="E76" s="35"/>
      <c r="F76" s="104" t="s">
        <v>57</v>
      </c>
      <c r="G76" s="44" t="s">
        <v>56</v>
      </c>
      <c r="H76" s="35"/>
      <c r="I76" s="35"/>
      <c r="J76" s="105" t="s">
        <v>57</v>
      </c>
      <c r="K76" s="35"/>
      <c r="L76" s="33"/>
    </row>
    <row r="77" spans="2:12" s="1" customFormat="1" ht="14.45" customHeight="1" x14ac:dyDescent="0.2">
      <c r="B77" s="45"/>
      <c r="C77" s="46"/>
      <c r="D77" s="46"/>
      <c r="E77" s="46"/>
      <c r="F77" s="46"/>
      <c r="G77" s="46"/>
      <c r="H77" s="46"/>
      <c r="I77" s="46"/>
      <c r="J77" s="46"/>
      <c r="K77" s="46"/>
      <c r="L77" s="33"/>
    </row>
    <row r="81" spans="2:12" s="1" customFormat="1" ht="6.95" customHeight="1" x14ac:dyDescent="0.2">
      <c r="B81" s="47"/>
      <c r="C81" s="48"/>
      <c r="D81" s="48"/>
      <c r="E81" s="48"/>
      <c r="F81" s="48"/>
      <c r="G81" s="48"/>
      <c r="H81" s="48"/>
      <c r="I81" s="48"/>
      <c r="J81" s="48"/>
      <c r="K81" s="48"/>
      <c r="L81" s="33"/>
    </row>
    <row r="82" spans="2:12" s="1" customFormat="1" ht="24.95" customHeight="1" x14ac:dyDescent="0.2">
      <c r="B82" s="33"/>
      <c r="C82" s="21" t="s">
        <v>280</v>
      </c>
      <c r="L82" s="33"/>
    </row>
    <row r="83" spans="2:12" s="1" customFormat="1" ht="6.95" customHeight="1" x14ac:dyDescent="0.2">
      <c r="B83" s="33"/>
      <c r="L83" s="33"/>
    </row>
    <row r="84" spans="2:12" s="1" customFormat="1" ht="12" customHeight="1" x14ac:dyDescent="0.2">
      <c r="B84" s="33"/>
      <c r="C84" s="27" t="s">
        <v>16</v>
      </c>
      <c r="L84" s="33"/>
    </row>
    <row r="85" spans="2:12" s="1" customFormat="1" ht="16.5" customHeight="1" x14ac:dyDescent="0.2">
      <c r="B85" s="33"/>
      <c r="E85" s="254" t="str">
        <f>E7</f>
        <v>OBLASTNÍ NEMOCNICE JIČÍN PAVILON PSYCHIATRIE</v>
      </c>
      <c r="F85" s="255"/>
      <c r="G85" s="255"/>
      <c r="H85" s="255"/>
      <c r="L85" s="33"/>
    </row>
    <row r="86" spans="2:12" ht="12" customHeight="1" x14ac:dyDescent="0.2">
      <c r="B86" s="20"/>
      <c r="C86" s="27" t="s">
        <v>276</v>
      </c>
      <c r="L86" s="20"/>
    </row>
    <row r="87" spans="2:12" s="1" customFormat="1" ht="16.5" customHeight="1" x14ac:dyDescent="0.2">
      <c r="B87" s="33"/>
      <c r="E87" s="254" t="s">
        <v>10634</v>
      </c>
      <c r="F87" s="253"/>
      <c r="G87" s="253"/>
      <c r="H87" s="253"/>
      <c r="L87" s="33"/>
    </row>
    <row r="88" spans="2:12" s="1" customFormat="1" ht="12" customHeight="1" x14ac:dyDescent="0.2">
      <c r="B88" s="33"/>
      <c r="C88" s="27" t="s">
        <v>278</v>
      </c>
      <c r="L88" s="33"/>
    </row>
    <row r="89" spans="2:12" s="1" customFormat="1" ht="16.5" customHeight="1" x14ac:dyDescent="0.2">
      <c r="B89" s="33"/>
      <c r="E89" s="220" t="str">
        <f>E11</f>
        <v>IO 06a - UZ - Uzemnění</v>
      </c>
      <c r="F89" s="253"/>
      <c r="G89" s="253"/>
      <c r="H89" s="253"/>
      <c r="L89" s="33"/>
    </row>
    <row r="90" spans="2:12" s="1" customFormat="1" ht="6.95" customHeight="1" x14ac:dyDescent="0.2">
      <c r="B90" s="33"/>
      <c r="L90" s="33"/>
    </row>
    <row r="91" spans="2:12" s="1" customFormat="1" ht="12" customHeight="1" x14ac:dyDescent="0.2">
      <c r="B91" s="33"/>
      <c r="C91" s="27" t="s">
        <v>22</v>
      </c>
      <c r="F91" s="25" t="str">
        <f>F14</f>
        <v xml:space="preserve"> </v>
      </c>
      <c r="I91" s="27" t="s">
        <v>24</v>
      </c>
      <c r="J91" s="53">
        <f>IF(J14="","",J14)</f>
        <v>45961</v>
      </c>
      <c r="L91" s="33"/>
    </row>
    <row r="92" spans="2:12" s="1" customFormat="1" ht="6.95" customHeight="1" x14ac:dyDescent="0.2">
      <c r="B92" s="33"/>
      <c r="L92" s="33"/>
    </row>
    <row r="93" spans="2:12" s="1" customFormat="1" ht="15.2" customHeight="1" x14ac:dyDescent="0.2">
      <c r="B93" s="33"/>
      <c r="C93" s="27" t="s">
        <v>29</v>
      </c>
      <c r="F93" s="25" t="str">
        <f>E17</f>
        <v>KRÁLOVÉHRADECKÝ KRAJ</v>
      </c>
      <c r="I93" s="27" t="s">
        <v>35</v>
      </c>
      <c r="J93" s="31" t="str">
        <f>E23</f>
        <v>KANIA a.s.</v>
      </c>
      <c r="L93" s="33"/>
    </row>
    <row r="94" spans="2:12" s="1" customFormat="1" ht="15.2" customHeight="1" x14ac:dyDescent="0.2">
      <c r="B94" s="33"/>
      <c r="C94" s="27" t="s">
        <v>33</v>
      </c>
      <c r="F94" s="25" t="str">
        <f>IF(E20="","",E20)</f>
        <v>Vyplň údaj</v>
      </c>
      <c r="I94" s="27" t="s">
        <v>38</v>
      </c>
      <c r="J94" s="31" t="str">
        <f>E26</f>
        <v xml:space="preserve"> </v>
      </c>
      <c r="L94" s="33"/>
    </row>
    <row r="95" spans="2:12" s="1" customFormat="1" ht="10.35" customHeight="1" x14ac:dyDescent="0.2">
      <c r="B95" s="33"/>
      <c r="L95" s="33"/>
    </row>
    <row r="96" spans="2:12" s="1" customFormat="1" ht="29.25" customHeight="1" x14ac:dyDescent="0.2">
      <c r="B96" s="33"/>
      <c r="C96" s="106" t="s">
        <v>281</v>
      </c>
      <c r="D96" s="98"/>
      <c r="E96" s="98"/>
      <c r="F96" s="98"/>
      <c r="G96" s="98"/>
      <c r="H96" s="98"/>
      <c r="I96" s="98"/>
      <c r="J96" s="107" t="s">
        <v>282</v>
      </c>
      <c r="K96" s="98"/>
      <c r="L96" s="33"/>
    </row>
    <row r="97" spans="2:47" s="1" customFormat="1" ht="10.35" customHeight="1" x14ac:dyDescent="0.2">
      <c r="B97" s="33"/>
      <c r="L97" s="33"/>
    </row>
    <row r="98" spans="2:47" s="1" customFormat="1" ht="22.9" customHeight="1" x14ac:dyDescent="0.2">
      <c r="B98" s="33"/>
      <c r="C98" s="108" t="s">
        <v>283</v>
      </c>
      <c r="J98" s="67">
        <f>J122</f>
        <v>0</v>
      </c>
      <c r="L98" s="33"/>
      <c r="AU98" s="17" t="s">
        <v>284</v>
      </c>
    </row>
    <row r="99" spans="2:47" s="8" customFormat="1" ht="24.95" customHeight="1" x14ac:dyDescent="0.2">
      <c r="B99" s="109"/>
      <c r="D99" s="110" t="s">
        <v>10637</v>
      </c>
      <c r="E99" s="111"/>
      <c r="F99" s="111"/>
      <c r="G99" s="111"/>
      <c r="H99" s="111"/>
      <c r="I99" s="111"/>
      <c r="J99" s="112">
        <f>J123</f>
        <v>0</v>
      </c>
      <c r="L99" s="109"/>
    </row>
    <row r="100" spans="2:47" s="8" customFormat="1" ht="24.95" customHeight="1" x14ac:dyDescent="0.2">
      <c r="B100" s="109"/>
      <c r="D100" s="110" t="s">
        <v>7803</v>
      </c>
      <c r="E100" s="111"/>
      <c r="F100" s="111"/>
      <c r="G100" s="111"/>
      <c r="H100" s="111"/>
      <c r="I100" s="111"/>
      <c r="J100" s="112">
        <f>J133</f>
        <v>0</v>
      </c>
      <c r="L100" s="109"/>
    </row>
    <row r="101" spans="2:47" s="1" customFormat="1" ht="21.75" customHeight="1" x14ac:dyDescent="0.2">
      <c r="B101" s="33"/>
      <c r="L101" s="33"/>
    </row>
    <row r="102" spans="2:47" s="1" customFormat="1" ht="6.95" customHeight="1" x14ac:dyDescent="0.2">
      <c r="B102" s="45"/>
      <c r="C102" s="46"/>
      <c r="D102" s="46"/>
      <c r="E102" s="46"/>
      <c r="F102" s="46"/>
      <c r="G102" s="46"/>
      <c r="H102" s="46"/>
      <c r="I102" s="46"/>
      <c r="J102" s="46"/>
      <c r="K102" s="46"/>
      <c r="L102" s="33"/>
    </row>
    <row r="106" spans="2:47" s="1" customFormat="1" ht="6.95" customHeight="1" x14ac:dyDescent="0.2">
      <c r="B106" s="47"/>
      <c r="C106" s="48"/>
      <c r="D106" s="48"/>
      <c r="E106" s="48"/>
      <c r="F106" s="48"/>
      <c r="G106" s="48"/>
      <c r="H106" s="48"/>
      <c r="I106" s="48"/>
      <c r="J106" s="48"/>
      <c r="K106" s="48"/>
      <c r="L106" s="33"/>
    </row>
    <row r="107" spans="2:47" s="1" customFormat="1" ht="24.95" customHeight="1" x14ac:dyDescent="0.2">
      <c r="B107" s="33"/>
      <c r="C107" s="21" t="s">
        <v>294</v>
      </c>
      <c r="L107" s="33"/>
    </row>
    <row r="108" spans="2:47" s="1" customFormat="1" ht="6.95" customHeight="1" x14ac:dyDescent="0.2">
      <c r="B108" s="33"/>
      <c r="L108" s="33"/>
    </row>
    <row r="109" spans="2:47" s="1" customFormat="1" ht="12" customHeight="1" x14ac:dyDescent="0.2">
      <c r="B109" s="33"/>
      <c r="C109" s="27" t="s">
        <v>16</v>
      </c>
      <c r="L109" s="33"/>
    </row>
    <row r="110" spans="2:47" s="1" customFormat="1" ht="16.5" customHeight="1" x14ac:dyDescent="0.2">
      <c r="B110" s="33"/>
      <c r="E110" s="254" t="str">
        <f>E7</f>
        <v>OBLASTNÍ NEMOCNICE JIČÍN PAVILON PSYCHIATRIE</v>
      </c>
      <c r="F110" s="255"/>
      <c r="G110" s="255"/>
      <c r="H110" s="255"/>
      <c r="L110" s="33"/>
    </row>
    <row r="111" spans="2:47" ht="12" customHeight="1" x14ac:dyDescent="0.2">
      <c r="B111" s="20"/>
      <c r="C111" s="27" t="s">
        <v>276</v>
      </c>
      <c r="L111" s="20"/>
    </row>
    <row r="112" spans="2:47" s="1" customFormat="1" ht="16.5" customHeight="1" x14ac:dyDescent="0.2">
      <c r="B112" s="33"/>
      <c r="E112" s="254" t="s">
        <v>10634</v>
      </c>
      <c r="F112" s="253"/>
      <c r="G112" s="253"/>
      <c r="H112" s="253"/>
      <c r="L112" s="33"/>
    </row>
    <row r="113" spans="2:65" s="1" customFormat="1" ht="12" customHeight="1" x14ac:dyDescent="0.2">
      <c r="B113" s="33"/>
      <c r="C113" s="27" t="s">
        <v>278</v>
      </c>
      <c r="L113" s="33"/>
    </row>
    <row r="114" spans="2:65" s="1" customFormat="1" ht="16.5" customHeight="1" x14ac:dyDescent="0.2">
      <c r="B114" s="33"/>
      <c r="E114" s="220" t="str">
        <f>E11</f>
        <v>IO 06a - UZ - Uzemnění</v>
      </c>
      <c r="F114" s="253"/>
      <c r="G114" s="253"/>
      <c r="H114" s="253"/>
      <c r="L114" s="33"/>
    </row>
    <row r="115" spans="2:65" s="1" customFormat="1" ht="6.95" customHeight="1" x14ac:dyDescent="0.2">
      <c r="B115" s="33"/>
      <c r="L115" s="33"/>
    </row>
    <row r="116" spans="2:65" s="1" customFormat="1" ht="12" customHeight="1" x14ac:dyDescent="0.2">
      <c r="B116" s="33"/>
      <c r="C116" s="27" t="s">
        <v>22</v>
      </c>
      <c r="F116" s="25" t="str">
        <f>F14</f>
        <v xml:space="preserve"> </v>
      </c>
      <c r="I116" s="27" t="s">
        <v>24</v>
      </c>
      <c r="J116" s="53">
        <f>IF(J14="","",J14)</f>
        <v>45961</v>
      </c>
      <c r="L116" s="33"/>
    </row>
    <row r="117" spans="2:65" s="1" customFormat="1" ht="6.95" customHeight="1" x14ac:dyDescent="0.2">
      <c r="B117" s="33"/>
      <c r="L117" s="33"/>
    </row>
    <row r="118" spans="2:65" s="1" customFormat="1" ht="15.2" customHeight="1" x14ac:dyDescent="0.2">
      <c r="B118" s="33"/>
      <c r="C118" s="27" t="s">
        <v>29</v>
      </c>
      <c r="F118" s="25" t="str">
        <f>E17</f>
        <v>KRÁLOVÉHRADECKÝ KRAJ</v>
      </c>
      <c r="I118" s="27" t="s">
        <v>35</v>
      </c>
      <c r="J118" s="31" t="str">
        <f>E23</f>
        <v>KANIA a.s.</v>
      </c>
      <c r="L118" s="33"/>
    </row>
    <row r="119" spans="2:65" s="1" customFormat="1" ht="15.2" customHeight="1" x14ac:dyDescent="0.2">
      <c r="B119" s="33"/>
      <c r="C119" s="27" t="s">
        <v>33</v>
      </c>
      <c r="F119" s="25" t="str">
        <f>IF(E20="","",E20)</f>
        <v>Vyplň údaj</v>
      </c>
      <c r="I119" s="27" t="s">
        <v>38</v>
      </c>
      <c r="J119" s="31" t="str">
        <f>E26</f>
        <v xml:space="preserve"> </v>
      </c>
      <c r="L119" s="33"/>
    </row>
    <row r="120" spans="2:65" s="1" customFormat="1" ht="10.35" customHeight="1" x14ac:dyDescent="0.2">
      <c r="B120" s="33"/>
      <c r="L120" s="33"/>
    </row>
    <row r="121" spans="2:65" s="10" customFormat="1" ht="29.25" customHeight="1" x14ac:dyDescent="0.2">
      <c r="B121" s="117"/>
      <c r="C121" s="118" t="s">
        <v>295</v>
      </c>
      <c r="D121" s="119" t="s">
        <v>66</v>
      </c>
      <c r="E121" s="119" t="s">
        <v>62</v>
      </c>
      <c r="F121" s="119" t="s">
        <v>63</v>
      </c>
      <c r="G121" s="119" t="s">
        <v>296</v>
      </c>
      <c r="H121" s="119" t="s">
        <v>297</v>
      </c>
      <c r="I121" s="119" t="s">
        <v>298</v>
      </c>
      <c r="J121" s="119" t="s">
        <v>282</v>
      </c>
      <c r="K121" s="120" t="s">
        <v>299</v>
      </c>
      <c r="L121" s="117"/>
      <c r="M121" s="60" t="s">
        <v>1</v>
      </c>
      <c r="N121" s="61" t="s">
        <v>45</v>
      </c>
      <c r="O121" s="61" t="s">
        <v>300</v>
      </c>
      <c r="P121" s="61" t="s">
        <v>301</v>
      </c>
      <c r="Q121" s="61" t="s">
        <v>302</v>
      </c>
      <c r="R121" s="61" t="s">
        <v>303</v>
      </c>
      <c r="S121" s="61" t="s">
        <v>304</v>
      </c>
      <c r="T121" s="62" t="s">
        <v>305</v>
      </c>
    </row>
    <row r="122" spans="2:65" s="1" customFormat="1" ht="22.9" customHeight="1" x14ac:dyDescent="0.25">
      <c r="B122" s="33"/>
      <c r="C122" s="65" t="s">
        <v>306</v>
      </c>
      <c r="J122" s="121">
        <f>BK122</f>
        <v>0</v>
      </c>
      <c r="L122" s="33"/>
      <c r="M122" s="63"/>
      <c r="N122" s="54"/>
      <c r="O122" s="54"/>
      <c r="P122" s="122">
        <f>P123+P133</f>
        <v>0</v>
      </c>
      <c r="Q122" s="54"/>
      <c r="R122" s="122">
        <f>R123+R133</f>
        <v>0</v>
      </c>
      <c r="S122" s="54"/>
      <c r="T122" s="123">
        <f>T123+T133</f>
        <v>0</v>
      </c>
      <c r="AT122" s="17" t="s">
        <v>80</v>
      </c>
      <c r="AU122" s="17" t="s">
        <v>284</v>
      </c>
      <c r="BK122" s="124">
        <f>BK123+BK133</f>
        <v>0</v>
      </c>
    </row>
    <row r="123" spans="2:65" s="11" customFormat="1" ht="25.9" customHeight="1" x14ac:dyDescent="0.2">
      <c r="B123" s="125"/>
      <c r="D123" s="126" t="s">
        <v>80</v>
      </c>
      <c r="E123" s="127" t="s">
        <v>534</v>
      </c>
      <c r="F123" s="127" t="s">
        <v>10638</v>
      </c>
      <c r="I123" s="128"/>
      <c r="J123" s="129">
        <f>BK123</f>
        <v>0</v>
      </c>
      <c r="L123" s="125"/>
      <c r="M123" s="130"/>
      <c r="P123" s="131">
        <f>SUM(P124:P132)</f>
        <v>0</v>
      </c>
      <c r="R123" s="131">
        <f>SUM(R124:R132)</f>
        <v>0</v>
      </c>
      <c r="T123" s="132">
        <f>SUM(T124:T132)</f>
        <v>0</v>
      </c>
      <c r="AR123" s="126" t="s">
        <v>88</v>
      </c>
      <c r="AT123" s="133" t="s">
        <v>80</v>
      </c>
      <c r="AU123" s="133" t="s">
        <v>81</v>
      </c>
      <c r="AY123" s="126" t="s">
        <v>309</v>
      </c>
      <c r="BK123" s="134">
        <f>SUM(BK124:BK132)</f>
        <v>0</v>
      </c>
    </row>
    <row r="124" spans="2:65" s="1" customFormat="1" ht="16.5" customHeight="1" x14ac:dyDescent="0.2">
      <c r="B124" s="137"/>
      <c r="C124" s="138" t="s">
        <v>88</v>
      </c>
      <c r="D124" s="138" t="s">
        <v>311</v>
      </c>
      <c r="E124" s="139" t="s">
        <v>90</v>
      </c>
      <c r="F124" s="140" t="s">
        <v>10639</v>
      </c>
      <c r="G124" s="141" t="s">
        <v>2702</v>
      </c>
      <c r="H124" s="142">
        <v>16</v>
      </c>
      <c r="I124" s="143"/>
      <c r="J124" s="144">
        <f>ROUND(I124*H124,2)</f>
        <v>0</v>
      </c>
      <c r="K124" s="140" t="s">
        <v>366</v>
      </c>
      <c r="L124" s="33"/>
      <c r="M124" s="145" t="s">
        <v>1</v>
      </c>
      <c r="N124" s="146" t="s">
        <v>46</v>
      </c>
      <c r="P124" s="147">
        <f>O124*H124</f>
        <v>0</v>
      </c>
      <c r="Q124" s="147">
        <v>0</v>
      </c>
      <c r="R124" s="147">
        <f>Q124*H124</f>
        <v>0</v>
      </c>
      <c r="S124" s="147">
        <v>0</v>
      </c>
      <c r="T124" s="148">
        <f>S124*H124</f>
        <v>0</v>
      </c>
      <c r="AR124" s="149" t="s">
        <v>120</v>
      </c>
      <c r="AT124" s="149" t="s">
        <v>311</v>
      </c>
      <c r="AU124" s="149" t="s">
        <v>88</v>
      </c>
      <c r="AY124" s="17" t="s">
        <v>309</v>
      </c>
      <c r="BE124" s="150">
        <f>IF(N124="základní",J124,0)</f>
        <v>0</v>
      </c>
      <c r="BF124" s="150">
        <f>IF(N124="snížená",J124,0)</f>
        <v>0</v>
      </c>
      <c r="BG124" s="150">
        <f>IF(N124="zákl. přenesená",J124,0)</f>
        <v>0</v>
      </c>
      <c r="BH124" s="150">
        <f>IF(N124="sníž. přenesená",J124,0)</f>
        <v>0</v>
      </c>
      <c r="BI124" s="150">
        <f>IF(N124="nulová",J124,0)</f>
        <v>0</v>
      </c>
      <c r="BJ124" s="17" t="s">
        <v>88</v>
      </c>
      <c r="BK124" s="150">
        <f>ROUND(I124*H124,2)</f>
        <v>0</v>
      </c>
      <c r="BL124" s="17" t="s">
        <v>120</v>
      </c>
      <c r="BM124" s="149" t="s">
        <v>90</v>
      </c>
    </row>
    <row r="125" spans="2:65" s="1" customFormat="1" ht="16.5" customHeight="1" x14ac:dyDescent="0.2">
      <c r="B125" s="137"/>
      <c r="C125" s="138" t="s">
        <v>90</v>
      </c>
      <c r="D125" s="138" t="s">
        <v>311</v>
      </c>
      <c r="E125" s="139" t="s">
        <v>10640</v>
      </c>
      <c r="F125" s="140" t="s">
        <v>10641</v>
      </c>
      <c r="G125" s="141" t="s">
        <v>434</v>
      </c>
      <c r="H125" s="142">
        <v>181</v>
      </c>
      <c r="I125" s="143"/>
      <c r="J125" s="144">
        <f>ROUND(I125*H125,2)</f>
        <v>0</v>
      </c>
      <c r="K125" s="140" t="s">
        <v>315</v>
      </c>
      <c r="L125" s="33"/>
      <c r="M125" s="145" t="s">
        <v>1</v>
      </c>
      <c r="N125" s="146" t="s">
        <v>46</v>
      </c>
      <c r="P125" s="147">
        <f>O125*H125</f>
        <v>0</v>
      </c>
      <c r="Q125" s="147">
        <v>0</v>
      </c>
      <c r="R125" s="147">
        <f>Q125*H125</f>
        <v>0</v>
      </c>
      <c r="S125" s="147">
        <v>0</v>
      </c>
      <c r="T125" s="148">
        <f>S125*H125</f>
        <v>0</v>
      </c>
      <c r="AR125" s="149" t="s">
        <v>120</v>
      </c>
      <c r="AT125" s="149" t="s">
        <v>311</v>
      </c>
      <c r="AU125" s="149" t="s">
        <v>88</v>
      </c>
      <c r="AY125" s="17" t="s">
        <v>309</v>
      </c>
      <c r="BE125" s="150">
        <f>IF(N125="základní",J125,0)</f>
        <v>0</v>
      </c>
      <c r="BF125" s="150">
        <f>IF(N125="snížená",J125,0)</f>
        <v>0</v>
      </c>
      <c r="BG125" s="150">
        <f>IF(N125="zákl. přenesená",J125,0)</f>
        <v>0</v>
      </c>
      <c r="BH125" s="150">
        <f>IF(N125="sníž. přenesená",J125,0)</f>
        <v>0</v>
      </c>
      <c r="BI125" s="150">
        <f>IF(N125="nulová",J125,0)</f>
        <v>0</v>
      </c>
      <c r="BJ125" s="17" t="s">
        <v>88</v>
      </c>
      <c r="BK125" s="150">
        <f>ROUND(I125*H125,2)</f>
        <v>0</v>
      </c>
      <c r="BL125" s="17" t="s">
        <v>120</v>
      </c>
      <c r="BM125" s="149" t="s">
        <v>120</v>
      </c>
    </row>
    <row r="126" spans="2:65" s="1" customFormat="1" x14ac:dyDescent="0.2">
      <c r="B126" s="33"/>
      <c r="D126" s="151" t="s">
        <v>316</v>
      </c>
      <c r="F126" s="152" t="s">
        <v>10642</v>
      </c>
      <c r="I126" s="153"/>
      <c r="L126" s="33"/>
      <c r="M126" s="154"/>
      <c r="T126" s="57"/>
      <c r="AT126" s="17" t="s">
        <v>316</v>
      </c>
      <c r="AU126" s="17" t="s">
        <v>88</v>
      </c>
    </row>
    <row r="127" spans="2:65" s="1" customFormat="1" ht="16.5" customHeight="1" x14ac:dyDescent="0.2">
      <c r="B127" s="137"/>
      <c r="C127" s="138" t="s">
        <v>101</v>
      </c>
      <c r="D127" s="138" t="s">
        <v>311</v>
      </c>
      <c r="E127" s="139" t="s">
        <v>10643</v>
      </c>
      <c r="F127" s="140" t="s">
        <v>10644</v>
      </c>
      <c r="G127" s="141" t="s">
        <v>434</v>
      </c>
      <c r="H127" s="142">
        <v>181</v>
      </c>
      <c r="I127" s="143"/>
      <c r="J127" s="144">
        <f>ROUND(I127*H127,2)</f>
        <v>0</v>
      </c>
      <c r="K127" s="140" t="s">
        <v>315</v>
      </c>
      <c r="L127" s="33"/>
      <c r="M127" s="145" t="s">
        <v>1</v>
      </c>
      <c r="N127" s="146" t="s">
        <v>46</v>
      </c>
      <c r="P127" s="147">
        <f>O127*H127</f>
        <v>0</v>
      </c>
      <c r="Q127" s="147">
        <v>0</v>
      </c>
      <c r="R127" s="147">
        <f>Q127*H127</f>
        <v>0</v>
      </c>
      <c r="S127" s="147">
        <v>0</v>
      </c>
      <c r="T127" s="148">
        <f>S127*H127</f>
        <v>0</v>
      </c>
      <c r="AR127" s="149" t="s">
        <v>120</v>
      </c>
      <c r="AT127" s="149" t="s">
        <v>311</v>
      </c>
      <c r="AU127" s="149" t="s">
        <v>88</v>
      </c>
      <c r="AY127" s="17" t="s">
        <v>309</v>
      </c>
      <c r="BE127" s="150">
        <f>IF(N127="základní",J127,0)</f>
        <v>0</v>
      </c>
      <c r="BF127" s="150">
        <f>IF(N127="snížená",J127,0)</f>
        <v>0</v>
      </c>
      <c r="BG127" s="150">
        <f>IF(N127="zákl. přenesená",J127,0)</f>
        <v>0</v>
      </c>
      <c r="BH127" s="150">
        <f>IF(N127="sníž. přenesená",J127,0)</f>
        <v>0</v>
      </c>
      <c r="BI127" s="150">
        <f>IF(N127="nulová",J127,0)</f>
        <v>0</v>
      </c>
      <c r="BJ127" s="17" t="s">
        <v>88</v>
      </c>
      <c r="BK127" s="150">
        <f>ROUND(I127*H127,2)</f>
        <v>0</v>
      </c>
      <c r="BL127" s="17" t="s">
        <v>120</v>
      </c>
      <c r="BM127" s="149" t="s">
        <v>325</v>
      </c>
    </row>
    <row r="128" spans="2:65" s="1" customFormat="1" x14ac:dyDescent="0.2">
      <c r="B128" s="33"/>
      <c r="D128" s="151" t="s">
        <v>316</v>
      </c>
      <c r="F128" s="152" t="s">
        <v>10645</v>
      </c>
      <c r="I128" s="153"/>
      <c r="L128" s="33"/>
      <c r="M128" s="154"/>
      <c r="T128" s="57"/>
      <c r="AT128" s="17" t="s">
        <v>316</v>
      </c>
      <c r="AU128" s="17" t="s">
        <v>88</v>
      </c>
    </row>
    <row r="129" spans="2:65" s="1" customFormat="1" ht="16.5" customHeight="1" x14ac:dyDescent="0.2">
      <c r="B129" s="137"/>
      <c r="C129" s="138" t="s">
        <v>120</v>
      </c>
      <c r="D129" s="138" t="s">
        <v>311</v>
      </c>
      <c r="E129" s="139" t="s">
        <v>10646</v>
      </c>
      <c r="F129" s="140" t="s">
        <v>10647</v>
      </c>
      <c r="G129" s="141" t="s">
        <v>434</v>
      </c>
      <c r="H129" s="142">
        <v>10</v>
      </c>
      <c r="I129" s="143"/>
      <c r="J129" s="144">
        <f>ROUND(I129*H129,2)</f>
        <v>0</v>
      </c>
      <c r="K129" s="140" t="s">
        <v>315</v>
      </c>
      <c r="L129" s="33"/>
      <c r="M129" s="145" t="s">
        <v>1</v>
      </c>
      <c r="N129" s="146" t="s">
        <v>46</v>
      </c>
      <c r="P129" s="147">
        <f>O129*H129</f>
        <v>0</v>
      </c>
      <c r="Q129" s="147">
        <v>0</v>
      </c>
      <c r="R129" s="147">
        <f>Q129*H129</f>
        <v>0</v>
      </c>
      <c r="S129" s="147">
        <v>0</v>
      </c>
      <c r="T129" s="148">
        <f>S129*H129</f>
        <v>0</v>
      </c>
      <c r="AR129" s="149" t="s">
        <v>120</v>
      </c>
      <c r="AT129" s="149" t="s">
        <v>311</v>
      </c>
      <c r="AU129" s="149" t="s">
        <v>88</v>
      </c>
      <c r="AY129" s="17" t="s">
        <v>309</v>
      </c>
      <c r="BE129" s="150">
        <f>IF(N129="základní",J129,0)</f>
        <v>0</v>
      </c>
      <c r="BF129" s="150">
        <f>IF(N129="snížená",J129,0)</f>
        <v>0</v>
      </c>
      <c r="BG129" s="150">
        <f>IF(N129="zákl. přenesená",J129,0)</f>
        <v>0</v>
      </c>
      <c r="BH129" s="150">
        <f>IF(N129="sníž. přenesená",J129,0)</f>
        <v>0</v>
      </c>
      <c r="BI129" s="150">
        <f>IF(N129="nulová",J129,0)</f>
        <v>0</v>
      </c>
      <c r="BJ129" s="17" t="s">
        <v>88</v>
      </c>
      <c r="BK129" s="150">
        <f>ROUND(I129*H129,2)</f>
        <v>0</v>
      </c>
      <c r="BL129" s="17" t="s">
        <v>120</v>
      </c>
      <c r="BM129" s="149" t="s">
        <v>329</v>
      </c>
    </row>
    <row r="130" spans="2:65" s="1" customFormat="1" x14ac:dyDescent="0.2">
      <c r="B130" s="33"/>
      <c r="D130" s="151" t="s">
        <v>316</v>
      </c>
      <c r="F130" s="152" t="s">
        <v>10648</v>
      </c>
      <c r="I130" s="153"/>
      <c r="L130" s="33"/>
      <c r="M130" s="154"/>
      <c r="T130" s="57"/>
      <c r="AT130" s="17" t="s">
        <v>316</v>
      </c>
      <c r="AU130" s="17" t="s">
        <v>88</v>
      </c>
    </row>
    <row r="131" spans="2:65" s="1" customFormat="1" ht="16.5" customHeight="1" x14ac:dyDescent="0.2">
      <c r="B131" s="137"/>
      <c r="C131" s="138" t="s">
        <v>331</v>
      </c>
      <c r="D131" s="138" t="s">
        <v>311</v>
      </c>
      <c r="E131" s="139" t="s">
        <v>10649</v>
      </c>
      <c r="F131" s="140" t="s">
        <v>10650</v>
      </c>
      <c r="G131" s="141" t="s">
        <v>434</v>
      </c>
      <c r="H131" s="142">
        <v>10</v>
      </c>
      <c r="I131" s="143"/>
      <c r="J131" s="144">
        <f>ROUND(I131*H131,2)</f>
        <v>0</v>
      </c>
      <c r="K131" s="140" t="s">
        <v>315</v>
      </c>
      <c r="L131" s="33"/>
      <c r="M131" s="145" t="s">
        <v>1</v>
      </c>
      <c r="N131" s="146" t="s">
        <v>46</v>
      </c>
      <c r="P131" s="147">
        <f>O131*H131</f>
        <v>0</v>
      </c>
      <c r="Q131" s="147">
        <v>0</v>
      </c>
      <c r="R131" s="147">
        <f>Q131*H131</f>
        <v>0</v>
      </c>
      <c r="S131" s="147">
        <v>0</v>
      </c>
      <c r="T131" s="148">
        <f>S131*H131</f>
        <v>0</v>
      </c>
      <c r="AR131" s="149" t="s">
        <v>120</v>
      </c>
      <c r="AT131" s="149" t="s">
        <v>311</v>
      </c>
      <c r="AU131" s="149" t="s">
        <v>88</v>
      </c>
      <c r="AY131" s="17" t="s">
        <v>309</v>
      </c>
      <c r="BE131" s="150">
        <f>IF(N131="základní",J131,0)</f>
        <v>0</v>
      </c>
      <c r="BF131" s="150">
        <f>IF(N131="snížená",J131,0)</f>
        <v>0</v>
      </c>
      <c r="BG131" s="150">
        <f>IF(N131="zákl. přenesená",J131,0)</f>
        <v>0</v>
      </c>
      <c r="BH131" s="150">
        <f>IF(N131="sníž. přenesená",J131,0)</f>
        <v>0</v>
      </c>
      <c r="BI131" s="150">
        <f>IF(N131="nulová",J131,0)</f>
        <v>0</v>
      </c>
      <c r="BJ131" s="17" t="s">
        <v>88</v>
      </c>
      <c r="BK131" s="150">
        <f>ROUND(I131*H131,2)</f>
        <v>0</v>
      </c>
      <c r="BL131" s="17" t="s">
        <v>120</v>
      </c>
      <c r="BM131" s="149" t="s">
        <v>334</v>
      </c>
    </row>
    <row r="132" spans="2:65" s="1" customFormat="1" x14ac:dyDescent="0.2">
      <c r="B132" s="33"/>
      <c r="D132" s="151" t="s">
        <v>316</v>
      </c>
      <c r="F132" s="152" t="s">
        <v>10651</v>
      </c>
      <c r="I132" s="153"/>
      <c r="L132" s="33"/>
      <c r="M132" s="154"/>
      <c r="T132" s="57"/>
      <c r="AT132" s="17" t="s">
        <v>316</v>
      </c>
      <c r="AU132" s="17" t="s">
        <v>88</v>
      </c>
    </row>
    <row r="133" spans="2:65" s="11" customFormat="1" ht="25.9" customHeight="1" x14ac:dyDescent="0.2">
      <c r="B133" s="125"/>
      <c r="D133" s="126" t="s">
        <v>80</v>
      </c>
      <c r="E133" s="127" t="s">
        <v>6203</v>
      </c>
      <c r="F133" s="127" t="s">
        <v>4298</v>
      </c>
      <c r="I133" s="128"/>
      <c r="J133" s="129">
        <f>BK133</f>
        <v>0</v>
      </c>
      <c r="L133" s="125"/>
      <c r="M133" s="130"/>
      <c r="P133" s="131">
        <f>SUM(P134:P137)</f>
        <v>0</v>
      </c>
      <c r="R133" s="131">
        <f>SUM(R134:R137)</f>
        <v>0</v>
      </c>
      <c r="T133" s="132">
        <f>SUM(T134:T137)</f>
        <v>0</v>
      </c>
      <c r="AR133" s="126" t="s">
        <v>88</v>
      </c>
      <c r="AT133" s="133" t="s">
        <v>80</v>
      </c>
      <c r="AU133" s="133" t="s">
        <v>81</v>
      </c>
      <c r="AY133" s="126" t="s">
        <v>309</v>
      </c>
      <c r="BK133" s="134">
        <f>SUM(BK134:BK137)</f>
        <v>0</v>
      </c>
    </row>
    <row r="134" spans="2:65" s="1" customFormat="1" ht="16.5" customHeight="1" x14ac:dyDescent="0.2">
      <c r="B134" s="137"/>
      <c r="C134" s="138" t="s">
        <v>325</v>
      </c>
      <c r="D134" s="138" t="s">
        <v>311</v>
      </c>
      <c r="E134" s="139" t="s">
        <v>10652</v>
      </c>
      <c r="F134" s="140" t="s">
        <v>10653</v>
      </c>
      <c r="G134" s="141" t="s">
        <v>434</v>
      </c>
      <c r="H134" s="142">
        <v>27</v>
      </c>
      <c r="I134" s="143"/>
      <c r="J134" s="144">
        <f>ROUND(I134*H134,2)</f>
        <v>0</v>
      </c>
      <c r="K134" s="140" t="s">
        <v>315</v>
      </c>
      <c r="L134" s="33"/>
      <c r="M134" s="145" t="s">
        <v>1</v>
      </c>
      <c r="N134" s="146" t="s">
        <v>46</v>
      </c>
      <c r="P134" s="147">
        <f>O134*H134</f>
        <v>0</v>
      </c>
      <c r="Q134" s="147">
        <v>0</v>
      </c>
      <c r="R134" s="147">
        <f>Q134*H134</f>
        <v>0</v>
      </c>
      <c r="S134" s="147">
        <v>0</v>
      </c>
      <c r="T134" s="148">
        <f>S134*H134</f>
        <v>0</v>
      </c>
      <c r="AR134" s="149" t="s">
        <v>120</v>
      </c>
      <c r="AT134" s="149" t="s">
        <v>311</v>
      </c>
      <c r="AU134" s="149" t="s">
        <v>88</v>
      </c>
      <c r="AY134" s="17" t="s">
        <v>309</v>
      </c>
      <c r="BE134" s="150">
        <f>IF(N134="základní",J134,0)</f>
        <v>0</v>
      </c>
      <c r="BF134" s="150">
        <f>IF(N134="snížená",J134,0)</f>
        <v>0</v>
      </c>
      <c r="BG134" s="150">
        <f>IF(N134="zákl. přenesená",J134,0)</f>
        <v>0</v>
      </c>
      <c r="BH134" s="150">
        <f>IF(N134="sníž. přenesená",J134,0)</f>
        <v>0</v>
      </c>
      <c r="BI134" s="150">
        <f>IF(N134="nulová",J134,0)</f>
        <v>0</v>
      </c>
      <c r="BJ134" s="17" t="s">
        <v>88</v>
      </c>
      <c r="BK134" s="150">
        <f>ROUND(I134*H134,2)</f>
        <v>0</v>
      </c>
      <c r="BL134" s="17" t="s">
        <v>120</v>
      </c>
      <c r="BM134" s="149" t="s">
        <v>8</v>
      </c>
    </row>
    <row r="135" spans="2:65" s="1" customFormat="1" x14ac:dyDescent="0.2">
      <c r="B135" s="33"/>
      <c r="D135" s="151" t="s">
        <v>316</v>
      </c>
      <c r="F135" s="152" t="s">
        <v>10654</v>
      </c>
      <c r="I135" s="153"/>
      <c r="L135" s="33"/>
      <c r="M135" s="154"/>
      <c r="T135" s="57"/>
      <c r="AT135" s="17" t="s">
        <v>316</v>
      </c>
      <c r="AU135" s="17" t="s">
        <v>88</v>
      </c>
    </row>
    <row r="136" spans="2:65" s="1" customFormat="1" ht="16.5" customHeight="1" x14ac:dyDescent="0.2">
      <c r="B136" s="137"/>
      <c r="C136" s="138" t="s">
        <v>339</v>
      </c>
      <c r="D136" s="138" t="s">
        <v>311</v>
      </c>
      <c r="E136" s="139" t="s">
        <v>325</v>
      </c>
      <c r="F136" s="140" t="s">
        <v>10655</v>
      </c>
      <c r="G136" s="141" t="s">
        <v>2702</v>
      </c>
      <c r="H136" s="142">
        <v>2</v>
      </c>
      <c r="I136" s="143"/>
      <c r="J136" s="144">
        <f>ROUND(I136*H136,2)</f>
        <v>0</v>
      </c>
      <c r="K136" s="140" t="s">
        <v>366</v>
      </c>
      <c r="L136" s="33"/>
      <c r="M136" s="145" t="s">
        <v>1</v>
      </c>
      <c r="N136" s="146" t="s">
        <v>46</v>
      </c>
      <c r="P136" s="147">
        <f>O136*H136</f>
        <v>0</v>
      </c>
      <c r="Q136" s="147">
        <v>0</v>
      </c>
      <c r="R136" s="147">
        <f>Q136*H136</f>
        <v>0</v>
      </c>
      <c r="S136" s="147">
        <v>0</v>
      </c>
      <c r="T136" s="148">
        <f>S136*H136</f>
        <v>0</v>
      </c>
      <c r="AR136" s="149" t="s">
        <v>120</v>
      </c>
      <c r="AT136" s="149" t="s">
        <v>311</v>
      </c>
      <c r="AU136" s="149" t="s">
        <v>88</v>
      </c>
      <c r="AY136" s="17" t="s">
        <v>309</v>
      </c>
      <c r="BE136" s="150">
        <f>IF(N136="základní",J136,0)</f>
        <v>0</v>
      </c>
      <c r="BF136" s="150">
        <f>IF(N136="snížená",J136,0)</f>
        <v>0</v>
      </c>
      <c r="BG136" s="150">
        <f>IF(N136="zákl. přenesená",J136,0)</f>
        <v>0</v>
      </c>
      <c r="BH136" s="150">
        <f>IF(N136="sníž. přenesená",J136,0)</f>
        <v>0</v>
      </c>
      <c r="BI136" s="150">
        <f>IF(N136="nulová",J136,0)</f>
        <v>0</v>
      </c>
      <c r="BJ136" s="17" t="s">
        <v>88</v>
      </c>
      <c r="BK136" s="150">
        <f>ROUND(I136*H136,2)</f>
        <v>0</v>
      </c>
      <c r="BL136" s="17" t="s">
        <v>120</v>
      </c>
      <c r="BM136" s="149" t="s">
        <v>342</v>
      </c>
    </row>
    <row r="137" spans="2:65" s="1" customFormat="1" ht="16.5" customHeight="1" x14ac:dyDescent="0.2">
      <c r="B137" s="137"/>
      <c r="C137" s="138" t="s">
        <v>329</v>
      </c>
      <c r="D137" s="138" t="s">
        <v>311</v>
      </c>
      <c r="E137" s="139" t="s">
        <v>339</v>
      </c>
      <c r="F137" s="140" t="s">
        <v>10656</v>
      </c>
      <c r="G137" s="141" t="s">
        <v>617</v>
      </c>
      <c r="H137" s="142">
        <v>6</v>
      </c>
      <c r="I137" s="143"/>
      <c r="J137" s="144">
        <f>ROUND(I137*H137,2)</f>
        <v>0</v>
      </c>
      <c r="K137" s="140" t="s">
        <v>366</v>
      </c>
      <c r="L137" s="33"/>
      <c r="M137" s="171" t="s">
        <v>1</v>
      </c>
      <c r="N137" s="172" t="s">
        <v>46</v>
      </c>
      <c r="O137" s="173"/>
      <c r="P137" s="174">
        <f>O137*H137</f>
        <v>0</v>
      </c>
      <c r="Q137" s="174">
        <v>0</v>
      </c>
      <c r="R137" s="174">
        <f>Q137*H137</f>
        <v>0</v>
      </c>
      <c r="S137" s="174">
        <v>0</v>
      </c>
      <c r="T137" s="175">
        <f>S137*H137</f>
        <v>0</v>
      </c>
      <c r="AR137" s="149" t="s">
        <v>120</v>
      </c>
      <c r="AT137" s="149" t="s">
        <v>311</v>
      </c>
      <c r="AU137" s="149" t="s">
        <v>88</v>
      </c>
      <c r="AY137" s="17" t="s">
        <v>309</v>
      </c>
      <c r="BE137" s="150">
        <f>IF(N137="základní",J137,0)</f>
        <v>0</v>
      </c>
      <c r="BF137" s="150">
        <f>IF(N137="snížená",J137,0)</f>
        <v>0</v>
      </c>
      <c r="BG137" s="150">
        <f>IF(N137="zákl. přenesená",J137,0)</f>
        <v>0</v>
      </c>
      <c r="BH137" s="150">
        <f>IF(N137="sníž. přenesená",J137,0)</f>
        <v>0</v>
      </c>
      <c r="BI137" s="150">
        <f>IF(N137="nulová",J137,0)</f>
        <v>0</v>
      </c>
      <c r="BJ137" s="17" t="s">
        <v>88</v>
      </c>
      <c r="BK137" s="150">
        <f>ROUND(I137*H137,2)</f>
        <v>0</v>
      </c>
      <c r="BL137" s="17" t="s">
        <v>120</v>
      </c>
      <c r="BM137" s="149" t="s">
        <v>346</v>
      </c>
    </row>
    <row r="138" spans="2:65" s="1" customFormat="1" ht="6.95" customHeight="1" x14ac:dyDescent="0.2">
      <c r="B138" s="45"/>
      <c r="C138" s="46"/>
      <c r="D138" s="46"/>
      <c r="E138" s="46"/>
      <c r="F138" s="46"/>
      <c r="G138" s="46"/>
      <c r="H138" s="46"/>
      <c r="I138" s="46"/>
      <c r="J138" s="46"/>
      <c r="K138" s="46"/>
      <c r="L138" s="33"/>
    </row>
  </sheetData>
  <autoFilter ref="C121:K137" xr:uid="{00000000-0009-0000-0000-00002E000000}"/>
  <mergeCells count="12">
    <mergeCell ref="E114:H114"/>
    <mergeCell ref="L2:V2"/>
    <mergeCell ref="E85:H85"/>
    <mergeCell ref="E87:H87"/>
    <mergeCell ref="E89:H89"/>
    <mergeCell ref="E110:H110"/>
    <mergeCell ref="E112:H112"/>
    <mergeCell ref="E7:H7"/>
    <mergeCell ref="E9:H9"/>
    <mergeCell ref="E11:H11"/>
    <mergeCell ref="E20:H20"/>
    <mergeCell ref="E29:H29"/>
  </mergeCells>
  <hyperlinks>
    <hyperlink ref="F126" r:id="rId1" xr:uid="{00000000-0004-0000-2E00-000000000000}"/>
    <hyperlink ref="F128" r:id="rId2" xr:uid="{00000000-0004-0000-2E00-000001000000}"/>
    <hyperlink ref="F130" r:id="rId3" xr:uid="{00000000-0004-0000-2E00-000002000000}"/>
    <hyperlink ref="F132" r:id="rId4" xr:uid="{00000000-0004-0000-2E00-000003000000}"/>
    <hyperlink ref="F135" r:id="rId5" xr:uid="{00000000-0004-0000-2E00-000004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6"/>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B2:BM149"/>
  <sheetViews>
    <sheetView showGridLines="0" workbookViewId="0"/>
  </sheetViews>
  <sheetFormatPr defaultRowHeight="11.2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233" t="s">
        <v>5</v>
      </c>
      <c r="M2" s="234"/>
      <c r="N2" s="234"/>
      <c r="O2" s="234"/>
      <c r="P2" s="234"/>
      <c r="Q2" s="234"/>
      <c r="R2" s="234"/>
      <c r="S2" s="234"/>
      <c r="T2" s="234"/>
      <c r="U2" s="234"/>
      <c r="V2" s="234"/>
      <c r="AT2" s="17" t="s">
        <v>259</v>
      </c>
    </row>
    <row r="3" spans="2:46" ht="6.95" customHeight="1" x14ac:dyDescent="0.2">
      <c r="B3" s="18"/>
      <c r="C3" s="19"/>
      <c r="D3" s="19"/>
      <c r="E3" s="19"/>
      <c r="F3" s="19"/>
      <c r="G3" s="19"/>
      <c r="H3" s="19"/>
      <c r="I3" s="19"/>
      <c r="J3" s="19"/>
      <c r="K3" s="19"/>
      <c r="L3" s="20"/>
      <c r="AT3" s="17" t="s">
        <v>90</v>
      </c>
    </row>
    <row r="4" spans="2:46" ht="24.95" customHeight="1" x14ac:dyDescent="0.2">
      <c r="B4" s="20"/>
      <c r="D4" s="21" t="s">
        <v>275</v>
      </c>
      <c r="L4" s="20"/>
      <c r="M4" s="94" t="s">
        <v>10</v>
      </c>
      <c r="AT4" s="17" t="s">
        <v>3</v>
      </c>
    </row>
    <row r="5" spans="2:46" ht="6.95" customHeight="1" x14ac:dyDescent="0.2">
      <c r="B5" s="20"/>
      <c r="L5" s="20"/>
    </row>
    <row r="6" spans="2:46" ht="12" customHeight="1" x14ac:dyDescent="0.2">
      <c r="B6" s="20"/>
      <c r="D6" s="27" t="s">
        <v>16</v>
      </c>
      <c r="L6" s="20"/>
    </row>
    <row r="7" spans="2:46" ht="16.5" customHeight="1" x14ac:dyDescent="0.2">
      <c r="B7" s="20"/>
      <c r="E7" s="254" t="str">
        <f>'Rekapitulace stavby'!K6</f>
        <v>OBLASTNÍ NEMOCNICE JIČÍN PAVILON PSYCHIATRIE</v>
      </c>
      <c r="F7" s="255"/>
      <c r="G7" s="255"/>
      <c r="H7" s="255"/>
      <c r="L7" s="20"/>
    </row>
    <row r="8" spans="2:46" ht="12" customHeight="1" x14ac:dyDescent="0.2">
      <c r="B8" s="20"/>
      <c r="D8" s="27" t="s">
        <v>276</v>
      </c>
      <c r="L8" s="20"/>
    </row>
    <row r="9" spans="2:46" s="1" customFormat="1" ht="16.5" customHeight="1" x14ac:dyDescent="0.2">
      <c r="B9" s="33"/>
      <c r="E9" s="254" t="s">
        <v>10634</v>
      </c>
      <c r="F9" s="253"/>
      <c r="G9" s="253"/>
      <c r="H9" s="253"/>
      <c r="L9" s="33"/>
    </row>
    <row r="10" spans="2:46" s="1" customFormat="1" ht="12" customHeight="1" x14ac:dyDescent="0.2">
      <c r="B10" s="33"/>
      <c r="D10" s="27" t="s">
        <v>278</v>
      </c>
      <c r="L10" s="33"/>
    </row>
    <row r="11" spans="2:46" s="1" customFormat="1" ht="16.5" customHeight="1" x14ac:dyDescent="0.2">
      <c r="B11" s="33"/>
      <c r="E11" s="220" t="s">
        <v>10657</v>
      </c>
      <c r="F11" s="253"/>
      <c r="G11" s="253"/>
      <c r="H11" s="253"/>
      <c r="L11" s="33"/>
    </row>
    <row r="12" spans="2:46" s="1" customFormat="1" x14ac:dyDescent="0.2">
      <c r="B12" s="33"/>
      <c r="L12" s="33"/>
    </row>
    <row r="13" spans="2:46" s="1" customFormat="1" ht="12" customHeight="1" x14ac:dyDescent="0.2">
      <c r="B13" s="33"/>
      <c r="D13" s="27" t="s">
        <v>18</v>
      </c>
      <c r="F13" s="25" t="s">
        <v>1</v>
      </c>
      <c r="I13" s="27" t="s">
        <v>20</v>
      </c>
      <c r="J13" s="25" t="s">
        <v>1</v>
      </c>
      <c r="L13" s="33"/>
    </row>
    <row r="14" spans="2:46" s="1" customFormat="1" ht="12" customHeight="1" x14ac:dyDescent="0.2">
      <c r="B14" s="33"/>
      <c r="D14" s="27" t="s">
        <v>22</v>
      </c>
      <c r="F14" s="25" t="s">
        <v>23</v>
      </c>
      <c r="I14" s="27" t="s">
        <v>24</v>
      </c>
      <c r="J14" s="53">
        <f>'Rekapitulace stavby'!AN8</f>
        <v>45961</v>
      </c>
      <c r="L14" s="33"/>
    </row>
    <row r="15" spans="2:46" s="1" customFormat="1" ht="10.9" customHeight="1" x14ac:dyDescent="0.2">
      <c r="B15" s="33"/>
      <c r="L15" s="33"/>
    </row>
    <row r="16" spans="2:46" s="1" customFormat="1" ht="12" customHeight="1" x14ac:dyDescent="0.2">
      <c r="B16" s="33"/>
      <c r="D16" s="27" t="s">
        <v>29</v>
      </c>
      <c r="I16" s="27" t="s">
        <v>30</v>
      </c>
      <c r="J16" s="25" t="str">
        <f>IF('Rekapitulace stavby'!AN10="","",'Rekapitulace stavby'!AN10)</f>
        <v/>
      </c>
      <c r="L16" s="33"/>
    </row>
    <row r="17" spans="2:12" s="1" customFormat="1" ht="18" customHeight="1" x14ac:dyDescent="0.2">
      <c r="B17" s="33"/>
      <c r="E17" s="25" t="str">
        <f>IF('Rekapitulace stavby'!E11="","",'Rekapitulace stavby'!E11)</f>
        <v>KRÁLOVÉHRADECKÝ KRAJ</v>
      </c>
      <c r="I17" s="27" t="s">
        <v>32</v>
      </c>
      <c r="J17" s="25" t="str">
        <f>IF('Rekapitulace stavby'!AN11="","",'Rekapitulace stavby'!AN11)</f>
        <v/>
      </c>
      <c r="L17" s="33"/>
    </row>
    <row r="18" spans="2:12" s="1" customFormat="1" ht="6.95" customHeight="1" x14ac:dyDescent="0.2">
      <c r="B18" s="33"/>
      <c r="L18" s="33"/>
    </row>
    <row r="19" spans="2:12" s="1" customFormat="1" ht="12" customHeight="1" x14ac:dyDescent="0.2">
      <c r="B19" s="33"/>
      <c r="D19" s="27" t="s">
        <v>33</v>
      </c>
      <c r="I19" s="27" t="s">
        <v>30</v>
      </c>
      <c r="J19" s="28" t="str">
        <f>'Rekapitulace stavby'!AN13</f>
        <v>Vyplň údaj</v>
      </c>
      <c r="L19" s="33"/>
    </row>
    <row r="20" spans="2:12" s="1" customFormat="1" ht="18" customHeight="1" x14ac:dyDescent="0.2">
      <c r="B20" s="33"/>
      <c r="E20" s="256" t="str">
        <f>'Rekapitulace stavby'!E14</f>
        <v>Vyplň údaj</v>
      </c>
      <c r="F20" s="242"/>
      <c r="G20" s="242"/>
      <c r="H20" s="242"/>
      <c r="I20" s="27" t="s">
        <v>32</v>
      </c>
      <c r="J20" s="28" t="str">
        <f>'Rekapitulace stavby'!AN14</f>
        <v>Vyplň údaj</v>
      </c>
      <c r="L20" s="33"/>
    </row>
    <row r="21" spans="2:12" s="1" customFormat="1" ht="6.95" customHeight="1" x14ac:dyDescent="0.2">
      <c r="B21" s="33"/>
      <c r="L21" s="33"/>
    </row>
    <row r="22" spans="2:12" s="1" customFormat="1" ht="12" customHeight="1" x14ac:dyDescent="0.2">
      <c r="B22" s="33"/>
      <c r="D22" s="27" t="s">
        <v>35</v>
      </c>
      <c r="I22" s="27" t="s">
        <v>30</v>
      </c>
      <c r="J22" s="25" t="str">
        <f>IF('Rekapitulace stavby'!AN16="","",'Rekapitulace stavby'!AN16)</f>
        <v/>
      </c>
      <c r="L22" s="33"/>
    </row>
    <row r="23" spans="2:12" s="1" customFormat="1" ht="18" customHeight="1" x14ac:dyDescent="0.2">
      <c r="B23" s="33"/>
      <c r="E23" s="25" t="str">
        <f>IF('Rekapitulace stavby'!E17="","",'Rekapitulace stavby'!E17)</f>
        <v>KANIA a.s.</v>
      </c>
      <c r="I23" s="27" t="s">
        <v>32</v>
      </c>
      <c r="J23" s="25" t="str">
        <f>IF('Rekapitulace stavby'!AN17="","",'Rekapitulace stavby'!AN17)</f>
        <v/>
      </c>
      <c r="L23" s="33"/>
    </row>
    <row r="24" spans="2:12" s="1" customFormat="1" ht="6.95" customHeight="1" x14ac:dyDescent="0.2">
      <c r="B24" s="33"/>
      <c r="L24" s="33"/>
    </row>
    <row r="25" spans="2:12" s="1" customFormat="1" ht="12" customHeight="1" x14ac:dyDescent="0.2">
      <c r="B25" s="33"/>
      <c r="D25" s="27" t="s">
        <v>38</v>
      </c>
      <c r="I25" s="27" t="s">
        <v>30</v>
      </c>
      <c r="J25" s="25" t="str">
        <f>IF('Rekapitulace stavby'!AN19="","",'Rekapitulace stavby'!AN19)</f>
        <v/>
      </c>
      <c r="L25" s="33"/>
    </row>
    <row r="26" spans="2:12" s="1" customFormat="1" ht="18" customHeight="1" x14ac:dyDescent="0.2">
      <c r="B26" s="33"/>
      <c r="E26" s="25" t="str">
        <f>IF('Rekapitulace stavby'!E20="","",'Rekapitulace stavby'!E20)</f>
        <v xml:space="preserve"> </v>
      </c>
      <c r="I26" s="27" t="s">
        <v>32</v>
      </c>
      <c r="J26" s="25" t="str">
        <f>IF('Rekapitulace stavby'!AN20="","",'Rekapitulace stavby'!AN20)</f>
        <v/>
      </c>
      <c r="L26" s="33"/>
    </row>
    <row r="27" spans="2:12" s="1" customFormat="1" ht="6.95" customHeight="1" x14ac:dyDescent="0.2">
      <c r="B27" s="33"/>
      <c r="L27" s="33"/>
    </row>
    <row r="28" spans="2:12" s="1" customFormat="1" ht="12" customHeight="1" x14ac:dyDescent="0.2">
      <c r="B28" s="33"/>
      <c r="D28" s="27" t="s">
        <v>39</v>
      </c>
      <c r="L28" s="33"/>
    </row>
    <row r="29" spans="2:12" s="7" customFormat="1" ht="286.5" customHeight="1" x14ac:dyDescent="0.2">
      <c r="B29" s="95"/>
      <c r="E29" s="246" t="s">
        <v>10658</v>
      </c>
      <c r="F29" s="246"/>
      <c r="G29" s="246"/>
      <c r="H29" s="246"/>
      <c r="L29" s="95"/>
    </row>
    <row r="30" spans="2:12" s="1" customFormat="1" ht="6.95" customHeight="1" x14ac:dyDescent="0.2">
      <c r="B30" s="33"/>
      <c r="L30" s="33"/>
    </row>
    <row r="31" spans="2:12" s="1" customFormat="1" ht="6.95" customHeight="1" x14ac:dyDescent="0.2">
      <c r="B31" s="33"/>
      <c r="D31" s="54"/>
      <c r="E31" s="54"/>
      <c r="F31" s="54"/>
      <c r="G31" s="54"/>
      <c r="H31" s="54"/>
      <c r="I31" s="54"/>
      <c r="J31" s="54"/>
      <c r="K31" s="54"/>
      <c r="L31" s="33"/>
    </row>
    <row r="32" spans="2:12" s="1" customFormat="1" ht="25.35" customHeight="1" x14ac:dyDescent="0.2">
      <c r="B32" s="33"/>
      <c r="D32" s="96" t="s">
        <v>41</v>
      </c>
      <c r="J32" s="67">
        <f>ROUND(J124, 2)</f>
        <v>0</v>
      </c>
      <c r="L32" s="33"/>
    </row>
    <row r="33" spans="2:12" s="1" customFormat="1" ht="6.95" customHeight="1" x14ac:dyDescent="0.2">
      <c r="B33" s="33"/>
      <c r="D33" s="54"/>
      <c r="E33" s="54"/>
      <c r="F33" s="54"/>
      <c r="G33" s="54"/>
      <c r="H33" s="54"/>
      <c r="I33" s="54"/>
      <c r="J33" s="54"/>
      <c r="K33" s="54"/>
      <c r="L33" s="33"/>
    </row>
    <row r="34" spans="2:12" s="1" customFormat="1" ht="14.45" customHeight="1" x14ac:dyDescent="0.2">
      <c r="B34" s="33"/>
      <c r="F34" s="36" t="s">
        <v>43</v>
      </c>
      <c r="I34" s="36" t="s">
        <v>42</v>
      </c>
      <c r="J34" s="36" t="s">
        <v>44</v>
      </c>
      <c r="L34" s="33"/>
    </row>
    <row r="35" spans="2:12" s="1" customFormat="1" ht="14.45" customHeight="1" x14ac:dyDescent="0.2">
      <c r="B35" s="33"/>
      <c r="D35" s="56" t="s">
        <v>45</v>
      </c>
      <c r="E35" s="27" t="s">
        <v>46</v>
      </c>
      <c r="F35" s="87">
        <f>ROUND((SUM(BE124:BE148)),  2)</f>
        <v>0</v>
      </c>
      <c r="I35" s="97">
        <v>0.21</v>
      </c>
      <c r="J35" s="87">
        <f>ROUND(((SUM(BE124:BE148))*I35),  2)</f>
        <v>0</v>
      </c>
      <c r="L35" s="33"/>
    </row>
    <row r="36" spans="2:12" s="1" customFormat="1" ht="14.45" customHeight="1" x14ac:dyDescent="0.2">
      <c r="B36" s="33"/>
      <c r="E36" s="27" t="s">
        <v>47</v>
      </c>
      <c r="F36" s="87">
        <f>ROUND((SUM(BF124:BF148)),  2)</f>
        <v>0</v>
      </c>
      <c r="I36" s="97">
        <v>0.12</v>
      </c>
      <c r="J36" s="87">
        <f>ROUND(((SUM(BF124:BF148))*I36),  2)</f>
        <v>0</v>
      </c>
      <c r="L36" s="33"/>
    </row>
    <row r="37" spans="2:12" s="1" customFormat="1" ht="14.45" hidden="1" customHeight="1" x14ac:dyDescent="0.2">
      <c r="B37" s="33"/>
      <c r="E37" s="27" t="s">
        <v>48</v>
      </c>
      <c r="F37" s="87">
        <f>ROUND((SUM(BG124:BG148)),  2)</f>
        <v>0</v>
      </c>
      <c r="I37" s="97">
        <v>0.21</v>
      </c>
      <c r="J37" s="87">
        <f>0</f>
        <v>0</v>
      </c>
      <c r="L37" s="33"/>
    </row>
    <row r="38" spans="2:12" s="1" customFormat="1" ht="14.45" hidden="1" customHeight="1" x14ac:dyDescent="0.2">
      <c r="B38" s="33"/>
      <c r="E38" s="27" t="s">
        <v>49</v>
      </c>
      <c r="F38" s="87">
        <f>ROUND((SUM(BH124:BH148)),  2)</f>
        <v>0</v>
      </c>
      <c r="I38" s="97">
        <v>0.12</v>
      </c>
      <c r="J38" s="87">
        <f>0</f>
        <v>0</v>
      </c>
      <c r="L38" s="33"/>
    </row>
    <row r="39" spans="2:12" s="1" customFormat="1" ht="14.45" hidden="1" customHeight="1" x14ac:dyDescent="0.2">
      <c r="B39" s="33"/>
      <c r="E39" s="27" t="s">
        <v>50</v>
      </c>
      <c r="F39" s="87">
        <f>ROUND((SUM(BI124:BI148)),  2)</f>
        <v>0</v>
      </c>
      <c r="I39" s="97">
        <v>0</v>
      </c>
      <c r="J39" s="87">
        <f>0</f>
        <v>0</v>
      </c>
      <c r="L39" s="33"/>
    </row>
    <row r="40" spans="2:12" s="1" customFormat="1" ht="6.95" customHeight="1" x14ac:dyDescent="0.2">
      <c r="B40" s="33"/>
      <c r="L40" s="33"/>
    </row>
    <row r="41" spans="2:12" s="1" customFormat="1" ht="25.35" customHeight="1" x14ac:dyDescent="0.2">
      <c r="B41" s="33"/>
      <c r="C41" s="98"/>
      <c r="D41" s="99" t="s">
        <v>51</v>
      </c>
      <c r="E41" s="58"/>
      <c r="F41" s="58"/>
      <c r="G41" s="100" t="s">
        <v>52</v>
      </c>
      <c r="H41" s="101" t="s">
        <v>53</v>
      </c>
      <c r="I41" s="58"/>
      <c r="J41" s="102">
        <f>SUM(J32:J39)</f>
        <v>0</v>
      </c>
      <c r="K41" s="103"/>
      <c r="L41" s="33"/>
    </row>
    <row r="42" spans="2:12" s="1" customFormat="1" ht="14.45" customHeight="1" x14ac:dyDescent="0.2">
      <c r="B42" s="33"/>
      <c r="L42" s="33"/>
    </row>
    <row r="43" spans="2:12" ht="14.45" customHeight="1" x14ac:dyDescent="0.2">
      <c r="B43" s="20"/>
      <c r="L43" s="20"/>
    </row>
    <row r="44" spans="2:12" ht="14.45" customHeight="1" x14ac:dyDescent="0.2">
      <c r="B44" s="20"/>
      <c r="L44" s="20"/>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33"/>
      <c r="D50" s="42" t="s">
        <v>54</v>
      </c>
      <c r="E50" s="43"/>
      <c r="F50" s="43"/>
      <c r="G50" s="42" t="s">
        <v>55</v>
      </c>
      <c r="H50" s="43"/>
      <c r="I50" s="43"/>
      <c r="J50" s="43"/>
      <c r="K50" s="43"/>
      <c r="L50" s="33"/>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2.75" x14ac:dyDescent="0.2">
      <c r="B61" s="33"/>
      <c r="D61" s="44" t="s">
        <v>56</v>
      </c>
      <c r="E61" s="35"/>
      <c r="F61" s="104" t="s">
        <v>57</v>
      </c>
      <c r="G61" s="44" t="s">
        <v>56</v>
      </c>
      <c r="H61" s="35"/>
      <c r="I61" s="35"/>
      <c r="J61" s="105" t="s">
        <v>57</v>
      </c>
      <c r="K61" s="35"/>
      <c r="L61" s="33"/>
    </row>
    <row r="62" spans="2:12" x14ac:dyDescent="0.2">
      <c r="B62" s="20"/>
      <c r="L62" s="20"/>
    </row>
    <row r="63" spans="2:12" x14ac:dyDescent="0.2">
      <c r="B63" s="20"/>
      <c r="L63" s="20"/>
    </row>
    <row r="64" spans="2:12" x14ac:dyDescent="0.2">
      <c r="B64" s="20"/>
      <c r="L64" s="20"/>
    </row>
    <row r="65" spans="2:12" s="1" customFormat="1" ht="12.75" x14ac:dyDescent="0.2">
      <c r="B65" s="33"/>
      <c r="D65" s="42" t="s">
        <v>58</v>
      </c>
      <c r="E65" s="43"/>
      <c r="F65" s="43"/>
      <c r="G65" s="42" t="s">
        <v>59</v>
      </c>
      <c r="H65" s="43"/>
      <c r="I65" s="43"/>
      <c r="J65" s="43"/>
      <c r="K65" s="43"/>
      <c r="L65" s="33"/>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2.75" x14ac:dyDescent="0.2">
      <c r="B76" s="33"/>
      <c r="D76" s="44" t="s">
        <v>56</v>
      </c>
      <c r="E76" s="35"/>
      <c r="F76" s="104" t="s">
        <v>57</v>
      </c>
      <c r="G76" s="44" t="s">
        <v>56</v>
      </c>
      <c r="H76" s="35"/>
      <c r="I76" s="35"/>
      <c r="J76" s="105" t="s">
        <v>57</v>
      </c>
      <c r="K76" s="35"/>
      <c r="L76" s="33"/>
    </row>
    <row r="77" spans="2:12" s="1" customFormat="1" ht="14.45" customHeight="1" x14ac:dyDescent="0.2">
      <c r="B77" s="45"/>
      <c r="C77" s="46"/>
      <c r="D77" s="46"/>
      <c r="E77" s="46"/>
      <c r="F77" s="46"/>
      <c r="G77" s="46"/>
      <c r="H77" s="46"/>
      <c r="I77" s="46"/>
      <c r="J77" s="46"/>
      <c r="K77" s="46"/>
      <c r="L77" s="33"/>
    </row>
    <row r="81" spans="2:12" s="1" customFormat="1" ht="6.95" customHeight="1" x14ac:dyDescent="0.2">
      <c r="B81" s="47"/>
      <c r="C81" s="48"/>
      <c r="D81" s="48"/>
      <c r="E81" s="48"/>
      <c r="F81" s="48"/>
      <c r="G81" s="48"/>
      <c r="H81" s="48"/>
      <c r="I81" s="48"/>
      <c r="J81" s="48"/>
      <c r="K81" s="48"/>
      <c r="L81" s="33"/>
    </row>
    <row r="82" spans="2:12" s="1" customFormat="1" ht="24.95" customHeight="1" x14ac:dyDescent="0.2">
      <c r="B82" s="33"/>
      <c r="C82" s="21" t="s">
        <v>280</v>
      </c>
      <c r="L82" s="33"/>
    </row>
    <row r="83" spans="2:12" s="1" customFormat="1" ht="6.95" customHeight="1" x14ac:dyDescent="0.2">
      <c r="B83" s="33"/>
      <c r="L83" s="33"/>
    </row>
    <row r="84" spans="2:12" s="1" customFormat="1" ht="12" customHeight="1" x14ac:dyDescent="0.2">
      <c r="B84" s="33"/>
      <c r="C84" s="27" t="s">
        <v>16</v>
      </c>
      <c r="L84" s="33"/>
    </row>
    <row r="85" spans="2:12" s="1" customFormat="1" ht="16.5" customHeight="1" x14ac:dyDescent="0.2">
      <c r="B85" s="33"/>
      <c r="E85" s="254" t="str">
        <f>E7</f>
        <v>OBLASTNÍ NEMOCNICE JIČÍN PAVILON PSYCHIATRIE</v>
      </c>
      <c r="F85" s="255"/>
      <c r="G85" s="255"/>
      <c r="H85" s="255"/>
      <c r="L85" s="33"/>
    </row>
    <row r="86" spans="2:12" ht="12" customHeight="1" x14ac:dyDescent="0.2">
      <c r="B86" s="20"/>
      <c r="C86" s="27" t="s">
        <v>276</v>
      </c>
      <c r="L86" s="20"/>
    </row>
    <row r="87" spans="2:12" s="1" customFormat="1" ht="16.5" customHeight="1" x14ac:dyDescent="0.2">
      <c r="B87" s="33"/>
      <c r="E87" s="254" t="s">
        <v>10634</v>
      </c>
      <c r="F87" s="253"/>
      <c r="G87" s="253"/>
      <c r="H87" s="253"/>
      <c r="L87" s="33"/>
    </row>
    <row r="88" spans="2:12" s="1" customFormat="1" ht="12" customHeight="1" x14ac:dyDescent="0.2">
      <c r="B88" s="33"/>
      <c r="C88" s="27" t="s">
        <v>278</v>
      </c>
      <c r="L88" s="33"/>
    </row>
    <row r="89" spans="2:12" s="1" customFormat="1" ht="16.5" customHeight="1" x14ac:dyDescent="0.2">
      <c r="B89" s="33"/>
      <c r="E89" s="220" t="str">
        <f>E11</f>
        <v>IO 06b - KT - Kabelové trasy</v>
      </c>
      <c r="F89" s="253"/>
      <c r="G89" s="253"/>
      <c r="H89" s="253"/>
      <c r="L89" s="33"/>
    </row>
    <row r="90" spans="2:12" s="1" customFormat="1" ht="6.95" customHeight="1" x14ac:dyDescent="0.2">
      <c r="B90" s="33"/>
      <c r="L90" s="33"/>
    </row>
    <row r="91" spans="2:12" s="1" customFormat="1" ht="12" customHeight="1" x14ac:dyDescent="0.2">
      <c r="B91" s="33"/>
      <c r="C91" s="27" t="s">
        <v>22</v>
      </c>
      <c r="F91" s="25" t="str">
        <f>F14</f>
        <v xml:space="preserve"> </v>
      </c>
      <c r="I91" s="27" t="s">
        <v>24</v>
      </c>
      <c r="J91" s="53">
        <f>IF(J14="","",J14)</f>
        <v>45961</v>
      </c>
      <c r="L91" s="33"/>
    </row>
    <row r="92" spans="2:12" s="1" customFormat="1" ht="6.95" customHeight="1" x14ac:dyDescent="0.2">
      <c r="B92" s="33"/>
      <c r="L92" s="33"/>
    </row>
    <row r="93" spans="2:12" s="1" customFormat="1" ht="15.2" customHeight="1" x14ac:dyDescent="0.2">
      <c r="B93" s="33"/>
      <c r="C93" s="27" t="s">
        <v>29</v>
      </c>
      <c r="F93" s="25" t="str">
        <f>E17</f>
        <v>KRÁLOVÉHRADECKÝ KRAJ</v>
      </c>
      <c r="I93" s="27" t="s">
        <v>35</v>
      </c>
      <c r="J93" s="31" t="str">
        <f>E23</f>
        <v>KANIA a.s.</v>
      </c>
      <c r="L93" s="33"/>
    </row>
    <row r="94" spans="2:12" s="1" customFormat="1" ht="15.2" customHeight="1" x14ac:dyDescent="0.2">
      <c r="B94" s="33"/>
      <c r="C94" s="27" t="s">
        <v>33</v>
      </c>
      <c r="F94" s="25" t="str">
        <f>IF(E20="","",E20)</f>
        <v>Vyplň údaj</v>
      </c>
      <c r="I94" s="27" t="s">
        <v>38</v>
      </c>
      <c r="J94" s="31" t="str">
        <f>E26</f>
        <v xml:space="preserve"> </v>
      </c>
      <c r="L94" s="33"/>
    </row>
    <row r="95" spans="2:12" s="1" customFormat="1" ht="10.35" customHeight="1" x14ac:dyDescent="0.2">
      <c r="B95" s="33"/>
      <c r="L95" s="33"/>
    </row>
    <row r="96" spans="2:12" s="1" customFormat="1" ht="29.25" customHeight="1" x14ac:dyDescent="0.2">
      <c r="B96" s="33"/>
      <c r="C96" s="106" t="s">
        <v>281</v>
      </c>
      <c r="D96" s="98"/>
      <c r="E96" s="98"/>
      <c r="F96" s="98"/>
      <c r="G96" s="98"/>
      <c r="H96" s="98"/>
      <c r="I96" s="98"/>
      <c r="J96" s="107" t="s">
        <v>282</v>
      </c>
      <c r="K96" s="98"/>
      <c r="L96" s="33"/>
    </row>
    <row r="97" spans="2:47" s="1" customFormat="1" ht="10.35" customHeight="1" x14ac:dyDescent="0.2">
      <c r="B97" s="33"/>
      <c r="L97" s="33"/>
    </row>
    <row r="98" spans="2:47" s="1" customFormat="1" ht="22.9" customHeight="1" x14ac:dyDescent="0.2">
      <c r="B98" s="33"/>
      <c r="C98" s="108" t="s">
        <v>283</v>
      </c>
      <c r="J98" s="67">
        <f>J124</f>
        <v>0</v>
      </c>
      <c r="L98" s="33"/>
      <c r="AU98" s="17" t="s">
        <v>284</v>
      </c>
    </row>
    <row r="99" spans="2:47" s="8" customFormat="1" ht="24.95" customHeight="1" x14ac:dyDescent="0.2">
      <c r="B99" s="109"/>
      <c r="D99" s="110" t="s">
        <v>10659</v>
      </c>
      <c r="E99" s="111"/>
      <c r="F99" s="111"/>
      <c r="G99" s="111"/>
      <c r="H99" s="111"/>
      <c r="I99" s="111"/>
      <c r="J99" s="112">
        <f>J125</f>
        <v>0</v>
      </c>
      <c r="L99" s="109"/>
    </row>
    <row r="100" spans="2:47" s="8" customFormat="1" ht="24.95" customHeight="1" x14ac:dyDescent="0.2">
      <c r="B100" s="109"/>
      <c r="D100" s="110" t="s">
        <v>10660</v>
      </c>
      <c r="E100" s="111"/>
      <c r="F100" s="111"/>
      <c r="G100" s="111"/>
      <c r="H100" s="111"/>
      <c r="I100" s="111"/>
      <c r="J100" s="112">
        <f>J129</f>
        <v>0</v>
      </c>
      <c r="L100" s="109"/>
    </row>
    <row r="101" spans="2:47" s="8" customFormat="1" ht="24.95" customHeight="1" x14ac:dyDescent="0.2">
      <c r="B101" s="109"/>
      <c r="D101" s="110" t="s">
        <v>10661</v>
      </c>
      <c r="E101" s="111"/>
      <c r="F101" s="111"/>
      <c r="G101" s="111"/>
      <c r="H101" s="111"/>
      <c r="I101" s="111"/>
      <c r="J101" s="112">
        <f>J132</f>
        <v>0</v>
      </c>
      <c r="L101" s="109"/>
    </row>
    <row r="102" spans="2:47" s="8" customFormat="1" ht="24.95" customHeight="1" x14ac:dyDescent="0.2">
      <c r="B102" s="109"/>
      <c r="D102" s="110" t="s">
        <v>7546</v>
      </c>
      <c r="E102" s="111"/>
      <c r="F102" s="111"/>
      <c r="G102" s="111"/>
      <c r="H102" s="111"/>
      <c r="I102" s="111"/>
      <c r="J102" s="112">
        <f>J146</f>
        <v>0</v>
      </c>
      <c r="L102" s="109"/>
    </row>
    <row r="103" spans="2:47" s="1" customFormat="1" ht="21.75" customHeight="1" x14ac:dyDescent="0.2">
      <c r="B103" s="33"/>
      <c r="L103" s="33"/>
    </row>
    <row r="104" spans="2:47" s="1" customFormat="1" ht="6.95" customHeight="1" x14ac:dyDescent="0.2">
      <c r="B104" s="45"/>
      <c r="C104" s="46"/>
      <c r="D104" s="46"/>
      <c r="E104" s="46"/>
      <c r="F104" s="46"/>
      <c r="G104" s="46"/>
      <c r="H104" s="46"/>
      <c r="I104" s="46"/>
      <c r="J104" s="46"/>
      <c r="K104" s="46"/>
      <c r="L104" s="33"/>
    </row>
    <row r="108" spans="2:47" s="1" customFormat="1" ht="6.95" customHeight="1" x14ac:dyDescent="0.2">
      <c r="B108" s="47"/>
      <c r="C108" s="48"/>
      <c r="D108" s="48"/>
      <c r="E108" s="48"/>
      <c r="F108" s="48"/>
      <c r="G108" s="48"/>
      <c r="H108" s="48"/>
      <c r="I108" s="48"/>
      <c r="J108" s="48"/>
      <c r="K108" s="48"/>
      <c r="L108" s="33"/>
    </row>
    <row r="109" spans="2:47" s="1" customFormat="1" ht="24.95" customHeight="1" x14ac:dyDescent="0.2">
      <c r="B109" s="33"/>
      <c r="C109" s="21" t="s">
        <v>294</v>
      </c>
      <c r="L109" s="33"/>
    </row>
    <row r="110" spans="2:47" s="1" customFormat="1" ht="6.95" customHeight="1" x14ac:dyDescent="0.2">
      <c r="B110" s="33"/>
      <c r="L110" s="33"/>
    </row>
    <row r="111" spans="2:47" s="1" customFormat="1" ht="12" customHeight="1" x14ac:dyDescent="0.2">
      <c r="B111" s="33"/>
      <c r="C111" s="27" t="s">
        <v>16</v>
      </c>
      <c r="L111" s="33"/>
    </row>
    <row r="112" spans="2:47" s="1" customFormat="1" ht="16.5" customHeight="1" x14ac:dyDescent="0.2">
      <c r="B112" s="33"/>
      <c r="E112" s="254" t="str">
        <f>E7</f>
        <v>OBLASTNÍ NEMOCNICE JIČÍN PAVILON PSYCHIATRIE</v>
      </c>
      <c r="F112" s="255"/>
      <c r="G112" s="255"/>
      <c r="H112" s="255"/>
      <c r="L112" s="33"/>
    </row>
    <row r="113" spans="2:65" ht="12" customHeight="1" x14ac:dyDescent="0.2">
      <c r="B113" s="20"/>
      <c r="C113" s="27" t="s">
        <v>276</v>
      </c>
      <c r="L113" s="20"/>
    </row>
    <row r="114" spans="2:65" s="1" customFormat="1" ht="16.5" customHeight="1" x14ac:dyDescent="0.2">
      <c r="B114" s="33"/>
      <c r="E114" s="254" t="s">
        <v>10634</v>
      </c>
      <c r="F114" s="253"/>
      <c r="G114" s="253"/>
      <c r="H114" s="253"/>
      <c r="L114" s="33"/>
    </row>
    <row r="115" spans="2:65" s="1" customFormat="1" ht="12" customHeight="1" x14ac:dyDescent="0.2">
      <c r="B115" s="33"/>
      <c r="C115" s="27" t="s">
        <v>278</v>
      </c>
      <c r="L115" s="33"/>
    </row>
    <row r="116" spans="2:65" s="1" customFormat="1" ht="16.5" customHeight="1" x14ac:dyDescent="0.2">
      <c r="B116" s="33"/>
      <c r="E116" s="220" t="str">
        <f>E11</f>
        <v>IO 06b - KT - Kabelové trasy</v>
      </c>
      <c r="F116" s="253"/>
      <c r="G116" s="253"/>
      <c r="H116" s="253"/>
      <c r="L116" s="33"/>
    </row>
    <row r="117" spans="2:65" s="1" customFormat="1" ht="6.95" customHeight="1" x14ac:dyDescent="0.2">
      <c r="B117" s="33"/>
      <c r="L117" s="33"/>
    </row>
    <row r="118" spans="2:65" s="1" customFormat="1" ht="12" customHeight="1" x14ac:dyDescent="0.2">
      <c r="B118" s="33"/>
      <c r="C118" s="27" t="s">
        <v>22</v>
      </c>
      <c r="F118" s="25" t="str">
        <f>F14</f>
        <v xml:space="preserve"> </v>
      </c>
      <c r="I118" s="27" t="s">
        <v>24</v>
      </c>
      <c r="J118" s="53">
        <f>IF(J14="","",J14)</f>
        <v>45961</v>
      </c>
      <c r="L118" s="33"/>
    </row>
    <row r="119" spans="2:65" s="1" customFormat="1" ht="6.95" customHeight="1" x14ac:dyDescent="0.2">
      <c r="B119" s="33"/>
      <c r="L119" s="33"/>
    </row>
    <row r="120" spans="2:65" s="1" customFormat="1" ht="15.2" customHeight="1" x14ac:dyDescent="0.2">
      <c r="B120" s="33"/>
      <c r="C120" s="27" t="s">
        <v>29</v>
      </c>
      <c r="F120" s="25" t="str">
        <f>E17</f>
        <v>KRÁLOVÉHRADECKÝ KRAJ</v>
      </c>
      <c r="I120" s="27" t="s">
        <v>35</v>
      </c>
      <c r="J120" s="31" t="str">
        <f>E23</f>
        <v>KANIA a.s.</v>
      </c>
      <c r="L120" s="33"/>
    </row>
    <row r="121" spans="2:65" s="1" customFormat="1" ht="15.2" customHeight="1" x14ac:dyDescent="0.2">
      <c r="B121" s="33"/>
      <c r="C121" s="27" t="s">
        <v>33</v>
      </c>
      <c r="F121" s="25" t="str">
        <f>IF(E20="","",E20)</f>
        <v>Vyplň údaj</v>
      </c>
      <c r="I121" s="27" t="s">
        <v>38</v>
      </c>
      <c r="J121" s="31" t="str">
        <f>E26</f>
        <v xml:space="preserve"> </v>
      </c>
      <c r="L121" s="33"/>
    </row>
    <row r="122" spans="2:65" s="1" customFormat="1" ht="10.35" customHeight="1" x14ac:dyDescent="0.2">
      <c r="B122" s="33"/>
      <c r="L122" s="33"/>
    </row>
    <row r="123" spans="2:65" s="10" customFormat="1" ht="29.25" customHeight="1" x14ac:dyDescent="0.2">
      <c r="B123" s="117"/>
      <c r="C123" s="118" t="s">
        <v>295</v>
      </c>
      <c r="D123" s="119" t="s">
        <v>66</v>
      </c>
      <c r="E123" s="119" t="s">
        <v>62</v>
      </c>
      <c r="F123" s="119" t="s">
        <v>63</v>
      </c>
      <c r="G123" s="119" t="s">
        <v>296</v>
      </c>
      <c r="H123" s="119" t="s">
        <v>297</v>
      </c>
      <c r="I123" s="119" t="s">
        <v>298</v>
      </c>
      <c r="J123" s="119" t="s">
        <v>282</v>
      </c>
      <c r="K123" s="120" t="s">
        <v>299</v>
      </c>
      <c r="L123" s="117"/>
      <c r="M123" s="60" t="s">
        <v>1</v>
      </c>
      <c r="N123" s="61" t="s">
        <v>45</v>
      </c>
      <c r="O123" s="61" t="s">
        <v>300</v>
      </c>
      <c r="P123" s="61" t="s">
        <v>301</v>
      </c>
      <c r="Q123" s="61" t="s">
        <v>302</v>
      </c>
      <c r="R123" s="61" t="s">
        <v>303</v>
      </c>
      <c r="S123" s="61" t="s">
        <v>304</v>
      </c>
      <c r="T123" s="62" t="s">
        <v>305</v>
      </c>
    </row>
    <row r="124" spans="2:65" s="1" customFormat="1" ht="22.9" customHeight="1" x14ac:dyDescent="0.25">
      <c r="B124" s="33"/>
      <c r="C124" s="65" t="s">
        <v>306</v>
      </c>
      <c r="J124" s="121">
        <f>BK124</f>
        <v>0</v>
      </c>
      <c r="L124" s="33"/>
      <c r="M124" s="63"/>
      <c r="N124" s="54"/>
      <c r="O124" s="54"/>
      <c r="P124" s="122">
        <f>P125+P129+P132+P146</f>
        <v>0</v>
      </c>
      <c r="Q124" s="54"/>
      <c r="R124" s="122">
        <f>R125+R129+R132+R146</f>
        <v>0</v>
      </c>
      <c r="S124" s="54"/>
      <c r="T124" s="123">
        <f>T125+T129+T132+T146</f>
        <v>0</v>
      </c>
      <c r="AT124" s="17" t="s">
        <v>80</v>
      </c>
      <c r="AU124" s="17" t="s">
        <v>284</v>
      </c>
      <c r="BK124" s="124">
        <f>BK125+BK129+BK132+BK146</f>
        <v>0</v>
      </c>
    </row>
    <row r="125" spans="2:65" s="11" customFormat="1" ht="25.9" customHeight="1" x14ac:dyDescent="0.2">
      <c r="B125" s="125"/>
      <c r="D125" s="126" t="s">
        <v>80</v>
      </c>
      <c r="E125" s="127" t="s">
        <v>534</v>
      </c>
      <c r="F125" s="127" t="s">
        <v>10662</v>
      </c>
      <c r="I125" s="128"/>
      <c r="J125" s="129">
        <f>BK125</f>
        <v>0</v>
      </c>
      <c r="L125" s="125"/>
      <c r="M125" s="130"/>
      <c r="P125" s="131">
        <f>SUM(P126:P128)</f>
        <v>0</v>
      </c>
      <c r="R125" s="131">
        <f>SUM(R126:R128)</f>
        <v>0</v>
      </c>
      <c r="T125" s="132">
        <f>SUM(T126:T128)</f>
        <v>0</v>
      </c>
      <c r="AR125" s="126" t="s">
        <v>88</v>
      </c>
      <c r="AT125" s="133" t="s">
        <v>80</v>
      </c>
      <c r="AU125" s="133" t="s">
        <v>81</v>
      </c>
      <c r="AY125" s="126" t="s">
        <v>309</v>
      </c>
      <c r="BK125" s="134">
        <f>SUM(BK126:BK128)</f>
        <v>0</v>
      </c>
    </row>
    <row r="126" spans="2:65" s="1" customFormat="1" ht="16.5" customHeight="1" x14ac:dyDescent="0.2">
      <c r="B126" s="137"/>
      <c r="C126" s="138" t="s">
        <v>88</v>
      </c>
      <c r="D126" s="138" t="s">
        <v>311</v>
      </c>
      <c r="E126" s="139" t="s">
        <v>10663</v>
      </c>
      <c r="F126" s="140" t="s">
        <v>10664</v>
      </c>
      <c r="G126" s="141" t="s">
        <v>434</v>
      </c>
      <c r="H126" s="142">
        <v>230</v>
      </c>
      <c r="I126" s="143"/>
      <c r="J126" s="144">
        <f>ROUND(I126*H126,2)</f>
        <v>0</v>
      </c>
      <c r="K126" s="140" t="s">
        <v>315</v>
      </c>
      <c r="L126" s="33"/>
      <c r="M126" s="145" t="s">
        <v>1</v>
      </c>
      <c r="N126" s="146" t="s">
        <v>46</v>
      </c>
      <c r="P126" s="147">
        <f>O126*H126</f>
        <v>0</v>
      </c>
      <c r="Q126" s="147">
        <v>0</v>
      </c>
      <c r="R126" s="147">
        <f>Q126*H126</f>
        <v>0</v>
      </c>
      <c r="S126" s="147">
        <v>0</v>
      </c>
      <c r="T126" s="148">
        <f>S126*H126</f>
        <v>0</v>
      </c>
      <c r="AR126" s="149" t="s">
        <v>120</v>
      </c>
      <c r="AT126" s="149" t="s">
        <v>311</v>
      </c>
      <c r="AU126" s="149" t="s">
        <v>88</v>
      </c>
      <c r="AY126" s="17" t="s">
        <v>309</v>
      </c>
      <c r="BE126" s="150">
        <f>IF(N126="základní",J126,0)</f>
        <v>0</v>
      </c>
      <c r="BF126" s="150">
        <f>IF(N126="snížená",J126,0)</f>
        <v>0</v>
      </c>
      <c r="BG126" s="150">
        <f>IF(N126="zákl. přenesená",J126,0)</f>
        <v>0</v>
      </c>
      <c r="BH126" s="150">
        <f>IF(N126="sníž. přenesená",J126,0)</f>
        <v>0</v>
      </c>
      <c r="BI126" s="150">
        <f>IF(N126="nulová",J126,0)</f>
        <v>0</v>
      </c>
      <c r="BJ126" s="17" t="s">
        <v>88</v>
      </c>
      <c r="BK126" s="150">
        <f>ROUND(I126*H126,2)</f>
        <v>0</v>
      </c>
      <c r="BL126" s="17" t="s">
        <v>120</v>
      </c>
      <c r="BM126" s="149" t="s">
        <v>90</v>
      </c>
    </row>
    <row r="127" spans="2:65" s="1" customFormat="1" x14ac:dyDescent="0.2">
      <c r="B127" s="33"/>
      <c r="D127" s="151" t="s">
        <v>316</v>
      </c>
      <c r="F127" s="152" t="s">
        <v>10665</v>
      </c>
      <c r="I127" s="153"/>
      <c r="L127" s="33"/>
      <c r="M127" s="154"/>
      <c r="T127" s="57"/>
      <c r="AT127" s="17" t="s">
        <v>316</v>
      </c>
      <c r="AU127" s="17" t="s">
        <v>88</v>
      </c>
    </row>
    <row r="128" spans="2:65" s="1" customFormat="1" ht="16.5" customHeight="1" x14ac:dyDescent="0.2">
      <c r="B128" s="137"/>
      <c r="C128" s="138" t="s">
        <v>90</v>
      </c>
      <c r="D128" s="138" t="s">
        <v>311</v>
      </c>
      <c r="E128" s="139" t="s">
        <v>88</v>
      </c>
      <c r="F128" s="140" t="s">
        <v>10666</v>
      </c>
      <c r="G128" s="141" t="s">
        <v>434</v>
      </c>
      <c r="H128" s="142">
        <v>230</v>
      </c>
      <c r="I128" s="143"/>
      <c r="J128" s="144">
        <f>ROUND(I128*H128,2)</f>
        <v>0</v>
      </c>
      <c r="K128" s="140" t="s">
        <v>366</v>
      </c>
      <c r="L128" s="33"/>
      <c r="M128" s="145" t="s">
        <v>1</v>
      </c>
      <c r="N128" s="146" t="s">
        <v>46</v>
      </c>
      <c r="P128" s="147">
        <f>O128*H128</f>
        <v>0</v>
      </c>
      <c r="Q128" s="147">
        <v>0</v>
      </c>
      <c r="R128" s="147">
        <f>Q128*H128</f>
        <v>0</v>
      </c>
      <c r="S128" s="147">
        <v>0</v>
      </c>
      <c r="T128" s="148">
        <f>S128*H128</f>
        <v>0</v>
      </c>
      <c r="AR128" s="149" t="s">
        <v>120</v>
      </c>
      <c r="AT128" s="149" t="s">
        <v>311</v>
      </c>
      <c r="AU128" s="149" t="s">
        <v>88</v>
      </c>
      <c r="AY128" s="17" t="s">
        <v>309</v>
      </c>
      <c r="BE128" s="150">
        <f>IF(N128="základní",J128,0)</f>
        <v>0</v>
      </c>
      <c r="BF128" s="150">
        <f>IF(N128="snížená",J128,0)</f>
        <v>0</v>
      </c>
      <c r="BG128" s="150">
        <f>IF(N128="zákl. přenesená",J128,0)</f>
        <v>0</v>
      </c>
      <c r="BH128" s="150">
        <f>IF(N128="sníž. přenesená",J128,0)</f>
        <v>0</v>
      </c>
      <c r="BI128" s="150">
        <f>IF(N128="nulová",J128,0)</f>
        <v>0</v>
      </c>
      <c r="BJ128" s="17" t="s">
        <v>88</v>
      </c>
      <c r="BK128" s="150">
        <f>ROUND(I128*H128,2)</f>
        <v>0</v>
      </c>
      <c r="BL128" s="17" t="s">
        <v>120</v>
      </c>
      <c r="BM128" s="149" t="s">
        <v>120</v>
      </c>
    </row>
    <row r="129" spans="2:65" s="11" customFormat="1" ht="25.9" customHeight="1" x14ac:dyDescent="0.2">
      <c r="B129" s="125"/>
      <c r="D129" s="126" t="s">
        <v>80</v>
      </c>
      <c r="E129" s="127" t="s">
        <v>6203</v>
      </c>
      <c r="F129" s="127" t="s">
        <v>10667</v>
      </c>
      <c r="I129" s="128"/>
      <c r="J129" s="129">
        <f>BK129</f>
        <v>0</v>
      </c>
      <c r="L129" s="125"/>
      <c r="M129" s="130"/>
      <c r="P129" s="131">
        <f>SUM(P130:P131)</f>
        <v>0</v>
      </c>
      <c r="R129" s="131">
        <f>SUM(R130:R131)</f>
        <v>0</v>
      </c>
      <c r="T129" s="132">
        <f>SUM(T130:T131)</f>
        <v>0</v>
      </c>
      <c r="AR129" s="126" t="s">
        <v>88</v>
      </c>
      <c r="AT129" s="133" t="s">
        <v>80</v>
      </c>
      <c r="AU129" s="133" t="s">
        <v>81</v>
      </c>
      <c r="AY129" s="126" t="s">
        <v>309</v>
      </c>
      <c r="BK129" s="134">
        <f>SUM(BK130:BK131)</f>
        <v>0</v>
      </c>
    </row>
    <row r="130" spans="2:65" s="1" customFormat="1" ht="16.5" customHeight="1" x14ac:dyDescent="0.2">
      <c r="B130" s="137"/>
      <c r="C130" s="138" t="s">
        <v>101</v>
      </c>
      <c r="D130" s="138" t="s">
        <v>311</v>
      </c>
      <c r="E130" s="139" t="s">
        <v>10668</v>
      </c>
      <c r="F130" s="140" t="s">
        <v>10669</v>
      </c>
      <c r="G130" s="141" t="s">
        <v>434</v>
      </c>
      <c r="H130" s="142">
        <v>234</v>
      </c>
      <c r="I130" s="143"/>
      <c r="J130" s="144">
        <f>ROUND(I130*H130,2)</f>
        <v>0</v>
      </c>
      <c r="K130" s="140" t="s">
        <v>366</v>
      </c>
      <c r="L130" s="33"/>
      <c r="M130" s="145" t="s">
        <v>1</v>
      </c>
      <c r="N130" s="146" t="s">
        <v>46</v>
      </c>
      <c r="P130" s="147">
        <f>O130*H130</f>
        <v>0</v>
      </c>
      <c r="Q130" s="147">
        <v>0</v>
      </c>
      <c r="R130" s="147">
        <f>Q130*H130</f>
        <v>0</v>
      </c>
      <c r="S130" s="147">
        <v>0</v>
      </c>
      <c r="T130" s="148">
        <f>S130*H130</f>
        <v>0</v>
      </c>
      <c r="AR130" s="149" t="s">
        <v>120</v>
      </c>
      <c r="AT130" s="149" t="s">
        <v>311</v>
      </c>
      <c r="AU130" s="149" t="s">
        <v>88</v>
      </c>
      <c r="AY130" s="17" t="s">
        <v>309</v>
      </c>
      <c r="BE130" s="150">
        <f>IF(N130="základní",J130,0)</f>
        <v>0</v>
      </c>
      <c r="BF130" s="150">
        <f>IF(N130="snížená",J130,0)</f>
        <v>0</v>
      </c>
      <c r="BG130" s="150">
        <f>IF(N130="zákl. přenesená",J130,0)</f>
        <v>0</v>
      </c>
      <c r="BH130" s="150">
        <f>IF(N130="sníž. přenesená",J130,0)</f>
        <v>0</v>
      </c>
      <c r="BI130" s="150">
        <f>IF(N130="nulová",J130,0)</f>
        <v>0</v>
      </c>
      <c r="BJ130" s="17" t="s">
        <v>88</v>
      </c>
      <c r="BK130" s="150">
        <f>ROUND(I130*H130,2)</f>
        <v>0</v>
      </c>
      <c r="BL130" s="17" t="s">
        <v>120</v>
      </c>
      <c r="BM130" s="149" t="s">
        <v>325</v>
      </c>
    </row>
    <row r="131" spans="2:65" s="1" customFormat="1" ht="16.5" customHeight="1" x14ac:dyDescent="0.2">
      <c r="B131" s="137"/>
      <c r="C131" s="138" t="s">
        <v>120</v>
      </c>
      <c r="D131" s="138" t="s">
        <v>311</v>
      </c>
      <c r="E131" s="139" t="s">
        <v>90</v>
      </c>
      <c r="F131" s="140" t="s">
        <v>10670</v>
      </c>
      <c r="G131" s="141" t="s">
        <v>434</v>
      </c>
      <c r="H131" s="142">
        <v>234</v>
      </c>
      <c r="I131" s="143"/>
      <c r="J131" s="144">
        <f>ROUND(I131*H131,2)</f>
        <v>0</v>
      </c>
      <c r="K131" s="140" t="s">
        <v>366</v>
      </c>
      <c r="L131" s="33"/>
      <c r="M131" s="145" t="s">
        <v>1</v>
      </c>
      <c r="N131" s="146" t="s">
        <v>46</v>
      </c>
      <c r="P131" s="147">
        <f>O131*H131</f>
        <v>0</v>
      </c>
      <c r="Q131" s="147">
        <v>0</v>
      </c>
      <c r="R131" s="147">
        <f>Q131*H131</f>
        <v>0</v>
      </c>
      <c r="S131" s="147">
        <v>0</v>
      </c>
      <c r="T131" s="148">
        <f>S131*H131</f>
        <v>0</v>
      </c>
      <c r="AR131" s="149" t="s">
        <v>120</v>
      </c>
      <c r="AT131" s="149" t="s">
        <v>311</v>
      </c>
      <c r="AU131" s="149" t="s">
        <v>88</v>
      </c>
      <c r="AY131" s="17" t="s">
        <v>309</v>
      </c>
      <c r="BE131" s="150">
        <f>IF(N131="základní",J131,0)</f>
        <v>0</v>
      </c>
      <c r="BF131" s="150">
        <f>IF(N131="snížená",J131,0)</f>
        <v>0</v>
      </c>
      <c r="BG131" s="150">
        <f>IF(N131="zákl. přenesená",J131,0)</f>
        <v>0</v>
      </c>
      <c r="BH131" s="150">
        <f>IF(N131="sníž. přenesená",J131,0)</f>
        <v>0</v>
      </c>
      <c r="BI131" s="150">
        <f>IF(N131="nulová",J131,0)</f>
        <v>0</v>
      </c>
      <c r="BJ131" s="17" t="s">
        <v>88</v>
      </c>
      <c r="BK131" s="150">
        <f>ROUND(I131*H131,2)</f>
        <v>0</v>
      </c>
      <c r="BL131" s="17" t="s">
        <v>120</v>
      </c>
      <c r="BM131" s="149" t="s">
        <v>329</v>
      </c>
    </row>
    <row r="132" spans="2:65" s="11" customFormat="1" ht="25.9" customHeight="1" x14ac:dyDescent="0.2">
      <c r="B132" s="125"/>
      <c r="D132" s="126" t="s">
        <v>80</v>
      </c>
      <c r="E132" s="127" t="s">
        <v>6263</v>
      </c>
      <c r="F132" s="127" t="s">
        <v>10671</v>
      </c>
      <c r="I132" s="128"/>
      <c r="J132" s="129">
        <f>BK132</f>
        <v>0</v>
      </c>
      <c r="L132" s="125"/>
      <c r="M132" s="130"/>
      <c r="P132" s="131">
        <f>SUM(P133:P145)</f>
        <v>0</v>
      </c>
      <c r="R132" s="131">
        <f>SUM(R133:R145)</f>
        <v>0</v>
      </c>
      <c r="T132" s="132">
        <f>SUM(T133:T145)</f>
        <v>0</v>
      </c>
      <c r="AR132" s="126" t="s">
        <v>88</v>
      </c>
      <c r="AT132" s="133" t="s">
        <v>80</v>
      </c>
      <c r="AU132" s="133" t="s">
        <v>81</v>
      </c>
      <c r="AY132" s="126" t="s">
        <v>309</v>
      </c>
      <c r="BK132" s="134">
        <f>SUM(BK133:BK145)</f>
        <v>0</v>
      </c>
    </row>
    <row r="133" spans="2:65" s="1" customFormat="1" ht="16.5" customHeight="1" x14ac:dyDescent="0.2">
      <c r="B133" s="137"/>
      <c r="C133" s="138" t="s">
        <v>331</v>
      </c>
      <c r="D133" s="138" t="s">
        <v>311</v>
      </c>
      <c r="E133" s="139" t="s">
        <v>10672</v>
      </c>
      <c r="F133" s="140" t="s">
        <v>10673</v>
      </c>
      <c r="G133" s="141" t="s">
        <v>7213</v>
      </c>
      <c r="H133" s="142">
        <v>0.11</v>
      </c>
      <c r="I133" s="143"/>
      <c r="J133" s="144">
        <f>ROUND(I133*H133,2)</f>
        <v>0</v>
      </c>
      <c r="K133" s="140" t="s">
        <v>315</v>
      </c>
      <c r="L133" s="33"/>
      <c r="M133" s="145" t="s">
        <v>1</v>
      </c>
      <c r="N133" s="146" t="s">
        <v>46</v>
      </c>
      <c r="P133" s="147">
        <f>O133*H133</f>
        <v>0</v>
      </c>
      <c r="Q133" s="147">
        <v>0</v>
      </c>
      <c r="R133" s="147">
        <f>Q133*H133</f>
        <v>0</v>
      </c>
      <c r="S133" s="147">
        <v>0</v>
      </c>
      <c r="T133" s="148">
        <f>S133*H133</f>
        <v>0</v>
      </c>
      <c r="AR133" s="149" t="s">
        <v>120</v>
      </c>
      <c r="AT133" s="149" t="s">
        <v>311</v>
      </c>
      <c r="AU133" s="149" t="s">
        <v>88</v>
      </c>
      <c r="AY133" s="17" t="s">
        <v>309</v>
      </c>
      <c r="BE133" s="150">
        <f>IF(N133="základní",J133,0)</f>
        <v>0</v>
      </c>
      <c r="BF133" s="150">
        <f>IF(N133="snížená",J133,0)</f>
        <v>0</v>
      </c>
      <c r="BG133" s="150">
        <f>IF(N133="zákl. přenesená",J133,0)</f>
        <v>0</v>
      </c>
      <c r="BH133" s="150">
        <f>IF(N133="sníž. přenesená",J133,0)</f>
        <v>0</v>
      </c>
      <c r="BI133" s="150">
        <f>IF(N133="nulová",J133,0)</f>
        <v>0</v>
      </c>
      <c r="BJ133" s="17" t="s">
        <v>88</v>
      </c>
      <c r="BK133" s="150">
        <f>ROUND(I133*H133,2)</f>
        <v>0</v>
      </c>
      <c r="BL133" s="17" t="s">
        <v>120</v>
      </c>
      <c r="BM133" s="149" t="s">
        <v>334</v>
      </c>
    </row>
    <row r="134" spans="2:65" s="1" customFormat="1" x14ac:dyDescent="0.2">
      <c r="B134" s="33"/>
      <c r="D134" s="151" t="s">
        <v>316</v>
      </c>
      <c r="F134" s="152" t="s">
        <v>10674</v>
      </c>
      <c r="I134" s="153"/>
      <c r="L134" s="33"/>
      <c r="M134" s="154"/>
      <c r="T134" s="57"/>
      <c r="AT134" s="17" t="s">
        <v>316</v>
      </c>
      <c r="AU134" s="17" t="s">
        <v>88</v>
      </c>
    </row>
    <row r="135" spans="2:65" s="1" customFormat="1" ht="21.75" customHeight="1" x14ac:dyDescent="0.2">
      <c r="B135" s="137"/>
      <c r="C135" s="138" t="s">
        <v>325</v>
      </c>
      <c r="D135" s="138" t="s">
        <v>311</v>
      </c>
      <c r="E135" s="139" t="s">
        <v>10675</v>
      </c>
      <c r="F135" s="140" t="s">
        <v>10676</v>
      </c>
      <c r="G135" s="141" t="s">
        <v>434</v>
      </c>
      <c r="H135" s="142">
        <v>112</v>
      </c>
      <c r="I135" s="143"/>
      <c r="J135" s="144">
        <f>ROUND(I135*H135,2)</f>
        <v>0</v>
      </c>
      <c r="K135" s="140" t="s">
        <v>315</v>
      </c>
      <c r="L135" s="33"/>
      <c r="M135" s="145" t="s">
        <v>1</v>
      </c>
      <c r="N135" s="146" t="s">
        <v>46</v>
      </c>
      <c r="P135" s="147">
        <f>O135*H135</f>
        <v>0</v>
      </c>
      <c r="Q135" s="147">
        <v>0</v>
      </c>
      <c r="R135" s="147">
        <f>Q135*H135</f>
        <v>0</v>
      </c>
      <c r="S135" s="147">
        <v>0</v>
      </c>
      <c r="T135" s="148">
        <f>S135*H135</f>
        <v>0</v>
      </c>
      <c r="AR135" s="149" t="s">
        <v>120</v>
      </c>
      <c r="AT135" s="149" t="s">
        <v>311</v>
      </c>
      <c r="AU135" s="149" t="s">
        <v>88</v>
      </c>
      <c r="AY135" s="17" t="s">
        <v>309</v>
      </c>
      <c r="BE135" s="150">
        <f>IF(N135="základní",J135,0)</f>
        <v>0</v>
      </c>
      <c r="BF135" s="150">
        <f>IF(N135="snížená",J135,0)</f>
        <v>0</v>
      </c>
      <c r="BG135" s="150">
        <f>IF(N135="zákl. přenesená",J135,0)</f>
        <v>0</v>
      </c>
      <c r="BH135" s="150">
        <f>IF(N135="sníž. přenesená",J135,0)</f>
        <v>0</v>
      </c>
      <c r="BI135" s="150">
        <f>IF(N135="nulová",J135,0)</f>
        <v>0</v>
      </c>
      <c r="BJ135" s="17" t="s">
        <v>88</v>
      </c>
      <c r="BK135" s="150">
        <f>ROUND(I135*H135,2)</f>
        <v>0</v>
      </c>
      <c r="BL135" s="17" t="s">
        <v>120</v>
      </c>
      <c r="BM135" s="149" t="s">
        <v>8</v>
      </c>
    </row>
    <row r="136" spans="2:65" s="1" customFormat="1" x14ac:dyDescent="0.2">
      <c r="B136" s="33"/>
      <c r="D136" s="151" t="s">
        <v>316</v>
      </c>
      <c r="F136" s="152" t="s">
        <v>10677</v>
      </c>
      <c r="I136" s="153"/>
      <c r="L136" s="33"/>
      <c r="M136" s="154"/>
      <c r="T136" s="57"/>
      <c r="AT136" s="17" t="s">
        <v>316</v>
      </c>
      <c r="AU136" s="17" t="s">
        <v>88</v>
      </c>
    </row>
    <row r="137" spans="2:65" s="1" customFormat="1" ht="16.5" customHeight="1" x14ac:dyDescent="0.2">
      <c r="B137" s="137"/>
      <c r="C137" s="138" t="s">
        <v>339</v>
      </c>
      <c r="D137" s="138" t="s">
        <v>311</v>
      </c>
      <c r="E137" s="139" t="s">
        <v>10678</v>
      </c>
      <c r="F137" s="140" t="s">
        <v>10679</v>
      </c>
      <c r="G137" s="141" t="s">
        <v>434</v>
      </c>
      <c r="H137" s="142">
        <v>112</v>
      </c>
      <c r="I137" s="143"/>
      <c r="J137" s="144">
        <f>ROUND(I137*H137,2)</f>
        <v>0</v>
      </c>
      <c r="K137" s="140" t="s">
        <v>315</v>
      </c>
      <c r="L137" s="33"/>
      <c r="M137" s="145" t="s">
        <v>1</v>
      </c>
      <c r="N137" s="146" t="s">
        <v>46</v>
      </c>
      <c r="P137" s="147">
        <f>O137*H137</f>
        <v>0</v>
      </c>
      <c r="Q137" s="147">
        <v>0</v>
      </c>
      <c r="R137" s="147">
        <f>Q137*H137</f>
        <v>0</v>
      </c>
      <c r="S137" s="147">
        <v>0</v>
      </c>
      <c r="T137" s="148">
        <f>S137*H137</f>
        <v>0</v>
      </c>
      <c r="AR137" s="149" t="s">
        <v>120</v>
      </c>
      <c r="AT137" s="149" t="s">
        <v>311</v>
      </c>
      <c r="AU137" s="149" t="s">
        <v>88</v>
      </c>
      <c r="AY137" s="17" t="s">
        <v>309</v>
      </c>
      <c r="BE137" s="150">
        <f>IF(N137="základní",J137,0)</f>
        <v>0</v>
      </c>
      <c r="BF137" s="150">
        <f>IF(N137="snížená",J137,0)</f>
        <v>0</v>
      </c>
      <c r="BG137" s="150">
        <f>IF(N137="zákl. přenesená",J137,0)</f>
        <v>0</v>
      </c>
      <c r="BH137" s="150">
        <f>IF(N137="sníž. přenesená",J137,0)</f>
        <v>0</v>
      </c>
      <c r="BI137" s="150">
        <f>IF(N137="nulová",J137,0)</f>
        <v>0</v>
      </c>
      <c r="BJ137" s="17" t="s">
        <v>88</v>
      </c>
      <c r="BK137" s="150">
        <f>ROUND(I137*H137,2)</f>
        <v>0</v>
      </c>
      <c r="BL137" s="17" t="s">
        <v>120</v>
      </c>
      <c r="BM137" s="149" t="s">
        <v>342</v>
      </c>
    </row>
    <row r="138" spans="2:65" s="1" customFormat="1" x14ac:dyDescent="0.2">
      <c r="B138" s="33"/>
      <c r="D138" s="151" t="s">
        <v>316</v>
      </c>
      <c r="F138" s="152" t="s">
        <v>10680</v>
      </c>
      <c r="I138" s="153"/>
      <c r="L138" s="33"/>
      <c r="M138" s="154"/>
      <c r="T138" s="57"/>
      <c r="AT138" s="17" t="s">
        <v>316</v>
      </c>
      <c r="AU138" s="17" t="s">
        <v>88</v>
      </c>
    </row>
    <row r="139" spans="2:65" s="1" customFormat="1" ht="16.5" customHeight="1" x14ac:dyDescent="0.2">
      <c r="B139" s="137"/>
      <c r="C139" s="138" t="s">
        <v>329</v>
      </c>
      <c r="D139" s="138" t="s">
        <v>311</v>
      </c>
      <c r="E139" s="139" t="s">
        <v>10681</v>
      </c>
      <c r="F139" s="140" t="s">
        <v>10682</v>
      </c>
      <c r="G139" s="141" t="s">
        <v>434</v>
      </c>
      <c r="H139" s="142">
        <v>112</v>
      </c>
      <c r="I139" s="143"/>
      <c r="J139" s="144">
        <f>ROUND(I139*H139,2)</f>
        <v>0</v>
      </c>
      <c r="K139" s="140" t="s">
        <v>315</v>
      </c>
      <c r="L139" s="33"/>
      <c r="M139" s="145" t="s">
        <v>1</v>
      </c>
      <c r="N139" s="146" t="s">
        <v>46</v>
      </c>
      <c r="P139" s="147">
        <f>O139*H139</f>
        <v>0</v>
      </c>
      <c r="Q139" s="147">
        <v>0</v>
      </c>
      <c r="R139" s="147">
        <f>Q139*H139</f>
        <v>0</v>
      </c>
      <c r="S139" s="147">
        <v>0</v>
      </c>
      <c r="T139" s="148">
        <f>S139*H139</f>
        <v>0</v>
      </c>
      <c r="AR139" s="149" t="s">
        <v>120</v>
      </c>
      <c r="AT139" s="149" t="s">
        <v>311</v>
      </c>
      <c r="AU139" s="149" t="s">
        <v>88</v>
      </c>
      <c r="AY139" s="17" t="s">
        <v>309</v>
      </c>
      <c r="BE139" s="150">
        <f>IF(N139="základní",J139,0)</f>
        <v>0</v>
      </c>
      <c r="BF139" s="150">
        <f>IF(N139="snížená",J139,0)</f>
        <v>0</v>
      </c>
      <c r="BG139" s="150">
        <f>IF(N139="zákl. přenesená",J139,0)</f>
        <v>0</v>
      </c>
      <c r="BH139" s="150">
        <f>IF(N139="sníž. přenesená",J139,0)</f>
        <v>0</v>
      </c>
      <c r="BI139" s="150">
        <f>IF(N139="nulová",J139,0)</f>
        <v>0</v>
      </c>
      <c r="BJ139" s="17" t="s">
        <v>88</v>
      </c>
      <c r="BK139" s="150">
        <f>ROUND(I139*H139,2)</f>
        <v>0</v>
      </c>
      <c r="BL139" s="17" t="s">
        <v>120</v>
      </c>
      <c r="BM139" s="149" t="s">
        <v>346</v>
      </c>
    </row>
    <row r="140" spans="2:65" s="1" customFormat="1" x14ac:dyDescent="0.2">
      <c r="B140" s="33"/>
      <c r="D140" s="151" t="s">
        <v>316</v>
      </c>
      <c r="F140" s="152" t="s">
        <v>10683</v>
      </c>
      <c r="I140" s="153"/>
      <c r="L140" s="33"/>
      <c r="M140" s="154"/>
      <c r="T140" s="57"/>
      <c r="AT140" s="17" t="s">
        <v>316</v>
      </c>
      <c r="AU140" s="17" t="s">
        <v>88</v>
      </c>
    </row>
    <row r="141" spans="2:65" s="1" customFormat="1" ht="16.5" customHeight="1" x14ac:dyDescent="0.2">
      <c r="B141" s="137"/>
      <c r="C141" s="138" t="s">
        <v>348</v>
      </c>
      <c r="D141" s="138" t="s">
        <v>311</v>
      </c>
      <c r="E141" s="139" t="s">
        <v>10684</v>
      </c>
      <c r="F141" s="140" t="s">
        <v>10685</v>
      </c>
      <c r="G141" s="141" t="s">
        <v>434</v>
      </c>
      <c r="H141" s="142">
        <v>112</v>
      </c>
      <c r="I141" s="143"/>
      <c r="J141" s="144">
        <f>ROUND(I141*H141,2)</f>
        <v>0</v>
      </c>
      <c r="K141" s="140" t="s">
        <v>315</v>
      </c>
      <c r="L141" s="33"/>
      <c r="M141" s="145" t="s">
        <v>1</v>
      </c>
      <c r="N141" s="146" t="s">
        <v>46</v>
      </c>
      <c r="P141" s="147">
        <f>O141*H141</f>
        <v>0</v>
      </c>
      <c r="Q141" s="147">
        <v>0</v>
      </c>
      <c r="R141" s="147">
        <f>Q141*H141</f>
        <v>0</v>
      </c>
      <c r="S141" s="147">
        <v>0</v>
      </c>
      <c r="T141" s="148">
        <f>S141*H141</f>
        <v>0</v>
      </c>
      <c r="AR141" s="149" t="s">
        <v>120</v>
      </c>
      <c r="AT141" s="149" t="s">
        <v>311</v>
      </c>
      <c r="AU141" s="149" t="s">
        <v>88</v>
      </c>
      <c r="AY141" s="17" t="s">
        <v>309</v>
      </c>
      <c r="BE141" s="150">
        <f>IF(N141="základní",J141,0)</f>
        <v>0</v>
      </c>
      <c r="BF141" s="150">
        <f>IF(N141="snížená",J141,0)</f>
        <v>0</v>
      </c>
      <c r="BG141" s="150">
        <f>IF(N141="zákl. přenesená",J141,0)</f>
        <v>0</v>
      </c>
      <c r="BH141" s="150">
        <f>IF(N141="sníž. přenesená",J141,0)</f>
        <v>0</v>
      </c>
      <c r="BI141" s="150">
        <f>IF(N141="nulová",J141,0)</f>
        <v>0</v>
      </c>
      <c r="BJ141" s="17" t="s">
        <v>88</v>
      </c>
      <c r="BK141" s="150">
        <f>ROUND(I141*H141,2)</f>
        <v>0</v>
      </c>
      <c r="BL141" s="17" t="s">
        <v>120</v>
      </c>
      <c r="BM141" s="149" t="s">
        <v>351</v>
      </c>
    </row>
    <row r="142" spans="2:65" s="1" customFormat="1" x14ac:dyDescent="0.2">
      <c r="B142" s="33"/>
      <c r="D142" s="151" t="s">
        <v>316</v>
      </c>
      <c r="F142" s="152" t="s">
        <v>10686</v>
      </c>
      <c r="I142" s="153"/>
      <c r="L142" s="33"/>
      <c r="M142" s="154"/>
      <c r="T142" s="57"/>
      <c r="AT142" s="17" t="s">
        <v>316</v>
      </c>
      <c r="AU142" s="17" t="s">
        <v>88</v>
      </c>
    </row>
    <row r="143" spans="2:65" s="1" customFormat="1" ht="16.5" customHeight="1" x14ac:dyDescent="0.2">
      <c r="B143" s="137"/>
      <c r="C143" s="138" t="s">
        <v>334</v>
      </c>
      <c r="D143" s="138" t="s">
        <v>311</v>
      </c>
      <c r="E143" s="139" t="s">
        <v>10687</v>
      </c>
      <c r="F143" s="140" t="s">
        <v>10688</v>
      </c>
      <c r="G143" s="141" t="s">
        <v>434</v>
      </c>
      <c r="H143" s="142">
        <v>112</v>
      </c>
      <c r="I143" s="143"/>
      <c r="J143" s="144">
        <f>ROUND(I143*H143,2)</f>
        <v>0</v>
      </c>
      <c r="K143" s="140" t="s">
        <v>315</v>
      </c>
      <c r="L143" s="33"/>
      <c r="M143" s="145" t="s">
        <v>1</v>
      </c>
      <c r="N143" s="146" t="s">
        <v>46</v>
      </c>
      <c r="P143" s="147">
        <f>O143*H143</f>
        <v>0</v>
      </c>
      <c r="Q143" s="147">
        <v>0</v>
      </c>
      <c r="R143" s="147">
        <f>Q143*H143</f>
        <v>0</v>
      </c>
      <c r="S143" s="147">
        <v>0</v>
      </c>
      <c r="T143" s="148">
        <f>S143*H143</f>
        <v>0</v>
      </c>
      <c r="AR143" s="149" t="s">
        <v>120</v>
      </c>
      <c r="AT143" s="149" t="s">
        <v>311</v>
      </c>
      <c r="AU143" s="149" t="s">
        <v>88</v>
      </c>
      <c r="AY143" s="17" t="s">
        <v>309</v>
      </c>
      <c r="BE143" s="150">
        <f>IF(N143="základní",J143,0)</f>
        <v>0</v>
      </c>
      <c r="BF143" s="150">
        <f>IF(N143="snížená",J143,0)</f>
        <v>0</v>
      </c>
      <c r="BG143" s="150">
        <f>IF(N143="zákl. přenesená",J143,0)</f>
        <v>0</v>
      </c>
      <c r="BH143" s="150">
        <f>IF(N143="sníž. přenesená",J143,0)</f>
        <v>0</v>
      </c>
      <c r="BI143" s="150">
        <f>IF(N143="nulová",J143,0)</f>
        <v>0</v>
      </c>
      <c r="BJ143" s="17" t="s">
        <v>88</v>
      </c>
      <c r="BK143" s="150">
        <f>ROUND(I143*H143,2)</f>
        <v>0</v>
      </c>
      <c r="BL143" s="17" t="s">
        <v>120</v>
      </c>
      <c r="BM143" s="149" t="s">
        <v>355</v>
      </c>
    </row>
    <row r="144" spans="2:65" s="1" customFormat="1" x14ac:dyDescent="0.2">
      <c r="B144" s="33"/>
      <c r="D144" s="151" t="s">
        <v>316</v>
      </c>
      <c r="F144" s="152" t="s">
        <v>10689</v>
      </c>
      <c r="I144" s="153"/>
      <c r="L144" s="33"/>
      <c r="M144" s="154"/>
      <c r="T144" s="57"/>
      <c r="AT144" s="17" t="s">
        <v>316</v>
      </c>
      <c r="AU144" s="17" t="s">
        <v>88</v>
      </c>
    </row>
    <row r="145" spans="2:65" s="1" customFormat="1" ht="16.5" customHeight="1" x14ac:dyDescent="0.2">
      <c r="B145" s="137"/>
      <c r="C145" s="138" t="s">
        <v>357</v>
      </c>
      <c r="D145" s="138" t="s">
        <v>311</v>
      </c>
      <c r="E145" s="139" t="s">
        <v>348</v>
      </c>
      <c r="F145" s="140" t="s">
        <v>10690</v>
      </c>
      <c r="G145" s="141" t="s">
        <v>419</v>
      </c>
      <c r="H145" s="142">
        <v>16.8</v>
      </c>
      <c r="I145" s="143"/>
      <c r="J145" s="144">
        <f>ROUND(I145*H145,2)</f>
        <v>0</v>
      </c>
      <c r="K145" s="140" t="s">
        <v>366</v>
      </c>
      <c r="L145" s="33"/>
      <c r="M145" s="145" t="s">
        <v>1</v>
      </c>
      <c r="N145" s="146" t="s">
        <v>46</v>
      </c>
      <c r="P145" s="147">
        <f>O145*H145</f>
        <v>0</v>
      </c>
      <c r="Q145" s="147">
        <v>0</v>
      </c>
      <c r="R145" s="147">
        <f>Q145*H145</f>
        <v>0</v>
      </c>
      <c r="S145" s="147">
        <v>0</v>
      </c>
      <c r="T145" s="148">
        <f>S145*H145</f>
        <v>0</v>
      </c>
      <c r="AR145" s="149" t="s">
        <v>120</v>
      </c>
      <c r="AT145" s="149" t="s">
        <v>311</v>
      </c>
      <c r="AU145" s="149" t="s">
        <v>88</v>
      </c>
      <c r="AY145" s="17" t="s">
        <v>309</v>
      </c>
      <c r="BE145" s="150">
        <f>IF(N145="základní",J145,0)</f>
        <v>0</v>
      </c>
      <c r="BF145" s="150">
        <f>IF(N145="snížená",J145,0)</f>
        <v>0</v>
      </c>
      <c r="BG145" s="150">
        <f>IF(N145="zákl. přenesená",J145,0)</f>
        <v>0</v>
      </c>
      <c r="BH145" s="150">
        <f>IF(N145="sníž. přenesená",J145,0)</f>
        <v>0</v>
      </c>
      <c r="BI145" s="150">
        <f>IF(N145="nulová",J145,0)</f>
        <v>0</v>
      </c>
      <c r="BJ145" s="17" t="s">
        <v>88</v>
      </c>
      <c r="BK145" s="150">
        <f>ROUND(I145*H145,2)</f>
        <v>0</v>
      </c>
      <c r="BL145" s="17" t="s">
        <v>120</v>
      </c>
      <c r="BM145" s="149" t="s">
        <v>361</v>
      </c>
    </row>
    <row r="146" spans="2:65" s="11" customFormat="1" ht="25.9" customHeight="1" x14ac:dyDescent="0.2">
      <c r="B146" s="125"/>
      <c r="D146" s="126" t="s">
        <v>80</v>
      </c>
      <c r="E146" s="127" t="s">
        <v>7028</v>
      </c>
      <c r="F146" s="127" t="s">
        <v>4298</v>
      </c>
      <c r="I146" s="128"/>
      <c r="J146" s="129">
        <f>BK146</f>
        <v>0</v>
      </c>
      <c r="L146" s="125"/>
      <c r="M146" s="130"/>
      <c r="P146" s="131">
        <f>SUM(P147:P148)</f>
        <v>0</v>
      </c>
      <c r="R146" s="131">
        <f>SUM(R147:R148)</f>
        <v>0</v>
      </c>
      <c r="T146" s="132">
        <f>SUM(T147:T148)</f>
        <v>0</v>
      </c>
      <c r="AR146" s="126" t="s">
        <v>88</v>
      </c>
      <c r="AT146" s="133" t="s">
        <v>80</v>
      </c>
      <c r="AU146" s="133" t="s">
        <v>81</v>
      </c>
      <c r="AY146" s="126" t="s">
        <v>309</v>
      </c>
      <c r="BK146" s="134">
        <f>SUM(BK147:BK148)</f>
        <v>0</v>
      </c>
    </row>
    <row r="147" spans="2:65" s="1" customFormat="1" ht="16.5" customHeight="1" x14ac:dyDescent="0.2">
      <c r="B147" s="137"/>
      <c r="C147" s="138" t="s">
        <v>8</v>
      </c>
      <c r="D147" s="138" t="s">
        <v>311</v>
      </c>
      <c r="E147" s="139" t="s">
        <v>334</v>
      </c>
      <c r="F147" s="140" t="s">
        <v>10691</v>
      </c>
      <c r="G147" s="141" t="s">
        <v>2702</v>
      </c>
      <c r="H147" s="142">
        <v>6</v>
      </c>
      <c r="I147" s="143"/>
      <c r="J147" s="144">
        <f>ROUND(I147*H147,2)</f>
        <v>0</v>
      </c>
      <c r="K147" s="140" t="s">
        <v>366</v>
      </c>
      <c r="L147" s="33"/>
      <c r="M147" s="145" t="s">
        <v>1</v>
      </c>
      <c r="N147" s="146" t="s">
        <v>46</v>
      </c>
      <c r="P147" s="147">
        <f>O147*H147</f>
        <v>0</v>
      </c>
      <c r="Q147" s="147">
        <v>0</v>
      </c>
      <c r="R147" s="147">
        <f>Q147*H147</f>
        <v>0</v>
      </c>
      <c r="S147" s="147">
        <v>0</v>
      </c>
      <c r="T147" s="148">
        <f>S147*H147</f>
        <v>0</v>
      </c>
      <c r="AR147" s="149" t="s">
        <v>120</v>
      </c>
      <c r="AT147" s="149" t="s">
        <v>311</v>
      </c>
      <c r="AU147" s="149" t="s">
        <v>88</v>
      </c>
      <c r="AY147" s="17" t="s">
        <v>309</v>
      </c>
      <c r="BE147" s="150">
        <f>IF(N147="základní",J147,0)</f>
        <v>0</v>
      </c>
      <c r="BF147" s="150">
        <f>IF(N147="snížená",J147,0)</f>
        <v>0</v>
      </c>
      <c r="BG147" s="150">
        <f>IF(N147="zákl. přenesená",J147,0)</f>
        <v>0</v>
      </c>
      <c r="BH147" s="150">
        <f>IF(N147="sníž. přenesená",J147,0)</f>
        <v>0</v>
      </c>
      <c r="BI147" s="150">
        <f>IF(N147="nulová",J147,0)</f>
        <v>0</v>
      </c>
      <c r="BJ147" s="17" t="s">
        <v>88</v>
      </c>
      <c r="BK147" s="150">
        <f>ROUND(I147*H147,2)</f>
        <v>0</v>
      </c>
      <c r="BL147" s="17" t="s">
        <v>120</v>
      </c>
      <c r="BM147" s="149" t="s">
        <v>367</v>
      </c>
    </row>
    <row r="148" spans="2:65" s="1" customFormat="1" ht="16.5" customHeight="1" x14ac:dyDescent="0.2">
      <c r="B148" s="137"/>
      <c r="C148" s="138" t="s">
        <v>368</v>
      </c>
      <c r="D148" s="138" t="s">
        <v>311</v>
      </c>
      <c r="E148" s="139" t="s">
        <v>357</v>
      </c>
      <c r="F148" s="140" t="s">
        <v>10692</v>
      </c>
      <c r="G148" s="141" t="s">
        <v>617</v>
      </c>
      <c r="H148" s="142">
        <v>15</v>
      </c>
      <c r="I148" s="143"/>
      <c r="J148" s="144">
        <f>ROUND(I148*H148,2)</f>
        <v>0</v>
      </c>
      <c r="K148" s="140" t="s">
        <v>366</v>
      </c>
      <c r="L148" s="33"/>
      <c r="M148" s="171" t="s">
        <v>1</v>
      </c>
      <c r="N148" s="172" t="s">
        <v>46</v>
      </c>
      <c r="O148" s="173"/>
      <c r="P148" s="174">
        <f>O148*H148</f>
        <v>0</v>
      </c>
      <c r="Q148" s="174">
        <v>0</v>
      </c>
      <c r="R148" s="174">
        <f>Q148*H148</f>
        <v>0</v>
      </c>
      <c r="S148" s="174">
        <v>0</v>
      </c>
      <c r="T148" s="175">
        <f>S148*H148</f>
        <v>0</v>
      </c>
      <c r="AR148" s="149" t="s">
        <v>120</v>
      </c>
      <c r="AT148" s="149" t="s">
        <v>311</v>
      </c>
      <c r="AU148" s="149" t="s">
        <v>88</v>
      </c>
      <c r="AY148" s="17" t="s">
        <v>309</v>
      </c>
      <c r="BE148" s="150">
        <f>IF(N148="základní",J148,0)</f>
        <v>0</v>
      </c>
      <c r="BF148" s="150">
        <f>IF(N148="snížená",J148,0)</f>
        <v>0</v>
      </c>
      <c r="BG148" s="150">
        <f>IF(N148="zákl. přenesená",J148,0)</f>
        <v>0</v>
      </c>
      <c r="BH148" s="150">
        <f>IF(N148="sníž. přenesená",J148,0)</f>
        <v>0</v>
      </c>
      <c r="BI148" s="150">
        <f>IF(N148="nulová",J148,0)</f>
        <v>0</v>
      </c>
      <c r="BJ148" s="17" t="s">
        <v>88</v>
      </c>
      <c r="BK148" s="150">
        <f>ROUND(I148*H148,2)</f>
        <v>0</v>
      </c>
      <c r="BL148" s="17" t="s">
        <v>120</v>
      </c>
      <c r="BM148" s="149" t="s">
        <v>371</v>
      </c>
    </row>
    <row r="149" spans="2:65" s="1" customFormat="1" ht="6.95" customHeight="1" x14ac:dyDescent="0.2">
      <c r="B149" s="45"/>
      <c r="C149" s="46"/>
      <c r="D149" s="46"/>
      <c r="E149" s="46"/>
      <c r="F149" s="46"/>
      <c r="G149" s="46"/>
      <c r="H149" s="46"/>
      <c r="I149" s="46"/>
      <c r="J149" s="46"/>
      <c r="K149" s="46"/>
      <c r="L149" s="33"/>
    </row>
  </sheetData>
  <autoFilter ref="C123:K148" xr:uid="{00000000-0009-0000-0000-00002F000000}"/>
  <mergeCells count="12">
    <mergeCell ref="E116:H116"/>
    <mergeCell ref="L2:V2"/>
    <mergeCell ref="E85:H85"/>
    <mergeCell ref="E87:H87"/>
    <mergeCell ref="E89:H89"/>
    <mergeCell ref="E112:H112"/>
    <mergeCell ref="E114:H114"/>
    <mergeCell ref="E7:H7"/>
    <mergeCell ref="E9:H9"/>
    <mergeCell ref="E11:H11"/>
    <mergeCell ref="E20:H20"/>
    <mergeCell ref="E29:H29"/>
  </mergeCells>
  <hyperlinks>
    <hyperlink ref="F127" r:id="rId1" xr:uid="{00000000-0004-0000-2F00-000000000000}"/>
    <hyperlink ref="F134" r:id="rId2" xr:uid="{00000000-0004-0000-2F00-000001000000}"/>
    <hyperlink ref="F136" r:id="rId3" xr:uid="{00000000-0004-0000-2F00-000002000000}"/>
    <hyperlink ref="F138" r:id="rId4" xr:uid="{00000000-0004-0000-2F00-000003000000}"/>
    <hyperlink ref="F140" r:id="rId5" xr:uid="{00000000-0004-0000-2F00-000004000000}"/>
    <hyperlink ref="F142" r:id="rId6" xr:uid="{00000000-0004-0000-2F00-000005000000}"/>
    <hyperlink ref="F144" r:id="rId7" xr:uid="{00000000-0004-0000-2F00-000006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8"/>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B2:BM152"/>
  <sheetViews>
    <sheetView showGridLines="0" workbookViewId="0"/>
  </sheetViews>
  <sheetFormatPr defaultRowHeight="11.2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233" t="s">
        <v>5</v>
      </c>
      <c r="M2" s="234"/>
      <c r="N2" s="234"/>
      <c r="O2" s="234"/>
      <c r="P2" s="234"/>
      <c r="Q2" s="234"/>
      <c r="R2" s="234"/>
      <c r="S2" s="234"/>
      <c r="T2" s="234"/>
      <c r="U2" s="234"/>
      <c r="V2" s="234"/>
      <c r="AT2" s="17" t="s">
        <v>262</v>
      </c>
    </row>
    <row r="3" spans="2:46" ht="6.95" customHeight="1" x14ac:dyDescent="0.2">
      <c r="B3" s="18"/>
      <c r="C3" s="19"/>
      <c r="D3" s="19"/>
      <c r="E3" s="19"/>
      <c r="F3" s="19"/>
      <c r="G3" s="19"/>
      <c r="H3" s="19"/>
      <c r="I3" s="19"/>
      <c r="J3" s="19"/>
      <c r="K3" s="19"/>
      <c r="L3" s="20"/>
      <c r="AT3" s="17" t="s">
        <v>90</v>
      </c>
    </row>
    <row r="4" spans="2:46" ht="24.95" customHeight="1" x14ac:dyDescent="0.2">
      <c r="B4" s="20"/>
      <c r="D4" s="21" t="s">
        <v>275</v>
      </c>
      <c r="L4" s="20"/>
      <c r="M4" s="94" t="s">
        <v>10</v>
      </c>
      <c r="AT4" s="17" t="s">
        <v>3</v>
      </c>
    </row>
    <row r="5" spans="2:46" ht="6.95" customHeight="1" x14ac:dyDescent="0.2">
      <c r="B5" s="20"/>
      <c r="L5" s="20"/>
    </row>
    <row r="6" spans="2:46" ht="12" customHeight="1" x14ac:dyDescent="0.2">
      <c r="B6" s="20"/>
      <c r="D6" s="27" t="s">
        <v>16</v>
      </c>
      <c r="L6" s="20"/>
    </row>
    <row r="7" spans="2:46" ht="16.5" customHeight="1" x14ac:dyDescent="0.2">
      <c r="B7" s="20"/>
      <c r="E7" s="254" t="str">
        <f>'Rekapitulace stavby'!K6</f>
        <v>OBLASTNÍ NEMOCNICE JIČÍN PAVILON PSYCHIATRIE</v>
      </c>
      <c r="F7" s="255"/>
      <c r="G7" s="255"/>
      <c r="H7" s="255"/>
      <c r="L7" s="20"/>
    </row>
    <row r="8" spans="2:46" ht="12" customHeight="1" x14ac:dyDescent="0.2">
      <c r="B8" s="20"/>
      <c r="D8" s="27" t="s">
        <v>276</v>
      </c>
      <c r="L8" s="20"/>
    </row>
    <row r="9" spans="2:46" s="1" customFormat="1" ht="16.5" customHeight="1" x14ac:dyDescent="0.2">
      <c r="B9" s="33"/>
      <c r="E9" s="254" t="s">
        <v>10634</v>
      </c>
      <c r="F9" s="253"/>
      <c r="G9" s="253"/>
      <c r="H9" s="253"/>
      <c r="L9" s="33"/>
    </row>
    <row r="10" spans="2:46" s="1" customFormat="1" ht="12" customHeight="1" x14ac:dyDescent="0.2">
      <c r="B10" s="33"/>
      <c r="D10" s="27" t="s">
        <v>278</v>
      </c>
      <c r="L10" s="33"/>
    </row>
    <row r="11" spans="2:46" s="1" customFormat="1" ht="16.5" customHeight="1" x14ac:dyDescent="0.2">
      <c r="B11" s="33"/>
      <c r="E11" s="220" t="s">
        <v>10693</v>
      </c>
      <c r="F11" s="253"/>
      <c r="G11" s="253"/>
      <c r="H11" s="253"/>
      <c r="L11" s="33"/>
    </row>
    <row r="12" spans="2:46" s="1" customFormat="1" x14ac:dyDescent="0.2">
      <c r="B12" s="33"/>
      <c r="L12" s="33"/>
    </row>
    <row r="13" spans="2:46" s="1" customFormat="1" ht="12" customHeight="1" x14ac:dyDescent="0.2">
      <c r="B13" s="33"/>
      <c r="D13" s="27" t="s">
        <v>18</v>
      </c>
      <c r="F13" s="25" t="s">
        <v>1</v>
      </c>
      <c r="I13" s="27" t="s">
        <v>20</v>
      </c>
      <c r="J13" s="25" t="s">
        <v>1</v>
      </c>
      <c r="L13" s="33"/>
    </row>
    <row r="14" spans="2:46" s="1" customFormat="1" ht="12" customHeight="1" x14ac:dyDescent="0.2">
      <c r="B14" s="33"/>
      <c r="D14" s="27" t="s">
        <v>22</v>
      </c>
      <c r="F14" s="25" t="s">
        <v>23</v>
      </c>
      <c r="I14" s="27" t="s">
        <v>24</v>
      </c>
      <c r="J14" s="53">
        <f>'Rekapitulace stavby'!AN8</f>
        <v>45961</v>
      </c>
      <c r="L14" s="33"/>
    </row>
    <row r="15" spans="2:46" s="1" customFormat="1" ht="10.9" customHeight="1" x14ac:dyDescent="0.2">
      <c r="B15" s="33"/>
      <c r="L15" s="33"/>
    </row>
    <row r="16" spans="2:46" s="1" customFormat="1" ht="12" customHeight="1" x14ac:dyDescent="0.2">
      <c r="B16" s="33"/>
      <c r="D16" s="27" t="s">
        <v>29</v>
      </c>
      <c r="I16" s="27" t="s">
        <v>30</v>
      </c>
      <c r="J16" s="25" t="str">
        <f>IF('Rekapitulace stavby'!AN10="","",'Rekapitulace stavby'!AN10)</f>
        <v/>
      </c>
      <c r="L16" s="33"/>
    </row>
    <row r="17" spans="2:12" s="1" customFormat="1" ht="18" customHeight="1" x14ac:dyDescent="0.2">
      <c r="B17" s="33"/>
      <c r="E17" s="25" t="str">
        <f>IF('Rekapitulace stavby'!E11="","",'Rekapitulace stavby'!E11)</f>
        <v>KRÁLOVÉHRADECKÝ KRAJ</v>
      </c>
      <c r="I17" s="27" t="s">
        <v>32</v>
      </c>
      <c r="J17" s="25" t="str">
        <f>IF('Rekapitulace stavby'!AN11="","",'Rekapitulace stavby'!AN11)</f>
        <v/>
      </c>
      <c r="L17" s="33"/>
    </row>
    <row r="18" spans="2:12" s="1" customFormat="1" ht="6.95" customHeight="1" x14ac:dyDescent="0.2">
      <c r="B18" s="33"/>
      <c r="L18" s="33"/>
    </row>
    <row r="19" spans="2:12" s="1" customFormat="1" ht="12" customHeight="1" x14ac:dyDescent="0.2">
      <c r="B19" s="33"/>
      <c r="D19" s="27" t="s">
        <v>33</v>
      </c>
      <c r="I19" s="27" t="s">
        <v>30</v>
      </c>
      <c r="J19" s="28" t="str">
        <f>'Rekapitulace stavby'!AN13</f>
        <v>Vyplň údaj</v>
      </c>
      <c r="L19" s="33"/>
    </row>
    <row r="20" spans="2:12" s="1" customFormat="1" ht="18" customHeight="1" x14ac:dyDescent="0.2">
      <c r="B20" s="33"/>
      <c r="E20" s="256" t="str">
        <f>'Rekapitulace stavby'!E14</f>
        <v>Vyplň údaj</v>
      </c>
      <c r="F20" s="242"/>
      <c r="G20" s="242"/>
      <c r="H20" s="242"/>
      <c r="I20" s="27" t="s">
        <v>32</v>
      </c>
      <c r="J20" s="28" t="str">
        <f>'Rekapitulace stavby'!AN14</f>
        <v>Vyplň údaj</v>
      </c>
      <c r="L20" s="33"/>
    </row>
    <row r="21" spans="2:12" s="1" customFormat="1" ht="6.95" customHeight="1" x14ac:dyDescent="0.2">
      <c r="B21" s="33"/>
      <c r="L21" s="33"/>
    </row>
    <row r="22" spans="2:12" s="1" customFormat="1" ht="12" customHeight="1" x14ac:dyDescent="0.2">
      <c r="B22" s="33"/>
      <c r="D22" s="27" t="s">
        <v>35</v>
      </c>
      <c r="I22" s="27" t="s">
        <v>30</v>
      </c>
      <c r="J22" s="25" t="str">
        <f>IF('Rekapitulace stavby'!AN16="","",'Rekapitulace stavby'!AN16)</f>
        <v/>
      </c>
      <c r="L22" s="33"/>
    </row>
    <row r="23" spans="2:12" s="1" customFormat="1" ht="18" customHeight="1" x14ac:dyDescent="0.2">
      <c r="B23" s="33"/>
      <c r="E23" s="25" t="str">
        <f>IF('Rekapitulace stavby'!E17="","",'Rekapitulace stavby'!E17)</f>
        <v>KANIA a.s.</v>
      </c>
      <c r="I23" s="27" t="s">
        <v>32</v>
      </c>
      <c r="J23" s="25" t="str">
        <f>IF('Rekapitulace stavby'!AN17="","",'Rekapitulace stavby'!AN17)</f>
        <v/>
      </c>
      <c r="L23" s="33"/>
    </row>
    <row r="24" spans="2:12" s="1" customFormat="1" ht="6.95" customHeight="1" x14ac:dyDescent="0.2">
      <c r="B24" s="33"/>
      <c r="L24" s="33"/>
    </row>
    <row r="25" spans="2:12" s="1" customFormat="1" ht="12" customHeight="1" x14ac:dyDescent="0.2">
      <c r="B25" s="33"/>
      <c r="D25" s="27" t="s">
        <v>38</v>
      </c>
      <c r="I25" s="27" t="s">
        <v>30</v>
      </c>
      <c r="J25" s="25" t="str">
        <f>IF('Rekapitulace stavby'!AN19="","",'Rekapitulace stavby'!AN19)</f>
        <v/>
      </c>
      <c r="L25" s="33"/>
    </row>
    <row r="26" spans="2:12" s="1" customFormat="1" ht="18" customHeight="1" x14ac:dyDescent="0.2">
      <c r="B26" s="33"/>
      <c r="E26" s="25" t="str">
        <f>IF('Rekapitulace stavby'!E20="","",'Rekapitulace stavby'!E20)</f>
        <v xml:space="preserve"> </v>
      </c>
      <c r="I26" s="27" t="s">
        <v>32</v>
      </c>
      <c r="J26" s="25" t="str">
        <f>IF('Rekapitulace stavby'!AN20="","",'Rekapitulace stavby'!AN20)</f>
        <v/>
      </c>
      <c r="L26" s="33"/>
    </row>
    <row r="27" spans="2:12" s="1" customFormat="1" ht="6.95" customHeight="1" x14ac:dyDescent="0.2">
      <c r="B27" s="33"/>
      <c r="L27" s="33"/>
    </row>
    <row r="28" spans="2:12" s="1" customFormat="1" ht="12" customHeight="1" x14ac:dyDescent="0.2">
      <c r="B28" s="33"/>
      <c r="D28" s="27" t="s">
        <v>39</v>
      </c>
      <c r="L28" s="33"/>
    </row>
    <row r="29" spans="2:12" s="7" customFormat="1" ht="286.5" customHeight="1" x14ac:dyDescent="0.2">
      <c r="B29" s="95"/>
      <c r="E29" s="246" t="s">
        <v>10658</v>
      </c>
      <c r="F29" s="246"/>
      <c r="G29" s="246"/>
      <c r="H29" s="246"/>
      <c r="L29" s="95"/>
    </row>
    <row r="30" spans="2:12" s="1" customFormat="1" ht="6.95" customHeight="1" x14ac:dyDescent="0.2">
      <c r="B30" s="33"/>
      <c r="L30" s="33"/>
    </row>
    <row r="31" spans="2:12" s="1" customFormat="1" ht="6.95" customHeight="1" x14ac:dyDescent="0.2">
      <c r="B31" s="33"/>
      <c r="D31" s="54"/>
      <c r="E31" s="54"/>
      <c r="F31" s="54"/>
      <c r="G31" s="54"/>
      <c r="H31" s="54"/>
      <c r="I31" s="54"/>
      <c r="J31" s="54"/>
      <c r="K31" s="54"/>
      <c r="L31" s="33"/>
    </row>
    <row r="32" spans="2:12" s="1" customFormat="1" ht="25.35" customHeight="1" x14ac:dyDescent="0.2">
      <c r="B32" s="33"/>
      <c r="D32" s="96" t="s">
        <v>41</v>
      </c>
      <c r="J32" s="67">
        <f>ROUND(J122, 2)</f>
        <v>0</v>
      </c>
      <c r="L32" s="33"/>
    </row>
    <row r="33" spans="2:12" s="1" customFormat="1" ht="6.95" customHeight="1" x14ac:dyDescent="0.2">
      <c r="B33" s="33"/>
      <c r="D33" s="54"/>
      <c r="E33" s="54"/>
      <c r="F33" s="54"/>
      <c r="G33" s="54"/>
      <c r="H33" s="54"/>
      <c r="I33" s="54"/>
      <c r="J33" s="54"/>
      <c r="K33" s="54"/>
      <c r="L33" s="33"/>
    </row>
    <row r="34" spans="2:12" s="1" customFormat="1" ht="14.45" customHeight="1" x14ac:dyDescent="0.2">
      <c r="B34" s="33"/>
      <c r="F34" s="36" t="s">
        <v>43</v>
      </c>
      <c r="I34" s="36" t="s">
        <v>42</v>
      </c>
      <c r="J34" s="36" t="s">
        <v>44</v>
      </c>
      <c r="L34" s="33"/>
    </row>
    <row r="35" spans="2:12" s="1" customFormat="1" ht="14.45" customHeight="1" x14ac:dyDescent="0.2">
      <c r="B35" s="33"/>
      <c r="D35" s="56" t="s">
        <v>45</v>
      </c>
      <c r="E35" s="27" t="s">
        <v>46</v>
      </c>
      <c r="F35" s="87">
        <f>ROUND((SUM(BE122:BE151)),  2)</f>
        <v>0</v>
      </c>
      <c r="I35" s="97">
        <v>0.21</v>
      </c>
      <c r="J35" s="87">
        <f>ROUND(((SUM(BE122:BE151))*I35),  2)</f>
        <v>0</v>
      </c>
      <c r="L35" s="33"/>
    </row>
    <row r="36" spans="2:12" s="1" customFormat="1" ht="14.45" customHeight="1" x14ac:dyDescent="0.2">
      <c r="B36" s="33"/>
      <c r="E36" s="27" t="s">
        <v>47</v>
      </c>
      <c r="F36" s="87">
        <f>ROUND((SUM(BF122:BF151)),  2)</f>
        <v>0</v>
      </c>
      <c r="I36" s="97">
        <v>0.12</v>
      </c>
      <c r="J36" s="87">
        <f>ROUND(((SUM(BF122:BF151))*I36),  2)</f>
        <v>0</v>
      </c>
      <c r="L36" s="33"/>
    </row>
    <row r="37" spans="2:12" s="1" customFormat="1" ht="14.45" hidden="1" customHeight="1" x14ac:dyDescent="0.2">
      <c r="B37" s="33"/>
      <c r="E37" s="27" t="s">
        <v>48</v>
      </c>
      <c r="F37" s="87">
        <f>ROUND((SUM(BG122:BG151)),  2)</f>
        <v>0</v>
      </c>
      <c r="I37" s="97">
        <v>0.21</v>
      </c>
      <c r="J37" s="87">
        <f>0</f>
        <v>0</v>
      </c>
      <c r="L37" s="33"/>
    </row>
    <row r="38" spans="2:12" s="1" customFormat="1" ht="14.45" hidden="1" customHeight="1" x14ac:dyDescent="0.2">
      <c r="B38" s="33"/>
      <c r="E38" s="27" t="s">
        <v>49</v>
      </c>
      <c r="F38" s="87">
        <f>ROUND((SUM(BH122:BH151)),  2)</f>
        <v>0</v>
      </c>
      <c r="I38" s="97">
        <v>0.12</v>
      </c>
      <c r="J38" s="87">
        <f>0</f>
        <v>0</v>
      </c>
      <c r="L38" s="33"/>
    </row>
    <row r="39" spans="2:12" s="1" customFormat="1" ht="14.45" hidden="1" customHeight="1" x14ac:dyDescent="0.2">
      <c r="B39" s="33"/>
      <c r="E39" s="27" t="s">
        <v>50</v>
      </c>
      <c r="F39" s="87">
        <f>ROUND((SUM(BI122:BI151)),  2)</f>
        <v>0</v>
      </c>
      <c r="I39" s="97">
        <v>0</v>
      </c>
      <c r="J39" s="87">
        <f>0</f>
        <v>0</v>
      </c>
      <c r="L39" s="33"/>
    </row>
    <row r="40" spans="2:12" s="1" customFormat="1" ht="6.95" customHeight="1" x14ac:dyDescent="0.2">
      <c r="B40" s="33"/>
      <c r="L40" s="33"/>
    </row>
    <row r="41" spans="2:12" s="1" customFormat="1" ht="25.35" customHeight="1" x14ac:dyDescent="0.2">
      <c r="B41" s="33"/>
      <c r="C41" s="98"/>
      <c r="D41" s="99" t="s">
        <v>51</v>
      </c>
      <c r="E41" s="58"/>
      <c r="F41" s="58"/>
      <c r="G41" s="100" t="s">
        <v>52</v>
      </c>
      <c r="H41" s="101" t="s">
        <v>53</v>
      </c>
      <c r="I41" s="58"/>
      <c r="J41" s="102">
        <f>SUM(J32:J39)</f>
        <v>0</v>
      </c>
      <c r="K41" s="103"/>
      <c r="L41" s="33"/>
    </row>
    <row r="42" spans="2:12" s="1" customFormat="1" ht="14.45" customHeight="1" x14ac:dyDescent="0.2">
      <c r="B42" s="33"/>
      <c r="L42" s="33"/>
    </row>
    <row r="43" spans="2:12" ht="14.45" customHeight="1" x14ac:dyDescent="0.2">
      <c r="B43" s="20"/>
      <c r="L43" s="20"/>
    </row>
    <row r="44" spans="2:12" ht="14.45" customHeight="1" x14ac:dyDescent="0.2">
      <c r="B44" s="20"/>
      <c r="L44" s="20"/>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33"/>
      <c r="D50" s="42" t="s">
        <v>54</v>
      </c>
      <c r="E50" s="43"/>
      <c r="F50" s="43"/>
      <c r="G50" s="42" t="s">
        <v>55</v>
      </c>
      <c r="H50" s="43"/>
      <c r="I50" s="43"/>
      <c r="J50" s="43"/>
      <c r="K50" s="43"/>
      <c r="L50" s="33"/>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2.75" x14ac:dyDescent="0.2">
      <c r="B61" s="33"/>
      <c r="D61" s="44" t="s">
        <v>56</v>
      </c>
      <c r="E61" s="35"/>
      <c r="F61" s="104" t="s">
        <v>57</v>
      </c>
      <c r="G61" s="44" t="s">
        <v>56</v>
      </c>
      <c r="H61" s="35"/>
      <c r="I61" s="35"/>
      <c r="J61" s="105" t="s">
        <v>57</v>
      </c>
      <c r="K61" s="35"/>
      <c r="L61" s="33"/>
    </row>
    <row r="62" spans="2:12" x14ac:dyDescent="0.2">
      <c r="B62" s="20"/>
      <c r="L62" s="20"/>
    </row>
    <row r="63" spans="2:12" x14ac:dyDescent="0.2">
      <c r="B63" s="20"/>
      <c r="L63" s="20"/>
    </row>
    <row r="64" spans="2:12" x14ac:dyDescent="0.2">
      <c r="B64" s="20"/>
      <c r="L64" s="20"/>
    </row>
    <row r="65" spans="2:12" s="1" customFormat="1" ht="12.75" x14ac:dyDescent="0.2">
      <c r="B65" s="33"/>
      <c r="D65" s="42" t="s">
        <v>58</v>
      </c>
      <c r="E65" s="43"/>
      <c r="F65" s="43"/>
      <c r="G65" s="42" t="s">
        <v>59</v>
      </c>
      <c r="H65" s="43"/>
      <c r="I65" s="43"/>
      <c r="J65" s="43"/>
      <c r="K65" s="43"/>
      <c r="L65" s="33"/>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2.75" x14ac:dyDescent="0.2">
      <c r="B76" s="33"/>
      <c r="D76" s="44" t="s">
        <v>56</v>
      </c>
      <c r="E76" s="35"/>
      <c r="F76" s="104" t="s">
        <v>57</v>
      </c>
      <c r="G76" s="44" t="s">
        <v>56</v>
      </c>
      <c r="H76" s="35"/>
      <c r="I76" s="35"/>
      <c r="J76" s="105" t="s">
        <v>57</v>
      </c>
      <c r="K76" s="35"/>
      <c r="L76" s="33"/>
    </row>
    <row r="77" spans="2:12" s="1" customFormat="1" ht="14.45" customHeight="1" x14ac:dyDescent="0.2">
      <c r="B77" s="45"/>
      <c r="C77" s="46"/>
      <c r="D77" s="46"/>
      <c r="E77" s="46"/>
      <c r="F77" s="46"/>
      <c r="G77" s="46"/>
      <c r="H77" s="46"/>
      <c r="I77" s="46"/>
      <c r="J77" s="46"/>
      <c r="K77" s="46"/>
      <c r="L77" s="33"/>
    </row>
    <row r="81" spans="2:12" s="1" customFormat="1" ht="6.95" customHeight="1" x14ac:dyDescent="0.2">
      <c r="B81" s="47"/>
      <c r="C81" s="48"/>
      <c r="D81" s="48"/>
      <c r="E81" s="48"/>
      <c r="F81" s="48"/>
      <c r="G81" s="48"/>
      <c r="H81" s="48"/>
      <c r="I81" s="48"/>
      <c r="J81" s="48"/>
      <c r="K81" s="48"/>
      <c r="L81" s="33"/>
    </row>
    <row r="82" spans="2:12" s="1" customFormat="1" ht="24.95" customHeight="1" x14ac:dyDescent="0.2">
      <c r="B82" s="33"/>
      <c r="C82" s="21" t="s">
        <v>280</v>
      </c>
      <c r="L82" s="33"/>
    </row>
    <row r="83" spans="2:12" s="1" customFormat="1" ht="6.95" customHeight="1" x14ac:dyDescent="0.2">
      <c r="B83" s="33"/>
      <c r="L83" s="33"/>
    </row>
    <row r="84" spans="2:12" s="1" customFormat="1" ht="12" customHeight="1" x14ac:dyDescent="0.2">
      <c r="B84" s="33"/>
      <c r="C84" s="27" t="s">
        <v>16</v>
      </c>
      <c r="L84" s="33"/>
    </row>
    <row r="85" spans="2:12" s="1" customFormat="1" ht="16.5" customHeight="1" x14ac:dyDescent="0.2">
      <c r="B85" s="33"/>
      <c r="E85" s="254" t="str">
        <f>E7</f>
        <v>OBLASTNÍ NEMOCNICE JIČÍN PAVILON PSYCHIATRIE</v>
      </c>
      <c r="F85" s="255"/>
      <c r="G85" s="255"/>
      <c r="H85" s="255"/>
      <c r="L85" s="33"/>
    </row>
    <row r="86" spans="2:12" ht="12" customHeight="1" x14ac:dyDescent="0.2">
      <c r="B86" s="20"/>
      <c r="C86" s="27" t="s">
        <v>276</v>
      </c>
      <c r="L86" s="20"/>
    </row>
    <row r="87" spans="2:12" s="1" customFormat="1" ht="16.5" customHeight="1" x14ac:dyDescent="0.2">
      <c r="B87" s="33"/>
      <c r="E87" s="254" t="s">
        <v>10634</v>
      </c>
      <c r="F87" s="253"/>
      <c r="G87" s="253"/>
      <c r="H87" s="253"/>
      <c r="L87" s="33"/>
    </row>
    <row r="88" spans="2:12" s="1" customFormat="1" ht="12" customHeight="1" x14ac:dyDescent="0.2">
      <c r="B88" s="33"/>
      <c r="C88" s="27" t="s">
        <v>278</v>
      </c>
      <c r="L88" s="33"/>
    </row>
    <row r="89" spans="2:12" s="1" customFormat="1" ht="16.5" customHeight="1" x14ac:dyDescent="0.2">
      <c r="B89" s="33"/>
      <c r="E89" s="220" t="str">
        <f>E11</f>
        <v>IO 06c - SP - Silnoproudé systémy</v>
      </c>
      <c r="F89" s="253"/>
      <c r="G89" s="253"/>
      <c r="H89" s="253"/>
      <c r="L89" s="33"/>
    </row>
    <row r="90" spans="2:12" s="1" customFormat="1" ht="6.95" customHeight="1" x14ac:dyDescent="0.2">
      <c r="B90" s="33"/>
      <c r="L90" s="33"/>
    </row>
    <row r="91" spans="2:12" s="1" customFormat="1" ht="12" customHeight="1" x14ac:dyDescent="0.2">
      <c r="B91" s="33"/>
      <c r="C91" s="27" t="s">
        <v>22</v>
      </c>
      <c r="F91" s="25" t="str">
        <f>F14</f>
        <v xml:space="preserve"> </v>
      </c>
      <c r="I91" s="27" t="s">
        <v>24</v>
      </c>
      <c r="J91" s="53">
        <f>IF(J14="","",J14)</f>
        <v>45961</v>
      </c>
      <c r="L91" s="33"/>
    </row>
    <row r="92" spans="2:12" s="1" customFormat="1" ht="6.95" customHeight="1" x14ac:dyDescent="0.2">
      <c r="B92" s="33"/>
      <c r="L92" s="33"/>
    </row>
    <row r="93" spans="2:12" s="1" customFormat="1" ht="15.2" customHeight="1" x14ac:dyDescent="0.2">
      <c r="B93" s="33"/>
      <c r="C93" s="27" t="s">
        <v>29</v>
      </c>
      <c r="F93" s="25" t="str">
        <f>E17</f>
        <v>KRÁLOVÉHRADECKÝ KRAJ</v>
      </c>
      <c r="I93" s="27" t="s">
        <v>35</v>
      </c>
      <c r="J93" s="31" t="str">
        <f>E23</f>
        <v>KANIA a.s.</v>
      </c>
      <c r="L93" s="33"/>
    </row>
    <row r="94" spans="2:12" s="1" customFormat="1" ht="15.2" customHeight="1" x14ac:dyDescent="0.2">
      <c r="B94" s="33"/>
      <c r="C94" s="27" t="s">
        <v>33</v>
      </c>
      <c r="F94" s="25" t="str">
        <f>IF(E20="","",E20)</f>
        <v>Vyplň údaj</v>
      </c>
      <c r="I94" s="27" t="s">
        <v>38</v>
      </c>
      <c r="J94" s="31" t="str">
        <f>E26</f>
        <v xml:space="preserve"> </v>
      </c>
      <c r="L94" s="33"/>
    </row>
    <row r="95" spans="2:12" s="1" customFormat="1" ht="10.35" customHeight="1" x14ac:dyDescent="0.2">
      <c r="B95" s="33"/>
      <c r="L95" s="33"/>
    </row>
    <row r="96" spans="2:12" s="1" customFormat="1" ht="29.25" customHeight="1" x14ac:dyDescent="0.2">
      <c r="B96" s="33"/>
      <c r="C96" s="106" t="s">
        <v>281</v>
      </c>
      <c r="D96" s="98"/>
      <c r="E96" s="98"/>
      <c r="F96" s="98"/>
      <c r="G96" s="98"/>
      <c r="H96" s="98"/>
      <c r="I96" s="98"/>
      <c r="J96" s="107" t="s">
        <v>282</v>
      </c>
      <c r="K96" s="98"/>
      <c r="L96" s="33"/>
    </row>
    <row r="97" spans="2:47" s="1" customFormat="1" ht="10.35" customHeight="1" x14ac:dyDescent="0.2">
      <c r="B97" s="33"/>
      <c r="L97" s="33"/>
    </row>
    <row r="98" spans="2:47" s="1" customFormat="1" ht="22.9" customHeight="1" x14ac:dyDescent="0.2">
      <c r="B98" s="33"/>
      <c r="C98" s="108" t="s">
        <v>283</v>
      </c>
      <c r="J98" s="67">
        <f>J122</f>
        <v>0</v>
      </c>
      <c r="L98" s="33"/>
      <c r="AU98" s="17" t="s">
        <v>284</v>
      </c>
    </row>
    <row r="99" spans="2:47" s="8" customFormat="1" ht="24.95" customHeight="1" x14ac:dyDescent="0.2">
      <c r="B99" s="109"/>
      <c r="D99" s="110" t="s">
        <v>10694</v>
      </c>
      <c r="E99" s="111"/>
      <c r="F99" s="111"/>
      <c r="G99" s="111"/>
      <c r="H99" s="111"/>
      <c r="I99" s="111"/>
      <c r="J99" s="112">
        <f>J123</f>
        <v>0</v>
      </c>
      <c r="L99" s="109"/>
    </row>
    <row r="100" spans="2:47" s="8" customFormat="1" ht="24.95" customHeight="1" x14ac:dyDescent="0.2">
      <c r="B100" s="109"/>
      <c r="D100" s="110" t="s">
        <v>10695</v>
      </c>
      <c r="E100" s="111"/>
      <c r="F100" s="111"/>
      <c r="G100" s="111"/>
      <c r="H100" s="111"/>
      <c r="I100" s="111"/>
      <c r="J100" s="112">
        <f>J150</f>
        <v>0</v>
      </c>
      <c r="L100" s="109"/>
    </row>
    <row r="101" spans="2:47" s="1" customFormat="1" ht="21.75" customHeight="1" x14ac:dyDescent="0.2">
      <c r="B101" s="33"/>
      <c r="L101" s="33"/>
    </row>
    <row r="102" spans="2:47" s="1" customFormat="1" ht="6.95" customHeight="1" x14ac:dyDescent="0.2">
      <c r="B102" s="45"/>
      <c r="C102" s="46"/>
      <c r="D102" s="46"/>
      <c r="E102" s="46"/>
      <c r="F102" s="46"/>
      <c r="G102" s="46"/>
      <c r="H102" s="46"/>
      <c r="I102" s="46"/>
      <c r="J102" s="46"/>
      <c r="K102" s="46"/>
      <c r="L102" s="33"/>
    </row>
    <row r="106" spans="2:47" s="1" customFormat="1" ht="6.95" customHeight="1" x14ac:dyDescent="0.2">
      <c r="B106" s="47"/>
      <c r="C106" s="48"/>
      <c r="D106" s="48"/>
      <c r="E106" s="48"/>
      <c r="F106" s="48"/>
      <c r="G106" s="48"/>
      <c r="H106" s="48"/>
      <c r="I106" s="48"/>
      <c r="J106" s="48"/>
      <c r="K106" s="48"/>
      <c r="L106" s="33"/>
    </row>
    <row r="107" spans="2:47" s="1" customFormat="1" ht="24.95" customHeight="1" x14ac:dyDescent="0.2">
      <c r="B107" s="33"/>
      <c r="C107" s="21" t="s">
        <v>294</v>
      </c>
      <c r="L107" s="33"/>
    </row>
    <row r="108" spans="2:47" s="1" customFormat="1" ht="6.95" customHeight="1" x14ac:dyDescent="0.2">
      <c r="B108" s="33"/>
      <c r="L108" s="33"/>
    </row>
    <row r="109" spans="2:47" s="1" customFormat="1" ht="12" customHeight="1" x14ac:dyDescent="0.2">
      <c r="B109" s="33"/>
      <c r="C109" s="27" t="s">
        <v>16</v>
      </c>
      <c r="L109" s="33"/>
    </row>
    <row r="110" spans="2:47" s="1" customFormat="1" ht="16.5" customHeight="1" x14ac:dyDescent="0.2">
      <c r="B110" s="33"/>
      <c r="E110" s="254" t="str">
        <f>E7</f>
        <v>OBLASTNÍ NEMOCNICE JIČÍN PAVILON PSYCHIATRIE</v>
      </c>
      <c r="F110" s="255"/>
      <c r="G110" s="255"/>
      <c r="H110" s="255"/>
      <c r="L110" s="33"/>
    </row>
    <row r="111" spans="2:47" ht="12" customHeight="1" x14ac:dyDescent="0.2">
      <c r="B111" s="20"/>
      <c r="C111" s="27" t="s">
        <v>276</v>
      </c>
      <c r="L111" s="20"/>
    </row>
    <row r="112" spans="2:47" s="1" customFormat="1" ht="16.5" customHeight="1" x14ac:dyDescent="0.2">
      <c r="B112" s="33"/>
      <c r="E112" s="254" t="s">
        <v>10634</v>
      </c>
      <c r="F112" s="253"/>
      <c r="G112" s="253"/>
      <c r="H112" s="253"/>
      <c r="L112" s="33"/>
    </row>
    <row r="113" spans="2:65" s="1" customFormat="1" ht="12" customHeight="1" x14ac:dyDescent="0.2">
      <c r="B113" s="33"/>
      <c r="C113" s="27" t="s">
        <v>278</v>
      </c>
      <c r="L113" s="33"/>
    </row>
    <row r="114" spans="2:65" s="1" customFormat="1" ht="16.5" customHeight="1" x14ac:dyDescent="0.2">
      <c r="B114" s="33"/>
      <c r="E114" s="220" t="str">
        <f>E11</f>
        <v>IO 06c - SP - Silnoproudé systémy</v>
      </c>
      <c r="F114" s="253"/>
      <c r="G114" s="253"/>
      <c r="H114" s="253"/>
      <c r="L114" s="33"/>
    </row>
    <row r="115" spans="2:65" s="1" customFormat="1" ht="6.95" customHeight="1" x14ac:dyDescent="0.2">
      <c r="B115" s="33"/>
      <c r="L115" s="33"/>
    </row>
    <row r="116" spans="2:65" s="1" customFormat="1" ht="12" customHeight="1" x14ac:dyDescent="0.2">
      <c r="B116" s="33"/>
      <c r="C116" s="27" t="s">
        <v>22</v>
      </c>
      <c r="F116" s="25" t="str">
        <f>F14</f>
        <v xml:space="preserve"> </v>
      </c>
      <c r="I116" s="27" t="s">
        <v>24</v>
      </c>
      <c r="J116" s="53">
        <f>IF(J14="","",J14)</f>
        <v>45961</v>
      </c>
      <c r="L116" s="33"/>
    </row>
    <row r="117" spans="2:65" s="1" customFormat="1" ht="6.95" customHeight="1" x14ac:dyDescent="0.2">
      <c r="B117" s="33"/>
      <c r="L117" s="33"/>
    </row>
    <row r="118" spans="2:65" s="1" customFormat="1" ht="15.2" customHeight="1" x14ac:dyDescent="0.2">
      <c r="B118" s="33"/>
      <c r="C118" s="27" t="s">
        <v>29</v>
      </c>
      <c r="F118" s="25" t="str">
        <f>E17</f>
        <v>KRÁLOVÉHRADECKÝ KRAJ</v>
      </c>
      <c r="I118" s="27" t="s">
        <v>35</v>
      </c>
      <c r="J118" s="31" t="str">
        <f>E23</f>
        <v>KANIA a.s.</v>
      </c>
      <c r="L118" s="33"/>
    </row>
    <row r="119" spans="2:65" s="1" customFormat="1" ht="15.2" customHeight="1" x14ac:dyDescent="0.2">
      <c r="B119" s="33"/>
      <c r="C119" s="27" t="s">
        <v>33</v>
      </c>
      <c r="F119" s="25" t="str">
        <f>IF(E20="","",E20)</f>
        <v>Vyplň údaj</v>
      </c>
      <c r="I119" s="27" t="s">
        <v>38</v>
      </c>
      <c r="J119" s="31" t="str">
        <f>E26</f>
        <v xml:space="preserve"> </v>
      </c>
      <c r="L119" s="33"/>
    </row>
    <row r="120" spans="2:65" s="1" customFormat="1" ht="10.35" customHeight="1" x14ac:dyDescent="0.2">
      <c r="B120" s="33"/>
      <c r="L120" s="33"/>
    </row>
    <row r="121" spans="2:65" s="10" customFormat="1" ht="29.25" customHeight="1" x14ac:dyDescent="0.2">
      <c r="B121" s="117"/>
      <c r="C121" s="118" t="s">
        <v>295</v>
      </c>
      <c r="D121" s="119" t="s">
        <v>66</v>
      </c>
      <c r="E121" s="119" t="s">
        <v>62</v>
      </c>
      <c r="F121" s="119" t="s">
        <v>63</v>
      </c>
      <c r="G121" s="119" t="s">
        <v>296</v>
      </c>
      <c r="H121" s="119" t="s">
        <v>297</v>
      </c>
      <c r="I121" s="119" t="s">
        <v>298</v>
      </c>
      <c r="J121" s="119" t="s">
        <v>282</v>
      </c>
      <c r="K121" s="120" t="s">
        <v>299</v>
      </c>
      <c r="L121" s="117"/>
      <c r="M121" s="60" t="s">
        <v>1</v>
      </c>
      <c r="N121" s="61" t="s">
        <v>45</v>
      </c>
      <c r="O121" s="61" t="s">
        <v>300</v>
      </c>
      <c r="P121" s="61" t="s">
        <v>301</v>
      </c>
      <c r="Q121" s="61" t="s">
        <v>302</v>
      </c>
      <c r="R121" s="61" t="s">
        <v>303</v>
      </c>
      <c r="S121" s="61" t="s">
        <v>304</v>
      </c>
      <c r="T121" s="62" t="s">
        <v>305</v>
      </c>
    </row>
    <row r="122" spans="2:65" s="1" customFormat="1" ht="22.9" customHeight="1" x14ac:dyDescent="0.25">
      <c r="B122" s="33"/>
      <c r="C122" s="65" t="s">
        <v>306</v>
      </c>
      <c r="J122" s="121">
        <f>BK122</f>
        <v>0</v>
      </c>
      <c r="L122" s="33"/>
      <c r="M122" s="63"/>
      <c r="N122" s="54"/>
      <c r="O122" s="54"/>
      <c r="P122" s="122">
        <f>P123+P150</f>
        <v>0</v>
      </c>
      <c r="Q122" s="54"/>
      <c r="R122" s="122">
        <f>R123+R150</f>
        <v>0</v>
      </c>
      <c r="S122" s="54"/>
      <c r="T122" s="123">
        <f>T123+T150</f>
        <v>0</v>
      </c>
      <c r="AT122" s="17" t="s">
        <v>80</v>
      </c>
      <c r="AU122" s="17" t="s">
        <v>284</v>
      </c>
      <c r="BK122" s="124">
        <f>BK123+BK150</f>
        <v>0</v>
      </c>
    </row>
    <row r="123" spans="2:65" s="11" customFormat="1" ht="25.9" customHeight="1" x14ac:dyDescent="0.2">
      <c r="B123" s="125"/>
      <c r="D123" s="126" t="s">
        <v>80</v>
      </c>
      <c r="E123" s="127" t="s">
        <v>534</v>
      </c>
      <c r="F123" s="127" t="s">
        <v>10696</v>
      </c>
      <c r="I123" s="128"/>
      <c r="J123" s="129">
        <f>BK123</f>
        <v>0</v>
      </c>
      <c r="L123" s="125"/>
      <c r="M123" s="130"/>
      <c r="P123" s="131">
        <f>SUM(P124:P149)</f>
        <v>0</v>
      </c>
      <c r="R123" s="131">
        <f>SUM(R124:R149)</f>
        <v>0</v>
      </c>
      <c r="T123" s="132">
        <f>SUM(T124:T149)</f>
        <v>0</v>
      </c>
      <c r="AR123" s="126" t="s">
        <v>88</v>
      </c>
      <c r="AT123" s="133" t="s">
        <v>80</v>
      </c>
      <c r="AU123" s="133" t="s">
        <v>81</v>
      </c>
      <c r="AY123" s="126" t="s">
        <v>309</v>
      </c>
      <c r="BK123" s="134">
        <f>SUM(BK124:BK149)</f>
        <v>0</v>
      </c>
    </row>
    <row r="124" spans="2:65" s="1" customFormat="1" ht="21.75" customHeight="1" x14ac:dyDescent="0.2">
      <c r="B124" s="137"/>
      <c r="C124" s="138" t="s">
        <v>88</v>
      </c>
      <c r="D124" s="138" t="s">
        <v>311</v>
      </c>
      <c r="E124" s="139" t="s">
        <v>88</v>
      </c>
      <c r="F124" s="140" t="s">
        <v>10697</v>
      </c>
      <c r="G124" s="141" t="s">
        <v>365</v>
      </c>
      <c r="H124" s="142">
        <v>1</v>
      </c>
      <c r="I124" s="143"/>
      <c r="J124" s="144">
        <f>ROUND(I124*H124,2)</f>
        <v>0</v>
      </c>
      <c r="K124" s="140" t="s">
        <v>397</v>
      </c>
      <c r="L124" s="33"/>
      <c r="M124" s="145" t="s">
        <v>1</v>
      </c>
      <c r="N124" s="146" t="s">
        <v>46</v>
      </c>
      <c r="P124" s="147">
        <f>O124*H124</f>
        <v>0</v>
      </c>
      <c r="Q124" s="147">
        <v>0</v>
      </c>
      <c r="R124" s="147">
        <f>Q124*H124</f>
        <v>0</v>
      </c>
      <c r="S124" s="147">
        <v>0</v>
      </c>
      <c r="T124" s="148">
        <f>S124*H124</f>
        <v>0</v>
      </c>
      <c r="AR124" s="149" t="s">
        <v>120</v>
      </c>
      <c r="AT124" s="149" t="s">
        <v>311</v>
      </c>
      <c r="AU124" s="149" t="s">
        <v>88</v>
      </c>
      <c r="AY124" s="17" t="s">
        <v>309</v>
      </c>
      <c r="BE124" s="150">
        <f>IF(N124="základní",J124,0)</f>
        <v>0</v>
      </c>
      <c r="BF124" s="150">
        <f>IF(N124="snížená",J124,0)</f>
        <v>0</v>
      </c>
      <c r="BG124" s="150">
        <f>IF(N124="zákl. přenesená",J124,0)</f>
        <v>0</v>
      </c>
      <c r="BH124" s="150">
        <f>IF(N124="sníž. přenesená",J124,0)</f>
        <v>0</v>
      </c>
      <c r="BI124" s="150">
        <f>IF(N124="nulová",J124,0)</f>
        <v>0</v>
      </c>
      <c r="BJ124" s="17" t="s">
        <v>88</v>
      </c>
      <c r="BK124" s="150">
        <f>ROUND(I124*H124,2)</f>
        <v>0</v>
      </c>
      <c r="BL124" s="17" t="s">
        <v>120</v>
      </c>
      <c r="BM124" s="149" t="s">
        <v>90</v>
      </c>
    </row>
    <row r="125" spans="2:65" s="1" customFormat="1" ht="16.5" customHeight="1" x14ac:dyDescent="0.2">
      <c r="B125" s="137"/>
      <c r="C125" s="138" t="s">
        <v>90</v>
      </c>
      <c r="D125" s="138" t="s">
        <v>311</v>
      </c>
      <c r="E125" s="139" t="s">
        <v>10698</v>
      </c>
      <c r="F125" s="140" t="s">
        <v>10699</v>
      </c>
      <c r="G125" s="141" t="s">
        <v>419</v>
      </c>
      <c r="H125" s="142">
        <v>25.3</v>
      </c>
      <c r="I125" s="143"/>
      <c r="J125" s="144">
        <f>ROUND(I125*H125,2)</f>
        <v>0</v>
      </c>
      <c r="K125" s="140" t="s">
        <v>315</v>
      </c>
      <c r="L125" s="33"/>
      <c r="M125" s="145" t="s">
        <v>1</v>
      </c>
      <c r="N125" s="146" t="s">
        <v>46</v>
      </c>
      <c r="P125" s="147">
        <f>O125*H125</f>
        <v>0</v>
      </c>
      <c r="Q125" s="147">
        <v>0</v>
      </c>
      <c r="R125" s="147">
        <f>Q125*H125</f>
        <v>0</v>
      </c>
      <c r="S125" s="147">
        <v>0</v>
      </c>
      <c r="T125" s="148">
        <f>S125*H125</f>
        <v>0</v>
      </c>
      <c r="AR125" s="149" t="s">
        <v>120</v>
      </c>
      <c r="AT125" s="149" t="s">
        <v>311</v>
      </c>
      <c r="AU125" s="149" t="s">
        <v>88</v>
      </c>
      <c r="AY125" s="17" t="s">
        <v>309</v>
      </c>
      <c r="BE125" s="150">
        <f>IF(N125="základní",J125,0)</f>
        <v>0</v>
      </c>
      <c r="BF125" s="150">
        <f>IF(N125="snížená",J125,0)</f>
        <v>0</v>
      </c>
      <c r="BG125" s="150">
        <f>IF(N125="zákl. přenesená",J125,0)</f>
        <v>0</v>
      </c>
      <c r="BH125" s="150">
        <f>IF(N125="sníž. přenesená",J125,0)</f>
        <v>0</v>
      </c>
      <c r="BI125" s="150">
        <f>IF(N125="nulová",J125,0)</f>
        <v>0</v>
      </c>
      <c r="BJ125" s="17" t="s">
        <v>88</v>
      </c>
      <c r="BK125" s="150">
        <f>ROUND(I125*H125,2)</f>
        <v>0</v>
      </c>
      <c r="BL125" s="17" t="s">
        <v>120</v>
      </c>
      <c r="BM125" s="149" t="s">
        <v>120</v>
      </c>
    </row>
    <row r="126" spans="2:65" s="1" customFormat="1" x14ac:dyDescent="0.2">
      <c r="B126" s="33"/>
      <c r="D126" s="151" t="s">
        <v>316</v>
      </c>
      <c r="F126" s="152" t="s">
        <v>10700</v>
      </c>
      <c r="I126" s="153"/>
      <c r="L126" s="33"/>
      <c r="M126" s="154"/>
      <c r="T126" s="57"/>
      <c r="AT126" s="17" t="s">
        <v>316</v>
      </c>
      <c r="AU126" s="17" t="s">
        <v>88</v>
      </c>
    </row>
    <row r="127" spans="2:65" s="1" customFormat="1" ht="16.5" customHeight="1" x14ac:dyDescent="0.2">
      <c r="B127" s="137"/>
      <c r="C127" s="138" t="s">
        <v>101</v>
      </c>
      <c r="D127" s="138" t="s">
        <v>311</v>
      </c>
      <c r="E127" s="139" t="s">
        <v>707</v>
      </c>
      <c r="F127" s="140" t="s">
        <v>708</v>
      </c>
      <c r="G127" s="141" t="s">
        <v>419</v>
      </c>
      <c r="H127" s="142">
        <v>18.8</v>
      </c>
      <c r="I127" s="143"/>
      <c r="J127" s="144">
        <f>ROUND(I127*H127,2)</f>
        <v>0</v>
      </c>
      <c r="K127" s="140" t="s">
        <v>315</v>
      </c>
      <c r="L127" s="33"/>
      <c r="M127" s="145" t="s">
        <v>1</v>
      </c>
      <c r="N127" s="146" t="s">
        <v>46</v>
      </c>
      <c r="P127" s="147">
        <f>O127*H127</f>
        <v>0</v>
      </c>
      <c r="Q127" s="147">
        <v>0</v>
      </c>
      <c r="R127" s="147">
        <f>Q127*H127</f>
        <v>0</v>
      </c>
      <c r="S127" s="147">
        <v>0</v>
      </c>
      <c r="T127" s="148">
        <f>S127*H127</f>
        <v>0</v>
      </c>
      <c r="AR127" s="149" t="s">
        <v>120</v>
      </c>
      <c r="AT127" s="149" t="s">
        <v>311</v>
      </c>
      <c r="AU127" s="149" t="s">
        <v>88</v>
      </c>
      <c r="AY127" s="17" t="s">
        <v>309</v>
      </c>
      <c r="BE127" s="150">
        <f>IF(N127="základní",J127,0)</f>
        <v>0</v>
      </c>
      <c r="BF127" s="150">
        <f>IF(N127="snížená",J127,0)</f>
        <v>0</v>
      </c>
      <c r="BG127" s="150">
        <f>IF(N127="zákl. přenesená",J127,0)</f>
        <v>0</v>
      </c>
      <c r="BH127" s="150">
        <f>IF(N127="sníž. přenesená",J127,0)</f>
        <v>0</v>
      </c>
      <c r="BI127" s="150">
        <f>IF(N127="nulová",J127,0)</f>
        <v>0</v>
      </c>
      <c r="BJ127" s="17" t="s">
        <v>88</v>
      </c>
      <c r="BK127" s="150">
        <f>ROUND(I127*H127,2)</f>
        <v>0</v>
      </c>
      <c r="BL127" s="17" t="s">
        <v>120</v>
      </c>
      <c r="BM127" s="149" t="s">
        <v>325</v>
      </c>
    </row>
    <row r="128" spans="2:65" s="1" customFormat="1" x14ac:dyDescent="0.2">
      <c r="B128" s="33"/>
      <c r="D128" s="151" t="s">
        <v>316</v>
      </c>
      <c r="F128" s="152" t="s">
        <v>10175</v>
      </c>
      <c r="I128" s="153"/>
      <c r="L128" s="33"/>
      <c r="M128" s="154"/>
      <c r="T128" s="57"/>
      <c r="AT128" s="17" t="s">
        <v>316</v>
      </c>
      <c r="AU128" s="17" t="s">
        <v>88</v>
      </c>
    </row>
    <row r="129" spans="2:65" s="1" customFormat="1" ht="21.75" customHeight="1" x14ac:dyDescent="0.2">
      <c r="B129" s="137"/>
      <c r="C129" s="138" t="s">
        <v>120</v>
      </c>
      <c r="D129" s="138" t="s">
        <v>311</v>
      </c>
      <c r="E129" s="139" t="s">
        <v>670</v>
      </c>
      <c r="F129" s="140" t="s">
        <v>671</v>
      </c>
      <c r="G129" s="141" t="s">
        <v>419</v>
      </c>
      <c r="H129" s="142">
        <v>6.5</v>
      </c>
      <c r="I129" s="143"/>
      <c r="J129" s="144">
        <f>ROUND(I129*H129,2)</f>
        <v>0</v>
      </c>
      <c r="K129" s="140" t="s">
        <v>315</v>
      </c>
      <c r="L129" s="33"/>
      <c r="M129" s="145" t="s">
        <v>1</v>
      </c>
      <c r="N129" s="146" t="s">
        <v>46</v>
      </c>
      <c r="P129" s="147">
        <f>O129*H129</f>
        <v>0</v>
      </c>
      <c r="Q129" s="147">
        <v>0</v>
      </c>
      <c r="R129" s="147">
        <f>Q129*H129</f>
        <v>0</v>
      </c>
      <c r="S129" s="147">
        <v>0</v>
      </c>
      <c r="T129" s="148">
        <f>S129*H129</f>
        <v>0</v>
      </c>
      <c r="AR129" s="149" t="s">
        <v>120</v>
      </c>
      <c r="AT129" s="149" t="s">
        <v>311</v>
      </c>
      <c r="AU129" s="149" t="s">
        <v>88</v>
      </c>
      <c r="AY129" s="17" t="s">
        <v>309</v>
      </c>
      <c r="BE129" s="150">
        <f>IF(N129="základní",J129,0)</f>
        <v>0</v>
      </c>
      <c r="BF129" s="150">
        <f>IF(N129="snížená",J129,0)</f>
        <v>0</v>
      </c>
      <c r="BG129" s="150">
        <f>IF(N129="zákl. přenesená",J129,0)</f>
        <v>0</v>
      </c>
      <c r="BH129" s="150">
        <f>IF(N129="sníž. přenesená",J129,0)</f>
        <v>0</v>
      </c>
      <c r="BI129" s="150">
        <f>IF(N129="nulová",J129,0)</f>
        <v>0</v>
      </c>
      <c r="BJ129" s="17" t="s">
        <v>88</v>
      </c>
      <c r="BK129" s="150">
        <f>ROUND(I129*H129,2)</f>
        <v>0</v>
      </c>
      <c r="BL129" s="17" t="s">
        <v>120</v>
      </c>
      <c r="BM129" s="149" t="s">
        <v>329</v>
      </c>
    </row>
    <row r="130" spans="2:65" s="1" customFormat="1" x14ac:dyDescent="0.2">
      <c r="B130" s="33"/>
      <c r="D130" s="151" t="s">
        <v>316</v>
      </c>
      <c r="F130" s="152" t="s">
        <v>10169</v>
      </c>
      <c r="I130" s="153"/>
      <c r="L130" s="33"/>
      <c r="M130" s="154"/>
      <c r="T130" s="57"/>
      <c r="AT130" s="17" t="s">
        <v>316</v>
      </c>
      <c r="AU130" s="17" t="s">
        <v>88</v>
      </c>
    </row>
    <row r="131" spans="2:65" s="1" customFormat="1" ht="24.2" customHeight="1" x14ac:dyDescent="0.2">
      <c r="B131" s="137"/>
      <c r="C131" s="138" t="s">
        <v>331</v>
      </c>
      <c r="D131" s="138" t="s">
        <v>311</v>
      </c>
      <c r="E131" s="139" t="s">
        <v>686</v>
      </c>
      <c r="F131" s="140" t="s">
        <v>687</v>
      </c>
      <c r="G131" s="141" t="s">
        <v>419</v>
      </c>
      <c r="H131" s="142">
        <v>65</v>
      </c>
      <c r="I131" s="143"/>
      <c r="J131" s="144">
        <f>ROUND(I131*H131,2)</f>
        <v>0</v>
      </c>
      <c r="K131" s="140" t="s">
        <v>315</v>
      </c>
      <c r="L131" s="33"/>
      <c r="M131" s="145" t="s">
        <v>1</v>
      </c>
      <c r="N131" s="146" t="s">
        <v>46</v>
      </c>
      <c r="P131" s="147">
        <f>O131*H131</f>
        <v>0</v>
      </c>
      <c r="Q131" s="147">
        <v>0</v>
      </c>
      <c r="R131" s="147">
        <f>Q131*H131</f>
        <v>0</v>
      </c>
      <c r="S131" s="147">
        <v>0</v>
      </c>
      <c r="T131" s="148">
        <f>S131*H131</f>
        <v>0</v>
      </c>
      <c r="AR131" s="149" t="s">
        <v>120</v>
      </c>
      <c r="AT131" s="149" t="s">
        <v>311</v>
      </c>
      <c r="AU131" s="149" t="s">
        <v>88</v>
      </c>
      <c r="AY131" s="17" t="s">
        <v>309</v>
      </c>
      <c r="BE131" s="150">
        <f>IF(N131="základní",J131,0)</f>
        <v>0</v>
      </c>
      <c r="BF131" s="150">
        <f>IF(N131="snížená",J131,0)</f>
        <v>0</v>
      </c>
      <c r="BG131" s="150">
        <f>IF(N131="zákl. přenesená",J131,0)</f>
        <v>0</v>
      </c>
      <c r="BH131" s="150">
        <f>IF(N131="sníž. přenesená",J131,0)</f>
        <v>0</v>
      </c>
      <c r="BI131" s="150">
        <f>IF(N131="nulová",J131,0)</f>
        <v>0</v>
      </c>
      <c r="BJ131" s="17" t="s">
        <v>88</v>
      </c>
      <c r="BK131" s="150">
        <f>ROUND(I131*H131,2)</f>
        <v>0</v>
      </c>
      <c r="BL131" s="17" t="s">
        <v>120</v>
      </c>
      <c r="BM131" s="149" t="s">
        <v>334</v>
      </c>
    </row>
    <row r="132" spans="2:65" s="1" customFormat="1" x14ac:dyDescent="0.2">
      <c r="B132" s="33"/>
      <c r="D132" s="151" t="s">
        <v>316</v>
      </c>
      <c r="F132" s="152" t="s">
        <v>10170</v>
      </c>
      <c r="I132" s="153"/>
      <c r="L132" s="33"/>
      <c r="M132" s="154"/>
      <c r="T132" s="57"/>
      <c r="AT132" s="17" t="s">
        <v>316</v>
      </c>
      <c r="AU132" s="17" t="s">
        <v>88</v>
      </c>
    </row>
    <row r="133" spans="2:65" s="1" customFormat="1" ht="16.5" customHeight="1" x14ac:dyDescent="0.2">
      <c r="B133" s="137"/>
      <c r="C133" s="138" t="s">
        <v>325</v>
      </c>
      <c r="D133" s="138" t="s">
        <v>311</v>
      </c>
      <c r="E133" s="139" t="s">
        <v>10172</v>
      </c>
      <c r="F133" s="140" t="s">
        <v>9977</v>
      </c>
      <c r="G133" s="141" t="s">
        <v>391</v>
      </c>
      <c r="H133" s="142">
        <v>11.7</v>
      </c>
      <c r="I133" s="143"/>
      <c r="J133" s="144">
        <f>ROUND(I133*H133,2)</f>
        <v>0</v>
      </c>
      <c r="K133" s="140" t="s">
        <v>315</v>
      </c>
      <c r="L133" s="33"/>
      <c r="M133" s="145" t="s">
        <v>1</v>
      </c>
      <c r="N133" s="146" t="s">
        <v>46</v>
      </c>
      <c r="P133" s="147">
        <f>O133*H133</f>
        <v>0</v>
      </c>
      <c r="Q133" s="147">
        <v>0</v>
      </c>
      <c r="R133" s="147">
        <f>Q133*H133</f>
        <v>0</v>
      </c>
      <c r="S133" s="147">
        <v>0</v>
      </c>
      <c r="T133" s="148">
        <f>S133*H133</f>
        <v>0</v>
      </c>
      <c r="AR133" s="149" t="s">
        <v>120</v>
      </c>
      <c r="AT133" s="149" t="s">
        <v>311</v>
      </c>
      <c r="AU133" s="149" t="s">
        <v>88</v>
      </c>
      <c r="AY133" s="17" t="s">
        <v>309</v>
      </c>
      <c r="BE133" s="150">
        <f>IF(N133="základní",J133,0)</f>
        <v>0</v>
      </c>
      <c r="BF133" s="150">
        <f>IF(N133="snížená",J133,0)</f>
        <v>0</v>
      </c>
      <c r="BG133" s="150">
        <f>IF(N133="zákl. přenesená",J133,0)</f>
        <v>0</v>
      </c>
      <c r="BH133" s="150">
        <f>IF(N133="sníž. přenesená",J133,0)</f>
        <v>0</v>
      </c>
      <c r="BI133" s="150">
        <f>IF(N133="nulová",J133,0)</f>
        <v>0</v>
      </c>
      <c r="BJ133" s="17" t="s">
        <v>88</v>
      </c>
      <c r="BK133" s="150">
        <f>ROUND(I133*H133,2)</f>
        <v>0</v>
      </c>
      <c r="BL133" s="17" t="s">
        <v>120</v>
      </c>
      <c r="BM133" s="149" t="s">
        <v>8</v>
      </c>
    </row>
    <row r="134" spans="2:65" s="1" customFormat="1" x14ac:dyDescent="0.2">
      <c r="B134" s="33"/>
      <c r="D134" s="151" t="s">
        <v>316</v>
      </c>
      <c r="F134" s="152" t="s">
        <v>10173</v>
      </c>
      <c r="I134" s="153"/>
      <c r="L134" s="33"/>
      <c r="M134" s="154"/>
      <c r="T134" s="57"/>
      <c r="AT134" s="17" t="s">
        <v>316</v>
      </c>
      <c r="AU134" s="17" t="s">
        <v>88</v>
      </c>
    </row>
    <row r="135" spans="2:65" s="1" customFormat="1" ht="16.5" customHeight="1" x14ac:dyDescent="0.2">
      <c r="B135" s="137"/>
      <c r="C135" s="138" t="s">
        <v>339</v>
      </c>
      <c r="D135" s="138" t="s">
        <v>311</v>
      </c>
      <c r="E135" s="139" t="s">
        <v>10701</v>
      </c>
      <c r="F135" s="140" t="s">
        <v>10702</v>
      </c>
      <c r="G135" s="141" t="s">
        <v>419</v>
      </c>
      <c r="H135" s="142">
        <v>2.15</v>
      </c>
      <c r="I135" s="143"/>
      <c r="J135" s="144">
        <f>ROUND(I135*H135,2)</f>
        <v>0</v>
      </c>
      <c r="K135" s="140" t="s">
        <v>315</v>
      </c>
      <c r="L135" s="33"/>
      <c r="M135" s="145" t="s">
        <v>1</v>
      </c>
      <c r="N135" s="146" t="s">
        <v>46</v>
      </c>
      <c r="P135" s="147">
        <f>O135*H135</f>
        <v>0</v>
      </c>
      <c r="Q135" s="147">
        <v>0</v>
      </c>
      <c r="R135" s="147">
        <f>Q135*H135</f>
        <v>0</v>
      </c>
      <c r="S135" s="147">
        <v>0</v>
      </c>
      <c r="T135" s="148">
        <f>S135*H135</f>
        <v>0</v>
      </c>
      <c r="AR135" s="149" t="s">
        <v>120</v>
      </c>
      <c r="AT135" s="149" t="s">
        <v>311</v>
      </c>
      <c r="AU135" s="149" t="s">
        <v>88</v>
      </c>
      <c r="AY135" s="17" t="s">
        <v>309</v>
      </c>
      <c r="BE135" s="150">
        <f>IF(N135="základní",J135,0)</f>
        <v>0</v>
      </c>
      <c r="BF135" s="150">
        <f>IF(N135="snížená",J135,0)</f>
        <v>0</v>
      </c>
      <c r="BG135" s="150">
        <f>IF(N135="zákl. přenesená",J135,0)</f>
        <v>0</v>
      </c>
      <c r="BH135" s="150">
        <f>IF(N135="sníž. přenesená",J135,0)</f>
        <v>0</v>
      </c>
      <c r="BI135" s="150">
        <f>IF(N135="nulová",J135,0)</f>
        <v>0</v>
      </c>
      <c r="BJ135" s="17" t="s">
        <v>88</v>
      </c>
      <c r="BK135" s="150">
        <f>ROUND(I135*H135,2)</f>
        <v>0</v>
      </c>
      <c r="BL135" s="17" t="s">
        <v>120</v>
      </c>
      <c r="BM135" s="149" t="s">
        <v>342</v>
      </c>
    </row>
    <row r="136" spans="2:65" s="1" customFormat="1" x14ac:dyDescent="0.2">
      <c r="B136" s="33"/>
      <c r="D136" s="151" t="s">
        <v>316</v>
      </c>
      <c r="F136" s="152" t="s">
        <v>10703</v>
      </c>
      <c r="I136" s="153"/>
      <c r="L136" s="33"/>
      <c r="M136" s="154"/>
      <c r="T136" s="57"/>
      <c r="AT136" s="17" t="s">
        <v>316</v>
      </c>
      <c r="AU136" s="17" t="s">
        <v>88</v>
      </c>
    </row>
    <row r="137" spans="2:65" s="1" customFormat="1" ht="16.5" customHeight="1" x14ac:dyDescent="0.2">
      <c r="B137" s="137"/>
      <c r="C137" s="138" t="s">
        <v>329</v>
      </c>
      <c r="D137" s="138" t="s">
        <v>311</v>
      </c>
      <c r="E137" s="139" t="s">
        <v>10704</v>
      </c>
      <c r="F137" s="140" t="s">
        <v>10705</v>
      </c>
      <c r="G137" s="141" t="s">
        <v>419</v>
      </c>
      <c r="H137" s="142">
        <v>1.075</v>
      </c>
      <c r="I137" s="143"/>
      <c r="J137" s="144">
        <f>ROUND(I137*H137,2)</f>
        <v>0</v>
      </c>
      <c r="K137" s="140" t="s">
        <v>315</v>
      </c>
      <c r="L137" s="33"/>
      <c r="M137" s="145" t="s">
        <v>1</v>
      </c>
      <c r="N137" s="146" t="s">
        <v>46</v>
      </c>
      <c r="P137" s="147">
        <f>O137*H137</f>
        <v>0</v>
      </c>
      <c r="Q137" s="147">
        <v>0</v>
      </c>
      <c r="R137" s="147">
        <f>Q137*H137</f>
        <v>0</v>
      </c>
      <c r="S137" s="147">
        <v>0</v>
      </c>
      <c r="T137" s="148">
        <f>S137*H137</f>
        <v>0</v>
      </c>
      <c r="AR137" s="149" t="s">
        <v>120</v>
      </c>
      <c r="AT137" s="149" t="s">
        <v>311</v>
      </c>
      <c r="AU137" s="149" t="s">
        <v>88</v>
      </c>
      <c r="AY137" s="17" t="s">
        <v>309</v>
      </c>
      <c r="BE137" s="150">
        <f>IF(N137="základní",J137,0)</f>
        <v>0</v>
      </c>
      <c r="BF137" s="150">
        <f>IF(N137="snížená",J137,0)</f>
        <v>0</v>
      </c>
      <c r="BG137" s="150">
        <f>IF(N137="zákl. přenesená",J137,0)</f>
        <v>0</v>
      </c>
      <c r="BH137" s="150">
        <f>IF(N137="sníž. přenesená",J137,0)</f>
        <v>0</v>
      </c>
      <c r="BI137" s="150">
        <f>IF(N137="nulová",J137,0)</f>
        <v>0</v>
      </c>
      <c r="BJ137" s="17" t="s">
        <v>88</v>
      </c>
      <c r="BK137" s="150">
        <f>ROUND(I137*H137,2)</f>
        <v>0</v>
      </c>
      <c r="BL137" s="17" t="s">
        <v>120</v>
      </c>
      <c r="BM137" s="149" t="s">
        <v>346</v>
      </c>
    </row>
    <row r="138" spans="2:65" s="1" customFormat="1" x14ac:dyDescent="0.2">
      <c r="B138" s="33"/>
      <c r="D138" s="151" t="s">
        <v>316</v>
      </c>
      <c r="F138" s="152" t="s">
        <v>10706</v>
      </c>
      <c r="I138" s="153"/>
      <c r="L138" s="33"/>
      <c r="M138" s="154"/>
      <c r="T138" s="57"/>
      <c r="AT138" s="17" t="s">
        <v>316</v>
      </c>
      <c r="AU138" s="17" t="s">
        <v>88</v>
      </c>
    </row>
    <row r="139" spans="2:65" s="1" customFormat="1" ht="16.5" customHeight="1" x14ac:dyDescent="0.2">
      <c r="B139" s="137"/>
      <c r="C139" s="138" t="s">
        <v>348</v>
      </c>
      <c r="D139" s="138" t="s">
        <v>311</v>
      </c>
      <c r="E139" s="139" t="s">
        <v>735</v>
      </c>
      <c r="F139" s="140" t="s">
        <v>736</v>
      </c>
      <c r="G139" s="141" t="s">
        <v>434</v>
      </c>
      <c r="H139" s="142">
        <v>18.8</v>
      </c>
      <c r="I139" s="143"/>
      <c r="J139" s="144">
        <f>ROUND(I139*H139,2)</f>
        <v>0</v>
      </c>
      <c r="K139" s="140" t="s">
        <v>315</v>
      </c>
      <c r="L139" s="33"/>
      <c r="M139" s="145" t="s">
        <v>1</v>
      </c>
      <c r="N139" s="146" t="s">
        <v>46</v>
      </c>
      <c r="P139" s="147">
        <f>O139*H139</f>
        <v>0</v>
      </c>
      <c r="Q139" s="147">
        <v>0</v>
      </c>
      <c r="R139" s="147">
        <f>Q139*H139</f>
        <v>0</v>
      </c>
      <c r="S139" s="147">
        <v>0</v>
      </c>
      <c r="T139" s="148">
        <f>S139*H139</f>
        <v>0</v>
      </c>
      <c r="AR139" s="149" t="s">
        <v>120</v>
      </c>
      <c r="AT139" s="149" t="s">
        <v>311</v>
      </c>
      <c r="AU139" s="149" t="s">
        <v>88</v>
      </c>
      <c r="AY139" s="17" t="s">
        <v>309</v>
      </c>
      <c r="BE139" s="150">
        <f>IF(N139="základní",J139,0)</f>
        <v>0</v>
      </c>
      <c r="BF139" s="150">
        <f>IF(N139="snížená",J139,0)</f>
        <v>0</v>
      </c>
      <c r="BG139" s="150">
        <f>IF(N139="zákl. přenesená",J139,0)</f>
        <v>0</v>
      </c>
      <c r="BH139" s="150">
        <f>IF(N139="sníž. přenesená",J139,0)</f>
        <v>0</v>
      </c>
      <c r="BI139" s="150">
        <f>IF(N139="nulová",J139,0)</f>
        <v>0</v>
      </c>
      <c r="BJ139" s="17" t="s">
        <v>88</v>
      </c>
      <c r="BK139" s="150">
        <f>ROUND(I139*H139,2)</f>
        <v>0</v>
      </c>
      <c r="BL139" s="17" t="s">
        <v>120</v>
      </c>
      <c r="BM139" s="149" t="s">
        <v>351</v>
      </c>
    </row>
    <row r="140" spans="2:65" s="1" customFormat="1" x14ac:dyDescent="0.2">
      <c r="B140" s="33"/>
      <c r="D140" s="151" t="s">
        <v>316</v>
      </c>
      <c r="F140" s="152" t="s">
        <v>10013</v>
      </c>
      <c r="I140" s="153"/>
      <c r="L140" s="33"/>
      <c r="M140" s="154"/>
      <c r="T140" s="57"/>
      <c r="AT140" s="17" t="s">
        <v>316</v>
      </c>
      <c r="AU140" s="17" t="s">
        <v>88</v>
      </c>
    </row>
    <row r="141" spans="2:65" s="1" customFormat="1" ht="16.5" customHeight="1" x14ac:dyDescent="0.2">
      <c r="B141" s="137"/>
      <c r="C141" s="138" t="s">
        <v>334</v>
      </c>
      <c r="D141" s="138" t="s">
        <v>311</v>
      </c>
      <c r="E141" s="139" t="s">
        <v>10707</v>
      </c>
      <c r="F141" s="140" t="s">
        <v>10708</v>
      </c>
      <c r="G141" s="141" t="s">
        <v>360</v>
      </c>
      <c r="H141" s="142">
        <v>22</v>
      </c>
      <c r="I141" s="143"/>
      <c r="J141" s="144">
        <f>ROUND(I141*H141,2)</f>
        <v>0</v>
      </c>
      <c r="K141" s="140" t="s">
        <v>315</v>
      </c>
      <c r="L141" s="33"/>
      <c r="M141" s="145" t="s">
        <v>1</v>
      </c>
      <c r="N141" s="146" t="s">
        <v>46</v>
      </c>
      <c r="P141" s="147">
        <f>O141*H141</f>
        <v>0</v>
      </c>
      <c r="Q141" s="147">
        <v>0</v>
      </c>
      <c r="R141" s="147">
        <f>Q141*H141</f>
        <v>0</v>
      </c>
      <c r="S141" s="147">
        <v>0</v>
      </c>
      <c r="T141" s="148">
        <f>S141*H141</f>
        <v>0</v>
      </c>
      <c r="AR141" s="149" t="s">
        <v>120</v>
      </c>
      <c r="AT141" s="149" t="s">
        <v>311</v>
      </c>
      <c r="AU141" s="149" t="s">
        <v>88</v>
      </c>
      <c r="AY141" s="17" t="s">
        <v>309</v>
      </c>
      <c r="BE141" s="150">
        <f>IF(N141="základní",J141,0)</f>
        <v>0</v>
      </c>
      <c r="BF141" s="150">
        <f>IF(N141="snížená",J141,0)</f>
        <v>0</v>
      </c>
      <c r="BG141" s="150">
        <f>IF(N141="zákl. přenesená",J141,0)</f>
        <v>0</v>
      </c>
      <c r="BH141" s="150">
        <f>IF(N141="sníž. přenesená",J141,0)</f>
        <v>0</v>
      </c>
      <c r="BI141" s="150">
        <f>IF(N141="nulová",J141,0)</f>
        <v>0</v>
      </c>
      <c r="BJ141" s="17" t="s">
        <v>88</v>
      </c>
      <c r="BK141" s="150">
        <f>ROUND(I141*H141,2)</f>
        <v>0</v>
      </c>
      <c r="BL141" s="17" t="s">
        <v>120</v>
      </c>
      <c r="BM141" s="149" t="s">
        <v>355</v>
      </c>
    </row>
    <row r="142" spans="2:65" s="1" customFormat="1" x14ac:dyDescent="0.2">
      <c r="B142" s="33"/>
      <c r="D142" s="151" t="s">
        <v>316</v>
      </c>
      <c r="F142" s="152" t="s">
        <v>10709</v>
      </c>
      <c r="I142" s="153"/>
      <c r="L142" s="33"/>
      <c r="M142" s="154"/>
      <c r="T142" s="57"/>
      <c r="AT142" s="17" t="s">
        <v>316</v>
      </c>
      <c r="AU142" s="17" t="s">
        <v>88</v>
      </c>
    </row>
    <row r="143" spans="2:65" s="1" customFormat="1" ht="16.5" customHeight="1" x14ac:dyDescent="0.2">
      <c r="B143" s="137"/>
      <c r="C143" s="138" t="s">
        <v>357</v>
      </c>
      <c r="D143" s="138" t="s">
        <v>311</v>
      </c>
      <c r="E143" s="139" t="s">
        <v>10710</v>
      </c>
      <c r="F143" s="140" t="s">
        <v>10711</v>
      </c>
      <c r="G143" s="141" t="s">
        <v>419</v>
      </c>
      <c r="H143" s="142">
        <v>25</v>
      </c>
      <c r="I143" s="143"/>
      <c r="J143" s="144">
        <f>ROUND(I143*H143,2)</f>
        <v>0</v>
      </c>
      <c r="K143" s="140" t="s">
        <v>315</v>
      </c>
      <c r="L143" s="33"/>
      <c r="M143" s="145" t="s">
        <v>1</v>
      </c>
      <c r="N143" s="146" t="s">
        <v>46</v>
      </c>
      <c r="P143" s="147">
        <f>O143*H143</f>
        <v>0</v>
      </c>
      <c r="Q143" s="147">
        <v>0</v>
      </c>
      <c r="R143" s="147">
        <f>Q143*H143</f>
        <v>0</v>
      </c>
      <c r="S143" s="147">
        <v>0</v>
      </c>
      <c r="T143" s="148">
        <f>S143*H143</f>
        <v>0</v>
      </c>
      <c r="AR143" s="149" t="s">
        <v>120</v>
      </c>
      <c r="AT143" s="149" t="s">
        <v>311</v>
      </c>
      <c r="AU143" s="149" t="s">
        <v>88</v>
      </c>
      <c r="AY143" s="17" t="s">
        <v>309</v>
      </c>
      <c r="BE143" s="150">
        <f>IF(N143="základní",J143,0)</f>
        <v>0</v>
      </c>
      <c r="BF143" s="150">
        <f>IF(N143="snížená",J143,0)</f>
        <v>0</v>
      </c>
      <c r="BG143" s="150">
        <f>IF(N143="zákl. přenesená",J143,0)</f>
        <v>0</v>
      </c>
      <c r="BH143" s="150">
        <f>IF(N143="sníž. přenesená",J143,0)</f>
        <v>0</v>
      </c>
      <c r="BI143" s="150">
        <f>IF(N143="nulová",J143,0)</f>
        <v>0</v>
      </c>
      <c r="BJ143" s="17" t="s">
        <v>88</v>
      </c>
      <c r="BK143" s="150">
        <f>ROUND(I143*H143,2)</f>
        <v>0</v>
      </c>
      <c r="BL143" s="17" t="s">
        <v>120</v>
      </c>
      <c r="BM143" s="149" t="s">
        <v>361</v>
      </c>
    </row>
    <row r="144" spans="2:65" s="1" customFormat="1" x14ac:dyDescent="0.2">
      <c r="B144" s="33"/>
      <c r="D144" s="151" t="s">
        <v>316</v>
      </c>
      <c r="F144" s="152" t="s">
        <v>10712</v>
      </c>
      <c r="I144" s="153"/>
      <c r="L144" s="33"/>
      <c r="M144" s="154"/>
      <c r="T144" s="57"/>
      <c r="AT144" s="17" t="s">
        <v>316</v>
      </c>
      <c r="AU144" s="17" t="s">
        <v>88</v>
      </c>
    </row>
    <row r="145" spans="2:65" s="1" customFormat="1" ht="16.5" customHeight="1" x14ac:dyDescent="0.2">
      <c r="B145" s="137"/>
      <c r="C145" s="138" t="s">
        <v>8</v>
      </c>
      <c r="D145" s="138" t="s">
        <v>311</v>
      </c>
      <c r="E145" s="139" t="s">
        <v>721</v>
      </c>
      <c r="F145" s="140" t="s">
        <v>722</v>
      </c>
      <c r="G145" s="141" t="s">
        <v>419</v>
      </c>
      <c r="H145" s="142">
        <v>3.3</v>
      </c>
      <c r="I145" s="143"/>
      <c r="J145" s="144">
        <f>ROUND(I145*H145,2)</f>
        <v>0</v>
      </c>
      <c r="K145" s="140" t="s">
        <v>315</v>
      </c>
      <c r="L145" s="33"/>
      <c r="M145" s="145" t="s">
        <v>1</v>
      </c>
      <c r="N145" s="146" t="s">
        <v>46</v>
      </c>
      <c r="P145" s="147">
        <f>O145*H145</f>
        <v>0</v>
      </c>
      <c r="Q145" s="147">
        <v>0</v>
      </c>
      <c r="R145" s="147">
        <f>Q145*H145</f>
        <v>0</v>
      </c>
      <c r="S145" s="147">
        <v>0</v>
      </c>
      <c r="T145" s="148">
        <f>S145*H145</f>
        <v>0</v>
      </c>
      <c r="AR145" s="149" t="s">
        <v>120</v>
      </c>
      <c r="AT145" s="149" t="s">
        <v>311</v>
      </c>
      <c r="AU145" s="149" t="s">
        <v>88</v>
      </c>
      <c r="AY145" s="17" t="s">
        <v>309</v>
      </c>
      <c r="BE145" s="150">
        <f>IF(N145="základní",J145,0)</f>
        <v>0</v>
      </c>
      <c r="BF145" s="150">
        <f>IF(N145="snížená",J145,0)</f>
        <v>0</v>
      </c>
      <c r="BG145" s="150">
        <f>IF(N145="zákl. přenesená",J145,0)</f>
        <v>0</v>
      </c>
      <c r="BH145" s="150">
        <f>IF(N145="sníž. přenesená",J145,0)</f>
        <v>0</v>
      </c>
      <c r="BI145" s="150">
        <f>IF(N145="nulová",J145,0)</f>
        <v>0</v>
      </c>
      <c r="BJ145" s="17" t="s">
        <v>88</v>
      </c>
      <c r="BK145" s="150">
        <f>ROUND(I145*H145,2)</f>
        <v>0</v>
      </c>
      <c r="BL145" s="17" t="s">
        <v>120</v>
      </c>
      <c r="BM145" s="149" t="s">
        <v>367</v>
      </c>
    </row>
    <row r="146" spans="2:65" s="1" customFormat="1" x14ac:dyDescent="0.2">
      <c r="B146" s="33"/>
      <c r="D146" s="151" t="s">
        <v>316</v>
      </c>
      <c r="F146" s="152" t="s">
        <v>10005</v>
      </c>
      <c r="I146" s="153"/>
      <c r="L146" s="33"/>
      <c r="M146" s="154"/>
      <c r="T146" s="57"/>
      <c r="AT146" s="17" t="s">
        <v>316</v>
      </c>
      <c r="AU146" s="17" t="s">
        <v>88</v>
      </c>
    </row>
    <row r="147" spans="2:65" s="1" customFormat="1" ht="16.5" customHeight="1" x14ac:dyDescent="0.2">
      <c r="B147" s="137"/>
      <c r="C147" s="138" t="s">
        <v>368</v>
      </c>
      <c r="D147" s="138" t="s">
        <v>311</v>
      </c>
      <c r="E147" s="139" t="s">
        <v>10713</v>
      </c>
      <c r="F147" s="140" t="s">
        <v>10714</v>
      </c>
      <c r="G147" s="141" t="s">
        <v>360</v>
      </c>
      <c r="H147" s="142">
        <v>12.8</v>
      </c>
      <c r="I147" s="143"/>
      <c r="J147" s="144">
        <f>ROUND(I147*H147,2)</f>
        <v>0</v>
      </c>
      <c r="K147" s="140" t="s">
        <v>315</v>
      </c>
      <c r="L147" s="33"/>
      <c r="M147" s="145" t="s">
        <v>1</v>
      </c>
      <c r="N147" s="146" t="s">
        <v>46</v>
      </c>
      <c r="P147" s="147">
        <f>O147*H147</f>
        <v>0</v>
      </c>
      <c r="Q147" s="147">
        <v>0</v>
      </c>
      <c r="R147" s="147">
        <f>Q147*H147</f>
        <v>0</v>
      </c>
      <c r="S147" s="147">
        <v>0</v>
      </c>
      <c r="T147" s="148">
        <f>S147*H147</f>
        <v>0</v>
      </c>
      <c r="AR147" s="149" t="s">
        <v>120</v>
      </c>
      <c r="AT147" s="149" t="s">
        <v>311</v>
      </c>
      <c r="AU147" s="149" t="s">
        <v>88</v>
      </c>
      <c r="AY147" s="17" t="s">
        <v>309</v>
      </c>
      <c r="BE147" s="150">
        <f>IF(N147="základní",J147,0)</f>
        <v>0</v>
      </c>
      <c r="BF147" s="150">
        <f>IF(N147="snížená",J147,0)</f>
        <v>0</v>
      </c>
      <c r="BG147" s="150">
        <f>IF(N147="zákl. přenesená",J147,0)</f>
        <v>0</v>
      </c>
      <c r="BH147" s="150">
        <f>IF(N147="sníž. přenesená",J147,0)</f>
        <v>0</v>
      </c>
      <c r="BI147" s="150">
        <f>IF(N147="nulová",J147,0)</f>
        <v>0</v>
      </c>
      <c r="BJ147" s="17" t="s">
        <v>88</v>
      </c>
      <c r="BK147" s="150">
        <f>ROUND(I147*H147,2)</f>
        <v>0</v>
      </c>
      <c r="BL147" s="17" t="s">
        <v>120</v>
      </c>
      <c r="BM147" s="149" t="s">
        <v>371</v>
      </c>
    </row>
    <row r="148" spans="2:65" s="1" customFormat="1" x14ac:dyDescent="0.2">
      <c r="B148" s="33"/>
      <c r="D148" s="151" t="s">
        <v>316</v>
      </c>
      <c r="F148" s="152" t="s">
        <v>10715</v>
      </c>
      <c r="I148" s="153"/>
      <c r="L148" s="33"/>
      <c r="M148" s="154"/>
      <c r="T148" s="57"/>
      <c r="AT148" s="17" t="s">
        <v>316</v>
      </c>
      <c r="AU148" s="17" t="s">
        <v>88</v>
      </c>
    </row>
    <row r="149" spans="2:65" s="1" customFormat="1" ht="16.5" customHeight="1" x14ac:dyDescent="0.2">
      <c r="B149" s="137"/>
      <c r="C149" s="138" t="s">
        <v>342</v>
      </c>
      <c r="D149" s="138" t="s">
        <v>311</v>
      </c>
      <c r="E149" s="139" t="s">
        <v>10716</v>
      </c>
      <c r="F149" s="140" t="s">
        <v>10717</v>
      </c>
      <c r="G149" s="141" t="s">
        <v>617</v>
      </c>
      <c r="H149" s="142">
        <v>10</v>
      </c>
      <c r="I149" s="143"/>
      <c r="J149" s="144">
        <f>ROUND(I149*H149,2)</f>
        <v>0</v>
      </c>
      <c r="K149" s="140" t="s">
        <v>7325</v>
      </c>
      <c r="L149" s="33"/>
      <c r="M149" s="145" t="s">
        <v>1</v>
      </c>
      <c r="N149" s="146" t="s">
        <v>46</v>
      </c>
      <c r="P149" s="147">
        <f>O149*H149</f>
        <v>0</v>
      </c>
      <c r="Q149" s="147">
        <v>0</v>
      </c>
      <c r="R149" s="147">
        <f>Q149*H149</f>
        <v>0</v>
      </c>
      <c r="S149" s="147">
        <v>0</v>
      </c>
      <c r="T149" s="148">
        <f>S149*H149</f>
        <v>0</v>
      </c>
      <c r="AR149" s="149" t="s">
        <v>120</v>
      </c>
      <c r="AT149" s="149" t="s">
        <v>311</v>
      </c>
      <c r="AU149" s="149" t="s">
        <v>88</v>
      </c>
      <c r="AY149" s="17" t="s">
        <v>309</v>
      </c>
      <c r="BE149" s="150">
        <f>IF(N149="základní",J149,0)</f>
        <v>0</v>
      </c>
      <c r="BF149" s="150">
        <f>IF(N149="snížená",J149,0)</f>
        <v>0</v>
      </c>
      <c r="BG149" s="150">
        <f>IF(N149="zákl. přenesená",J149,0)</f>
        <v>0</v>
      </c>
      <c r="BH149" s="150">
        <f>IF(N149="sníž. přenesená",J149,0)</f>
        <v>0</v>
      </c>
      <c r="BI149" s="150">
        <f>IF(N149="nulová",J149,0)</f>
        <v>0</v>
      </c>
      <c r="BJ149" s="17" t="s">
        <v>88</v>
      </c>
      <c r="BK149" s="150">
        <f>ROUND(I149*H149,2)</f>
        <v>0</v>
      </c>
      <c r="BL149" s="17" t="s">
        <v>120</v>
      </c>
      <c r="BM149" s="149" t="s">
        <v>376</v>
      </c>
    </row>
    <row r="150" spans="2:65" s="11" customFormat="1" ht="25.9" customHeight="1" x14ac:dyDescent="0.2">
      <c r="B150" s="125"/>
      <c r="D150" s="126" t="s">
        <v>80</v>
      </c>
      <c r="E150" s="127" t="s">
        <v>339</v>
      </c>
      <c r="F150" s="127" t="s">
        <v>4298</v>
      </c>
      <c r="I150" s="128"/>
      <c r="J150" s="129">
        <f>BK150</f>
        <v>0</v>
      </c>
      <c r="L150" s="125"/>
      <c r="M150" s="130"/>
      <c r="P150" s="131">
        <f>P151</f>
        <v>0</v>
      </c>
      <c r="R150" s="131">
        <f>R151</f>
        <v>0</v>
      </c>
      <c r="T150" s="132">
        <f>T151</f>
        <v>0</v>
      </c>
      <c r="AR150" s="126" t="s">
        <v>88</v>
      </c>
      <c r="AT150" s="133" t="s">
        <v>80</v>
      </c>
      <c r="AU150" s="133" t="s">
        <v>81</v>
      </c>
      <c r="AY150" s="126" t="s">
        <v>309</v>
      </c>
      <c r="BK150" s="134">
        <f>BK151</f>
        <v>0</v>
      </c>
    </row>
    <row r="151" spans="2:65" s="1" customFormat="1" ht="16.5" customHeight="1" x14ac:dyDescent="0.2">
      <c r="B151" s="137"/>
      <c r="C151" s="138" t="s">
        <v>378</v>
      </c>
      <c r="D151" s="138" t="s">
        <v>311</v>
      </c>
      <c r="E151" s="139" t="s">
        <v>329</v>
      </c>
      <c r="F151" s="140" t="s">
        <v>10692</v>
      </c>
      <c r="G151" s="141" t="s">
        <v>617</v>
      </c>
      <c r="H151" s="142">
        <v>15</v>
      </c>
      <c r="I151" s="143"/>
      <c r="J151" s="144">
        <f>ROUND(I151*H151,2)</f>
        <v>0</v>
      </c>
      <c r="K151" s="140" t="s">
        <v>366</v>
      </c>
      <c r="L151" s="33"/>
      <c r="M151" s="171" t="s">
        <v>1</v>
      </c>
      <c r="N151" s="172" t="s">
        <v>46</v>
      </c>
      <c r="O151" s="173"/>
      <c r="P151" s="174">
        <f>O151*H151</f>
        <v>0</v>
      </c>
      <c r="Q151" s="174">
        <v>0</v>
      </c>
      <c r="R151" s="174">
        <f>Q151*H151</f>
        <v>0</v>
      </c>
      <c r="S151" s="174">
        <v>0</v>
      </c>
      <c r="T151" s="175">
        <f>S151*H151</f>
        <v>0</v>
      </c>
      <c r="AR151" s="149" t="s">
        <v>120</v>
      </c>
      <c r="AT151" s="149" t="s">
        <v>311</v>
      </c>
      <c r="AU151" s="149" t="s">
        <v>88</v>
      </c>
      <c r="AY151" s="17" t="s">
        <v>309</v>
      </c>
      <c r="BE151" s="150">
        <f>IF(N151="základní",J151,0)</f>
        <v>0</v>
      </c>
      <c r="BF151" s="150">
        <f>IF(N151="snížená",J151,0)</f>
        <v>0</v>
      </c>
      <c r="BG151" s="150">
        <f>IF(N151="zákl. přenesená",J151,0)</f>
        <v>0</v>
      </c>
      <c r="BH151" s="150">
        <f>IF(N151="sníž. přenesená",J151,0)</f>
        <v>0</v>
      </c>
      <c r="BI151" s="150">
        <f>IF(N151="nulová",J151,0)</f>
        <v>0</v>
      </c>
      <c r="BJ151" s="17" t="s">
        <v>88</v>
      </c>
      <c r="BK151" s="150">
        <f>ROUND(I151*H151,2)</f>
        <v>0</v>
      </c>
      <c r="BL151" s="17" t="s">
        <v>120</v>
      </c>
      <c r="BM151" s="149" t="s">
        <v>381</v>
      </c>
    </row>
    <row r="152" spans="2:65" s="1" customFormat="1" ht="6.95" customHeight="1" x14ac:dyDescent="0.2">
      <c r="B152" s="45"/>
      <c r="C152" s="46"/>
      <c r="D152" s="46"/>
      <c r="E152" s="46"/>
      <c r="F152" s="46"/>
      <c r="G152" s="46"/>
      <c r="H152" s="46"/>
      <c r="I152" s="46"/>
      <c r="J152" s="46"/>
      <c r="K152" s="46"/>
      <c r="L152" s="33"/>
    </row>
  </sheetData>
  <autoFilter ref="C121:K151" xr:uid="{00000000-0009-0000-0000-000030000000}"/>
  <mergeCells count="12">
    <mergeCell ref="E114:H114"/>
    <mergeCell ref="L2:V2"/>
    <mergeCell ref="E85:H85"/>
    <mergeCell ref="E87:H87"/>
    <mergeCell ref="E89:H89"/>
    <mergeCell ref="E110:H110"/>
    <mergeCell ref="E112:H112"/>
    <mergeCell ref="E7:H7"/>
    <mergeCell ref="E9:H9"/>
    <mergeCell ref="E11:H11"/>
    <mergeCell ref="E20:H20"/>
    <mergeCell ref="E29:H29"/>
  </mergeCells>
  <hyperlinks>
    <hyperlink ref="F126" r:id="rId1" xr:uid="{00000000-0004-0000-3000-000000000000}"/>
    <hyperlink ref="F128" r:id="rId2" xr:uid="{00000000-0004-0000-3000-000001000000}"/>
    <hyperlink ref="F130" r:id="rId3" xr:uid="{00000000-0004-0000-3000-000002000000}"/>
    <hyperlink ref="F132" r:id="rId4" xr:uid="{00000000-0004-0000-3000-000003000000}"/>
    <hyperlink ref="F134" r:id="rId5" xr:uid="{00000000-0004-0000-3000-000004000000}"/>
    <hyperlink ref="F136" r:id="rId6" xr:uid="{00000000-0004-0000-3000-000005000000}"/>
    <hyperlink ref="F138" r:id="rId7" xr:uid="{00000000-0004-0000-3000-000006000000}"/>
    <hyperlink ref="F140" r:id="rId8" xr:uid="{00000000-0004-0000-3000-000007000000}"/>
    <hyperlink ref="F142" r:id="rId9" xr:uid="{00000000-0004-0000-3000-000008000000}"/>
    <hyperlink ref="F144" r:id="rId10" xr:uid="{00000000-0004-0000-3000-000009000000}"/>
    <hyperlink ref="F146" r:id="rId11" xr:uid="{00000000-0004-0000-3000-00000A000000}"/>
    <hyperlink ref="F148" r:id="rId12" xr:uid="{00000000-0004-0000-3000-00000B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1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2:BM134"/>
  <sheetViews>
    <sheetView showGridLines="0" workbookViewId="0"/>
  </sheetViews>
  <sheetFormatPr defaultRowHeight="11.2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233" t="s">
        <v>5</v>
      </c>
      <c r="M2" s="234"/>
      <c r="N2" s="234"/>
      <c r="O2" s="234"/>
      <c r="P2" s="234"/>
      <c r="Q2" s="234"/>
      <c r="R2" s="234"/>
      <c r="S2" s="234"/>
      <c r="T2" s="234"/>
      <c r="U2" s="234"/>
      <c r="V2" s="234"/>
      <c r="AT2" s="17" t="s">
        <v>108</v>
      </c>
    </row>
    <row r="3" spans="2:46" ht="6.95" customHeight="1" x14ac:dyDescent="0.2">
      <c r="B3" s="18"/>
      <c r="C3" s="19"/>
      <c r="D3" s="19"/>
      <c r="E3" s="19"/>
      <c r="F3" s="19"/>
      <c r="G3" s="19"/>
      <c r="H3" s="19"/>
      <c r="I3" s="19"/>
      <c r="J3" s="19"/>
      <c r="K3" s="19"/>
      <c r="L3" s="20"/>
      <c r="AT3" s="17" t="s">
        <v>90</v>
      </c>
    </row>
    <row r="4" spans="2:46" ht="24.95" customHeight="1" x14ac:dyDescent="0.2">
      <c r="B4" s="20"/>
      <c r="D4" s="21" t="s">
        <v>275</v>
      </c>
      <c r="L4" s="20"/>
      <c r="M4" s="94" t="s">
        <v>10</v>
      </c>
      <c r="AT4" s="17" t="s">
        <v>3</v>
      </c>
    </row>
    <row r="5" spans="2:46" ht="6.95" customHeight="1" x14ac:dyDescent="0.2">
      <c r="B5" s="20"/>
      <c r="L5" s="20"/>
    </row>
    <row r="6" spans="2:46" ht="12" customHeight="1" x14ac:dyDescent="0.2">
      <c r="B6" s="20"/>
      <c r="D6" s="27" t="s">
        <v>16</v>
      </c>
      <c r="L6" s="20"/>
    </row>
    <row r="7" spans="2:46" ht="16.5" customHeight="1" x14ac:dyDescent="0.2">
      <c r="B7" s="20"/>
      <c r="E7" s="254" t="str">
        <f>'Rekapitulace stavby'!K6</f>
        <v>OBLASTNÍ NEMOCNICE JIČÍN PAVILON PSYCHIATRIE</v>
      </c>
      <c r="F7" s="255"/>
      <c r="G7" s="255"/>
      <c r="H7" s="255"/>
      <c r="L7" s="20"/>
    </row>
    <row r="8" spans="2:46" ht="12" customHeight="1" x14ac:dyDescent="0.2">
      <c r="B8" s="20"/>
      <c r="D8" s="27" t="s">
        <v>276</v>
      </c>
      <c r="L8" s="20"/>
    </row>
    <row r="9" spans="2:46" s="1" customFormat="1" ht="16.5" customHeight="1" x14ac:dyDescent="0.2">
      <c r="B9" s="33"/>
      <c r="E9" s="254" t="s">
        <v>277</v>
      </c>
      <c r="F9" s="253"/>
      <c r="G9" s="253"/>
      <c r="H9" s="253"/>
      <c r="L9" s="33"/>
    </row>
    <row r="10" spans="2:46" s="1" customFormat="1" ht="12" customHeight="1" x14ac:dyDescent="0.2">
      <c r="B10" s="33"/>
      <c r="D10" s="27" t="s">
        <v>278</v>
      </c>
      <c r="L10" s="33"/>
    </row>
    <row r="11" spans="2:46" s="1" customFormat="1" ht="16.5" customHeight="1" x14ac:dyDescent="0.2">
      <c r="B11" s="33"/>
      <c r="E11" s="220" t="s">
        <v>4332</v>
      </c>
      <c r="F11" s="253"/>
      <c r="G11" s="253"/>
      <c r="H11" s="253"/>
      <c r="L11" s="33"/>
    </row>
    <row r="12" spans="2:46" s="1" customFormat="1" x14ac:dyDescent="0.2">
      <c r="B12" s="33"/>
      <c r="L12" s="33"/>
    </row>
    <row r="13" spans="2:46" s="1" customFormat="1" ht="12" customHeight="1" x14ac:dyDescent="0.2">
      <c r="B13" s="33"/>
      <c r="D13" s="27" t="s">
        <v>18</v>
      </c>
      <c r="F13" s="25" t="s">
        <v>1</v>
      </c>
      <c r="I13" s="27" t="s">
        <v>20</v>
      </c>
      <c r="J13" s="25" t="s">
        <v>1</v>
      </c>
      <c r="L13" s="33"/>
    </row>
    <row r="14" spans="2:46" s="1" customFormat="1" ht="12" customHeight="1" x14ac:dyDescent="0.2">
      <c r="B14" s="33"/>
      <c r="D14" s="27" t="s">
        <v>22</v>
      </c>
      <c r="F14" s="25" t="s">
        <v>23</v>
      </c>
      <c r="I14" s="27" t="s">
        <v>24</v>
      </c>
      <c r="J14" s="53">
        <f>'Rekapitulace stavby'!AN8</f>
        <v>45961</v>
      </c>
      <c r="L14" s="33"/>
    </row>
    <row r="15" spans="2:46" s="1" customFormat="1" ht="10.9" customHeight="1" x14ac:dyDescent="0.2">
      <c r="B15" s="33"/>
      <c r="L15" s="33"/>
    </row>
    <row r="16" spans="2:46" s="1" customFormat="1" ht="12" customHeight="1" x14ac:dyDescent="0.2">
      <c r="B16" s="33"/>
      <c r="D16" s="27" t="s">
        <v>29</v>
      </c>
      <c r="I16" s="27" t="s">
        <v>30</v>
      </c>
      <c r="J16" s="25" t="str">
        <f>IF('Rekapitulace stavby'!AN10="","",'Rekapitulace stavby'!AN10)</f>
        <v/>
      </c>
      <c r="L16" s="33"/>
    </row>
    <row r="17" spans="2:12" s="1" customFormat="1" ht="18" customHeight="1" x14ac:dyDescent="0.2">
      <c r="B17" s="33"/>
      <c r="E17" s="25" t="str">
        <f>IF('Rekapitulace stavby'!E11="","",'Rekapitulace stavby'!E11)</f>
        <v>KRÁLOVÉHRADECKÝ KRAJ</v>
      </c>
      <c r="I17" s="27" t="s">
        <v>32</v>
      </c>
      <c r="J17" s="25" t="str">
        <f>IF('Rekapitulace stavby'!AN11="","",'Rekapitulace stavby'!AN11)</f>
        <v/>
      </c>
      <c r="L17" s="33"/>
    </row>
    <row r="18" spans="2:12" s="1" customFormat="1" ht="6.95" customHeight="1" x14ac:dyDescent="0.2">
      <c r="B18" s="33"/>
      <c r="L18" s="33"/>
    </row>
    <row r="19" spans="2:12" s="1" customFormat="1" ht="12" customHeight="1" x14ac:dyDescent="0.2">
      <c r="B19" s="33"/>
      <c r="D19" s="27" t="s">
        <v>33</v>
      </c>
      <c r="I19" s="27" t="s">
        <v>30</v>
      </c>
      <c r="J19" s="28" t="str">
        <f>'Rekapitulace stavby'!AN13</f>
        <v>Vyplň údaj</v>
      </c>
      <c r="L19" s="33"/>
    </row>
    <row r="20" spans="2:12" s="1" customFormat="1" ht="18" customHeight="1" x14ac:dyDescent="0.2">
      <c r="B20" s="33"/>
      <c r="E20" s="256" t="str">
        <f>'Rekapitulace stavby'!E14</f>
        <v>Vyplň údaj</v>
      </c>
      <c r="F20" s="242"/>
      <c r="G20" s="242"/>
      <c r="H20" s="242"/>
      <c r="I20" s="27" t="s">
        <v>32</v>
      </c>
      <c r="J20" s="28" t="str">
        <f>'Rekapitulace stavby'!AN14</f>
        <v>Vyplň údaj</v>
      </c>
      <c r="L20" s="33"/>
    </row>
    <row r="21" spans="2:12" s="1" customFormat="1" ht="6.95" customHeight="1" x14ac:dyDescent="0.2">
      <c r="B21" s="33"/>
      <c r="L21" s="33"/>
    </row>
    <row r="22" spans="2:12" s="1" customFormat="1" ht="12" customHeight="1" x14ac:dyDescent="0.2">
      <c r="B22" s="33"/>
      <c r="D22" s="27" t="s">
        <v>35</v>
      </c>
      <c r="I22" s="27" t="s">
        <v>30</v>
      </c>
      <c r="J22" s="25" t="str">
        <f>IF('Rekapitulace stavby'!AN16="","",'Rekapitulace stavby'!AN16)</f>
        <v/>
      </c>
      <c r="L22" s="33"/>
    </row>
    <row r="23" spans="2:12" s="1" customFormat="1" ht="18" customHeight="1" x14ac:dyDescent="0.2">
      <c r="B23" s="33"/>
      <c r="E23" s="25" t="str">
        <f>IF('Rekapitulace stavby'!E17="","",'Rekapitulace stavby'!E17)</f>
        <v>KANIA a.s.</v>
      </c>
      <c r="I23" s="27" t="s">
        <v>32</v>
      </c>
      <c r="J23" s="25" t="str">
        <f>IF('Rekapitulace stavby'!AN17="","",'Rekapitulace stavby'!AN17)</f>
        <v/>
      </c>
      <c r="L23" s="33"/>
    </row>
    <row r="24" spans="2:12" s="1" customFormat="1" ht="6.95" customHeight="1" x14ac:dyDescent="0.2">
      <c r="B24" s="33"/>
      <c r="L24" s="33"/>
    </row>
    <row r="25" spans="2:12" s="1" customFormat="1" ht="12" customHeight="1" x14ac:dyDescent="0.2">
      <c r="B25" s="33"/>
      <c r="D25" s="27" t="s">
        <v>38</v>
      </c>
      <c r="I25" s="27" t="s">
        <v>30</v>
      </c>
      <c r="J25" s="25" t="str">
        <f>IF('Rekapitulace stavby'!AN19="","",'Rekapitulace stavby'!AN19)</f>
        <v/>
      </c>
      <c r="L25" s="33"/>
    </row>
    <row r="26" spans="2:12" s="1" customFormat="1" ht="18" customHeight="1" x14ac:dyDescent="0.2">
      <c r="B26" s="33"/>
      <c r="E26" s="25" t="str">
        <f>IF('Rekapitulace stavby'!E20="","",'Rekapitulace stavby'!E20)</f>
        <v xml:space="preserve"> </v>
      </c>
      <c r="I26" s="27" t="s">
        <v>32</v>
      </c>
      <c r="J26" s="25" t="str">
        <f>IF('Rekapitulace stavby'!AN20="","",'Rekapitulace stavby'!AN20)</f>
        <v/>
      </c>
      <c r="L26" s="33"/>
    </row>
    <row r="27" spans="2:12" s="1" customFormat="1" ht="6.95" customHeight="1" x14ac:dyDescent="0.2">
      <c r="B27" s="33"/>
      <c r="L27" s="33"/>
    </row>
    <row r="28" spans="2:12" s="1" customFormat="1" ht="12" customHeight="1" x14ac:dyDescent="0.2">
      <c r="B28" s="33"/>
      <c r="D28" s="27" t="s">
        <v>39</v>
      </c>
      <c r="L28" s="33"/>
    </row>
    <row r="29" spans="2:12" s="7" customFormat="1" ht="119.25" customHeight="1" x14ac:dyDescent="0.2">
      <c r="B29" s="95"/>
      <c r="E29" s="246" t="s">
        <v>40</v>
      </c>
      <c r="F29" s="246"/>
      <c r="G29" s="246"/>
      <c r="H29" s="246"/>
      <c r="L29" s="95"/>
    </row>
    <row r="30" spans="2:12" s="1" customFormat="1" ht="6.95" customHeight="1" x14ac:dyDescent="0.2">
      <c r="B30" s="33"/>
      <c r="L30" s="33"/>
    </row>
    <row r="31" spans="2:12" s="1" customFormat="1" ht="6.95" customHeight="1" x14ac:dyDescent="0.2">
      <c r="B31" s="33"/>
      <c r="D31" s="54"/>
      <c r="E31" s="54"/>
      <c r="F31" s="54"/>
      <c r="G31" s="54"/>
      <c r="H31" s="54"/>
      <c r="I31" s="54"/>
      <c r="J31" s="54"/>
      <c r="K31" s="54"/>
      <c r="L31" s="33"/>
    </row>
    <row r="32" spans="2:12" s="1" customFormat="1" ht="25.35" customHeight="1" x14ac:dyDescent="0.2">
      <c r="B32" s="33"/>
      <c r="D32" s="96" t="s">
        <v>41</v>
      </c>
      <c r="J32" s="67">
        <f>ROUND(J122, 2)</f>
        <v>0</v>
      </c>
      <c r="L32" s="33"/>
    </row>
    <row r="33" spans="2:12" s="1" customFormat="1" ht="6.95" customHeight="1" x14ac:dyDescent="0.2">
      <c r="B33" s="33"/>
      <c r="D33" s="54"/>
      <c r="E33" s="54"/>
      <c r="F33" s="54"/>
      <c r="G33" s="54"/>
      <c r="H33" s="54"/>
      <c r="I33" s="54"/>
      <c r="J33" s="54"/>
      <c r="K33" s="54"/>
      <c r="L33" s="33"/>
    </row>
    <row r="34" spans="2:12" s="1" customFormat="1" ht="14.45" customHeight="1" x14ac:dyDescent="0.2">
      <c r="B34" s="33"/>
      <c r="F34" s="36" t="s">
        <v>43</v>
      </c>
      <c r="I34" s="36" t="s">
        <v>42</v>
      </c>
      <c r="J34" s="36" t="s">
        <v>44</v>
      </c>
      <c r="L34" s="33"/>
    </row>
    <row r="35" spans="2:12" s="1" customFormat="1" ht="14.45" customHeight="1" x14ac:dyDescent="0.2">
      <c r="B35" s="33"/>
      <c r="D35" s="56" t="s">
        <v>45</v>
      </c>
      <c r="E35" s="27" t="s">
        <v>46</v>
      </c>
      <c r="F35" s="87">
        <f>ROUND((SUM(BE122:BE133)),  2)</f>
        <v>0</v>
      </c>
      <c r="I35" s="97">
        <v>0.21</v>
      </c>
      <c r="J35" s="87">
        <f>ROUND(((SUM(BE122:BE133))*I35),  2)</f>
        <v>0</v>
      </c>
      <c r="L35" s="33"/>
    </row>
    <row r="36" spans="2:12" s="1" customFormat="1" ht="14.45" customHeight="1" x14ac:dyDescent="0.2">
      <c r="B36" s="33"/>
      <c r="E36" s="27" t="s">
        <v>47</v>
      </c>
      <c r="F36" s="87">
        <f>ROUND((SUM(BF122:BF133)),  2)</f>
        <v>0</v>
      </c>
      <c r="I36" s="97">
        <v>0.12</v>
      </c>
      <c r="J36" s="87">
        <f>ROUND(((SUM(BF122:BF133))*I36),  2)</f>
        <v>0</v>
      </c>
      <c r="L36" s="33"/>
    </row>
    <row r="37" spans="2:12" s="1" customFormat="1" ht="14.45" hidden="1" customHeight="1" x14ac:dyDescent="0.2">
      <c r="B37" s="33"/>
      <c r="E37" s="27" t="s">
        <v>48</v>
      </c>
      <c r="F37" s="87">
        <f>ROUND((SUM(BG122:BG133)),  2)</f>
        <v>0</v>
      </c>
      <c r="I37" s="97">
        <v>0.21</v>
      </c>
      <c r="J37" s="87">
        <f>0</f>
        <v>0</v>
      </c>
      <c r="L37" s="33"/>
    </row>
    <row r="38" spans="2:12" s="1" customFormat="1" ht="14.45" hidden="1" customHeight="1" x14ac:dyDescent="0.2">
      <c r="B38" s="33"/>
      <c r="E38" s="27" t="s">
        <v>49</v>
      </c>
      <c r="F38" s="87">
        <f>ROUND((SUM(BH122:BH133)),  2)</f>
        <v>0</v>
      </c>
      <c r="I38" s="97">
        <v>0.12</v>
      </c>
      <c r="J38" s="87">
        <f>0</f>
        <v>0</v>
      </c>
      <c r="L38" s="33"/>
    </row>
    <row r="39" spans="2:12" s="1" customFormat="1" ht="14.45" hidden="1" customHeight="1" x14ac:dyDescent="0.2">
      <c r="B39" s="33"/>
      <c r="E39" s="27" t="s">
        <v>50</v>
      </c>
      <c r="F39" s="87">
        <f>ROUND((SUM(BI122:BI133)),  2)</f>
        <v>0</v>
      </c>
      <c r="I39" s="97">
        <v>0</v>
      </c>
      <c r="J39" s="87">
        <f>0</f>
        <v>0</v>
      </c>
      <c r="L39" s="33"/>
    </row>
    <row r="40" spans="2:12" s="1" customFormat="1" ht="6.95" customHeight="1" x14ac:dyDescent="0.2">
      <c r="B40" s="33"/>
      <c r="L40" s="33"/>
    </row>
    <row r="41" spans="2:12" s="1" customFormat="1" ht="25.35" customHeight="1" x14ac:dyDescent="0.2">
      <c r="B41" s="33"/>
      <c r="C41" s="98"/>
      <c r="D41" s="99" t="s">
        <v>51</v>
      </c>
      <c r="E41" s="58"/>
      <c r="F41" s="58"/>
      <c r="G41" s="100" t="s">
        <v>52</v>
      </c>
      <c r="H41" s="101" t="s">
        <v>53</v>
      </c>
      <c r="I41" s="58"/>
      <c r="J41" s="102">
        <f>SUM(J32:J39)</f>
        <v>0</v>
      </c>
      <c r="K41" s="103"/>
      <c r="L41" s="33"/>
    </row>
    <row r="42" spans="2:12" s="1" customFormat="1" ht="14.45" customHeight="1" x14ac:dyDescent="0.2">
      <c r="B42" s="33"/>
      <c r="L42" s="33"/>
    </row>
    <row r="43" spans="2:12" ht="14.45" customHeight="1" x14ac:dyDescent="0.2">
      <c r="B43" s="20"/>
      <c r="L43" s="20"/>
    </row>
    <row r="44" spans="2:12" ht="14.45" customHeight="1" x14ac:dyDescent="0.2">
      <c r="B44" s="20"/>
      <c r="L44" s="20"/>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33"/>
      <c r="D50" s="42" t="s">
        <v>54</v>
      </c>
      <c r="E50" s="43"/>
      <c r="F50" s="43"/>
      <c r="G50" s="42" t="s">
        <v>55</v>
      </c>
      <c r="H50" s="43"/>
      <c r="I50" s="43"/>
      <c r="J50" s="43"/>
      <c r="K50" s="43"/>
      <c r="L50" s="33"/>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2.75" x14ac:dyDescent="0.2">
      <c r="B61" s="33"/>
      <c r="D61" s="44" t="s">
        <v>56</v>
      </c>
      <c r="E61" s="35"/>
      <c r="F61" s="104" t="s">
        <v>57</v>
      </c>
      <c r="G61" s="44" t="s">
        <v>56</v>
      </c>
      <c r="H61" s="35"/>
      <c r="I61" s="35"/>
      <c r="J61" s="105" t="s">
        <v>57</v>
      </c>
      <c r="K61" s="35"/>
      <c r="L61" s="33"/>
    </row>
    <row r="62" spans="2:12" x14ac:dyDescent="0.2">
      <c r="B62" s="20"/>
      <c r="L62" s="20"/>
    </row>
    <row r="63" spans="2:12" x14ac:dyDescent="0.2">
      <c r="B63" s="20"/>
      <c r="L63" s="20"/>
    </row>
    <row r="64" spans="2:12" x14ac:dyDescent="0.2">
      <c r="B64" s="20"/>
      <c r="L64" s="20"/>
    </row>
    <row r="65" spans="2:12" s="1" customFormat="1" ht="12.75" x14ac:dyDescent="0.2">
      <c r="B65" s="33"/>
      <c r="D65" s="42" t="s">
        <v>58</v>
      </c>
      <c r="E65" s="43"/>
      <c r="F65" s="43"/>
      <c r="G65" s="42" t="s">
        <v>59</v>
      </c>
      <c r="H65" s="43"/>
      <c r="I65" s="43"/>
      <c r="J65" s="43"/>
      <c r="K65" s="43"/>
      <c r="L65" s="33"/>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2.75" x14ac:dyDescent="0.2">
      <c r="B76" s="33"/>
      <c r="D76" s="44" t="s">
        <v>56</v>
      </c>
      <c r="E76" s="35"/>
      <c r="F76" s="104" t="s">
        <v>57</v>
      </c>
      <c r="G76" s="44" t="s">
        <v>56</v>
      </c>
      <c r="H76" s="35"/>
      <c r="I76" s="35"/>
      <c r="J76" s="105" t="s">
        <v>57</v>
      </c>
      <c r="K76" s="35"/>
      <c r="L76" s="33"/>
    </row>
    <row r="77" spans="2:12" s="1" customFormat="1" ht="14.45" customHeight="1" x14ac:dyDescent="0.2">
      <c r="B77" s="45"/>
      <c r="C77" s="46"/>
      <c r="D77" s="46"/>
      <c r="E77" s="46"/>
      <c r="F77" s="46"/>
      <c r="G77" s="46"/>
      <c r="H77" s="46"/>
      <c r="I77" s="46"/>
      <c r="J77" s="46"/>
      <c r="K77" s="46"/>
      <c r="L77" s="33"/>
    </row>
    <row r="81" spans="2:12" s="1" customFormat="1" ht="6.95" customHeight="1" x14ac:dyDescent="0.2">
      <c r="B81" s="47"/>
      <c r="C81" s="48"/>
      <c r="D81" s="48"/>
      <c r="E81" s="48"/>
      <c r="F81" s="48"/>
      <c r="G81" s="48"/>
      <c r="H81" s="48"/>
      <c r="I81" s="48"/>
      <c r="J81" s="48"/>
      <c r="K81" s="48"/>
      <c r="L81" s="33"/>
    </row>
    <row r="82" spans="2:12" s="1" customFormat="1" ht="24.95" customHeight="1" x14ac:dyDescent="0.2">
      <c r="B82" s="33"/>
      <c r="C82" s="21" t="s">
        <v>280</v>
      </c>
      <c r="L82" s="33"/>
    </row>
    <row r="83" spans="2:12" s="1" customFormat="1" ht="6.95" customHeight="1" x14ac:dyDescent="0.2">
      <c r="B83" s="33"/>
      <c r="L83" s="33"/>
    </row>
    <row r="84" spans="2:12" s="1" customFormat="1" ht="12" customHeight="1" x14ac:dyDescent="0.2">
      <c r="B84" s="33"/>
      <c r="C84" s="27" t="s">
        <v>16</v>
      </c>
      <c r="L84" s="33"/>
    </row>
    <row r="85" spans="2:12" s="1" customFormat="1" ht="16.5" customHeight="1" x14ac:dyDescent="0.2">
      <c r="B85" s="33"/>
      <c r="E85" s="254" t="str">
        <f>E7</f>
        <v>OBLASTNÍ NEMOCNICE JIČÍN PAVILON PSYCHIATRIE</v>
      </c>
      <c r="F85" s="255"/>
      <c r="G85" s="255"/>
      <c r="H85" s="255"/>
      <c r="L85" s="33"/>
    </row>
    <row r="86" spans="2:12" ht="12" customHeight="1" x14ac:dyDescent="0.2">
      <c r="B86" s="20"/>
      <c r="C86" s="27" t="s">
        <v>276</v>
      </c>
      <c r="L86" s="20"/>
    </row>
    <row r="87" spans="2:12" s="1" customFormat="1" ht="16.5" customHeight="1" x14ac:dyDescent="0.2">
      <c r="B87" s="33"/>
      <c r="E87" s="254" t="s">
        <v>277</v>
      </c>
      <c r="F87" s="253"/>
      <c r="G87" s="253"/>
      <c r="H87" s="253"/>
      <c r="L87" s="33"/>
    </row>
    <row r="88" spans="2:12" s="1" customFormat="1" ht="12" customHeight="1" x14ac:dyDescent="0.2">
      <c r="B88" s="33"/>
      <c r="C88" s="27" t="s">
        <v>278</v>
      </c>
      <c r="L88" s="33"/>
    </row>
    <row r="89" spans="2:12" s="1" customFormat="1" ht="16.5" customHeight="1" x14ac:dyDescent="0.2">
      <c r="B89" s="33"/>
      <c r="E89" s="220" t="str">
        <f>E11</f>
        <v>D.1.3 - Požárně bezpečnostní řešení</v>
      </c>
      <c r="F89" s="253"/>
      <c r="G89" s="253"/>
      <c r="H89" s="253"/>
      <c r="L89" s="33"/>
    </row>
    <row r="90" spans="2:12" s="1" customFormat="1" ht="6.95" customHeight="1" x14ac:dyDescent="0.2">
      <c r="B90" s="33"/>
      <c r="L90" s="33"/>
    </row>
    <row r="91" spans="2:12" s="1" customFormat="1" ht="12" customHeight="1" x14ac:dyDescent="0.2">
      <c r="B91" s="33"/>
      <c r="C91" s="27" t="s">
        <v>22</v>
      </c>
      <c r="F91" s="25" t="str">
        <f>F14</f>
        <v xml:space="preserve"> </v>
      </c>
      <c r="I91" s="27" t="s">
        <v>24</v>
      </c>
      <c r="J91" s="53">
        <f>IF(J14="","",J14)</f>
        <v>45961</v>
      </c>
      <c r="L91" s="33"/>
    </row>
    <row r="92" spans="2:12" s="1" customFormat="1" ht="6.95" customHeight="1" x14ac:dyDescent="0.2">
      <c r="B92" s="33"/>
      <c r="L92" s="33"/>
    </row>
    <row r="93" spans="2:12" s="1" customFormat="1" ht="15.2" customHeight="1" x14ac:dyDescent="0.2">
      <c r="B93" s="33"/>
      <c r="C93" s="27" t="s">
        <v>29</v>
      </c>
      <c r="F93" s="25" t="str">
        <f>E17</f>
        <v>KRÁLOVÉHRADECKÝ KRAJ</v>
      </c>
      <c r="I93" s="27" t="s">
        <v>35</v>
      </c>
      <c r="J93" s="31" t="str">
        <f>E23</f>
        <v>KANIA a.s.</v>
      </c>
      <c r="L93" s="33"/>
    </row>
    <row r="94" spans="2:12" s="1" customFormat="1" ht="15.2" customHeight="1" x14ac:dyDescent="0.2">
      <c r="B94" s="33"/>
      <c r="C94" s="27" t="s">
        <v>33</v>
      </c>
      <c r="F94" s="25" t="str">
        <f>IF(E20="","",E20)</f>
        <v>Vyplň údaj</v>
      </c>
      <c r="I94" s="27" t="s">
        <v>38</v>
      </c>
      <c r="J94" s="31" t="str">
        <f>E26</f>
        <v xml:space="preserve"> </v>
      </c>
      <c r="L94" s="33"/>
    </row>
    <row r="95" spans="2:12" s="1" customFormat="1" ht="10.35" customHeight="1" x14ac:dyDescent="0.2">
      <c r="B95" s="33"/>
      <c r="L95" s="33"/>
    </row>
    <row r="96" spans="2:12" s="1" customFormat="1" ht="29.25" customHeight="1" x14ac:dyDescent="0.2">
      <c r="B96" s="33"/>
      <c r="C96" s="106" t="s">
        <v>281</v>
      </c>
      <c r="D96" s="98"/>
      <c r="E96" s="98"/>
      <c r="F96" s="98"/>
      <c r="G96" s="98"/>
      <c r="H96" s="98"/>
      <c r="I96" s="98"/>
      <c r="J96" s="107" t="s">
        <v>282</v>
      </c>
      <c r="K96" s="98"/>
      <c r="L96" s="33"/>
    </row>
    <row r="97" spans="2:47" s="1" customFormat="1" ht="10.35" customHeight="1" x14ac:dyDescent="0.2">
      <c r="B97" s="33"/>
      <c r="L97" s="33"/>
    </row>
    <row r="98" spans="2:47" s="1" customFormat="1" ht="22.9" customHeight="1" x14ac:dyDescent="0.2">
      <c r="B98" s="33"/>
      <c r="C98" s="108" t="s">
        <v>283</v>
      </c>
      <c r="J98" s="67">
        <f>J122</f>
        <v>0</v>
      </c>
      <c r="L98" s="33"/>
      <c r="AU98" s="17" t="s">
        <v>284</v>
      </c>
    </row>
    <row r="99" spans="2:47" s="8" customFormat="1" ht="24.95" customHeight="1" x14ac:dyDescent="0.2">
      <c r="B99" s="109"/>
      <c r="D99" s="110" t="s">
        <v>285</v>
      </c>
      <c r="E99" s="111"/>
      <c r="F99" s="111"/>
      <c r="G99" s="111"/>
      <c r="H99" s="111"/>
      <c r="I99" s="111"/>
      <c r="J99" s="112">
        <f>J123</f>
        <v>0</v>
      </c>
      <c r="L99" s="109"/>
    </row>
    <row r="100" spans="2:47" s="9" customFormat="1" ht="19.899999999999999" customHeight="1" x14ac:dyDescent="0.2">
      <c r="B100" s="113"/>
      <c r="D100" s="114" t="s">
        <v>288</v>
      </c>
      <c r="E100" s="115"/>
      <c r="F100" s="115"/>
      <c r="G100" s="115"/>
      <c r="H100" s="115"/>
      <c r="I100" s="115"/>
      <c r="J100" s="116">
        <f>J124</f>
        <v>0</v>
      </c>
      <c r="L100" s="113"/>
    </row>
    <row r="101" spans="2:47" s="1" customFormat="1" ht="21.75" customHeight="1" x14ac:dyDescent="0.2">
      <c r="B101" s="33"/>
      <c r="L101" s="33"/>
    </row>
    <row r="102" spans="2:47" s="1" customFormat="1" ht="6.95" customHeight="1" x14ac:dyDescent="0.2">
      <c r="B102" s="45"/>
      <c r="C102" s="46"/>
      <c r="D102" s="46"/>
      <c r="E102" s="46"/>
      <c r="F102" s="46"/>
      <c r="G102" s="46"/>
      <c r="H102" s="46"/>
      <c r="I102" s="46"/>
      <c r="J102" s="46"/>
      <c r="K102" s="46"/>
      <c r="L102" s="33"/>
    </row>
    <row r="106" spans="2:47" s="1" customFormat="1" ht="6.95" customHeight="1" x14ac:dyDescent="0.2">
      <c r="B106" s="47"/>
      <c r="C106" s="48"/>
      <c r="D106" s="48"/>
      <c r="E106" s="48"/>
      <c r="F106" s="48"/>
      <c r="G106" s="48"/>
      <c r="H106" s="48"/>
      <c r="I106" s="48"/>
      <c r="J106" s="48"/>
      <c r="K106" s="48"/>
      <c r="L106" s="33"/>
    </row>
    <row r="107" spans="2:47" s="1" customFormat="1" ht="24.95" customHeight="1" x14ac:dyDescent="0.2">
      <c r="B107" s="33"/>
      <c r="C107" s="21" t="s">
        <v>294</v>
      </c>
      <c r="L107" s="33"/>
    </row>
    <row r="108" spans="2:47" s="1" customFormat="1" ht="6.95" customHeight="1" x14ac:dyDescent="0.2">
      <c r="B108" s="33"/>
      <c r="L108" s="33"/>
    </row>
    <row r="109" spans="2:47" s="1" customFormat="1" ht="12" customHeight="1" x14ac:dyDescent="0.2">
      <c r="B109" s="33"/>
      <c r="C109" s="27" t="s">
        <v>16</v>
      </c>
      <c r="L109" s="33"/>
    </row>
    <row r="110" spans="2:47" s="1" customFormat="1" ht="16.5" customHeight="1" x14ac:dyDescent="0.2">
      <c r="B110" s="33"/>
      <c r="E110" s="254" t="str">
        <f>E7</f>
        <v>OBLASTNÍ NEMOCNICE JIČÍN PAVILON PSYCHIATRIE</v>
      </c>
      <c r="F110" s="255"/>
      <c r="G110" s="255"/>
      <c r="H110" s="255"/>
      <c r="L110" s="33"/>
    </row>
    <row r="111" spans="2:47" ht="12" customHeight="1" x14ac:dyDescent="0.2">
      <c r="B111" s="20"/>
      <c r="C111" s="27" t="s">
        <v>276</v>
      </c>
      <c r="L111" s="20"/>
    </row>
    <row r="112" spans="2:47" s="1" customFormat="1" ht="16.5" customHeight="1" x14ac:dyDescent="0.2">
      <c r="B112" s="33"/>
      <c r="E112" s="254" t="s">
        <v>277</v>
      </c>
      <c r="F112" s="253"/>
      <c r="G112" s="253"/>
      <c r="H112" s="253"/>
      <c r="L112" s="33"/>
    </row>
    <row r="113" spans="2:65" s="1" customFormat="1" ht="12" customHeight="1" x14ac:dyDescent="0.2">
      <c r="B113" s="33"/>
      <c r="C113" s="27" t="s">
        <v>278</v>
      </c>
      <c r="L113" s="33"/>
    </row>
    <row r="114" spans="2:65" s="1" customFormat="1" ht="16.5" customHeight="1" x14ac:dyDescent="0.2">
      <c r="B114" s="33"/>
      <c r="E114" s="220" t="str">
        <f>E11</f>
        <v>D.1.3 - Požárně bezpečnostní řešení</v>
      </c>
      <c r="F114" s="253"/>
      <c r="G114" s="253"/>
      <c r="H114" s="253"/>
      <c r="L114" s="33"/>
    </row>
    <row r="115" spans="2:65" s="1" customFormat="1" ht="6.95" customHeight="1" x14ac:dyDescent="0.2">
      <c r="B115" s="33"/>
      <c r="L115" s="33"/>
    </row>
    <row r="116" spans="2:65" s="1" customFormat="1" ht="12" customHeight="1" x14ac:dyDescent="0.2">
      <c r="B116" s="33"/>
      <c r="C116" s="27" t="s">
        <v>22</v>
      </c>
      <c r="F116" s="25" t="str">
        <f>F14</f>
        <v xml:space="preserve"> </v>
      </c>
      <c r="I116" s="27" t="s">
        <v>24</v>
      </c>
      <c r="J116" s="53">
        <f>IF(J14="","",J14)</f>
        <v>45961</v>
      </c>
      <c r="L116" s="33"/>
    </row>
    <row r="117" spans="2:65" s="1" customFormat="1" ht="6.95" customHeight="1" x14ac:dyDescent="0.2">
      <c r="B117" s="33"/>
      <c r="L117" s="33"/>
    </row>
    <row r="118" spans="2:65" s="1" customFormat="1" ht="15.2" customHeight="1" x14ac:dyDescent="0.2">
      <c r="B118" s="33"/>
      <c r="C118" s="27" t="s">
        <v>29</v>
      </c>
      <c r="F118" s="25" t="str">
        <f>E17</f>
        <v>KRÁLOVÉHRADECKÝ KRAJ</v>
      </c>
      <c r="I118" s="27" t="s">
        <v>35</v>
      </c>
      <c r="J118" s="31" t="str">
        <f>E23</f>
        <v>KANIA a.s.</v>
      </c>
      <c r="L118" s="33"/>
    </row>
    <row r="119" spans="2:65" s="1" customFormat="1" ht="15.2" customHeight="1" x14ac:dyDescent="0.2">
      <c r="B119" s="33"/>
      <c r="C119" s="27" t="s">
        <v>33</v>
      </c>
      <c r="F119" s="25" t="str">
        <f>IF(E20="","",E20)</f>
        <v>Vyplň údaj</v>
      </c>
      <c r="I119" s="27" t="s">
        <v>38</v>
      </c>
      <c r="J119" s="31" t="str">
        <f>E26</f>
        <v xml:space="preserve"> </v>
      </c>
      <c r="L119" s="33"/>
    </row>
    <row r="120" spans="2:65" s="1" customFormat="1" ht="10.35" customHeight="1" x14ac:dyDescent="0.2">
      <c r="B120" s="33"/>
      <c r="L120" s="33"/>
    </row>
    <row r="121" spans="2:65" s="10" customFormat="1" ht="29.25" customHeight="1" x14ac:dyDescent="0.2">
      <c r="B121" s="117"/>
      <c r="C121" s="118" t="s">
        <v>295</v>
      </c>
      <c r="D121" s="119" t="s">
        <v>66</v>
      </c>
      <c r="E121" s="119" t="s">
        <v>62</v>
      </c>
      <c r="F121" s="119" t="s">
        <v>63</v>
      </c>
      <c r="G121" s="119" t="s">
        <v>296</v>
      </c>
      <c r="H121" s="119" t="s">
        <v>297</v>
      </c>
      <c r="I121" s="119" t="s">
        <v>298</v>
      </c>
      <c r="J121" s="119" t="s">
        <v>282</v>
      </c>
      <c r="K121" s="120" t="s">
        <v>299</v>
      </c>
      <c r="L121" s="117"/>
      <c r="M121" s="60" t="s">
        <v>1</v>
      </c>
      <c r="N121" s="61" t="s">
        <v>45</v>
      </c>
      <c r="O121" s="61" t="s">
        <v>300</v>
      </c>
      <c r="P121" s="61" t="s">
        <v>301</v>
      </c>
      <c r="Q121" s="61" t="s">
        <v>302</v>
      </c>
      <c r="R121" s="61" t="s">
        <v>303</v>
      </c>
      <c r="S121" s="61" t="s">
        <v>304</v>
      </c>
      <c r="T121" s="62" t="s">
        <v>305</v>
      </c>
    </row>
    <row r="122" spans="2:65" s="1" customFormat="1" ht="22.9" customHeight="1" x14ac:dyDescent="0.25">
      <c r="B122" s="33"/>
      <c r="C122" s="65" t="s">
        <v>306</v>
      </c>
      <c r="J122" s="121">
        <f>BK122</f>
        <v>0</v>
      </c>
      <c r="L122" s="33"/>
      <c r="M122" s="63"/>
      <c r="N122" s="54"/>
      <c r="O122" s="54"/>
      <c r="P122" s="122">
        <f>P123</f>
        <v>0</v>
      </c>
      <c r="Q122" s="54"/>
      <c r="R122" s="122">
        <f>R123</f>
        <v>0</v>
      </c>
      <c r="S122" s="54"/>
      <c r="T122" s="123">
        <f>T123</f>
        <v>0</v>
      </c>
      <c r="AT122" s="17" t="s">
        <v>80</v>
      </c>
      <c r="AU122" s="17" t="s">
        <v>284</v>
      </c>
      <c r="BK122" s="124">
        <f>BK123</f>
        <v>0</v>
      </c>
    </row>
    <row r="123" spans="2:65" s="11" customFormat="1" ht="25.9" customHeight="1" x14ac:dyDescent="0.2">
      <c r="B123" s="125"/>
      <c r="D123" s="126" t="s">
        <v>80</v>
      </c>
      <c r="E123" s="127" t="s">
        <v>307</v>
      </c>
      <c r="F123" s="127" t="s">
        <v>308</v>
      </c>
      <c r="I123" s="128"/>
      <c r="J123" s="129">
        <f>BK123</f>
        <v>0</v>
      </c>
      <c r="L123" s="125"/>
      <c r="M123" s="130"/>
      <c r="P123" s="131">
        <f>P124</f>
        <v>0</v>
      </c>
      <c r="R123" s="131">
        <f>R124</f>
        <v>0</v>
      </c>
      <c r="T123" s="132">
        <f>T124</f>
        <v>0</v>
      </c>
      <c r="AR123" s="126" t="s">
        <v>88</v>
      </c>
      <c r="AT123" s="133" t="s">
        <v>80</v>
      </c>
      <c r="AU123" s="133" t="s">
        <v>81</v>
      </c>
      <c r="AY123" s="126" t="s">
        <v>309</v>
      </c>
      <c r="BK123" s="134">
        <f>BK124</f>
        <v>0</v>
      </c>
    </row>
    <row r="124" spans="2:65" s="11" customFormat="1" ht="22.9" customHeight="1" x14ac:dyDescent="0.2">
      <c r="B124" s="125"/>
      <c r="D124" s="126" t="s">
        <v>80</v>
      </c>
      <c r="E124" s="135" t="s">
        <v>348</v>
      </c>
      <c r="F124" s="135" t="s">
        <v>448</v>
      </c>
      <c r="I124" s="128"/>
      <c r="J124" s="136">
        <f>BK124</f>
        <v>0</v>
      </c>
      <c r="L124" s="125"/>
      <c r="M124" s="130"/>
      <c r="P124" s="131">
        <f>SUM(P125:P133)</f>
        <v>0</v>
      </c>
      <c r="R124" s="131">
        <f>SUM(R125:R133)</f>
        <v>0</v>
      </c>
      <c r="T124" s="132">
        <f>SUM(T125:T133)</f>
        <v>0</v>
      </c>
      <c r="AR124" s="126" t="s">
        <v>88</v>
      </c>
      <c r="AT124" s="133" t="s">
        <v>80</v>
      </c>
      <c r="AU124" s="133" t="s">
        <v>88</v>
      </c>
      <c r="AY124" s="126" t="s">
        <v>309</v>
      </c>
      <c r="BK124" s="134">
        <f>SUM(BK125:BK133)</f>
        <v>0</v>
      </c>
    </row>
    <row r="125" spans="2:65" s="1" customFormat="1" ht="16.5" customHeight="1" x14ac:dyDescent="0.2">
      <c r="B125" s="137"/>
      <c r="C125" s="138" t="s">
        <v>88</v>
      </c>
      <c r="D125" s="138" t="s">
        <v>311</v>
      </c>
      <c r="E125" s="139" t="s">
        <v>4333</v>
      </c>
      <c r="F125" s="140" t="s">
        <v>4334</v>
      </c>
      <c r="G125" s="141" t="s">
        <v>314</v>
      </c>
      <c r="H125" s="142">
        <v>40</v>
      </c>
      <c r="I125" s="143"/>
      <c r="J125" s="144">
        <f>ROUND(I125*H125,2)</f>
        <v>0</v>
      </c>
      <c r="K125" s="140" t="s">
        <v>315</v>
      </c>
      <c r="L125" s="33"/>
      <c r="M125" s="145" t="s">
        <v>1</v>
      </c>
      <c r="N125" s="146" t="s">
        <v>46</v>
      </c>
      <c r="P125" s="147">
        <f>O125*H125</f>
        <v>0</v>
      </c>
      <c r="Q125" s="147">
        <v>0</v>
      </c>
      <c r="R125" s="147">
        <f>Q125*H125</f>
        <v>0</v>
      </c>
      <c r="S125" s="147">
        <v>0</v>
      </c>
      <c r="T125" s="148">
        <f>S125*H125</f>
        <v>0</v>
      </c>
      <c r="AR125" s="149" t="s">
        <v>120</v>
      </c>
      <c r="AT125" s="149" t="s">
        <v>311</v>
      </c>
      <c r="AU125" s="149" t="s">
        <v>90</v>
      </c>
      <c r="AY125" s="17" t="s">
        <v>309</v>
      </c>
      <c r="BE125" s="150">
        <f>IF(N125="základní",J125,0)</f>
        <v>0</v>
      </c>
      <c r="BF125" s="150">
        <f>IF(N125="snížená",J125,0)</f>
        <v>0</v>
      </c>
      <c r="BG125" s="150">
        <f>IF(N125="zákl. přenesená",J125,0)</f>
        <v>0</v>
      </c>
      <c r="BH125" s="150">
        <f>IF(N125="sníž. přenesená",J125,0)</f>
        <v>0</v>
      </c>
      <c r="BI125" s="150">
        <f>IF(N125="nulová",J125,0)</f>
        <v>0</v>
      </c>
      <c r="BJ125" s="17" t="s">
        <v>88</v>
      </c>
      <c r="BK125" s="150">
        <f>ROUND(I125*H125,2)</f>
        <v>0</v>
      </c>
      <c r="BL125" s="17" t="s">
        <v>120</v>
      </c>
      <c r="BM125" s="149" t="s">
        <v>90</v>
      </c>
    </row>
    <row r="126" spans="2:65" s="1" customFormat="1" x14ac:dyDescent="0.2">
      <c r="B126" s="33"/>
      <c r="D126" s="151" t="s">
        <v>316</v>
      </c>
      <c r="F126" s="152" t="s">
        <v>4335</v>
      </c>
      <c r="I126" s="153"/>
      <c r="L126" s="33"/>
      <c r="M126" s="154"/>
      <c r="T126" s="57"/>
      <c r="AT126" s="17" t="s">
        <v>316</v>
      </c>
      <c r="AU126" s="17" t="s">
        <v>90</v>
      </c>
    </row>
    <row r="127" spans="2:65" s="1" customFormat="1" ht="16.5" customHeight="1" x14ac:dyDescent="0.2">
      <c r="B127" s="137"/>
      <c r="C127" s="182" t="s">
        <v>90</v>
      </c>
      <c r="D127" s="182" t="s">
        <v>643</v>
      </c>
      <c r="E127" s="183" t="s">
        <v>4336</v>
      </c>
      <c r="F127" s="184" t="s">
        <v>4337</v>
      </c>
      <c r="G127" s="185" t="s">
        <v>314</v>
      </c>
      <c r="H127" s="186">
        <v>40</v>
      </c>
      <c r="I127" s="187"/>
      <c r="J127" s="188">
        <f>ROUND(I127*H127,2)</f>
        <v>0</v>
      </c>
      <c r="K127" s="184" t="s">
        <v>366</v>
      </c>
      <c r="L127" s="189"/>
      <c r="M127" s="190" t="s">
        <v>1</v>
      </c>
      <c r="N127" s="191" t="s">
        <v>46</v>
      </c>
      <c r="P127" s="147">
        <f>O127*H127</f>
        <v>0</v>
      </c>
      <c r="Q127" s="147">
        <v>0</v>
      </c>
      <c r="R127" s="147">
        <f>Q127*H127</f>
        <v>0</v>
      </c>
      <c r="S127" s="147">
        <v>0</v>
      </c>
      <c r="T127" s="148">
        <f>S127*H127</f>
        <v>0</v>
      </c>
      <c r="AR127" s="149" t="s">
        <v>329</v>
      </c>
      <c r="AT127" s="149" t="s">
        <v>643</v>
      </c>
      <c r="AU127" s="149" t="s">
        <v>90</v>
      </c>
      <c r="AY127" s="17" t="s">
        <v>309</v>
      </c>
      <c r="BE127" s="150">
        <f>IF(N127="základní",J127,0)</f>
        <v>0</v>
      </c>
      <c r="BF127" s="150">
        <f>IF(N127="snížená",J127,0)</f>
        <v>0</v>
      </c>
      <c r="BG127" s="150">
        <f>IF(N127="zákl. přenesená",J127,0)</f>
        <v>0</v>
      </c>
      <c r="BH127" s="150">
        <f>IF(N127="sníž. přenesená",J127,0)</f>
        <v>0</v>
      </c>
      <c r="BI127" s="150">
        <f>IF(N127="nulová",J127,0)</f>
        <v>0</v>
      </c>
      <c r="BJ127" s="17" t="s">
        <v>88</v>
      </c>
      <c r="BK127" s="150">
        <f>ROUND(I127*H127,2)</f>
        <v>0</v>
      </c>
      <c r="BL127" s="17" t="s">
        <v>120</v>
      </c>
      <c r="BM127" s="149" t="s">
        <v>120</v>
      </c>
    </row>
    <row r="128" spans="2:65" s="1" customFormat="1" ht="29.25" x14ac:dyDescent="0.2">
      <c r="B128" s="33"/>
      <c r="D128" s="155" t="s">
        <v>318</v>
      </c>
      <c r="F128" s="156" t="s">
        <v>4338</v>
      </c>
      <c r="I128" s="153"/>
      <c r="L128" s="33"/>
      <c r="M128" s="154"/>
      <c r="T128" s="57"/>
      <c r="AT128" s="17" t="s">
        <v>318</v>
      </c>
      <c r="AU128" s="17" t="s">
        <v>90</v>
      </c>
    </row>
    <row r="129" spans="2:65" s="1" customFormat="1" ht="16.5" customHeight="1" x14ac:dyDescent="0.2">
      <c r="B129" s="137"/>
      <c r="C129" s="138" t="s">
        <v>101</v>
      </c>
      <c r="D129" s="138" t="s">
        <v>311</v>
      </c>
      <c r="E129" s="139" t="s">
        <v>4339</v>
      </c>
      <c r="F129" s="140" t="s">
        <v>4340</v>
      </c>
      <c r="G129" s="141" t="s">
        <v>314</v>
      </c>
      <c r="H129" s="142">
        <v>99</v>
      </c>
      <c r="I129" s="143"/>
      <c r="J129" s="144">
        <f>ROUND(I129*H129,2)</f>
        <v>0</v>
      </c>
      <c r="K129" s="140" t="s">
        <v>315</v>
      </c>
      <c r="L129" s="33"/>
      <c r="M129" s="145" t="s">
        <v>1</v>
      </c>
      <c r="N129" s="146" t="s">
        <v>46</v>
      </c>
      <c r="P129" s="147">
        <f>O129*H129</f>
        <v>0</v>
      </c>
      <c r="Q129" s="147">
        <v>0</v>
      </c>
      <c r="R129" s="147">
        <f>Q129*H129</f>
        <v>0</v>
      </c>
      <c r="S129" s="147">
        <v>0</v>
      </c>
      <c r="T129" s="148">
        <f>S129*H129</f>
        <v>0</v>
      </c>
      <c r="AR129" s="149" t="s">
        <v>120</v>
      </c>
      <c r="AT129" s="149" t="s">
        <v>311</v>
      </c>
      <c r="AU129" s="149" t="s">
        <v>90</v>
      </c>
      <c r="AY129" s="17" t="s">
        <v>309</v>
      </c>
      <c r="BE129" s="150">
        <f>IF(N129="základní",J129,0)</f>
        <v>0</v>
      </c>
      <c r="BF129" s="150">
        <f>IF(N129="snížená",J129,0)</f>
        <v>0</v>
      </c>
      <c r="BG129" s="150">
        <f>IF(N129="zákl. přenesená",J129,0)</f>
        <v>0</v>
      </c>
      <c r="BH129" s="150">
        <f>IF(N129="sníž. přenesená",J129,0)</f>
        <v>0</v>
      </c>
      <c r="BI129" s="150">
        <f>IF(N129="nulová",J129,0)</f>
        <v>0</v>
      </c>
      <c r="BJ129" s="17" t="s">
        <v>88</v>
      </c>
      <c r="BK129" s="150">
        <f>ROUND(I129*H129,2)</f>
        <v>0</v>
      </c>
      <c r="BL129" s="17" t="s">
        <v>120</v>
      </c>
      <c r="BM129" s="149" t="s">
        <v>325</v>
      </c>
    </row>
    <row r="130" spans="2:65" s="1" customFormat="1" x14ac:dyDescent="0.2">
      <c r="B130" s="33"/>
      <c r="D130" s="151" t="s">
        <v>316</v>
      </c>
      <c r="F130" s="152" t="s">
        <v>4341</v>
      </c>
      <c r="I130" s="153"/>
      <c r="L130" s="33"/>
      <c r="M130" s="154"/>
      <c r="T130" s="57"/>
      <c r="AT130" s="17" t="s">
        <v>316</v>
      </c>
      <c r="AU130" s="17" t="s">
        <v>90</v>
      </c>
    </row>
    <row r="131" spans="2:65" s="1" customFormat="1" ht="16.5" customHeight="1" x14ac:dyDescent="0.2">
      <c r="B131" s="137"/>
      <c r="C131" s="182" t="s">
        <v>120</v>
      </c>
      <c r="D131" s="182" t="s">
        <v>643</v>
      </c>
      <c r="E131" s="183" t="s">
        <v>4342</v>
      </c>
      <c r="F131" s="184" t="s">
        <v>4343</v>
      </c>
      <c r="G131" s="185" t="s">
        <v>314</v>
      </c>
      <c r="H131" s="186">
        <v>99</v>
      </c>
      <c r="I131" s="187"/>
      <c r="J131" s="188">
        <f>ROUND(I131*H131,2)</f>
        <v>0</v>
      </c>
      <c r="K131" s="184" t="s">
        <v>366</v>
      </c>
      <c r="L131" s="189"/>
      <c r="M131" s="190" t="s">
        <v>1</v>
      </c>
      <c r="N131" s="191" t="s">
        <v>46</v>
      </c>
      <c r="P131" s="147">
        <f>O131*H131</f>
        <v>0</v>
      </c>
      <c r="Q131" s="147">
        <v>0</v>
      </c>
      <c r="R131" s="147">
        <f>Q131*H131</f>
        <v>0</v>
      </c>
      <c r="S131" s="147">
        <v>0</v>
      </c>
      <c r="T131" s="148">
        <f>S131*H131</f>
        <v>0</v>
      </c>
      <c r="AR131" s="149" t="s">
        <v>329</v>
      </c>
      <c r="AT131" s="149" t="s">
        <v>643</v>
      </c>
      <c r="AU131" s="149" t="s">
        <v>90</v>
      </c>
      <c r="AY131" s="17" t="s">
        <v>309</v>
      </c>
      <c r="BE131" s="150">
        <f>IF(N131="základní",J131,0)</f>
        <v>0</v>
      </c>
      <c r="BF131" s="150">
        <f>IF(N131="snížená",J131,0)</f>
        <v>0</v>
      </c>
      <c r="BG131" s="150">
        <f>IF(N131="zákl. přenesená",J131,0)</f>
        <v>0</v>
      </c>
      <c r="BH131" s="150">
        <f>IF(N131="sníž. přenesená",J131,0)</f>
        <v>0</v>
      </c>
      <c r="BI131" s="150">
        <f>IF(N131="nulová",J131,0)</f>
        <v>0</v>
      </c>
      <c r="BJ131" s="17" t="s">
        <v>88</v>
      </c>
      <c r="BK131" s="150">
        <f>ROUND(I131*H131,2)</f>
        <v>0</v>
      </c>
      <c r="BL131" s="17" t="s">
        <v>120</v>
      </c>
      <c r="BM131" s="149" t="s">
        <v>329</v>
      </c>
    </row>
    <row r="132" spans="2:65" s="1" customFormat="1" ht="29.25" x14ac:dyDescent="0.2">
      <c r="B132" s="33"/>
      <c r="D132" s="155" t="s">
        <v>318</v>
      </c>
      <c r="F132" s="156" t="s">
        <v>4338</v>
      </c>
      <c r="I132" s="153"/>
      <c r="L132" s="33"/>
      <c r="M132" s="154"/>
      <c r="T132" s="57"/>
      <c r="AT132" s="17" t="s">
        <v>318</v>
      </c>
      <c r="AU132" s="17" t="s">
        <v>90</v>
      </c>
    </row>
    <row r="133" spans="2:65" s="1" customFormat="1" ht="16.5" customHeight="1" x14ac:dyDescent="0.2">
      <c r="B133" s="137"/>
      <c r="C133" s="138" t="s">
        <v>331</v>
      </c>
      <c r="D133" s="138" t="s">
        <v>311</v>
      </c>
      <c r="E133" s="139" t="s">
        <v>4344</v>
      </c>
      <c r="F133" s="140" t="s">
        <v>4345</v>
      </c>
      <c r="G133" s="141" t="s">
        <v>4346</v>
      </c>
      <c r="H133" s="142">
        <v>1</v>
      </c>
      <c r="I133" s="143"/>
      <c r="J133" s="144">
        <f>ROUND(I133*H133,2)</f>
        <v>0</v>
      </c>
      <c r="K133" s="140" t="s">
        <v>366</v>
      </c>
      <c r="L133" s="33"/>
      <c r="M133" s="171" t="s">
        <v>1</v>
      </c>
      <c r="N133" s="172" t="s">
        <v>46</v>
      </c>
      <c r="O133" s="173"/>
      <c r="P133" s="174">
        <f>O133*H133</f>
        <v>0</v>
      </c>
      <c r="Q133" s="174">
        <v>0</v>
      </c>
      <c r="R133" s="174">
        <f>Q133*H133</f>
        <v>0</v>
      </c>
      <c r="S133" s="174">
        <v>0</v>
      </c>
      <c r="T133" s="175">
        <f>S133*H133</f>
        <v>0</v>
      </c>
      <c r="AR133" s="149" t="s">
        <v>120</v>
      </c>
      <c r="AT133" s="149" t="s">
        <v>311</v>
      </c>
      <c r="AU133" s="149" t="s">
        <v>90</v>
      </c>
      <c r="AY133" s="17" t="s">
        <v>309</v>
      </c>
      <c r="BE133" s="150">
        <f>IF(N133="základní",J133,0)</f>
        <v>0</v>
      </c>
      <c r="BF133" s="150">
        <f>IF(N133="snížená",J133,0)</f>
        <v>0</v>
      </c>
      <c r="BG133" s="150">
        <f>IF(N133="zákl. přenesená",J133,0)</f>
        <v>0</v>
      </c>
      <c r="BH133" s="150">
        <f>IF(N133="sníž. přenesená",J133,0)</f>
        <v>0</v>
      </c>
      <c r="BI133" s="150">
        <f>IF(N133="nulová",J133,0)</f>
        <v>0</v>
      </c>
      <c r="BJ133" s="17" t="s">
        <v>88</v>
      </c>
      <c r="BK133" s="150">
        <f>ROUND(I133*H133,2)</f>
        <v>0</v>
      </c>
      <c r="BL133" s="17" t="s">
        <v>120</v>
      </c>
      <c r="BM133" s="149" t="s">
        <v>334</v>
      </c>
    </row>
    <row r="134" spans="2:65" s="1" customFormat="1" ht="6.95" customHeight="1" x14ac:dyDescent="0.2">
      <c r="B134" s="45"/>
      <c r="C134" s="46"/>
      <c r="D134" s="46"/>
      <c r="E134" s="46"/>
      <c r="F134" s="46"/>
      <c r="G134" s="46"/>
      <c r="H134" s="46"/>
      <c r="I134" s="46"/>
      <c r="J134" s="46"/>
      <c r="K134" s="46"/>
      <c r="L134" s="33"/>
    </row>
  </sheetData>
  <autoFilter ref="C121:K133" xr:uid="{00000000-0009-0000-0000-000004000000}"/>
  <mergeCells count="12">
    <mergeCell ref="E114:H114"/>
    <mergeCell ref="L2:V2"/>
    <mergeCell ref="E85:H85"/>
    <mergeCell ref="E87:H87"/>
    <mergeCell ref="E89:H89"/>
    <mergeCell ref="E110:H110"/>
    <mergeCell ref="E112:H112"/>
    <mergeCell ref="E7:H7"/>
    <mergeCell ref="E9:H9"/>
    <mergeCell ref="E11:H11"/>
    <mergeCell ref="E20:H20"/>
    <mergeCell ref="E29:H29"/>
  </mergeCells>
  <hyperlinks>
    <hyperlink ref="F126" r:id="rId1" xr:uid="{00000000-0004-0000-0400-000000000000}"/>
    <hyperlink ref="F130" r:id="rId2" xr:uid="{00000000-0004-0000-0400-000001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B2:BM187"/>
  <sheetViews>
    <sheetView showGridLines="0" workbookViewId="0"/>
  </sheetViews>
  <sheetFormatPr defaultRowHeight="11.2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233" t="s">
        <v>5</v>
      </c>
      <c r="M2" s="234"/>
      <c r="N2" s="234"/>
      <c r="O2" s="234"/>
      <c r="P2" s="234"/>
      <c r="Q2" s="234"/>
      <c r="R2" s="234"/>
      <c r="S2" s="234"/>
      <c r="T2" s="234"/>
      <c r="U2" s="234"/>
      <c r="V2" s="234"/>
      <c r="AT2" s="17" t="s">
        <v>265</v>
      </c>
    </row>
    <row r="3" spans="2:46" ht="6.95" customHeight="1" x14ac:dyDescent="0.2">
      <c r="B3" s="18"/>
      <c r="C3" s="19"/>
      <c r="D3" s="19"/>
      <c r="E3" s="19"/>
      <c r="F3" s="19"/>
      <c r="G3" s="19"/>
      <c r="H3" s="19"/>
      <c r="I3" s="19"/>
      <c r="J3" s="19"/>
      <c r="K3" s="19"/>
      <c r="L3" s="20"/>
      <c r="AT3" s="17" t="s">
        <v>90</v>
      </c>
    </row>
    <row r="4" spans="2:46" ht="24.95" customHeight="1" x14ac:dyDescent="0.2">
      <c r="B4" s="20"/>
      <c r="D4" s="21" t="s">
        <v>275</v>
      </c>
      <c r="L4" s="20"/>
      <c r="M4" s="94" t="s">
        <v>10</v>
      </c>
      <c r="AT4" s="17" t="s">
        <v>3</v>
      </c>
    </row>
    <row r="5" spans="2:46" ht="6.95" customHeight="1" x14ac:dyDescent="0.2">
      <c r="B5" s="20"/>
      <c r="L5" s="20"/>
    </row>
    <row r="6" spans="2:46" ht="12" customHeight="1" x14ac:dyDescent="0.2">
      <c r="B6" s="20"/>
      <c r="D6" s="27" t="s">
        <v>16</v>
      </c>
      <c r="L6" s="20"/>
    </row>
    <row r="7" spans="2:46" ht="16.5" customHeight="1" x14ac:dyDescent="0.2">
      <c r="B7" s="20"/>
      <c r="E7" s="254" t="str">
        <f>'Rekapitulace stavby'!K6</f>
        <v>OBLASTNÍ NEMOCNICE JIČÍN PAVILON PSYCHIATRIE</v>
      </c>
      <c r="F7" s="255"/>
      <c r="G7" s="255"/>
      <c r="H7" s="255"/>
      <c r="L7" s="20"/>
    </row>
    <row r="8" spans="2:46" s="1" customFormat="1" ht="12" customHeight="1" x14ac:dyDescent="0.2">
      <c r="B8" s="33"/>
      <c r="D8" s="27" t="s">
        <v>276</v>
      </c>
      <c r="L8" s="33"/>
    </row>
    <row r="9" spans="2:46" s="1" customFormat="1" ht="16.5" customHeight="1" x14ac:dyDescent="0.2">
      <c r="B9" s="33"/>
      <c r="E9" s="220" t="s">
        <v>10718</v>
      </c>
      <c r="F9" s="253"/>
      <c r="G9" s="253"/>
      <c r="H9" s="253"/>
      <c r="L9" s="33"/>
    </row>
    <row r="10" spans="2:46" s="1" customFormat="1" x14ac:dyDescent="0.2">
      <c r="B10" s="33"/>
      <c r="L10" s="33"/>
    </row>
    <row r="11" spans="2:46" s="1" customFormat="1" ht="12" customHeight="1" x14ac:dyDescent="0.2">
      <c r="B11" s="33"/>
      <c r="D11" s="27" t="s">
        <v>18</v>
      </c>
      <c r="F11" s="25" t="s">
        <v>1</v>
      </c>
      <c r="I11" s="27" t="s">
        <v>20</v>
      </c>
      <c r="J11" s="25" t="s">
        <v>1</v>
      </c>
      <c r="L11" s="33"/>
    </row>
    <row r="12" spans="2:46" s="1" customFormat="1" ht="12" customHeight="1" x14ac:dyDescent="0.2">
      <c r="B12" s="33"/>
      <c r="D12" s="27" t="s">
        <v>22</v>
      </c>
      <c r="F12" s="25" t="s">
        <v>23</v>
      </c>
      <c r="I12" s="27" t="s">
        <v>24</v>
      </c>
      <c r="J12" s="53">
        <f>'Rekapitulace stavby'!AN8</f>
        <v>45961</v>
      </c>
      <c r="L12" s="33"/>
    </row>
    <row r="13" spans="2:46" s="1" customFormat="1" ht="10.9" customHeight="1" x14ac:dyDescent="0.2">
      <c r="B13" s="33"/>
      <c r="L13" s="33"/>
    </row>
    <row r="14" spans="2:46" s="1" customFormat="1" ht="12" customHeight="1" x14ac:dyDescent="0.2">
      <c r="B14" s="33"/>
      <c r="D14" s="27" t="s">
        <v>29</v>
      </c>
      <c r="I14" s="27" t="s">
        <v>30</v>
      </c>
      <c r="J14" s="25" t="str">
        <f>IF('Rekapitulace stavby'!AN10="","",'Rekapitulace stavby'!AN10)</f>
        <v/>
      </c>
      <c r="L14" s="33"/>
    </row>
    <row r="15" spans="2:46" s="1" customFormat="1" ht="18" customHeight="1" x14ac:dyDescent="0.2">
      <c r="B15" s="33"/>
      <c r="E15" s="25" t="str">
        <f>IF('Rekapitulace stavby'!E11="","",'Rekapitulace stavby'!E11)</f>
        <v>KRÁLOVÉHRADECKÝ KRAJ</v>
      </c>
      <c r="I15" s="27" t="s">
        <v>32</v>
      </c>
      <c r="J15" s="25" t="str">
        <f>IF('Rekapitulace stavby'!AN11="","",'Rekapitulace stavby'!AN11)</f>
        <v/>
      </c>
      <c r="L15" s="33"/>
    </row>
    <row r="16" spans="2:46" s="1" customFormat="1" ht="6.95" customHeight="1" x14ac:dyDescent="0.2">
      <c r="B16" s="33"/>
      <c r="L16" s="33"/>
    </row>
    <row r="17" spans="2:12" s="1" customFormat="1" ht="12" customHeight="1" x14ac:dyDescent="0.2">
      <c r="B17" s="33"/>
      <c r="D17" s="27" t="s">
        <v>33</v>
      </c>
      <c r="I17" s="27" t="s">
        <v>30</v>
      </c>
      <c r="J17" s="28" t="str">
        <f>'Rekapitulace stavby'!AN13</f>
        <v>Vyplň údaj</v>
      </c>
      <c r="L17" s="33"/>
    </row>
    <row r="18" spans="2:12" s="1" customFormat="1" ht="18" customHeight="1" x14ac:dyDescent="0.2">
      <c r="B18" s="33"/>
      <c r="E18" s="256" t="str">
        <f>'Rekapitulace stavby'!E14</f>
        <v>Vyplň údaj</v>
      </c>
      <c r="F18" s="242"/>
      <c r="G18" s="242"/>
      <c r="H18" s="242"/>
      <c r="I18" s="27" t="s">
        <v>32</v>
      </c>
      <c r="J18" s="28" t="str">
        <f>'Rekapitulace stavby'!AN14</f>
        <v>Vyplň údaj</v>
      </c>
      <c r="L18" s="33"/>
    </row>
    <row r="19" spans="2:12" s="1" customFormat="1" ht="6.95" customHeight="1" x14ac:dyDescent="0.2">
      <c r="B19" s="33"/>
      <c r="L19" s="33"/>
    </row>
    <row r="20" spans="2:12" s="1" customFormat="1" ht="12" customHeight="1" x14ac:dyDescent="0.2">
      <c r="B20" s="33"/>
      <c r="D20" s="27" t="s">
        <v>35</v>
      </c>
      <c r="I20" s="27" t="s">
        <v>30</v>
      </c>
      <c r="J20" s="25" t="str">
        <f>IF('Rekapitulace stavby'!AN16="","",'Rekapitulace stavby'!AN16)</f>
        <v/>
      </c>
      <c r="L20" s="33"/>
    </row>
    <row r="21" spans="2:12" s="1" customFormat="1" ht="18" customHeight="1" x14ac:dyDescent="0.2">
      <c r="B21" s="33"/>
      <c r="E21" s="25" t="str">
        <f>IF('Rekapitulace stavby'!E17="","",'Rekapitulace stavby'!E17)</f>
        <v>KANIA a.s.</v>
      </c>
      <c r="I21" s="27" t="s">
        <v>32</v>
      </c>
      <c r="J21" s="25" t="str">
        <f>IF('Rekapitulace stavby'!AN17="","",'Rekapitulace stavby'!AN17)</f>
        <v/>
      </c>
      <c r="L21" s="33"/>
    </row>
    <row r="22" spans="2:12" s="1" customFormat="1" ht="6.95" customHeight="1" x14ac:dyDescent="0.2">
      <c r="B22" s="33"/>
      <c r="L22" s="33"/>
    </row>
    <row r="23" spans="2:12" s="1" customFormat="1" ht="12" customHeight="1" x14ac:dyDescent="0.2">
      <c r="B23" s="33"/>
      <c r="D23" s="27" t="s">
        <v>38</v>
      </c>
      <c r="I23" s="27" t="s">
        <v>30</v>
      </c>
      <c r="J23" s="25" t="str">
        <f>IF('Rekapitulace stavby'!AN19="","",'Rekapitulace stavby'!AN19)</f>
        <v/>
      </c>
      <c r="L23" s="33"/>
    </row>
    <row r="24" spans="2:12" s="1" customFormat="1" ht="18" customHeight="1" x14ac:dyDescent="0.2">
      <c r="B24" s="33"/>
      <c r="E24" s="25" t="str">
        <f>IF('Rekapitulace stavby'!E20="","",'Rekapitulace stavby'!E20)</f>
        <v xml:space="preserve"> </v>
      </c>
      <c r="I24" s="27" t="s">
        <v>32</v>
      </c>
      <c r="J24" s="25" t="str">
        <f>IF('Rekapitulace stavby'!AN20="","",'Rekapitulace stavby'!AN20)</f>
        <v/>
      </c>
      <c r="L24" s="33"/>
    </row>
    <row r="25" spans="2:12" s="1" customFormat="1" ht="6.95" customHeight="1" x14ac:dyDescent="0.2">
      <c r="B25" s="33"/>
      <c r="L25" s="33"/>
    </row>
    <row r="26" spans="2:12" s="1" customFormat="1" ht="12" customHeight="1" x14ac:dyDescent="0.2">
      <c r="B26" s="33"/>
      <c r="D26" s="27" t="s">
        <v>39</v>
      </c>
      <c r="L26" s="33"/>
    </row>
    <row r="27" spans="2:12" s="7" customFormat="1" ht="47.25" customHeight="1" x14ac:dyDescent="0.2">
      <c r="B27" s="95"/>
      <c r="E27" s="246" t="s">
        <v>5057</v>
      </c>
      <c r="F27" s="246"/>
      <c r="G27" s="246"/>
      <c r="H27" s="246"/>
      <c r="L27" s="95"/>
    </row>
    <row r="28" spans="2:12" s="1" customFormat="1" ht="6.95" customHeight="1" x14ac:dyDescent="0.2">
      <c r="B28" s="33"/>
      <c r="L28" s="33"/>
    </row>
    <row r="29" spans="2:12" s="1" customFormat="1" ht="6.95" customHeight="1" x14ac:dyDescent="0.2">
      <c r="B29" s="33"/>
      <c r="D29" s="54"/>
      <c r="E29" s="54"/>
      <c r="F29" s="54"/>
      <c r="G29" s="54"/>
      <c r="H29" s="54"/>
      <c r="I29" s="54"/>
      <c r="J29" s="54"/>
      <c r="K29" s="54"/>
      <c r="L29" s="33"/>
    </row>
    <row r="30" spans="2:12" s="1" customFormat="1" ht="25.35" customHeight="1" x14ac:dyDescent="0.2">
      <c r="B30" s="33"/>
      <c r="D30" s="96" t="s">
        <v>41</v>
      </c>
      <c r="J30" s="67">
        <f>ROUND(J122, 2)</f>
        <v>0</v>
      </c>
      <c r="L30" s="33"/>
    </row>
    <row r="31" spans="2:12" s="1" customFormat="1" ht="6.95" customHeight="1" x14ac:dyDescent="0.2">
      <c r="B31" s="33"/>
      <c r="D31" s="54"/>
      <c r="E31" s="54"/>
      <c r="F31" s="54"/>
      <c r="G31" s="54"/>
      <c r="H31" s="54"/>
      <c r="I31" s="54"/>
      <c r="J31" s="54"/>
      <c r="K31" s="54"/>
      <c r="L31" s="33"/>
    </row>
    <row r="32" spans="2:12" s="1" customFormat="1" ht="14.45" customHeight="1" x14ac:dyDescent="0.2">
      <c r="B32" s="33"/>
      <c r="F32" s="36" t="s">
        <v>43</v>
      </c>
      <c r="I32" s="36" t="s">
        <v>42</v>
      </c>
      <c r="J32" s="36" t="s">
        <v>44</v>
      </c>
      <c r="L32" s="33"/>
    </row>
    <row r="33" spans="2:12" s="1" customFormat="1" ht="14.45" customHeight="1" x14ac:dyDescent="0.2">
      <c r="B33" s="33"/>
      <c r="D33" s="56" t="s">
        <v>45</v>
      </c>
      <c r="E33" s="27" t="s">
        <v>46</v>
      </c>
      <c r="F33" s="87">
        <f>ROUND((SUM(BE122:BE186)),  2)</f>
        <v>0</v>
      </c>
      <c r="I33" s="97">
        <v>0.21</v>
      </c>
      <c r="J33" s="87">
        <f>ROUND(((SUM(BE122:BE186))*I33),  2)</f>
        <v>0</v>
      </c>
      <c r="L33" s="33"/>
    </row>
    <row r="34" spans="2:12" s="1" customFormat="1" ht="14.45" customHeight="1" x14ac:dyDescent="0.2">
      <c r="B34" s="33"/>
      <c r="E34" s="27" t="s">
        <v>47</v>
      </c>
      <c r="F34" s="87">
        <f>ROUND((SUM(BF122:BF186)),  2)</f>
        <v>0</v>
      </c>
      <c r="I34" s="97">
        <v>0.12</v>
      </c>
      <c r="J34" s="87">
        <f>ROUND(((SUM(BF122:BF186))*I34),  2)</f>
        <v>0</v>
      </c>
      <c r="L34" s="33"/>
    </row>
    <row r="35" spans="2:12" s="1" customFormat="1" ht="14.45" hidden="1" customHeight="1" x14ac:dyDescent="0.2">
      <c r="B35" s="33"/>
      <c r="E35" s="27" t="s">
        <v>48</v>
      </c>
      <c r="F35" s="87">
        <f>ROUND((SUM(BG122:BG186)),  2)</f>
        <v>0</v>
      </c>
      <c r="I35" s="97">
        <v>0.21</v>
      </c>
      <c r="J35" s="87">
        <f>0</f>
        <v>0</v>
      </c>
      <c r="L35" s="33"/>
    </row>
    <row r="36" spans="2:12" s="1" customFormat="1" ht="14.45" hidden="1" customHeight="1" x14ac:dyDescent="0.2">
      <c r="B36" s="33"/>
      <c r="E36" s="27" t="s">
        <v>49</v>
      </c>
      <c r="F36" s="87">
        <f>ROUND((SUM(BH122:BH186)),  2)</f>
        <v>0</v>
      </c>
      <c r="I36" s="97">
        <v>0.12</v>
      </c>
      <c r="J36" s="87">
        <f>0</f>
        <v>0</v>
      </c>
      <c r="L36" s="33"/>
    </row>
    <row r="37" spans="2:12" s="1" customFormat="1" ht="14.45" hidden="1" customHeight="1" x14ac:dyDescent="0.2">
      <c r="B37" s="33"/>
      <c r="E37" s="27" t="s">
        <v>50</v>
      </c>
      <c r="F37" s="87">
        <f>ROUND((SUM(BI122:BI186)),  2)</f>
        <v>0</v>
      </c>
      <c r="I37" s="97">
        <v>0</v>
      </c>
      <c r="J37" s="87">
        <f>0</f>
        <v>0</v>
      </c>
      <c r="L37" s="33"/>
    </row>
    <row r="38" spans="2:12" s="1" customFormat="1" ht="6.95" customHeight="1" x14ac:dyDescent="0.2">
      <c r="B38" s="33"/>
      <c r="L38" s="33"/>
    </row>
    <row r="39" spans="2:12" s="1" customFormat="1" ht="25.35" customHeight="1" x14ac:dyDescent="0.2">
      <c r="B39" s="33"/>
      <c r="C39" s="98"/>
      <c r="D39" s="99" t="s">
        <v>51</v>
      </c>
      <c r="E39" s="58"/>
      <c r="F39" s="58"/>
      <c r="G39" s="100" t="s">
        <v>52</v>
      </c>
      <c r="H39" s="101" t="s">
        <v>53</v>
      </c>
      <c r="I39" s="58"/>
      <c r="J39" s="102">
        <f>SUM(J30:J37)</f>
        <v>0</v>
      </c>
      <c r="K39" s="103"/>
      <c r="L39" s="33"/>
    </row>
    <row r="40" spans="2:12" s="1" customFormat="1" ht="14.45" customHeight="1" x14ac:dyDescent="0.2">
      <c r="B40" s="33"/>
      <c r="L40" s="33"/>
    </row>
    <row r="41" spans="2:12" ht="14.45" customHeight="1" x14ac:dyDescent="0.2">
      <c r="B41" s="20"/>
      <c r="L41" s="20"/>
    </row>
    <row r="42" spans="2:12" ht="14.45" customHeight="1" x14ac:dyDescent="0.2">
      <c r="B42" s="20"/>
      <c r="L42" s="20"/>
    </row>
    <row r="43" spans="2:12" ht="14.45" customHeight="1" x14ac:dyDescent="0.2">
      <c r="B43" s="20"/>
      <c r="L43" s="20"/>
    </row>
    <row r="44" spans="2:12" ht="14.45" customHeight="1" x14ac:dyDescent="0.2">
      <c r="B44" s="20"/>
      <c r="L44" s="20"/>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33"/>
      <c r="D50" s="42" t="s">
        <v>54</v>
      </c>
      <c r="E50" s="43"/>
      <c r="F50" s="43"/>
      <c r="G50" s="42" t="s">
        <v>55</v>
      </c>
      <c r="H50" s="43"/>
      <c r="I50" s="43"/>
      <c r="J50" s="43"/>
      <c r="K50" s="43"/>
      <c r="L50" s="33"/>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2.75" x14ac:dyDescent="0.2">
      <c r="B61" s="33"/>
      <c r="D61" s="44" t="s">
        <v>56</v>
      </c>
      <c r="E61" s="35"/>
      <c r="F61" s="104" t="s">
        <v>57</v>
      </c>
      <c r="G61" s="44" t="s">
        <v>56</v>
      </c>
      <c r="H61" s="35"/>
      <c r="I61" s="35"/>
      <c r="J61" s="105" t="s">
        <v>57</v>
      </c>
      <c r="K61" s="35"/>
      <c r="L61" s="33"/>
    </row>
    <row r="62" spans="2:12" x14ac:dyDescent="0.2">
      <c r="B62" s="20"/>
      <c r="L62" s="20"/>
    </row>
    <row r="63" spans="2:12" x14ac:dyDescent="0.2">
      <c r="B63" s="20"/>
      <c r="L63" s="20"/>
    </row>
    <row r="64" spans="2:12" x14ac:dyDescent="0.2">
      <c r="B64" s="20"/>
      <c r="L64" s="20"/>
    </row>
    <row r="65" spans="2:12" s="1" customFormat="1" ht="12.75" x14ac:dyDescent="0.2">
      <c r="B65" s="33"/>
      <c r="D65" s="42" t="s">
        <v>58</v>
      </c>
      <c r="E65" s="43"/>
      <c r="F65" s="43"/>
      <c r="G65" s="42" t="s">
        <v>59</v>
      </c>
      <c r="H65" s="43"/>
      <c r="I65" s="43"/>
      <c r="J65" s="43"/>
      <c r="K65" s="43"/>
      <c r="L65" s="33"/>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2.75" x14ac:dyDescent="0.2">
      <c r="B76" s="33"/>
      <c r="D76" s="44" t="s">
        <v>56</v>
      </c>
      <c r="E76" s="35"/>
      <c r="F76" s="104" t="s">
        <v>57</v>
      </c>
      <c r="G76" s="44" t="s">
        <v>56</v>
      </c>
      <c r="H76" s="35"/>
      <c r="I76" s="35"/>
      <c r="J76" s="105" t="s">
        <v>57</v>
      </c>
      <c r="K76" s="35"/>
      <c r="L76" s="33"/>
    </row>
    <row r="77" spans="2:12" s="1" customFormat="1" ht="14.45" customHeight="1" x14ac:dyDescent="0.2">
      <c r="B77" s="45"/>
      <c r="C77" s="46"/>
      <c r="D77" s="46"/>
      <c r="E77" s="46"/>
      <c r="F77" s="46"/>
      <c r="G77" s="46"/>
      <c r="H77" s="46"/>
      <c r="I77" s="46"/>
      <c r="J77" s="46"/>
      <c r="K77" s="46"/>
      <c r="L77" s="33"/>
    </row>
    <row r="81" spans="2:47" s="1" customFormat="1" ht="6.95" customHeight="1" x14ac:dyDescent="0.2">
      <c r="B81" s="47"/>
      <c r="C81" s="48"/>
      <c r="D81" s="48"/>
      <c r="E81" s="48"/>
      <c r="F81" s="48"/>
      <c r="G81" s="48"/>
      <c r="H81" s="48"/>
      <c r="I81" s="48"/>
      <c r="J81" s="48"/>
      <c r="K81" s="48"/>
      <c r="L81" s="33"/>
    </row>
    <row r="82" spans="2:47" s="1" customFormat="1" ht="24.95" customHeight="1" x14ac:dyDescent="0.2">
      <c r="B82" s="33"/>
      <c r="C82" s="21" t="s">
        <v>280</v>
      </c>
      <c r="L82" s="33"/>
    </row>
    <row r="83" spans="2:47" s="1" customFormat="1" ht="6.95" customHeight="1" x14ac:dyDescent="0.2">
      <c r="B83" s="33"/>
      <c r="L83" s="33"/>
    </row>
    <row r="84" spans="2:47" s="1" customFormat="1" ht="12" customHeight="1" x14ac:dyDescent="0.2">
      <c r="B84" s="33"/>
      <c r="C84" s="27" t="s">
        <v>16</v>
      </c>
      <c r="L84" s="33"/>
    </row>
    <row r="85" spans="2:47" s="1" customFormat="1" ht="16.5" customHeight="1" x14ac:dyDescent="0.2">
      <c r="B85" s="33"/>
      <c r="E85" s="254" t="str">
        <f>E7</f>
        <v>OBLASTNÍ NEMOCNICE JIČÍN PAVILON PSYCHIATRIE</v>
      </c>
      <c r="F85" s="255"/>
      <c r="G85" s="255"/>
      <c r="H85" s="255"/>
      <c r="L85" s="33"/>
    </row>
    <row r="86" spans="2:47" s="1" customFormat="1" ht="12" customHeight="1" x14ac:dyDescent="0.2">
      <c r="B86" s="33"/>
      <c r="C86" s="27" t="s">
        <v>276</v>
      </c>
      <c r="L86" s="33"/>
    </row>
    <row r="87" spans="2:47" s="1" customFormat="1" ht="16.5" customHeight="1" x14ac:dyDescent="0.2">
      <c r="B87" s="33"/>
      <c r="E87" s="220" t="str">
        <f>E9</f>
        <v>D.2-IO 07 - Venkovní osvětlení</v>
      </c>
      <c r="F87" s="253"/>
      <c r="G87" s="253"/>
      <c r="H87" s="253"/>
      <c r="L87" s="33"/>
    </row>
    <row r="88" spans="2:47" s="1" customFormat="1" ht="6.95" customHeight="1" x14ac:dyDescent="0.2">
      <c r="B88" s="33"/>
      <c r="L88" s="33"/>
    </row>
    <row r="89" spans="2:47" s="1" customFormat="1" ht="12" customHeight="1" x14ac:dyDescent="0.2">
      <c r="B89" s="33"/>
      <c r="C89" s="27" t="s">
        <v>22</v>
      </c>
      <c r="F89" s="25" t="str">
        <f>F12</f>
        <v xml:space="preserve"> </v>
      </c>
      <c r="I89" s="27" t="s">
        <v>24</v>
      </c>
      <c r="J89" s="53">
        <f>IF(J12="","",J12)</f>
        <v>45961</v>
      </c>
      <c r="L89" s="33"/>
    </row>
    <row r="90" spans="2:47" s="1" customFormat="1" ht="6.95" customHeight="1" x14ac:dyDescent="0.2">
      <c r="B90" s="33"/>
      <c r="L90" s="33"/>
    </row>
    <row r="91" spans="2:47" s="1" customFormat="1" ht="15.2" customHeight="1" x14ac:dyDescent="0.2">
      <c r="B91" s="33"/>
      <c r="C91" s="27" t="s">
        <v>29</v>
      </c>
      <c r="F91" s="25" t="str">
        <f>E15</f>
        <v>KRÁLOVÉHRADECKÝ KRAJ</v>
      </c>
      <c r="I91" s="27" t="s">
        <v>35</v>
      </c>
      <c r="J91" s="31" t="str">
        <f>E21</f>
        <v>KANIA a.s.</v>
      </c>
      <c r="L91" s="33"/>
    </row>
    <row r="92" spans="2:47" s="1" customFormat="1" ht="15.2" customHeight="1" x14ac:dyDescent="0.2">
      <c r="B92" s="33"/>
      <c r="C92" s="27" t="s">
        <v>33</v>
      </c>
      <c r="F92" s="25" t="str">
        <f>IF(E18="","",E18)</f>
        <v>Vyplň údaj</v>
      </c>
      <c r="I92" s="27" t="s">
        <v>38</v>
      </c>
      <c r="J92" s="31" t="str">
        <f>E24</f>
        <v xml:space="preserve"> </v>
      </c>
      <c r="L92" s="33"/>
    </row>
    <row r="93" spans="2:47" s="1" customFormat="1" ht="10.35" customHeight="1" x14ac:dyDescent="0.2">
      <c r="B93" s="33"/>
      <c r="L93" s="33"/>
    </row>
    <row r="94" spans="2:47" s="1" customFormat="1" ht="29.25" customHeight="1" x14ac:dyDescent="0.2">
      <c r="B94" s="33"/>
      <c r="C94" s="106" t="s">
        <v>281</v>
      </c>
      <c r="D94" s="98"/>
      <c r="E94" s="98"/>
      <c r="F94" s="98"/>
      <c r="G94" s="98"/>
      <c r="H94" s="98"/>
      <c r="I94" s="98"/>
      <c r="J94" s="107" t="s">
        <v>282</v>
      </c>
      <c r="K94" s="98"/>
      <c r="L94" s="33"/>
    </row>
    <row r="95" spans="2:47" s="1" customFormat="1" ht="10.35" customHeight="1" x14ac:dyDescent="0.2">
      <c r="B95" s="33"/>
      <c r="L95" s="33"/>
    </row>
    <row r="96" spans="2:47" s="1" customFormat="1" ht="22.9" customHeight="1" x14ac:dyDescent="0.2">
      <c r="B96" s="33"/>
      <c r="C96" s="108" t="s">
        <v>283</v>
      </c>
      <c r="J96" s="67">
        <f>J122</f>
        <v>0</v>
      </c>
      <c r="L96" s="33"/>
      <c r="AU96" s="17" t="s">
        <v>284</v>
      </c>
    </row>
    <row r="97" spans="2:12" s="8" customFormat="1" ht="24.95" customHeight="1" x14ac:dyDescent="0.2">
      <c r="B97" s="109"/>
      <c r="D97" s="110" t="s">
        <v>10719</v>
      </c>
      <c r="E97" s="111"/>
      <c r="F97" s="111"/>
      <c r="G97" s="111"/>
      <c r="H97" s="111"/>
      <c r="I97" s="111"/>
      <c r="J97" s="112">
        <f>J123</f>
        <v>0</v>
      </c>
      <c r="L97" s="109"/>
    </row>
    <row r="98" spans="2:12" s="8" customFormat="1" ht="24.95" customHeight="1" x14ac:dyDescent="0.2">
      <c r="B98" s="109"/>
      <c r="D98" s="110" t="s">
        <v>10720</v>
      </c>
      <c r="E98" s="111"/>
      <c r="F98" s="111"/>
      <c r="G98" s="111"/>
      <c r="H98" s="111"/>
      <c r="I98" s="111"/>
      <c r="J98" s="112">
        <f>J138</f>
        <v>0</v>
      </c>
      <c r="L98" s="109"/>
    </row>
    <row r="99" spans="2:12" s="8" customFormat="1" ht="24.95" customHeight="1" x14ac:dyDescent="0.2">
      <c r="B99" s="109"/>
      <c r="D99" s="110" t="s">
        <v>10721</v>
      </c>
      <c r="E99" s="111"/>
      <c r="F99" s="111"/>
      <c r="G99" s="111"/>
      <c r="H99" s="111"/>
      <c r="I99" s="111"/>
      <c r="J99" s="112">
        <f>J153</f>
        <v>0</v>
      </c>
      <c r="L99" s="109"/>
    </row>
    <row r="100" spans="2:12" s="8" customFormat="1" ht="24.95" customHeight="1" x14ac:dyDescent="0.2">
      <c r="B100" s="109"/>
      <c r="D100" s="110" t="s">
        <v>10722</v>
      </c>
      <c r="E100" s="111"/>
      <c r="F100" s="111"/>
      <c r="G100" s="111"/>
      <c r="H100" s="111"/>
      <c r="I100" s="111"/>
      <c r="J100" s="112">
        <f>J159</f>
        <v>0</v>
      </c>
      <c r="L100" s="109"/>
    </row>
    <row r="101" spans="2:12" s="8" customFormat="1" ht="24.95" customHeight="1" x14ac:dyDescent="0.2">
      <c r="B101" s="109"/>
      <c r="D101" s="110" t="s">
        <v>10723</v>
      </c>
      <c r="E101" s="111"/>
      <c r="F101" s="111"/>
      <c r="G101" s="111"/>
      <c r="H101" s="111"/>
      <c r="I101" s="111"/>
      <c r="J101" s="112">
        <f>J181</f>
        <v>0</v>
      </c>
      <c r="L101" s="109"/>
    </row>
    <row r="102" spans="2:12" s="8" customFormat="1" ht="24.95" customHeight="1" x14ac:dyDescent="0.2">
      <c r="B102" s="109"/>
      <c r="D102" s="110" t="s">
        <v>10724</v>
      </c>
      <c r="E102" s="111"/>
      <c r="F102" s="111"/>
      <c r="G102" s="111"/>
      <c r="H102" s="111"/>
      <c r="I102" s="111"/>
      <c r="J102" s="112">
        <f>J184</f>
        <v>0</v>
      </c>
      <c r="L102" s="109"/>
    </row>
    <row r="103" spans="2:12" s="1" customFormat="1" ht="21.75" customHeight="1" x14ac:dyDescent="0.2">
      <c r="B103" s="33"/>
      <c r="L103" s="33"/>
    </row>
    <row r="104" spans="2:12" s="1" customFormat="1" ht="6.95" customHeight="1" x14ac:dyDescent="0.2">
      <c r="B104" s="45"/>
      <c r="C104" s="46"/>
      <c r="D104" s="46"/>
      <c r="E104" s="46"/>
      <c r="F104" s="46"/>
      <c r="G104" s="46"/>
      <c r="H104" s="46"/>
      <c r="I104" s="46"/>
      <c r="J104" s="46"/>
      <c r="K104" s="46"/>
      <c r="L104" s="33"/>
    </row>
    <row r="108" spans="2:12" s="1" customFormat="1" ht="6.95" customHeight="1" x14ac:dyDescent="0.2">
      <c r="B108" s="47"/>
      <c r="C108" s="48"/>
      <c r="D108" s="48"/>
      <c r="E108" s="48"/>
      <c r="F108" s="48"/>
      <c r="G108" s="48"/>
      <c r="H108" s="48"/>
      <c r="I108" s="48"/>
      <c r="J108" s="48"/>
      <c r="K108" s="48"/>
      <c r="L108" s="33"/>
    </row>
    <row r="109" spans="2:12" s="1" customFormat="1" ht="24.95" customHeight="1" x14ac:dyDescent="0.2">
      <c r="B109" s="33"/>
      <c r="C109" s="21" t="s">
        <v>294</v>
      </c>
      <c r="L109" s="33"/>
    </row>
    <row r="110" spans="2:12" s="1" customFormat="1" ht="6.95" customHeight="1" x14ac:dyDescent="0.2">
      <c r="B110" s="33"/>
      <c r="L110" s="33"/>
    </row>
    <row r="111" spans="2:12" s="1" customFormat="1" ht="12" customHeight="1" x14ac:dyDescent="0.2">
      <c r="B111" s="33"/>
      <c r="C111" s="27" t="s">
        <v>16</v>
      </c>
      <c r="L111" s="33"/>
    </row>
    <row r="112" spans="2:12" s="1" customFormat="1" ht="16.5" customHeight="1" x14ac:dyDescent="0.2">
      <c r="B112" s="33"/>
      <c r="E112" s="254" t="str">
        <f>E7</f>
        <v>OBLASTNÍ NEMOCNICE JIČÍN PAVILON PSYCHIATRIE</v>
      </c>
      <c r="F112" s="255"/>
      <c r="G112" s="255"/>
      <c r="H112" s="255"/>
      <c r="L112" s="33"/>
    </row>
    <row r="113" spans="2:65" s="1" customFormat="1" ht="12" customHeight="1" x14ac:dyDescent="0.2">
      <c r="B113" s="33"/>
      <c r="C113" s="27" t="s">
        <v>276</v>
      </c>
      <c r="L113" s="33"/>
    </row>
    <row r="114" spans="2:65" s="1" customFormat="1" ht="16.5" customHeight="1" x14ac:dyDescent="0.2">
      <c r="B114" s="33"/>
      <c r="E114" s="220" t="str">
        <f>E9</f>
        <v>D.2-IO 07 - Venkovní osvětlení</v>
      </c>
      <c r="F114" s="253"/>
      <c r="G114" s="253"/>
      <c r="H114" s="253"/>
      <c r="L114" s="33"/>
    </row>
    <row r="115" spans="2:65" s="1" customFormat="1" ht="6.95" customHeight="1" x14ac:dyDescent="0.2">
      <c r="B115" s="33"/>
      <c r="L115" s="33"/>
    </row>
    <row r="116" spans="2:65" s="1" customFormat="1" ht="12" customHeight="1" x14ac:dyDescent="0.2">
      <c r="B116" s="33"/>
      <c r="C116" s="27" t="s">
        <v>22</v>
      </c>
      <c r="F116" s="25" t="str">
        <f>F12</f>
        <v xml:space="preserve"> </v>
      </c>
      <c r="I116" s="27" t="s">
        <v>24</v>
      </c>
      <c r="J116" s="53">
        <f>IF(J12="","",J12)</f>
        <v>45961</v>
      </c>
      <c r="L116" s="33"/>
    </row>
    <row r="117" spans="2:65" s="1" customFormat="1" ht="6.95" customHeight="1" x14ac:dyDescent="0.2">
      <c r="B117" s="33"/>
      <c r="L117" s="33"/>
    </row>
    <row r="118" spans="2:65" s="1" customFormat="1" ht="15.2" customHeight="1" x14ac:dyDescent="0.2">
      <c r="B118" s="33"/>
      <c r="C118" s="27" t="s">
        <v>29</v>
      </c>
      <c r="F118" s="25" t="str">
        <f>E15</f>
        <v>KRÁLOVÉHRADECKÝ KRAJ</v>
      </c>
      <c r="I118" s="27" t="s">
        <v>35</v>
      </c>
      <c r="J118" s="31" t="str">
        <f>E21</f>
        <v>KANIA a.s.</v>
      </c>
      <c r="L118" s="33"/>
    </row>
    <row r="119" spans="2:65" s="1" customFormat="1" ht="15.2" customHeight="1" x14ac:dyDescent="0.2">
      <c r="B119" s="33"/>
      <c r="C119" s="27" t="s">
        <v>33</v>
      </c>
      <c r="F119" s="25" t="str">
        <f>IF(E18="","",E18)</f>
        <v>Vyplň údaj</v>
      </c>
      <c r="I119" s="27" t="s">
        <v>38</v>
      </c>
      <c r="J119" s="31" t="str">
        <f>E24</f>
        <v xml:space="preserve"> </v>
      </c>
      <c r="L119" s="33"/>
    </row>
    <row r="120" spans="2:65" s="1" customFormat="1" ht="10.35" customHeight="1" x14ac:dyDescent="0.2">
      <c r="B120" s="33"/>
      <c r="L120" s="33"/>
    </row>
    <row r="121" spans="2:65" s="10" customFormat="1" ht="29.25" customHeight="1" x14ac:dyDescent="0.2">
      <c r="B121" s="117"/>
      <c r="C121" s="118" t="s">
        <v>295</v>
      </c>
      <c r="D121" s="119" t="s">
        <v>66</v>
      </c>
      <c r="E121" s="119" t="s">
        <v>62</v>
      </c>
      <c r="F121" s="119" t="s">
        <v>63</v>
      </c>
      <c r="G121" s="119" t="s">
        <v>296</v>
      </c>
      <c r="H121" s="119" t="s">
        <v>297</v>
      </c>
      <c r="I121" s="119" t="s">
        <v>298</v>
      </c>
      <c r="J121" s="119" t="s">
        <v>282</v>
      </c>
      <c r="K121" s="120" t="s">
        <v>299</v>
      </c>
      <c r="L121" s="117"/>
      <c r="M121" s="60" t="s">
        <v>1</v>
      </c>
      <c r="N121" s="61" t="s">
        <v>45</v>
      </c>
      <c r="O121" s="61" t="s">
        <v>300</v>
      </c>
      <c r="P121" s="61" t="s">
        <v>301</v>
      </c>
      <c r="Q121" s="61" t="s">
        <v>302</v>
      </c>
      <c r="R121" s="61" t="s">
        <v>303</v>
      </c>
      <c r="S121" s="61" t="s">
        <v>304</v>
      </c>
      <c r="T121" s="62" t="s">
        <v>305</v>
      </c>
    </row>
    <row r="122" spans="2:65" s="1" customFormat="1" ht="22.9" customHeight="1" x14ac:dyDescent="0.25">
      <c r="B122" s="33"/>
      <c r="C122" s="65" t="s">
        <v>306</v>
      </c>
      <c r="J122" s="121">
        <f>BK122</f>
        <v>0</v>
      </c>
      <c r="L122" s="33"/>
      <c r="M122" s="63"/>
      <c r="N122" s="54"/>
      <c r="O122" s="54"/>
      <c r="P122" s="122">
        <f>P123+P138+P153+P159+P181+P184</f>
        <v>0</v>
      </c>
      <c r="Q122" s="54"/>
      <c r="R122" s="122">
        <f>R123+R138+R153+R159+R181+R184</f>
        <v>0</v>
      </c>
      <c r="S122" s="54"/>
      <c r="T122" s="123">
        <f>T123+T138+T153+T159+T181+T184</f>
        <v>0</v>
      </c>
      <c r="AT122" s="17" t="s">
        <v>80</v>
      </c>
      <c r="AU122" s="17" t="s">
        <v>284</v>
      </c>
      <c r="BK122" s="124">
        <f>BK123+BK138+BK153+BK159+BK181+BK184</f>
        <v>0</v>
      </c>
    </row>
    <row r="123" spans="2:65" s="11" customFormat="1" ht="25.9" customHeight="1" x14ac:dyDescent="0.2">
      <c r="B123" s="125"/>
      <c r="D123" s="126" t="s">
        <v>80</v>
      </c>
      <c r="E123" s="127" t="s">
        <v>534</v>
      </c>
      <c r="F123" s="127" t="s">
        <v>9600</v>
      </c>
      <c r="I123" s="128"/>
      <c r="J123" s="129">
        <f>BK123</f>
        <v>0</v>
      </c>
      <c r="L123" s="125"/>
      <c r="M123" s="130"/>
      <c r="P123" s="131">
        <f>SUM(P124:P137)</f>
        <v>0</v>
      </c>
      <c r="R123" s="131">
        <f>SUM(R124:R137)</f>
        <v>0</v>
      </c>
      <c r="T123" s="132">
        <f>SUM(T124:T137)</f>
        <v>0</v>
      </c>
      <c r="AR123" s="126" t="s">
        <v>88</v>
      </c>
      <c r="AT123" s="133" t="s">
        <v>80</v>
      </c>
      <c r="AU123" s="133" t="s">
        <v>81</v>
      </c>
      <c r="AY123" s="126" t="s">
        <v>309</v>
      </c>
      <c r="BK123" s="134">
        <f>SUM(BK124:BK137)</f>
        <v>0</v>
      </c>
    </row>
    <row r="124" spans="2:65" s="1" customFormat="1" ht="16.5" customHeight="1" x14ac:dyDescent="0.2">
      <c r="B124" s="137"/>
      <c r="C124" s="138" t="s">
        <v>88</v>
      </c>
      <c r="D124" s="138" t="s">
        <v>311</v>
      </c>
      <c r="E124" s="139" t="s">
        <v>10725</v>
      </c>
      <c r="F124" s="140" t="s">
        <v>10726</v>
      </c>
      <c r="G124" s="141" t="s">
        <v>434</v>
      </c>
      <c r="H124" s="142">
        <v>220</v>
      </c>
      <c r="I124" s="143"/>
      <c r="J124" s="144">
        <f>ROUND(I124*H124,2)</f>
        <v>0</v>
      </c>
      <c r="K124" s="140" t="s">
        <v>366</v>
      </c>
      <c r="L124" s="33"/>
      <c r="M124" s="145" t="s">
        <v>1</v>
      </c>
      <c r="N124" s="146" t="s">
        <v>46</v>
      </c>
      <c r="P124" s="147">
        <f>O124*H124</f>
        <v>0</v>
      </c>
      <c r="Q124" s="147">
        <v>0</v>
      </c>
      <c r="R124" s="147">
        <f>Q124*H124</f>
        <v>0</v>
      </c>
      <c r="S124" s="147">
        <v>0</v>
      </c>
      <c r="T124" s="148">
        <f>S124*H124</f>
        <v>0</v>
      </c>
      <c r="AR124" s="149" t="s">
        <v>120</v>
      </c>
      <c r="AT124" s="149" t="s">
        <v>311</v>
      </c>
      <c r="AU124" s="149" t="s">
        <v>88</v>
      </c>
      <c r="AY124" s="17" t="s">
        <v>309</v>
      </c>
      <c r="BE124" s="150">
        <f>IF(N124="základní",J124,0)</f>
        <v>0</v>
      </c>
      <c r="BF124" s="150">
        <f>IF(N124="snížená",J124,0)</f>
        <v>0</v>
      </c>
      <c r="BG124" s="150">
        <f>IF(N124="zákl. přenesená",J124,0)</f>
        <v>0</v>
      </c>
      <c r="BH124" s="150">
        <f>IF(N124="sníž. přenesená",J124,0)</f>
        <v>0</v>
      </c>
      <c r="BI124" s="150">
        <f>IF(N124="nulová",J124,0)</f>
        <v>0</v>
      </c>
      <c r="BJ124" s="17" t="s">
        <v>88</v>
      </c>
      <c r="BK124" s="150">
        <f>ROUND(I124*H124,2)</f>
        <v>0</v>
      </c>
      <c r="BL124" s="17" t="s">
        <v>120</v>
      </c>
      <c r="BM124" s="149" t="s">
        <v>90</v>
      </c>
    </row>
    <row r="125" spans="2:65" s="1" customFormat="1" ht="16.5" customHeight="1" x14ac:dyDescent="0.2">
      <c r="B125" s="137"/>
      <c r="C125" s="138" t="s">
        <v>90</v>
      </c>
      <c r="D125" s="138" t="s">
        <v>311</v>
      </c>
      <c r="E125" s="139" t="s">
        <v>10727</v>
      </c>
      <c r="F125" s="140" t="s">
        <v>10728</v>
      </c>
      <c r="G125" s="141" t="s">
        <v>434</v>
      </c>
      <c r="H125" s="142">
        <v>220</v>
      </c>
      <c r="I125" s="143"/>
      <c r="J125" s="144">
        <f>ROUND(I125*H125,2)</f>
        <v>0</v>
      </c>
      <c r="K125" s="140" t="s">
        <v>366</v>
      </c>
      <c r="L125" s="33"/>
      <c r="M125" s="145" t="s">
        <v>1</v>
      </c>
      <c r="N125" s="146" t="s">
        <v>46</v>
      </c>
      <c r="P125" s="147">
        <f>O125*H125</f>
        <v>0</v>
      </c>
      <c r="Q125" s="147">
        <v>0</v>
      </c>
      <c r="R125" s="147">
        <f>Q125*H125</f>
        <v>0</v>
      </c>
      <c r="S125" s="147">
        <v>0</v>
      </c>
      <c r="T125" s="148">
        <f>S125*H125</f>
        <v>0</v>
      </c>
      <c r="AR125" s="149" t="s">
        <v>120</v>
      </c>
      <c r="AT125" s="149" t="s">
        <v>311</v>
      </c>
      <c r="AU125" s="149" t="s">
        <v>88</v>
      </c>
      <c r="AY125" s="17" t="s">
        <v>309</v>
      </c>
      <c r="BE125" s="150">
        <f>IF(N125="základní",J125,0)</f>
        <v>0</v>
      </c>
      <c r="BF125" s="150">
        <f>IF(N125="snížená",J125,0)</f>
        <v>0</v>
      </c>
      <c r="BG125" s="150">
        <f>IF(N125="zákl. přenesená",J125,0)</f>
        <v>0</v>
      </c>
      <c r="BH125" s="150">
        <f>IF(N125="sníž. přenesená",J125,0)</f>
        <v>0</v>
      </c>
      <c r="BI125" s="150">
        <f>IF(N125="nulová",J125,0)</f>
        <v>0</v>
      </c>
      <c r="BJ125" s="17" t="s">
        <v>88</v>
      </c>
      <c r="BK125" s="150">
        <f>ROUND(I125*H125,2)</f>
        <v>0</v>
      </c>
      <c r="BL125" s="17" t="s">
        <v>120</v>
      </c>
      <c r="BM125" s="149" t="s">
        <v>120</v>
      </c>
    </row>
    <row r="126" spans="2:65" s="1" customFormat="1" ht="16.5" customHeight="1" x14ac:dyDescent="0.2">
      <c r="B126" s="137"/>
      <c r="C126" s="138" t="s">
        <v>101</v>
      </c>
      <c r="D126" s="138" t="s">
        <v>311</v>
      </c>
      <c r="E126" s="139" t="s">
        <v>10729</v>
      </c>
      <c r="F126" s="140" t="s">
        <v>10730</v>
      </c>
      <c r="G126" s="141" t="s">
        <v>434</v>
      </c>
      <c r="H126" s="142">
        <v>200</v>
      </c>
      <c r="I126" s="143"/>
      <c r="J126" s="144">
        <f>ROUND(I126*H126,2)</f>
        <v>0</v>
      </c>
      <c r="K126" s="140" t="s">
        <v>315</v>
      </c>
      <c r="L126" s="33"/>
      <c r="M126" s="145" t="s">
        <v>1</v>
      </c>
      <c r="N126" s="146" t="s">
        <v>46</v>
      </c>
      <c r="P126" s="147">
        <f>O126*H126</f>
        <v>0</v>
      </c>
      <c r="Q126" s="147">
        <v>0</v>
      </c>
      <c r="R126" s="147">
        <f>Q126*H126</f>
        <v>0</v>
      </c>
      <c r="S126" s="147">
        <v>0</v>
      </c>
      <c r="T126" s="148">
        <f>S126*H126</f>
        <v>0</v>
      </c>
      <c r="AR126" s="149" t="s">
        <v>120</v>
      </c>
      <c r="AT126" s="149" t="s">
        <v>311</v>
      </c>
      <c r="AU126" s="149" t="s">
        <v>88</v>
      </c>
      <c r="AY126" s="17" t="s">
        <v>309</v>
      </c>
      <c r="BE126" s="150">
        <f>IF(N126="základní",J126,0)</f>
        <v>0</v>
      </c>
      <c r="BF126" s="150">
        <f>IF(N126="snížená",J126,0)</f>
        <v>0</v>
      </c>
      <c r="BG126" s="150">
        <f>IF(N126="zákl. přenesená",J126,0)</f>
        <v>0</v>
      </c>
      <c r="BH126" s="150">
        <f>IF(N126="sníž. přenesená",J126,0)</f>
        <v>0</v>
      </c>
      <c r="BI126" s="150">
        <f>IF(N126="nulová",J126,0)</f>
        <v>0</v>
      </c>
      <c r="BJ126" s="17" t="s">
        <v>88</v>
      </c>
      <c r="BK126" s="150">
        <f>ROUND(I126*H126,2)</f>
        <v>0</v>
      </c>
      <c r="BL126" s="17" t="s">
        <v>120</v>
      </c>
      <c r="BM126" s="149" t="s">
        <v>325</v>
      </c>
    </row>
    <row r="127" spans="2:65" s="1" customFormat="1" x14ac:dyDescent="0.2">
      <c r="B127" s="33"/>
      <c r="D127" s="151" t="s">
        <v>316</v>
      </c>
      <c r="F127" s="152" t="s">
        <v>10731</v>
      </c>
      <c r="I127" s="153"/>
      <c r="L127" s="33"/>
      <c r="M127" s="154"/>
      <c r="T127" s="57"/>
      <c r="AT127" s="17" t="s">
        <v>316</v>
      </c>
      <c r="AU127" s="17" t="s">
        <v>88</v>
      </c>
    </row>
    <row r="128" spans="2:65" s="1" customFormat="1" ht="16.5" customHeight="1" x14ac:dyDescent="0.2">
      <c r="B128" s="137"/>
      <c r="C128" s="138" t="s">
        <v>120</v>
      </c>
      <c r="D128" s="138" t="s">
        <v>311</v>
      </c>
      <c r="E128" s="139" t="s">
        <v>10732</v>
      </c>
      <c r="F128" s="140" t="s">
        <v>10733</v>
      </c>
      <c r="G128" s="141" t="s">
        <v>434</v>
      </c>
      <c r="H128" s="142">
        <v>205</v>
      </c>
      <c r="I128" s="143"/>
      <c r="J128" s="144">
        <f>ROUND(I128*H128,2)</f>
        <v>0</v>
      </c>
      <c r="K128" s="140" t="s">
        <v>366</v>
      </c>
      <c r="L128" s="33"/>
      <c r="M128" s="145" t="s">
        <v>1</v>
      </c>
      <c r="N128" s="146" t="s">
        <v>46</v>
      </c>
      <c r="P128" s="147">
        <f>O128*H128</f>
        <v>0</v>
      </c>
      <c r="Q128" s="147">
        <v>0</v>
      </c>
      <c r="R128" s="147">
        <f>Q128*H128</f>
        <v>0</v>
      </c>
      <c r="S128" s="147">
        <v>0</v>
      </c>
      <c r="T128" s="148">
        <f>S128*H128</f>
        <v>0</v>
      </c>
      <c r="AR128" s="149" t="s">
        <v>120</v>
      </c>
      <c r="AT128" s="149" t="s">
        <v>311</v>
      </c>
      <c r="AU128" s="149" t="s">
        <v>88</v>
      </c>
      <c r="AY128" s="17" t="s">
        <v>309</v>
      </c>
      <c r="BE128" s="150">
        <f>IF(N128="základní",J128,0)</f>
        <v>0</v>
      </c>
      <c r="BF128" s="150">
        <f>IF(N128="snížená",J128,0)</f>
        <v>0</v>
      </c>
      <c r="BG128" s="150">
        <f>IF(N128="zákl. přenesená",J128,0)</f>
        <v>0</v>
      </c>
      <c r="BH128" s="150">
        <f>IF(N128="sníž. přenesená",J128,0)</f>
        <v>0</v>
      </c>
      <c r="BI128" s="150">
        <f>IF(N128="nulová",J128,0)</f>
        <v>0</v>
      </c>
      <c r="BJ128" s="17" t="s">
        <v>88</v>
      </c>
      <c r="BK128" s="150">
        <f>ROUND(I128*H128,2)</f>
        <v>0</v>
      </c>
      <c r="BL128" s="17" t="s">
        <v>120</v>
      </c>
      <c r="BM128" s="149" t="s">
        <v>329</v>
      </c>
    </row>
    <row r="129" spans="2:65" s="1" customFormat="1" ht="16.5" customHeight="1" x14ac:dyDescent="0.2">
      <c r="B129" s="137"/>
      <c r="C129" s="138" t="s">
        <v>331</v>
      </c>
      <c r="D129" s="138" t="s">
        <v>311</v>
      </c>
      <c r="E129" s="139" t="s">
        <v>10734</v>
      </c>
      <c r="F129" s="140" t="s">
        <v>10735</v>
      </c>
      <c r="G129" s="141" t="s">
        <v>2702</v>
      </c>
      <c r="H129" s="142">
        <v>10</v>
      </c>
      <c r="I129" s="143"/>
      <c r="J129" s="144">
        <f>ROUND(I129*H129,2)</f>
        <v>0</v>
      </c>
      <c r="K129" s="140" t="s">
        <v>315</v>
      </c>
      <c r="L129" s="33"/>
      <c r="M129" s="145" t="s">
        <v>1</v>
      </c>
      <c r="N129" s="146" t="s">
        <v>46</v>
      </c>
      <c r="P129" s="147">
        <f>O129*H129</f>
        <v>0</v>
      </c>
      <c r="Q129" s="147">
        <v>0</v>
      </c>
      <c r="R129" s="147">
        <f>Q129*H129</f>
        <v>0</v>
      </c>
      <c r="S129" s="147">
        <v>0</v>
      </c>
      <c r="T129" s="148">
        <f>S129*H129</f>
        <v>0</v>
      </c>
      <c r="AR129" s="149" t="s">
        <v>120</v>
      </c>
      <c r="AT129" s="149" t="s">
        <v>311</v>
      </c>
      <c r="AU129" s="149" t="s">
        <v>88</v>
      </c>
      <c r="AY129" s="17" t="s">
        <v>309</v>
      </c>
      <c r="BE129" s="150">
        <f>IF(N129="základní",J129,0)</f>
        <v>0</v>
      </c>
      <c r="BF129" s="150">
        <f>IF(N129="snížená",J129,0)</f>
        <v>0</v>
      </c>
      <c r="BG129" s="150">
        <f>IF(N129="zákl. přenesená",J129,0)</f>
        <v>0</v>
      </c>
      <c r="BH129" s="150">
        <f>IF(N129="sníž. přenesená",J129,0)</f>
        <v>0</v>
      </c>
      <c r="BI129" s="150">
        <f>IF(N129="nulová",J129,0)</f>
        <v>0</v>
      </c>
      <c r="BJ129" s="17" t="s">
        <v>88</v>
      </c>
      <c r="BK129" s="150">
        <f>ROUND(I129*H129,2)</f>
        <v>0</v>
      </c>
      <c r="BL129" s="17" t="s">
        <v>120</v>
      </c>
      <c r="BM129" s="149" t="s">
        <v>334</v>
      </c>
    </row>
    <row r="130" spans="2:65" s="1" customFormat="1" x14ac:dyDescent="0.2">
      <c r="B130" s="33"/>
      <c r="D130" s="151" t="s">
        <v>316</v>
      </c>
      <c r="F130" s="152" t="s">
        <v>10736</v>
      </c>
      <c r="I130" s="153"/>
      <c r="L130" s="33"/>
      <c r="M130" s="154"/>
      <c r="T130" s="57"/>
      <c r="AT130" s="17" t="s">
        <v>316</v>
      </c>
      <c r="AU130" s="17" t="s">
        <v>88</v>
      </c>
    </row>
    <row r="131" spans="2:65" s="1" customFormat="1" ht="21.75" customHeight="1" x14ac:dyDescent="0.2">
      <c r="B131" s="137"/>
      <c r="C131" s="138" t="s">
        <v>325</v>
      </c>
      <c r="D131" s="138" t="s">
        <v>311</v>
      </c>
      <c r="E131" s="139" t="s">
        <v>10737</v>
      </c>
      <c r="F131" s="140" t="s">
        <v>10738</v>
      </c>
      <c r="G131" s="141" t="s">
        <v>2702</v>
      </c>
      <c r="H131" s="142">
        <v>10</v>
      </c>
      <c r="I131" s="143"/>
      <c r="J131" s="144">
        <f>ROUND(I131*H131,2)</f>
        <v>0</v>
      </c>
      <c r="K131" s="140" t="s">
        <v>366</v>
      </c>
      <c r="L131" s="33"/>
      <c r="M131" s="145" t="s">
        <v>1</v>
      </c>
      <c r="N131" s="146" t="s">
        <v>46</v>
      </c>
      <c r="P131" s="147">
        <f>O131*H131</f>
        <v>0</v>
      </c>
      <c r="Q131" s="147">
        <v>0</v>
      </c>
      <c r="R131" s="147">
        <f>Q131*H131</f>
        <v>0</v>
      </c>
      <c r="S131" s="147">
        <v>0</v>
      </c>
      <c r="T131" s="148">
        <f>S131*H131</f>
        <v>0</v>
      </c>
      <c r="AR131" s="149" t="s">
        <v>120</v>
      </c>
      <c r="AT131" s="149" t="s">
        <v>311</v>
      </c>
      <c r="AU131" s="149" t="s">
        <v>88</v>
      </c>
      <c r="AY131" s="17" t="s">
        <v>309</v>
      </c>
      <c r="BE131" s="150">
        <f>IF(N131="základní",J131,0)</f>
        <v>0</v>
      </c>
      <c r="BF131" s="150">
        <f>IF(N131="snížená",J131,0)</f>
        <v>0</v>
      </c>
      <c r="BG131" s="150">
        <f>IF(N131="zákl. přenesená",J131,0)</f>
        <v>0</v>
      </c>
      <c r="BH131" s="150">
        <f>IF(N131="sníž. přenesená",J131,0)</f>
        <v>0</v>
      </c>
      <c r="BI131" s="150">
        <f>IF(N131="nulová",J131,0)</f>
        <v>0</v>
      </c>
      <c r="BJ131" s="17" t="s">
        <v>88</v>
      </c>
      <c r="BK131" s="150">
        <f>ROUND(I131*H131,2)</f>
        <v>0</v>
      </c>
      <c r="BL131" s="17" t="s">
        <v>120</v>
      </c>
      <c r="BM131" s="149" t="s">
        <v>8</v>
      </c>
    </row>
    <row r="132" spans="2:65" s="1" customFormat="1" ht="16.5" customHeight="1" x14ac:dyDescent="0.2">
      <c r="B132" s="137"/>
      <c r="C132" s="138" t="s">
        <v>339</v>
      </c>
      <c r="D132" s="138" t="s">
        <v>311</v>
      </c>
      <c r="E132" s="139" t="s">
        <v>10739</v>
      </c>
      <c r="F132" s="140" t="s">
        <v>10740</v>
      </c>
      <c r="G132" s="141" t="s">
        <v>2702</v>
      </c>
      <c r="H132" s="142">
        <v>2</v>
      </c>
      <c r="I132" s="143"/>
      <c r="J132" s="144">
        <f>ROUND(I132*H132,2)</f>
        <v>0</v>
      </c>
      <c r="K132" s="140" t="s">
        <v>366</v>
      </c>
      <c r="L132" s="33"/>
      <c r="M132" s="145" t="s">
        <v>1</v>
      </c>
      <c r="N132" s="146" t="s">
        <v>46</v>
      </c>
      <c r="P132" s="147">
        <f>O132*H132</f>
        <v>0</v>
      </c>
      <c r="Q132" s="147">
        <v>0</v>
      </c>
      <c r="R132" s="147">
        <f>Q132*H132</f>
        <v>0</v>
      </c>
      <c r="S132" s="147">
        <v>0</v>
      </c>
      <c r="T132" s="148">
        <f>S132*H132</f>
        <v>0</v>
      </c>
      <c r="AR132" s="149" t="s">
        <v>120</v>
      </c>
      <c r="AT132" s="149" t="s">
        <v>311</v>
      </c>
      <c r="AU132" s="149" t="s">
        <v>88</v>
      </c>
      <c r="AY132" s="17" t="s">
        <v>309</v>
      </c>
      <c r="BE132" s="150">
        <f>IF(N132="základní",J132,0)</f>
        <v>0</v>
      </c>
      <c r="BF132" s="150">
        <f>IF(N132="snížená",J132,0)</f>
        <v>0</v>
      </c>
      <c r="BG132" s="150">
        <f>IF(N132="zákl. přenesená",J132,0)</f>
        <v>0</v>
      </c>
      <c r="BH132" s="150">
        <f>IF(N132="sníž. přenesená",J132,0)</f>
        <v>0</v>
      </c>
      <c r="BI132" s="150">
        <f>IF(N132="nulová",J132,0)</f>
        <v>0</v>
      </c>
      <c r="BJ132" s="17" t="s">
        <v>88</v>
      </c>
      <c r="BK132" s="150">
        <f>ROUND(I132*H132,2)</f>
        <v>0</v>
      </c>
      <c r="BL132" s="17" t="s">
        <v>120</v>
      </c>
      <c r="BM132" s="149" t="s">
        <v>342</v>
      </c>
    </row>
    <row r="133" spans="2:65" s="1" customFormat="1" ht="16.5" customHeight="1" x14ac:dyDescent="0.2">
      <c r="B133" s="137"/>
      <c r="C133" s="138" t="s">
        <v>329</v>
      </c>
      <c r="D133" s="138" t="s">
        <v>311</v>
      </c>
      <c r="E133" s="139" t="s">
        <v>10741</v>
      </c>
      <c r="F133" s="140" t="s">
        <v>10742</v>
      </c>
      <c r="G133" s="141" t="s">
        <v>2702</v>
      </c>
      <c r="H133" s="142">
        <v>20</v>
      </c>
      <c r="I133" s="143"/>
      <c r="J133" s="144">
        <f>ROUND(I133*H133,2)</f>
        <v>0</v>
      </c>
      <c r="K133" s="140" t="s">
        <v>366</v>
      </c>
      <c r="L133" s="33"/>
      <c r="M133" s="145" t="s">
        <v>1</v>
      </c>
      <c r="N133" s="146" t="s">
        <v>46</v>
      </c>
      <c r="P133" s="147">
        <f>O133*H133</f>
        <v>0</v>
      </c>
      <c r="Q133" s="147">
        <v>0</v>
      </c>
      <c r="R133" s="147">
        <f>Q133*H133</f>
        <v>0</v>
      </c>
      <c r="S133" s="147">
        <v>0</v>
      </c>
      <c r="T133" s="148">
        <f>S133*H133</f>
        <v>0</v>
      </c>
      <c r="AR133" s="149" t="s">
        <v>120</v>
      </c>
      <c r="AT133" s="149" t="s">
        <v>311</v>
      </c>
      <c r="AU133" s="149" t="s">
        <v>88</v>
      </c>
      <c r="AY133" s="17" t="s">
        <v>309</v>
      </c>
      <c r="BE133" s="150">
        <f>IF(N133="základní",J133,0)</f>
        <v>0</v>
      </c>
      <c r="BF133" s="150">
        <f>IF(N133="snížená",J133,0)</f>
        <v>0</v>
      </c>
      <c r="BG133" s="150">
        <f>IF(N133="zákl. přenesená",J133,0)</f>
        <v>0</v>
      </c>
      <c r="BH133" s="150">
        <f>IF(N133="sníž. přenesená",J133,0)</f>
        <v>0</v>
      </c>
      <c r="BI133" s="150">
        <f>IF(N133="nulová",J133,0)</f>
        <v>0</v>
      </c>
      <c r="BJ133" s="17" t="s">
        <v>88</v>
      </c>
      <c r="BK133" s="150">
        <f>ROUND(I133*H133,2)</f>
        <v>0</v>
      </c>
      <c r="BL133" s="17" t="s">
        <v>120</v>
      </c>
      <c r="BM133" s="149" t="s">
        <v>346</v>
      </c>
    </row>
    <row r="134" spans="2:65" s="1" customFormat="1" ht="16.5" customHeight="1" x14ac:dyDescent="0.2">
      <c r="B134" s="137"/>
      <c r="C134" s="138" t="s">
        <v>348</v>
      </c>
      <c r="D134" s="138" t="s">
        <v>311</v>
      </c>
      <c r="E134" s="139" t="s">
        <v>10743</v>
      </c>
      <c r="F134" s="140" t="s">
        <v>10744</v>
      </c>
      <c r="G134" s="141" t="s">
        <v>2702</v>
      </c>
      <c r="H134" s="142">
        <v>1</v>
      </c>
      <c r="I134" s="143"/>
      <c r="J134" s="144">
        <f>ROUND(I134*H134,2)</f>
        <v>0</v>
      </c>
      <c r="K134" s="140" t="s">
        <v>366</v>
      </c>
      <c r="L134" s="33"/>
      <c r="M134" s="145" t="s">
        <v>1</v>
      </c>
      <c r="N134" s="146" t="s">
        <v>46</v>
      </c>
      <c r="P134" s="147">
        <f>O134*H134</f>
        <v>0</v>
      </c>
      <c r="Q134" s="147">
        <v>0</v>
      </c>
      <c r="R134" s="147">
        <f>Q134*H134</f>
        <v>0</v>
      </c>
      <c r="S134" s="147">
        <v>0</v>
      </c>
      <c r="T134" s="148">
        <f>S134*H134</f>
        <v>0</v>
      </c>
      <c r="AR134" s="149" t="s">
        <v>120</v>
      </c>
      <c r="AT134" s="149" t="s">
        <v>311</v>
      </c>
      <c r="AU134" s="149" t="s">
        <v>88</v>
      </c>
      <c r="AY134" s="17" t="s">
        <v>309</v>
      </c>
      <c r="BE134" s="150">
        <f>IF(N134="základní",J134,0)</f>
        <v>0</v>
      </c>
      <c r="BF134" s="150">
        <f>IF(N134="snížená",J134,0)</f>
        <v>0</v>
      </c>
      <c r="BG134" s="150">
        <f>IF(N134="zákl. přenesená",J134,0)</f>
        <v>0</v>
      </c>
      <c r="BH134" s="150">
        <f>IF(N134="sníž. přenesená",J134,0)</f>
        <v>0</v>
      </c>
      <c r="BI134" s="150">
        <f>IF(N134="nulová",J134,0)</f>
        <v>0</v>
      </c>
      <c r="BJ134" s="17" t="s">
        <v>88</v>
      </c>
      <c r="BK134" s="150">
        <f>ROUND(I134*H134,2)</f>
        <v>0</v>
      </c>
      <c r="BL134" s="17" t="s">
        <v>120</v>
      </c>
      <c r="BM134" s="149" t="s">
        <v>351</v>
      </c>
    </row>
    <row r="135" spans="2:65" s="1" customFormat="1" ht="16.5" customHeight="1" x14ac:dyDescent="0.2">
      <c r="B135" s="137"/>
      <c r="C135" s="138" t="s">
        <v>334</v>
      </c>
      <c r="D135" s="138" t="s">
        <v>311</v>
      </c>
      <c r="E135" s="139" t="s">
        <v>10745</v>
      </c>
      <c r="F135" s="140" t="s">
        <v>10746</v>
      </c>
      <c r="G135" s="141" t="s">
        <v>434</v>
      </c>
      <c r="H135" s="142">
        <v>20</v>
      </c>
      <c r="I135" s="143"/>
      <c r="J135" s="144">
        <f>ROUND(I135*H135,2)</f>
        <v>0</v>
      </c>
      <c r="K135" s="140" t="s">
        <v>315</v>
      </c>
      <c r="L135" s="33"/>
      <c r="M135" s="145" t="s">
        <v>1</v>
      </c>
      <c r="N135" s="146" t="s">
        <v>46</v>
      </c>
      <c r="P135" s="147">
        <f>O135*H135</f>
        <v>0</v>
      </c>
      <c r="Q135" s="147">
        <v>0</v>
      </c>
      <c r="R135" s="147">
        <f>Q135*H135</f>
        <v>0</v>
      </c>
      <c r="S135" s="147">
        <v>0</v>
      </c>
      <c r="T135" s="148">
        <f>S135*H135</f>
        <v>0</v>
      </c>
      <c r="AR135" s="149" t="s">
        <v>120</v>
      </c>
      <c r="AT135" s="149" t="s">
        <v>311</v>
      </c>
      <c r="AU135" s="149" t="s">
        <v>88</v>
      </c>
      <c r="AY135" s="17" t="s">
        <v>309</v>
      </c>
      <c r="BE135" s="150">
        <f>IF(N135="základní",J135,0)</f>
        <v>0</v>
      </c>
      <c r="BF135" s="150">
        <f>IF(N135="snížená",J135,0)</f>
        <v>0</v>
      </c>
      <c r="BG135" s="150">
        <f>IF(N135="zákl. přenesená",J135,0)</f>
        <v>0</v>
      </c>
      <c r="BH135" s="150">
        <f>IF(N135="sníž. přenesená",J135,0)</f>
        <v>0</v>
      </c>
      <c r="BI135" s="150">
        <f>IF(N135="nulová",J135,0)</f>
        <v>0</v>
      </c>
      <c r="BJ135" s="17" t="s">
        <v>88</v>
      </c>
      <c r="BK135" s="150">
        <f>ROUND(I135*H135,2)</f>
        <v>0</v>
      </c>
      <c r="BL135" s="17" t="s">
        <v>120</v>
      </c>
      <c r="BM135" s="149" t="s">
        <v>355</v>
      </c>
    </row>
    <row r="136" spans="2:65" s="1" customFormat="1" x14ac:dyDescent="0.2">
      <c r="B136" s="33"/>
      <c r="D136" s="151" t="s">
        <v>316</v>
      </c>
      <c r="F136" s="152" t="s">
        <v>10747</v>
      </c>
      <c r="I136" s="153"/>
      <c r="L136" s="33"/>
      <c r="M136" s="154"/>
      <c r="T136" s="57"/>
      <c r="AT136" s="17" t="s">
        <v>316</v>
      </c>
      <c r="AU136" s="17" t="s">
        <v>88</v>
      </c>
    </row>
    <row r="137" spans="2:65" s="1" customFormat="1" ht="16.5" customHeight="1" x14ac:dyDescent="0.2">
      <c r="B137" s="137"/>
      <c r="C137" s="138" t="s">
        <v>357</v>
      </c>
      <c r="D137" s="138" t="s">
        <v>311</v>
      </c>
      <c r="E137" s="139" t="s">
        <v>10748</v>
      </c>
      <c r="F137" s="140" t="s">
        <v>10749</v>
      </c>
      <c r="G137" s="141" t="s">
        <v>434</v>
      </c>
      <c r="H137" s="142">
        <v>20</v>
      </c>
      <c r="I137" s="143"/>
      <c r="J137" s="144">
        <f>ROUND(I137*H137,2)</f>
        <v>0</v>
      </c>
      <c r="K137" s="140" t="s">
        <v>366</v>
      </c>
      <c r="L137" s="33"/>
      <c r="M137" s="145" t="s">
        <v>1</v>
      </c>
      <c r="N137" s="146" t="s">
        <v>46</v>
      </c>
      <c r="P137" s="147">
        <f>O137*H137</f>
        <v>0</v>
      </c>
      <c r="Q137" s="147">
        <v>0</v>
      </c>
      <c r="R137" s="147">
        <f>Q137*H137</f>
        <v>0</v>
      </c>
      <c r="S137" s="147">
        <v>0</v>
      </c>
      <c r="T137" s="148">
        <f>S137*H137</f>
        <v>0</v>
      </c>
      <c r="AR137" s="149" t="s">
        <v>120</v>
      </c>
      <c r="AT137" s="149" t="s">
        <v>311</v>
      </c>
      <c r="AU137" s="149" t="s">
        <v>88</v>
      </c>
      <c r="AY137" s="17" t="s">
        <v>309</v>
      </c>
      <c r="BE137" s="150">
        <f>IF(N137="základní",J137,0)</f>
        <v>0</v>
      </c>
      <c r="BF137" s="150">
        <f>IF(N137="snížená",J137,0)</f>
        <v>0</v>
      </c>
      <c r="BG137" s="150">
        <f>IF(N137="zákl. přenesená",J137,0)</f>
        <v>0</v>
      </c>
      <c r="BH137" s="150">
        <f>IF(N137="sníž. přenesená",J137,0)</f>
        <v>0</v>
      </c>
      <c r="BI137" s="150">
        <f>IF(N137="nulová",J137,0)</f>
        <v>0</v>
      </c>
      <c r="BJ137" s="17" t="s">
        <v>88</v>
      </c>
      <c r="BK137" s="150">
        <f>ROUND(I137*H137,2)</f>
        <v>0</v>
      </c>
      <c r="BL137" s="17" t="s">
        <v>120</v>
      </c>
      <c r="BM137" s="149" t="s">
        <v>361</v>
      </c>
    </row>
    <row r="138" spans="2:65" s="11" customFormat="1" ht="25.9" customHeight="1" x14ac:dyDescent="0.2">
      <c r="B138" s="125"/>
      <c r="D138" s="126" t="s">
        <v>80</v>
      </c>
      <c r="E138" s="127" t="s">
        <v>6203</v>
      </c>
      <c r="F138" s="127" t="s">
        <v>10750</v>
      </c>
      <c r="I138" s="128"/>
      <c r="J138" s="129">
        <f>BK138</f>
        <v>0</v>
      </c>
      <c r="L138" s="125"/>
      <c r="M138" s="130"/>
      <c r="P138" s="131">
        <f>SUM(P139:P152)</f>
        <v>0</v>
      </c>
      <c r="R138" s="131">
        <f>SUM(R139:R152)</f>
        <v>0</v>
      </c>
      <c r="T138" s="132">
        <f>SUM(T139:T152)</f>
        <v>0</v>
      </c>
      <c r="AR138" s="126" t="s">
        <v>88</v>
      </c>
      <c r="AT138" s="133" t="s">
        <v>80</v>
      </c>
      <c r="AU138" s="133" t="s">
        <v>81</v>
      </c>
      <c r="AY138" s="126" t="s">
        <v>309</v>
      </c>
      <c r="BK138" s="134">
        <f>SUM(BK139:BK152)</f>
        <v>0</v>
      </c>
    </row>
    <row r="139" spans="2:65" s="1" customFormat="1" ht="16.5" customHeight="1" x14ac:dyDescent="0.2">
      <c r="B139" s="137"/>
      <c r="C139" s="138" t="s">
        <v>8</v>
      </c>
      <c r="D139" s="138" t="s">
        <v>311</v>
      </c>
      <c r="E139" s="139" t="s">
        <v>10640</v>
      </c>
      <c r="F139" s="140" t="s">
        <v>10641</v>
      </c>
      <c r="G139" s="141" t="s">
        <v>434</v>
      </c>
      <c r="H139" s="142">
        <v>200</v>
      </c>
      <c r="I139" s="143"/>
      <c r="J139" s="144">
        <f>ROUND(I139*H139,2)</f>
        <v>0</v>
      </c>
      <c r="K139" s="140" t="s">
        <v>315</v>
      </c>
      <c r="L139" s="33"/>
      <c r="M139" s="145" t="s">
        <v>1</v>
      </c>
      <c r="N139" s="146" t="s">
        <v>46</v>
      </c>
      <c r="P139" s="147">
        <f>O139*H139</f>
        <v>0</v>
      </c>
      <c r="Q139" s="147">
        <v>0</v>
      </c>
      <c r="R139" s="147">
        <f>Q139*H139</f>
        <v>0</v>
      </c>
      <c r="S139" s="147">
        <v>0</v>
      </c>
      <c r="T139" s="148">
        <f>S139*H139</f>
        <v>0</v>
      </c>
      <c r="AR139" s="149" t="s">
        <v>120</v>
      </c>
      <c r="AT139" s="149" t="s">
        <v>311</v>
      </c>
      <c r="AU139" s="149" t="s">
        <v>88</v>
      </c>
      <c r="AY139" s="17" t="s">
        <v>309</v>
      </c>
      <c r="BE139" s="150">
        <f>IF(N139="základní",J139,0)</f>
        <v>0</v>
      </c>
      <c r="BF139" s="150">
        <f>IF(N139="snížená",J139,0)</f>
        <v>0</v>
      </c>
      <c r="BG139" s="150">
        <f>IF(N139="zákl. přenesená",J139,0)</f>
        <v>0</v>
      </c>
      <c r="BH139" s="150">
        <f>IF(N139="sníž. přenesená",J139,0)</f>
        <v>0</v>
      </c>
      <c r="BI139" s="150">
        <f>IF(N139="nulová",J139,0)</f>
        <v>0</v>
      </c>
      <c r="BJ139" s="17" t="s">
        <v>88</v>
      </c>
      <c r="BK139" s="150">
        <f>ROUND(I139*H139,2)</f>
        <v>0</v>
      </c>
      <c r="BL139" s="17" t="s">
        <v>120</v>
      </c>
      <c r="BM139" s="149" t="s">
        <v>367</v>
      </c>
    </row>
    <row r="140" spans="2:65" s="1" customFormat="1" x14ac:dyDescent="0.2">
      <c r="B140" s="33"/>
      <c r="D140" s="151" t="s">
        <v>316</v>
      </c>
      <c r="F140" s="152" t="s">
        <v>10642</v>
      </c>
      <c r="I140" s="153"/>
      <c r="L140" s="33"/>
      <c r="M140" s="154"/>
      <c r="T140" s="57"/>
      <c r="AT140" s="17" t="s">
        <v>316</v>
      </c>
      <c r="AU140" s="17" t="s">
        <v>88</v>
      </c>
    </row>
    <row r="141" spans="2:65" s="1" customFormat="1" ht="16.5" customHeight="1" x14ac:dyDescent="0.2">
      <c r="B141" s="137"/>
      <c r="C141" s="138" t="s">
        <v>368</v>
      </c>
      <c r="D141" s="138" t="s">
        <v>311</v>
      </c>
      <c r="E141" s="139" t="s">
        <v>10643</v>
      </c>
      <c r="F141" s="140" t="s">
        <v>10644</v>
      </c>
      <c r="G141" s="141" t="s">
        <v>434</v>
      </c>
      <c r="H141" s="142">
        <v>200</v>
      </c>
      <c r="I141" s="143"/>
      <c r="J141" s="144">
        <f>ROUND(I141*H141,2)</f>
        <v>0</v>
      </c>
      <c r="K141" s="140" t="s">
        <v>315</v>
      </c>
      <c r="L141" s="33"/>
      <c r="M141" s="145" t="s">
        <v>1</v>
      </c>
      <c r="N141" s="146" t="s">
        <v>46</v>
      </c>
      <c r="P141" s="147">
        <f>O141*H141</f>
        <v>0</v>
      </c>
      <c r="Q141" s="147">
        <v>0</v>
      </c>
      <c r="R141" s="147">
        <f>Q141*H141</f>
        <v>0</v>
      </c>
      <c r="S141" s="147">
        <v>0</v>
      </c>
      <c r="T141" s="148">
        <f>S141*H141</f>
        <v>0</v>
      </c>
      <c r="AR141" s="149" t="s">
        <v>120</v>
      </c>
      <c r="AT141" s="149" t="s">
        <v>311</v>
      </c>
      <c r="AU141" s="149" t="s">
        <v>88</v>
      </c>
      <c r="AY141" s="17" t="s">
        <v>309</v>
      </c>
      <c r="BE141" s="150">
        <f>IF(N141="základní",J141,0)</f>
        <v>0</v>
      </c>
      <c r="BF141" s="150">
        <f>IF(N141="snížená",J141,0)</f>
        <v>0</v>
      </c>
      <c r="BG141" s="150">
        <f>IF(N141="zákl. přenesená",J141,0)</f>
        <v>0</v>
      </c>
      <c r="BH141" s="150">
        <f>IF(N141="sníž. přenesená",J141,0)</f>
        <v>0</v>
      </c>
      <c r="BI141" s="150">
        <f>IF(N141="nulová",J141,0)</f>
        <v>0</v>
      </c>
      <c r="BJ141" s="17" t="s">
        <v>88</v>
      </c>
      <c r="BK141" s="150">
        <f>ROUND(I141*H141,2)</f>
        <v>0</v>
      </c>
      <c r="BL141" s="17" t="s">
        <v>120</v>
      </c>
      <c r="BM141" s="149" t="s">
        <v>371</v>
      </c>
    </row>
    <row r="142" spans="2:65" s="1" customFormat="1" x14ac:dyDescent="0.2">
      <c r="B142" s="33"/>
      <c r="D142" s="151" t="s">
        <v>316</v>
      </c>
      <c r="F142" s="152" t="s">
        <v>10645</v>
      </c>
      <c r="I142" s="153"/>
      <c r="L142" s="33"/>
      <c r="M142" s="154"/>
      <c r="T142" s="57"/>
      <c r="AT142" s="17" t="s">
        <v>316</v>
      </c>
      <c r="AU142" s="17" t="s">
        <v>88</v>
      </c>
    </row>
    <row r="143" spans="2:65" s="1" customFormat="1" ht="16.5" customHeight="1" x14ac:dyDescent="0.2">
      <c r="B143" s="137"/>
      <c r="C143" s="138" t="s">
        <v>342</v>
      </c>
      <c r="D143" s="138" t="s">
        <v>311</v>
      </c>
      <c r="E143" s="139" t="s">
        <v>10646</v>
      </c>
      <c r="F143" s="140" t="s">
        <v>10647</v>
      </c>
      <c r="G143" s="141" t="s">
        <v>434</v>
      </c>
      <c r="H143" s="142">
        <v>20</v>
      </c>
      <c r="I143" s="143"/>
      <c r="J143" s="144">
        <f>ROUND(I143*H143,2)</f>
        <v>0</v>
      </c>
      <c r="K143" s="140" t="s">
        <v>315</v>
      </c>
      <c r="L143" s="33"/>
      <c r="M143" s="145" t="s">
        <v>1</v>
      </c>
      <c r="N143" s="146" t="s">
        <v>46</v>
      </c>
      <c r="P143" s="147">
        <f>O143*H143</f>
        <v>0</v>
      </c>
      <c r="Q143" s="147">
        <v>0</v>
      </c>
      <c r="R143" s="147">
        <f>Q143*H143</f>
        <v>0</v>
      </c>
      <c r="S143" s="147">
        <v>0</v>
      </c>
      <c r="T143" s="148">
        <f>S143*H143</f>
        <v>0</v>
      </c>
      <c r="AR143" s="149" t="s">
        <v>120</v>
      </c>
      <c r="AT143" s="149" t="s">
        <v>311</v>
      </c>
      <c r="AU143" s="149" t="s">
        <v>88</v>
      </c>
      <c r="AY143" s="17" t="s">
        <v>309</v>
      </c>
      <c r="BE143" s="150">
        <f>IF(N143="základní",J143,0)</f>
        <v>0</v>
      </c>
      <c r="BF143" s="150">
        <f>IF(N143="snížená",J143,0)</f>
        <v>0</v>
      </c>
      <c r="BG143" s="150">
        <f>IF(N143="zákl. přenesená",J143,0)</f>
        <v>0</v>
      </c>
      <c r="BH143" s="150">
        <f>IF(N143="sníž. přenesená",J143,0)</f>
        <v>0</v>
      </c>
      <c r="BI143" s="150">
        <f>IF(N143="nulová",J143,0)</f>
        <v>0</v>
      </c>
      <c r="BJ143" s="17" t="s">
        <v>88</v>
      </c>
      <c r="BK143" s="150">
        <f>ROUND(I143*H143,2)</f>
        <v>0</v>
      </c>
      <c r="BL143" s="17" t="s">
        <v>120</v>
      </c>
      <c r="BM143" s="149" t="s">
        <v>376</v>
      </c>
    </row>
    <row r="144" spans="2:65" s="1" customFormat="1" x14ac:dyDescent="0.2">
      <c r="B144" s="33"/>
      <c r="D144" s="151" t="s">
        <v>316</v>
      </c>
      <c r="F144" s="152" t="s">
        <v>10648</v>
      </c>
      <c r="I144" s="153"/>
      <c r="L144" s="33"/>
      <c r="M144" s="154"/>
      <c r="T144" s="57"/>
      <c r="AT144" s="17" t="s">
        <v>316</v>
      </c>
      <c r="AU144" s="17" t="s">
        <v>88</v>
      </c>
    </row>
    <row r="145" spans="2:65" s="1" customFormat="1" ht="16.5" customHeight="1" x14ac:dyDescent="0.2">
      <c r="B145" s="137"/>
      <c r="C145" s="138" t="s">
        <v>378</v>
      </c>
      <c r="D145" s="138" t="s">
        <v>311</v>
      </c>
      <c r="E145" s="139" t="s">
        <v>10649</v>
      </c>
      <c r="F145" s="140" t="s">
        <v>10650</v>
      </c>
      <c r="G145" s="141" t="s">
        <v>434</v>
      </c>
      <c r="H145" s="142">
        <v>20</v>
      </c>
      <c r="I145" s="143"/>
      <c r="J145" s="144">
        <f>ROUND(I145*H145,2)</f>
        <v>0</v>
      </c>
      <c r="K145" s="140" t="s">
        <v>315</v>
      </c>
      <c r="L145" s="33"/>
      <c r="M145" s="145" t="s">
        <v>1</v>
      </c>
      <c r="N145" s="146" t="s">
        <v>46</v>
      </c>
      <c r="P145" s="147">
        <f>O145*H145</f>
        <v>0</v>
      </c>
      <c r="Q145" s="147">
        <v>0</v>
      </c>
      <c r="R145" s="147">
        <f>Q145*H145</f>
        <v>0</v>
      </c>
      <c r="S145" s="147">
        <v>0</v>
      </c>
      <c r="T145" s="148">
        <f>S145*H145</f>
        <v>0</v>
      </c>
      <c r="AR145" s="149" t="s">
        <v>120</v>
      </c>
      <c r="AT145" s="149" t="s">
        <v>311</v>
      </c>
      <c r="AU145" s="149" t="s">
        <v>88</v>
      </c>
      <c r="AY145" s="17" t="s">
        <v>309</v>
      </c>
      <c r="BE145" s="150">
        <f>IF(N145="základní",J145,0)</f>
        <v>0</v>
      </c>
      <c r="BF145" s="150">
        <f>IF(N145="snížená",J145,0)</f>
        <v>0</v>
      </c>
      <c r="BG145" s="150">
        <f>IF(N145="zákl. přenesená",J145,0)</f>
        <v>0</v>
      </c>
      <c r="BH145" s="150">
        <f>IF(N145="sníž. přenesená",J145,0)</f>
        <v>0</v>
      </c>
      <c r="BI145" s="150">
        <f>IF(N145="nulová",J145,0)</f>
        <v>0</v>
      </c>
      <c r="BJ145" s="17" t="s">
        <v>88</v>
      </c>
      <c r="BK145" s="150">
        <f>ROUND(I145*H145,2)</f>
        <v>0</v>
      </c>
      <c r="BL145" s="17" t="s">
        <v>120</v>
      </c>
      <c r="BM145" s="149" t="s">
        <v>381</v>
      </c>
    </row>
    <row r="146" spans="2:65" s="1" customFormat="1" x14ac:dyDescent="0.2">
      <c r="B146" s="33"/>
      <c r="D146" s="151" t="s">
        <v>316</v>
      </c>
      <c r="F146" s="152" t="s">
        <v>10651</v>
      </c>
      <c r="I146" s="153"/>
      <c r="L146" s="33"/>
      <c r="M146" s="154"/>
      <c r="T146" s="57"/>
      <c r="AT146" s="17" t="s">
        <v>316</v>
      </c>
      <c r="AU146" s="17" t="s">
        <v>88</v>
      </c>
    </row>
    <row r="147" spans="2:65" s="1" customFormat="1" ht="16.5" customHeight="1" x14ac:dyDescent="0.2">
      <c r="B147" s="137"/>
      <c r="C147" s="138" t="s">
        <v>346</v>
      </c>
      <c r="D147" s="138" t="s">
        <v>311</v>
      </c>
      <c r="E147" s="139" t="s">
        <v>10751</v>
      </c>
      <c r="F147" s="140" t="s">
        <v>10752</v>
      </c>
      <c r="G147" s="141" t="s">
        <v>2702</v>
      </c>
      <c r="H147" s="142">
        <v>44</v>
      </c>
      <c r="I147" s="143"/>
      <c r="J147" s="144">
        <f>ROUND(I147*H147,2)</f>
        <v>0</v>
      </c>
      <c r="K147" s="140" t="s">
        <v>315</v>
      </c>
      <c r="L147" s="33"/>
      <c r="M147" s="145" t="s">
        <v>1</v>
      </c>
      <c r="N147" s="146" t="s">
        <v>46</v>
      </c>
      <c r="P147" s="147">
        <f>O147*H147</f>
        <v>0</v>
      </c>
      <c r="Q147" s="147">
        <v>0</v>
      </c>
      <c r="R147" s="147">
        <f>Q147*H147</f>
        <v>0</v>
      </c>
      <c r="S147" s="147">
        <v>0</v>
      </c>
      <c r="T147" s="148">
        <f>S147*H147</f>
        <v>0</v>
      </c>
      <c r="AR147" s="149" t="s">
        <v>120</v>
      </c>
      <c r="AT147" s="149" t="s">
        <v>311</v>
      </c>
      <c r="AU147" s="149" t="s">
        <v>88</v>
      </c>
      <c r="AY147" s="17" t="s">
        <v>309</v>
      </c>
      <c r="BE147" s="150">
        <f>IF(N147="základní",J147,0)</f>
        <v>0</v>
      </c>
      <c r="BF147" s="150">
        <f>IF(N147="snížená",J147,0)</f>
        <v>0</v>
      </c>
      <c r="BG147" s="150">
        <f>IF(N147="zákl. přenesená",J147,0)</f>
        <v>0</v>
      </c>
      <c r="BH147" s="150">
        <f>IF(N147="sníž. přenesená",J147,0)</f>
        <v>0</v>
      </c>
      <c r="BI147" s="150">
        <f>IF(N147="nulová",J147,0)</f>
        <v>0</v>
      </c>
      <c r="BJ147" s="17" t="s">
        <v>88</v>
      </c>
      <c r="BK147" s="150">
        <f>ROUND(I147*H147,2)</f>
        <v>0</v>
      </c>
      <c r="BL147" s="17" t="s">
        <v>120</v>
      </c>
      <c r="BM147" s="149" t="s">
        <v>385</v>
      </c>
    </row>
    <row r="148" spans="2:65" s="1" customFormat="1" x14ac:dyDescent="0.2">
      <c r="B148" s="33"/>
      <c r="D148" s="151" t="s">
        <v>316</v>
      </c>
      <c r="F148" s="152" t="s">
        <v>10753</v>
      </c>
      <c r="I148" s="153"/>
      <c r="L148" s="33"/>
      <c r="M148" s="154"/>
      <c r="T148" s="57"/>
      <c r="AT148" s="17" t="s">
        <v>316</v>
      </c>
      <c r="AU148" s="17" t="s">
        <v>88</v>
      </c>
    </row>
    <row r="149" spans="2:65" s="1" customFormat="1" ht="16.5" customHeight="1" x14ac:dyDescent="0.2">
      <c r="B149" s="137"/>
      <c r="C149" s="138" t="s">
        <v>388</v>
      </c>
      <c r="D149" s="138" t="s">
        <v>311</v>
      </c>
      <c r="E149" s="139" t="s">
        <v>10754</v>
      </c>
      <c r="F149" s="140" t="s">
        <v>10755</v>
      </c>
      <c r="G149" s="141" t="s">
        <v>2702</v>
      </c>
      <c r="H149" s="142">
        <v>10</v>
      </c>
      <c r="I149" s="143"/>
      <c r="J149" s="144">
        <f>ROUND(I149*H149,2)</f>
        <v>0</v>
      </c>
      <c r="K149" s="140" t="s">
        <v>366</v>
      </c>
      <c r="L149" s="33"/>
      <c r="M149" s="145" t="s">
        <v>1</v>
      </c>
      <c r="N149" s="146" t="s">
        <v>46</v>
      </c>
      <c r="P149" s="147">
        <f>O149*H149</f>
        <v>0</v>
      </c>
      <c r="Q149" s="147">
        <v>0</v>
      </c>
      <c r="R149" s="147">
        <f>Q149*H149</f>
        <v>0</v>
      </c>
      <c r="S149" s="147">
        <v>0</v>
      </c>
      <c r="T149" s="148">
        <f>S149*H149</f>
        <v>0</v>
      </c>
      <c r="AR149" s="149" t="s">
        <v>120</v>
      </c>
      <c r="AT149" s="149" t="s">
        <v>311</v>
      </c>
      <c r="AU149" s="149" t="s">
        <v>88</v>
      </c>
      <c r="AY149" s="17" t="s">
        <v>309</v>
      </c>
      <c r="BE149" s="150">
        <f>IF(N149="základní",J149,0)</f>
        <v>0</v>
      </c>
      <c r="BF149" s="150">
        <f>IF(N149="snížená",J149,0)</f>
        <v>0</v>
      </c>
      <c r="BG149" s="150">
        <f>IF(N149="zákl. přenesená",J149,0)</f>
        <v>0</v>
      </c>
      <c r="BH149" s="150">
        <f>IF(N149="sníž. přenesená",J149,0)</f>
        <v>0</v>
      </c>
      <c r="BI149" s="150">
        <f>IF(N149="nulová",J149,0)</f>
        <v>0</v>
      </c>
      <c r="BJ149" s="17" t="s">
        <v>88</v>
      </c>
      <c r="BK149" s="150">
        <f>ROUND(I149*H149,2)</f>
        <v>0</v>
      </c>
      <c r="BL149" s="17" t="s">
        <v>120</v>
      </c>
      <c r="BM149" s="149" t="s">
        <v>392</v>
      </c>
    </row>
    <row r="150" spans="2:65" s="1" customFormat="1" ht="16.5" customHeight="1" x14ac:dyDescent="0.2">
      <c r="B150" s="137"/>
      <c r="C150" s="138" t="s">
        <v>351</v>
      </c>
      <c r="D150" s="138" t="s">
        <v>311</v>
      </c>
      <c r="E150" s="139" t="s">
        <v>10756</v>
      </c>
      <c r="F150" s="140" t="s">
        <v>7078</v>
      </c>
      <c r="G150" s="141" t="s">
        <v>2702</v>
      </c>
      <c r="H150" s="142">
        <v>14</v>
      </c>
      <c r="I150" s="143"/>
      <c r="J150" s="144">
        <f>ROUND(I150*H150,2)</f>
        <v>0</v>
      </c>
      <c r="K150" s="140" t="s">
        <v>366</v>
      </c>
      <c r="L150" s="33"/>
      <c r="M150" s="145" t="s">
        <v>1</v>
      </c>
      <c r="N150" s="146" t="s">
        <v>46</v>
      </c>
      <c r="P150" s="147">
        <f>O150*H150</f>
        <v>0</v>
      </c>
      <c r="Q150" s="147">
        <v>0</v>
      </c>
      <c r="R150" s="147">
        <f>Q150*H150</f>
        <v>0</v>
      </c>
      <c r="S150" s="147">
        <v>0</v>
      </c>
      <c r="T150" s="148">
        <f>S150*H150</f>
        <v>0</v>
      </c>
      <c r="AR150" s="149" t="s">
        <v>120</v>
      </c>
      <c r="AT150" s="149" t="s">
        <v>311</v>
      </c>
      <c r="AU150" s="149" t="s">
        <v>88</v>
      </c>
      <c r="AY150" s="17" t="s">
        <v>309</v>
      </c>
      <c r="BE150" s="150">
        <f>IF(N150="základní",J150,0)</f>
        <v>0</v>
      </c>
      <c r="BF150" s="150">
        <f>IF(N150="snížená",J150,0)</f>
        <v>0</v>
      </c>
      <c r="BG150" s="150">
        <f>IF(N150="zákl. přenesená",J150,0)</f>
        <v>0</v>
      </c>
      <c r="BH150" s="150">
        <f>IF(N150="sníž. přenesená",J150,0)</f>
        <v>0</v>
      </c>
      <c r="BI150" s="150">
        <f>IF(N150="nulová",J150,0)</f>
        <v>0</v>
      </c>
      <c r="BJ150" s="17" t="s">
        <v>88</v>
      </c>
      <c r="BK150" s="150">
        <f>ROUND(I150*H150,2)</f>
        <v>0</v>
      </c>
      <c r="BL150" s="17" t="s">
        <v>120</v>
      </c>
      <c r="BM150" s="149" t="s">
        <v>398</v>
      </c>
    </row>
    <row r="151" spans="2:65" s="1" customFormat="1" ht="16.5" customHeight="1" x14ac:dyDescent="0.2">
      <c r="B151" s="137"/>
      <c r="C151" s="138" t="s">
        <v>399</v>
      </c>
      <c r="D151" s="138" t="s">
        <v>311</v>
      </c>
      <c r="E151" s="139" t="s">
        <v>10757</v>
      </c>
      <c r="F151" s="140" t="s">
        <v>7080</v>
      </c>
      <c r="G151" s="141" t="s">
        <v>2702</v>
      </c>
      <c r="H151" s="142">
        <v>20</v>
      </c>
      <c r="I151" s="143"/>
      <c r="J151" s="144">
        <f>ROUND(I151*H151,2)</f>
        <v>0</v>
      </c>
      <c r="K151" s="140" t="s">
        <v>366</v>
      </c>
      <c r="L151" s="33"/>
      <c r="M151" s="145" t="s">
        <v>1</v>
      </c>
      <c r="N151" s="146" t="s">
        <v>46</v>
      </c>
      <c r="P151" s="147">
        <f>O151*H151</f>
        <v>0</v>
      </c>
      <c r="Q151" s="147">
        <v>0</v>
      </c>
      <c r="R151" s="147">
        <f>Q151*H151</f>
        <v>0</v>
      </c>
      <c r="S151" s="147">
        <v>0</v>
      </c>
      <c r="T151" s="148">
        <f>S151*H151</f>
        <v>0</v>
      </c>
      <c r="AR151" s="149" t="s">
        <v>120</v>
      </c>
      <c r="AT151" s="149" t="s">
        <v>311</v>
      </c>
      <c r="AU151" s="149" t="s">
        <v>88</v>
      </c>
      <c r="AY151" s="17" t="s">
        <v>309</v>
      </c>
      <c r="BE151" s="150">
        <f>IF(N151="základní",J151,0)</f>
        <v>0</v>
      </c>
      <c r="BF151" s="150">
        <f>IF(N151="snížená",J151,0)</f>
        <v>0</v>
      </c>
      <c r="BG151" s="150">
        <f>IF(N151="zákl. přenesená",J151,0)</f>
        <v>0</v>
      </c>
      <c r="BH151" s="150">
        <f>IF(N151="sníž. přenesená",J151,0)</f>
        <v>0</v>
      </c>
      <c r="BI151" s="150">
        <f>IF(N151="nulová",J151,0)</f>
        <v>0</v>
      </c>
      <c r="BJ151" s="17" t="s">
        <v>88</v>
      </c>
      <c r="BK151" s="150">
        <f>ROUND(I151*H151,2)</f>
        <v>0</v>
      </c>
      <c r="BL151" s="17" t="s">
        <v>120</v>
      </c>
      <c r="BM151" s="149" t="s">
        <v>402</v>
      </c>
    </row>
    <row r="152" spans="2:65" s="1" customFormat="1" ht="16.5" customHeight="1" x14ac:dyDescent="0.2">
      <c r="B152" s="137"/>
      <c r="C152" s="138" t="s">
        <v>355</v>
      </c>
      <c r="D152" s="138" t="s">
        <v>311</v>
      </c>
      <c r="E152" s="139" t="s">
        <v>7081</v>
      </c>
      <c r="F152" s="140" t="s">
        <v>7082</v>
      </c>
      <c r="G152" s="141" t="s">
        <v>2702</v>
      </c>
      <c r="H152" s="142">
        <v>34</v>
      </c>
      <c r="I152" s="143"/>
      <c r="J152" s="144">
        <f>ROUND(I152*H152,2)</f>
        <v>0</v>
      </c>
      <c r="K152" s="140" t="s">
        <v>366</v>
      </c>
      <c r="L152" s="33"/>
      <c r="M152" s="145" t="s">
        <v>1</v>
      </c>
      <c r="N152" s="146" t="s">
        <v>46</v>
      </c>
      <c r="P152" s="147">
        <f>O152*H152</f>
        <v>0</v>
      </c>
      <c r="Q152" s="147">
        <v>0</v>
      </c>
      <c r="R152" s="147">
        <f>Q152*H152</f>
        <v>0</v>
      </c>
      <c r="S152" s="147">
        <v>0</v>
      </c>
      <c r="T152" s="148">
        <f>S152*H152</f>
        <v>0</v>
      </c>
      <c r="AR152" s="149" t="s">
        <v>120</v>
      </c>
      <c r="AT152" s="149" t="s">
        <v>311</v>
      </c>
      <c r="AU152" s="149" t="s">
        <v>88</v>
      </c>
      <c r="AY152" s="17" t="s">
        <v>309</v>
      </c>
      <c r="BE152" s="150">
        <f>IF(N152="základní",J152,0)</f>
        <v>0</v>
      </c>
      <c r="BF152" s="150">
        <f>IF(N152="snížená",J152,0)</f>
        <v>0</v>
      </c>
      <c r="BG152" s="150">
        <f>IF(N152="zákl. přenesená",J152,0)</f>
        <v>0</v>
      </c>
      <c r="BH152" s="150">
        <f>IF(N152="sníž. přenesená",J152,0)</f>
        <v>0</v>
      </c>
      <c r="BI152" s="150">
        <f>IF(N152="nulová",J152,0)</f>
        <v>0</v>
      </c>
      <c r="BJ152" s="17" t="s">
        <v>88</v>
      </c>
      <c r="BK152" s="150">
        <f>ROUND(I152*H152,2)</f>
        <v>0</v>
      </c>
      <c r="BL152" s="17" t="s">
        <v>120</v>
      </c>
      <c r="BM152" s="149" t="s">
        <v>406</v>
      </c>
    </row>
    <row r="153" spans="2:65" s="11" customFormat="1" ht="25.9" customHeight="1" x14ac:dyDescent="0.2">
      <c r="B153" s="125"/>
      <c r="D153" s="126" t="s">
        <v>80</v>
      </c>
      <c r="E153" s="127" t="s">
        <v>6263</v>
      </c>
      <c r="F153" s="127" t="s">
        <v>10758</v>
      </c>
      <c r="I153" s="128"/>
      <c r="J153" s="129">
        <f>BK153</f>
        <v>0</v>
      </c>
      <c r="L153" s="125"/>
      <c r="M153" s="130"/>
      <c r="P153" s="131">
        <f>SUM(P154:P158)</f>
        <v>0</v>
      </c>
      <c r="R153" s="131">
        <f>SUM(R154:R158)</f>
        <v>0</v>
      </c>
      <c r="T153" s="132">
        <f>SUM(T154:T158)</f>
        <v>0</v>
      </c>
      <c r="AR153" s="126" t="s">
        <v>88</v>
      </c>
      <c r="AT153" s="133" t="s">
        <v>80</v>
      </c>
      <c r="AU153" s="133" t="s">
        <v>81</v>
      </c>
      <c r="AY153" s="126" t="s">
        <v>309</v>
      </c>
      <c r="BK153" s="134">
        <f>SUM(BK154:BK158)</f>
        <v>0</v>
      </c>
    </row>
    <row r="154" spans="2:65" s="1" customFormat="1" ht="16.5" customHeight="1" x14ac:dyDescent="0.2">
      <c r="B154" s="137"/>
      <c r="C154" s="138" t="s">
        <v>7</v>
      </c>
      <c r="D154" s="138" t="s">
        <v>311</v>
      </c>
      <c r="E154" s="139" t="s">
        <v>10759</v>
      </c>
      <c r="F154" s="140" t="s">
        <v>10760</v>
      </c>
      <c r="G154" s="141" t="s">
        <v>2702</v>
      </c>
      <c r="H154" s="142">
        <v>10</v>
      </c>
      <c r="I154" s="143"/>
      <c r="J154" s="144">
        <f>ROUND(I154*H154,2)</f>
        <v>0</v>
      </c>
      <c r="K154" s="140" t="s">
        <v>315</v>
      </c>
      <c r="L154" s="33"/>
      <c r="M154" s="145" t="s">
        <v>1</v>
      </c>
      <c r="N154" s="146" t="s">
        <v>46</v>
      </c>
      <c r="P154" s="147">
        <f>O154*H154</f>
        <v>0</v>
      </c>
      <c r="Q154" s="147">
        <v>0</v>
      </c>
      <c r="R154" s="147">
        <f>Q154*H154</f>
        <v>0</v>
      </c>
      <c r="S154" s="147">
        <v>0</v>
      </c>
      <c r="T154" s="148">
        <f>S154*H154</f>
        <v>0</v>
      </c>
      <c r="AR154" s="149" t="s">
        <v>120</v>
      </c>
      <c r="AT154" s="149" t="s">
        <v>311</v>
      </c>
      <c r="AU154" s="149" t="s">
        <v>88</v>
      </c>
      <c r="AY154" s="17" t="s">
        <v>309</v>
      </c>
      <c r="BE154" s="150">
        <f>IF(N154="základní",J154,0)</f>
        <v>0</v>
      </c>
      <c r="BF154" s="150">
        <f>IF(N154="snížená",J154,0)</f>
        <v>0</v>
      </c>
      <c r="BG154" s="150">
        <f>IF(N154="zákl. přenesená",J154,0)</f>
        <v>0</v>
      </c>
      <c r="BH154" s="150">
        <f>IF(N154="sníž. přenesená",J154,0)</f>
        <v>0</v>
      </c>
      <c r="BI154" s="150">
        <f>IF(N154="nulová",J154,0)</f>
        <v>0</v>
      </c>
      <c r="BJ154" s="17" t="s">
        <v>88</v>
      </c>
      <c r="BK154" s="150">
        <f>ROUND(I154*H154,2)</f>
        <v>0</v>
      </c>
      <c r="BL154" s="17" t="s">
        <v>120</v>
      </c>
      <c r="BM154" s="149" t="s">
        <v>410</v>
      </c>
    </row>
    <row r="155" spans="2:65" s="1" customFormat="1" x14ac:dyDescent="0.2">
      <c r="B155" s="33"/>
      <c r="D155" s="151" t="s">
        <v>316</v>
      </c>
      <c r="F155" s="152" t="s">
        <v>10761</v>
      </c>
      <c r="I155" s="153"/>
      <c r="L155" s="33"/>
      <c r="M155" s="154"/>
      <c r="T155" s="57"/>
      <c r="AT155" s="17" t="s">
        <v>316</v>
      </c>
      <c r="AU155" s="17" t="s">
        <v>88</v>
      </c>
    </row>
    <row r="156" spans="2:65" s="1" customFormat="1" ht="16.5" customHeight="1" x14ac:dyDescent="0.2">
      <c r="B156" s="137"/>
      <c r="C156" s="138" t="s">
        <v>361</v>
      </c>
      <c r="D156" s="138" t="s">
        <v>311</v>
      </c>
      <c r="E156" s="139" t="s">
        <v>10762</v>
      </c>
      <c r="F156" s="140" t="s">
        <v>10763</v>
      </c>
      <c r="G156" s="141" t="s">
        <v>2702</v>
      </c>
      <c r="H156" s="142">
        <v>3</v>
      </c>
      <c r="I156" s="143"/>
      <c r="J156" s="144">
        <f>ROUND(I156*H156,2)</f>
        <v>0</v>
      </c>
      <c r="K156" s="140" t="s">
        <v>366</v>
      </c>
      <c r="L156" s="33"/>
      <c r="M156" s="145" t="s">
        <v>1</v>
      </c>
      <c r="N156" s="146" t="s">
        <v>46</v>
      </c>
      <c r="P156" s="147">
        <f>O156*H156</f>
        <v>0</v>
      </c>
      <c r="Q156" s="147">
        <v>0</v>
      </c>
      <c r="R156" s="147">
        <f>Q156*H156</f>
        <v>0</v>
      </c>
      <c r="S156" s="147">
        <v>0</v>
      </c>
      <c r="T156" s="148">
        <f>S156*H156</f>
        <v>0</v>
      </c>
      <c r="AR156" s="149" t="s">
        <v>120</v>
      </c>
      <c r="AT156" s="149" t="s">
        <v>311</v>
      </c>
      <c r="AU156" s="149" t="s">
        <v>88</v>
      </c>
      <c r="AY156" s="17" t="s">
        <v>309</v>
      </c>
      <c r="BE156" s="150">
        <f>IF(N156="základní",J156,0)</f>
        <v>0</v>
      </c>
      <c r="BF156" s="150">
        <f>IF(N156="snížená",J156,0)</f>
        <v>0</v>
      </c>
      <c r="BG156" s="150">
        <f>IF(N156="zákl. přenesená",J156,0)</f>
        <v>0</v>
      </c>
      <c r="BH156" s="150">
        <f>IF(N156="sníž. přenesená",J156,0)</f>
        <v>0</v>
      </c>
      <c r="BI156" s="150">
        <f>IF(N156="nulová",J156,0)</f>
        <v>0</v>
      </c>
      <c r="BJ156" s="17" t="s">
        <v>88</v>
      </c>
      <c r="BK156" s="150">
        <f>ROUND(I156*H156,2)</f>
        <v>0</v>
      </c>
      <c r="BL156" s="17" t="s">
        <v>120</v>
      </c>
      <c r="BM156" s="149" t="s">
        <v>414</v>
      </c>
    </row>
    <row r="157" spans="2:65" s="1" customFormat="1" ht="24.2" customHeight="1" x14ac:dyDescent="0.2">
      <c r="B157" s="137"/>
      <c r="C157" s="138" t="s">
        <v>416</v>
      </c>
      <c r="D157" s="138" t="s">
        <v>311</v>
      </c>
      <c r="E157" s="139" t="s">
        <v>10764</v>
      </c>
      <c r="F157" s="140" t="s">
        <v>10765</v>
      </c>
      <c r="G157" s="141" t="s">
        <v>2702</v>
      </c>
      <c r="H157" s="142">
        <v>2</v>
      </c>
      <c r="I157" s="143"/>
      <c r="J157" s="144">
        <f>ROUND(I157*H157,2)</f>
        <v>0</v>
      </c>
      <c r="K157" s="140" t="s">
        <v>366</v>
      </c>
      <c r="L157" s="33"/>
      <c r="M157" s="145" t="s">
        <v>1</v>
      </c>
      <c r="N157" s="146" t="s">
        <v>46</v>
      </c>
      <c r="P157" s="147">
        <f>O157*H157</f>
        <v>0</v>
      </c>
      <c r="Q157" s="147">
        <v>0</v>
      </c>
      <c r="R157" s="147">
        <f>Q157*H157</f>
        <v>0</v>
      </c>
      <c r="S157" s="147">
        <v>0</v>
      </c>
      <c r="T157" s="148">
        <f>S157*H157</f>
        <v>0</v>
      </c>
      <c r="AR157" s="149" t="s">
        <v>120</v>
      </c>
      <c r="AT157" s="149" t="s">
        <v>311</v>
      </c>
      <c r="AU157" s="149" t="s">
        <v>88</v>
      </c>
      <c r="AY157" s="17" t="s">
        <v>309</v>
      </c>
      <c r="BE157" s="150">
        <f>IF(N157="základní",J157,0)</f>
        <v>0</v>
      </c>
      <c r="BF157" s="150">
        <f>IF(N157="snížená",J157,0)</f>
        <v>0</v>
      </c>
      <c r="BG157" s="150">
        <f>IF(N157="zákl. přenesená",J157,0)</f>
        <v>0</v>
      </c>
      <c r="BH157" s="150">
        <f>IF(N157="sníž. přenesená",J157,0)</f>
        <v>0</v>
      </c>
      <c r="BI157" s="150">
        <f>IF(N157="nulová",J157,0)</f>
        <v>0</v>
      </c>
      <c r="BJ157" s="17" t="s">
        <v>88</v>
      </c>
      <c r="BK157" s="150">
        <f>ROUND(I157*H157,2)</f>
        <v>0</v>
      </c>
      <c r="BL157" s="17" t="s">
        <v>120</v>
      </c>
      <c r="BM157" s="149" t="s">
        <v>420</v>
      </c>
    </row>
    <row r="158" spans="2:65" s="1" customFormat="1" ht="16.5" customHeight="1" x14ac:dyDescent="0.2">
      <c r="B158" s="137"/>
      <c r="C158" s="138" t="s">
        <v>367</v>
      </c>
      <c r="D158" s="138" t="s">
        <v>311</v>
      </c>
      <c r="E158" s="139" t="s">
        <v>10766</v>
      </c>
      <c r="F158" s="140" t="s">
        <v>10767</v>
      </c>
      <c r="G158" s="141" t="s">
        <v>2702</v>
      </c>
      <c r="H158" s="142">
        <v>5</v>
      </c>
      <c r="I158" s="143"/>
      <c r="J158" s="144">
        <f>ROUND(I158*H158,2)</f>
        <v>0</v>
      </c>
      <c r="K158" s="140" t="s">
        <v>366</v>
      </c>
      <c r="L158" s="33"/>
      <c r="M158" s="145" t="s">
        <v>1</v>
      </c>
      <c r="N158" s="146" t="s">
        <v>46</v>
      </c>
      <c r="P158" s="147">
        <f>O158*H158</f>
        <v>0</v>
      </c>
      <c r="Q158" s="147">
        <v>0</v>
      </c>
      <c r="R158" s="147">
        <f>Q158*H158</f>
        <v>0</v>
      </c>
      <c r="S158" s="147">
        <v>0</v>
      </c>
      <c r="T158" s="148">
        <f>S158*H158</f>
        <v>0</v>
      </c>
      <c r="AR158" s="149" t="s">
        <v>120</v>
      </c>
      <c r="AT158" s="149" t="s">
        <v>311</v>
      </c>
      <c r="AU158" s="149" t="s">
        <v>88</v>
      </c>
      <c r="AY158" s="17" t="s">
        <v>309</v>
      </c>
      <c r="BE158" s="150">
        <f>IF(N158="základní",J158,0)</f>
        <v>0</v>
      </c>
      <c r="BF158" s="150">
        <f>IF(N158="snížená",J158,0)</f>
        <v>0</v>
      </c>
      <c r="BG158" s="150">
        <f>IF(N158="zákl. přenesená",J158,0)</f>
        <v>0</v>
      </c>
      <c r="BH158" s="150">
        <f>IF(N158="sníž. přenesená",J158,0)</f>
        <v>0</v>
      </c>
      <c r="BI158" s="150">
        <f>IF(N158="nulová",J158,0)</f>
        <v>0</v>
      </c>
      <c r="BJ158" s="17" t="s">
        <v>88</v>
      </c>
      <c r="BK158" s="150">
        <f>ROUND(I158*H158,2)</f>
        <v>0</v>
      </c>
      <c r="BL158" s="17" t="s">
        <v>120</v>
      </c>
      <c r="BM158" s="149" t="s">
        <v>424</v>
      </c>
    </row>
    <row r="159" spans="2:65" s="11" customFormat="1" ht="25.9" customHeight="1" x14ac:dyDescent="0.2">
      <c r="B159" s="125"/>
      <c r="D159" s="126" t="s">
        <v>80</v>
      </c>
      <c r="E159" s="127" t="s">
        <v>7028</v>
      </c>
      <c r="F159" s="127" t="s">
        <v>9943</v>
      </c>
      <c r="I159" s="128"/>
      <c r="J159" s="129">
        <f>BK159</f>
        <v>0</v>
      </c>
      <c r="L159" s="125"/>
      <c r="M159" s="130"/>
      <c r="P159" s="131">
        <f>SUM(P160:P180)</f>
        <v>0</v>
      </c>
      <c r="R159" s="131">
        <f>SUM(R160:R180)</f>
        <v>0</v>
      </c>
      <c r="T159" s="132">
        <f>SUM(T160:T180)</f>
        <v>0</v>
      </c>
      <c r="AR159" s="126" t="s">
        <v>88</v>
      </c>
      <c r="AT159" s="133" t="s">
        <v>80</v>
      </c>
      <c r="AU159" s="133" t="s">
        <v>81</v>
      </c>
      <c r="AY159" s="126" t="s">
        <v>309</v>
      </c>
      <c r="BK159" s="134">
        <f>SUM(BK160:BK180)</f>
        <v>0</v>
      </c>
    </row>
    <row r="160" spans="2:65" s="1" customFormat="1" ht="24.2" customHeight="1" x14ac:dyDescent="0.2">
      <c r="B160" s="137"/>
      <c r="C160" s="138" t="s">
        <v>426</v>
      </c>
      <c r="D160" s="138" t="s">
        <v>311</v>
      </c>
      <c r="E160" s="139" t="s">
        <v>9932</v>
      </c>
      <c r="F160" s="140" t="s">
        <v>10768</v>
      </c>
      <c r="G160" s="141" t="s">
        <v>2702</v>
      </c>
      <c r="H160" s="142">
        <v>10</v>
      </c>
      <c r="I160" s="143"/>
      <c r="J160" s="144">
        <f>ROUND(I160*H160,2)</f>
        <v>0</v>
      </c>
      <c r="K160" s="140" t="s">
        <v>1</v>
      </c>
      <c r="L160" s="33"/>
      <c r="M160" s="145" t="s">
        <v>1</v>
      </c>
      <c r="N160" s="146" t="s">
        <v>46</v>
      </c>
      <c r="P160" s="147">
        <f>O160*H160</f>
        <v>0</v>
      </c>
      <c r="Q160" s="147">
        <v>0</v>
      </c>
      <c r="R160" s="147">
        <f>Q160*H160</f>
        <v>0</v>
      </c>
      <c r="S160" s="147">
        <v>0</v>
      </c>
      <c r="T160" s="148">
        <f>S160*H160</f>
        <v>0</v>
      </c>
      <c r="AR160" s="149" t="s">
        <v>120</v>
      </c>
      <c r="AT160" s="149" t="s">
        <v>311</v>
      </c>
      <c r="AU160" s="149" t="s">
        <v>88</v>
      </c>
      <c r="AY160" s="17" t="s">
        <v>309</v>
      </c>
      <c r="BE160" s="150">
        <f>IF(N160="základní",J160,0)</f>
        <v>0</v>
      </c>
      <c r="BF160" s="150">
        <f>IF(N160="snížená",J160,0)</f>
        <v>0</v>
      </c>
      <c r="BG160" s="150">
        <f>IF(N160="zákl. přenesená",J160,0)</f>
        <v>0</v>
      </c>
      <c r="BH160" s="150">
        <f>IF(N160="sníž. přenesená",J160,0)</f>
        <v>0</v>
      </c>
      <c r="BI160" s="150">
        <f>IF(N160="nulová",J160,0)</f>
        <v>0</v>
      </c>
      <c r="BJ160" s="17" t="s">
        <v>88</v>
      </c>
      <c r="BK160" s="150">
        <f>ROUND(I160*H160,2)</f>
        <v>0</v>
      </c>
      <c r="BL160" s="17" t="s">
        <v>120</v>
      </c>
      <c r="BM160" s="149" t="s">
        <v>429</v>
      </c>
    </row>
    <row r="161" spans="2:65" s="1" customFormat="1" ht="16.5" customHeight="1" x14ac:dyDescent="0.2">
      <c r="B161" s="137"/>
      <c r="C161" s="138" t="s">
        <v>371</v>
      </c>
      <c r="D161" s="138" t="s">
        <v>311</v>
      </c>
      <c r="E161" s="139" t="s">
        <v>10769</v>
      </c>
      <c r="F161" s="140" t="s">
        <v>10770</v>
      </c>
      <c r="G161" s="141" t="s">
        <v>2702</v>
      </c>
      <c r="H161" s="142">
        <v>10</v>
      </c>
      <c r="I161" s="143"/>
      <c r="J161" s="144">
        <f>ROUND(I161*H161,2)</f>
        <v>0</v>
      </c>
      <c r="K161" s="140" t="s">
        <v>366</v>
      </c>
      <c r="L161" s="33"/>
      <c r="M161" s="145" t="s">
        <v>1</v>
      </c>
      <c r="N161" s="146" t="s">
        <v>46</v>
      </c>
      <c r="P161" s="147">
        <f>O161*H161</f>
        <v>0</v>
      </c>
      <c r="Q161" s="147">
        <v>0</v>
      </c>
      <c r="R161" s="147">
        <f>Q161*H161</f>
        <v>0</v>
      </c>
      <c r="S161" s="147">
        <v>0</v>
      </c>
      <c r="T161" s="148">
        <f>S161*H161</f>
        <v>0</v>
      </c>
      <c r="AR161" s="149" t="s">
        <v>120</v>
      </c>
      <c r="AT161" s="149" t="s">
        <v>311</v>
      </c>
      <c r="AU161" s="149" t="s">
        <v>88</v>
      </c>
      <c r="AY161" s="17" t="s">
        <v>309</v>
      </c>
      <c r="BE161" s="150">
        <f>IF(N161="základní",J161,0)</f>
        <v>0</v>
      </c>
      <c r="BF161" s="150">
        <f>IF(N161="snížená",J161,0)</f>
        <v>0</v>
      </c>
      <c r="BG161" s="150">
        <f>IF(N161="zákl. přenesená",J161,0)</f>
        <v>0</v>
      </c>
      <c r="BH161" s="150">
        <f>IF(N161="sníž. přenesená",J161,0)</f>
        <v>0</v>
      </c>
      <c r="BI161" s="150">
        <f>IF(N161="nulová",J161,0)</f>
        <v>0</v>
      </c>
      <c r="BJ161" s="17" t="s">
        <v>88</v>
      </c>
      <c r="BK161" s="150">
        <f>ROUND(I161*H161,2)</f>
        <v>0</v>
      </c>
      <c r="BL161" s="17" t="s">
        <v>120</v>
      </c>
      <c r="BM161" s="149" t="s">
        <v>435</v>
      </c>
    </row>
    <row r="162" spans="2:65" s="1" customFormat="1" ht="16.5" customHeight="1" x14ac:dyDescent="0.2">
      <c r="B162" s="137"/>
      <c r="C162" s="138" t="s">
        <v>437</v>
      </c>
      <c r="D162" s="138" t="s">
        <v>311</v>
      </c>
      <c r="E162" s="139" t="s">
        <v>9944</v>
      </c>
      <c r="F162" s="140" t="s">
        <v>9945</v>
      </c>
      <c r="G162" s="141" t="s">
        <v>434</v>
      </c>
      <c r="H162" s="142">
        <v>180</v>
      </c>
      <c r="I162" s="143"/>
      <c r="J162" s="144">
        <f>ROUND(I162*H162,2)</f>
        <v>0</v>
      </c>
      <c r="K162" s="140" t="s">
        <v>315</v>
      </c>
      <c r="L162" s="33"/>
      <c r="M162" s="145" t="s">
        <v>1</v>
      </c>
      <c r="N162" s="146" t="s">
        <v>46</v>
      </c>
      <c r="P162" s="147">
        <f>O162*H162</f>
        <v>0</v>
      </c>
      <c r="Q162" s="147">
        <v>0</v>
      </c>
      <c r="R162" s="147">
        <f>Q162*H162</f>
        <v>0</v>
      </c>
      <c r="S162" s="147">
        <v>0</v>
      </c>
      <c r="T162" s="148">
        <f>S162*H162</f>
        <v>0</v>
      </c>
      <c r="AR162" s="149" t="s">
        <v>120</v>
      </c>
      <c r="AT162" s="149" t="s">
        <v>311</v>
      </c>
      <c r="AU162" s="149" t="s">
        <v>88</v>
      </c>
      <c r="AY162" s="17" t="s">
        <v>309</v>
      </c>
      <c r="BE162" s="150">
        <f>IF(N162="základní",J162,0)</f>
        <v>0</v>
      </c>
      <c r="BF162" s="150">
        <f>IF(N162="snížená",J162,0)</f>
        <v>0</v>
      </c>
      <c r="BG162" s="150">
        <f>IF(N162="zákl. přenesená",J162,0)</f>
        <v>0</v>
      </c>
      <c r="BH162" s="150">
        <f>IF(N162="sníž. přenesená",J162,0)</f>
        <v>0</v>
      </c>
      <c r="BI162" s="150">
        <f>IF(N162="nulová",J162,0)</f>
        <v>0</v>
      </c>
      <c r="BJ162" s="17" t="s">
        <v>88</v>
      </c>
      <c r="BK162" s="150">
        <f>ROUND(I162*H162,2)</f>
        <v>0</v>
      </c>
      <c r="BL162" s="17" t="s">
        <v>120</v>
      </c>
      <c r="BM162" s="149" t="s">
        <v>440</v>
      </c>
    </row>
    <row r="163" spans="2:65" s="1" customFormat="1" x14ac:dyDescent="0.2">
      <c r="B163" s="33"/>
      <c r="D163" s="151" t="s">
        <v>316</v>
      </c>
      <c r="F163" s="152" t="s">
        <v>9946</v>
      </c>
      <c r="I163" s="153"/>
      <c r="L163" s="33"/>
      <c r="M163" s="154"/>
      <c r="T163" s="57"/>
      <c r="AT163" s="17" t="s">
        <v>316</v>
      </c>
      <c r="AU163" s="17" t="s">
        <v>88</v>
      </c>
    </row>
    <row r="164" spans="2:65" s="1" customFormat="1" ht="16.5" customHeight="1" x14ac:dyDescent="0.2">
      <c r="B164" s="137"/>
      <c r="C164" s="138" t="s">
        <v>376</v>
      </c>
      <c r="D164" s="138" t="s">
        <v>311</v>
      </c>
      <c r="E164" s="139" t="s">
        <v>10771</v>
      </c>
      <c r="F164" s="140" t="s">
        <v>10772</v>
      </c>
      <c r="G164" s="141" t="s">
        <v>434</v>
      </c>
      <c r="H164" s="142">
        <v>24</v>
      </c>
      <c r="I164" s="143"/>
      <c r="J164" s="144">
        <f>ROUND(I164*H164,2)</f>
        <v>0</v>
      </c>
      <c r="K164" s="140" t="s">
        <v>315</v>
      </c>
      <c r="L164" s="33"/>
      <c r="M164" s="145" t="s">
        <v>1</v>
      </c>
      <c r="N164" s="146" t="s">
        <v>46</v>
      </c>
      <c r="P164" s="147">
        <f>O164*H164</f>
        <v>0</v>
      </c>
      <c r="Q164" s="147">
        <v>0</v>
      </c>
      <c r="R164" s="147">
        <f>Q164*H164</f>
        <v>0</v>
      </c>
      <c r="S164" s="147">
        <v>0</v>
      </c>
      <c r="T164" s="148">
        <f>S164*H164</f>
        <v>0</v>
      </c>
      <c r="AR164" s="149" t="s">
        <v>120</v>
      </c>
      <c r="AT164" s="149" t="s">
        <v>311</v>
      </c>
      <c r="AU164" s="149" t="s">
        <v>88</v>
      </c>
      <c r="AY164" s="17" t="s">
        <v>309</v>
      </c>
      <c r="BE164" s="150">
        <f>IF(N164="základní",J164,0)</f>
        <v>0</v>
      </c>
      <c r="BF164" s="150">
        <f>IF(N164="snížená",J164,0)</f>
        <v>0</v>
      </c>
      <c r="BG164" s="150">
        <f>IF(N164="zákl. přenesená",J164,0)</f>
        <v>0</v>
      </c>
      <c r="BH164" s="150">
        <f>IF(N164="sníž. přenesená",J164,0)</f>
        <v>0</v>
      </c>
      <c r="BI164" s="150">
        <f>IF(N164="nulová",J164,0)</f>
        <v>0</v>
      </c>
      <c r="BJ164" s="17" t="s">
        <v>88</v>
      </c>
      <c r="BK164" s="150">
        <f>ROUND(I164*H164,2)</f>
        <v>0</v>
      </c>
      <c r="BL164" s="17" t="s">
        <v>120</v>
      </c>
      <c r="BM164" s="149" t="s">
        <v>443</v>
      </c>
    </row>
    <row r="165" spans="2:65" s="1" customFormat="1" x14ac:dyDescent="0.2">
      <c r="B165" s="33"/>
      <c r="D165" s="151" t="s">
        <v>316</v>
      </c>
      <c r="F165" s="152" t="s">
        <v>10773</v>
      </c>
      <c r="I165" s="153"/>
      <c r="L165" s="33"/>
      <c r="M165" s="154"/>
      <c r="T165" s="57"/>
      <c r="AT165" s="17" t="s">
        <v>316</v>
      </c>
      <c r="AU165" s="17" t="s">
        <v>88</v>
      </c>
    </row>
    <row r="166" spans="2:65" s="1" customFormat="1" ht="16.5" customHeight="1" x14ac:dyDescent="0.2">
      <c r="B166" s="137"/>
      <c r="C166" s="138" t="s">
        <v>444</v>
      </c>
      <c r="D166" s="138" t="s">
        <v>311</v>
      </c>
      <c r="E166" s="139" t="s">
        <v>9947</v>
      </c>
      <c r="F166" s="140" t="s">
        <v>9948</v>
      </c>
      <c r="G166" s="141" t="s">
        <v>434</v>
      </c>
      <c r="H166" s="142">
        <v>180</v>
      </c>
      <c r="I166" s="143"/>
      <c r="J166" s="144">
        <f>ROUND(I166*H166,2)</f>
        <v>0</v>
      </c>
      <c r="K166" s="140" t="s">
        <v>315</v>
      </c>
      <c r="L166" s="33"/>
      <c r="M166" s="145" t="s">
        <v>1</v>
      </c>
      <c r="N166" s="146" t="s">
        <v>46</v>
      </c>
      <c r="P166" s="147">
        <f>O166*H166</f>
        <v>0</v>
      </c>
      <c r="Q166" s="147">
        <v>0</v>
      </c>
      <c r="R166" s="147">
        <f>Q166*H166</f>
        <v>0</v>
      </c>
      <c r="S166" s="147">
        <v>0</v>
      </c>
      <c r="T166" s="148">
        <f>S166*H166</f>
        <v>0</v>
      </c>
      <c r="AR166" s="149" t="s">
        <v>120</v>
      </c>
      <c r="AT166" s="149" t="s">
        <v>311</v>
      </c>
      <c r="AU166" s="149" t="s">
        <v>88</v>
      </c>
      <c r="AY166" s="17" t="s">
        <v>309</v>
      </c>
      <c r="BE166" s="150">
        <f>IF(N166="základní",J166,0)</f>
        <v>0</v>
      </c>
      <c r="BF166" s="150">
        <f>IF(N166="snížená",J166,0)</f>
        <v>0</v>
      </c>
      <c r="BG166" s="150">
        <f>IF(N166="zákl. přenesená",J166,0)</f>
        <v>0</v>
      </c>
      <c r="BH166" s="150">
        <f>IF(N166="sníž. přenesená",J166,0)</f>
        <v>0</v>
      </c>
      <c r="BI166" s="150">
        <f>IF(N166="nulová",J166,0)</f>
        <v>0</v>
      </c>
      <c r="BJ166" s="17" t="s">
        <v>88</v>
      </c>
      <c r="BK166" s="150">
        <f>ROUND(I166*H166,2)</f>
        <v>0</v>
      </c>
      <c r="BL166" s="17" t="s">
        <v>120</v>
      </c>
      <c r="BM166" s="149" t="s">
        <v>447</v>
      </c>
    </row>
    <row r="167" spans="2:65" s="1" customFormat="1" x14ac:dyDescent="0.2">
      <c r="B167" s="33"/>
      <c r="D167" s="151" t="s">
        <v>316</v>
      </c>
      <c r="F167" s="152" t="s">
        <v>9949</v>
      </c>
      <c r="I167" s="153"/>
      <c r="L167" s="33"/>
      <c r="M167" s="154"/>
      <c r="T167" s="57"/>
      <c r="AT167" s="17" t="s">
        <v>316</v>
      </c>
      <c r="AU167" s="17" t="s">
        <v>88</v>
      </c>
    </row>
    <row r="168" spans="2:65" s="1" customFormat="1" ht="16.5" customHeight="1" x14ac:dyDescent="0.2">
      <c r="B168" s="137"/>
      <c r="C168" s="138" t="s">
        <v>381</v>
      </c>
      <c r="D168" s="138" t="s">
        <v>311</v>
      </c>
      <c r="E168" s="139" t="s">
        <v>10774</v>
      </c>
      <c r="F168" s="140" t="s">
        <v>10775</v>
      </c>
      <c r="G168" s="141" t="s">
        <v>434</v>
      </c>
      <c r="H168" s="142">
        <v>24</v>
      </c>
      <c r="I168" s="143"/>
      <c r="J168" s="144">
        <f>ROUND(I168*H168,2)</f>
        <v>0</v>
      </c>
      <c r="K168" s="140" t="s">
        <v>315</v>
      </c>
      <c r="L168" s="33"/>
      <c r="M168" s="145" t="s">
        <v>1</v>
      </c>
      <c r="N168" s="146" t="s">
        <v>46</v>
      </c>
      <c r="P168" s="147">
        <f>O168*H168</f>
        <v>0</v>
      </c>
      <c r="Q168" s="147">
        <v>0</v>
      </c>
      <c r="R168" s="147">
        <f>Q168*H168</f>
        <v>0</v>
      </c>
      <c r="S168" s="147">
        <v>0</v>
      </c>
      <c r="T168" s="148">
        <f>S168*H168</f>
        <v>0</v>
      </c>
      <c r="AR168" s="149" t="s">
        <v>120</v>
      </c>
      <c r="AT168" s="149" t="s">
        <v>311</v>
      </c>
      <c r="AU168" s="149" t="s">
        <v>88</v>
      </c>
      <c r="AY168" s="17" t="s">
        <v>309</v>
      </c>
      <c r="BE168" s="150">
        <f>IF(N168="základní",J168,0)</f>
        <v>0</v>
      </c>
      <c r="BF168" s="150">
        <f>IF(N168="snížená",J168,0)</f>
        <v>0</v>
      </c>
      <c r="BG168" s="150">
        <f>IF(N168="zákl. přenesená",J168,0)</f>
        <v>0</v>
      </c>
      <c r="BH168" s="150">
        <f>IF(N168="sníž. přenesená",J168,0)</f>
        <v>0</v>
      </c>
      <c r="BI168" s="150">
        <f>IF(N168="nulová",J168,0)</f>
        <v>0</v>
      </c>
      <c r="BJ168" s="17" t="s">
        <v>88</v>
      </c>
      <c r="BK168" s="150">
        <f>ROUND(I168*H168,2)</f>
        <v>0</v>
      </c>
      <c r="BL168" s="17" t="s">
        <v>120</v>
      </c>
      <c r="BM168" s="149" t="s">
        <v>452</v>
      </c>
    </row>
    <row r="169" spans="2:65" s="1" customFormat="1" x14ac:dyDescent="0.2">
      <c r="B169" s="33"/>
      <c r="D169" s="151" t="s">
        <v>316</v>
      </c>
      <c r="F169" s="152" t="s">
        <v>10776</v>
      </c>
      <c r="I169" s="153"/>
      <c r="L169" s="33"/>
      <c r="M169" s="154"/>
      <c r="T169" s="57"/>
      <c r="AT169" s="17" t="s">
        <v>316</v>
      </c>
      <c r="AU169" s="17" t="s">
        <v>88</v>
      </c>
    </row>
    <row r="170" spans="2:65" s="1" customFormat="1" ht="16.5" customHeight="1" x14ac:dyDescent="0.2">
      <c r="B170" s="137"/>
      <c r="C170" s="138" t="s">
        <v>458</v>
      </c>
      <c r="D170" s="138" t="s">
        <v>311</v>
      </c>
      <c r="E170" s="139" t="s">
        <v>10684</v>
      </c>
      <c r="F170" s="140" t="s">
        <v>10685</v>
      </c>
      <c r="G170" s="141" t="s">
        <v>434</v>
      </c>
      <c r="H170" s="142">
        <v>204</v>
      </c>
      <c r="I170" s="143"/>
      <c r="J170" s="144">
        <f>ROUND(I170*H170,2)</f>
        <v>0</v>
      </c>
      <c r="K170" s="140" t="s">
        <v>315</v>
      </c>
      <c r="L170" s="33"/>
      <c r="M170" s="145" t="s">
        <v>1</v>
      </c>
      <c r="N170" s="146" t="s">
        <v>46</v>
      </c>
      <c r="P170" s="147">
        <f>O170*H170</f>
        <v>0</v>
      </c>
      <c r="Q170" s="147">
        <v>0</v>
      </c>
      <c r="R170" s="147">
        <f>Q170*H170</f>
        <v>0</v>
      </c>
      <c r="S170" s="147">
        <v>0</v>
      </c>
      <c r="T170" s="148">
        <f>S170*H170</f>
        <v>0</v>
      </c>
      <c r="AR170" s="149" t="s">
        <v>120</v>
      </c>
      <c r="AT170" s="149" t="s">
        <v>311</v>
      </c>
      <c r="AU170" s="149" t="s">
        <v>88</v>
      </c>
      <c r="AY170" s="17" t="s">
        <v>309</v>
      </c>
      <c r="BE170" s="150">
        <f>IF(N170="základní",J170,0)</f>
        <v>0</v>
      </c>
      <c r="BF170" s="150">
        <f>IF(N170="snížená",J170,0)</f>
        <v>0</v>
      </c>
      <c r="BG170" s="150">
        <f>IF(N170="zákl. přenesená",J170,0)</f>
        <v>0</v>
      </c>
      <c r="BH170" s="150">
        <f>IF(N170="sníž. přenesená",J170,0)</f>
        <v>0</v>
      </c>
      <c r="BI170" s="150">
        <f>IF(N170="nulová",J170,0)</f>
        <v>0</v>
      </c>
      <c r="BJ170" s="17" t="s">
        <v>88</v>
      </c>
      <c r="BK170" s="150">
        <f>ROUND(I170*H170,2)</f>
        <v>0</v>
      </c>
      <c r="BL170" s="17" t="s">
        <v>120</v>
      </c>
      <c r="BM170" s="149" t="s">
        <v>461</v>
      </c>
    </row>
    <row r="171" spans="2:65" s="1" customFormat="1" x14ac:dyDescent="0.2">
      <c r="B171" s="33"/>
      <c r="D171" s="151" t="s">
        <v>316</v>
      </c>
      <c r="F171" s="152" t="s">
        <v>10686</v>
      </c>
      <c r="I171" s="153"/>
      <c r="L171" s="33"/>
      <c r="M171" s="154"/>
      <c r="T171" s="57"/>
      <c r="AT171" s="17" t="s">
        <v>316</v>
      </c>
      <c r="AU171" s="17" t="s">
        <v>88</v>
      </c>
    </row>
    <row r="172" spans="2:65" s="1" customFormat="1" ht="16.5" customHeight="1" x14ac:dyDescent="0.2">
      <c r="B172" s="137"/>
      <c r="C172" s="138" t="s">
        <v>385</v>
      </c>
      <c r="D172" s="138" t="s">
        <v>311</v>
      </c>
      <c r="E172" s="139" t="s">
        <v>10777</v>
      </c>
      <c r="F172" s="140" t="s">
        <v>10778</v>
      </c>
      <c r="G172" s="141" t="s">
        <v>419</v>
      </c>
      <c r="H172" s="142">
        <v>6.4</v>
      </c>
      <c r="I172" s="143"/>
      <c r="J172" s="144">
        <f>ROUND(I172*H172,2)</f>
        <v>0</v>
      </c>
      <c r="K172" s="140" t="s">
        <v>315</v>
      </c>
      <c r="L172" s="33"/>
      <c r="M172" s="145" t="s">
        <v>1</v>
      </c>
      <c r="N172" s="146" t="s">
        <v>46</v>
      </c>
      <c r="P172" s="147">
        <f>O172*H172</f>
        <v>0</v>
      </c>
      <c r="Q172" s="147">
        <v>0</v>
      </c>
      <c r="R172" s="147">
        <f>Q172*H172</f>
        <v>0</v>
      </c>
      <c r="S172" s="147">
        <v>0</v>
      </c>
      <c r="T172" s="148">
        <f>S172*H172</f>
        <v>0</v>
      </c>
      <c r="AR172" s="149" t="s">
        <v>120</v>
      </c>
      <c r="AT172" s="149" t="s">
        <v>311</v>
      </c>
      <c r="AU172" s="149" t="s">
        <v>88</v>
      </c>
      <c r="AY172" s="17" t="s">
        <v>309</v>
      </c>
      <c r="BE172" s="150">
        <f>IF(N172="základní",J172,0)</f>
        <v>0</v>
      </c>
      <c r="BF172" s="150">
        <f>IF(N172="snížená",J172,0)</f>
        <v>0</v>
      </c>
      <c r="BG172" s="150">
        <f>IF(N172="zákl. přenesená",J172,0)</f>
        <v>0</v>
      </c>
      <c r="BH172" s="150">
        <f>IF(N172="sníž. přenesená",J172,0)</f>
        <v>0</v>
      </c>
      <c r="BI172" s="150">
        <f>IF(N172="nulová",J172,0)</f>
        <v>0</v>
      </c>
      <c r="BJ172" s="17" t="s">
        <v>88</v>
      </c>
      <c r="BK172" s="150">
        <f>ROUND(I172*H172,2)</f>
        <v>0</v>
      </c>
      <c r="BL172" s="17" t="s">
        <v>120</v>
      </c>
      <c r="BM172" s="149" t="s">
        <v>468</v>
      </c>
    </row>
    <row r="173" spans="2:65" s="1" customFormat="1" x14ac:dyDescent="0.2">
      <c r="B173" s="33"/>
      <c r="D173" s="151" t="s">
        <v>316</v>
      </c>
      <c r="F173" s="152" t="s">
        <v>10779</v>
      </c>
      <c r="I173" s="153"/>
      <c r="L173" s="33"/>
      <c r="M173" s="154"/>
      <c r="T173" s="57"/>
      <c r="AT173" s="17" t="s">
        <v>316</v>
      </c>
      <c r="AU173" s="17" t="s">
        <v>88</v>
      </c>
    </row>
    <row r="174" spans="2:65" s="1" customFormat="1" ht="16.5" customHeight="1" x14ac:dyDescent="0.2">
      <c r="B174" s="137"/>
      <c r="C174" s="138" t="s">
        <v>471</v>
      </c>
      <c r="D174" s="138" t="s">
        <v>311</v>
      </c>
      <c r="E174" s="139" t="s">
        <v>10672</v>
      </c>
      <c r="F174" s="140" t="s">
        <v>10673</v>
      </c>
      <c r="G174" s="141" t="s">
        <v>7213</v>
      </c>
      <c r="H174" s="142">
        <v>0.2</v>
      </c>
      <c r="I174" s="143"/>
      <c r="J174" s="144">
        <f>ROUND(I174*H174,2)</f>
        <v>0</v>
      </c>
      <c r="K174" s="140" t="s">
        <v>315</v>
      </c>
      <c r="L174" s="33"/>
      <c r="M174" s="145" t="s">
        <v>1</v>
      </c>
      <c r="N174" s="146" t="s">
        <v>46</v>
      </c>
      <c r="P174" s="147">
        <f>O174*H174</f>
        <v>0</v>
      </c>
      <c r="Q174" s="147">
        <v>0</v>
      </c>
      <c r="R174" s="147">
        <f>Q174*H174</f>
        <v>0</v>
      </c>
      <c r="S174" s="147">
        <v>0</v>
      </c>
      <c r="T174" s="148">
        <f>S174*H174</f>
        <v>0</v>
      </c>
      <c r="AR174" s="149" t="s">
        <v>120</v>
      </c>
      <c r="AT174" s="149" t="s">
        <v>311</v>
      </c>
      <c r="AU174" s="149" t="s">
        <v>88</v>
      </c>
      <c r="AY174" s="17" t="s">
        <v>309</v>
      </c>
      <c r="BE174" s="150">
        <f>IF(N174="základní",J174,0)</f>
        <v>0</v>
      </c>
      <c r="BF174" s="150">
        <f>IF(N174="snížená",J174,0)</f>
        <v>0</v>
      </c>
      <c r="BG174" s="150">
        <f>IF(N174="zákl. přenesená",J174,0)</f>
        <v>0</v>
      </c>
      <c r="BH174" s="150">
        <f>IF(N174="sníž. přenesená",J174,0)</f>
        <v>0</v>
      </c>
      <c r="BI174" s="150">
        <f>IF(N174="nulová",J174,0)</f>
        <v>0</v>
      </c>
      <c r="BJ174" s="17" t="s">
        <v>88</v>
      </c>
      <c r="BK174" s="150">
        <f>ROUND(I174*H174,2)</f>
        <v>0</v>
      </c>
      <c r="BL174" s="17" t="s">
        <v>120</v>
      </c>
      <c r="BM174" s="149" t="s">
        <v>474</v>
      </c>
    </row>
    <row r="175" spans="2:65" s="1" customFormat="1" x14ac:dyDescent="0.2">
      <c r="B175" s="33"/>
      <c r="D175" s="151" t="s">
        <v>316</v>
      </c>
      <c r="F175" s="152" t="s">
        <v>10674</v>
      </c>
      <c r="I175" s="153"/>
      <c r="L175" s="33"/>
      <c r="M175" s="154"/>
      <c r="T175" s="57"/>
      <c r="AT175" s="17" t="s">
        <v>316</v>
      </c>
      <c r="AU175" s="17" t="s">
        <v>88</v>
      </c>
    </row>
    <row r="176" spans="2:65" s="1" customFormat="1" ht="16.5" customHeight="1" x14ac:dyDescent="0.2">
      <c r="B176" s="137"/>
      <c r="C176" s="138" t="s">
        <v>392</v>
      </c>
      <c r="D176" s="138" t="s">
        <v>311</v>
      </c>
      <c r="E176" s="139" t="s">
        <v>10780</v>
      </c>
      <c r="F176" s="140" t="s">
        <v>10781</v>
      </c>
      <c r="G176" s="141" t="s">
        <v>434</v>
      </c>
      <c r="H176" s="142">
        <v>204</v>
      </c>
      <c r="I176" s="143"/>
      <c r="J176" s="144">
        <f>ROUND(I176*H176,2)</f>
        <v>0</v>
      </c>
      <c r="K176" s="140" t="s">
        <v>315</v>
      </c>
      <c r="L176" s="33"/>
      <c r="M176" s="145" t="s">
        <v>1</v>
      </c>
      <c r="N176" s="146" t="s">
        <v>46</v>
      </c>
      <c r="P176" s="147">
        <f>O176*H176</f>
        <v>0</v>
      </c>
      <c r="Q176" s="147">
        <v>0</v>
      </c>
      <c r="R176" s="147">
        <f>Q176*H176</f>
        <v>0</v>
      </c>
      <c r="S176" s="147">
        <v>0</v>
      </c>
      <c r="T176" s="148">
        <f>S176*H176</f>
        <v>0</v>
      </c>
      <c r="AR176" s="149" t="s">
        <v>120</v>
      </c>
      <c r="AT176" s="149" t="s">
        <v>311</v>
      </c>
      <c r="AU176" s="149" t="s">
        <v>88</v>
      </c>
      <c r="AY176" s="17" t="s">
        <v>309</v>
      </c>
      <c r="BE176" s="150">
        <f>IF(N176="základní",J176,0)</f>
        <v>0</v>
      </c>
      <c r="BF176" s="150">
        <f>IF(N176="snížená",J176,0)</f>
        <v>0</v>
      </c>
      <c r="BG176" s="150">
        <f>IF(N176="zákl. přenesená",J176,0)</f>
        <v>0</v>
      </c>
      <c r="BH176" s="150">
        <f>IF(N176="sníž. přenesená",J176,0)</f>
        <v>0</v>
      </c>
      <c r="BI176" s="150">
        <f>IF(N176="nulová",J176,0)</f>
        <v>0</v>
      </c>
      <c r="BJ176" s="17" t="s">
        <v>88</v>
      </c>
      <c r="BK176" s="150">
        <f>ROUND(I176*H176,2)</f>
        <v>0</v>
      </c>
      <c r="BL176" s="17" t="s">
        <v>120</v>
      </c>
      <c r="BM176" s="149" t="s">
        <v>478</v>
      </c>
    </row>
    <row r="177" spans="2:65" s="1" customFormat="1" x14ac:dyDescent="0.2">
      <c r="B177" s="33"/>
      <c r="D177" s="151" t="s">
        <v>316</v>
      </c>
      <c r="F177" s="152" t="s">
        <v>10782</v>
      </c>
      <c r="I177" s="153"/>
      <c r="L177" s="33"/>
      <c r="M177" s="154"/>
      <c r="T177" s="57"/>
      <c r="AT177" s="17" t="s">
        <v>316</v>
      </c>
      <c r="AU177" s="17" t="s">
        <v>88</v>
      </c>
    </row>
    <row r="178" spans="2:65" s="1" customFormat="1" ht="16.5" customHeight="1" x14ac:dyDescent="0.2">
      <c r="B178" s="137"/>
      <c r="C178" s="138" t="s">
        <v>480</v>
      </c>
      <c r="D178" s="138" t="s">
        <v>311</v>
      </c>
      <c r="E178" s="139" t="s">
        <v>10783</v>
      </c>
      <c r="F178" s="140" t="s">
        <v>10784</v>
      </c>
      <c r="G178" s="141" t="s">
        <v>434</v>
      </c>
      <c r="H178" s="142">
        <v>20</v>
      </c>
      <c r="I178" s="143"/>
      <c r="J178" s="144">
        <f>ROUND(I178*H178,2)</f>
        <v>0</v>
      </c>
      <c r="K178" s="140" t="s">
        <v>366</v>
      </c>
      <c r="L178" s="33"/>
      <c r="M178" s="145" t="s">
        <v>1</v>
      </c>
      <c r="N178" s="146" t="s">
        <v>46</v>
      </c>
      <c r="P178" s="147">
        <f>O178*H178</f>
        <v>0</v>
      </c>
      <c r="Q178" s="147">
        <v>0</v>
      </c>
      <c r="R178" s="147">
        <f>Q178*H178</f>
        <v>0</v>
      </c>
      <c r="S178" s="147">
        <v>0</v>
      </c>
      <c r="T178" s="148">
        <f>S178*H178</f>
        <v>0</v>
      </c>
      <c r="AR178" s="149" t="s">
        <v>120</v>
      </c>
      <c r="AT178" s="149" t="s">
        <v>311</v>
      </c>
      <c r="AU178" s="149" t="s">
        <v>88</v>
      </c>
      <c r="AY178" s="17" t="s">
        <v>309</v>
      </c>
      <c r="BE178" s="150">
        <f>IF(N178="základní",J178,0)</f>
        <v>0</v>
      </c>
      <c r="BF178" s="150">
        <f>IF(N178="snížená",J178,0)</f>
        <v>0</v>
      </c>
      <c r="BG178" s="150">
        <f>IF(N178="zákl. přenesená",J178,0)</f>
        <v>0</v>
      </c>
      <c r="BH178" s="150">
        <f>IF(N178="sníž. přenesená",J178,0)</f>
        <v>0</v>
      </c>
      <c r="BI178" s="150">
        <f>IF(N178="nulová",J178,0)</f>
        <v>0</v>
      </c>
      <c r="BJ178" s="17" t="s">
        <v>88</v>
      </c>
      <c r="BK178" s="150">
        <f>ROUND(I178*H178,2)</f>
        <v>0</v>
      </c>
      <c r="BL178" s="17" t="s">
        <v>120</v>
      </c>
      <c r="BM178" s="149" t="s">
        <v>483</v>
      </c>
    </row>
    <row r="179" spans="2:65" s="1" customFormat="1" ht="16.5" customHeight="1" x14ac:dyDescent="0.2">
      <c r="B179" s="137"/>
      <c r="C179" s="138" t="s">
        <v>398</v>
      </c>
      <c r="D179" s="138" t="s">
        <v>311</v>
      </c>
      <c r="E179" s="139" t="s">
        <v>10785</v>
      </c>
      <c r="F179" s="140" t="s">
        <v>10786</v>
      </c>
      <c r="G179" s="141" t="s">
        <v>434</v>
      </c>
      <c r="H179" s="142">
        <v>20</v>
      </c>
      <c r="I179" s="143"/>
      <c r="J179" s="144">
        <f>ROUND(I179*H179,2)</f>
        <v>0</v>
      </c>
      <c r="K179" s="140" t="s">
        <v>366</v>
      </c>
      <c r="L179" s="33"/>
      <c r="M179" s="145" t="s">
        <v>1</v>
      </c>
      <c r="N179" s="146" t="s">
        <v>46</v>
      </c>
      <c r="P179" s="147">
        <f>O179*H179</f>
        <v>0</v>
      </c>
      <c r="Q179" s="147">
        <v>0</v>
      </c>
      <c r="R179" s="147">
        <f>Q179*H179</f>
        <v>0</v>
      </c>
      <c r="S179" s="147">
        <v>0</v>
      </c>
      <c r="T179" s="148">
        <f>S179*H179</f>
        <v>0</v>
      </c>
      <c r="AR179" s="149" t="s">
        <v>120</v>
      </c>
      <c r="AT179" s="149" t="s">
        <v>311</v>
      </c>
      <c r="AU179" s="149" t="s">
        <v>88</v>
      </c>
      <c r="AY179" s="17" t="s">
        <v>309</v>
      </c>
      <c r="BE179" s="150">
        <f>IF(N179="základní",J179,0)</f>
        <v>0</v>
      </c>
      <c r="BF179" s="150">
        <f>IF(N179="snížená",J179,0)</f>
        <v>0</v>
      </c>
      <c r="BG179" s="150">
        <f>IF(N179="zákl. přenesená",J179,0)</f>
        <v>0</v>
      </c>
      <c r="BH179" s="150">
        <f>IF(N179="sníž. přenesená",J179,0)</f>
        <v>0</v>
      </c>
      <c r="BI179" s="150">
        <f>IF(N179="nulová",J179,0)</f>
        <v>0</v>
      </c>
      <c r="BJ179" s="17" t="s">
        <v>88</v>
      </c>
      <c r="BK179" s="150">
        <f>ROUND(I179*H179,2)</f>
        <v>0</v>
      </c>
      <c r="BL179" s="17" t="s">
        <v>120</v>
      </c>
      <c r="BM179" s="149" t="s">
        <v>488</v>
      </c>
    </row>
    <row r="180" spans="2:65" s="1" customFormat="1" ht="16.5" customHeight="1" x14ac:dyDescent="0.2">
      <c r="B180" s="137"/>
      <c r="C180" s="138" t="s">
        <v>491</v>
      </c>
      <c r="D180" s="138" t="s">
        <v>311</v>
      </c>
      <c r="E180" s="139" t="s">
        <v>10787</v>
      </c>
      <c r="F180" s="140" t="s">
        <v>10788</v>
      </c>
      <c r="G180" s="141" t="s">
        <v>419</v>
      </c>
      <c r="H180" s="142">
        <v>54.88</v>
      </c>
      <c r="I180" s="143"/>
      <c r="J180" s="144">
        <f>ROUND(I180*H180,2)</f>
        <v>0</v>
      </c>
      <c r="K180" s="140" t="s">
        <v>366</v>
      </c>
      <c r="L180" s="33"/>
      <c r="M180" s="145" t="s">
        <v>1</v>
      </c>
      <c r="N180" s="146" t="s">
        <v>46</v>
      </c>
      <c r="P180" s="147">
        <f>O180*H180</f>
        <v>0</v>
      </c>
      <c r="Q180" s="147">
        <v>0</v>
      </c>
      <c r="R180" s="147">
        <f>Q180*H180</f>
        <v>0</v>
      </c>
      <c r="S180" s="147">
        <v>0</v>
      </c>
      <c r="T180" s="148">
        <f>S180*H180</f>
        <v>0</v>
      </c>
      <c r="AR180" s="149" t="s">
        <v>120</v>
      </c>
      <c r="AT180" s="149" t="s">
        <v>311</v>
      </c>
      <c r="AU180" s="149" t="s">
        <v>88</v>
      </c>
      <c r="AY180" s="17" t="s">
        <v>309</v>
      </c>
      <c r="BE180" s="150">
        <f>IF(N180="základní",J180,0)</f>
        <v>0</v>
      </c>
      <c r="BF180" s="150">
        <f>IF(N180="snížená",J180,0)</f>
        <v>0</v>
      </c>
      <c r="BG180" s="150">
        <f>IF(N180="zákl. přenesená",J180,0)</f>
        <v>0</v>
      </c>
      <c r="BH180" s="150">
        <f>IF(N180="sníž. přenesená",J180,0)</f>
        <v>0</v>
      </c>
      <c r="BI180" s="150">
        <f>IF(N180="nulová",J180,0)</f>
        <v>0</v>
      </c>
      <c r="BJ180" s="17" t="s">
        <v>88</v>
      </c>
      <c r="BK180" s="150">
        <f>ROUND(I180*H180,2)</f>
        <v>0</v>
      </c>
      <c r="BL180" s="17" t="s">
        <v>120</v>
      </c>
      <c r="BM180" s="149" t="s">
        <v>494</v>
      </c>
    </row>
    <row r="181" spans="2:65" s="11" customFormat="1" ht="25.9" customHeight="1" x14ac:dyDescent="0.2">
      <c r="B181" s="125"/>
      <c r="D181" s="126" t="s">
        <v>80</v>
      </c>
      <c r="E181" s="127" t="s">
        <v>7083</v>
      </c>
      <c r="F181" s="127" t="s">
        <v>10789</v>
      </c>
      <c r="I181" s="128"/>
      <c r="J181" s="129">
        <f>BK181</f>
        <v>0</v>
      </c>
      <c r="L181" s="125"/>
      <c r="M181" s="130"/>
      <c r="P181" s="131">
        <f>SUM(P182:P183)</f>
        <v>0</v>
      </c>
      <c r="R181" s="131">
        <f>SUM(R182:R183)</f>
        <v>0</v>
      </c>
      <c r="T181" s="132">
        <f>SUM(T182:T183)</f>
        <v>0</v>
      </c>
      <c r="AR181" s="126" t="s">
        <v>88</v>
      </c>
      <c r="AT181" s="133" t="s">
        <v>80</v>
      </c>
      <c r="AU181" s="133" t="s">
        <v>81</v>
      </c>
      <c r="AY181" s="126" t="s">
        <v>309</v>
      </c>
      <c r="BK181" s="134">
        <f>SUM(BK182:BK183)</f>
        <v>0</v>
      </c>
    </row>
    <row r="182" spans="2:65" s="1" customFormat="1" ht="16.5" customHeight="1" x14ac:dyDescent="0.2">
      <c r="B182" s="137"/>
      <c r="C182" s="138" t="s">
        <v>402</v>
      </c>
      <c r="D182" s="138" t="s">
        <v>311</v>
      </c>
      <c r="E182" s="139" t="s">
        <v>10790</v>
      </c>
      <c r="F182" s="140" t="s">
        <v>7308</v>
      </c>
      <c r="G182" s="141" t="s">
        <v>617</v>
      </c>
      <c r="H182" s="142">
        <v>15</v>
      </c>
      <c r="I182" s="143"/>
      <c r="J182" s="144">
        <f>ROUND(I182*H182,2)</f>
        <v>0</v>
      </c>
      <c r="K182" s="140" t="s">
        <v>366</v>
      </c>
      <c r="L182" s="33"/>
      <c r="M182" s="145" t="s">
        <v>1</v>
      </c>
      <c r="N182" s="146" t="s">
        <v>46</v>
      </c>
      <c r="P182" s="147">
        <f>O182*H182</f>
        <v>0</v>
      </c>
      <c r="Q182" s="147">
        <v>0</v>
      </c>
      <c r="R182" s="147">
        <f>Q182*H182</f>
        <v>0</v>
      </c>
      <c r="S182" s="147">
        <v>0</v>
      </c>
      <c r="T182" s="148">
        <f>S182*H182</f>
        <v>0</v>
      </c>
      <c r="AR182" s="149" t="s">
        <v>120</v>
      </c>
      <c r="AT182" s="149" t="s">
        <v>311</v>
      </c>
      <c r="AU182" s="149" t="s">
        <v>88</v>
      </c>
      <c r="AY182" s="17" t="s">
        <v>309</v>
      </c>
      <c r="BE182" s="150">
        <f>IF(N182="základní",J182,0)</f>
        <v>0</v>
      </c>
      <c r="BF182" s="150">
        <f>IF(N182="snížená",J182,0)</f>
        <v>0</v>
      </c>
      <c r="BG182" s="150">
        <f>IF(N182="zákl. přenesená",J182,0)</f>
        <v>0</v>
      </c>
      <c r="BH182" s="150">
        <f>IF(N182="sníž. přenesená",J182,0)</f>
        <v>0</v>
      </c>
      <c r="BI182" s="150">
        <f>IF(N182="nulová",J182,0)</f>
        <v>0</v>
      </c>
      <c r="BJ182" s="17" t="s">
        <v>88</v>
      </c>
      <c r="BK182" s="150">
        <f>ROUND(I182*H182,2)</f>
        <v>0</v>
      </c>
      <c r="BL182" s="17" t="s">
        <v>120</v>
      </c>
      <c r="BM182" s="149" t="s">
        <v>501</v>
      </c>
    </row>
    <row r="183" spans="2:65" s="1" customFormat="1" ht="16.5" customHeight="1" x14ac:dyDescent="0.2">
      <c r="B183" s="137"/>
      <c r="C183" s="138" t="s">
        <v>503</v>
      </c>
      <c r="D183" s="138" t="s">
        <v>311</v>
      </c>
      <c r="E183" s="139" t="s">
        <v>10791</v>
      </c>
      <c r="F183" s="140" t="s">
        <v>7310</v>
      </c>
      <c r="G183" s="141" t="s">
        <v>617</v>
      </c>
      <c r="H183" s="142">
        <v>20</v>
      </c>
      <c r="I183" s="143"/>
      <c r="J183" s="144">
        <f>ROUND(I183*H183,2)</f>
        <v>0</v>
      </c>
      <c r="K183" s="140" t="s">
        <v>366</v>
      </c>
      <c r="L183" s="33"/>
      <c r="M183" s="145" t="s">
        <v>1</v>
      </c>
      <c r="N183" s="146" t="s">
        <v>46</v>
      </c>
      <c r="P183" s="147">
        <f>O183*H183</f>
        <v>0</v>
      </c>
      <c r="Q183" s="147">
        <v>0</v>
      </c>
      <c r="R183" s="147">
        <f>Q183*H183</f>
        <v>0</v>
      </c>
      <c r="S183" s="147">
        <v>0</v>
      </c>
      <c r="T183" s="148">
        <f>S183*H183</f>
        <v>0</v>
      </c>
      <c r="AR183" s="149" t="s">
        <v>120</v>
      </c>
      <c r="AT183" s="149" t="s">
        <v>311</v>
      </c>
      <c r="AU183" s="149" t="s">
        <v>88</v>
      </c>
      <c r="AY183" s="17" t="s">
        <v>309</v>
      </c>
      <c r="BE183" s="150">
        <f>IF(N183="základní",J183,0)</f>
        <v>0</v>
      </c>
      <c r="BF183" s="150">
        <f>IF(N183="snížená",J183,0)</f>
        <v>0</v>
      </c>
      <c r="BG183" s="150">
        <f>IF(N183="zákl. přenesená",J183,0)</f>
        <v>0</v>
      </c>
      <c r="BH183" s="150">
        <f>IF(N183="sníž. přenesená",J183,0)</f>
        <v>0</v>
      </c>
      <c r="BI183" s="150">
        <f>IF(N183="nulová",J183,0)</f>
        <v>0</v>
      </c>
      <c r="BJ183" s="17" t="s">
        <v>88</v>
      </c>
      <c r="BK183" s="150">
        <f>ROUND(I183*H183,2)</f>
        <v>0</v>
      </c>
      <c r="BL183" s="17" t="s">
        <v>120</v>
      </c>
      <c r="BM183" s="149" t="s">
        <v>506</v>
      </c>
    </row>
    <row r="184" spans="2:65" s="11" customFormat="1" ht="25.9" customHeight="1" x14ac:dyDescent="0.2">
      <c r="B184" s="125"/>
      <c r="D184" s="126" t="s">
        <v>80</v>
      </c>
      <c r="E184" s="127" t="s">
        <v>7205</v>
      </c>
      <c r="F184" s="127" t="s">
        <v>1304</v>
      </c>
      <c r="I184" s="128"/>
      <c r="J184" s="129">
        <f>BK184</f>
        <v>0</v>
      </c>
      <c r="L184" s="125"/>
      <c r="M184" s="130"/>
      <c r="P184" s="131">
        <f>SUM(P185:P186)</f>
        <v>0</v>
      </c>
      <c r="R184" s="131">
        <f>SUM(R185:R186)</f>
        <v>0</v>
      </c>
      <c r="T184" s="132">
        <f>SUM(T185:T186)</f>
        <v>0</v>
      </c>
      <c r="AR184" s="126" t="s">
        <v>88</v>
      </c>
      <c r="AT184" s="133" t="s">
        <v>80</v>
      </c>
      <c r="AU184" s="133" t="s">
        <v>81</v>
      </c>
      <c r="AY184" s="126" t="s">
        <v>309</v>
      </c>
      <c r="BK184" s="134">
        <f>SUM(BK185:BK186)</f>
        <v>0</v>
      </c>
    </row>
    <row r="185" spans="2:65" s="1" customFormat="1" ht="16.5" customHeight="1" x14ac:dyDescent="0.2">
      <c r="B185" s="137"/>
      <c r="C185" s="138" t="s">
        <v>406</v>
      </c>
      <c r="D185" s="138" t="s">
        <v>311</v>
      </c>
      <c r="E185" s="139" t="s">
        <v>10792</v>
      </c>
      <c r="F185" s="140" t="s">
        <v>10793</v>
      </c>
      <c r="G185" s="141" t="s">
        <v>391</v>
      </c>
      <c r="H185" s="142">
        <v>21.349</v>
      </c>
      <c r="I185" s="143"/>
      <c r="J185" s="144">
        <f>ROUND(I185*H185,2)</f>
        <v>0</v>
      </c>
      <c r="K185" s="140" t="s">
        <v>315</v>
      </c>
      <c r="L185" s="33"/>
      <c r="M185" s="145" t="s">
        <v>1</v>
      </c>
      <c r="N185" s="146" t="s">
        <v>46</v>
      </c>
      <c r="P185" s="147">
        <f>O185*H185</f>
        <v>0</v>
      </c>
      <c r="Q185" s="147">
        <v>0</v>
      </c>
      <c r="R185" s="147">
        <f>Q185*H185</f>
        <v>0</v>
      </c>
      <c r="S185" s="147">
        <v>0</v>
      </c>
      <c r="T185" s="148">
        <f>S185*H185</f>
        <v>0</v>
      </c>
      <c r="AR185" s="149" t="s">
        <v>120</v>
      </c>
      <c r="AT185" s="149" t="s">
        <v>311</v>
      </c>
      <c r="AU185" s="149" t="s">
        <v>88</v>
      </c>
      <c r="AY185" s="17" t="s">
        <v>309</v>
      </c>
      <c r="BE185" s="150">
        <f>IF(N185="základní",J185,0)</f>
        <v>0</v>
      </c>
      <c r="BF185" s="150">
        <f>IF(N185="snížená",J185,0)</f>
        <v>0</v>
      </c>
      <c r="BG185" s="150">
        <f>IF(N185="zákl. přenesená",J185,0)</f>
        <v>0</v>
      </c>
      <c r="BH185" s="150">
        <f>IF(N185="sníž. přenesená",J185,0)</f>
        <v>0</v>
      </c>
      <c r="BI185" s="150">
        <f>IF(N185="nulová",J185,0)</f>
        <v>0</v>
      </c>
      <c r="BJ185" s="17" t="s">
        <v>88</v>
      </c>
      <c r="BK185" s="150">
        <f>ROUND(I185*H185,2)</f>
        <v>0</v>
      </c>
      <c r="BL185" s="17" t="s">
        <v>120</v>
      </c>
      <c r="BM185" s="149" t="s">
        <v>513</v>
      </c>
    </row>
    <row r="186" spans="2:65" s="1" customFormat="1" x14ac:dyDescent="0.2">
      <c r="B186" s="33"/>
      <c r="D186" s="151" t="s">
        <v>316</v>
      </c>
      <c r="F186" s="152" t="s">
        <v>10794</v>
      </c>
      <c r="I186" s="153"/>
      <c r="L186" s="33"/>
      <c r="M186" s="199"/>
      <c r="N186" s="173"/>
      <c r="O186" s="173"/>
      <c r="P186" s="173"/>
      <c r="Q186" s="173"/>
      <c r="R186" s="173"/>
      <c r="S186" s="173"/>
      <c r="T186" s="200"/>
      <c r="AT186" s="17" t="s">
        <v>316</v>
      </c>
      <c r="AU186" s="17" t="s">
        <v>88</v>
      </c>
    </row>
    <row r="187" spans="2:65" s="1" customFormat="1" ht="6.95" customHeight="1" x14ac:dyDescent="0.2">
      <c r="B187" s="45"/>
      <c r="C187" s="46"/>
      <c r="D187" s="46"/>
      <c r="E187" s="46"/>
      <c r="F187" s="46"/>
      <c r="G187" s="46"/>
      <c r="H187" s="46"/>
      <c r="I187" s="46"/>
      <c r="J187" s="46"/>
      <c r="K187" s="46"/>
      <c r="L187" s="33"/>
    </row>
  </sheetData>
  <autoFilter ref="C121:K186" xr:uid="{00000000-0009-0000-0000-000031000000}"/>
  <mergeCells count="9">
    <mergeCell ref="E87:H87"/>
    <mergeCell ref="E112:H112"/>
    <mergeCell ref="E114:H114"/>
    <mergeCell ref="L2:V2"/>
    <mergeCell ref="E7:H7"/>
    <mergeCell ref="E9:H9"/>
    <mergeCell ref="E18:H18"/>
    <mergeCell ref="E27:H27"/>
    <mergeCell ref="E85:H85"/>
  </mergeCells>
  <hyperlinks>
    <hyperlink ref="F127" r:id="rId1" xr:uid="{00000000-0004-0000-3100-000000000000}"/>
    <hyperlink ref="F130" r:id="rId2" xr:uid="{00000000-0004-0000-3100-000001000000}"/>
    <hyperlink ref="F136" r:id="rId3" xr:uid="{00000000-0004-0000-3100-000002000000}"/>
    <hyperlink ref="F140" r:id="rId4" xr:uid="{00000000-0004-0000-3100-000003000000}"/>
    <hyperlink ref="F142" r:id="rId5" xr:uid="{00000000-0004-0000-3100-000004000000}"/>
    <hyperlink ref="F144" r:id="rId6" xr:uid="{00000000-0004-0000-3100-000005000000}"/>
    <hyperlink ref="F146" r:id="rId7" xr:uid="{00000000-0004-0000-3100-000006000000}"/>
    <hyperlink ref="F148" r:id="rId8" xr:uid="{00000000-0004-0000-3100-000007000000}"/>
    <hyperlink ref="F155" r:id="rId9" xr:uid="{00000000-0004-0000-3100-000008000000}"/>
    <hyperlink ref="F163" r:id="rId10" xr:uid="{00000000-0004-0000-3100-000009000000}"/>
    <hyperlink ref="F165" r:id="rId11" xr:uid="{00000000-0004-0000-3100-00000A000000}"/>
    <hyperlink ref="F167" r:id="rId12" xr:uid="{00000000-0004-0000-3100-00000B000000}"/>
    <hyperlink ref="F169" r:id="rId13" xr:uid="{00000000-0004-0000-3100-00000C000000}"/>
    <hyperlink ref="F171" r:id="rId14" xr:uid="{00000000-0004-0000-3100-00000D000000}"/>
    <hyperlink ref="F173" r:id="rId15" xr:uid="{00000000-0004-0000-3100-00000E000000}"/>
    <hyperlink ref="F175" r:id="rId16" xr:uid="{00000000-0004-0000-3100-00000F000000}"/>
    <hyperlink ref="F177" r:id="rId17" xr:uid="{00000000-0004-0000-3100-000010000000}"/>
    <hyperlink ref="F186" r:id="rId18" xr:uid="{00000000-0004-0000-3100-000011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19"/>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B2:BM120"/>
  <sheetViews>
    <sheetView showGridLines="0" workbookViewId="0"/>
  </sheetViews>
  <sheetFormatPr defaultRowHeight="11.2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233" t="s">
        <v>5</v>
      </c>
      <c r="M2" s="234"/>
      <c r="N2" s="234"/>
      <c r="O2" s="234"/>
      <c r="P2" s="234"/>
      <c r="Q2" s="234"/>
      <c r="R2" s="234"/>
      <c r="S2" s="234"/>
      <c r="T2" s="234"/>
      <c r="U2" s="234"/>
      <c r="V2" s="234"/>
      <c r="AT2" s="17" t="s">
        <v>268</v>
      </c>
    </row>
    <row r="3" spans="2:46" ht="6.95" customHeight="1" x14ac:dyDescent="0.2">
      <c r="B3" s="18"/>
      <c r="C3" s="19"/>
      <c r="D3" s="19"/>
      <c r="E3" s="19"/>
      <c r="F3" s="19"/>
      <c r="G3" s="19"/>
      <c r="H3" s="19"/>
      <c r="I3" s="19"/>
      <c r="J3" s="19"/>
      <c r="K3" s="19"/>
      <c r="L3" s="20"/>
      <c r="AT3" s="17" t="s">
        <v>90</v>
      </c>
    </row>
    <row r="4" spans="2:46" ht="24.95" customHeight="1" x14ac:dyDescent="0.2">
      <c r="B4" s="20"/>
      <c r="D4" s="21" t="s">
        <v>275</v>
      </c>
      <c r="L4" s="20"/>
      <c r="M4" s="94" t="s">
        <v>10</v>
      </c>
      <c r="AT4" s="17" t="s">
        <v>3</v>
      </c>
    </row>
    <row r="5" spans="2:46" ht="6.95" customHeight="1" x14ac:dyDescent="0.2">
      <c r="B5" s="20"/>
      <c r="L5" s="20"/>
    </row>
    <row r="6" spans="2:46" ht="12" customHeight="1" x14ac:dyDescent="0.2">
      <c r="B6" s="20"/>
      <c r="D6" s="27" t="s">
        <v>16</v>
      </c>
      <c r="L6" s="20"/>
    </row>
    <row r="7" spans="2:46" ht="16.5" customHeight="1" x14ac:dyDescent="0.2">
      <c r="B7" s="20"/>
      <c r="E7" s="254" t="str">
        <f>'Rekapitulace stavby'!K6</f>
        <v>OBLASTNÍ NEMOCNICE JIČÍN PAVILON PSYCHIATRIE</v>
      </c>
      <c r="F7" s="255"/>
      <c r="G7" s="255"/>
      <c r="H7" s="255"/>
      <c r="L7" s="20"/>
    </row>
    <row r="8" spans="2:46" s="1" customFormat="1" ht="12" customHeight="1" x14ac:dyDescent="0.2">
      <c r="B8" s="33"/>
      <c r="D8" s="27" t="s">
        <v>276</v>
      </c>
      <c r="L8" s="33"/>
    </row>
    <row r="9" spans="2:46" s="1" customFormat="1" ht="16.5" customHeight="1" x14ac:dyDescent="0.2">
      <c r="B9" s="33"/>
      <c r="E9" s="220" t="s">
        <v>10795</v>
      </c>
      <c r="F9" s="253"/>
      <c r="G9" s="253"/>
      <c r="H9" s="253"/>
      <c r="L9" s="33"/>
    </row>
    <row r="10" spans="2:46" s="1" customFormat="1" x14ac:dyDescent="0.2">
      <c r="B10" s="33"/>
      <c r="L10" s="33"/>
    </row>
    <row r="11" spans="2:46" s="1" customFormat="1" ht="12" customHeight="1" x14ac:dyDescent="0.2">
      <c r="B11" s="33"/>
      <c r="D11" s="27" t="s">
        <v>18</v>
      </c>
      <c r="F11" s="25" t="s">
        <v>1</v>
      </c>
      <c r="I11" s="27" t="s">
        <v>20</v>
      </c>
      <c r="J11" s="25" t="s">
        <v>1</v>
      </c>
      <c r="L11" s="33"/>
    </row>
    <row r="12" spans="2:46" s="1" customFormat="1" ht="12" customHeight="1" x14ac:dyDescent="0.2">
      <c r="B12" s="33"/>
      <c r="D12" s="27" t="s">
        <v>22</v>
      </c>
      <c r="F12" s="25" t="s">
        <v>23</v>
      </c>
      <c r="I12" s="27" t="s">
        <v>24</v>
      </c>
      <c r="J12" s="53">
        <f>'Rekapitulace stavby'!AN8</f>
        <v>45961</v>
      </c>
      <c r="L12" s="33"/>
    </row>
    <row r="13" spans="2:46" s="1" customFormat="1" ht="10.9" customHeight="1" x14ac:dyDescent="0.2">
      <c r="B13" s="33"/>
      <c r="L13" s="33"/>
    </row>
    <row r="14" spans="2:46" s="1" customFormat="1" ht="12" customHeight="1" x14ac:dyDescent="0.2">
      <c r="B14" s="33"/>
      <c r="D14" s="27" t="s">
        <v>29</v>
      </c>
      <c r="I14" s="27" t="s">
        <v>30</v>
      </c>
      <c r="J14" s="25" t="str">
        <f>IF('Rekapitulace stavby'!AN10="","",'Rekapitulace stavby'!AN10)</f>
        <v/>
      </c>
      <c r="L14" s="33"/>
    </row>
    <row r="15" spans="2:46" s="1" customFormat="1" ht="18" customHeight="1" x14ac:dyDescent="0.2">
      <c r="B15" s="33"/>
      <c r="E15" s="25" t="str">
        <f>IF('Rekapitulace stavby'!E11="","",'Rekapitulace stavby'!E11)</f>
        <v>KRÁLOVÉHRADECKÝ KRAJ</v>
      </c>
      <c r="I15" s="27" t="s">
        <v>32</v>
      </c>
      <c r="J15" s="25" t="str">
        <f>IF('Rekapitulace stavby'!AN11="","",'Rekapitulace stavby'!AN11)</f>
        <v/>
      </c>
      <c r="L15" s="33"/>
    </row>
    <row r="16" spans="2:46" s="1" customFormat="1" ht="6.95" customHeight="1" x14ac:dyDescent="0.2">
      <c r="B16" s="33"/>
      <c r="L16" s="33"/>
    </row>
    <row r="17" spans="2:12" s="1" customFormat="1" ht="12" customHeight="1" x14ac:dyDescent="0.2">
      <c r="B17" s="33"/>
      <c r="D17" s="27" t="s">
        <v>33</v>
      </c>
      <c r="I17" s="27" t="s">
        <v>30</v>
      </c>
      <c r="J17" s="28" t="str">
        <f>'Rekapitulace stavby'!AN13</f>
        <v>Vyplň údaj</v>
      </c>
      <c r="L17" s="33"/>
    </row>
    <row r="18" spans="2:12" s="1" customFormat="1" ht="18" customHeight="1" x14ac:dyDescent="0.2">
      <c r="B18" s="33"/>
      <c r="E18" s="256" t="str">
        <f>'Rekapitulace stavby'!E14</f>
        <v>Vyplň údaj</v>
      </c>
      <c r="F18" s="242"/>
      <c r="G18" s="242"/>
      <c r="H18" s="242"/>
      <c r="I18" s="27" t="s">
        <v>32</v>
      </c>
      <c r="J18" s="28" t="str">
        <f>'Rekapitulace stavby'!AN14</f>
        <v>Vyplň údaj</v>
      </c>
      <c r="L18" s="33"/>
    </row>
    <row r="19" spans="2:12" s="1" customFormat="1" ht="6.95" customHeight="1" x14ac:dyDescent="0.2">
      <c r="B19" s="33"/>
      <c r="L19" s="33"/>
    </row>
    <row r="20" spans="2:12" s="1" customFormat="1" ht="12" customHeight="1" x14ac:dyDescent="0.2">
      <c r="B20" s="33"/>
      <c r="D20" s="27" t="s">
        <v>35</v>
      </c>
      <c r="I20" s="27" t="s">
        <v>30</v>
      </c>
      <c r="J20" s="25" t="str">
        <f>IF('Rekapitulace stavby'!AN16="","",'Rekapitulace stavby'!AN16)</f>
        <v/>
      </c>
      <c r="L20" s="33"/>
    </row>
    <row r="21" spans="2:12" s="1" customFormat="1" ht="18" customHeight="1" x14ac:dyDescent="0.2">
      <c r="B21" s="33"/>
      <c r="E21" s="25" t="str">
        <f>IF('Rekapitulace stavby'!E17="","",'Rekapitulace stavby'!E17)</f>
        <v>KANIA a.s.</v>
      </c>
      <c r="I21" s="27" t="s">
        <v>32</v>
      </c>
      <c r="J21" s="25" t="str">
        <f>IF('Rekapitulace stavby'!AN17="","",'Rekapitulace stavby'!AN17)</f>
        <v/>
      </c>
      <c r="L21" s="33"/>
    </row>
    <row r="22" spans="2:12" s="1" customFormat="1" ht="6.95" customHeight="1" x14ac:dyDescent="0.2">
      <c r="B22" s="33"/>
      <c r="L22" s="33"/>
    </row>
    <row r="23" spans="2:12" s="1" customFormat="1" ht="12" customHeight="1" x14ac:dyDescent="0.2">
      <c r="B23" s="33"/>
      <c r="D23" s="27" t="s">
        <v>38</v>
      </c>
      <c r="I23" s="27" t="s">
        <v>30</v>
      </c>
      <c r="J23" s="25" t="str">
        <f>IF('Rekapitulace stavby'!AN19="","",'Rekapitulace stavby'!AN19)</f>
        <v/>
      </c>
      <c r="L23" s="33"/>
    </row>
    <row r="24" spans="2:12" s="1" customFormat="1" ht="18" customHeight="1" x14ac:dyDescent="0.2">
      <c r="B24" s="33"/>
      <c r="E24" s="25" t="str">
        <f>IF('Rekapitulace stavby'!E20="","",'Rekapitulace stavby'!E20)</f>
        <v xml:space="preserve"> </v>
      </c>
      <c r="I24" s="27" t="s">
        <v>32</v>
      </c>
      <c r="J24" s="25" t="str">
        <f>IF('Rekapitulace stavby'!AN20="","",'Rekapitulace stavby'!AN20)</f>
        <v/>
      </c>
      <c r="L24" s="33"/>
    </row>
    <row r="25" spans="2:12" s="1" customFormat="1" ht="6.95" customHeight="1" x14ac:dyDescent="0.2">
      <c r="B25" s="33"/>
      <c r="L25" s="33"/>
    </row>
    <row r="26" spans="2:12" s="1" customFormat="1" ht="12" customHeight="1" x14ac:dyDescent="0.2">
      <c r="B26" s="33"/>
      <c r="D26" s="27" t="s">
        <v>39</v>
      </c>
      <c r="L26" s="33"/>
    </row>
    <row r="27" spans="2:12" s="7" customFormat="1" ht="35.25" customHeight="1" x14ac:dyDescent="0.2">
      <c r="B27" s="95"/>
      <c r="E27" s="246" t="s">
        <v>8510</v>
      </c>
      <c r="F27" s="246"/>
      <c r="G27" s="246"/>
      <c r="H27" s="246"/>
      <c r="L27" s="95"/>
    </row>
    <row r="28" spans="2:12" s="1" customFormat="1" ht="6.95" customHeight="1" x14ac:dyDescent="0.2">
      <c r="B28" s="33"/>
      <c r="L28" s="33"/>
    </row>
    <row r="29" spans="2:12" s="1" customFormat="1" ht="6.95" customHeight="1" x14ac:dyDescent="0.2">
      <c r="B29" s="33"/>
      <c r="D29" s="54"/>
      <c r="E29" s="54"/>
      <c r="F29" s="54"/>
      <c r="G29" s="54"/>
      <c r="H29" s="54"/>
      <c r="I29" s="54"/>
      <c r="J29" s="54"/>
      <c r="K29" s="54"/>
      <c r="L29" s="33"/>
    </row>
    <row r="30" spans="2:12" s="1" customFormat="1" ht="25.35" customHeight="1" x14ac:dyDescent="0.2">
      <c r="B30" s="33"/>
      <c r="D30" s="96" t="s">
        <v>41</v>
      </c>
      <c r="J30" s="67">
        <f>ROUND(J117, 2)</f>
        <v>0</v>
      </c>
      <c r="L30" s="33"/>
    </row>
    <row r="31" spans="2:12" s="1" customFormat="1" ht="6.95" customHeight="1" x14ac:dyDescent="0.2">
      <c r="B31" s="33"/>
      <c r="D31" s="54"/>
      <c r="E31" s="54"/>
      <c r="F31" s="54"/>
      <c r="G31" s="54"/>
      <c r="H31" s="54"/>
      <c r="I31" s="54"/>
      <c r="J31" s="54"/>
      <c r="K31" s="54"/>
      <c r="L31" s="33"/>
    </row>
    <row r="32" spans="2:12" s="1" customFormat="1" ht="14.45" customHeight="1" x14ac:dyDescent="0.2">
      <c r="B32" s="33"/>
      <c r="F32" s="36" t="s">
        <v>43</v>
      </c>
      <c r="I32" s="36" t="s">
        <v>42</v>
      </c>
      <c r="J32" s="36" t="s">
        <v>44</v>
      </c>
      <c r="L32" s="33"/>
    </row>
    <row r="33" spans="2:12" s="1" customFormat="1" ht="14.45" customHeight="1" x14ac:dyDescent="0.2">
      <c r="B33" s="33"/>
      <c r="D33" s="56" t="s">
        <v>45</v>
      </c>
      <c r="E33" s="27" t="s">
        <v>46</v>
      </c>
      <c r="F33" s="87">
        <f>ROUND((SUM(BE117:BE119)),  2)</f>
        <v>0</v>
      </c>
      <c r="I33" s="97">
        <v>0.21</v>
      </c>
      <c r="J33" s="87">
        <f>ROUND(((SUM(BE117:BE119))*I33),  2)</f>
        <v>0</v>
      </c>
      <c r="L33" s="33"/>
    </row>
    <row r="34" spans="2:12" s="1" customFormat="1" ht="14.45" customHeight="1" x14ac:dyDescent="0.2">
      <c r="B34" s="33"/>
      <c r="E34" s="27" t="s">
        <v>47</v>
      </c>
      <c r="F34" s="87">
        <f>ROUND((SUM(BF117:BF119)),  2)</f>
        <v>0</v>
      </c>
      <c r="I34" s="97">
        <v>0.12</v>
      </c>
      <c r="J34" s="87">
        <f>ROUND(((SUM(BF117:BF119))*I34),  2)</f>
        <v>0</v>
      </c>
      <c r="L34" s="33"/>
    </row>
    <row r="35" spans="2:12" s="1" customFormat="1" ht="14.45" hidden="1" customHeight="1" x14ac:dyDescent="0.2">
      <c r="B35" s="33"/>
      <c r="E35" s="27" t="s">
        <v>48</v>
      </c>
      <c r="F35" s="87">
        <f>ROUND((SUM(BG117:BG119)),  2)</f>
        <v>0</v>
      </c>
      <c r="I35" s="97">
        <v>0.21</v>
      </c>
      <c r="J35" s="87">
        <f>0</f>
        <v>0</v>
      </c>
      <c r="L35" s="33"/>
    </row>
    <row r="36" spans="2:12" s="1" customFormat="1" ht="14.45" hidden="1" customHeight="1" x14ac:dyDescent="0.2">
      <c r="B36" s="33"/>
      <c r="E36" s="27" t="s">
        <v>49</v>
      </c>
      <c r="F36" s="87">
        <f>ROUND((SUM(BH117:BH119)),  2)</f>
        <v>0</v>
      </c>
      <c r="I36" s="97">
        <v>0.12</v>
      </c>
      <c r="J36" s="87">
        <f>0</f>
        <v>0</v>
      </c>
      <c r="L36" s="33"/>
    </row>
    <row r="37" spans="2:12" s="1" customFormat="1" ht="14.45" hidden="1" customHeight="1" x14ac:dyDescent="0.2">
      <c r="B37" s="33"/>
      <c r="E37" s="27" t="s">
        <v>50</v>
      </c>
      <c r="F37" s="87">
        <f>ROUND((SUM(BI117:BI119)),  2)</f>
        <v>0</v>
      </c>
      <c r="I37" s="97">
        <v>0</v>
      </c>
      <c r="J37" s="87">
        <f>0</f>
        <v>0</v>
      </c>
      <c r="L37" s="33"/>
    </row>
    <row r="38" spans="2:12" s="1" customFormat="1" ht="6.95" customHeight="1" x14ac:dyDescent="0.2">
      <c r="B38" s="33"/>
      <c r="L38" s="33"/>
    </row>
    <row r="39" spans="2:12" s="1" customFormat="1" ht="25.35" customHeight="1" x14ac:dyDescent="0.2">
      <c r="B39" s="33"/>
      <c r="C39" s="98"/>
      <c r="D39" s="99" t="s">
        <v>51</v>
      </c>
      <c r="E39" s="58"/>
      <c r="F39" s="58"/>
      <c r="G39" s="100" t="s">
        <v>52</v>
      </c>
      <c r="H39" s="101" t="s">
        <v>53</v>
      </c>
      <c r="I39" s="58"/>
      <c r="J39" s="102">
        <f>SUM(J30:J37)</f>
        <v>0</v>
      </c>
      <c r="K39" s="103"/>
      <c r="L39" s="33"/>
    </row>
    <row r="40" spans="2:12" s="1" customFormat="1" ht="14.45" customHeight="1" x14ac:dyDescent="0.2">
      <c r="B40" s="33"/>
      <c r="L40" s="33"/>
    </row>
    <row r="41" spans="2:12" ht="14.45" customHeight="1" x14ac:dyDescent="0.2">
      <c r="B41" s="20"/>
      <c r="L41" s="20"/>
    </row>
    <row r="42" spans="2:12" ht="14.45" customHeight="1" x14ac:dyDescent="0.2">
      <c r="B42" s="20"/>
      <c r="L42" s="20"/>
    </row>
    <row r="43" spans="2:12" ht="14.45" customHeight="1" x14ac:dyDescent="0.2">
      <c r="B43" s="20"/>
      <c r="L43" s="20"/>
    </row>
    <row r="44" spans="2:12" ht="14.45" customHeight="1" x14ac:dyDescent="0.2">
      <c r="B44" s="20"/>
      <c r="L44" s="20"/>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33"/>
      <c r="D50" s="42" t="s">
        <v>54</v>
      </c>
      <c r="E50" s="43"/>
      <c r="F50" s="43"/>
      <c r="G50" s="42" t="s">
        <v>55</v>
      </c>
      <c r="H50" s="43"/>
      <c r="I50" s="43"/>
      <c r="J50" s="43"/>
      <c r="K50" s="43"/>
      <c r="L50" s="33"/>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2.75" x14ac:dyDescent="0.2">
      <c r="B61" s="33"/>
      <c r="D61" s="44" t="s">
        <v>56</v>
      </c>
      <c r="E61" s="35"/>
      <c r="F61" s="104" t="s">
        <v>57</v>
      </c>
      <c r="G61" s="44" t="s">
        <v>56</v>
      </c>
      <c r="H61" s="35"/>
      <c r="I61" s="35"/>
      <c r="J61" s="105" t="s">
        <v>57</v>
      </c>
      <c r="K61" s="35"/>
      <c r="L61" s="33"/>
    </row>
    <row r="62" spans="2:12" x14ac:dyDescent="0.2">
      <c r="B62" s="20"/>
      <c r="L62" s="20"/>
    </row>
    <row r="63" spans="2:12" x14ac:dyDescent="0.2">
      <c r="B63" s="20"/>
      <c r="L63" s="20"/>
    </row>
    <row r="64" spans="2:12" x14ac:dyDescent="0.2">
      <c r="B64" s="20"/>
      <c r="L64" s="20"/>
    </row>
    <row r="65" spans="2:12" s="1" customFormat="1" ht="12.75" x14ac:dyDescent="0.2">
      <c r="B65" s="33"/>
      <c r="D65" s="42" t="s">
        <v>58</v>
      </c>
      <c r="E65" s="43"/>
      <c r="F65" s="43"/>
      <c r="G65" s="42" t="s">
        <v>59</v>
      </c>
      <c r="H65" s="43"/>
      <c r="I65" s="43"/>
      <c r="J65" s="43"/>
      <c r="K65" s="43"/>
      <c r="L65" s="33"/>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2.75" x14ac:dyDescent="0.2">
      <c r="B76" s="33"/>
      <c r="D76" s="44" t="s">
        <v>56</v>
      </c>
      <c r="E76" s="35"/>
      <c r="F76" s="104" t="s">
        <v>57</v>
      </c>
      <c r="G76" s="44" t="s">
        <v>56</v>
      </c>
      <c r="H76" s="35"/>
      <c r="I76" s="35"/>
      <c r="J76" s="105" t="s">
        <v>57</v>
      </c>
      <c r="K76" s="35"/>
      <c r="L76" s="33"/>
    </row>
    <row r="77" spans="2:12" s="1" customFormat="1" ht="14.45" customHeight="1" x14ac:dyDescent="0.2">
      <c r="B77" s="45"/>
      <c r="C77" s="46"/>
      <c r="D77" s="46"/>
      <c r="E77" s="46"/>
      <c r="F77" s="46"/>
      <c r="G77" s="46"/>
      <c r="H77" s="46"/>
      <c r="I77" s="46"/>
      <c r="J77" s="46"/>
      <c r="K77" s="46"/>
      <c r="L77" s="33"/>
    </row>
    <row r="81" spans="2:47" s="1" customFormat="1" ht="6.95" customHeight="1" x14ac:dyDescent="0.2">
      <c r="B81" s="47"/>
      <c r="C81" s="48"/>
      <c r="D81" s="48"/>
      <c r="E81" s="48"/>
      <c r="F81" s="48"/>
      <c r="G81" s="48"/>
      <c r="H81" s="48"/>
      <c r="I81" s="48"/>
      <c r="J81" s="48"/>
      <c r="K81" s="48"/>
      <c r="L81" s="33"/>
    </row>
    <row r="82" spans="2:47" s="1" customFormat="1" ht="24.95" customHeight="1" x14ac:dyDescent="0.2">
      <c r="B82" s="33"/>
      <c r="C82" s="21" t="s">
        <v>280</v>
      </c>
      <c r="L82" s="33"/>
    </row>
    <row r="83" spans="2:47" s="1" customFormat="1" ht="6.95" customHeight="1" x14ac:dyDescent="0.2">
      <c r="B83" s="33"/>
      <c r="L83" s="33"/>
    </row>
    <row r="84" spans="2:47" s="1" customFormat="1" ht="12" customHeight="1" x14ac:dyDescent="0.2">
      <c r="B84" s="33"/>
      <c r="C84" s="27" t="s">
        <v>16</v>
      </c>
      <c r="L84" s="33"/>
    </row>
    <row r="85" spans="2:47" s="1" customFormat="1" ht="16.5" customHeight="1" x14ac:dyDescent="0.2">
      <c r="B85" s="33"/>
      <c r="E85" s="254" t="str">
        <f>E7</f>
        <v>OBLASTNÍ NEMOCNICE JIČÍN PAVILON PSYCHIATRIE</v>
      </c>
      <c r="F85" s="255"/>
      <c r="G85" s="255"/>
      <c r="H85" s="255"/>
      <c r="L85" s="33"/>
    </row>
    <row r="86" spans="2:47" s="1" customFormat="1" ht="12" customHeight="1" x14ac:dyDescent="0.2">
      <c r="B86" s="33"/>
      <c r="C86" s="27" t="s">
        <v>276</v>
      </c>
      <c r="L86" s="33"/>
    </row>
    <row r="87" spans="2:47" s="1" customFormat="1" ht="16.5" customHeight="1" x14ac:dyDescent="0.2">
      <c r="B87" s="33"/>
      <c r="E87" s="220" t="str">
        <f>E9</f>
        <v>D.2-IO 08 - Slaboproudé rozvody areálové</v>
      </c>
      <c r="F87" s="253"/>
      <c r="G87" s="253"/>
      <c r="H87" s="253"/>
      <c r="L87" s="33"/>
    </row>
    <row r="88" spans="2:47" s="1" customFormat="1" ht="6.95" customHeight="1" x14ac:dyDescent="0.2">
      <c r="B88" s="33"/>
      <c r="L88" s="33"/>
    </row>
    <row r="89" spans="2:47" s="1" customFormat="1" ht="12" customHeight="1" x14ac:dyDescent="0.2">
      <c r="B89" s="33"/>
      <c r="C89" s="27" t="s">
        <v>22</v>
      </c>
      <c r="F89" s="25" t="str">
        <f>F12</f>
        <v xml:space="preserve"> </v>
      </c>
      <c r="I89" s="27" t="s">
        <v>24</v>
      </c>
      <c r="J89" s="53">
        <f>IF(J12="","",J12)</f>
        <v>45961</v>
      </c>
      <c r="L89" s="33"/>
    </row>
    <row r="90" spans="2:47" s="1" customFormat="1" ht="6.95" customHeight="1" x14ac:dyDescent="0.2">
      <c r="B90" s="33"/>
      <c r="L90" s="33"/>
    </row>
    <row r="91" spans="2:47" s="1" customFormat="1" ht="15.2" customHeight="1" x14ac:dyDescent="0.2">
      <c r="B91" s="33"/>
      <c r="C91" s="27" t="s">
        <v>29</v>
      </c>
      <c r="F91" s="25" t="str">
        <f>E15</f>
        <v>KRÁLOVÉHRADECKÝ KRAJ</v>
      </c>
      <c r="I91" s="27" t="s">
        <v>35</v>
      </c>
      <c r="J91" s="31" t="str">
        <f>E21</f>
        <v>KANIA a.s.</v>
      </c>
      <c r="L91" s="33"/>
    </row>
    <row r="92" spans="2:47" s="1" customFormat="1" ht="15.2" customHeight="1" x14ac:dyDescent="0.2">
      <c r="B92" s="33"/>
      <c r="C92" s="27" t="s">
        <v>33</v>
      </c>
      <c r="F92" s="25" t="str">
        <f>IF(E18="","",E18)</f>
        <v>Vyplň údaj</v>
      </c>
      <c r="I92" s="27" t="s">
        <v>38</v>
      </c>
      <c r="J92" s="31" t="str">
        <f>E24</f>
        <v xml:space="preserve"> </v>
      </c>
      <c r="L92" s="33"/>
    </row>
    <row r="93" spans="2:47" s="1" customFormat="1" ht="10.35" customHeight="1" x14ac:dyDescent="0.2">
      <c r="B93" s="33"/>
      <c r="L93" s="33"/>
    </row>
    <row r="94" spans="2:47" s="1" customFormat="1" ht="29.25" customHeight="1" x14ac:dyDescent="0.2">
      <c r="B94" s="33"/>
      <c r="C94" s="106" t="s">
        <v>281</v>
      </c>
      <c r="D94" s="98"/>
      <c r="E94" s="98"/>
      <c r="F94" s="98"/>
      <c r="G94" s="98"/>
      <c r="H94" s="98"/>
      <c r="I94" s="98"/>
      <c r="J94" s="107" t="s">
        <v>282</v>
      </c>
      <c r="K94" s="98"/>
      <c r="L94" s="33"/>
    </row>
    <row r="95" spans="2:47" s="1" customFormat="1" ht="10.35" customHeight="1" x14ac:dyDescent="0.2">
      <c r="B95" s="33"/>
      <c r="L95" s="33"/>
    </row>
    <row r="96" spans="2:47" s="1" customFormat="1" ht="22.9" customHeight="1" x14ac:dyDescent="0.2">
      <c r="B96" s="33"/>
      <c r="C96" s="108" t="s">
        <v>283</v>
      </c>
      <c r="J96" s="67">
        <f>J117</f>
        <v>0</v>
      </c>
      <c r="L96" s="33"/>
      <c r="AU96" s="17" t="s">
        <v>284</v>
      </c>
    </row>
    <row r="97" spans="2:12" s="8" customFormat="1" ht="24.95" customHeight="1" x14ac:dyDescent="0.2">
      <c r="B97" s="109"/>
      <c r="D97" s="110" t="s">
        <v>9954</v>
      </c>
      <c r="E97" s="111"/>
      <c r="F97" s="111"/>
      <c r="G97" s="111"/>
      <c r="H97" s="111"/>
      <c r="I97" s="111"/>
      <c r="J97" s="112">
        <f>J118</f>
        <v>0</v>
      </c>
      <c r="L97" s="109"/>
    </row>
    <row r="98" spans="2:12" s="1" customFormat="1" ht="21.75" customHeight="1" x14ac:dyDescent="0.2">
      <c r="B98" s="33"/>
      <c r="L98" s="33"/>
    </row>
    <row r="99" spans="2:12" s="1" customFormat="1" ht="6.95" customHeight="1" x14ac:dyDescent="0.2">
      <c r="B99" s="45"/>
      <c r="C99" s="46"/>
      <c r="D99" s="46"/>
      <c r="E99" s="46"/>
      <c r="F99" s="46"/>
      <c r="G99" s="46"/>
      <c r="H99" s="46"/>
      <c r="I99" s="46"/>
      <c r="J99" s="46"/>
      <c r="K99" s="46"/>
      <c r="L99" s="33"/>
    </row>
    <row r="103" spans="2:12" s="1" customFormat="1" ht="6.95" customHeight="1" x14ac:dyDescent="0.2">
      <c r="B103" s="47"/>
      <c r="C103" s="48"/>
      <c r="D103" s="48"/>
      <c r="E103" s="48"/>
      <c r="F103" s="48"/>
      <c r="G103" s="48"/>
      <c r="H103" s="48"/>
      <c r="I103" s="48"/>
      <c r="J103" s="48"/>
      <c r="K103" s="48"/>
      <c r="L103" s="33"/>
    </row>
    <row r="104" spans="2:12" s="1" customFormat="1" ht="24.95" customHeight="1" x14ac:dyDescent="0.2">
      <c r="B104" s="33"/>
      <c r="C104" s="21" t="s">
        <v>294</v>
      </c>
      <c r="L104" s="33"/>
    </row>
    <row r="105" spans="2:12" s="1" customFormat="1" ht="6.95" customHeight="1" x14ac:dyDescent="0.2">
      <c r="B105" s="33"/>
      <c r="L105" s="33"/>
    </row>
    <row r="106" spans="2:12" s="1" customFormat="1" ht="12" customHeight="1" x14ac:dyDescent="0.2">
      <c r="B106" s="33"/>
      <c r="C106" s="27" t="s">
        <v>16</v>
      </c>
      <c r="L106" s="33"/>
    </row>
    <row r="107" spans="2:12" s="1" customFormat="1" ht="16.5" customHeight="1" x14ac:dyDescent="0.2">
      <c r="B107" s="33"/>
      <c r="E107" s="254" t="str">
        <f>E7</f>
        <v>OBLASTNÍ NEMOCNICE JIČÍN PAVILON PSYCHIATRIE</v>
      </c>
      <c r="F107" s="255"/>
      <c r="G107" s="255"/>
      <c r="H107" s="255"/>
      <c r="L107" s="33"/>
    </row>
    <row r="108" spans="2:12" s="1" customFormat="1" ht="12" customHeight="1" x14ac:dyDescent="0.2">
      <c r="B108" s="33"/>
      <c r="C108" s="27" t="s">
        <v>276</v>
      </c>
      <c r="L108" s="33"/>
    </row>
    <row r="109" spans="2:12" s="1" customFormat="1" ht="16.5" customHeight="1" x14ac:dyDescent="0.2">
      <c r="B109" s="33"/>
      <c r="E109" s="220" t="str">
        <f>E9</f>
        <v>D.2-IO 08 - Slaboproudé rozvody areálové</v>
      </c>
      <c r="F109" s="253"/>
      <c r="G109" s="253"/>
      <c r="H109" s="253"/>
      <c r="L109" s="33"/>
    </row>
    <row r="110" spans="2:12" s="1" customFormat="1" ht="6.95" customHeight="1" x14ac:dyDescent="0.2">
      <c r="B110" s="33"/>
      <c r="L110" s="33"/>
    </row>
    <row r="111" spans="2:12" s="1" customFormat="1" ht="12" customHeight="1" x14ac:dyDescent="0.2">
      <c r="B111" s="33"/>
      <c r="C111" s="27" t="s">
        <v>22</v>
      </c>
      <c r="F111" s="25" t="str">
        <f>F12</f>
        <v xml:space="preserve"> </v>
      </c>
      <c r="I111" s="27" t="s">
        <v>24</v>
      </c>
      <c r="J111" s="53">
        <f>IF(J12="","",J12)</f>
        <v>45961</v>
      </c>
      <c r="L111" s="33"/>
    </row>
    <row r="112" spans="2:12" s="1" customFormat="1" ht="6.95" customHeight="1" x14ac:dyDescent="0.2">
      <c r="B112" s="33"/>
      <c r="L112" s="33"/>
    </row>
    <row r="113" spans="2:65" s="1" customFormat="1" ht="15.2" customHeight="1" x14ac:dyDescent="0.2">
      <c r="B113" s="33"/>
      <c r="C113" s="27" t="s">
        <v>29</v>
      </c>
      <c r="F113" s="25" t="str">
        <f>E15</f>
        <v>KRÁLOVÉHRADECKÝ KRAJ</v>
      </c>
      <c r="I113" s="27" t="s">
        <v>35</v>
      </c>
      <c r="J113" s="31" t="str">
        <f>E21</f>
        <v>KANIA a.s.</v>
      </c>
      <c r="L113" s="33"/>
    </row>
    <row r="114" spans="2:65" s="1" customFormat="1" ht="15.2" customHeight="1" x14ac:dyDescent="0.2">
      <c r="B114" s="33"/>
      <c r="C114" s="27" t="s">
        <v>33</v>
      </c>
      <c r="F114" s="25" t="str">
        <f>IF(E18="","",E18)</f>
        <v>Vyplň údaj</v>
      </c>
      <c r="I114" s="27" t="s">
        <v>38</v>
      </c>
      <c r="J114" s="31" t="str">
        <f>E24</f>
        <v xml:space="preserve"> </v>
      </c>
      <c r="L114" s="33"/>
    </row>
    <row r="115" spans="2:65" s="1" customFormat="1" ht="10.35" customHeight="1" x14ac:dyDescent="0.2">
      <c r="B115" s="33"/>
      <c r="L115" s="33"/>
    </row>
    <row r="116" spans="2:65" s="10" customFormat="1" ht="29.25" customHeight="1" x14ac:dyDescent="0.2">
      <c r="B116" s="117"/>
      <c r="C116" s="118" t="s">
        <v>295</v>
      </c>
      <c r="D116" s="119" t="s">
        <v>66</v>
      </c>
      <c r="E116" s="119" t="s">
        <v>62</v>
      </c>
      <c r="F116" s="119" t="s">
        <v>63</v>
      </c>
      <c r="G116" s="119" t="s">
        <v>296</v>
      </c>
      <c r="H116" s="119" t="s">
        <v>297</v>
      </c>
      <c r="I116" s="119" t="s">
        <v>298</v>
      </c>
      <c r="J116" s="119" t="s">
        <v>282</v>
      </c>
      <c r="K116" s="120" t="s">
        <v>299</v>
      </c>
      <c r="L116" s="117"/>
      <c r="M116" s="60" t="s">
        <v>1</v>
      </c>
      <c r="N116" s="61" t="s">
        <v>45</v>
      </c>
      <c r="O116" s="61" t="s">
        <v>300</v>
      </c>
      <c r="P116" s="61" t="s">
        <v>301</v>
      </c>
      <c r="Q116" s="61" t="s">
        <v>302</v>
      </c>
      <c r="R116" s="61" t="s">
        <v>303</v>
      </c>
      <c r="S116" s="61" t="s">
        <v>304</v>
      </c>
      <c r="T116" s="62" t="s">
        <v>305</v>
      </c>
    </row>
    <row r="117" spans="2:65" s="1" customFormat="1" ht="22.9" customHeight="1" x14ac:dyDescent="0.25">
      <c r="B117" s="33"/>
      <c r="C117" s="65" t="s">
        <v>306</v>
      </c>
      <c r="J117" s="121">
        <f>BK117</f>
        <v>0</v>
      </c>
      <c r="L117" s="33"/>
      <c r="M117" s="63"/>
      <c r="N117" s="54"/>
      <c r="O117" s="54"/>
      <c r="P117" s="122">
        <f>P118</f>
        <v>0</v>
      </c>
      <c r="Q117" s="54"/>
      <c r="R117" s="122">
        <f>R118</f>
        <v>0</v>
      </c>
      <c r="S117" s="54"/>
      <c r="T117" s="123">
        <f>T118</f>
        <v>0</v>
      </c>
      <c r="AT117" s="17" t="s">
        <v>80</v>
      </c>
      <c r="AU117" s="17" t="s">
        <v>284</v>
      </c>
      <c r="BK117" s="124">
        <f>BK118</f>
        <v>0</v>
      </c>
    </row>
    <row r="118" spans="2:65" s="11" customFormat="1" ht="25.9" customHeight="1" x14ac:dyDescent="0.2">
      <c r="B118" s="125"/>
      <c r="D118" s="126" t="s">
        <v>80</v>
      </c>
      <c r="E118" s="127" t="s">
        <v>8647</v>
      </c>
      <c r="F118" s="127" t="s">
        <v>9955</v>
      </c>
      <c r="I118" s="128"/>
      <c r="J118" s="129">
        <f>BK118</f>
        <v>0</v>
      </c>
      <c r="L118" s="125"/>
      <c r="M118" s="130"/>
      <c r="P118" s="131">
        <f>P119</f>
        <v>0</v>
      </c>
      <c r="R118" s="131">
        <f>R119</f>
        <v>0</v>
      </c>
      <c r="T118" s="132">
        <f>T119</f>
        <v>0</v>
      </c>
      <c r="AR118" s="126" t="s">
        <v>120</v>
      </c>
      <c r="AT118" s="133" t="s">
        <v>80</v>
      </c>
      <c r="AU118" s="133" t="s">
        <v>81</v>
      </c>
      <c r="AY118" s="126" t="s">
        <v>309</v>
      </c>
      <c r="BK118" s="134">
        <f>BK119</f>
        <v>0</v>
      </c>
    </row>
    <row r="119" spans="2:65" s="1" customFormat="1" ht="16.5" customHeight="1" x14ac:dyDescent="0.2">
      <c r="B119" s="137"/>
      <c r="C119" s="138" t="s">
        <v>88</v>
      </c>
      <c r="D119" s="138" t="s">
        <v>311</v>
      </c>
      <c r="E119" s="139" t="s">
        <v>9710</v>
      </c>
      <c r="F119" s="140" t="s">
        <v>10796</v>
      </c>
      <c r="G119" s="141" t="s">
        <v>4346</v>
      </c>
      <c r="H119" s="142">
        <v>1</v>
      </c>
      <c r="I119" s="143"/>
      <c r="J119" s="144">
        <f>ROUND(I119*H119,2)</f>
        <v>0</v>
      </c>
      <c r="K119" s="140" t="s">
        <v>1</v>
      </c>
      <c r="L119" s="33"/>
      <c r="M119" s="171" t="s">
        <v>1</v>
      </c>
      <c r="N119" s="172" t="s">
        <v>46</v>
      </c>
      <c r="O119" s="173"/>
      <c r="P119" s="174">
        <f>O119*H119</f>
        <v>0</v>
      </c>
      <c r="Q119" s="174">
        <v>0</v>
      </c>
      <c r="R119" s="174">
        <f>Q119*H119</f>
        <v>0</v>
      </c>
      <c r="S119" s="174">
        <v>0</v>
      </c>
      <c r="T119" s="175">
        <f>S119*H119</f>
        <v>0</v>
      </c>
      <c r="AR119" s="149" t="s">
        <v>8651</v>
      </c>
      <c r="AT119" s="149" t="s">
        <v>311</v>
      </c>
      <c r="AU119" s="149" t="s">
        <v>88</v>
      </c>
      <c r="AY119" s="17" t="s">
        <v>309</v>
      </c>
      <c r="BE119" s="150">
        <f>IF(N119="základní",J119,0)</f>
        <v>0</v>
      </c>
      <c r="BF119" s="150">
        <f>IF(N119="snížená",J119,0)</f>
        <v>0</v>
      </c>
      <c r="BG119" s="150">
        <f>IF(N119="zákl. přenesená",J119,0)</f>
        <v>0</v>
      </c>
      <c r="BH119" s="150">
        <f>IF(N119="sníž. přenesená",J119,0)</f>
        <v>0</v>
      </c>
      <c r="BI119" s="150">
        <f>IF(N119="nulová",J119,0)</f>
        <v>0</v>
      </c>
      <c r="BJ119" s="17" t="s">
        <v>88</v>
      </c>
      <c r="BK119" s="150">
        <f>ROUND(I119*H119,2)</f>
        <v>0</v>
      </c>
      <c r="BL119" s="17" t="s">
        <v>8651</v>
      </c>
      <c r="BM119" s="149" t="s">
        <v>90</v>
      </c>
    </row>
    <row r="120" spans="2:65" s="1" customFormat="1" ht="6.95" customHeight="1" x14ac:dyDescent="0.2">
      <c r="B120" s="45"/>
      <c r="C120" s="46"/>
      <c r="D120" s="46"/>
      <c r="E120" s="46"/>
      <c r="F120" s="46"/>
      <c r="G120" s="46"/>
      <c r="H120" s="46"/>
      <c r="I120" s="46"/>
      <c r="J120" s="46"/>
      <c r="K120" s="46"/>
      <c r="L120" s="33"/>
    </row>
  </sheetData>
  <autoFilter ref="C116:K119" xr:uid="{00000000-0009-0000-0000-000032000000}"/>
  <mergeCells count="9">
    <mergeCell ref="E87:H87"/>
    <mergeCell ref="E107:H107"/>
    <mergeCell ref="E109:H109"/>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B2:BM210"/>
  <sheetViews>
    <sheetView showGridLines="0" workbookViewId="0"/>
  </sheetViews>
  <sheetFormatPr defaultRowHeight="11.2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233" t="s">
        <v>5</v>
      </c>
      <c r="M2" s="234"/>
      <c r="N2" s="234"/>
      <c r="O2" s="234"/>
      <c r="P2" s="234"/>
      <c r="Q2" s="234"/>
      <c r="R2" s="234"/>
      <c r="S2" s="234"/>
      <c r="T2" s="234"/>
      <c r="U2" s="234"/>
      <c r="V2" s="234"/>
      <c r="AT2" s="17" t="s">
        <v>271</v>
      </c>
    </row>
    <row r="3" spans="2:46" ht="6.95" customHeight="1" x14ac:dyDescent="0.2">
      <c r="B3" s="18"/>
      <c r="C3" s="19"/>
      <c r="D3" s="19"/>
      <c r="E3" s="19"/>
      <c r="F3" s="19"/>
      <c r="G3" s="19"/>
      <c r="H3" s="19"/>
      <c r="I3" s="19"/>
      <c r="J3" s="19"/>
      <c r="K3" s="19"/>
      <c r="L3" s="20"/>
      <c r="AT3" s="17" t="s">
        <v>90</v>
      </c>
    </row>
    <row r="4" spans="2:46" ht="24.95" customHeight="1" x14ac:dyDescent="0.2">
      <c r="B4" s="20"/>
      <c r="D4" s="21" t="s">
        <v>275</v>
      </c>
      <c r="L4" s="20"/>
      <c r="M4" s="94" t="s">
        <v>10</v>
      </c>
      <c r="AT4" s="17" t="s">
        <v>3</v>
      </c>
    </row>
    <row r="5" spans="2:46" ht="6.95" customHeight="1" x14ac:dyDescent="0.2">
      <c r="B5" s="20"/>
      <c r="L5" s="20"/>
    </row>
    <row r="6" spans="2:46" ht="12" customHeight="1" x14ac:dyDescent="0.2">
      <c r="B6" s="20"/>
      <c r="D6" s="27" t="s">
        <v>16</v>
      </c>
      <c r="L6" s="20"/>
    </row>
    <row r="7" spans="2:46" ht="16.5" customHeight="1" x14ac:dyDescent="0.2">
      <c r="B7" s="20"/>
      <c r="E7" s="254" t="str">
        <f>'Rekapitulace stavby'!K6</f>
        <v>OBLASTNÍ NEMOCNICE JIČÍN PAVILON PSYCHIATRIE</v>
      </c>
      <c r="F7" s="255"/>
      <c r="G7" s="255"/>
      <c r="H7" s="255"/>
      <c r="L7" s="20"/>
    </row>
    <row r="8" spans="2:46" s="1" customFormat="1" ht="12" customHeight="1" x14ac:dyDescent="0.2">
      <c r="B8" s="33"/>
      <c r="D8" s="27" t="s">
        <v>276</v>
      </c>
      <c r="L8" s="33"/>
    </row>
    <row r="9" spans="2:46" s="1" customFormat="1" ht="16.5" customHeight="1" x14ac:dyDescent="0.2">
      <c r="B9" s="33"/>
      <c r="E9" s="220" t="s">
        <v>10797</v>
      </c>
      <c r="F9" s="253"/>
      <c r="G9" s="253"/>
      <c r="H9" s="253"/>
      <c r="L9" s="33"/>
    </row>
    <row r="10" spans="2:46" s="1" customFormat="1" x14ac:dyDescent="0.2">
      <c r="B10" s="33"/>
      <c r="L10" s="33"/>
    </row>
    <row r="11" spans="2:46" s="1" customFormat="1" ht="12" customHeight="1" x14ac:dyDescent="0.2">
      <c r="B11" s="33"/>
      <c r="D11" s="27" t="s">
        <v>18</v>
      </c>
      <c r="F11" s="25" t="s">
        <v>1</v>
      </c>
      <c r="I11" s="27" t="s">
        <v>20</v>
      </c>
      <c r="J11" s="25" t="s">
        <v>1</v>
      </c>
      <c r="L11" s="33"/>
    </row>
    <row r="12" spans="2:46" s="1" customFormat="1" ht="12" customHeight="1" x14ac:dyDescent="0.2">
      <c r="B12" s="33"/>
      <c r="D12" s="27" t="s">
        <v>22</v>
      </c>
      <c r="F12" s="25" t="s">
        <v>23</v>
      </c>
      <c r="I12" s="27" t="s">
        <v>24</v>
      </c>
      <c r="J12" s="53">
        <f>'Rekapitulace stavby'!AN8</f>
        <v>45961</v>
      </c>
      <c r="L12" s="33"/>
    </row>
    <row r="13" spans="2:46" s="1" customFormat="1" ht="10.9" customHeight="1" x14ac:dyDescent="0.2">
      <c r="B13" s="33"/>
      <c r="L13" s="33"/>
    </row>
    <row r="14" spans="2:46" s="1" customFormat="1" ht="12" customHeight="1" x14ac:dyDescent="0.2">
      <c r="B14" s="33"/>
      <c r="D14" s="27" t="s">
        <v>29</v>
      </c>
      <c r="I14" s="27" t="s">
        <v>30</v>
      </c>
      <c r="J14" s="25" t="str">
        <f>IF('Rekapitulace stavby'!AN10="","",'Rekapitulace stavby'!AN10)</f>
        <v/>
      </c>
      <c r="L14" s="33"/>
    </row>
    <row r="15" spans="2:46" s="1" customFormat="1" ht="18" customHeight="1" x14ac:dyDescent="0.2">
      <c r="B15" s="33"/>
      <c r="E15" s="25" t="str">
        <f>IF('Rekapitulace stavby'!E11="","",'Rekapitulace stavby'!E11)</f>
        <v>KRÁLOVÉHRADECKÝ KRAJ</v>
      </c>
      <c r="I15" s="27" t="s">
        <v>32</v>
      </c>
      <c r="J15" s="25" t="str">
        <f>IF('Rekapitulace stavby'!AN11="","",'Rekapitulace stavby'!AN11)</f>
        <v/>
      </c>
      <c r="L15" s="33"/>
    </row>
    <row r="16" spans="2:46" s="1" customFormat="1" ht="6.95" customHeight="1" x14ac:dyDescent="0.2">
      <c r="B16" s="33"/>
      <c r="L16" s="33"/>
    </row>
    <row r="17" spans="2:12" s="1" customFormat="1" ht="12" customHeight="1" x14ac:dyDescent="0.2">
      <c r="B17" s="33"/>
      <c r="D17" s="27" t="s">
        <v>33</v>
      </c>
      <c r="I17" s="27" t="s">
        <v>30</v>
      </c>
      <c r="J17" s="28" t="str">
        <f>'Rekapitulace stavby'!AN13</f>
        <v>Vyplň údaj</v>
      </c>
      <c r="L17" s="33"/>
    </row>
    <row r="18" spans="2:12" s="1" customFormat="1" ht="18" customHeight="1" x14ac:dyDescent="0.2">
      <c r="B18" s="33"/>
      <c r="E18" s="256" t="str">
        <f>'Rekapitulace stavby'!E14</f>
        <v>Vyplň údaj</v>
      </c>
      <c r="F18" s="242"/>
      <c r="G18" s="242"/>
      <c r="H18" s="242"/>
      <c r="I18" s="27" t="s">
        <v>32</v>
      </c>
      <c r="J18" s="28" t="str">
        <f>'Rekapitulace stavby'!AN14</f>
        <v>Vyplň údaj</v>
      </c>
      <c r="L18" s="33"/>
    </row>
    <row r="19" spans="2:12" s="1" customFormat="1" ht="6.95" customHeight="1" x14ac:dyDescent="0.2">
      <c r="B19" s="33"/>
      <c r="L19" s="33"/>
    </row>
    <row r="20" spans="2:12" s="1" customFormat="1" ht="12" customHeight="1" x14ac:dyDescent="0.2">
      <c r="B20" s="33"/>
      <c r="D20" s="27" t="s">
        <v>35</v>
      </c>
      <c r="I20" s="27" t="s">
        <v>30</v>
      </c>
      <c r="J20" s="25" t="str">
        <f>IF('Rekapitulace stavby'!AN16="","",'Rekapitulace stavby'!AN16)</f>
        <v/>
      </c>
      <c r="L20" s="33"/>
    </row>
    <row r="21" spans="2:12" s="1" customFormat="1" ht="18" customHeight="1" x14ac:dyDescent="0.2">
      <c r="B21" s="33"/>
      <c r="E21" s="25" t="str">
        <f>IF('Rekapitulace stavby'!E17="","",'Rekapitulace stavby'!E17)</f>
        <v>KANIA a.s.</v>
      </c>
      <c r="I21" s="27" t="s">
        <v>32</v>
      </c>
      <c r="J21" s="25" t="str">
        <f>IF('Rekapitulace stavby'!AN17="","",'Rekapitulace stavby'!AN17)</f>
        <v/>
      </c>
      <c r="L21" s="33"/>
    </row>
    <row r="22" spans="2:12" s="1" customFormat="1" ht="6.95" customHeight="1" x14ac:dyDescent="0.2">
      <c r="B22" s="33"/>
      <c r="L22" s="33"/>
    </row>
    <row r="23" spans="2:12" s="1" customFormat="1" ht="12" customHeight="1" x14ac:dyDescent="0.2">
      <c r="B23" s="33"/>
      <c r="D23" s="27" t="s">
        <v>38</v>
      </c>
      <c r="I23" s="27" t="s">
        <v>30</v>
      </c>
      <c r="J23" s="25" t="str">
        <f>IF('Rekapitulace stavby'!AN19="","",'Rekapitulace stavby'!AN19)</f>
        <v/>
      </c>
      <c r="L23" s="33"/>
    </row>
    <row r="24" spans="2:12" s="1" customFormat="1" ht="18" customHeight="1" x14ac:dyDescent="0.2">
      <c r="B24" s="33"/>
      <c r="E24" s="25" t="str">
        <f>IF('Rekapitulace stavby'!E20="","",'Rekapitulace stavby'!E20)</f>
        <v xml:space="preserve"> </v>
      </c>
      <c r="I24" s="27" t="s">
        <v>32</v>
      </c>
      <c r="J24" s="25" t="str">
        <f>IF('Rekapitulace stavby'!AN20="","",'Rekapitulace stavby'!AN20)</f>
        <v/>
      </c>
      <c r="L24" s="33"/>
    </row>
    <row r="25" spans="2:12" s="1" customFormat="1" ht="6.95" customHeight="1" x14ac:dyDescent="0.2">
      <c r="B25" s="33"/>
      <c r="L25" s="33"/>
    </row>
    <row r="26" spans="2:12" s="1" customFormat="1" ht="12" customHeight="1" x14ac:dyDescent="0.2">
      <c r="B26" s="33"/>
      <c r="D26" s="27" t="s">
        <v>39</v>
      </c>
      <c r="L26" s="33"/>
    </row>
    <row r="27" spans="2:12" s="7" customFormat="1" ht="16.5" customHeight="1" x14ac:dyDescent="0.2">
      <c r="B27" s="95"/>
      <c r="E27" s="246" t="s">
        <v>1</v>
      </c>
      <c r="F27" s="246"/>
      <c r="G27" s="246"/>
      <c r="H27" s="246"/>
      <c r="L27" s="95"/>
    </row>
    <row r="28" spans="2:12" s="1" customFormat="1" ht="6.95" customHeight="1" x14ac:dyDescent="0.2">
      <c r="B28" s="33"/>
      <c r="L28" s="33"/>
    </row>
    <row r="29" spans="2:12" s="1" customFormat="1" ht="6.95" customHeight="1" x14ac:dyDescent="0.2">
      <c r="B29" s="33"/>
      <c r="D29" s="54"/>
      <c r="E29" s="54"/>
      <c r="F29" s="54"/>
      <c r="G29" s="54"/>
      <c r="H29" s="54"/>
      <c r="I29" s="54"/>
      <c r="J29" s="54"/>
      <c r="K29" s="54"/>
      <c r="L29" s="33"/>
    </row>
    <row r="30" spans="2:12" s="1" customFormat="1" ht="25.35" customHeight="1" x14ac:dyDescent="0.2">
      <c r="B30" s="33"/>
      <c r="D30" s="96" t="s">
        <v>41</v>
      </c>
      <c r="J30" s="67">
        <f>ROUND(J125, 2)</f>
        <v>0</v>
      </c>
      <c r="L30" s="33"/>
    </row>
    <row r="31" spans="2:12" s="1" customFormat="1" ht="6.95" customHeight="1" x14ac:dyDescent="0.2">
      <c r="B31" s="33"/>
      <c r="D31" s="54"/>
      <c r="E31" s="54"/>
      <c r="F31" s="54"/>
      <c r="G31" s="54"/>
      <c r="H31" s="54"/>
      <c r="I31" s="54"/>
      <c r="J31" s="54"/>
      <c r="K31" s="54"/>
      <c r="L31" s="33"/>
    </row>
    <row r="32" spans="2:12" s="1" customFormat="1" ht="14.45" customHeight="1" x14ac:dyDescent="0.2">
      <c r="B32" s="33"/>
      <c r="F32" s="36" t="s">
        <v>43</v>
      </c>
      <c r="I32" s="36" t="s">
        <v>42</v>
      </c>
      <c r="J32" s="36" t="s">
        <v>44</v>
      </c>
      <c r="L32" s="33"/>
    </row>
    <row r="33" spans="2:12" s="1" customFormat="1" ht="14.45" customHeight="1" x14ac:dyDescent="0.2">
      <c r="B33" s="33"/>
      <c r="D33" s="56" t="s">
        <v>45</v>
      </c>
      <c r="E33" s="27" t="s">
        <v>46</v>
      </c>
      <c r="F33" s="87">
        <f>ROUND((SUM(BE125:BE209)),  2)</f>
        <v>0</v>
      </c>
      <c r="I33" s="97">
        <v>0.21</v>
      </c>
      <c r="J33" s="87">
        <f>ROUND(((SUM(BE125:BE209))*I33),  2)</f>
        <v>0</v>
      </c>
      <c r="L33" s="33"/>
    </row>
    <row r="34" spans="2:12" s="1" customFormat="1" ht="14.45" customHeight="1" x14ac:dyDescent="0.2">
      <c r="B34" s="33"/>
      <c r="E34" s="27" t="s">
        <v>47</v>
      </c>
      <c r="F34" s="87">
        <f>ROUND((SUM(BF125:BF209)),  2)</f>
        <v>0</v>
      </c>
      <c r="I34" s="97">
        <v>0.12</v>
      </c>
      <c r="J34" s="87">
        <f>ROUND(((SUM(BF125:BF209))*I34),  2)</f>
        <v>0</v>
      </c>
      <c r="L34" s="33"/>
    </row>
    <row r="35" spans="2:12" s="1" customFormat="1" ht="14.45" hidden="1" customHeight="1" x14ac:dyDescent="0.2">
      <c r="B35" s="33"/>
      <c r="E35" s="27" t="s">
        <v>48</v>
      </c>
      <c r="F35" s="87">
        <f>ROUND((SUM(BG125:BG209)),  2)</f>
        <v>0</v>
      </c>
      <c r="I35" s="97">
        <v>0.21</v>
      </c>
      <c r="J35" s="87">
        <f>0</f>
        <v>0</v>
      </c>
      <c r="L35" s="33"/>
    </row>
    <row r="36" spans="2:12" s="1" customFormat="1" ht="14.45" hidden="1" customHeight="1" x14ac:dyDescent="0.2">
      <c r="B36" s="33"/>
      <c r="E36" s="27" t="s">
        <v>49</v>
      </c>
      <c r="F36" s="87">
        <f>ROUND((SUM(BH125:BH209)),  2)</f>
        <v>0</v>
      </c>
      <c r="I36" s="97">
        <v>0.12</v>
      </c>
      <c r="J36" s="87">
        <f>0</f>
        <v>0</v>
      </c>
      <c r="L36" s="33"/>
    </row>
    <row r="37" spans="2:12" s="1" customFormat="1" ht="14.45" hidden="1" customHeight="1" x14ac:dyDescent="0.2">
      <c r="B37" s="33"/>
      <c r="E37" s="27" t="s">
        <v>50</v>
      </c>
      <c r="F37" s="87">
        <f>ROUND((SUM(BI125:BI209)),  2)</f>
        <v>0</v>
      </c>
      <c r="I37" s="97">
        <v>0</v>
      </c>
      <c r="J37" s="87">
        <f>0</f>
        <v>0</v>
      </c>
      <c r="L37" s="33"/>
    </row>
    <row r="38" spans="2:12" s="1" customFormat="1" ht="6.95" customHeight="1" x14ac:dyDescent="0.2">
      <c r="B38" s="33"/>
      <c r="L38" s="33"/>
    </row>
    <row r="39" spans="2:12" s="1" customFormat="1" ht="25.35" customHeight="1" x14ac:dyDescent="0.2">
      <c r="B39" s="33"/>
      <c r="C39" s="98"/>
      <c r="D39" s="99" t="s">
        <v>51</v>
      </c>
      <c r="E39" s="58"/>
      <c r="F39" s="58"/>
      <c r="G39" s="100" t="s">
        <v>52</v>
      </c>
      <c r="H39" s="101" t="s">
        <v>53</v>
      </c>
      <c r="I39" s="58"/>
      <c r="J39" s="102">
        <f>SUM(J30:J37)</f>
        <v>0</v>
      </c>
      <c r="K39" s="103"/>
      <c r="L39" s="33"/>
    </row>
    <row r="40" spans="2:12" s="1" customFormat="1" ht="14.45" customHeight="1" x14ac:dyDescent="0.2">
      <c r="B40" s="33"/>
      <c r="L40" s="33"/>
    </row>
    <row r="41" spans="2:12" ht="14.45" customHeight="1" x14ac:dyDescent="0.2">
      <c r="B41" s="20"/>
      <c r="L41" s="20"/>
    </row>
    <row r="42" spans="2:12" ht="14.45" customHeight="1" x14ac:dyDescent="0.2">
      <c r="B42" s="20"/>
      <c r="L42" s="20"/>
    </row>
    <row r="43" spans="2:12" ht="14.45" customHeight="1" x14ac:dyDescent="0.2">
      <c r="B43" s="20"/>
      <c r="L43" s="20"/>
    </row>
    <row r="44" spans="2:12" ht="14.45" customHeight="1" x14ac:dyDescent="0.2">
      <c r="B44" s="20"/>
      <c r="L44" s="20"/>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33"/>
      <c r="D50" s="42" t="s">
        <v>54</v>
      </c>
      <c r="E50" s="43"/>
      <c r="F50" s="43"/>
      <c r="G50" s="42" t="s">
        <v>55</v>
      </c>
      <c r="H50" s="43"/>
      <c r="I50" s="43"/>
      <c r="J50" s="43"/>
      <c r="K50" s="43"/>
      <c r="L50" s="33"/>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2.75" x14ac:dyDescent="0.2">
      <c r="B61" s="33"/>
      <c r="D61" s="44" t="s">
        <v>56</v>
      </c>
      <c r="E61" s="35"/>
      <c r="F61" s="104" t="s">
        <v>57</v>
      </c>
      <c r="G61" s="44" t="s">
        <v>56</v>
      </c>
      <c r="H61" s="35"/>
      <c r="I61" s="35"/>
      <c r="J61" s="105" t="s">
        <v>57</v>
      </c>
      <c r="K61" s="35"/>
      <c r="L61" s="33"/>
    </row>
    <row r="62" spans="2:12" x14ac:dyDescent="0.2">
      <c r="B62" s="20"/>
      <c r="L62" s="20"/>
    </row>
    <row r="63" spans="2:12" x14ac:dyDescent="0.2">
      <c r="B63" s="20"/>
      <c r="L63" s="20"/>
    </row>
    <row r="64" spans="2:12" x14ac:dyDescent="0.2">
      <c r="B64" s="20"/>
      <c r="L64" s="20"/>
    </row>
    <row r="65" spans="2:12" s="1" customFormat="1" ht="12.75" x14ac:dyDescent="0.2">
      <c r="B65" s="33"/>
      <c r="D65" s="42" t="s">
        <v>58</v>
      </c>
      <c r="E65" s="43"/>
      <c r="F65" s="43"/>
      <c r="G65" s="42" t="s">
        <v>59</v>
      </c>
      <c r="H65" s="43"/>
      <c r="I65" s="43"/>
      <c r="J65" s="43"/>
      <c r="K65" s="43"/>
      <c r="L65" s="33"/>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2.75" x14ac:dyDescent="0.2">
      <c r="B76" s="33"/>
      <c r="D76" s="44" t="s">
        <v>56</v>
      </c>
      <c r="E76" s="35"/>
      <c r="F76" s="104" t="s">
        <v>57</v>
      </c>
      <c r="G76" s="44" t="s">
        <v>56</v>
      </c>
      <c r="H76" s="35"/>
      <c r="I76" s="35"/>
      <c r="J76" s="105" t="s">
        <v>57</v>
      </c>
      <c r="K76" s="35"/>
      <c r="L76" s="33"/>
    </row>
    <row r="77" spans="2:12" s="1" customFormat="1" ht="14.45" customHeight="1" x14ac:dyDescent="0.2">
      <c r="B77" s="45"/>
      <c r="C77" s="46"/>
      <c r="D77" s="46"/>
      <c r="E77" s="46"/>
      <c r="F77" s="46"/>
      <c r="G77" s="46"/>
      <c r="H77" s="46"/>
      <c r="I77" s="46"/>
      <c r="J77" s="46"/>
      <c r="K77" s="46"/>
      <c r="L77" s="33"/>
    </row>
    <row r="81" spans="2:47" s="1" customFormat="1" ht="6.95" customHeight="1" x14ac:dyDescent="0.2">
      <c r="B81" s="47"/>
      <c r="C81" s="48"/>
      <c r="D81" s="48"/>
      <c r="E81" s="48"/>
      <c r="F81" s="48"/>
      <c r="G81" s="48"/>
      <c r="H81" s="48"/>
      <c r="I81" s="48"/>
      <c r="J81" s="48"/>
      <c r="K81" s="48"/>
      <c r="L81" s="33"/>
    </row>
    <row r="82" spans="2:47" s="1" customFormat="1" ht="24.95" customHeight="1" x14ac:dyDescent="0.2">
      <c r="B82" s="33"/>
      <c r="C82" s="21" t="s">
        <v>280</v>
      </c>
      <c r="L82" s="33"/>
    </row>
    <row r="83" spans="2:47" s="1" customFormat="1" ht="6.95" customHeight="1" x14ac:dyDescent="0.2">
      <c r="B83" s="33"/>
      <c r="L83" s="33"/>
    </row>
    <row r="84" spans="2:47" s="1" customFormat="1" ht="12" customHeight="1" x14ac:dyDescent="0.2">
      <c r="B84" s="33"/>
      <c r="C84" s="27" t="s">
        <v>16</v>
      </c>
      <c r="L84" s="33"/>
    </row>
    <row r="85" spans="2:47" s="1" customFormat="1" ht="16.5" customHeight="1" x14ac:dyDescent="0.2">
      <c r="B85" s="33"/>
      <c r="E85" s="254" t="str">
        <f>E7</f>
        <v>OBLASTNÍ NEMOCNICE JIČÍN PAVILON PSYCHIATRIE</v>
      </c>
      <c r="F85" s="255"/>
      <c r="G85" s="255"/>
      <c r="H85" s="255"/>
      <c r="L85" s="33"/>
    </row>
    <row r="86" spans="2:47" s="1" customFormat="1" ht="12" customHeight="1" x14ac:dyDescent="0.2">
      <c r="B86" s="33"/>
      <c r="C86" s="27" t="s">
        <v>276</v>
      </c>
      <c r="L86" s="33"/>
    </row>
    <row r="87" spans="2:47" s="1" customFormat="1" ht="16.5" customHeight="1" x14ac:dyDescent="0.2">
      <c r="B87" s="33"/>
      <c r="E87" s="220" t="str">
        <f>E9</f>
        <v>D.2-IO 09 - Plynové odběrné zařízení</v>
      </c>
      <c r="F87" s="253"/>
      <c r="G87" s="253"/>
      <c r="H87" s="253"/>
      <c r="L87" s="33"/>
    </row>
    <row r="88" spans="2:47" s="1" customFormat="1" ht="6.95" customHeight="1" x14ac:dyDescent="0.2">
      <c r="B88" s="33"/>
      <c r="L88" s="33"/>
    </row>
    <row r="89" spans="2:47" s="1" customFormat="1" ht="12" customHeight="1" x14ac:dyDescent="0.2">
      <c r="B89" s="33"/>
      <c r="C89" s="27" t="s">
        <v>22</v>
      </c>
      <c r="F89" s="25" t="str">
        <f>F12</f>
        <v xml:space="preserve"> </v>
      </c>
      <c r="I89" s="27" t="s">
        <v>24</v>
      </c>
      <c r="J89" s="53">
        <f>IF(J12="","",J12)</f>
        <v>45961</v>
      </c>
      <c r="L89" s="33"/>
    </row>
    <row r="90" spans="2:47" s="1" customFormat="1" ht="6.95" customHeight="1" x14ac:dyDescent="0.2">
      <c r="B90" s="33"/>
      <c r="L90" s="33"/>
    </row>
    <row r="91" spans="2:47" s="1" customFormat="1" ht="15.2" customHeight="1" x14ac:dyDescent="0.2">
      <c r="B91" s="33"/>
      <c r="C91" s="27" t="s">
        <v>29</v>
      </c>
      <c r="F91" s="25" t="str">
        <f>E15</f>
        <v>KRÁLOVÉHRADECKÝ KRAJ</v>
      </c>
      <c r="I91" s="27" t="s">
        <v>35</v>
      </c>
      <c r="J91" s="31" t="str">
        <f>E21</f>
        <v>KANIA a.s.</v>
      </c>
      <c r="L91" s="33"/>
    </row>
    <row r="92" spans="2:47" s="1" customFormat="1" ht="15.2" customHeight="1" x14ac:dyDescent="0.2">
      <c r="B92" s="33"/>
      <c r="C92" s="27" t="s">
        <v>33</v>
      </c>
      <c r="F92" s="25" t="str">
        <f>IF(E18="","",E18)</f>
        <v>Vyplň údaj</v>
      </c>
      <c r="I92" s="27" t="s">
        <v>38</v>
      </c>
      <c r="J92" s="31" t="str">
        <f>E24</f>
        <v xml:space="preserve"> </v>
      </c>
      <c r="L92" s="33"/>
    </row>
    <row r="93" spans="2:47" s="1" customFormat="1" ht="10.35" customHeight="1" x14ac:dyDescent="0.2">
      <c r="B93" s="33"/>
      <c r="L93" s="33"/>
    </row>
    <row r="94" spans="2:47" s="1" customFormat="1" ht="29.25" customHeight="1" x14ac:dyDescent="0.2">
      <c r="B94" s="33"/>
      <c r="C94" s="106" t="s">
        <v>281</v>
      </c>
      <c r="D94" s="98"/>
      <c r="E94" s="98"/>
      <c r="F94" s="98"/>
      <c r="G94" s="98"/>
      <c r="H94" s="98"/>
      <c r="I94" s="98"/>
      <c r="J94" s="107" t="s">
        <v>282</v>
      </c>
      <c r="K94" s="98"/>
      <c r="L94" s="33"/>
    </row>
    <row r="95" spans="2:47" s="1" customFormat="1" ht="10.35" customHeight="1" x14ac:dyDescent="0.2">
      <c r="B95" s="33"/>
      <c r="L95" s="33"/>
    </row>
    <row r="96" spans="2:47" s="1" customFormat="1" ht="22.9" customHeight="1" x14ac:dyDescent="0.2">
      <c r="B96" s="33"/>
      <c r="C96" s="108" t="s">
        <v>283</v>
      </c>
      <c r="J96" s="67">
        <f>J125</f>
        <v>0</v>
      </c>
      <c r="L96" s="33"/>
      <c r="AU96" s="17" t="s">
        <v>284</v>
      </c>
    </row>
    <row r="97" spans="2:12" s="8" customFormat="1" ht="24.95" customHeight="1" x14ac:dyDescent="0.2">
      <c r="B97" s="109"/>
      <c r="D97" s="110" t="s">
        <v>4349</v>
      </c>
      <c r="E97" s="111"/>
      <c r="F97" s="111"/>
      <c r="G97" s="111"/>
      <c r="H97" s="111"/>
      <c r="I97" s="111"/>
      <c r="J97" s="112">
        <f>J126</f>
        <v>0</v>
      </c>
      <c r="L97" s="109"/>
    </row>
    <row r="98" spans="2:12" s="8" customFormat="1" ht="24.95" customHeight="1" x14ac:dyDescent="0.2">
      <c r="B98" s="109"/>
      <c r="D98" s="110" t="s">
        <v>9713</v>
      </c>
      <c r="E98" s="111"/>
      <c r="F98" s="111"/>
      <c r="G98" s="111"/>
      <c r="H98" s="111"/>
      <c r="I98" s="111"/>
      <c r="J98" s="112">
        <f>J154</f>
        <v>0</v>
      </c>
      <c r="L98" s="109"/>
    </row>
    <row r="99" spans="2:12" s="8" customFormat="1" ht="24.95" customHeight="1" x14ac:dyDescent="0.2">
      <c r="B99" s="109"/>
      <c r="D99" s="110" t="s">
        <v>10798</v>
      </c>
      <c r="E99" s="111"/>
      <c r="F99" s="111"/>
      <c r="G99" s="111"/>
      <c r="H99" s="111"/>
      <c r="I99" s="111"/>
      <c r="J99" s="112">
        <f>J163</f>
        <v>0</v>
      </c>
      <c r="L99" s="109"/>
    </row>
    <row r="100" spans="2:12" s="8" customFormat="1" ht="24.95" customHeight="1" x14ac:dyDescent="0.2">
      <c r="B100" s="109"/>
      <c r="D100" s="110" t="s">
        <v>10799</v>
      </c>
      <c r="E100" s="111"/>
      <c r="F100" s="111"/>
      <c r="G100" s="111"/>
      <c r="H100" s="111"/>
      <c r="I100" s="111"/>
      <c r="J100" s="112">
        <f>J167</f>
        <v>0</v>
      </c>
      <c r="L100" s="109"/>
    </row>
    <row r="101" spans="2:12" s="8" customFormat="1" ht="24.95" customHeight="1" x14ac:dyDescent="0.2">
      <c r="B101" s="109"/>
      <c r="D101" s="110" t="s">
        <v>4352</v>
      </c>
      <c r="E101" s="111"/>
      <c r="F101" s="111"/>
      <c r="G101" s="111"/>
      <c r="H101" s="111"/>
      <c r="I101" s="111"/>
      <c r="J101" s="112">
        <f>J179</f>
        <v>0</v>
      </c>
      <c r="L101" s="109"/>
    </row>
    <row r="102" spans="2:12" s="8" customFormat="1" ht="24.95" customHeight="1" x14ac:dyDescent="0.2">
      <c r="B102" s="109"/>
      <c r="D102" s="110" t="s">
        <v>4353</v>
      </c>
      <c r="E102" s="111"/>
      <c r="F102" s="111"/>
      <c r="G102" s="111"/>
      <c r="H102" s="111"/>
      <c r="I102" s="111"/>
      <c r="J102" s="112">
        <f>J182</f>
        <v>0</v>
      </c>
      <c r="L102" s="109"/>
    </row>
    <row r="103" spans="2:12" s="8" customFormat="1" ht="24.95" customHeight="1" x14ac:dyDescent="0.2">
      <c r="B103" s="109"/>
      <c r="D103" s="110" t="s">
        <v>10800</v>
      </c>
      <c r="E103" s="111"/>
      <c r="F103" s="111"/>
      <c r="G103" s="111"/>
      <c r="H103" s="111"/>
      <c r="I103" s="111"/>
      <c r="J103" s="112">
        <f>J187</f>
        <v>0</v>
      </c>
      <c r="L103" s="109"/>
    </row>
    <row r="104" spans="2:12" s="8" customFormat="1" ht="24.95" customHeight="1" x14ac:dyDescent="0.2">
      <c r="B104" s="109"/>
      <c r="D104" s="110" t="s">
        <v>10801</v>
      </c>
      <c r="E104" s="111"/>
      <c r="F104" s="111"/>
      <c r="G104" s="111"/>
      <c r="H104" s="111"/>
      <c r="I104" s="111"/>
      <c r="J104" s="112">
        <f>J202</f>
        <v>0</v>
      </c>
      <c r="L104" s="109"/>
    </row>
    <row r="105" spans="2:12" s="8" customFormat="1" ht="24.95" customHeight="1" x14ac:dyDescent="0.2">
      <c r="B105" s="109"/>
      <c r="D105" s="110" t="s">
        <v>4368</v>
      </c>
      <c r="E105" s="111"/>
      <c r="F105" s="111"/>
      <c r="G105" s="111"/>
      <c r="H105" s="111"/>
      <c r="I105" s="111"/>
      <c r="J105" s="112">
        <f>J207</f>
        <v>0</v>
      </c>
      <c r="L105" s="109"/>
    </row>
    <row r="106" spans="2:12" s="1" customFormat="1" ht="21.75" customHeight="1" x14ac:dyDescent="0.2">
      <c r="B106" s="33"/>
      <c r="L106" s="33"/>
    </row>
    <row r="107" spans="2:12" s="1" customFormat="1" ht="6.95" customHeight="1" x14ac:dyDescent="0.2">
      <c r="B107" s="45"/>
      <c r="C107" s="46"/>
      <c r="D107" s="46"/>
      <c r="E107" s="46"/>
      <c r="F107" s="46"/>
      <c r="G107" s="46"/>
      <c r="H107" s="46"/>
      <c r="I107" s="46"/>
      <c r="J107" s="46"/>
      <c r="K107" s="46"/>
      <c r="L107" s="33"/>
    </row>
    <row r="111" spans="2:12" s="1" customFormat="1" ht="6.95" customHeight="1" x14ac:dyDescent="0.2">
      <c r="B111" s="47"/>
      <c r="C111" s="48"/>
      <c r="D111" s="48"/>
      <c r="E111" s="48"/>
      <c r="F111" s="48"/>
      <c r="G111" s="48"/>
      <c r="H111" s="48"/>
      <c r="I111" s="48"/>
      <c r="J111" s="48"/>
      <c r="K111" s="48"/>
      <c r="L111" s="33"/>
    </row>
    <row r="112" spans="2:12" s="1" customFormat="1" ht="24.95" customHeight="1" x14ac:dyDescent="0.2">
      <c r="B112" s="33"/>
      <c r="C112" s="21" t="s">
        <v>294</v>
      </c>
      <c r="L112" s="33"/>
    </row>
    <row r="113" spans="2:65" s="1" customFormat="1" ht="6.95" customHeight="1" x14ac:dyDescent="0.2">
      <c r="B113" s="33"/>
      <c r="L113" s="33"/>
    </row>
    <row r="114" spans="2:65" s="1" customFormat="1" ht="12" customHeight="1" x14ac:dyDescent="0.2">
      <c r="B114" s="33"/>
      <c r="C114" s="27" t="s">
        <v>16</v>
      </c>
      <c r="L114" s="33"/>
    </row>
    <row r="115" spans="2:65" s="1" customFormat="1" ht="16.5" customHeight="1" x14ac:dyDescent="0.2">
      <c r="B115" s="33"/>
      <c r="E115" s="254" t="str">
        <f>E7</f>
        <v>OBLASTNÍ NEMOCNICE JIČÍN PAVILON PSYCHIATRIE</v>
      </c>
      <c r="F115" s="255"/>
      <c r="G115" s="255"/>
      <c r="H115" s="255"/>
      <c r="L115" s="33"/>
    </row>
    <row r="116" spans="2:65" s="1" customFormat="1" ht="12" customHeight="1" x14ac:dyDescent="0.2">
      <c r="B116" s="33"/>
      <c r="C116" s="27" t="s">
        <v>276</v>
      </c>
      <c r="L116" s="33"/>
    </row>
    <row r="117" spans="2:65" s="1" customFormat="1" ht="16.5" customHeight="1" x14ac:dyDescent="0.2">
      <c r="B117" s="33"/>
      <c r="E117" s="220" t="str">
        <f>E9</f>
        <v>D.2-IO 09 - Plynové odběrné zařízení</v>
      </c>
      <c r="F117" s="253"/>
      <c r="G117" s="253"/>
      <c r="H117" s="253"/>
      <c r="L117" s="33"/>
    </row>
    <row r="118" spans="2:65" s="1" customFormat="1" ht="6.95" customHeight="1" x14ac:dyDescent="0.2">
      <c r="B118" s="33"/>
      <c r="L118" s="33"/>
    </row>
    <row r="119" spans="2:65" s="1" customFormat="1" ht="12" customHeight="1" x14ac:dyDescent="0.2">
      <c r="B119" s="33"/>
      <c r="C119" s="27" t="s">
        <v>22</v>
      </c>
      <c r="F119" s="25" t="str">
        <f>F12</f>
        <v xml:space="preserve"> </v>
      </c>
      <c r="I119" s="27" t="s">
        <v>24</v>
      </c>
      <c r="J119" s="53">
        <f>IF(J12="","",J12)</f>
        <v>45961</v>
      </c>
      <c r="L119" s="33"/>
    </row>
    <row r="120" spans="2:65" s="1" customFormat="1" ht="6.95" customHeight="1" x14ac:dyDescent="0.2">
      <c r="B120" s="33"/>
      <c r="L120" s="33"/>
    </row>
    <row r="121" spans="2:65" s="1" customFormat="1" ht="15.2" customHeight="1" x14ac:dyDescent="0.2">
      <c r="B121" s="33"/>
      <c r="C121" s="27" t="s">
        <v>29</v>
      </c>
      <c r="F121" s="25" t="str">
        <f>E15</f>
        <v>KRÁLOVÉHRADECKÝ KRAJ</v>
      </c>
      <c r="I121" s="27" t="s">
        <v>35</v>
      </c>
      <c r="J121" s="31" t="str">
        <f>E21</f>
        <v>KANIA a.s.</v>
      </c>
      <c r="L121" s="33"/>
    </row>
    <row r="122" spans="2:65" s="1" customFormat="1" ht="15.2" customHeight="1" x14ac:dyDescent="0.2">
      <c r="B122" s="33"/>
      <c r="C122" s="27" t="s">
        <v>33</v>
      </c>
      <c r="F122" s="25" t="str">
        <f>IF(E18="","",E18)</f>
        <v>Vyplň údaj</v>
      </c>
      <c r="I122" s="27" t="s">
        <v>38</v>
      </c>
      <c r="J122" s="31" t="str">
        <f>E24</f>
        <v xml:space="preserve"> </v>
      </c>
      <c r="L122" s="33"/>
    </row>
    <row r="123" spans="2:65" s="1" customFormat="1" ht="10.35" customHeight="1" x14ac:dyDescent="0.2">
      <c r="B123" s="33"/>
      <c r="L123" s="33"/>
    </row>
    <row r="124" spans="2:65" s="10" customFormat="1" ht="29.25" customHeight="1" x14ac:dyDescent="0.2">
      <c r="B124" s="117"/>
      <c r="C124" s="118" t="s">
        <v>295</v>
      </c>
      <c r="D124" s="119" t="s">
        <v>66</v>
      </c>
      <c r="E124" s="119" t="s">
        <v>62</v>
      </c>
      <c r="F124" s="119" t="s">
        <v>63</v>
      </c>
      <c r="G124" s="119" t="s">
        <v>296</v>
      </c>
      <c r="H124" s="119" t="s">
        <v>297</v>
      </c>
      <c r="I124" s="119" t="s">
        <v>298</v>
      </c>
      <c r="J124" s="119" t="s">
        <v>282</v>
      </c>
      <c r="K124" s="120" t="s">
        <v>299</v>
      </c>
      <c r="L124" s="117"/>
      <c r="M124" s="60" t="s">
        <v>1</v>
      </c>
      <c r="N124" s="61" t="s">
        <v>45</v>
      </c>
      <c r="O124" s="61" t="s">
        <v>300</v>
      </c>
      <c r="P124" s="61" t="s">
        <v>301</v>
      </c>
      <c r="Q124" s="61" t="s">
        <v>302</v>
      </c>
      <c r="R124" s="61" t="s">
        <v>303</v>
      </c>
      <c r="S124" s="61" t="s">
        <v>304</v>
      </c>
      <c r="T124" s="62" t="s">
        <v>305</v>
      </c>
    </row>
    <row r="125" spans="2:65" s="1" customFormat="1" ht="22.9" customHeight="1" x14ac:dyDescent="0.25">
      <c r="B125" s="33"/>
      <c r="C125" s="65" t="s">
        <v>306</v>
      </c>
      <c r="J125" s="121">
        <f>BK125</f>
        <v>0</v>
      </c>
      <c r="L125" s="33"/>
      <c r="M125" s="63"/>
      <c r="N125" s="54"/>
      <c r="O125" s="54"/>
      <c r="P125" s="122">
        <f>P126+P154+P163+P167+P179+P182+P187+P202+P207</f>
        <v>0</v>
      </c>
      <c r="Q125" s="54"/>
      <c r="R125" s="122">
        <f>R126+R154+R163+R167+R179+R182+R187+R202+R207</f>
        <v>0</v>
      </c>
      <c r="S125" s="54"/>
      <c r="T125" s="123">
        <f>T126+T154+T163+T167+T179+T182+T187+T202+T207</f>
        <v>0</v>
      </c>
      <c r="AT125" s="17" t="s">
        <v>80</v>
      </c>
      <c r="AU125" s="17" t="s">
        <v>284</v>
      </c>
      <c r="BK125" s="124">
        <f>BK126+BK154+BK163+BK167+BK179+BK182+BK187+BK202+BK207</f>
        <v>0</v>
      </c>
    </row>
    <row r="126" spans="2:65" s="11" customFormat="1" ht="25.9" customHeight="1" x14ac:dyDescent="0.2">
      <c r="B126" s="125"/>
      <c r="D126" s="126" t="s">
        <v>80</v>
      </c>
      <c r="E126" s="127" t="s">
        <v>88</v>
      </c>
      <c r="F126" s="127" t="s">
        <v>310</v>
      </c>
      <c r="I126" s="128"/>
      <c r="J126" s="129">
        <f>BK126</f>
        <v>0</v>
      </c>
      <c r="L126" s="125"/>
      <c r="M126" s="130"/>
      <c r="P126" s="131">
        <f>SUM(P127:P153)</f>
        <v>0</v>
      </c>
      <c r="R126" s="131">
        <f>SUM(R127:R153)</f>
        <v>0</v>
      </c>
      <c r="T126" s="132">
        <f>SUM(T127:T153)</f>
        <v>0</v>
      </c>
      <c r="AR126" s="126" t="s">
        <v>88</v>
      </c>
      <c r="AT126" s="133" t="s">
        <v>80</v>
      </c>
      <c r="AU126" s="133" t="s">
        <v>81</v>
      </c>
      <c r="AY126" s="126" t="s">
        <v>309</v>
      </c>
      <c r="BK126" s="134">
        <f>SUM(BK127:BK153)</f>
        <v>0</v>
      </c>
    </row>
    <row r="127" spans="2:65" s="1" customFormat="1" ht="16.5" customHeight="1" x14ac:dyDescent="0.2">
      <c r="B127" s="137"/>
      <c r="C127" s="138" t="s">
        <v>88</v>
      </c>
      <c r="D127" s="138" t="s">
        <v>311</v>
      </c>
      <c r="E127" s="139" t="s">
        <v>10802</v>
      </c>
      <c r="F127" s="140" t="s">
        <v>10803</v>
      </c>
      <c r="G127" s="141" t="s">
        <v>419</v>
      </c>
      <c r="H127" s="142">
        <v>8.4</v>
      </c>
      <c r="I127" s="143"/>
      <c r="J127" s="144">
        <f>ROUND(I127*H127,2)</f>
        <v>0</v>
      </c>
      <c r="K127" s="140" t="s">
        <v>4371</v>
      </c>
      <c r="L127" s="33"/>
      <c r="M127" s="145" t="s">
        <v>1</v>
      </c>
      <c r="N127" s="146" t="s">
        <v>46</v>
      </c>
      <c r="P127" s="147">
        <f>O127*H127</f>
        <v>0</v>
      </c>
      <c r="Q127" s="147">
        <v>0</v>
      </c>
      <c r="R127" s="147">
        <f>Q127*H127</f>
        <v>0</v>
      </c>
      <c r="S127" s="147">
        <v>0</v>
      </c>
      <c r="T127" s="148">
        <f>S127*H127</f>
        <v>0</v>
      </c>
      <c r="AR127" s="149" t="s">
        <v>120</v>
      </c>
      <c r="AT127" s="149" t="s">
        <v>311</v>
      </c>
      <c r="AU127" s="149" t="s">
        <v>88</v>
      </c>
      <c r="AY127" s="17" t="s">
        <v>309</v>
      </c>
      <c r="BE127" s="150">
        <f>IF(N127="základní",J127,0)</f>
        <v>0</v>
      </c>
      <c r="BF127" s="150">
        <f>IF(N127="snížená",J127,0)</f>
        <v>0</v>
      </c>
      <c r="BG127" s="150">
        <f>IF(N127="zákl. přenesená",J127,0)</f>
        <v>0</v>
      </c>
      <c r="BH127" s="150">
        <f>IF(N127="sníž. přenesená",J127,0)</f>
        <v>0</v>
      </c>
      <c r="BI127" s="150">
        <f>IF(N127="nulová",J127,0)</f>
        <v>0</v>
      </c>
      <c r="BJ127" s="17" t="s">
        <v>88</v>
      </c>
      <c r="BK127" s="150">
        <f>ROUND(I127*H127,2)</f>
        <v>0</v>
      </c>
      <c r="BL127" s="17" t="s">
        <v>120</v>
      </c>
      <c r="BM127" s="149" t="s">
        <v>90</v>
      </c>
    </row>
    <row r="128" spans="2:65" s="1" customFormat="1" ht="39" x14ac:dyDescent="0.2">
      <c r="B128" s="33"/>
      <c r="D128" s="155" t="s">
        <v>318</v>
      </c>
      <c r="F128" s="156" t="s">
        <v>10804</v>
      </c>
      <c r="I128" s="153"/>
      <c r="L128" s="33"/>
      <c r="M128" s="154"/>
      <c r="T128" s="57"/>
      <c r="AT128" s="17" t="s">
        <v>318</v>
      </c>
      <c r="AU128" s="17" t="s">
        <v>88</v>
      </c>
    </row>
    <row r="129" spans="2:65" s="1" customFormat="1" ht="16.5" customHeight="1" x14ac:dyDescent="0.2">
      <c r="B129" s="137"/>
      <c r="C129" s="138" t="s">
        <v>90</v>
      </c>
      <c r="D129" s="138" t="s">
        <v>311</v>
      </c>
      <c r="E129" s="139" t="s">
        <v>4373</v>
      </c>
      <c r="F129" s="140" t="s">
        <v>4374</v>
      </c>
      <c r="G129" s="141" t="s">
        <v>419</v>
      </c>
      <c r="H129" s="142">
        <v>4.2</v>
      </c>
      <c r="I129" s="143"/>
      <c r="J129" s="144">
        <f>ROUND(I129*H129,2)</f>
        <v>0</v>
      </c>
      <c r="K129" s="140" t="s">
        <v>4371</v>
      </c>
      <c r="L129" s="33"/>
      <c r="M129" s="145" t="s">
        <v>1</v>
      </c>
      <c r="N129" s="146" t="s">
        <v>46</v>
      </c>
      <c r="P129" s="147">
        <f>O129*H129</f>
        <v>0</v>
      </c>
      <c r="Q129" s="147">
        <v>0</v>
      </c>
      <c r="R129" s="147">
        <f>Q129*H129</f>
        <v>0</v>
      </c>
      <c r="S129" s="147">
        <v>0</v>
      </c>
      <c r="T129" s="148">
        <f>S129*H129</f>
        <v>0</v>
      </c>
      <c r="AR129" s="149" t="s">
        <v>120</v>
      </c>
      <c r="AT129" s="149" t="s">
        <v>311</v>
      </c>
      <c r="AU129" s="149" t="s">
        <v>88</v>
      </c>
      <c r="AY129" s="17" t="s">
        <v>309</v>
      </c>
      <c r="BE129" s="150">
        <f>IF(N129="základní",J129,0)</f>
        <v>0</v>
      </c>
      <c r="BF129" s="150">
        <f>IF(N129="snížená",J129,0)</f>
        <v>0</v>
      </c>
      <c r="BG129" s="150">
        <f>IF(N129="zákl. přenesená",J129,0)</f>
        <v>0</v>
      </c>
      <c r="BH129" s="150">
        <f>IF(N129="sníž. přenesená",J129,0)</f>
        <v>0</v>
      </c>
      <c r="BI129" s="150">
        <f>IF(N129="nulová",J129,0)</f>
        <v>0</v>
      </c>
      <c r="BJ129" s="17" t="s">
        <v>88</v>
      </c>
      <c r="BK129" s="150">
        <f>ROUND(I129*H129,2)</f>
        <v>0</v>
      </c>
      <c r="BL129" s="17" t="s">
        <v>120</v>
      </c>
      <c r="BM129" s="149" t="s">
        <v>120</v>
      </c>
    </row>
    <row r="130" spans="2:65" s="1" customFormat="1" ht="39" x14ac:dyDescent="0.2">
      <c r="B130" s="33"/>
      <c r="D130" s="155" t="s">
        <v>318</v>
      </c>
      <c r="F130" s="156" t="s">
        <v>10805</v>
      </c>
      <c r="I130" s="153"/>
      <c r="L130" s="33"/>
      <c r="M130" s="154"/>
      <c r="T130" s="57"/>
      <c r="AT130" s="17" t="s">
        <v>318</v>
      </c>
      <c r="AU130" s="17" t="s">
        <v>88</v>
      </c>
    </row>
    <row r="131" spans="2:65" s="1" customFormat="1" ht="16.5" customHeight="1" x14ac:dyDescent="0.2">
      <c r="B131" s="137"/>
      <c r="C131" s="138" t="s">
        <v>101</v>
      </c>
      <c r="D131" s="138" t="s">
        <v>311</v>
      </c>
      <c r="E131" s="139" t="s">
        <v>4376</v>
      </c>
      <c r="F131" s="140" t="s">
        <v>4377</v>
      </c>
      <c r="G131" s="141" t="s">
        <v>360</v>
      </c>
      <c r="H131" s="142">
        <v>21</v>
      </c>
      <c r="I131" s="143"/>
      <c r="J131" s="144">
        <f>ROUND(I131*H131,2)</f>
        <v>0</v>
      </c>
      <c r="K131" s="140" t="s">
        <v>4371</v>
      </c>
      <c r="L131" s="33"/>
      <c r="M131" s="145" t="s">
        <v>1</v>
      </c>
      <c r="N131" s="146" t="s">
        <v>46</v>
      </c>
      <c r="P131" s="147">
        <f>O131*H131</f>
        <v>0</v>
      </c>
      <c r="Q131" s="147">
        <v>0</v>
      </c>
      <c r="R131" s="147">
        <f>Q131*H131</f>
        <v>0</v>
      </c>
      <c r="S131" s="147">
        <v>0</v>
      </c>
      <c r="T131" s="148">
        <f>S131*H131</f>
        <v>0</v>
      </c>
      <c r="AR131" s="149" t="s">
        <v>120</v>
      </c>
      <c r="AT131" s="149" t="s">
        <v>311</v>
      </c>
      <c r="AU131" s="149" t="s">
        <v>88</v>
      </c>
      <c r="AY131" s="17" t="s">
        <v>309</v>
      </c>
      <c r="BE131" s="150">
        <f>IF(N131="základní",J131,0)</f>
        <v>0</v>
      </c>
      <c r="BF131" s="150">
        <f>IF(N131="snížená",J131,0)</f>
        <v>0</v>
      </c>
      <c r="BG131" s="150">
        <f>IF(N131="zákl. přenesená",J131,0)</f>
        <v>0</v>
      </c>
      <c r="BH131" s="150">
        <f>IF(N131="sníž. přenesená",J131,0)</f>
        <v>0</v>
      </c>
      <c r="BI131" s="150">
        <f>IF(N131="nulová",J131,0)</f>
        <v>0</v>
      </c>
      <c r="BJ131" s="17" t="s">
        <v>88</v>
      </c>
      <c r="BK131" s="150">
        <f>ROUND(I131*H131,2)</f>
        <v>0</v>
      </c>
      <c r="BL131" s="17" t="s">
        <v>120</v>
      </c>
      <c r="BM131" s="149" t="s">
        <v>325</v>
      </c>
    </row>
    <row r="132" spans="2:65" s="1" customFormat="1" ht="19.5" x14ac:dyDescent="0.2">
      <c r="B132" s="33"/>
      <c r="D132" s="155" t="s">
        <v>318</v>
      </c>
      <c r="F132" s="156" t="s">
        <v>10806</v>
      </c>
      <c r="I132" s="153"/>
      <c r="L132" s="33"/>
      <c r="M132" s="154"/>
      <c r="T132" s="57"/>
      <c r="AT132" s="17" t="s">
        <v>318</v>
      </c>
      <c r="AU132" s="17" t="s">
        <v>88</v>
      </c>
    </row>
    <row r="133" spans="2:65" s="1" customFormat="1" ht="16.5" customHeight="1" x14ac:dyDescent="0.2">
      <c r="B133" s="137"/>
      <c r="C133" s="138" t="s">
        <v>120</v>
      </c>
      <c r="D133" s="138" t="s">
        <v>311</v>
      </c>
      <c r="E133" s="139" t="s">
        <v>4379</v>
      </c>
      <c r="F133" s="140" t="s">
        <v>4380</v>
      </c>
      <c r="G133" s="141" t="s">
        <v>360</v>
      </c>
      <c r="H133" s="142">
        <v>21</v>
      </c>
      <c r="I133" s="143"/>
      <c r="J133" s="144">
        <f>ROUND(I133*H133,2)</f>
        <v>0</v>
      </c>
      <c r="K133" s="140" t="s">
        <v>4371</v>
      </c>
      <c r="L133" s="33"/>
      <c r="M133" s="145" t="s">
        <v>1</v>
      </c>
      <c r="N133" s="146" t="s">
        <v>46</v>
      </c>
      <c r="P133" s="147">
        <f>O133*H133</f>
        <v>0</v>
      </c>
      <c r="Q133" s="147">
        <v>0</v>
      </c>
      <c r="R133" s="147">
        <f>Q133*H133</f>
        <v>0</v>
      </c>
      <c r="S133" s="147">
        <v>0</v>
      </c>
      <c r="T133" s="148">
        <f>S133*H133</f>
        <v>0</v>
      </c>
      <c r="AR133" s="149" t="s">
        <v>120</v>
      </c>
      <c r="AT133" s="149" t="s">
        <v>311</v>
      </c>
      <c r="AU133" s="149" t="s">
        <v>88</v>
      </c>
      <c r="AY133" s="17" t="s">
        <v>309</v>
      </c>
      <c r="BE133" s="150">
        <f>IF(N133="základní",J133,0)</f>
        <v>0</v>
      </c>
      <c r="BF133" s="150">
        <f>IF(N133="snížená",J133,0)</f>
        <v>0</v>
      </c>
      <c r="BG133" s="150">
        <f>IF(N133="zákl. přenesená",J133,0)</f>
        <v>0</v>
      </c>
      <c r="BH133" s="150">
        <f>IF(N133="sníž. přenesená",J133,0)</f>
        <v>0</v>
      </c>
      <c r="BI133" s="150">
        <f>IF(N133="nulová",J133,0)</f>
        <v>0</v>
      </c>
      <c r="BJ133" s="17" t="s">
        <v>88</v>
      </c>
      <c r="BK133" s="150">
        <f>ROUND(I133*H133,2)</f>
        <v>0</v>
      </c>
      <c r="BL133" s="17" t="s">
        <v>120</v>
      </c>
      <c r="BM133" s="149" t="s">
        <v>329</v>
      </c>
    </row>
    <row r="134" spans="2:65" s="1" customFormat="1" ht="19.5" x14ac:dyDescent="0.2">
      <c r="B134" s="33"/>
      <c r="D134" s="155" t="s">
        <v>318</v>
      </c>
      <c r="F134" s="156" t="s">
        <v>4381</v>
      </c>
      <c r="I134" s="153"/>
      <c r="L134" s="33"/>
      <c r="M134" s="154"/>
      <c r="T134" s="57"/>
      <c r="AT134" s="17" t="s">
        <v>318</v>
      </c>
      <c r="AU134" s="17" t="s">
        <v>88</v>
      </c>
    </row>
    <row r="135" spans="2:65" s="1" customFormat="1" ht="16.5" customHeight="1" x14ac:dyDescent="0.2">
      <c r="B135" s="137"/>
      <c r="C135" s="138" t="s">
        <v>331</v>
      </c>
      <c r="D135" s="138" t="s">
        <v>311</v>
      </c>
      <c r="E135" s="139" t="s">
        <v>4382</v>
      </c>
      <c r="F135" s="140" t="s">
        <v>4383</v>
      </c>
      <c r="G135" s="141" t="s">
        <v>419</v>
      </c>
      <c r="H135" s="142">
        <v>8.4</v>
      </c>
      <c r="I135" s="143"/>
      <c r="J135" s="144">
        <f>ROUND(I135*H135,2)</f>
        <v>0</v>
      </c>
      <c r="K135" s="140" t="s">
        <v>4371</v>
      </c>
      <c r="L135" s="33"/>
      <c r="M135" s="145" t="s">
        <v>1</v>
      </c>
      <c r="N135" s="146" t="s">
        <v>46</v>
      </c>
      <c r="P135" s="147">
        <f>O135*H135</f>
        <v>0</v>
      </c>
      <c r="Q135" s="147">
        <v>0</v>
      </c>
      <c r="R135" s="147">
        <f>Q135*H135</f>
        <v>0</v>
      </c>
      <c r="S135" s="147">
        <v>0</v>
      </c>
      <c r="T135" s="148">
        <f>S135*H135</f>
        <v>0</v>
      </c>
      <c r="AR135" s="149" t="s">
        <v>120</v>
      </c>
      <c r="AT135" s="149" t="s">
        <v>311</v>
      </c>
      <c r="AU135" s="149" t="s">
        <v>88</v>
      </c>
      <c r="AY135" s="17" t="s">
        <v>309</v>
      </c>
      <c r="BE135" s="150">
        <f>IF(N135="základní",J135,0)</f>
        <v>0</v>
      </c>
      <c r="BF135" s="150">
        <f>IF(N135="snížená",J135,0)</f>
        <v>0</v>
      </c>
      <c r="BG135" s="150">
        <f>IF(N135="zákl. přenesená",J135,0)</f>
        <v>0</v>
      </c>
      <c r="BH135" s="150">
        <f>IF(N135="sníž. přenesená",J135,0)</f>
        <v>0</v>
      </c>
      <c r="BI135" s="150">
        <f>IF(N135="nulová",J135,0)</f>
        <v>0</v>
      </c>
      <c r="BJ135" s="17" t="s">
        <v>88</v>
      </c>
      <c r="BK135" s="150">
        <f>ROUND(I135*H135,2)</f>
        <v>0</v>
      </c>
      <c r="BL135" s="17" t="s">
        <v>120</v>
      </c>
      <c r="BM135" s="149" t="s">
        <v>334</v>
      </c>
    </row>
    <row r="136" spans="2:65" s="1" customFormat="1" ht="19.5" x14ac:dyDescent="0.2">
      <c r="B136" s="33"/>
      <c r="D136" s="155" t="s">
        <v>318</v>
      </c>
      <c r="F136" s="156" t="s">
        <v>10807</v>
      </c>
      <c r="I136" s="153"/>
      <c r="L136" s="33"/>
      <c r="M136" s="154"/>
      <c r="T136" s="57"/>
      <c r="AT136" s="17" t="s">
        <v>318</v>
      </c>
      <c r="AU136" s="17" t="s">
        <v>88</v>
      </c>
    </row>
    <row r="137" spans="2:65" s="1" customFormat="1" ht="16.5" customHeight="1" x14ac:dyDescent="0.2">
      <c r="B137" s="137"/>
      <c r="C137" s="138" t="s">
        <v>325</v>
      </c>
      <c r="D137" s="138" t="s">
        <v>311</v>
      </c>
      <c r="E137" s="139" t="s">
        <v>4385</v>
      </c>
      <c r="F137" s="140" t="s">
        <v>4386</v>
      </c>
      <c r="G137" s="141" t="s">
        <v>419</v>
      </c>
      <c r="H137" s="142">
        <v>8.4</v>
      </c>
      <c r="I137" s="143"/>
      <c r="J137" s="144">
        <f>ROUND(I137*H137,2)</f>
        <v>0</v>
      </c>
      <c r="K137" s="140" t="s">
        <v>4371</v>
      </c>
      <c r="L137" s="33"/>
      <c r="M137" s="145" t="s">
        <v>1</v>
      </c>
      <c r="N137" s="146" t="s">
        <v>46</v>
      </c>
      <c r="P137" s="147">
        <f>O137*H137</f>
        <v>0</v>
      </c>
      <c r="Q137" s="147">
        <v>0</v>
      </c>
      <c r="R137" s="147">
        <f>Q137*H137</f>
        <v>0</v>
      </c>
      <c r="S137" s="147">
        <v>0</v>
      </c>
      <c r="T137" s="148">
        <f>S137*H137</f>
        <v>0</v>
      </c>
      <c r="AR137" s="149" t="s">
        <v>120</v>
      </c>
      <c r="AT137" s="149" t="s">
        <v>311</v>
      </c>
      <c r="AU137" s="149" t="s">
        <v>88</v>
      </c>
      <c r="AY137" s="17" t="s">
        <v>309</v>
      </c>
      <c r="BE137" s="150">
        <f>IF(N137="základní",J137,0)</f>
        <v>0</v>
      </c>
      <c r="BF137" s="150">
        <f>IF(N137="snížená",J137,0)</f>
        <v>0</v>
      </c>
      <c r="BG137" s="150">
        <f>IF(N137="zákl. přenesená",J137,0)</f>
        <v>0</v>
      </c>
      <c r="BH137" s="150">
        <f>IF(N137="sníž. přenesená",J137,0)</f>
        <v>0</v>
      </c>
      <c r="BI137" s="150">
        <f>IF(N137="nulová",J137,0)</f>
        <v>0</v>
      </c>
      <c r="BJ137" s="17" t="s">
        <v>88</v>
      </c>
      <c r="BK137" s="150">
        <f>ROUND(I137*H137,2)</f>
        <v>0</v>
      </c>
      <c r="BL137" s="17" t="s">
        <v>120</v>
      </c>
      <c r="BM137" s="149" t="s">
        <v>8</v>
      </c>
    </row>
    <row r="138" spans="2:65" s="1" customFormat="1" ht="29.25" x14ac:dyDescent="0.2">
      <c r="B138" s="33"/>
      <c r="D138" s="155" t="s">
        <v>318</v>
      </c>
      <c r="F138" s="156" t="s">
        <v>10808</v>
      </c>
      <c r="I138" s="153"/>
      <c r="L138" s="33"/>
      <c r="M138" s="154"/>
      <c r="T138" s="57"/>
      <c r="AT138" s="17" t="s">
        <v>318</v>
      </c>
      <c r="AU138" s="17" t="s">
        <v>88</v>
      </c>
    </row>
    <row r="139" spans="2:65" s="1" customFormat="1" ht="24.2" customHeight="1" x14ac:dyDescent="0.2">
      <c r="B139" s="137"/>
      <c r="C139" s="138" t="s">
        <v>339</v>
      </c>
      <c r="D139" s="138" t="s">
        <v>311</v>
      </c>
      <c r="E139" s="139" t="s">
        <v>4388</v>
      </c>
      <c r="F139" s="140" t="s">
        <v>4389</v>
      </c>
      <c r="G139" s="141" t="s">
        <v>419</v>
      </c>
      <c r="H139" s="142">
        <v>0.56000000000000005</v>
      </c>
      <c r="I139" s="143"/>
      <c r="J139" s="144">
        <f>ROUND(I139*H139,2)</f>
        <v>0</v>
      </c>
      <c r="K139" s="140" t="s">
        <v>4371</v>
      </c>
      <c r="L139" s="33"/>
      <c r="M139" s="145" t="s">
        <v>1</v>
      </c>
      <c r="N139" s="146" t="s">
        <v>46</v>
      </c>
      <c r="P139" s="147">
        <f>O139*H139</f>
        <v>0</v>
      </c>
      <c r="Q139" s="147">
        <v>0</v>
      </c>
      <c r="R139" s="147">
        <f>Q139*H139</f>
        <v>0</v>
      </c>
      <c r="S139" s="147">
        <v>0</v>
      </c>
      <c r="T139" s="148">
        <f>S139*H139</f>
        <v>0</v>
      </c>
      <c r="AR139" s="149" t="s">
        <v>120</v>
      </c>
      <c r="AT139" s="149" t="s">
        <v>311</v>
      </c>
      <c r="AU139" s="149" t="s">
        <v>88</v>
      </c>
      <c r="AY139" s="17" t="s">
        <v>309</v>
      </c>
      <c r="BE139" s="150">
        <f>IF(N139="základní",J139,0)</f>
        <v>0</v>
      </c>
      <c r="BF139" s="150">
        <f>IF(N139="snížená",J139,0)</f>
        <v>0</v>
      </c>
      <c r="BG139" s="150">
        <f>IF(N139="zákl. přenesená",J139,0)</f>
        <v>0</v>
      </c>
      <c r="BH139" s="150">
        <f>IF(N139="sníž. přenesená",J139,0)</f>
        <v>0</v>
      </c>
      <c r="BI139" s="150">
        <f>IF(N139="nulová",J139,0)</f>
        <v>0</v>
      </c>
      <c r="BJ139" s="17" t="s">
        <v>88</v>
      </c>
      <c r="BK139" s="150">
        <f>ROUND(I139*H139,2)</f>
        <v>0</v>
      </c>
      <c r="BL139" s="17" t="s">
        <v>120</v>
      </c>
      <c r="BM139" s="149" t="s">
        <v>342</v>
      </c>
    </row>
    <row r="140" spans="2:65" s="1" customFormat="1" ht="19.5" x14ac:dyDescent="0.2">
      <c r="B140" s="33"/>
      <c r="D140" s="155" t="s">
        <v>318</v>
      </c>
      <c r="F140" s="156" t="s">
        <v>10809</v>
      </c>
      <c r="I140" s="153"/>
      <c r="L140" s="33"/>
      <c r="M140" s="154"/>
      <c r="T140" s="57"/>
      <c r="AT140" s="17" t="s">
        <v>318</v>
      </c>
      <c r="AU140" s="17" t="s">
        <v>88</v>
      </c>
    </row>
    <row r="141" spans="2:65" s="1" customFormat="1" ht="24.2" customHeight="1" x14ac:dyDescent="0.2">
      <c r="B141" s="137"/>
      <c r="C141" s="138" t="s">
        <v>329</v>
      </c>
      <c r="D141" s="138" t="s">
        <v>311</v>
      </c>
      <c r="E141" s="139" t="s">
        <v>4391</v>
      </c>
      <c r="F141" s="140" t="s">
        <v>4392</v>
      </c>
      <c r="G141" s="141" t="s">
        <v>419</v>
      </c>
      <c r="H141" s="142">
        <v>1.96</v>
      </c>
      <c r="I141" s="143"/>
      <c r="J141" s="144">
        <f>ROUND(I141*H141,2)</f>
        <v>0</v>
      </c>
      <c r="K141" s="140" t="s">
        <v>4371</v>
      </c>
      <c r="L141" s="33"/>
      <c r="M141" s="145" t="s">
        <v>1</v>
      </c>
      <c r="N141" s="146" t="s">
        <v>46</v>
      </c>
      <c r="P141" s="147">
        <f>O141*H141</f>
        <v>0</v>
      </c>
      <c r="Q141" s="147">
        <v>0</v>
      </c>
      <c r="R141" s="147">
        <f>Q141*H141</f>
        <v>0</v>
      </c>
      <c r="S141" s="147">
        <v>0</v>
      </c>
      <c r="T141" s="148">
        <f>S141*H141</f>
        <v>0</v>
      </c>
      <c r="AR141" s="149" t="s">
        <v>120</v>
      </c>
      <c r="AT141" s="149" t="s">
        <v>311</v>
      </c>
      <c r="AU141" s="149" t="s">
        <v>88</v>
      </c>
      <c r="AY141" s="17" t="s">
        <v>309</v>
      </c>
      <c r="BE141" s="150">
        <f>IF(N141="základní",J141,0)</f>
        <v>0</v>
      </c>
      <c r="BF141" s="150">
        <f>IF(N141="snížená",J141,0)</f>
        <v>0</v>
      </c>
      <c r="BG141" s="150">
        <f>IF(N141="zákl. přenesená",J141,0)</f>
        <v>0</v>
      </c>
      <c r="BH141" s="150">
        <f>IF(N141="sníž. přenesená",J141,0)</f>
        <v>0</v>
      </c>
      <c r="BI141" s="150">
        <f>IF(N141="nulová",J141,0)</f>
        <v>0</v>
      </c>
      <c r="BJ141" s="17" t="s">
        <v>88</v>
      </c>
      <c r="BK141" s="150">
        <f>ROUND(I141*H141,2)</f>
        <v>0</v>
      </c>
      <c r="BL141" s="17" t="s">
        <v>120</v>
      </c>
      <c r="BM141" s="149" t="s">
        <v>346</v>
      </c>
    </row>
    <row r="142" spans="2:65" s="1" customFormat="1" ht="29.25" x14ac:dyDescent="0.2">
      <c r="B142" s="33"/>
      <c r="D142" s="155" t="s">
        <v>318</v>
      </c>
      <c r="F142" s="156" t="s">
        <v>10810</v>
      </c>
      <c r="I142" s="153"/>
      <c r="L142" s="33"/>
      <c r="M142" s="154"/>
      <c r="T142" s="57"/>
      <c r="AT142" s="17" t="s">
        <v>318</v>
      </c>
      <c r="AU142" s="17" t="s">
        <v>88</v>
      </c>
    </row>
    <row r="143" spans="2:65" s="1" customFormat="1" ht="16.5" customHeight="1" x14ac:dyDescent="0.2">
      <c r="B143" s="137"/>
      <c r="C143" s="138" t="s">
        <v>348</v>
      </c>
      <c r="D143" s="138" t="s">
        <v>311</v>
      </c>
      <c r="E143" s="139" t="s">
        <v>4394</v>
      </c>
      <c r="F143" s="140" t="s">
        <v>4395</v>
      </c>
      <c r="G143" s="141" t="s">
        <v>419</v>
      </c>
      <c r="H143" s="142">
        <v>5.88</v>
      </c>
      <c r="I143" s="143"/>
      <c r="J143" s="144">
        <f>ROUND(I143*H143,2)</f>
        <v>0</v>
      </c>
      <c r="K143" s="140" t="s">
        <v>4371</v>
      </c>
      <c r="L143" s="33"/>
      <c r="M143" s="145" t="s">
        <v>1</v>
      </c>
      <c r="N143" s="146" t="s">
        <v>46</v>
      </c>
      <c r="P143" s="147">
        <f>O143*H143</f>
        <v>0</v>
      </c>
      <c r="Q143" s="147">
        <v>0</v>
      </c>
      <c r="R143" s="147">
        <f>Q143*H143</f>
        <v>0</v>
      </c>
      <c r="S143" s="147">
        <v>0</v>
      </c>
      <c r="T143" s="148">
        <f>S143*H143</f>
        <v>0</v>
      </c>
      <c r="AR143" s="149" t="s">
        <v>120</v>
      </c>
      <c r="AT143" s="149" t="s">
        <v>311</v>
      </c>
      <c r="AU143" s="149" t="s">
        <v>88</v>
      </c>
      <c r="AY143" s="17" t="s">
        <v>309</v>
      </c>
      <c r="BE143" s="150">
        <f>IF(N143="základní",J143,0)</f>
        <v>0</v>
      </c>
      <c r="BF143" s="150">
        <f>IF(N143="snížená",J143,0)</f>
        <v>0</v>
      </c>
      <c r="BG143" s="150">
        <f>IF(N143="zákl. přenesená",J143,0)</f>
        <v>0</v>
      </c>
      <c r="BH143" s="150">
        <f>IF(N143="sníž. přenesená",J143,0)</f>
        <v>0</v>
      </c>
      <c r="BI143" s="150">
        <f>IF(N143="nulová",J143,0)</f>
        <v>0</v>
      </c>
      <c r="BJ143" s="17" t="s">
        <v>88</v>
      </c>
      <c r="BK143" s="150">
        <f>ROUND(I143*H143,2)</f>
        <v>0</v>
      </c>
      <c r="BL143" s="17" t="s">
        <v>120</v>
      </c>
      <c r="BM143" s="149" t="s">
        <v>351</v>
      </c>
    </row>
    <row r="144" spans="2:65" s="1" customFormat="1" ht="29.25" x14ac:dyDescent="0.2">
      <c r="B144" s="33"/>
      <c r="D144" s="155" t="s">
        <v>318</v>
      </c>
      <c r="F144" s="156" t="s">
        <v>10811</v>
      </c>
      <c r="I144" s="153"/>
      <c r="L144" s="33"/>
      <c r="M144" s="154"/>
      <c r="T144" s="57"/>
      <c r="AT144" s="17" t="s">
        <v>318</v>
      </c>
      <c r="AU144" s="17" t="s">
        <v>88</v>
      </c>
    </row>
    <row r="145" spans="2:65" s="1" customFormat="1" ht="21.75" customHeight="1" x14ac:dyDescent="0.2">
      <c r="B145" s="137"/>
      <c r="C145" s="138" t="s">
        <v>334</v>
      </c>
      <c r="D145" s="138" t="s">
        <v>311</v>
      </c>
      <c r="E145" s="139" t="s">
        <v>10812</v>
      </c>
      <c r="F145" s="140" t="s">
        <v>10813</v>
      </c>
      <c r="G145" s="141" t="s">
        <v>419</v>
      </c>
      <c r="H145" s="142">
        <v>2.52</v>
      </c>
      <c r="I145" s="143"/>
      <c r="J145" s="144">
        <f>ROUND(I145*H145,2)</f>
        <v>0</v>
      </c>
      <c r="K145" s="140" t="s">
        <v>4371</v>
      </c>
      <c r="L145" s="33"/>
      <c r="M145" s="145" t="s">
        <v>1</v>
      </c>
      <c r="N145" s="146" t="s">
        <v>46</v>
      </c>
      <c r="P145" s="147">
        <f>O145*H145</f>
        <v>0</v>
      </c>
      <c r="Q145" s="147">
        <v>0</v>
      </c>
      <c r="R145" s="147">
        <f>Q145*H145</f>
        <v>0</v>
      </c>
      <c r="S145" s="147">
        <v>0</v>
      </c>
      <c r="T145" s="148">
        <f>S145*H145</f>
        <v>0</v>
      </c>
      <c r="AR145" s="149" t="s">
        <v>120</v>
      </c>
      <c r="AT145" s="149" t="s">
        <v>311</v>
      </c>
      <c r="AU145" s="149" t="s">
        <v>88</v>
      </c>
      <c r="AY145" s="17" t="s">
        <v>309</v>
      </c>
      <c r="BE145" s="150">
        <f>IF(N145="základní",J145,0)</f>
        <v>0</v>
      </c>
      <c r="BF145" s="150">
        <f>IF(N145="snížená",J145,0)</f>
        <v>0</v>
      </c>
      <c r="BG145" s="150">
        <f>IF(N145="zákl. přenesená",J145,0)</f>
        <v>0</v>
      </c>
      <c r="BH145" s="150">
        <f>IF(N145="sníž. přenesená",J145,0)</f>
        <v>0</v>
      </c>
      <c r="BI145" s="150">
        <f>IF(N145="nulová",J145,0)</f>
        <v>0</v>
      </c>
      <c r="BJ145" s="17" t="s">
        <v>88</v>
      </c>
      <c r="BK145" s="150">
        <f>ROUND(I145*H145,2)</f>
        <v>0</v>
      </c>
      <c r="BL145" s="17" t="s">
        <v>120</v>
      </c>
      <c r="BM145" s="149" t="s">
        <v>355</v>
      </c>
    </row>
    <row r="146" spans="2:65" s="1" customFormat="1" ht="19.5" x14ac:dyDescent="0.2">
      <c r="B146" s="33"/>
      <c r="D146" s="155" t="s">
        <v>318</v>
      </c>
      <c r="F146" s="156" t="s">
        <v>10814</v>
      </c>
      <c r="I146" s="153"/>
      <c r="L146" s="33"/>
      <c r="M146" s="154"/>
      <c r="T146" s="57"/>
      <c r="AT146" s="17" t="s">
        <v>318</v>
      </c>
      <c r="AU146" s="17" t="s">
        <v>88</v>
      </c>
    </row>
    <row r="147" spans="2:65" s="1" customFormat="1" ht="16.5" customHeight="1" x14ac:dyDescent="0.2">
      <c r="B147" s="137"/>
      <c r="C147" s="138" t="s">
        <v>357</v>
      </c>
      <c r="D147" s="138" t="s">
        <v>311</v>
      </c>
      <c r="E147" s="139" t="s">
        <v>4400</v>
      </c>
      <c r="F147" s="140" t="s">
        <v>4401</v>
      </c>
      <c r="G147" s="141" t="s">
        <v>419</v>
      </c>
      <c r="H147" s="142">
        <v>2.52</v>
      </c>
      <c r="I147" s="143"/>
      <c r="J147" s="144">
        <f>ROUND(I147*H147,2)</f>
        <v>0</v>
      </c>
      <c r="K147" s="140" t="s">
        <v>4371</v>
      </c>
      <c r="L147" s="33"/>
      <c r="M147" s="145" t="s">
        <v>1</v>
      </c>
      <c r="N147" s="146" t="s">
        <v>46</v>
      </c>
      <c r="P147" s="147">
        <f>O147*H147</f>
        <v>0</v>
      </c>
      <c r="Q147" s="147">
        <v>0</v>
      </c>
      <c r="R147" s="147">
        <f>Q147*H147</f>
        <v>0</v>
      </c>
      <c r="S147" s="147">
        <v>0</v>
      </c>
      <c r="T147" s="148">
        <f>S147*H147</f>
        <v>0</v>
      </c>
      <c r="AR147" s="149" t="s">
        <v>120</v>
      </c>
      <c r="AT147" s="149" t="s">
        <v>311</v>
      </c>
      <c r="AU147" s="149" t="s">
        <v>88</v>
      </c>
      <c r="AY147" s="17" t="s">
        <v>309</v>
      </c>
      <c r="BE147" s="150">
        <f>IF(N147="základní",J147,0)</f>
        <v>0</v>
      </c>
      <c r="BF147" s="150">
        <f>IF(N147="snížená",J147,0)</f>
        <v>0</v>
      </c>
      <c r="BG147" s="150">
        <f>IF(N147="zákl. přenesená",J147,0)</f>
        <v>0</v>
      </c>
      <c r="BH147" s="150">
        <f>IF(N147="sníž. přenesená",J147,0)</f>
        <v>0</v>
      </c>
      <c r="BI147" s="150">
        <f>IF(N147="nulová",J147,0)</f>
        <v>0</v>
      </c>
      <c r="BJ147" s="17" t="s">
        <v>88</v>
      </c>
      <c r="BK147" s="150">
        <f>ROUND(I147*H147,2)</f>
        <v>0</v>
      </c>
      <c r="BL147" s="17" t="s">
        <v>120</v>
      </c>
      <c r="BM147" s="149" t="s">
        <v>361</v>
      </c>
    </row>
    <row r="148" spans="2:65" s="1" customFormat="1" ht="19.5" x14ac:dyDescent="0.2">
      <c r="B148" s="33"/>
      <c r="D148" s="155" t="s">
        <v>318</v>
      </c>
      <c r="F148" s="156" t="s">
        <v>4402</v>
      </c>
      <c r="I148" s="153"/>
      <c r="L148" s="33"/>
      <c r="M148" s="154"/>
      <c r="T148" s="57"/>
      <c r="AT148" s="17" t="s">
        <v>318</v>
      </c>
      <c r="AU148" s="17" t="s">
        <v>88</v>
      </c>
    </row>
    <row r="149" spans="2:65" s="1" customFormat="1" ht="24.2" customHeight="1" x14ac:dyDescent="0.2">
      <c r="B149" s="137"/>
      <c r="C149" s="138" t="s">
        <v>8</v>
      </c>
      <c r="D149" s="138" t="s">
        <v>311</v>
      </c>
      <c r="E149" s="139" t="s">
        <v>4403</v>
      </c>
      <c r="F149" s="140" t="s">
        <v>4404</v>
      </c>
      <c r="G149" s="141" t="s">
        <v>419</v>
      </c>
      <c r="H149" s="142">
        <v>12.6</v>
      </c>
      <c r="I149" s="143"/>
      <c r="J149" s="144">
        <f>ROUND(I149*H149,2)</f>
        <v>0</v>
      </c>
      <c r="K149" s="140" t="s">
        <v>4371</v>
      </c>
      <c r="L149" s="33"/>
      <c r="M149" s="145" t="s">
        <v>1</v>
      </c>
      <c r="N149" s="146" t="s">
        <v>46</v>
      </c>
      <c r="P149" s="147">
        <f>O149*H149</f>
        <v>0</v>
      </c>
      <c r="Q149" s="147">
        <v>0</v>
      </c>
      <c r="R149" s="147">
        <f>Q149*H149</f>
        <v>0</v>
      </c>
      <c r="S149" s="147">
        <v>0</v>
      </c>
      <c r="T149" s="148">
        <f>S149*H149</f>
        <v>0</v>
      </c>
      <c r="AR149" s="149" t="s">
        <v>120</v>
      </c>
      <c r="AT149" s="149" t="s">
        <v>311</v>
      </c>
      <c r="AU149" s="149" t="s">
        <v>88</v>
      </c>
      <c r="AY149" s="17" t="s">
        <v>309</v>
      </c>
      <c r="BE149" s="150">
        <f>IF(N149="základní",J149,0)</f>
        <v>0</v>
      </c>
      <c r="BF149" s="150">
        <f>IF(N149="snížená",J149,0)</f>
        <v>0</v>
      </c>
      <c r="BG149" s="150">
        <f>IF(N149="zákl. přenesená",J149,0)</f>
        <v>0</v>
      </c>
      <c r="BH149" s="150">
        <f>IF(N149="sníž. přenesená",J149,0)</f>
        <v>0</v>
      </c>
      <c r="BI149" s="150">
        <f>IF(N149="nulová",J149,0)</f>
        <v>0</v>
      </c>
      <c r="BJ149" s="17" t="s">
        <v>88</v>
      </c>
      <c r="BK149" s="150">
        <f>ROUND(I149*H149,2)</f>
        <v>0</v>
      </c>
      <c r="BL149" s="17" t="s">
        <v>120</v>
      </c>
      <c r="BM149" s="149" t="s">
        <v>367</v>
      </c>
    </row>
    <row r="150" spans="2:65" s="1" customFormat="1" ht="29.25" x14ac:dyDescent="0.2">
      <c r="B150" s="33"/>
      <c r="D150" s="155" t="s">
        <v>318</v>
      </c>
      <c r="F150" s="156" t="s">
        <v>10815</v>
      </c>
      <c r="I150" s="153"/>
      <c r="L150" s="33"/>
      <c r="M150" s="154"/>
      <c r="T150" s="57"/>
      <c r="AT150" s="17" t="s">
        <v>318</v>
      </c>
      <c r="AU150" s="17" t="s">
        <v>88</v>
      </c>
    </row>
    <row r="151" spans="2:65" s="1" customFormat="1" ht="21.75" customHeight="1" x14ac:dyDescent="0.2">
      <c r="B151" s="137"/>
      <c r="C151" s="138" t="s">
        <v>368</v>
      </c>
      <c r="D151" s="138" t="s">
        <v>311</v>
      </c>
      <c r="E151" s="139" t="s">
        <v>4406</v>
      </c>
      <c r="F151" s="140" t="s">
        <v>4407</v>
      </c>
      <c r="G151" s="141" t="s">
        <v>419</v>
      </c>
      <c r="H151" s="142">
        <v>2.52</v>
      </c>
      <c r="I151" s="143"/>
      <c r="J151" s="144">
        <f>ROUND(I151*H151,2)</f>
        <v>0</v>
      </c>
      <c r="K151" s="140" t="s">
        <v>4371</v>
      </c>
      <c r="L151" s="33"/>
      <c r="M151" s="145" t="s">
        <v>1</v>
      </c>
      <c r="N151" s="146" t="s">
        <v>46</v>
      </c>
      <c r="P151" s="147">
        <f>O151*H151</f>
        <v>0</v>
      </c>
      <c r="Q151" s="147">
        <v>0</v>
      </c>
      <c r="R151" s="147">
        <f>Q151*H151</f>
        <v>0</v>
      </c>
      <c r="S151" s="147">
        <v>0</v>
      </c>
      <c r="T151" s="148">
        <f>S151*H151</f>
        <v>0</v>
      </c>
      <c r="AR151" s="149" t="s">
        <v>120</v>
      </c>
      <c r="AT151" s="149" t="s">
        <v>311</v>
      </c>
      <c r="AU151" s="149" t="s">
        <v>88</v>
      </c>
      <c r="AY151" s="17" t="s">
        <v>309</v>
      </c>
      <c r="BE151" s="150">
        <f>IF(N151="základní",J151,0)</f>
        <v>0</v>
      </c>
      <c r="BF151" s="150">
        <f>IF(N151="snížená",J151,0)</f>
        <v>0</v>
      </c>
      <c r="BG151" s="150">
        <f>IF(N151="zákl. přenesená",J151,0)</f>
        <v>0</v>
      </c>
      <c r="BH151" s="150">
        <f>IF(N151="sníž. přenesená",J151,0)</f>
        <v>0</v>
      </c>
      <c r="BI151" s="150">
        <f>IF(N151="nulová",J151,0)</f>
        <v>0</v>
      </c>
      <c r="BJ151" s="17" t="s">
        <v>88</v>
      </c>
      <c r="BK151" s="150">
        <f>ROUND(I151*H151,2)</f>
        <v>0</v>
      </c>
      <c r="BL151" s="17" t="s">
        <v>120</v>
      </c>
      <c r="BM151" s="149" t="s">
        <v>371</v>
      </c>
    </row>
    <row r="152" spans="2:65" s="1" customFormat="1" ht="16.5" customHeight="1" x14ac:dyDescent="0.2">
      <c r="B152" s="137"/>
      <c r="C152" s="138" t="s">
        <v>342</v>
      </c>
      <c r="D152" s="138" t="s">
        <v>311</v>
      </c>
      <c r="E152" s="139" t="s">
        <v>4408</v>
      </c>
      <c r="F152" s="140" t="s">
        <v>4409</v>
      </c>
      <c r="G152" s="141" t="s">
        <v>419</v>
      </c>
      <c r="H152" s="142">
        <v>2.52</v>
      </c>
      <c r="I152" s="143"/>
      <c r="J152" s="144">
        <f>ROUND(I152*H152,2)</f>
        <v>0</v>
      </c>
      <c r="K152" s="140" t="s">
        <v>4371</v>
      </c>
      <c r="L152" s="33"/>
      <c r="M152" s="145" t="s">
        <v>1</v>
      </c>
      <c r="N152" s="146" t="s">
        <v>46</v>
      </c>
      <c r="P152" s="147">
        <f>O152*H152</f>
        <v>0</v>
      </c>
      <c r="Q152" s="147">
        <v>0</v>
      </c>
      <c r="R152" s="147">
        <f>Q152*H152</f>
        <v>0</v>
      </c>
      <c r="S152" s="147">
        <v>0</v>
      </c>
      <c r="T152" s="148">
        <f>S152*H152</f>
        <v>0</v>
      </c>
      <c r="AR152" s="149" t="s">
        <v>120</v>
      </c>
      <c r="AT152" s="149" t="s">
        <v>311</v>
      </c>
      <c r="AU152" s="149" t="s">
        <v>88</v>
      </c>
      <c r="AY152" s="17" t="s">
        <v>309</v>
      </c>
      <c r="BE152" s="150">
        <f>IF(N152="základní",J152,0)</f>
        <v>0</v>
      </c>
      <c r="BF152" s="150">
        <f>IF(N152="snížená",J152,0)</f>
        <v>0</v>
      </c>
      <c r="BG152" s="150">
        <f>IF(N152="zákl. přenesená",J152,0)</f>
        <v>0</v>
      </c>
      <c r="BH152" s="150">
        <f>IF(N152="sníž. přenesená",J152,0)</f>
        <v>0</v>
      </c>
      <c r="BI152" s="150">
        <f>IF(N152="nulová",J152,0)</f>
        <v>0</v>
      </c>
      <c r="BJ152" s="17" t="s">
        <v>88</v>
      </c>
      <c r="BK152" s="150">
        <f>ROUND(I152*H152,2)</f>
        <v>0</v>
      </c>
      <c r="BL152" s="17" t="s">
        <v>120</v>
      </c>
      <c r="BM152" s="149" t="s">
        <v>376</v>
      </c>
    </row>
    <row r="153" spans="2:65" s="1" customFormat="1" ht="19.5" x14ac:dyDescent="0.2">
      <c r="B153" s="33"/>
      <c r="D153" s="155" t="s">
        <v>318</v>
      </c>
      <c r="F153" s="156" t="s">
        <v>4410</v>
      </c>
      <c r="I153" s="153"/>
      <c r="L153" s="33"/>
      <c r="M153" s="154"/>
      <c r="T153" s="57"/>
      <c r="AT153" s="17" t="s">
        <v>318</v>
      </c>
      <c r="AU153" s="17" t="s">
        <v>88</v>
      </c>
    </row>
    <row r="154" spans="2:65" s="11" customFormat="1" ht="25.9" customHeight="1" x14ac:dyDescent="0.2">
      <c r="B154" s="125"/>
      <c r="D154" s="126" t="s">
        <v>80</v>
      </c>
      <c r="E154" s="127" t="s">
        <v>329</v>
      </c>
      <c r="F154" s="127" t="s">
        <v>9729</v>
      </c>
      <c r="I154" s="128"/>
      <c r="J154" s="129">
        <f>BK154</f>
        <v>0</v>
      </c>
      <c r="L154" s="125"/>
      <c r="M154" s="130"/>
      <c r="P154" s="131">
        <f>SUM(P155:P162)</f>
        <v>0</v>
      </c>
      <c r="R154" s="131">
        <f>SUM(R155:R162)</f>
        <v>0</v>
      </c>
      <c r="T154" s="132">
        <f>SUM(T155:T162)</f>
        <v>0</v>
      </c>
      <c r="AR154" s="126" t="s">
        <v>88</v>
      </c>
      <c r="AT154" s="133" t="s">
        <v>80</v>
      </c>
      <c r="AU154" s="133" t="s">
        <v>81</v>
      </c>
      <c r="AY154" s="126" t="s">
        <v>309</v>
      </c>
      <c r="BK154" s="134">
        <f>SUM(BK155:BK162)</f>
        <v>0</v>
      </c>
    </row>
    <row r="155" spans="2:65" s="1" customFormat="1" ht="16.5" customHeight="1" x14ac:dyDescent="0.2">
      <c r="B155" s="137"/>
      <c r="C155" s="138" t="s">
        <v>378</v>
      </c>
      <c r="D155" s="138" t="s">
        <v>311</v>
      </c>
      <c r="E155" s="139" t="s">
        <v>10816</v>
      </c>
      <c r="F155" s="140" t="s">
        <v>10817</v>
      </c>
      <c r="G155" s="141" t="s">
        <v>314</v>
      </c>
      <c r="H155" s="142">
        <v>1</v>
      </c>
      <c r="I155" s="143"/>
      <c r="J155" s="144">
        <f>ROUND(I155*H155,2)</f>
        <v>0</v>
      </c>
      <c r="K155" s="140" t="s">
        <v>4418</v>
      </c>
      <c r="L155" s="33"/>
      <c r="M155" s="145" t="s">
        <v>1</v>
      </c>
      <c r="N155" s="146" t="s">
        <v>46</v>
      </c>
      <c r="P155" s="147">
        <f>O155*H155</f>
        <v>0</v>
      </c>
      <c r="Q155" s="147">
        <v>0</v>
      </c>
      <c r="R155" s="147">
        <f>Q155*H155</f>
        <v>0</v>
      </c>
      <c r="S155" s="147">
        <v>0</v>
      </c>
      <c r="T155" s="148">
        <f>S155*H155</f>
        <v>0</v>
      </c>
      <c r="AR155" s="149" t="s">
        <v>120</v>
      </c>
      <c r="AT155" s="149" t="s">
        <v>311</v>
      </c>
      <c r="AU155" s="149" t="s">
        <v>88</v>
      </c>
      <c r="AY155" s="17" t="s">
        <v>309</v>
      </c>
      <c r="BE155" s="150">
        <f>IF(N155="základní",J155,0)</f>
        <v>0</v>
      </c>
      <c r="BF155" s="150">
        <f>IF(N155="snížená",J155,0)</f>
        <v>0</v>
      </c>
      <c r="BG155" s="150">
        <f>IF(N155="zákl. přenesená",J155,0)</f>
        <v>0</v>
      </c>
      <c r="BH155" s="150">
        <f>IF(N155="sníž. přenesená",J155,0)</f>
        <v>0</v>
      </c>
      <c r="BI155" s="150">
        <f>IF(N155="nulová",J155,0)</f>
        <v>0</v>
      </c>
      <c r="BJ155" s="17" t="s">
        <v>88</v>
      </c>
      <c r="BK155" s="150">
        <f>ROUND(I155*H155,2)</f>
        <v>0</v>
      </c>
      <c r="BL155" s="17" t="s">
        <v>120</v>
      </c>
      <c r="BM155" s="149" t="s">
        <v>381</v>
      </c>
    </row>
    <row r="156" spans="2:65" s="1" customFormat="1" ht="16.5" customHeight="1" x14ac:dyDescent="0.2">
      <c r="B156" s="137"/>
      <c r="C156" s="138" t="s">
        <v>346</v>
      </c>
      <c r="D156" s="138" t="s">
        <v>311</v>
      </c>
      <c r="E156" s="139" t="s">
        <v>10818</v>
      </c>
      <c r="F156" s="140" t="s">
        <v>10819</v>
      </c>
      <c r="G156" s="141" t="s">
        <v>314</v>
      </c>
      <c r="H156" s="142">
        <v>1</v>
      </c>
      <c r="I156" s="143"/>
      <c r="J156" s="144">
        <f>ROUND(I156*H156,2)</f>
        <v>0</v>
      </c>
      <c r="K156" s="140" t="s">
        <v>4418</v>
      </c>
      <c r="L156" s="33"/>
      <c r="M156" s="145" t="s">
        <v>1</v>
      </c>
      <c r="N156" s="146" t="s">
        <v>46</v>
      </c>
      <c r="P156" s="147">
        <f>O156*H156</f>
        <v>0</v>
      </c>
      <c r="Q156" s="147">
        <v>0</v>
      </c>
      <c r="R156" s="147">
        <f>Q156*H156</f>
        <v>0</v>
      </c>
      <c r="S156" s="147">
        <v>0</v>
      </c>
      <c r="T156" s="148">
        <f>S156*H156</f>
        <v>0</v>
      </c>
      <c r="AR156" s="149" t="s">
        <v>120</v>
      </c>
      <c r="AT156" s="149" t="s">
        <v>311</v>
      </c>
      <c r="AU156" s="149" t="s">
        <v>88</v>
      </c>
      <c r="AY156" s="17" t="s">
        <v>309</v>
      </c>
      <c r="BE156" s="150">
        <f>IF(N156="základní",J156,0)</f>
        <v>0</v>
      </c>
      <c r="BF156" s="150">
        <f>IF(N156="snížená",J156,0)</f>
        <v>0</v>
      </c>
      <c r="BG156" s="150">
        <f>IF(N156="zákl. přenesená",J156,0)</f>
        <v>0</v>
      </c>
      <c r="BH156" s="150">
        <f>IF(N156="sníž. přenesená",J156,0)</f>
        <v>0</v>
      </c>
      <c r="BI156" s="150">
        <f>IF(N156="nulová",J156,0)</f>
        <v>0</v>
      </c>
      <c r="BJ156" s="17" t="s">
        <v>88</v>
      </c>
      <c r="BK156" s="150">
        <f>ROUND(I156*H156,2)</f>
        <v>0</v>
      </c>
      <c r="BL156" s="17" t="s">
        <v>120</v>
      </c>
      <c r="BM156" s="149" t="s">
        <v>385</v>
      </c>
    </row>
    <row r="157" spans="2:65" s="1" customFormat="1" ht="16.5" customHeight="1" x14ac:dyDescent="0.2">
      <c r="B157" s="137"/>
      <c r="C157" s="138" t="s">
        <v>388</v>
      </c>
      <c r="D157" s="138" t="s">
        <v>311</v>
      </c>
      <c r="E157" s="139" t="s">
        <v>10820</v>
      </c>
      <c r="F157" s="140" t="s">
        <v>10821</v>
      </c>
      <c r="G157" s="141" t="s">
        <v>434</v>
      </c>
      <c r="H157" s="142">
        <v>8</v>
      </c>
      <c r="I157" s="143"/>
      <c r="J157" s="144">
        <f>ROUND(I157*H157,2)</f>
        <v>0</v>
      </c>
      <c r="K157" s="140" t="s">
        <v>4371</v>
      </c>
      <c r="L157" s="33"/>
      <c r="M157" s="145" t="s">
        <v>1</v>
      </c>
      <c r="N157" s="146" t="s">
        <v>46</v>
      </c>
      <c r="P157" s="147">
        <f>O157*H157</f>
        <v>0</v>
      </c>
      <c r="Q157" s="147">
        <v>0</v>
      </c>
      <c r="R157" s="147">
        <f>Q157*H157</f>
        <v>0</v>
      </c>
      <c r="S157" s="147">
        <v>0</v>
      </c>
      <c r="T157" s="148">
        <f>S157*H157</f>
        <v>0</v>
      </c>
      <c r="AR157" s="149" t="s">
        <v>120</v>
      </c>
      <c r="AT157" s="149" t="s">
        <v>311</v>
      </c>
      <c r="AU157" s="149" t="s">
        <v>88</v>
      </c>
      <c r="AY157" s="17" t="s">
        <v>309</v>
      </c>
      <c r="BE157" s="150">
        <f>IF(N157="základní",J157,0)</f>
        <v>0</v>
      </c>
      <c r="BF157" s="150">
        <f>IF(N157="snížená",J157,0)</f>
        <v>0</v>
      </c>
      <c r="BG157" s="150">
        <f>IF(N157="zákl. přenesená",J157,0)</f>
        <v>0</v>
      </c>
      <c r="BH157" s="150">
        <f>IF(N157="sníž. přenesená",J157,0)</f>
        <v>0</v>
      </c>
      <c r="BI157" s="150">
        <f>IF(N157="nulová",J157,0)</f>
        <v>0</v>
      </c>
      <c r="BJ157" s="17" t="s">
        <v>88</v>
      </c>
      <c r="BK157" s="150">
        <f>ROUND(I157*H157,2)</f>
        <v>0</v>
      </c>
      <c r="BL157" s="17" t="s">
        <v>120</v>
      </c>
      <c r="BM157" s="149" t="s">
        <v>392</v>
      </c>
    </row>
    <row r="158" spans="2:65" s="1" customFormat="1" ht="19.5" x14ac:dyDescent="0.2">
      <c r="B158" s="33"/>
      <c r="D158" s="155" t="s">
        <v>318</v>
      </c>
      <c r="F158" s="156" t="s">
        <v>10454</v>
      </c>
      <c r="I158" s="153"/>
      <c r="L158" s="33"/>
      <c r="M158" s="154"/>
      <c r="T158" s="57"/>
      <c r="AT158" s="17" t="s">
        <v>318</v>
      </c>
      <c r="AU158" s="17" t="s">
        <v>88</v>
      </c>
    </row>
    <row r="159" spans="2:65" s="1" customFormat="1" ht="16.5" customHeight="1" x14ac:dyDescent="0.2">
      <c r="B159" s="137"/>
      <c r="C159" s="138" t="s">
        <v>351</v>
      </c>
      <c r="D159" s="138" t="s">
        <v>311</v>
      </c>
      <c r="E159" s="139" t="s">
        <v>10822</v>
      </c>
      <c r="F159" s="140" t="s">
        <v>10823</v>
      </c>
      <c r="G159" s="141" t="s">
        <v>9738</v>
      </c>
      <c r="H159" s="142">
        <v>1</v>
      </c>
      <c r="I159" s="143"/>
      <c r="J159" s="144">
        <f>ROUND(I159*H159,2)</f>
        <v>0</v>
      </c>
      <c r="K159" s="140" t="s">
        <v>4371</v>
      </c>
      <c r="L159" s="33"/>
      <c r="M159" s="145" t="s">
        <v>1</v>
      </c>
      <c r="N159" s="146" t="s">
        <v>46</v>
      </c>
      <c r="P159" s="147">
        <f>O159*H159</f>
        <v>0</v>
      </c>
      <c r="Q159" s="147">
        <v>0</v>
      </c>
      <c r="R159" s="147">
        <f>Q159*H159</f>
        <v>0</v>
      </c>
      <c r="S159" s="147">
        <v>0</v>
      </c>
      <c r="T159" s="148">
        <f>S159*H159</f>
        <v>0</v>
      </c>
      <c r="AR159" s="149" t="s">
        <v>120</v>
      </c>
      <c r="AT159" s="149" t="s">
        <v>311</v>
      </c>
      <c r="AU159" s="149" t="s">
        <v>88</v>
      </c>
      <c r="AY159" s="17" t="s">
        <v>309</v>
      </c>
      <c r="BE159" s="150">
        <f>IF(N159="základní",J159,0)</f>
        <v>0</v>
      </c>
      <c r="BF159" s="150">
        <f>IF(N159="snížená",J159,0)</f>
        <v>0</v>
      </c>
      <c r="BG159" s="150">
        <f>IF(N159="zákl. přenesená",J159,0)</f>
        <v>0</v>
      </c>
      <c r="BH159" s="150">
        <f>IF(N159="sníž. přenesená",J159,0)</f>
        <v>0</v>
      </c>
      <c r="BI159" s="150">
        <f>IF(N159="nulová",J159,0)</f>
        <v>0</v>
      </c>
      <c r="BJ159" s="17" t="s">
        <v>88</v>
      </c>
      <c r="BK159" s="150">
        <f>ROUND(I159*H159,2)</f>
        <v>0</v>
      </c>
      <c r="BL159" s="17" t="s">
        <v>120</v>
      </c>
      <c r="BM159" s="149" t="s">
        <v>398</v>
      </c>
    </row>
    <row r="160" spans="2:65" s="1" customFormat="1" ht="16.5" customHeight="1" x14ac:dyDescent="0.2">
      <c r="B160" s="137"/>
      <c r="C160" s="138" t="s">
        <v>399</v>
      </c>
      <c r="D160" s="138" t="s">
        <v>311</v>
      </c>
      <c r="E160" s="139" t="s">
        <v>10824</v>
      </c>
      <c r="F160" s="140" t="s">
        <v>10825</v>
      </c>
      <c r="G160" s="141" t="s">
        <v>434</v>
      </c>
      <c r="H160" s="142">
        <v>8</v>
      </c>
      <c r="I160" s="143"/>
      <c r="J160" s="144">
        <f>ROUND(I160*H160,2)</f>
        <v>0</v>
      </c>
      <c r="K160" s="140" t="s">
        <v>4371</v>
      </c>
      <c r="L160" s="33"/>
      <c r="M160" s="145" t="s">
        <v>1</v>
      </c>
      <c r="N160" s="146" t="s">
        <v>46</v>
      </c>
      <c r="P160" s="147">
        <f>O160*H160</f>
        <v>0</v>
      </c>
      <c r="Q160" s="147">
        <v>0</v>
      </c>
      <c r="R160" s="147">
        <f>Q160*H160</f>
        <v>0</v>
      </c>
      <c r="S160" s="147">
        <v>0</v>
      </c>
      <c r="T160" s="148">
        <f>S160*H160</f>
        <v>0</v>
      </c>
      <c r="AR160" s="149" t="s">
        <v>120</v>
      </c>
      <c r="AT160" s="149" t="s">
        <v>311</v>
      </c>
      <c r="AU160" s="149" t="s">
        <v>88</v>
      </c>
      <c r="AY160" s="17" t="s">
        <v>309</v>
      </c>
      <c r="BE160" s="150">
        <f>IF(N160="základní",J160,0)</f>
        <v>0</v>
      </c>
      <c r="BF160" s="150">
        <f>IF(N160="snížená",J160,0)</f>
        <v>0</v>
      </c>
      <c r="BG160" s="150">
        <f>IF(N160="zákl. přenesená",J160,0)</f>
        <v>0</v>
      </c>
      <c r="BH160" s="150">
        <f>IF(N160="sníž. přenesená",J160,0)</f>
        <v>0</v>
      </c>
      <c r="BI160" s="150">
        <f>IF(N160="nulová",J160,0)</f>
        <v>0</v>
      </c>
      <c r="BJ160" s="17" t="s">
        <v>88</v>
      </c>
      <c r="BK160" s="150">
        <f>ROUND(I160*H160,2)</f>
        <v>0</v>
      </c>
      <c r="BL160" s="17" t="s">
        <v>120</v>
      </c>
      <c r="BM160" s="149" t="s">
        <v>402</v>
      </c>
    </row>
    <row r="161" spans="2:65" s="1" customFormat="1" ht="16.5" customHeight="1" x14ac:dyDescent="0.2">
      <c r="B161" s="137"/>
      <c r="C161" s="138" t="s">
        <v>355</v>
      </c>
      <c r="D161" s="138" t="s">
        <v>311</v>
      </c>
      <c r="E161" s="139" t="s">
        <v>10826</v>
      </c>
      <c r="F161" s="140" t="s">
        <v>10827</v>
      </c>
      <c r="G161" s="141" t="s">
        <v>434</v>
      </c>
      <c r="H161" s="142">
        <v>8.1199999999999992</v>
      </c>
      <c r="I161" s="143"/>
      <c r="J161" s="144">
        <f>ROUND(I161*H161,2)</f>
        <v>0</v>
      </c>
      <c r="K161" s="140" t="s">
        <v>4371</v>
      </c>
      <c r="L161" s="33"/>
      <c r="M161" s="145" t="s">
        <v>1</v>
      </c>
      <c r="N161" s="146" t="s">
        <v>46</v>
      </c>
      <c r="P161" s="147">
        <f>O161*H161</f>
        <v>0</v>
      </c>
      <c r="Q161" s="147">
        <v>0</v>
      </c>
      <c r="R161" s="147">
        <f>Q161*H161</f>
        <v>0</v>
      </c>
      <c r="S161" s="147">
        <v>0</v>
      </c>
      <c r="T161" s="148">
        <f>S161*H161</f>
        <v>0</v>
      </c>
      <c r="AR161" s="149" t="s">
        <v>120</v>
      </c>
      <c r="AT161" s="149" t="s">
        <v>311</v>
      </c>
      <c r="AU161" s="149" t="s">
        <v>88</v>
      </c>
      <c r="AY161" s="17" t="s">
        <v>309</v>
      </c>
      <c r="BE161" s="150">
        <f>IF(N161="základní",J161,0)</f>
        <v>0</v>
      </c>
      <c r="BF161" s="150">
        <f>IF(N161="snížená",J161,0)</f>
        <v>0</v>
      </c>
      <c r="BG161" s="150">
        <f>IF(N161="zákl. přenesená",J161,0)</f>
        <v>0</v>
      </c>
      <c r="BH161" s="150">
        <f>IF(N161="sníž. přenesená",J161,0)</f>
        <v>0</v>
      </c>
      <c r="BI161" s="150">
        <f>IF(N161="nulová",J161,0)</f>
        <v>0</v>
      </c>
      <c r="BJ161" s="17" t="s">
        <v>88</v>
      </c>
      <c r="BK161" s="150">
        <f>ROUND(I161*H161,2)</f>
        <v>0</v>
      </c>
      <c r="BL161" s="17" t="s">
        <v>120</v>
      </c>
      <c r="BM161" s="149" t="s">
        <v>406</v>
      </c>
    </row>
    <row r="162" spans="2:65" s="1" customFormat="1" ht="19.5" x14ac:dyDescent="0.2">
      <c r="B162" s="33"/>
      <c r="D162" s="155" t="s">
        <v>318</v>
      </c>
      <c r="F162" s="156" t="s">
        <v>10828</v>
      </c>
      <c r="I162" s="153"/>
      <c r="L162" s="33"/>
      <c r="M162" s="154"/>
      <c r="T162" s="57"/>
      <c r="AT162" s="17" t="s">
        <v>318</v>
      </c>
      <c r="AU162" s="17" t="s">
        <v>88</v>
      </c>
    </row>
    <row r="163" spans="2:65" s="11" customFormat="1" ht="25.9" customHeight="1" x14ac:dyDescent="0.2">
      <c r="B163" s="125"/>
      <c r="D163" s="126" t="s">
        <v>80</v>
      </c>
      <c r="E163" s="127" t="s">
        <v>1101</v>
      </c>
      <c r="F163" s="127" t="s">
        <v>10829</v>
      </c>
      <c r="I163" s="128"/>
      <c r="J163" s="129">
        <f>BK163</f>
        <v>0</v>
      </c>
      <c r="L163" s="125"/>
      <c r="M163" s="130"/>
      <c r="P163" s="131">
        <f>SUM(P164:P166)</f>
        <v>0</v>
      </c>
      <c r="R163" s="131">
        <f>SUM(R164:R166)</f>
        <v>0</v>
      </c>
      <c r="T163" s="132">
        <f>SUM(T164:T166)</f>
        <v>0</v>
      </c>
      <c r="AR163" s="126" t="s">
        <v>88</v>
      </c>
      <c r="AT163" s="133" t="s">
        <v>80</v>
      </c>
      <c r="AU163" s="133" t="s">
        <v>81</v>
      </c>
      <c r="AY163" s="126" t="s">
        <v>309</v>
      </c>
      <c r="BK163" s="134">
        <f>SUM(BK164:BK166)</f>
        <v>0</v>
      </c>
    </row>
    <row r="164" spans="2:65" s="1" customFormat="1" ht="16.5" customHeight="1" x14ac:dyDescent="0.2">
      <c r="B164" s="137"/>
      <c r="C164" s="138" t="s">
        <v>7</v>
      </c>
      <c r="D164" s="138" t="s">
        <v>311</v>
      </c>
      <c r="E164" s="139" t="s">
        <v>10830</v>
      </c>
      <c r="F164" s="140" t="s">
        <v>10831</v>
      </c>
      <c r="G164" s="141" t="s">
        <v>434</v>
      </c>
      <c r="H164" s="142">
        <v>7</v>
      </c>
      <c r="I164" s="143"/>
      <c r="J164" s="144">
        <f>ROUND(I164*H164,2)</f>
        <v>0</v>
      </c>
      <c r="K164" s="140" t="s">
        <v>4418</v>
      </c>
      <c r="L164" s="33"/>
      <c r="M164" s="145" t="s">
        <v>1</v>
      </c>
      <c r="N164" s="146" t="s">
        <v>46</v>
      </c>
      <c r="P164" s="147">
        <f>O164*H164</f>
        <v>0</v>
      </c>
      <c r="Q164" s="147">
        <v>0</v>
      </c>
      <c r="R164" s="147">
        <f>Q164*H164</f>
        <v>0</v>
      </c>
      <c r="S164" s="147">
        <v>0</v>
      </c>
      <c r="T164" s="148">
        <f>S164*H164</f>
        <v>0</v>
      </c>
      <c r="AR164" s="149" t="s">
        <v>120</v>
      </c>
      <c r="AT164" s="149" t="s">
        <v>311</v>
      </c>
      <c r="AU164" s="149" t="s">
        <v>88</v>
      </c>
      <c r="AY164" s="17" t="s">
        <v>309</v>
      </c>
      <c r="BE164" s="150">
        <f>IF(N164="základní",J164,0)</f>
        <v>0</v>
      </c>
      <c r="BF164" s="150">
        <f>IF(N164="snížená",J164,0)</f>
        <v>0</v>
      </c>
      <c r="BG164" s="150">
        <f>IF(N164="zákl. přenesená",J164,0)</f>
        <v>0</v>
      </c>
      <c r="BH164" s="150">
        <f>IF(N164="sníž. přenesená",J164,0)</f>
        <v>0</v>
      </c>
      <c r="BI164" s="150">
        <f>IF(N164="nulová",J164,0)</f>
        <v>0</v>
      </c>
      <c r="BJ164" s="17" t="s">
        <v>88</v>
      </c>
      <c r="BK164" s="150">
        <f>ROUND(I164*H164,2)</f>
        <v>0</v>
      </c>
      <c r="BL164" s="17" t="s">
        <v>120</v>
      </c>
      <c r="BM164" s="149" t="s">
        <v>410</v>
      </c>
    </row>
    <row r="165" spans="2:65" s="1" customFormat="1" ht="21.75" customHeight="1" x14ac:dyDescent="0.2">
      <c r="B165" s="137"/>
      <c r="C165" s="138" t="s">
        <v>361</v>
      </c>
      <c r="D165" s="138" t="s">
        <v>311</v>
      </c>
      <c r="E165" s="139" t="s">
        <v>10832</v>
      </c>
      <c r="F165" s="140" t="s">
        <v>10833</v>
      </c>
      <c r="G165" s="141" t="s">
        <v>434</v>
      </c>
      <c r="H165" s="142">
        <v>7</v>
      </c>
      <c r="I165" s="143"/>
      <c r="J165" s="144">
        <f>ROUND(I165*H165,2)</f>
        <v>0</v>
      </c>
      <c r="K165" s="140" t="s">
        <v>4371</v>
      </c>
      <c r="L165" s="33"/>
      <c r="M165" s="145" t="s">
        <v>1</v>
      </c>
      <c r="N165" s="146" t="s">
        <v>46</v>
      </c>
      <c r="P165" s="147">
        <f>O165*H165</f>
        <v>0</v>
      </c>
      <c r="Q165" s="147">
        <v>0</v>
      </c>
      <c r="R165" s="147">
        <f>Q165*H165</f>
        <v>0</v>
      </c>
      <c r="S165" s="147">
        <v>0</v>
      </c>
      <c r="T165" s="148">
        <f>S165*H165</f>
        <v>0</v>
      </c>
      <c r="AR165" s="149" t="s">
        <v>120</v>
      </c>
      <c r="AT165" s="149" t="s">
        <v>311</v>
      </c>
      <c r="AU165" s="149" t="s">
        <v>88</v>
      </c>
      <c r="AY165" s="17" t="s">
        <v>309</v>
      </c>
      <c r="BE165" s="150">
        <f>IF(N165="základní",J165,0)</f>
        <v>0</v>
      </c>
      <c r="BF165" s="150">
        <f>IF(N165="snížená",J165,0)</f>
        <v>0</v>
      </c>
      <c r="BG165" s="150">
        <f>IF(N165="zákl. přenesená",J165,0)</f>
        <v>0</v>
      </c>
      <c r="BH165" s="150">
        <f>IF(N165="sníž. přenesená",J165,0)</f>
        <v>0</v>
      </c>
      <c r="BI165" s="150">
        <f>IF(N165="nulová",J165,0)</f>
        <v>0</v>
      </c>
      <c r="BJ165" s="17" t="s">
        <v>88</v>
      </c>
      <c r="BK165" s="150">
        <f>ROUND(I165*H165,2)</f>
        <v>0</v>
      </c>
      <c r="BL165" s="17" t="s">
        <v>120</v>
      </c>
      <c r="BM165" s="149" t="s">
        <v>414</v>
      </c>
    </row>
    <row r="166" spans="2:65" s="1" customFormat="1" ht="16.5" customHeight="1" x14ac:dyDescent="0.2">
      <c r="B166" s="137"/>
      <c r="C166" s="138" t="s">
        <v>416</v>
      </c>
      <c r="D166" s="138" t="s">
        <v>311</v>
      </c>
      <c r="E166" s="139" t="s">
        <v>10834</v>
      </c>
      <c r="F166" s="140" t="s">
        <v>10835</v>
      </c>
      <c r="G166" s="141" t="s">
        <v>434</v>
      </c>
      <c r="H166" s="142">
        <v>10</v>
      </c>
      <c r="I166" s="143"/>
      <c r="J166" s="144">
        <f>ROUND(I166*H166,2)</f>
        <v>0</v>
      </c>
      <c r="K166" s="140" t="s">
        <v>4371</v>
      </c>
      <c r="L166" s="33"/>
      <c r="M166" s="145" t="s">
        <v>1</v>
      </c>
      <c r="N166" s="146" t="s">
        <v>46</v>
      </c>
      <c r="P166" s="147">
        <f>O166*H166</f>
        <v>0</v>
      </c>
      <c r="Q166" s="147">
        <v>0</v>
      </c>
      <c r="R166" s="147">
        <f>Q166*H166</f>
        <v>0</v>
      </c>
      <c r="S166" s="147">
        <v>0</v>
      </c>
      <c r="T166" s="148">
        <f>S166*H166</f>
        <v>0</v>
      </c>
      <c r="AR166" s="149" t="s">
        <v>120</v>
      </c>
      <c r="AT166" s="149" t="s">
        <v>311</v>
      </c>
      <c r="AU166" s="149" t="s">
        <v>88</v>
      </c>
      <c r="AY166" s="17" t="s">
        <v>309</v>
      </c>
      <c r="BE166" s="150">
        <f>IF(N166="základní",J166,0)</f>
        <v>0</v>
      </c>
      <c r="BF166" s="150">
        <f>IF(N166="snížená",J166,0)</f>
        <v>0</v>
      </c>
      <c r="BG166" s="150">
        <f>IF(N166="zákl. přenesená",J166,0)</f>
        <v>0</v>
      </c>
      <c r="BH166" s="150">
        <f>IF(N166="sníž. přenesená",J166,0)</f>
        <v>0</v>
      </c>
      <c r="BI166" s="150">
        <f>IF(N166="nulová",J166,0)</f>
        <v>0</v>
      </c>
      <c r="BJ166" s="17" t="s">
        <v>88</v>
      </c>
      <c r="BK166" s="150">
        <f>ROUND(I166*H166,2)</f>
        <v>0</v>
      </c>
      <c r="BL166" s="17" t="s">
        <v>120</v>
      </c>
      <c r="BM166" s="149" t="s">
        <v>420</v>
      </c>
    </row>
    <row r="167" spans="2:65" s="11" customFormat="1" ht="25.9" customHeight="1" x14ac:dyDescent="0.2">
      <c r="B167" s="125"/>
      <c r="D167" s="126" t="s">
        <v>80</v>
      </c>
      <c r="E167" s="127" t="s">
        <v>10836</v>
      </c>
      <c r="F167" s="127" t="s">
        <v>10837</v>
      </c>
      <c r="I167" s="128"/>
      <c r="J167" s="129">
        <f>BK167</f>
        <v>0</v>
      </c>
      <c r="L167" s="125"/>
      <c r="M167" s="130"/>
      <c r="P167" s="131">
        <f>SUM(P168:P178)</f>
        <v>0</v>
      </c>
      <c r="R167" s="131">
        <f>SUM(R168:R178)</f>
        <v>0</v>
      </c>
      <c r="T167" s="132">
        <f>SUM(T168:T178)</f>
        <v>0</v>
      </c>
      <c r="AR167" s="126" t="s">
        <v>88</v>
      </c>
      <c r="AT167" s="133" t="s">
        <v>80</v>
      </c>
      <c r="AU167" s="133" t="s">
        <v>81</v>
      </c>
      <c r="AY167" s="126" t="s">
        <v>309</v>
      </c>
      <c r="BK167" s="134">
        <f>SUM(BK168:BK178)</f>
        <v>0</v>
      </c>
    </row>
    <row r="168" spans="2:65" s="1" customFormat="1" ht="16.5" customHeight="1" x14ac:dyDescent="0.2">
      <c r="B168" s="137"/>
      <c r="C168" s="138" t="s">
        <v>367</v>
      </c>
      <c r="D168" s="138" t="s">
        <v>311</v>
      </c>
      <c r="E168" s="139" t="s">
        <v>10838</v>
      </c>
      <c r="F168" s="140" t="s">
        <v>10839</v>
      </c>
      <c r="G168" s="141" t="s">
        <v>314</v>
      </c>
      <c r="H168" s="142">
        <v>1</v>
      </c>
      <c r="I168" s="143"/>
      <c r="J168" s="144">
        <f>ROUND(I168*H168,2)</f>
        <v>0</v>
      </c>
      <c r="K168" s="140" t="s">
        <v>4418</v>
      </c>
      <c r="L168" s="33"/>
      <c r="M168" s="145" t="s">
        <v>1</v>
      </c>
      <c r="N168" s="146" t="s">
        <v>46</v>
      </c>
      <c r="P168" s="147">
        <f>O168*H168</f>
        <v>0</v>
      </c>
      <c r="Q168" s="147">
        <v>0</v>
      </c>
      <c r="R168" s="147">
        <f>Q168*H168</f>
        <v>0</v>
      </c>
      <c r="S168" s="147">
        <v>0</v>
      </c>
      <c r="T168" s="148">
        <f>S168*H168</f>
        <v>0</v>
      </c>
      <c r="AR168" s="149" t="s">
        <v>120</v>
      </c>
      <c r="AT168" s="149" t="s">
        <v>311</v>
      </c>
      <c r="AU168" s="149" t="s">
        <v>88</v>
      </c>
      <c r="AY168" s="17" t="s">
        <v>309</v>
      </c>
      <c r="BE168" s="150">
        <f>IF(N168="základní",J168,0)</f>
        <v>0</v>
      </c>
      <c r="BF168" s="150">
        <f>IF(N168="snížená",J168,0)</f>
        <v>0</v>
      </c>
      <c r="BG168" s="150">
        <f>IF(N168="zákl. přenesená",J168,0)</f>
        <v>0</v>
      </c>
      <c r="BH168" s="150">
        <f>IF(N168="sníž. přenesená",J168,0)</f>
        <v>0</v>
      </c>
      <c r="BI168" s="150">
        <f>IF(N168="nulová",J168,0)</f>
        <v>0</v>
      </c>
      <c r="BJ168" s="17" t="s">
        <v>88</v>
      </c>
      <c r="BK168" s="150">
        <f>ROUND(I168*H168,2)</f>
        <v>0</v>
      </c>
      <c r="BL168" s="17" t="s">
        <v>120</v>
      </c>
      <c r="BM168" s="149" t="s">
        <v>424</v>
      </c>
    </row>
    <row r="169" spans="2:65" s="1" customFormat="1" ht="16.5" customHeight="1" x14ac:dyDescent="0.2">
      <c r="B169" s="137"/>
      <c r="C169" s="138" t="s">
        <v>426</v>
      </c>
      <c r="D169" s="138" t="s">
        <v>311</v>
      </c>
      <c r="E169" s="139" t="s">
        <v>10840</v>
      </c>
      <c r="F169" s="140" t="s">
        <v>10841</v>
      </c>
      <c r="G169" s="141" t="s">
        <v>314</v>
      </c>
      <c r="H169" s="142">
        <v>1</v>
      </c>
      <c r="I169" s="143"/>
      <c r="J169" s="144">
        <f>ROUND(I169*H169,2)</f>
        <v>0</v>
      </c>
      <c r="K169" s="140" t="s">
        <v>4418</v>
      </c>
      <c r="L169" s="33"/>
      <c r="M169" s="145" t="s">
        <v>1</v>
      </c>
      <c r="N169" s="146" t="s">
        <v>46</v>
      </c>
      <c r="P169" s="147">
        <f>O169*H169</f>
        <v>0</v>
      </c>
      <c r="Q169" s="147">
        <v>0</v>
      </c>
      <c r="R169" s="147">
        <f>Q169*H169</f>
        <v>0</v>
      </c>
      <c r="S169" s="147">
        <v>0</v>
      </c>
      <c r="T169" s="148">
        <f>S169*H169</f>
        <v>0</v>
      </c>
      <c r="AR169" s="149" t="s">
        <v>120</v>
      </c>
      <c r="AT169" s="149" t="s">
        <v>311</v>
      </c>
      <c r="AU169" s="149" t="s">
        <v>88</v>
      </c>
      <c r="AY169" s="17" t="s">
        <v>309</v>
      </c>
      <c r="BE169" s="150">
        <f>IF(N169="základní",J169,0)</f>
        <v>0</v>
      </c>
      <c r="BF169" s="150">
        <f>IF(N169="snížená",J169,0)</f>
        <v>0</v>
      </c>
      <c r="BG169" s="150">
        <f>IF(N169="zákl. přenesená",J169,0)</f>
        <v>0</v>
      </c>
      <c r="BH169" s="150">
        <f>IF(N169="sníž. přenesená",J169,0)</f>
        <v>0</v>
      </c>
      <c r="BI169" s="150">
        <f>IF(N169="nulová",J169,0)</f>
        <v>0</v>
      </c>
      <c r="BJ169" s="17" t="s">
        <v>88</v>
      </c>
      <c r="BK169" s="150">
        <f>ROUND(I169*H169,2)</f>
        <v>0</v>
      </c>
      <c r="BL169" s="17" t="s">
        <v>120</v>
      </c>
      <c r="BM169" s="149" t="s">
        <v>429</v>
      </c>
    </row>
    <row r="170" spans="2:65" s="1" customFormat="1" ht="16.5" customHeight="1" x14ac:dyDescent="0.2">
      <c r="B170" s="137"/>
      <c r="C170" s="138" t="s">
        <v>371</v>
      </c>
      <c r="D170" s="138" t="s">
        <v>311</v>
      </c>
      <c r="E170" s="139" t="s">
        <v>10842</v>
      </c>
      <c r="F170" s="140" t="s">
        <v>10843</v>
      </c>
      <c r="G170" s="141" t="s">
        <v>512</v>
      </c>
      <c r="H170" s="142">
        <v>1</v>
      </c>
      <c r="I170" s="143"/>
      <c r="J170" s="144">
        <f>ROUND(I170*H170,2)</f>
        <v>0</v>
      </c>
      <c r="K170" s="140" t="s">
        <v>4371</v>
      </c>
      <c r="L170" s="33"/>
      <c r="M170" s="145" t="s">
        <v>1</v>
      </c>
      <c r="N170" s="146" t="s">
        <v>46</v>
      </c>
      <c r="P170" s="147">
        <f>O170*H170</f>
        <v>0</v>
      </c>
      <c r="Q170" s="147">
        <v>0</v>
      </c>
      <c r="R170" s="147">
        <f>Q170*H170</f>
        <v>0</v>
      </c>
      <c r="S170" s="147">
        <v>0</v>
      </c>
      <c r="T170" s="148">
        <f>S170*H170</f>
        <v>0</v>
      </c>
      <c r="AR170" s="149" t="s">
        <v>120</v>
      </c>
      <c r="AT170" s="149" t="s">
        <v>311</v>
      </c>
      <c r="AU170" s="149" t="s">
        <v>88</v>
      </c>
      <c r="AY170" s="17" t="s">
        <v>309</v>
      </c>
      <c r="BE170" s="150">
        <f>IF(N170="základní",J170,0)</f>
        <v>0</v>
      </c>
      <c r="BF170" s="150">
        <f>IF(N170="snížená",J170,0)</f>
        <v>0</v>
      </c>
      <c r="BG170" s="150">
        <f>IF(N170="zákl. přenesená",J170,0)</f>
        <v>0</v>
      </c>
      <c r="BH170" s="150">
        <f>IF(N170="sníž. přenesená",J170,0)</f>
        <v>0</v>
      </c>
      <c r="BI170" s="150">
        <f>IF(N170="nulová",J170,0)</f>
        <v>0</v>
      </c>
      <c r="BJ170" s="17" t="s">
        <v>88</v>
      </c>
      <c r="BK170" s="150">
        <f>ROUND(I170*H170,2)</f>
        <v>0</v>
      </c>
      <c r="BL170" s="17" t="s">
        <v>120</v>
      </c>
      <c r="BM170" s="149" t="s">
        <v>435</v>
      </c>
    </row>
    <row r="171" spans="2:65" s="1" customFormat="1" ht="29.25" x14ac:dyDescent="0.2">
      <c r="B171" s="33"/>
      <c r="D171" s="155" t="s">
        <v>318</v>
      </c>
      <c r="F171" s="156" t="s">
        <v>10844</v>
      </c>
      <c r="I171" s="153"/>
      <c r="L171" s="33"/>
      <c r="M171" s="154"/>
      <c r="T171" s="57"/>
      <c r="AT171" s="17" t="s">
        <v>318</v>
      </c>
      <c r="AU171" s="17" t="s">
        <v>88</v>
      </c>
    </row>
    <row r="172" spans="2:65" s="1" customFormat="1" ht="16.5" customHeight="1" x14ac:dyDescent="0.2">
      <c r="B172" s="137"/>
      <c r="C172" s="138" t="s">
        <v>437</v>
      </c>
      <c r="D172" s="138" t="s">
        <v>311</v>
      </c>
      <c r="E172" s="139" t="s">
        <v>10845</v>
      </c>
      <c r="F172" s="140" t="s">
        <v>10846</v>
      </c>
      <c r="G172" s="141" t="s">
        <v>512</v>
      </c>
      <c r="H172" s="142">
        <v>1</v>
      </c>
      <c r="I172" s="143"/>
      <c r="J172" s="144">
        <f>ROUND(I172*H172,2)</f>
        <v>0</v>
      </c>
      <c r="K172" s="140" t="s">
        <v>4371</v>
      </c>
      <c r="L172" s="33"/>
      <c r="M172" s="145" t="s">
        <v>1</v>
      </c>
      <c r="N172" s="146" t="s">
        <v>46</v>
      </c>
      <c r="P172" s="147">
        <f>O172*H172</f>
        <v>0</v>
      </c>
      <c r="Q172" s="147">
        <v>0</v>
      </c>
      <c r="R172" s="147">
        <f>Q172*H172</f>
        <v>0</v>
      </c>
      <c r="S172" s="147">
        <v>0</v>
      </c>
      <c r="T172" s="148">
        <f>S172*H172</f>
        <v>0</v>
      </c>
      <c r="AR172" s="149" t="s">
        <v>120</v>
      </c>
      <c r="AT172" s="149" t="s">
        <v>311</v>
      </c>
      <c r="AU172" s="149" t="s">
        <v>88</v>
      </c>
      <c r="AY172" s="17" t="s">
        <v>309</v>
      </c>
      <c r="BE172" s="150">
        <f>IF(N172="základní",J172,0)</f>
        <v>0</v>
      </c>
      <c r="BF172" s="150">
        <f>IF(N172="snížená",J172,0)</f>
        <v>0</v>
      </c>
      <c r="BG172" s="150">
        <f>IF(N172="zákl. přenesená",J172,0)</f>
        <v>0</v>
      </c>
      <c r="BH172" s="150">
        <f>IF(N172="sníž. přenesená",J172,0)</f>
        <v>0</v>
      </c>
      <c r="BI172" s="150">
        <f>IF(N172="nulová",J172,0)</f>
        <v>0</v>
      </c>
      <c r="BJ172" s="17" t="s">
        <v>88</v>
      </c>
      <c r="BK172" s="150">
        <f>ROUND(I172*H172,2)</f>
        <v>0</v>
      </c>
      <c r="BL172" s="17" t="s">
        <v>120</v>
      </c>
      <c r="BM172" s="149" t="s">
        <v>440</v>
      </c>
    </row>
    <row r="173" spans="2:65" s="1" customFormat="1" ht="16.5" customHeight="1" x14ac:dyDescent="0.2">
      <c r="B173" s="137"/>
      <c r="C173" s="138" t="s">
        <v>376</v>
      </c>
      <c r="D173" s="138" t="s">
        <v>311</v>
      </c>
      <c r="E173" s="139" t="s">
        <v>10847</v>
      </c>
      <c r="F173" s="140" t="s">
        <v>10848</v>
      </c>
      <c r="G173" s="141" t="s">
        <v>314</v>
      </c>
      <c r="H173" s="142">
        <v>2</v>
      </c>
      <c r="I173" s="143"/>
      <c r="J173" s="144">
        <f>ROUND(I173*H173,2)</f>
        <v>0</v>
      </c>
      <c r="K173" s="140" t="s">
        <v>4371</v>
      </c>
      <c r="L173" s="33"/>
      <c r="M173" s="145" t="s">
        <v>1</v>
      </c>
      <c r="N173" s="146" t="s">
        <v>46</v>
      </c>
      <c r="P173" s="147">
        <f>O173*H173</f>
        <v>0</v>
      </c>
      <c r="Q173" s="147">
        <v>0</v>
      </c>
      <c r="R173" s="147">
        <f>Q173*H173</f>
        <v>0</v>
      </c>
      <c r="S173" s="147">
        <v>0</v>
      </c>
      <c r="T173" s="148">
        <f>S173*H173</f>
        <v>0</v>
      </c>
      <c r="AR173" s="149" t="s">
        <v>120</v>
      </c>
      <c r="AT173" s="149" t="s">
        <v>311</v>
      </c>
      <c r="AU173" s="149" t="s">
        <v>88</v>
      </c>
      <c r="AY173" s="17" t="s">
        <v>309</v>
      </c>
      <c r="BE173" s="150">
        <f>IF(N173="základní",J173,0)</f>
        <v>0</v>
      </c>
      <c r="BF173" s="150">
        <f>IF(N173="snížená",J173,0)</f>
        <v>0</v>
      </c>
      <c r="BG173" s="150">
        <f>IF(N173="zákl. přenesená",J173,0)</f>
        <v>0</v>
      </c>
      <c r="BH173" s="150">
        <f>IF(N173="sníž. přenesená",J173,0)</f>
        <v>0</v>
      </c>
      <c r="BI173" s="150">
        <f>IF(N173="nulová",J173,0)</f>
        <v>0</v>
      </c>
      <c r="BJ173" s="17" t="s">
        <v>88</v>
      </c>
      <c r="BK173" s="150">
        <f>ROUND(I173*H173,2)</f>
        <v>0</v>
      </c>
      <c r="BL173" s="17" t="s">
        <v>120</v>
      </c>
      <c r="BM173" s="149" t="s">
        <v>443</v>
      </c>
    </row>
    <row r="174" spans="2:65" s="1" customFormat="1" ht="16.5" customHeight="1" x14ac:dyDescent="0.2">
      <c r="B174" s="137"/>
      <c r="C174" s="138" t="s">
        <v>444</v>
      </c>
      <c r="D174" s="138" t="s">
        <v>311</v>
      </c>
      <c r="E174" s="139" t="s">
        <v>10849</v>
      </c>
      <c r="F174" s="140" t="s">
        <v>10850</v>
      </c>
      <c r="G174" s="141" t="s">
        <v>314</v>
      </c>
      <c r="H174" s="142">
        <v>1</v>
      </c>
      <c r="I174" s="143"/>
      <c r="J174" s="144">
        <f>ROUND(I174*H174,2)</f>
        <v>0</v>
      </c>
      <c r="K174" s="140" t="s">
        <v>4418</v>
      </c>
      <c r="L174" s="33"/>
      <c r="M174" s="145" t="s">
        <v>1</v>
      </c>
      <c r="N174" s="146" t="s">
        <v>46</v>
      </c>
      <c r="P174" s="147">
        <f>O174*H174</f>
        <v>0</v>
      </c>
      <c r="Q174" s="147">
        <v>0</v>
      </c>
      <c r="R174" s="147">
        <f>Q174*H174</f>
        <v>0</v>
      </c>
      <c r="S174" s="147">
        <v>0</v>
      </c>
      <c r="T174" s="148">
        <f>S174*H174</f>
        <v>0</v>
      </c>
      <c r="AR174" s="149" t="s">
        <v>120</v>
      </c>
      <c r="AT174" s="149" t="s">
        <v>311</v>
      </c>
      <c r="AU174" s="149" t="s">
        <v>88</v>
      </c>
      <c r="AY174" s="17" t="s">
        <v>309</v>
      </c>
      <c r="BE174" s="150">
        <f>IF(N174="základní",J174,0)</f>
        <v>0</v>
      </c>
      <c r="BF174" s="150">
        <f>IF(N174="snížená",J174,0)</f>
        <v>0</v>
      </c>
      <c r="BG174" s="150">
        <f>IF(N174="zákl. přenesená",J174,0)</f>
        <v>0</v>
      </c>
      <c r="BH174" s="150">
        <f>IF(N174="sníž. přenesená",J174,0)</f>
        <v>0</v>
      </c>
      <c r="BI174" s="150">
        <f>IF(N174="nulová",J174,0)</f>
        <v>0</v>
      </c>
      <c r="BJ174" s="17" t="s">
        <v>88</v>
      </c>
      <c r="BK174" s="150">
        <f>ROUND(I174*H174,2)</f>
        <v>0</v>
      </c>
      <c r="BL174" s="17" t="s">
        <v>120</v>
      </c>
      <c r="BM174" s="149" t="s">
        <v>447</v>
      </c>
    </row>
    <row r="175" spans="2:65" s="1" customFormat="1" ht="16.5" customHeight="1" x14ac:dyDescent="0.2">
      <c r="B175" s="137"/>
      <c r="C175" s="138" t="s">
        <v>381</v>
      </c>
      <c r="D175" s="138" t="s">
        <v>311</v>
      </c>
      <c r="E175" s="139" t="s">
        <v>10851</v>
      </c>
      <c r="F175" s="140" t="s">
        <v>10852</v>
      </c>
      <c r="G175" s="141" t="s">
        <v>314</v>
      </c>
      <c r="H175" s="142">
        <v>1</v>
      </c>
      <c r="I175" s="143"/>
      <c r="J175" s="144">
        <f>ROUND(I175*H175,2)</f>
        <v>0</v>
      </c>
      <c r="K175" s="140" t="s">
        <v>4418</v>
      </c>
      <c r="L175" s="33"/>
      <c r="M175" s="145" t="s">
        <v>1</v>
      </c>
      <c r="N175" s="146" t="s">
        <v>46</v>
      </c>
      <c r="P175" s="147">
        <f>O175*H175</f>
        <v>0</v>
      </c>
      <c r="Q175" s="147">
        <v>0</v>
      </c>
      <c r="R175" s="147">
        <f>Q175*H175</f>
        <v>0</v>
      </c>
      <c r="S175" s="147">
        <v>0</v>
      </c>
      <c r="T175" s="148">
        <f>S175*H175</f>
        <v>0</v>
      </c>
      <c r="AR175" s="149" t="s">
        <v>120</v>
      </c>
      <c r="AT175" s="149" t="s">
        <v>311</v>
      </c>
      <c r="AU175" s="149" t="s">
        <v>88</v>
      </c>
      <c r="AY175" s="17" t="s">
        <v>309</v>
      </c>
      <c r="BE175" s="150">
        <f>IF(N175="základní",J175,0)</f>
        <v>0</v>
      </c>
      <c r="BF175" s="150">
        <f>IF(N175="snížená",J175,0)</f>
        <v>0</v>
      </c>
      <c r="BG175" s="150">
        <f>IF(N175="zákl. přenesená",J175,0)</f>
        <v>0</v>
      </c>
      <c r="BH175" s="150">
        <f>IF(N175="sníž. přenesená",J175,0)</f>
        <v>0</v>
      </c>
      <c r="BI175" s="150">
        <f>IF(N175="nulová",J175,0)</f>
        <v>0</v>
      </c>
      <c r="BJ175" s="17" t="s">
        <v>88</v>
      </c>
      <c r="BK175" s="150">
        <f>ROUND(I175*H175,2)</f>
        <v>0</v>
      </c>
      <c r="BL175" s="17" t="s">
        <v>120</v>
      </c>
      <c r="BM175" s="149" t="s">
        <v>452</v>
      </c>
    </row>
    <row r="176" spans="2:65" s="1" customFormat="1" ht="16.5" customHeight="1" x14ac:dyDescent="0.2">
      <c r="B176" s="137"/>
      <c r="C176" s="138" t="s">
        <v>458</v>
      </c>
      <c r="D176" s="138" t="s">
        <v>311</v>
      </c>
      <c r="E176" s="139" t="s">
        <v>10853</v>
      </c>
      <c r="F176" s="140" t="s">
        <v>10854</v>
      </c>
      <c r="G176" s="141" t="s">
        <v>4424</v>
      </c>
      <c r="H176" s="142">
        <v>16</v>
      </c>
      <c r="I176" s="143"/>
      <c r="J176" s="144">
        <f>ROUND(I176*H176,2)</f>
        <v>0</v>
      </c>
      <c r="K176" s="140" t="s">
        <v>4371</v>
      </c>
      <c r="L176" s="33"/>
      <c r="M176" s="145" t="s">
        <v>1</v>
      </c>
      <c r="N176" s="146" t="s">
        <v>46</v>
      </c>
      <c r="P176" s="147">
        <f>O176*H176</f>
        <v>0</v>
      </c>
      <c r="Q176" s="147">
        <v>0</v>
      </c>
      <c r="R176" s="147">
        <f>Q176*H176</f>
        <v>0</v>
      </c>
      <c r="S176" s="147">
        <v>0</v>
      </c>
      <c r="T176" s="148">
        <f>S176*H176</f>
        <v>0</v>
      </c>
      <c r="AR176" s="149" t="s">
        <v>120</v>
      </c>
      <c r="AT176" s="149" t="s">
        <v>311</v>
      </c>
      <c r="AU176" s="149" t="s">
        <v>88</v>
      </c>
      <c r="AY176" s="17" t="s">
        <v>309</v>
      </c>
      <c r="BE176" s="150">
        <f>IF(N176="základní",J176,0)</f>
        <v>0</v>
      </c>
      <c r="BF176" s="150">
        <f>IF(N176="snížená",J176,0)</f>
        <v>0</v>
      </c>
      <c r="BG176" s="150">
        <f>IF(N176="zákl. přenesená",J176,0)</f>
        <v>0</v>
      </c>
      <c r="BH176" s="150">
        <f>IF(N176="sníž. přenesená",J176,0)</f>
        <v>0</v>
      </c>
      <c r="BI176" s="150">
        <f>IF(N176="nulová",J176,0)</f>
        <v>0</v>
      </c>
      <c r="BJ176" s="17" t="s">
        <v>88</v>
      </c>
      <c r="BK176" s="150">
        <f>ROUND(I176*H176,2)</f>
        <v>0</v>
      </c>
      <c r="BL176" s="17" t="s">
        <v>120</v>
      </c>
      <c r="BM176" s="149" t="s">
        <v>461</v>
      </c>
    </row>
    <row r="177" spans="2:65" s="1" customFormat="1" ht="19.5" x14ac:dyDescent="0.2">
      <c r="B177" s="33"/>
      <c r="D177" s="155" t="s">
        <v>318</v>
      </c>
      <c r="F177" s="156" t="s">
        <v>10855</v>
      </c>
      <c r="I177" s="153"/>
      <c r="L177" s="33"/>
      <c r="M177" s="154"/>
      <c r="T177" s="57"/>
      <c r="AT177" s="17" t="s">
        <v>318</v>
      </c>
      <c r="AU177" s="17" t="s">
        <v>88</v>
      </c>
    </row>
    <row r="178" spans="2:65" s="1" customFormat="1" ht="33" customHeight="1" x14ac:dyDescent="0.2">
      <c r="B178" s="137"/>
      <c r="C178" s="138" t="s">
        <v>385</v>
      </c>
      <c r="D178" s="138" t="s">
        <v>311</v>
      </c>
      <c r="E178" s="139" t="s">
        <v>10856</v>
      </c>
      <c r="F178" s="140" t="s">
        <v>10857</v>
      </c>
      <c r="G178" s="141" t="s">
        <v>314</v>
      </c>
      <c r="H178" s="142">
        <v>1</v>
      </c>
      <c r="I178" s="143"/>
      <c r="J178" s="144">
        <f>ROUND(I178*H178,2)</f>
        <v>0</v>
      </c>
      <c r="K178" s="140" t="s">
        <v>4371</v>
      </c>
      <c r="L178" s="33"/>
      <c r="M178" s="145" t="s">
        <v>1</v>
      </c>
      <c r="N178" s="146" t="s">
        <v>46</v>
      </c>
      <c r="P178" s="147">
        <f>O178*H178</f>
        <v>0</v>
      </c>
      <c r="Q178" s="147">
        <v>0</v>
      </c>
      <c r="R178" s="147">
        <f>Q178*H178</f>
        <v>0</v>
      </c>
      <c r="S178" s="147">
        <v>0</v>
      </c>
      <c r="T178" s="148">
        <f>S178*H178</f>
        <v>0</v>
      </c>
      <c r="AR178" s="149" t="s">
        <v>120</v>
      </c>
      <c r="AT178" s="149" t="s">
        <v>311</v>
      </c>
      <c r="AU178" s="149" t="s">
        <v>88</v>
      </c>
      <c r="AY178" s="17" t="s">
        <v>309</v>
      </c>
      <c r="BE178" s="150">
        <f>IF(N178="základní",J178,0)</f>
        <v>0</v>
      </c>
      <c r="BF178" s="150">
        <f>IF(N178="snížená",J178,0)</f>
        <v>0</v>
      </c>
      <c r="BG178" s="150">
        <f>IF(N178="zákl. přenesená",J178,0)</f>
        <v>0</v>
      </c>
      <c r="BH178" s="150">
        <f>IF(N178="sníž. přenesená",J178,0)</f>
        <v>0</v>
      </c>
      <c r="BI178" s="150">
        <f>IF(N178="nulová",J178,0)</f>
        <v>0</v>
      </c>
      <c r="BJ178" s="17" t="s">
        <v>88</v>
      </c>
      <c r="BK178" s="150">
        <f>ROUND(I178*H178,2)</f>
        <v>0</v>
      </c>
      <c r="BL178" s="17" t="s">
        <v>120</v>
      </c>
      <c r="BM178" s="149" t="s">
        <v>468</v>
      </c>
    </row>
    <row r="179" spans="2:65" s="11" customFormat="1" ht="25.9" customHeight="1" x14ac:dyDescent="0.2">
      <c r="B179" s="125"/>
      <c r="D179" s="126" t="s">
        <v>80</v>
      </c>
      <c r="E179" s="127" t="s">
        <v>1152</v>
      </c>
      <c r="F179" s="127" t="s">
        <v>4428</v>
      </c>
      <c r="I179" s="128"/>
      <c r="J179" s="129">
        <f>BK179</f>
        <v>0</v>
      </c>
      <c r="L179" s="125"/>
      <c r="M179" s="130"/>
      <c r="P179" s="131">
        <f>SUM(P180:P181)</f>
        <v>0</v>
      </c>
      <c r="R179" s="131">
        <f>SUM(R180:R181)</f>
        <v>0</v>
      </c>
      <c r="T179" s="132">
        <f>SUM(T180:T181)</f>
        <v>0</v>
      </c>
      <c r="AR179" s="126" t="s">
        <v>88</v>
      </c>
      <c r="AT179" s="133" t="s">
        <v>80</v>
      </c>
      <c r="AU179" s="133" t="s">
        <v>81</v>
      </c>
      <c r="AY179" s="126" t="s">
        <v>309</v>
      </c>
      <c r="BK179" s="134">
        <f>SUM(BK180:BK181)</f>
        <v>0</v>
      </c>
    </row>
    <row r="180" spans="2:65" s="1" customFormat="1" ht="16.5" customHeight="1" x14ac:dyDescent="0.2">
      <c r="B180" s="137"/>
      <c r="C180" s="138" t="s">
        <v>471</v>
      </c>
      <c r="D180" s="138" t="s">
        <v>311</v>
      </c>
      <c r="E180" s="139" t="s">
        <v>4429</v>
      </c>
      <c r="F180" s="140" t="s">
        <v>4430</v>
      </c>
      <c r="G180" s="141" t="s">
        <v>391</v>
      </c>
      <c r="H180" s="142">
        <v>4.6230000000000002</v>
      </c>
      <c r="I180" s="143"/>
      <c r="J180" s="144">
        <f>ROUND(I180*H180,2)</f>
        <v>0</v>
      </c>
      <c r="K180" s="140" t="s">
        <v>4371</v>
      </c>
      <c r="L180" s="33"/>
      <c r="M180" s="145" t="s">
        <v>1</v>
      </c>
      <c r="N180" s="146" t="s">
        <v>46</v>
      </c>
      <c r="P180" s="147">
        <f>O180*H180</f>
        <v>0</v>
      </c>
      <c r="Q180" s="147">
        <v>0</v>
      </c>
      <c r="R180" s="147">
        <f>Q180*H180</f>
        <v>0</v>
      </c>
      <c r="S180" s="147">
        <v>0</v>
      </c>
      <c r="T180" s="148">
        <f>S180*H180</f>
        <v>0</v>
      </c>
      <c r="AR180" s="149" t="s">
        <v>120</v>
      </c>
      <c r="AT180" s="149" t="s">
        <v>311</v>
      </c>
      <c r="AU180" s="149" t="s">
        <v>88</v>
      </c>
      <c r="AY180" s="17" t="s">
        <v>309</v>
      </c>
      <c r="BE180" s="150">
        <f>IF(N180="základní",J180,0)</f>
        <v>0</v>
      </c>
      <c r="BF180" s="150">
        <f>IF(N180="snížená",J180,0)</f>
        <v>0</v>
      </c>
      <c r="BG180" s="150">
        <f>IF(N180="zákl. přenesená",J180,0)</f>
        <v>0</v>
      </c>
      <c r="BH180" s="150">
        <f>IF(N180="sníž. přenesená",J180,0)</f>
        <v>0</v>
      </c>
      <c r="BI180" s="150">
        <f>IF(N180="nulová",J180,0)</f>
        <v>0</v>
      </c>
      <c r="BJ180" s="17" t="s">
        <v>88</v>
      </c>
      <c r="BK180" s="150">
        <f>ROUND(I180*H180,2)</f>
        <v>0</v>
      </c>
      <c r="BL180" s="17" t="s">
        <v>120</v>
      </c>
      <c r="BM180" s="149" t="s">
        <v>474</v>
      </c>
    </row>
    <row r="181" spans="2:65" s="1" customFormat="1" ht="19.5" x14ac:dyDescent="0.2">
      <c r="B181" s="33"/>
      <c r="D181" s="155" t="s">
        <v>318</v>
      </c>
      <c r="F181" s="156" t="s">
        <v>10573</v>
      </c>
      <c r="I181" s="153"/>
      <c r="L181" s="33"/>
      <c r="M181" s="154"/>
      <c r="T181" s="57"/>
      <c r="AT181" s="17" t="s">
        <v>318</v>
      </c>
      <c r="AU181" s="17" t="s">
        <v>88</v>
      </c>
    </row>
    <row r="182" spans="2:65" s="11" customFormat="1" ht="25.9" customHeight="1" x14ac:dyDescent="0.2">
      <c r="B182" s="125"/>
      <c r="D182" s="126" t="s">
        <v>80</v>
      </c>
      <c r="E182" s="127" t="s">
        <v>1312</v>
      </c>
      <c r="F182" s="127" t="s">
        <v>4432</v>
      </c>
      <c r="I182" s="128"/>
      <c r="J182" s="129">
        <f>BK182</f>
        <v>0</v>
      </c>
      <c r="L182" s="125"/>
      <c r="M182" s="130"/>
      <c r="P182" s="131">
        <f>SUM(P183:P186)</f>
        <v>0</v>
      </c>
      <c r="R182" s="131">
        <f>SUM(R183:R186)</f>
        <v>0</v>
      </c>
      <c r="T182" s="132">
        <f>SUM(T183:T186)</f>
        <v>0</v>
      </c>
      <c r="AR182" s="126" t="s">
        <v>90</v>
      </c>
      <c r="AT182" s="133" t="s">
        <v>80</v>
      </c>
      <c r="AU182" s="133" t="s">
        <v>81</v>
      </c>
      <c r="AY182" s="126" t="s">
        <v>309</v>
      </c>
      <c r="BK182" s="134">
        <f>SUM(BK183:BK186)</f>
        <v>0</v>
      </c>
    </row>
    <row r="183" spans="2:65" s="1" customFormat="1" ht="16.5" customHeight="1" x14ac:dyDescent="0.2">
      <c r="B183" s="137"/>
      <c r="C183" s="138" t="s">
        <v>392</v>
      </c>
      <c r="D183" s="138" t="s">
        <v>311</v>
      </c>
      <c r="E183" s="139" t="s">
        <v>4433</v>
      </c>
      <c r="F183" s="140" t="s">
        <v>4434</v>
      </c>
      <c r="G183" s="141" t="s">
        <v>314</v>
      </c>
      <c r="H183" s="142">
        <v>1</v>
      </c>
      <c r="I183" s="143"/>
      <c r="J183" s="144">
        <f>ROUND(I183*H183,2)</f>
        <v>0</v>
      </c>
      <c r="K183" s="140" t="s">
        <v>4371</v>
      </c>
      <c r="L183" s="33"/>
      <c r="M183" s="145" t="s">
        <v>1</v>
      </c>
      <c r="N183" s="146" t="s">
        <v>46</v>
      </c>
      <c r="P183" s="147">
        <f>O183*H183</f>
        <v>0</v>
      </c>
      <c r="Q183" s="147">
        <v>0</v>
      </c>
      <c r="R183" s="147">
        <f>Q183*H183</f>
        <v>0</v>
      </c>
      <c r="S183" s="147">
        <v>0</v>
      </c>
      <c r="T183" s="148">
        <f>S183*H183</f>
        <v>0</v>
      </c>
      <c r="AR183" s="149" t="s">
        <v>346</v>
      </c>
      <c r="AT183" s="149" t="s">
        <v>311</v>
      </c>
      <c r="AU183" s="149" t="s">
        <v>88</v>
      </c>
      <c r="AY183" s="17" t="s">
        <v>309</v>
      </c>
      <c r="BE183" s="150">
        <f>IF(N183="základní",J183,0)</f>
        <v>0</v>
      </c>
      <c r="BF183" s="150">
        <f>IF(N183="snížená",J183,0)</f>
        <v>0</v>
      </c>
      <c r="BG183" s="150">
        <f>IF(N183="zákl. přenesená",J183,0)</f>
        <v>0</v>
      </c>
      <c r="BH183" s="150">
        <f>IF(N183="sníž. přenesená",J183,0)</f>
        <v>0</v>
      </c>
      <c r="BI183" s="150">
        <f>IF(N183="nulová",J183,0)</f>
        <v>0</v>
      </c>
      <c r="BJ183" s="17" t="s">
        <v>88</v>
      </c>
      <c r="BK183" s="150">
        <f>ROUND(I183*H183,2)</f>
        <v>0</v>
      </c>
      <c r="BL183" s="17" t="s">
        <v>346</v>
      </c>
      <c r="BM183" s="149" t="s">
        <v>478</v>
      </c>
    </row>
    <row r="184" spans="2:65" s="1" customFormat="1" ht="24.2" customHeight="1" x14ac:dyDescent="0.2">
      <c r="B184" s="137"/>
      <c r="C184" s="138" t="s">
        <v>480</v>
      </c>
      <c r="D184" s="138" t="s">
        <v>311</v>
      </c>
      <c r="E184" s="139" t="s">
        <v>10858</v>
      </c>
      <c r="F184" s="140" t="s">
        <v>10859</v>
      </c>
      <c r="G184" s="141" t="s">
        <v>314</v>
      </c>
      <c r="H184" s="142">
        <v>1</v>
      </c>
      <c r="I184" s="143"/>
      <c r="J184" s="144">
        <f>ROUND(I184*H184,2)</f>
        <v>0</v>
      </c>
      <c r="K184" s="140" t="s">
        <v>4371</v>
      </c>
      <c r="L184" s="33"/>
      <c r="M184" s="145" t="s">
        <v>1</v>
      </c>
      <c r="N184" s="146" t="s">
        <v>46</v>
      </c>
      <c r="P184" s="147">
        <f>O184*H184</f>
        <v>0</v>
      </c>
      <c r="Q184" s="147">
        <v>0</v>
      </c>
      <c r="R184" s="147">
        <f>Q184*H184</f>
        <v>0</v>
      </c>
      <c r="S184" s="147">
        <v>0</v>
      </c>
      <c r="T184" s="148">
        <f>S184*H184</f>
        <v>0</v>
      </c>
      <c r="AR184" s="149" t="s">
        <v>346</v>
      </c>
      <c r="AT184" s="149" t="s">
        <v>311</v>
      </c>
      <c r="AU184" s="149" t="s">
        <v>88</v>
      </c>
      <c r="AY184" s="17" t="s">
        <v>309</v>
      </c>
      <c r="BE184" s="150">
        <f>IF(N184="základní",J184,0)</f>
        <v>0</v>
      </c>
      <c r="BF184" s="150">
        <f>IF(N184="snížená",J184,0)</f>
        <v>0</v>
      </c>
      <c r="BG184" s="150">
        <f>IF(N184="zákl. přenesená",J184,0)</f>
        <v>0</v>
      </c>
      <c r="BH184" s="150">
        <f>IF(N184="sníž. přenesená",J184,0)</f>
        <v>0</v>
      </c>
      <c r="BI184" s="150">
        <f>IF(N184="nulová",J184,0)</f>
        <v>0</v>
      </c>
      <c r="BJ184" s="17" t="s">
        <v>88</v>
      </c>
      <c r="BK184" s="150">
        <f>ROUND(I184*H184,2)</f>
        <v>0</v>
      </c>
      <c r="BL184" s="17" t="s">
        <v>346</v>
      </c>
      <c r="BM184" s="149" t="s">
        <v>483</v>
      </c>
    </row>
    <row r="185" spans="2:65" s="1" customFormat="1" ht="16.5" customHeight="1" x14ac:dyDescent="0.2">
      <c r="B185" s="137"/>
      <c r="C185" s="138" t="s">
        <v>398</v>
      </c>
      <c r="D185" s="138" t="s">
        <v>311</v>
      </c>
      <c r="E185" s="139" t="s">
        <v>4447</v>
      </c>
      <c r="F185" s="140" t="s">
        <v>4448</v>
      </c>
      <c r="G185" s="141" t="s">
        <v>2688</v>
      </c>
      <c r="H185" s="201"/>
      <c r="I185" s="143"/>
      <c r="J185" s="144">
        <f>ROUND(I185*H185,2)</f>
        <v>0</v>
      </c>
      <c r="K185" s="140" t="s">
        <v>4371</v>
      </c>
      <c r="L185" s="33"/>
      <c r="M185" s="145" t="s">
        <v>1</v>
      </c>
      <c r="N185" s="146" t="s">
        <v>46</v>
      </c>
      <c r="P185" s="147">
        <f>O185*H185</f>
        <v>0</v>
      </c>
      <c r="Q185" s="147">
        <v>0</v>
      </c>
      <c r="R185" s="147">
        <f>Q185*H185</f>
        <v>0</v>
      </c>
      <c r="S185" s="147">
        <v>0</v>
      </c>
      <c r="T185" s="148">
        <f>S185*H185</f>
        <v>0</v>
      </c>
      <c r="AR185" s="149" t="s">
        <v>346</v>
      </c>
      <c r="AT185" s="149" t="s">
        <v>311</v>
      </c>
      <c r="AU185" s="149" t="s">
        <v>88</v>
      </c>
      <c r="AY185" s="17" t="s">
        <v>309</v>
      </c>
      <c r="BE185" s="150">
        <f>IF(N185="základní",J185,0)</f>
        <v>0</v>
      </c>
      <c r="BF185" s="150">
        <f>IF(N185="snížená",J185,0)</f>
        <v>0</v>
      </c>
      <c r="BG185" s="150">
        <f>IF(N185="zákl. přenesená",J185,0)</f>
        <v>0</v>
      </c>
      <c r="BH185" s="150">
        <f>IF(N185="sníž. přenesená",J185,0)</f>
        <v>0</v>
      </c>
      <c r="BI185" s="150">
        <f>IF(N185="nulová",J185,0)</f>
        <v>0</v>
      </c>
      <c r="BJ185" s="17" t="s">
        <v>88</v>
      </c>
      <c r="BK185" s="150">
        <f>ROUND(I185*H185,2)</f>
        <v>0</v>
      </c>
      <c r="BL185" s="17" t="s">
        <v>346</v>
      </c>
      <c r="BM185" s="149" t="s">
        <v>488</v>
      </c>
    </row>
    <row r="186" spans="2:65" s="1" customFormat="1" ht="19.5" x14ac:dyDescent="0.2">
      <c r="B186" s="33"/>
      <c r="D186" s="155" t="s">
        <v>318</v>
      </c>
      <c r="F186" s="156" t="s">
        <v>4449</v>
      </c>
      <c r="I186" s="153"/>
      <c r="L186" s="33"/>
      <c r="M186" s="154"/>
      <c r="T186" s="57"/>
      <c r="AT186" s="17" t="s">
        <v>318</v>
      </c>
      <c r="AU186" s="17" t="s">
        <v>88</v>
      </c>
    </row>
    <row r="187" spans="2:65" s="11" customFormat="1" ht="25.9" customHeight="1" x14ac:dyDescent="0.2">
      <c r="B187" s="125"/>
      <c r="D187" s="126" t="s">
        <v>80</v>
      </c>
      <c r="E187" s="127" t="s">
        <v>10860</v>
      </c>
      <c r="F187" s="127" t="s">
        <v>10861</v>
      </c>
      <c r="I187" s="128"/>
      <c r="J187" s="129">
        <f>BK187</f>
        <v>0</v>
      </c>
      <c r="L187" s="125"/>
      <c r="M187" s="130"/>
      <c r="P187" s="131">
        <f>SUM(P188:P201)</f>
        <v>0</v>
      </c>
      <c r="R187" s="131">
        <f>SUM(R188:R201)</f>
        <v>0</v>
      </c>
      <c r="T187" s="132">
        <f>SUM(T188:T201)</f>
        <v>0</v>
      </c>
      <c r="AR187" s="126" t="s">
        <v>90</v>
      </c>
      <c r="AT187" s="133" t="s">
        <v>80</v>
      </c>
      <c r="AU187" s="133" t="s">
        <v>81</v>
      </c>
      <c r="AY187" s="126" t="s">
        <v>309</v>
      </c>
      <c r="BK187" s="134">
        <f>SUM(BK188:BK201)</f>
        <v>0</v>
      </c>
    </row>
    <row r="188" spans="2:65" s="1" customFormat="1" ht="33" customHeight="1" x14ac:dyDescent="0.2">
      <c r="B188" s="137"/>
      <c r="C188" s="138" t="s">
        <v>491</v>
      </c>
      <c r="D188" s="138" t="s">
        <v>311</v>
      </c>
      <c r="E188" s="139" t="s">
        <v>10862</v>
      </c>
      <c r="F188" s="140" t="s">
        <v>10863</v>
      </c>
      <c r="G188" s="141" t="s">
        <v>434</v>
      </c>
      <c r="H188" s="142">
        <v>1</v>
      </c>
      <c r="I188" s="143"/>
      <c r="J188" s="144">
        <f>ROUND(I188*H188,2)</f>
        <v>0</v>
      </c>
      <c r="K188" s="140" t="s">
        <v>4371</v>
      </c>
      <c r="L188" s="33"/>
      <c r="M188" s="145" t="s">
        <v>1</v>
      </c>
      <c r="N188" s="146" t="s">
        <v>46</v>
      </c>
      <c r="P188" s="147">
        <f>O188*H188</f>
        <v>0</v>
      </c>
      <c r="Q188" s="147">
        <v>0</v>
      </c>
      <c r="R188" s="147">
        <f>Q188*H188</f>
        <v>0</v>
      </c>
      <c r="S188" s="147">
        <v>0</v>
      </c>
      <c r="T188" s="148">
        <f>S188*H188</f>
        <v>0</v>
      </c>
      <c r="AR188" s="149" t="s">
        <v>346</v>
      </c>
      <c r="AT188" s="149" t="s">
        <v>311</v>
      </c>
      <c r="AU188" s="149" t="s">
        <v>88</v>
      </c>
      <c r="AY188" s="17" t="s">
        <v>309</v>
      </c>
      <c r="BE188" s="150">
        <f>IF(N188="základní",J188,0)</f>
        <v>0</v>
      </c>
      <c r="BF188" s="150">
        <f>IF(N188="snížená",J188,0)</f>
        <v>0</v>
      </c>
      <c r="BG188" s="150">
        <f>IF(N188="zákl. přenesená",J188,0)</f>
        <v>0</v>
      </c>
      <c r="BH188" s="150">
        <f>IF(N188="sníž. přenesená",J188,0)</f>
        <v>0</v>
      </c>
      <c r="BI188" s="150">
        <f>IF(N188="nulová",J188,0)</f>
        <v>0</v>
      </c>
      <c r="BJ188" s="17" t="s">
        <v>88</v>
      </c>
      <c r="BK188" s="150">
        <f>ROUND(I188*H188,2)</f>
        <v>0</v>
      </c>
      <c r="BL188" s="17" t="s">
        <v>346</v>
      </c>
      <c r="BM188" s="149" t="s">
        <v>494</v>
      </c>
    </row>
    <row r="189" spans="2:65" s="1" customFormat="1" ht="29.25" x14ac:dyDescent="0.2">
      <c r="B189" s="33"/>
      <c r="D189" s="155" t="s">
        <v>318</v>
      </c>
      <c r="F189" s="156" t="s">
        <v>10864</v>
      </c>
      <c r="I189" s="153"/>
      <c r="L189" s="33"/>
      <c r="M189" s="154"/>
      <c r="T189" s="57"/>
      <c r="AT189" s="17" t="s">
        <v>318</v>
      </c>
      <c r="AU189" s="17" t="s">
        <v>88</v>
      </c>
    </row>
    <row r="190" spans="2:65" s="1" customFormat="1" ht="33" customHeight="1" x14ac:dyDescent="0.2">
      <c r="B190" s="137"/>
      <c r="C190" s="138" t="s">
        <v>402</v>
      </c>
      <c r="D190" s="138" t="s">
        <v>311</v>
      </c>
      <c r="E190" s="139" t="s">
        <v>10865</v>
      </c>
      <c r="F190" s="140" t="s">
        <v>10866</v>
      </c>
      <c r="G190" s="141" t="s">
        <v>434</v>
      </c>
      <c r="H190" s="142">
        <v>21</v>
      </c>
      <c r="I190" s="143"/>
      <c r="J190" s="144">
        <f>ROUND(I190*H190,2)</f>
        <v>0</v>
      </c>
      <c r="K190" s="140" t="s">
        <v>4371</v>
      </c>
      <c r="L190" s="33"/>
      <c r="M190" s="145" t="s">
        <v>1</v>
      </c>
      <c r="N190" s="146" t="s">
        <v>46</v>
      </c>
      <c r="P190" s="147">
        <f>O190*H190</f>
        <v>0</v>
      </c>
      <c r="Q190" s="147">
        <v>0</v>
      </c>
      <c r="R190" s="147">
        <f>Q190*H190</f>
        <v>0</v>
      </c>
      <c r="S190" s="147">
        <v>0</v>
      </c>
      <c r="T190" s="148">
        <f>S190*H190</f>
        <v>0</v>
      </c>
      <c r="AR190" s="149" t="s">
        <v>346</v>
      </c>
      <c r="AT190" s="149" t="s">
        <v>311</v>
      </c>
      <c r="AU190" s="149" t="s">
        <v>88</v>
      </c>
      <c r="AY190" s="17" t="s">
        <v>309</v>
      </c>
      <c r="BE190" s="150">
        <f>IF(N190="základní",J190,0)</f>
        <v>0</v>
      </c>
      <c r="BF190" s="150">
        <f>IF(N190="snížená",J190,0)</f>
        <v>0</v>
      </c>
      <c r="BG190" s="150">
        <f>IF(N190="zákl. přenesená",J190,0)</f>
        <v>0</v>
      </c>
      <c r="BH190" s="150">
        <f>IF(N190="sníž. přenesená",J190,0)</f>
        <v>0</v>
      </c>
      <c r="BI190" s="150">
        <f>IF(N190="nulová",J190,0)</f>
        <v>0</v>
      </c>
      <c r="BJ190" s="17" t="s">
        <v>88</v>
      </c>
      <c r="BK190" s="150">
        <f>ROUND(I190*H190,2)</f>
        <v>0</v>
      </c>
      <c r="BL190" s="17" t="s">
        <v>346</v>
      </c>
      <c r="BM190" s="149" t="s">
        <v>501</v>
      </c>
    </row>
    <row r="191" spans="2:65" s="1" customFormat="1" ht="29.25" x14ac:dyDescent="0.2">
      <c r="B191" s="33"/>
      <c r="D191" s="155" t="s">
        <v>318</v>
      </c>
      <c r="F191" s="156" t="s">
        <v>10864</v>
      </c>
      <c r="I191" s="153"/>
      <c r="L191" s="33"/>
      <c r="M191" s="154"/>
      <c r="T191" s="57"/>
      <c r="AT191" s="17" t="s">
        <v>318</v>
      </c>
      <c r="AU191" s="17" t="s">
        <v>88</v>
      </c>
    </row>
    <row r="192" spans="2:65" s="1" customFormat="1" ht="33" customHeight="1" x14ac:dyDescent="0.2">
      <c r="B192" s="137"/>
      <c r="C192" s="138" t="s">
        <v>503</v>
      </c>
      <c r="D192" s="138" t="s">
        <v>311</v>
      </c>
      <c r="E192" s="139" t="s">
        <v>10867</v>
      </c>
      <c r="F192" s="140" t="s">
        <v>10868</v>
      </c>
      <c r="G192" s="141" t="s">
        <v>434</v>
      </c>
      <c r="H192" s="142">
        <v>1</v>
      </c>
      <c r="I192" s="143"/>
      <c r="J192" s="144">
        <f>ROUND(I192*H192,2)</f>
        <v>0</v>
      </c>
      <c r="K192" s="140" t="s">
        <v>4371</v>
      </c>
      <c r="L192" s="33"/>
      <c r="M192" s="145" t="s">
        <v>1</v>
      </c>
      <c r="N192" s="146" t="s">
        <v>46</v>
      </c>
      <c r="P192" s="147">
        <f>O192*H192</f>
        <v>0</v>
      </c>
      <c r="Q192" s="147">
        <v>0</v>
      </c>
      <c r="R192" s="147">
        <f>Q192*H192</f>
        <v>0</v>
      </c>
      <c r="S192" s="147">
        <v>0</v>
      </c>
      <c r="T192" s="148">
        <f>S192*H192</f>
        <v>0</v>
      </c>
      <c r="AR192" s="149" t="s">
        <v>346</v>
      </c>
      <c r="AT192" s="149" t="s">
        <v>311</v>
      </c>
      <c r="AU192" s="149" t="s">
        <v>88</v>
      </c>
      <c r="AY192" s="17" t="s">
        <v>309</v>
      </c>
      <c r="BE192" s="150">
        <f>IF(N192="základní",J192,0)</f>
        <v>0</v>
      </c>
      <c r="BF192" s="150">
        <f>IF(N192="snížená",J192,0)</f>
        <v>0</v>
      </c>
      <c r="BG192" s="150">
        <f>IF(N192="zákl. přenesená",J192,0)</f>
        <v>0</v>
      </c>
      <c r="BH192" s="150">
        <f>IF(N192="sníž. přenesená",J192,0)</f>
        <v>0</v>
      </c>
      <c r="BI192" s="150">
        <f>IF(N192="nulová",J192,0)</f>
        <v>0</v>
      </c>
      <c r="BJ192" s="17" t="s">
        <v>88</v>
      </c>
      <c r="BK192" s="150">
        <f>ROUND(I192*H192,2)</f>
        <v>0</v>
      </c>
      <c r="BL192" s="17" t="s">
        <v>346</v>
      </c>
      <c r="BM192" s="149" t="s">
        <v>506</v>
      </c>
    </row>
    <row r="193" spans="2:65" s="1" customFormat="1" ht="16.5" customHeight="1" x14ac:dyDescent="0.2">
      <c r="B193" s="137"/>
      <c r="C193" s="138" t="s">
        <v>406</v>
      </c>
      <c r="D193" s="138" t="s">
        <v>311</v>
      </c>
      <c r="E193" s="139" t="s">
        <v>10869</v>
      </c>
      <c r="F193" s="140" t="s">
        <v>10870</v>
      </c>
      <c r="G193" s="141" t="s">
        <v>434</v>
      </c>
      <c r="H193" s="142">
        <v>22</v>
      </c>
      <c r="I193" s="143"/>
      <c r="J193" s="144">
        <f>ROUND(I193*H193,2)</f>
        <v>0</v>
      </c>
      <c r="K193" s="140" t="s">
        <v>4371</v>
      </c>
      <c r="L193" s="33"/>
      <c r="M193" s="145" t="s">
        <v>1</v>
      </c>
      <c r="N193" s="146" t="s">
        <v>46</v>
      </c>
      <c r="P193" s="147">
        <f>O193*H193</f>
        <v>0</v>
      </c>
      <c r="Q193" s="147">
        <v>0</v>
      </c>
      <c r="R193" s="147">
        <f>Q193*H193</f>
        <v>0</v>
      </c>
      <c r="S193" s="147">
        <v>0</v>
      </c>
      <c r="T193" s="148">
        <f>S193*H193</f>
        <v>0</v>
      </c>
      <c r="AR193" s="149" t="s">
        <v>346</v>
      </c>
      <c r="AT193" s="149" t="s">
        <v>311</v>
      </c>
      <c r="AU193" s="149" t="s">
        <v>88</v>
      </c>
      <c r="AY193" s="17" t="s">
        <v>309</v>
      </c>
      <c r="BE193" s="150">
        <f>IF(N193="základní",J193,0)</f>
        <v>0</v>
      </c>
      <c r="BF193" s="150">
        <f>IF(N193="snížená",J193,0)</f>
        <v>0</v>
      </c>
      <c r="BG193" s="150">
        <f>IF(N193="zákl. přenesená",J193,0)</f>
        <v>0</v>
      </c>
      <c r="BH193" s="150">
        <f>IF(N193="sníž. přenesená",J193,0)</f>
        <v>0</v>
      </c>
      <c r="BI193" s="150">
        <f>IF(N193="nulová",J193,0)</f>
        <v>0</v>
      </c>
      <c r="BJ193" s="17" t="s">
        <v>88</v>
      </c>
      <c r="BK193" s="150">
        <f>ROUND(I193*H193,2)</f>
        <v>0</v>
      </c>
      <c r="BL193" s="17" t="s">
        <v>346</v>
      </c>
      <c r="BM193" s="149" t="s">
        <v>513</v>
      </c>
    </row>
    <row r="194" spans="2:65" s="1" customFormat="1" ht="19.5" x14ac:dyDescent="0.2">
      <c r="B194" s="33"/>
      <c r="D194" s="155" t="s">
        <v>318</v>
      </c>
      <c r="F194" s="156" t="s">
        <v>10871</v>
      </c>
      <c r="I194" s="153"/>
      <c r="L194" s="33"/>
      <c r="M194" s="154"/>
      <c r="T194" s="57"/>
      <c r="AT194" s="17" t="s">
        <v>318</v>
      </c>
      <c r="AU194" s="17" t="s">
        <v>88</v>
      </c>
    </row>
    <row r="195" spans="2:65" s="1" customFormat="1" ht="16.5" customHeight="1" x14ac:dyDescent="0.2">
      <c r="B195" s="137"/>
      <c r="C195" s="138" t="s">
        <v>516</v>
      </c>
      <c r="D195" s="138" t="s">
        <v>311</v>
      </c>
      <c r="E195" s="139" t="s">
        <v>10822</v>
      </c>
      <c r="F195" s="140" t="s">
        <v>10823</v>
      </c>
      <c r="G195" s="141" t="s">
        <v>9738</v>
      </c>
      <c r="H195" s="142">
        <v>1</v>
      </c>
      <c r="I195" s="143"/>
      <c r="J195" s="144">
        <f t="shared" ref="J195:J200" si="0">ROUND(I195*H195,2)</f>
        <v>0</v>
      </c>
      <c r="K195" s="140" t="s">
        <v>4371</v>
      </c>
      <c r="L195" s="33"/>
      <c r="M195" s="145" t="s">
        <v>1</v>
      </c>
      <c r="N195" s="146" t="s">
        <v>46</v>
      </c>
      <c r="P195" s="147">
        <f t="shared" ref="P195:P200" si="1">O195*H195</f>
        <v>0</v>
      </c>
      <c r="Q195" s="147">
        <v>0</v>
      </c>
      <c r="R195" s="147">
        <f t="shared" ref="R195:R200" si="2">Q195*H195</f>
        <v>0</v>
      </c>
      <c r="S195" s="147">
        <v>0</v>
      </c>
      <c r="T195" s="148">
        <f t="shared" ref="T195:T200" si="3">S195*H195</f>
        <v>0</v>
      </c>
      <c r="AR195" s="149" t="s">
        <v>346</v>
      </c>
      <c r="AT195" s="149" t="s">
        <v>311</v>
      </c>
      <c r="AU195" s="149" t="s">
        <v>88</v>
      </c>
      <c r="AY195" s="17" t="s">
        <v>309</v>
      </c>
      <c r="BE195" s="150">
        <f t="shared" ref="BE195:BE200" si="4">IF(N195="základní",J195,0)</f>
        <v>0</v>
      </c>
      <c r="BF195" s="150">
        <f t="shared" ref="BF195:BF200" si="5">IF(N195="snížená",J195,0)</f>
        <v>0</v>
      </c>
      <c r="BG195" s="150">
        <f t="shared" ref="BG195:BG200" si="6">IF(N195="zákl. přenesená",J195,0)</f>
        <v>0</v>
      </c>
      <c r="BH195" s="150">
        <f t="shared" ref="BH195:BH200" si="7">IF(N195="sníž. přenesená",J195,0)</f>
        <v>0</v>
      </c>
      <c r="BI195" s="150">
        <f t="shared" ref="BI195:BI200" si="8">IF(N195="nulová",J195,0)</f>
        <v>0</v>
      </c>
      <c r="BJ195" s="17" t="s">
        <v>88</v>
      </c>
      <c r="BK195" s="150">
        <f t="shared" ref="BK195:BK200" si="9">ROUND(I195*H195,2)</f>
        <v>0</v>
      </c>
      <c r="BL195" s="17" t="s">
        <v>346</v>
      </c>
      <c r="BM195" s="149" t="s">
        <v>519</v>
      </c>
    </row>
    <row r="196" spans="2:65" s="1" customFormat="1" ht="16.5" customHeight="1" x14ac:dyDescent="0.2">
      <c r="B196" s="137"/>
      <c r="C196" s="138" t="s">
        <v>410</v>
      </c>
      <c r="D196" s="138" t="s">
        <v>311</v>
      </c>
      <c r="E196" s="139" t="s">
        <v>10872</v>
      </c>
      <c r="F196" s="140" t="s">
        <v>10873</v>
      </c>
      <c r="G196" s="141" t="s">
        <v>434</v>
      </c>
      <c r="H196" s="142">
        <v>22</v>
      </c>
      <c r="I196" s="143"/>
      <c r="J196" s="144">
        <f t="shared" si="0"/>
        <v>0</v>
      </c>
      <c r="K196" s="140" t="s">
        <v>4371</v>
      </c>
      <c r="L196" s="33"/>
      <c r="M196" s="145" t="s">
        <v>1</v>
      </c>
      <c r="N196" s="146" t="s">
        <v>46</v>
      </c>
      <c r="P196" s="147">
        <f t="shared" si="1"/>
        <v>0</v>
      </c>
      <c r="Q196" s="147">
        <v>0</v>
      </c>
      <c r="R196" s="147">
        <f t="shared" si="2"/>
        <v>0</v>
      </c>
      <c r="S196" s="147">
        <v>0</v>
      </c>
      <c r="T196" s="148">
        <f t="shared" si="3"/>
        <v>0</v>
      </c>
      <c r="AR196" s="149" t="s">
        <v>346</v>
      </c>
      <c r="AT196" s="149" t="s">
        <v>311</v>
      </c>
      <c r="AU196" s="149" t="s">
        <v>88</v>
      </c>
      <c r="AY196" s="17" t="s">
        <v>309</v>
      </c>
      <c r="BE196" s="150">
        <f t="shared" si="4"/>
        <v>0</v>
      </c>
      <c r="BF196" s="150">
        <f t="shared" si="5"/>
        <v>0</v>
      </c>
      <c r="BG196" s="150">
        <f t="shared" si="6"/>
        <v>0</v>
      </c>
      <c r="BH196" s="150">
        <f t="shared" si="7"/>
        <v>0</v>
      </c>
      <c r="BI196" s="150">
        <f t="shared" si="8"/>
        <v>0</v>
      </c>
      <c r="BJ196" s="17" t="s">
        <v>88</v>
      </c>
      <c r="BK196" s="150">
        <f t="shared" si="9"/>
        <v>0</v>
      </c>
      <c r="BL196" s="17" t="s">
        <v>346</v>
      </c>
      <c r="BM196" s="149" t="s">
        <v>521</v>
      </c>
    </row>
    <row r="197" spans="2:65" s="1" customFormat="1" ht="16.5" customHeight="1" x14ac:dyDescent="0.2">
      <c r="B197" s="137"/>
      <c r="C197" s="138" t="s">
        <v>523</v>
      </c>
      <c r="D197" s="138" t="s">
        <v>311</v>
      </c>
      <c r="E197" s="139" t="s">
        <v>10874</v>
      </c>
      <c r="F197" s="140" t="s">
        <v>10875</v>
      </c>
      <c r="G197" s="141" t="s">
        <v>314</v>
      </c>
      <c r="H197" s="142">
        <v>1</v>
      </c>
      <c r="I197" s="143"/>
      <c r="J197" s="144">
        <f t="shared" si="0"/>
        <v>0</v>
      </c>
      <c r="K197" s="140" t="s">
        <v>4371</v>
      </c>
      <c r="L197" s="33"/>
      <c r="M197" s="145" t="s">
        <v>1</v>
      </c>
      <c r="N197" s="146" t="s">
        <v>46</v>
      </c>
      <c r="P197" s="147">
        <f t="shared" si="1"/>
        <v>0</v>
      </c>
      <c r="Q197" s="147">
        <v>0</v>
      </c>
      <c r="R197" s="147">
        <f t="shared" si="2"/>
        <v>0</v>
      </c>
      <c r="S197" s="147">
        <v>0</v>
      </c>
      <c r="T197" s="148">
        <f t="shared" si="3"/>
        <v>0</v>
      </c>
      <c r="AR197" s="149" t="s">
        <v>346</v>
      </c>
      <c r="AT197" s="149" t="s">
        <v>311</v>
      </c>
      <c r="AU197" s="149" t="s">
        <v>88</v>
      </c>
      <c r="AY197" s="17" t="s">
        <v>309</v>
      </c>
      <c r="BE197" s="150">
        <f t="shared" si="4"/>
        <v>0</v>
      </c>
      <c r="BF197" s="150">
        <f t="shared" si="5"/>
        <v>0</v>
      </c>
      <c r="BG197" s="150">
        <f t="shared" si="6"/>
        <v>0</v>
      </c>
      <c r="BH197" s="150">
        <f t="shared" si="7"/>
        <v>0</v>
      </c>
      <c r="BI197" s="150">
        <f t="shared" si="8"/>
        <v>0</v>
      </c>
      <c r="BJ197" s="17" t="s">
        <v>88</v>
      </c>
      <c r="BK197" s="150">
        <f t="shared" si="9"/>
        <v>0</v>
      </c>
      <c r="BL197" s="17" t="s">
        <v>346</v>
      </c>
      <c r="BM197" s="149" t="s">
        <v>524</v>
      </c>
    </row>
    <row r="198" spans="2:65" s="1" customFormat="1" ht="16.5" customHeight="1" x14ac:dyDescent="0.2">
      <c r="B198" s="137"/>
      <c r="C198" s="138" t="s">
        <v>414</v>
      </c>
      <c r="D198" s="138" t="s">
        <v>311</v>
      </c>
      <c r="E198" s="139" t="s">
        <v>10847</v>
      </c>
      <c r="F198" s="140" t="s">
        <v>10848</v>
      </c>
      <c r="G198" s="141" t="s">
        <v>314</v>
      </c>
      <c r="H198" s="142">
        <v>1</v>
      </c>
      <c r="I198" s="143"/>
      <c r="J198" s="144">
        <f t="shared" si="0"/>
        <v>0</v>
      </c>
      <c r="K198" s="140" t="s">
        <v>4371</v>
      </c>
      <c r="L198" s="33"/>
      <c r="M198" s="145" t="s">
        <v>1</v>
      </c>
      <c r="N198" s="146" t="s">
        <v>46</v>
      </c>
      <c r="P198" s="147">
        <f t="shared" si="1"/>
        <v>0</v>
      </c>
      <c r="Q198" s="147">
        <v>0</v>
      </c>
      <c r="R198" s="147">
        <f t="shared" si="2"/>
        <v>0</v>
      </c>
      <c r="S198" s="147">
        <v>0</v>
      </c>
      <c r="T198" s="148">
        <f t="shared" si="3"/>
        <v>0</v>
      </c>
      <c r="AR198" s="149" t="s">
        <v>346</v>
      </c>
      <c r="AT198" s="149" t="s">
        <v>311</v>
      </c>
      <c r="AU198" s="149" t="s">
        <v>88</v>
      </c>
      <c r="AY198" s="17" t="s">
        <v>309</v>
      </c>
      <c r="BE198" s="150">
        <f t="shared" si="4"/>
        <v>0</v>
      </c>
      <c r="BF198" s="150">
        <f t="shared" si="5"/>
        <v>0</v>
      </c>
      <c r="BG198" s="150">
        <f t="shared" si="6"/>
        <v>0</v>
      </c>
      <c r="BH198" s="150">
        <f t="shared" si="7"/>
        <v>0</v>
      </c>
      <c r="BI198" s="150">
        <f t="shared" si="8"/>
        <v>0</v>
      </c>
      <c r="BJ198" s="17" t="s">
        <v>88</v>
      </c>
      <c r="BK198" s="150">
        <f t="shared" si="9"/>
        <v>0</v>
      </c>
      <c r="BL198" s="17" t="s">
        <v>346</v>
      </c>
      <c r="BM198" s="149" t="s">
        <v>527</v>
      </c>
    </row>
    <row r="199" spans="2:65" s="1" customFormat="1" ht="16.5" customHeight="1" x14ac:dyDescent="0.2">
      <c r="B199" s="137"/>
      <c r="C199" s="138" t="s">
        <v>529</v>
      </c>
      <c r="D199" s="138" t="s">
        <v>311</v>
      </c>
      <c r="E199" s="139" t="s">
        <v>10876</v>
      </c>
      <c r="F199" s="140" t="s">
        <v>10877</v>
      </c>
      <c r="G199" s="141" t="s">
        <v>314</v>
      </c>
      <c r="H199" s="142">
        <v>1</v>
      </c>
      <c r="I199" s="143"/>
      <c r="J199" s="144">
        <f t="shared" si="0"/>
        <v>0</v>
      </c>
      <c r="K199" s="140" t="s">
        <v>4418</v>
      </c>
      <c r="L199" s="33"/>
      <c r="M199" s="145" t="s">
        <v>1</v>
      </c>
      <c r="N199" s="146" t="s">
        <v>46</v>
      </c>
      <c r="P199" s="147">
        <f t="shared" si="1"/>
        <v>0</v>
      </c>
      <c r="Q199" s="147">
        <v>0</v>
      </c>
      <c r="R199" s="147">
        <f t="shared" si="2"/>
        <v>0</v>
      </c>
      <c r="S199" s="147">
        <v>0</v>
      </c>
      <c r="T199" s="148">
        <f t="shared" si="3"/>
        <v>0</v>
      </c>
      <c r="AR199" s="149" t="s">
        <v>346</v>
      </c>
      <c r="AT199" s="149" t="s">
        <v>311</v>
      </c>
      <c r="AU199" s="149" t="s">
        <v>88</v>
      </c>
      <c r="AY199" s="17" t="s">
        <v>309</v>
      </c>
      <c r="BE199" s="150">
        <f t="shared" si="4"/>
        <v>0</v>
      </c>
      <c r="BF199" s="150">
        <f t="shared" si="5"/>
        <v>0</v>
      </c>
      <c r="BG199" s="150">
        <f t="shared" si="6"/>
        <v>0</v>
      </c>
      <c r="BH199" s="150">
        <f t="shared" si="7"/>
        <v>0</v>
      </c>
      <c r="BI199" s="150">
        <f t="shared" si="8"/>
        <v>0</v>
      </c>
      <c r="BJ199" s="17" t="s">
        <v>88</v>
      </c>
      <c r="BK199" s="150">
        <f t="shared" si="9"/>
        <v>0</v>
      </c>
      <c r="BL199" s="17" t="s">
        <v>346</v>
      </c>
      <c r="BM199" s="149" t="s">
        <v>532</v>
      </c>
    </row>
    <row r="200" spans="2:65" s="1" customFormat="1" ht="16.5" customHeight="1" x14ac:dyDescent="0.2">
      <c r="B200" s="137"/>
      <c r="C200" s="138" t="s">
        <v>420</v>
      </c>
      <c r="D200" s="138" t="s">
        <v>311</v>
      </c>
      <c r="E200" s="139" t="s">
        <v>10878</v>
      </c>
      <c r="F200" s="140" t="s">
        <v>10879</v>
      </c>
      <c r="G200" s="141" t="s">
        <v>391</v>
      </c>
      <c r="H200" s="142">
        <v>0.33800000000000002</v>
      </c>
      <c r="I200" s="143"/>
      <c r="J200" s="144">
        <f t="shared" si="0"/>
        <v>0</v>
      </c>
      <c r="K200" s="140" t="s">
        <v>4371</v>
      </c>
      <c r="L200" s="33"/>
      <c r="M200" s="145" t="s">
        <v>1</v>
      </c>
      <c r="N200" s="146" t="s">
        <v>46</v>
      </c>
      <c r="P200" s="147">
        <f t="shared" si="1"/>
        <v>0</v>
      </c>
      <c r="Q200" s="147">
        <v>0</v>
      </c>
      <c r="R200" s="147">
        <f t="shared" si="2"/>
        <v>0</v>
      </c>
      <c r="S200" s="147">
        <v>0</v>
      </c>
      <c r="T200" s="148">
        <f t="shared" si="3"/>
        <v>0</v>
      </c>
      <c r="AR200" s="149" t="s">
        <v>346</v>
      </c>
      <c r="AT200" s="149" t="s">
        <v>311</v>
      </c>
      <c r="AU200" s="149" t="s">
        <v>88</v>
      </c>
      <c r="AY200" s="17" t="s">
        <v>309</v>
      </c>
      <c r="BE200" s="150">
        <f t="shared" si="4"/>
        <v>0</v>
      </c>
      <c r="BF200" s="150">
        <f t="shared" si="5"/>
        <v>0</v>
      </c>
      <c r="BG200" s="150">
        <f t="shared" si="6"/>
        <v>0</v>
      </c>
      <c r="BH200" s="150">
        <f t="shared" si="7"/>
        <v>0</v>
      </c>
      <c r="BI200" s="150">
        <f t="shared" si="8"/>
        <v>0</v>
      </c>
      <c r="BJ200" s="17" t="s">
        <v>88</v>
      </c>
      <c r="BK200" s="150">
        <f t="shared" si="9"/>
        <v>0</v>
      </c>
      <c r="BL200" s="17" t="s">
        <v>346</v>
      </c>
      <c r="BM200" s="149" t="s">
        <v>538</v>
      </c>
    </row>
    <row r="201" spans="2:65" s="1" customFormat="1" ht="19.5" x14ac:dyDescent="0.2">
      <c r="B201" s="33"/>
      <c r="D201" s="155" t="s">
        <v>318</v>
      </c>
      <c r="F201" s="156" t="s">
        <v>4749</v>
      </c>
      <c r="I201" s="153"/>
      <c r="L201" s="33"/>
      <c r="M201" s="154"/>
      <c r="T201" s="57"/>
      <c r="AT201" s="17" t="s">
        <v>318</v>
      </c>
      <c r="AU201" s="17" t="s">
        <v>88</v>
      </c>
    </row>
    <row r="202" spans="2:65" s="11" customFormat="1" ht="25.9" customHeight="1" x14ac:dyDescent="0.2">
      <c r="B202" s="125"/>
      <c r="D202" s="126" t="s">
        <v>80</v>
      </c>
      <c r="E202" s="127" t="s">
        <v>1567</v>
      </c>
      <c r="F202" s="127" t="s">
        <v>10880</v>
      </c>
      <c r="I202" s="128"/>
      <c r="J202" s="129">
        <f>BK202</f>
        <v>0</v>
      </c>
      <c r="L202" s="125"/>
      <c r="M202" s="130"/>
      <c r="P202" s="131">
        <f>SUM(P203:P206)</f>
        <v>0</v>
      </c>
      <c r="R202" s="131">
        <f>SUM(R203:R206)</f>
        <v>0</v>
      </c>
      <c r="T202" s="132">
        <f>SUM(T203:T206)</f>
        <v>0</v>
      </c>
      <c r="AR202" s="126" t="s">
        <v>90</v>
      </c>
      <c r="AT202" s="133" t="s">
        <v>80</v>
      </c>
      <c r="AU202" s="133" t="s">
        <v>81</v>
      </c>
      <c r="AY202" s="126" t="s">
        <v>309</v>
      </c>
      <c r="BK202" s="134">
        <f>SUM(BK203:BK206)</f>
        <v>0</v>
      </c>
    </row>
    <row r="203" spans="2:65" s="1" customFormat="1" ht="24.2" customHeight="1" x14ac:dyDescent="0.2">
      <c r="B203" s="137"/>
      <c r="C203" s="138" t="s">
        <v>540</v>
      </c>
      <c r="D203" s="138" t="s">
        <v>311</v>
      </c>
      <c r="E203" s="139" t="s">
        <v>10881</v>
      </c>
      <c r="F203" s="140" t="s">
        <v>10882</v>
      </c>
      <c r="G203" s="141" t="s">
        <v>434</v>
      </c>
      <c r="H203" s="142">
        <v>22</v>
      </c>
      <c r="I203" s="143"/>
      <c r="J203" s="144">
        <f>ROUND(I203*H203,2)</f>
        <v>0</v>
      </c>
      <c r="K203" s="140" t="s">
        <v>4371</v>
      </c>
      <c r="L203" s="33"/>
      <c r="M203" s="145" t="s">
        <v>1</v>
      </c>
      <c r="N203" s="146" t="s">
        <v>46</v>
      </c>
      <c r="P203" s="147">
        <f>O203*H203</f>
        <v>0</v>
      </c>
      <c r="Q203" s="147">
        <v>0</v>
      </c>
      <c r="R203" s="147">
        <f>Q203*H203</f>
        <v>0</v>
      </c>
      <c r="S203" s="147">
        <v>0</v>
      </c>
      <c r="T203" s="148">
        <f>S203*H203</f>
        <v>0</v>
      </c>
      <c r="AR203" s="149" t="s">
        <v>346</v>
      </c>
      <c r="AT203" s="149" t="s">
        <v>311</v>
      </c>
      <c r="AU203" s="149" t="s">
        <v>88</v>
      </c>
      <c r="AY203" s="17" t="s">
        <v>309</v>
      </c>
      <c r="BE203" s="150">
        <f>IF(N203="základní",J203,0)</f>
        <v>0</v>
      </c>
      <c r="BF203" s="150">
        <f>IF(N203="snížená",J203,0)</f>
        <v>0</v>
      </c>
      <c r="BG203" s="150">
        <f>IF(N203="zákl. přenesená",J203,0)</f>
        <v>0</v>
      </c>
      <c r="BH203" s="150">
        <f>IF(N203="sníž. přenesená",J203,0)</f>
        <v>0</v>
      </c>
      <c r="BI203" s="150">
        <f>IF(N203="nulová",J203,0)</f>
        <v>0</v>
      </c>
      <c r="BJ203" s="17" t="s">
        <v>88</v>
      </c>
      <c r="BK203" s="150">
        <f>ROUND(I203*H203,2)</f>
        <v>0</v>
      </c>
      <c r="BL203" s="17" t="s">
        <v>346</v>
      </c>
      <c r="BM203" s="149" t="s">
        <v>543</v>
      </c>
    </row>
    <row r="204" spans="2:65" s="1" customFormat="1" ht="19.5" x14ac:dyDescent="0.2">
      <c r="B204" s="33"/>
      <c r="D204" s="155" t="s">
        <v>318</v>
      </c>
      <c r="F204" s="156" t="s">
        <v>10883</v>
      </c>
      <c r="I204" s="153"/>
      <c r="L204" s="33"/>
      <c r="M204" s="154"/>
      <c r="T204" s="57"/>
      <c r="AT204" s="17" t="s">
        <v>318</v>
      </c>
      <c r="AU204" s="17" t="s">
        <v>88</v>
      </c>
    </row>
    <row r="205" spans="2:65" s="1" customFormat="1" ht="24.2" customHeight="1" x14ac:dyDescent="0.2">
      <c r="B205" s="137"/>
      <c r="C205" s="138" t="s">
        <v>424</v>
      </c>
      <c r="D205" s="138" t="s">
        <v>311</v>
      </c>
      <c r="E205" s="139" t="s">
        <v>10884</v>
      </c>
      <c r="F205" s="140" t="s">
        <v>10885</v>
      </c>
      <c r="G205" s="141" t="s">
        <v>434</v>
      </c>
      <c r="H205" s="142">
        <v>1</v>
      </c>
      <c r="I205" s="143"/>
      <c r="J205" s="144">
        <f>ROUND(I205*H205,2)</f>
        <v>0</v>
      </c>
      <c r="K205" s="140" t="s">
        <v>4371</v>
      </c>
      <c r="L205" s="33"/>
      <c r="M205" s="145" t="s">
        <v>1</v>
      </c>
      <c r="N205" s="146" t="s">
        <v>46</v>
      </c>
      <c r="P205" s="147">
        <f>O205*H205</f>
        <v>0</v>
      </c>
      <c r="Q205" s="147">
        <v>0</v>
      </c>
      <c r="R205" s="147">
        <f>Q205*H205</f>
        <v>0</v>
      </c>
      <c r="S205" s="147">
        <v>0</v>
      </c>
      <c r="T205" s="148">
        <f>S205*H205</f>
        <v>0</v>
      </c>
      <c r="AR205" s="149" t="s">
        <v>346</v>
      </c>
      <c r="AT205" s="149" t="s">
        <v>311</v>
      </c>
      <c r="AU205" s="149" t="s">
        <v>88</v>
      </c>
      <c r="AY205" s="17" t="s">
        <v>309</v>
      </c>
      <c r="BE205" s="150">
        <f>IF(N205="základní",J205,0)</f>
        <v>0</v>
      </c>
      <c r="BF205" s="150">
        <f>IF(N205="snížená",J205,0)</f>
        <v>0</v>
      </c>
      <c r="BG205" s="150">
        <f>IF(N205="zákl. přenesená",J205,0)</f>
        <v>0</v>
      </c>
      <c r="BH205" s="150">
        <f>IF(N205="sníž. přenesená",J205,0)</f>
        <v>0</v>
      </c>
      <c r="BI205" s="150">
        <f>IF(N205="nulová",J205,0)</f>
        <v>0</v>
      </c>
      <c r="BJ205" s="17" t="s">
        <v>88</v>
      </c>
      <c r="BK205" s="150">
        <f>ROUND(I205*H205,2)</f>
        <v>0</v>
      </c>
      <c r="BL205" s="17" t="s">
        <v>346</v>
      </c>
      <c r="BM205" s="149" t="s">
        <v>546</v>
      </c>
    </row>
    <row r="206" spans="2:65" s="1" customFormat="1" ht="19.5" x14ac:dyDescent="0.2">
      <c r="B206" s="33"/>
      <c r="D206" s="155" t="s">
        <v>318</v>
      </c>
      <c r="F206" s="156" t="s">
        <v>10886</v>
      </c>
      <c r="I206" s="153"/>
      <c r="L206" s="33"/>
      <c r="M206" s="154"/>
      <c r="T206" s="57"/>
      <c r="AT206" s="17" t="s">
        <v>318</v>
      </c>
      <c r="AU206" s="17" t="s">
        <v>88</v>
      </c>
    </row>
    <row r="207" spans="2:65" s="11" customFormat="1" ht="25.9" customHeight="1" x14ac:dyDescent="0.2">
      <c r="B207" s="125"/>
      <c r="D207" s="126" t="s">
        <v>80</v>
      </c>
      <c r="E207" s="127" t="s">
        <v>5051</v>
      </c>
      <c r="F207" s="127" t="s">
        <v>5052</v>
      </c>
      <c r="I207" s="128"/>
      <c r="J207" s="129">
        <f>BK207</f>
        <v>0</v>
      </c>
      <c r="L207" s="125"/>
      <c r="M207" s="130"/>
      <c r="P207" s="131">
        <f>SUM(P208:P209)</f>
        <v>0</v>
      </c>
      <c r="R207" s="131">
        <f>SUM(R208:R209)</f>
        <v>0</v>
      </c>
      <c r="T207" s="132">
        <f>SUM(T208:T209)</f>
        <v>0</v>
      </c>
      <c r="AR207" s="126" t="s">
        <v>88</v>
      </c>
      <c r="AT207" s="133" t="s">
        <v>80</v>
      </c>
      <c r="AU207" s="133" t="s">
        <v>81</v>
      </c>
      <c r="AY207" s="126" t="s">
        <v>309</v>
      </c>
      <c r="BK207" s="134">
        <f>SUM(BK208:BK209)</f>
        <v>0</v>
      </c>
    </row>
    <row r="208" spans="2:65" s="1" customFormat="1" ht="24.2" customHeight="1" x14ac:dyDescent="0.2">
      <c r="B208" s="137"/>
      <c r="C208" s="138" t="s">
        <v>435</v>
      </c>
      <c r="D208" s="138" t="s">
        <v>311</v>
      </c>
      <c r="E208" s="139" t="s">
        <v>10887</v>
      </c>
      <c r="F208" s="140" t="s">
        <v>10888</v>
      </c>
      <c r="G208" s="141" t="s">
        <v>10584</v>
      </c>
      <c r="H208" s="142">
        <v>1</v>
      </c>
      <c r="I208" s="143"/>
      <c r="J208" s="144">
        <f>ROUND(I208*H208,2)</f>
        <v>0</v>
      </c>
      <c r="K208" s="140" t="s">
        <v>4371</v>
      </c>
      <c r="L208" s="33"/>
      <c r="M208" s="145" t="s">
        <v>1</v>
      </c>
      <c r="N208" s="146" t="s">
        <v>46</v>
      </c>
      <c r="P208" s="147">
        <f>O208*H208</f>
        <v>0</v>
      </c>
      <c r="Q208" s="147">
        <v>0</v>
      </c>
      <c r="R208" s="147">
        <f>Q208*H208</f>
        <v>0</v>
      </c>
      <c r="S208" s="147">
        <v>0</v>
      </c>
      <c r="T208" s="148">
        <f>S208*H208</f>
        <v>0</v>
      </c>
      <c r="AR208" s="149" t="s">
        <v>120</v>
      </c>
      <c r="AT208" s="149" t="s">
        <v>311</v>
      </c>
      <c r="AU208" s="149" t="s">
        <v>88</v>
      </c>
      <c r="AY208" s="17" t="s">
        <v>309</v>
      </c>
      <c r="BE208" s="150">
        <f>IF(N208="základní",J208,0)</f>
        <v>0</v>
      </c>
      <c r="BF208" s="150">
        <f>IF(N208="snížená",J208,0)</f>
        <v>0</v>
      </c>
      <c r="BG208" s="150">
        <f>IF(N208="zákl. přenesená",J208,0)</f>
        <v>0</v>
      </c>
      <c r="BH208" s="150">
        <f>IF(N208="sníž. přenesená",J208,0)</f>
        <v>0</v>
      </c>
      <c r="BI208" s="150">
        <f>IF(N208="nulová",J208,0)</f>
        <v>0</v>
      </c>
      <c r="BJ208" s="17" t="s">
        <v>88</v>
      </c>
      <c r="BK208" s="150">
        <f>ROUND(I208*H208,2)</f>
        <v>0</v>
      </c>
      <c r="BL208" s="17" t="s">
        <v>120</v>
      </c>
      <c r="BM208" s="149" t="s">
        <v>550</v>
      </c>
    </row>
    <row r="209" spans="2:47" s="1" customFormat="1" ht="29.25" x14ac:dyDescent="0.2">
      <c r="B209" s="33"/>
      <c r="D209" s="155" t="s">
        <v>318</v>
      </c>
      <c r="F209" s="156" t="s">
        <v>10889</v>
      </c>
      <c r="I209" s="153"/>
      <c r="L209" s="33"/>
      <c r="M209" s="199"/>
      <c r="N209" s="173"/>
      <c r="O209" s="173"/>
      <c r="P209" s="173"/>
      <c r="Q209" s="173"/>
      <c r="R209" s="173"/>
      <c r="S209" s="173"/>
      <c r="T209" s="200"/>
      <c r="AT209" s="17" t="s">
        <v>318</v>
      </c>
      <c r="AU209" s="17" t="s">
        <v>88</v>
      </c>
    </row>
    <row r="210" spans="2:47" s="1" customFormat="1" ht="6.95" customHeight="1" x14ac:dyDescent="0.2">
      <c r="B210" s="45"/>
      <c r="C210" s="46"/>
      <c r="D210" s="46"/>
      <c r="E210" s="46"/>
      <c r="F210" s="46"/>
      <c r="G210" s="46"/>
      <c r="H210" s="46"/>
      <c r="I210" s="46"/>
      <c r="J210" s="46"/>
      <c r="K210" s="46"/>
      <c r="L210" s="33"/>
    </row>
  </sheetData>
  <autoFilter ref="C124:K209" xr:uid="{00000000-0009-0000-0000-000033000000}"/>
  <mergeCells count="9">
    <mergeCell ref="E87:H87"/>
    <mergeCell ref="E115:H115"/>
    <mergeCell ref="E117:H117"/>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B2:BM190"/>
  <sheetViews>
    <sheetView showGridLines="0" topLeftCell="A158" workbookViewId="0">
      <selection activeCell="I181" sqref="I181"/>
    </sheetView>
  </sheetViews>
  <sheetFormatPr defaultRowHeight="11.2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233" t="s">
        <v>5</v>
      </c>
      <c r="M2" s="234"/>
      <c r="N2" s="234"/>
      <c r="O2" s="234"/>
      <c r="P2" s="234"/>
      <c r="Q2" s="234"/>
      <c r="R2" s="234"/>
      <c r="S2" s="234"/>
      <c r="T2" s="234"/>
      <c r="U2" s="234"/>
      <c r="V2" s="234"/>
      <c r="AT2" s="17" t="s">
        <v>274</v>
      </c>
    </row>
    <row r="3" spans="2:46" ht="6.95" customHeight="1" x14ac:dyDescent="0.2">
      <c r="B3" s="18"/>
      <c r="C3" s="19"/>
      <c r="D3" s="19"/>
      <c r="E3" s="19"/>
      <c r="F3" s="19"/>
      <c r="G3" s="19"/>
      <c r="H3" s="19"/>
      <c r="I3" s="19"/>
      <c r="J3" s="19"/>
      <c r="K3" s="19"/>
      <c r="L3" s="20"/>
      <c r="AT3" s="17" t="s">
        <v>90</v>
      </c>
    </row>
    <row r="4" spans="2:46" ht="24.95" customHeight="1" x14ac:dyDescent="0.2">
      <c r="B4" s="20"/>
      <c r="D4" s="21" t="s">
        <v>275</v>
      </c>
      <c r="L4" s="20"/>
      <c r="M4" s="94" t="s">
        <v>10</v>
      </c>
      <c r="AT4" s="17" t="s">
        <v>3</v>
      </c>
    </row>
    <row r="5" spans="2:46" ht="6.95" customHeight="1" x14ac:dyDescent="0.2">
      <c r="B5" s="20"/>
      <c r="L5" s="20"/>
    </row>
    <row r="6" spans="2:46" ht="12" customHeight="1" x14ac:dyDescent="0.2">
      <c r="B6" s="20"/>
      <c r="D6" s="27" t="s">
        <v>16</v>
      </c>
      <c r="L6" s="20"/>
    </row>
    <row r="7" spans="2:46" ht="16.5" customHeight="1" x14ac:dyDescent="0.2">
      <c r="B7" s="20"/>
      <c r="E7" s="254" t="str">
        <f>'Rekapitulace stavby'!K6</f>
        <v>OBLASTNÍ NEMOCNICE JIČÍN PAVILON PSYCHIATRIE</v>
      </c>
      <c r="F7" s="255"/>
      <c r="G7" s="255"/>
      <c r="H7" s="255"/>
      <c r="L7" s="20"/>
    </row>
    <row r="8" spans="2:46" s="1" customFormat="1" ht="12" customHeight="1" x14ac:dyDescent="0.2">
      <c r="B8" s="33"/>
      <c r="D8" s="27" t="s">
        <v>276</v>
      </c>
      <c r="L8" s="33"/>
    </row>
    <row r="9" spans="2:46" s="1" customFormat="1" ht="16.5" customHeight="1" x14ac:dyDescent="0.2">
      <c r="B9" s="33"/>
      <c r="E9" s="220" t="s">
        <v>10890</v>
      </c>
      <c r="F9" s="253"/>
      <c r="G9" s="253"/>
      <c r="H9" s="253"/>
      <c r="L9" s="33"/>
    </row>
    <row r="10" spans="2:46" s="1" customFormat="1" x14ac:dyDescent="0.2">
      <c r="B10" s="33"/>
      <c r="L10" s="33"/>
    </row>
    <row r="11" spans="2:46" s="1" customFormat="1" ht="12" customHeight="1" x14ac:dyDescent="0.2">
      <c r="B11" s="33"/>
      <c r="D11" s="27" t="s">
        <v>18</v>
      </c>
      <c r="F11" s="25" t="s">
        <v>1</v>
      </c>
      <c r="I11" s="27" t="s">
        <v>20</v>
      </c>
      <c r="J11" s="25" t="s">
        <v>1</v>
      </c>
      <c r="L11" s="33"/>
    </row>
    <row r="12" spans="2:46" s="1" customFormat="1" ht="12" customHeight="1" x14ac:dyDescent="0.2">
      <c r="B12" s="33"/>
      <c r="D12" s="27" t="s">
        <v>22</v>
      </c>
      <c r="F12" s="25" t="s">
        <v>23</v>
      </c>
      <c r="I12" s="27" t="s">
        <v>24</v>
      </c>
      <c r="J12" s="53">
        <f>'Rekapitulace stavby'!AN8</f>
        <v>45961</v>
      </c>
      <c r="L12" s="33"/>
    </row>
    <row r="13" spans="2:46" s="1" customFormat="1" ht="10.9" customHeight="1" x14ac:dyDescent="0.2">
      <c r="B13" s="33"/>
      <c r="L13" s="33"/>
    </row>
    <row r="14" spans="2:46" s="1" customFormat="1" ht="12" customHeight="1" x14ac:dyDescent="0.2">
      <c r="B14" s="33"/>
      <c r="D14" s="27" t="s">
        <v>29</v>
      </c>
      <c r="I14" s="27" t="s">
        <v>30</v>
      </c>
      <c r="J14" s="25" t="str">
        <f>IF('Rekapitulace stavby'!AN10="","",'Rekapitulace stavby'!AN10)</f>
        <v/>
      </c>
      <c r="L14" s="33"/>
    </row>
    <row r="15" spans="2:46" s="1" customFormat="1" ht="18" customHeight="1" x14ac:dyDescent="0.2">
      <c r="B15" s="33"/>
      <c r="E15" s="25" t="str">
        <f>IF('Rekapitulace stavby'!E11="","",'Rekapitulace stavby'!E11)</f>
        <v>KRÁLOVÉHRADECKÝ KRAJ</v>
      </c>
      <c r="I15" s="27" t="s">
        <v>32</v>
      </c>
      <c r="J15" s="25" t="str">
        <f>IF('Rekapitulace stavby'!AN11="","",'Rekapitulace stavby'!AN11)</f>
        <v/>
      </c>
      <c r="L15" s="33"/>
    </row>
    <row r="16" spans="2:46" s="1" customFormat="1" ht="6.95" customHeight="1" x14ac:dyDescent="0.2">
      <c r="B16" s="33"/>
      <c r="L16" s="33"/>
    </row>
    <row r="17" spans="2:12" s="1" customFormat="1" ht="12" customHeight="1" x14ac:dyDescent="0.2">
      <c r="B17" s="33"/>
      <c r="D17" s="27" t="s">
        <v>33</v>
      </c>
      <c r="I17" s="27" t="s">
        <v>30</v>
      </c>
      <c r="J17" s="28" t="str">
        <f>'Rekapitulace stavby'!AN13</f>
        <v>Vyplň údaj</v>
      </c>
      <c r="L17" s="33"/>
    </row>
    <row r="18" spans="2:12" s="1" customFormat="1" ht="18" customHeight="1" x14ac:dyDescent="0.2">
      <c r="B18" s="33"/>
      <c r="E18" s="256" t="str">
        <f>'Rekapitulace stavby'!E14</f>
        <v>Vyplň údaj</v>
      </c>
      <c r="F18" s="242"/>
      <c r="G18" s="242"/>
      <c r="H18" s="242"/>
      <c r="I18" s="27" t="s">
        <v>32</v>
      </c>
      <c r="J18" s="28" t="str">
        <f>'Rekapitulace stavby'!AN14</f>
        <v>Vyplň údaj</v>
      </c>
      <c r="L18" s="33"/>
    </row>
    <row r="19" spans="2:12" s="1" customFormat="1" ht="6.95" customHeight="1" x14ac:dyDescent="0.2">
      <c r="B19" s="33"/>
      <c r="L19" s="33"/>
    </row>
    <row r="20" spans="2:12" s="1" customFormat="1" ht="12" customHeight="1" x14ac:dyDescent="0.2">
      <c r="B20" s="33"/>
      <c r="D20" s="27" t="s">
        <v>35</v>
      </c>
      <c r="I20" s="27" t="s">
        <v>30</v>
      </c>
      <c r="J20" s="25" t="str">
        <f>IF('Rekapitulace stavby'!AN16="","",'Rekapitulace stavby'!AN16)</f>
        <v/>
      </c>
      <c r="L20" s="33"/>
    </row>
    <row r="21" spans="2:12" s="1" customFormat="1" ht="18" customHeight="1" x14ac:dyDescent="0.2">
      <c r="B21" s="33"/>
      <c r="E21" s="25" t="str">
        <f>IF('Rekapitulace stavby'!E17="","",'Rekapitulace stavby'!E17)</f>
        <v>KANIA a.s.</v>
      </c>
      <c r="I21" s="27" t="s">
        <v>32</v>
      </c>
      <c r="J21" s="25" t="str">
        <f>IF('Rekapitulace stavby'!AN17="","",'Rekapitulace stavby'!AN17)</f>
        <v/>
      </c>
      <c r="L21" s="33"/>
    </row>
    <row r="22" spans="2:12" s="1" customFormat="1" ht="6.95" customHeight="1" x14ac:dyDescent="0.2">
      <c r="B22" s="33"/>
      <c r="L22" s="33"/>
    </row>
    <row r="23" spans="2:12" s="1" customFormat="1" ht="12" customHeight="1" x14ac:dyDescent="0.2">
      <c r="B23" s="33"/>
      <c r="D23" s="27" t="s">
        <v>38</v>
      </c>
      <c r="I23" s="27" t="s">
        <v>30</v>
      </c>
      <c r="J23" s="25" t="str">
        <f>IF('Rekapitulace stavby'!AN19="","",'Rekapitulace stavby'!AN19)</f>
        <v/>
      </c>
      <c r="L23" s="33"/>
    </row>
    <row r="24" spans="2:12" s="1" customFormat="1" ht="18" customHeight="1" x14ac:dyDescent="0.2">
      <c r="B24" s="33"/>
      <c r="E24" s="25" t="str">
        <f>IF('Rekapitulace stavby'!E20="","",'Rekapitulace stavby'!E20)</f>
        <v xml:space="preserve"> </v>
      </c>
      <c r="I24" s="27" t="s">
        <v>32</v>
      </c>
      <c r="J24" s="25" t="str">
        <f>IF('Rekapitulace stavby'!AN20="","",'Rekapitulace stavby'!AN20)</f>
        <v/>
      </c>
      <c r="L24" s="33"/>
    </row>
    <row r="25" spans="2:12" s="1" customFormat="1" ht="6.95" customHeight="1" x14ac:dyDescent="0.2">
      <c r="B25" s="33"/>
      <c r="L25" s="33"/>
    </row>
    <row r="26" spans="2:12" s="1" customFormat="1" ht="12" customHeight="1" x14ac:dyDescent="0.2">
      <c r="B26" s="33"/>
      <c r="D26" s="27" t="s">
        <v>39</v>
      </c>
      <c r="L26" s="33"/>
    </row>
    <row r="27" spans="2:12" s="7" customFormat="1" ht="119.25" customHeight="1" x14ac:dyDescent="0.2">
      <c r="B27" s="95"/>
      <c r="E27" s="246" t="s">
        <v>40</v>
      </c>
      <c r="F27" s="246"/>
      <c r="G27" s="246"/>
      <c r="H27" s="246"/>
      <c r="L27" s="95"/>
    </row>
    <row r="28" spans="2:12" s="1" customFormat="1" ht="6.95" customHeight="1" x14ac:dyDescent="0.2">
      <c r="B28" s="33"/>
      <c r="L28" s="33"/>
    </row>
    <row r="29" spans="2:12" s="1" customFormat="1" ht="6.95" customHeight="1" x14ac:dyDescent="0.2">
      <c r="B29" s="33"/>
      <c r="D29" s="54"/>
      <c r="E29" s="54"/>
      <c r="F29" s="54"/>
      <c r="G29" s="54"/>
      <c r="H29" s="54"/>
      <c r="I29" s="54"/>
      <c r="J29" s="54"/>
      <c r="K29" s="54"/>
      <c r="L29" s="33"/>
    </row>
    <row r="30" spans="2:12" s="1" customFormat="1" ht="25.35" customHeight="1" x14ac:dyDescent="0.2">
      <c r="B30" s="33"/>
      <c r="D30" s="96" t="s">
        <v>41</v>
      </c>
      <c r="J30" s="67">
        <f>ROUND(J128, 2)</f>
        <v>0</v>
      </c>
      <c r="L30" s="33"/>
    </row>
    <row r="31" spans="2:12" s="1" customFormat="1" ht="6.95" customHeight="1" x14ac:dyDescent="0.2">
      <c r="B31" s="33"/>
      <c r="D31" s="54"/>
      <c r="E31" s="54"/>
      <c r="F31" s="54"/>
      <c r="G31" s="54"/>
      <c r="H31" s="54"/>
      <c r="I31" s="54"/>
      <c r="J31" s="54"/>
      <c r="K31" s="54"/>
      <c r="L31" s="33"/>
    </row>
    <row r="32" spans="2:12" s="1" customFormat="1" ht="14.45" customHeight="1" x14ac:dyDescent="0.2">
      <c r="B32" s="33"/>
      <c r="F32" s="36" t="s">
        <v>43</v>
      </c>
      <c r="I32" s="36" t="s">
        <v>42</v>
      </c>
      <c r="J32" s="36" t="s">
        <v>44</v>
      </c>
      <c r="L32" s="33"/>
    </row>
    <row r="33" spans="2:12" s="1" customFormat="1" ht="14.45" customHeight="1" x14ac:dyDescent="0.2">
      <c r="B33" s="33"/>
      <c r="D33" s="56" t="s">
        <v>45</v>
      </c>
      <c r="E33" s="27" t="s">
        <v>46</v>
      </c>
      <c r="F33" s="87">
        <f>ROUND((SUM(BE128:BE189)),  2)</f>
        <v>0</v>
      </c>
      <c r="I33" s="97">
        <v>0.21</v>
      </c>
      <c r="J33" s="87">
        <f>ROUND(((SUM(BE128:BE189))*I33),  2)</f>
        <v>0</v>
      </c>
      <c r="L33" s="33"/>
    </row>
    <row r="34" spans="2:12" s="1" customFormat="1" ht="14.45" customHeight="1" x14ac:dyDescent="0.2">
      <c r="B34" s="33"/>
      <c r="E34" s="27" t="s">
        <v>47</v>
      </c>
      <c r="F34" s="87">
        <f>ROUND((SUM(BF128:BF189)),  2)</f>
        <v>0</v>
      </c>
      <c r="I34" s="97">
        <v>0.12</v>
      </c>
      <c r="J34" s="87">
        <f>ROUND(((SUM(BF128:BF189))*I34),  2)</f>
        <v>0</v>
      </c>
      <c r="L34" s="33"/>
    </row>
    <row r="35" spans="2:12" s="1" customFormat="1" ht="14.45" hidden="1" customHeight="1" x14ac:dyDescent="0.2">
      <c r="B35" s="33"/>
      <c r="E35" s="27" t="s">
        <v>48</v>
      </c>
      <c r="F35" s="87">
        <f>ROUND((SUM(BG128:BG189)),  2)</f>
        <v>0</v>
      </c>
      <c r="I35" s="97">
        <v>0.21</v>
      </c>
      <c r="J35" s="87">
        <f>0</f>
        <v>0</v>
      </c>
      <c r="L35" s="33"/>
    </row>
    <row r="36" spans="2:12" s="1" customFormat="1" ht="14.45" hidden="1" customHeight="1" x14ac:dyDescent="0.2">
      <c r="B36" s="33"/>
      <c r="E36" s="27" t="s">
        <v>49</v>
      </c>
      <c r="F36" s="87">
        <f>ROUND((SUM(BH128:BH189)),  2)</f>
        <v>0</v>
      </c>
      <c r="I36" s="97">
        <v>0.12</v>
      </c>
      <c r="J36" s="87">
        <f>0</f>
        <v>0</v>
      </c>
      <c r="L36" s="33"/>
    </row>
    <row r="37" spans="2:12" s="1" customFormat="1" ht="14.45" hidden="1" customHeight="1" x14ac:dyDescent="0.2">
      <c r="B37" s="33"/>
      <c r="E37" s="27" t="s">
        <v>50</v>
      </c>
      <c r="F37" s="87">
        <f>ROUND((SUM(BI128:BI189)),  2)</f>
        <v>0</v>
      </c>
      <c r="I37" s="97">
        <v>0</v>
      </c>
      <c r="J37" s="87">
        <f>0</f>
        <v>0</v>
      </c>
      <c r="L37" s="33"/>
    </row>
    <row r="38" spans="2:12" s="1" customFormat="1" ht="6.95" customHeight="1" x14ac:dyDescent="0.2">
      <c r="B38" s="33"/>
      <c r="L38" s="33"/>
    </row>
    <row r="39" spans="2:12" s="1" customFormat="1" ht="25.35" customHeight="1" x14ac:dyDescent="0.2">
      <c r="B39" s="33"/>
      <c r="C39" s="98"/>
      <c r="D39" s="99" t="s">
        <v>51</v>
      </c>
      <c r="E39" s="58"/>
      <c r="F39" s="58"/>
      <c r="G39" s="100" t="s">
        <v>52</v>
      </c>
      <c r="H39" s="101" t="s">
        <v>53</v>
      </c>
      <c r="I39" s="58"/>
      <c r="J39" s="102">
        <f>SUM(J30:J37)</f>
        <v>0</v>
      </c>
      <c r="K39" s="103"/>
      <c r="L39" s="33"/>
    </row>
    <row r="40" spans="2:12" s="1" customFormat="1" ht="14.45" customHeight="1" x14ac:dyDescent="0.2">
      <c r="B40" s="33"/>
      <c r="L40" s="33"/>
    </row>
    <row r="41" spans="2:12" ht="14.45" customHeight="1" x14ac:dyDescent="0.2">
      <c r="B41" s="20"/>
      <c r="L41" s="20"/>
    </row>
    <row r="42" spans="2:12" ht="14.45" customHeight="1" x14ac:dyDescent="0.2">
      <c r="B42" s="20"/>
      <c r="L42" s="20"/>
    </row>
    <row r="43" spans="2:12" ht="14.45" customHeight="1" x14ac:dyDescent="0.2">
      <c r="B43" s="20"/>
      <c r="L43" s="20"/>
    </row>
    <row r="44" spans="2:12" ht="14.45" customHeight="1" x14ac:dyDescent="0.2">
      <c r="B44" s="20"/>
      <c r="L44" s="20"/>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33"/>
      <c r="D50" s="42" t="s">
        <v>54</v>
      </c>
      <c r="E50" s="43"/>
      <c r="F50" s="43"/>
      <c r="G50" s="42" t="s">
        <v>55</v>
      </c>
      <c r="H50" s="43"/>
      <c r="I50" s="43"/>
      <c r="J50" s="43"/>
      <c r="K50" s="43"/>
      <c r="L50" s="33"/>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2.75" x14ac:dyDescent="0.2">
      <c r="B61" s="33"/>
      <c r="D61" s="44" t="s">
        <v>56</v>
      </c>
      <c r="E61" s="35"/>
      <c r="F61" s="104" t="s">
        <v>57</v>
      </c>
      <c r="G61" s="44" t="s">
        <v>56</v>
      </c>
      <c r="H61" s="35"/>
      <c r="I61" s="35"/>
      <c r="J61" s="105" t="s">
        <v>57</v>
      </c>
      <c r="K61" s="35"/>
      <c r="L61" s="33"/>
    </row>
    <row r="62" spans="2:12" x14ac:dyDescent="0.2">
      <c r="B62" s="20"/>
      <c r="L62" s="20"/>
    </row>
    <row r="63" spans="2:12" x14ac:dyDescent="0.2">
      <c r="B63" s="20"/>
      <c r="L63" s="20"/>
    </row>
    <row r="64" spans="2:12" x14ac:dyDescent="0.2">
      <c r="B64" s="20"/>
      <c r="L64" s="20"/>
    </row>
    <row r="65" spans="2:12" s="1" customFormat="1" ht="12.75" x14ac:dyDescent="0.2">
      <c r="B65" s="33"/>
      <c r="D65" s="42" t="s">
        <v>58</v>
      </c>
      <c r="E65" s="43"/>
      <c r="F65" s="43"/>
      <c r="G65" s="42" t="s">
        <v>59</v>
      </c>
      <c r="H65" s="43"/>
      <c r="I65" s="43"/>
      <c r="J65" s="43"/>
      <c r="K65" s="43"/>
      <c r="L65" s="33"/>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2.75" x14ac:dyDescent="0.2">
      <c r="B76" s="33"/>
      <c r="D76" s="44" t="s">
        <v>56</v>
      </c>
      <c r="E76" s="35"/>
      <c r="F76" s="104" t="s">
        <v>57</v>
      </c>
      <c r="G76" s="44" t="s">
        <v>56</v>
      </c>
      <c r="H76" s="35"/>
      <c r="I76" s="35"/>
      <c r="J76" s="105" t="s">
        <v>57</v>
      </c>
      <c r="K76" s="35"/>
      <c r="L76" s="33"/>
    </row>
    <row r="77" spans="2:12" s="1" customFormat="1" ht="14.45" customHeight="1" x14ac:dyDescent="0.2">
      <c r="B77" s="45"/>
      <c r="C77" s="46"/>
      <c r="D77" s="46"/>
      <c r="E77" s="46"/>
      <c r="F77" s="46"/>
      <c r="G77" s="46"/>
      <c r="H77" s="46"/>
      <c r="I77" s="46"/>
      <c r="J77" s="46"/>
      <c r="K77" s="46"/>
      <c r="L77" s="33"/>
    </row>
    <row r="81" spans="2:47" s="1" customFormat="1" ht="6.95" customHeight="1" x14ac:dyDescent="0.2">
      <c r="B81" s="47"/>
      <c r="C81" s="48"/>
      <c r="D81" s="48"/>
      <c r="E81" s="48"/>
      <c r="F81" s="48"/>
      <c r="G81" s="48"/>
      <c r="H81" s="48"/>
      <c r="I81" s="48"/>
      <c r="J81" s="48"/>
      <c r="K81" s="48"/>
      <c r="L81" s="33"/>
    </row>
    <row r="82" spans="2:47" s="1" customFormat="1" ht="24.95" customHeight="1" x14ac:dyDescent="0.2">
      <c r="B82" s="33"/>
      <c r="C82" s="21" t="s">
        <v>280</v>
      </c>
      <c r="L82" s="33"/>
    </row>
    <row r="83" spans="2:47" s="1" customFormat="1" ht="6.95" customHeight="1" x14ac:dyDescent="0.2">
      <c r="B83" s="33"/>
      <c r="L83" s="33"/>
    </row>
    <row r="84" spans="2:47" s="1" customFormat="1" ht="12" customHeight="1" x14ac:dyDescent="0.2">
      <c r="B84" s="33"/>
      <c r="C84" s="27" t="s">
        <v>16</v>
      </c>
      <c r="L84" s="33"/>
    </row>
    <row r="85" spans="2:47" s="1" customFormat="1" ht="16.5" customHeight="1" x14ac:dyDescent="0.2">
      <c r="B85" s="33"/>
      <c r="E85" s="254" t="str">
        <f>E7</f>
        <v>OBLASTNÍ NEMOCNICE JIČÍN PAVILON PSYCHIATRIE</v>
      </c>
      <c r="F85" s="255"/>
      <c r="G85" s="255"/>
      <c r="H85" s="255"/>
      <c r="L85" s="33"/>
    </row>
    <row r="86" spans="2:47" s="1" customFormat="1" ht="12" customHeight="1" x14ac:dyDescent="0.2">
      <c r="B86" s="33"/>
      <c r="C86" s="27" t="s">
        <v>276</v>
      </c>
      <c r="L86" s="33"/>
    </row>
    <row r="87" spans="2:47" s="1" customFormat="1" ht="16.5" customHeight="1" x14ac:dyDescent="0.2">
      <c r="B87" s="33"/>
      <c r="E87" s="220" t="str">
        <f>E9</f>
        <v xml:space="preserve">VON - Vedlejší a ostatní nálady stavby </v>
      </c>
      <c r="F87" s="253"/>
      <c r="G87" s="253"/>
      <c r="H87" s="253"/>
      <c r="L87" s="33"/>
    </row>
    <row r="88" spans="2:47" s="1" customFormat="1" ht="6.95" customHeight="1" x14ac:dyDescent="0.2">
      <c r="B88" s="33"/>
      <c r="L88" s="33"/>
    </row>
    <row r="89" spans="2:47" s="1" customFormat="1" ht="12" customHeight="1" x14ac:dyDescent="0.2">
      <c r="B89" s="33"/>
      <c r="C89" s="27" t="s">
        <v>22</v>
      </c>
      <c r="F89" s="25" t="str">
        <f>F12</f>
        <v xml:space="preserve"> </v>
      </c>
      <c r="I89" s="27" t="s">
        <v>24</v>
      </c>
      <c r="J89" s="53">
        <f>IF(J12="","",J12)</f>
        <v>45961</v>
      </c>
      <c r="L89" s="33"/>
    </row>
    <row r="90" spans="2:47" s="1" customFormat="1" ht="6.95" customHeight="1" x14ac:dyDescent="0.2">
      <c r="B90" s="33"/>
      <c r="L90" s="33"/>
    </row>
    <row r="91" spans="2:47" s="1" customFormat="1" ht="15.2" customHeight="1" x14ac:dyDescent="0.2">
      <c r="B91" s="33"/>
      <c r="C91" s="27" t="s">
        <v>29</v>
      </c>
      <c r="F91" s="25" t="str">
        <f>E15</f>
        <v>KRÁLOVÉHRADECKÝ KRAJ</v>
      </c>
      <c r="I91" s="27" t="s">
        <v>35</v>
      </c>
      <c r="J91" s="31" t="str">
        <f>E21</f>
        <v>KANIA a.s.</v>
      </c>
      <c r="L91" s="33"/>
    </row>
    <row r="92" spans="2:47" s="1" customFormat="1" ht="15.2" customHeight="1" x14ac:dyDescent="0.2">
      <c r="B92" s="33"/>
      <c r="C92" s="27" t="s">
        <v>33</v>
      </c>
      <c r="F92" s="25" t="str">
        <f>IF(E18="","",E18)</f>
        <v>Vyplň údaj</v>
      </c>
      <c r="I92" s="27" t="s">
        <v>38</v>
      </c>
      <c r="J92" s="31" t="str">
        <f>E24</f>
        <v xml:space="preserve"> </v>
      </c>
      <c r="L92" s="33"/>
    </row>
    <row r="93" spans="2:47" s="1" customFormat="1" ht="10.35" customHeight="1" x14ac:dyDescent="0.2">
      <c r="B93" s="33"/>
      <c r="L93" s="33"/>
    </row>
    <row r="94" spans="2:47" s="1" customFormat="1" ht="29.25" customHeight="1" x14ac:dyDescent="0.2">
      <c r="B94" s="33"/>
      <c r="C94" s="106" t="s">
        <v>281</v>
      </c>
      <c r="D94" s="98"/>
      <c r="E94" s="98"/>
      <c r="F94" s="98"/>
      <c r="G94" s="98"/>
      <c r="H94" s="98"/>
      <c r="I94" s="98"/>
      <c r="J94" s="107" t="s">
        <v>282</v>
      </c>
      <c r="K94" s="98"/>
      <c r="L94" s="33"/>
    </row>
    <row r="95" spans="2:47" s="1" customFormat="1" ht="10.35" customHeight="1" x14ac:dyDescent="0.2">
      <c r="B95" s="33"/>
      <c r="L95" s="33"/>
    </row>
    <row r="96" spans="2:47" s="1" customFormat="1" ht="22.9" customHeight="1" x14ac:dyDescent="0.2">
      <c r="B96" s="33"/>
      <c r="C96" s="108" t="s">
        <v>283</v>
      </c>
      <c r="J96" s="67">
        <f>J128</f>
        <v>0</v>
      </c>
      <c r="L96" s="33"/>
      <c r="AU96" s="17" t="s">
        <v>284</v>
      </c>
    </row>
    <row r="97" spans="2:12" s="8" customFormat="1" ht="24.95" customHeight="1" x14ac:dyDescent="0.2">
      <c r="B97" s="109"/>
      <c r="D97" s="110" t="s">
        <v>292</v>
      </c>
      <c r="E97" s="111"/>
      <c r="F97" s="111"/>
      <c r="G97" s="111"/>
      <c r="H97" s="111"/>
      <c r="I97" s="111"/>
      <c r="J97" s="112">
        <f>J129</f>
        <v>0</v>
      </c>
      <c r="L97" s="109"/>
    </row>
    <row r="98" spans="2:12" s="9" customFormat="1" ht="19.899999999999999" customHeight="1" x14ac:dyDescent="0.2">
      <c r="B98" s="113"/>
      <c r="D98" s="114" t="s">
        <v>293</v>
      </c>
      <c r="E98" s="115"/>
      <c r="F98" s="115"/>
      <c r="G98" s="115"/>
      <c r="H98" s="115"/>
      <c r="I98" s="115"/>
      <c r="J98" s="116">
        <f>J130</f>
        <v>0</v>
      </c>
      <c r="L98" s="113"/>
    </row>
    <row r="99" spans="2:12" s="9" customFormat="1" ht="19.899999999999999" customHeight="1" x14ac:dyDescent="0.2">
      <c r="B99" s="113"/>
      <c r="D99" s="114" t="s">
        <v>10891</v>
      </c>
      <c r="E99" s="115"/>
      <c r="F99" s="115"/>
      <c r="G99" s="115"/>
      <c r="H99" s="115"/>
      <c r="I99" s="115"/>
      <c r="J99" s="116">
        <f>J142</f>
        <v>0</v>
      </c>
      <c r="L99" s="113"/>
    </row>
    <row r="100" spans="2:12" s="9" customFormat="1" ht="19.899999999999999" customHeight="1" x14ac:dyDescent="0.2">
      <c r="B100" s="113"/>
      <c r="D100" s="114" t="s">
        <v>10892</v>
      </c>
      <c r="E100" s="115"/>
      <c r="F100" s="115"/>
      <c r="G100" s="115"/>
      <c r="H100" s="115"/>
      <c r="I100" s="115"/>
      <c r="J100" s="116">
        <f>J146</f>
        <v>0</v>
      </c>
      <c r="L100" s="113"/>
    </row>
    <row r="101" spans="2:12" s="9" customFormat="1" ht="19.899999999999999" customHeight="1" x14ac:dyDescent="0.2">
      <c r="B101" s="113"/>
      <c r="D101" s="114" t="s">
        <v>10893</v>
      </c>
      <c r="E101" s="115"/>
      <c r="F101" s="115"/>
      <c r="G101" s="115"/>
      <c r="H101" s="115"/>
      <c r="I101" s="115"/>
      <c r="J101" s="116">
        <f>J150</f>
        <v>0</v>
      </c>
      <c r="L101" s="113"/>
    </row>
    <row r="102" spans="2:12" s="9" customFormat="1" ht="19.899999999999999" customHeight="1" x14ac:dyDescent="0.2">
      <c r="B102" s="113"/>
      <c r="D102" s="114" t="s">
        <v>10894</v>
      </c>
      <c r="E102" s="115"/>
      <c r="F102" s="115"/>
      <c r="G102" s="115"/>
      <c r="H102" s="115"/>
      <c r="I102" s="115"/>
      <c r="J102" s="116">
        <f>J160</f>
        <v>0</v>
      </c>
      <c r="L102" s="113"/>
    </row>
    <row r="103" spans="2:12" s="9" customFormat="1" ht="19.899999999999999" customHeight="1" x14ac:dyDescent="0.2">
      <c r="B103" s="113"/>
      <c r="D103" s="114" t="s">
        <v>10895</v>
      </c>
      <c r="E103" s="115"/>
      <c r="F103" s="115"/>
      <c r="G103" s="115"/>
      <c r="H103" s="115"/>
      <c r="I103" s="115"/>
      <c r="J103" s="116">
        <f>J167</f>
        <v>0</v>
      </c>
      <c r="L103" s="113"/>
    </row>
    <row r="104" spans="2:12" s="9" customFormat="1" ht="19.899999999999999" customHeight="1" x14ac:dyDescent="0.2">
      <c r="B104" s="113"/>
      <c r="D104" s="114" t="s">
        <v>10896</v>
      </c>
      <c r="E104" s="115"/>
      <c r="F104" s="115"/>
      <c r="G104" s="115"/>
      <c r="H104" s="115"/>
      <c r="I104" s="115"/>
      <c r="J104" s="116">
        <f>J170</f>
        <v>0</v>
      </c>
      <c r="L104" s="113"/>
    </row>
    <row r="105" spans="2:12" s="9" customFormat="1" ht="19.899999999999999" customHeight="1" x14ac:dyDescent="0.2">
      <c r="B105" s="113"/>
      <c r="D105" s="114" t="s">
        <v>10897</v>
      </c>
      <c r="E105" s="115"/>
      <c r="F105" s="115"/>
      <c r="G105" s="115"/>
      <c r="H105" s="115"/>
      <c r="I105" s="115"/>
      <c r="J105" s="116">
        <f>J173</f>
        <v>0</v>
      </c>
      <c r="L105" s="113"/>
    </row>
    <row r="106" spans="2:12" s="9" customFormat="1" ht="19.899999999999999" customHeight="1" x14ac:dyDescent="0.2">
      <c r="B106" s="113"/>
      <c r="D106" s="114" t="s">
        <v>10898</v>
      </c>
      <c r="E106" s="115"/>
      <c r="F106" s="115"/>
      <c r="G106" s="115"/>
      <c r="H106" s="115"/>
      <c r="I106" s="115"/>
      <c r="J106" s="116">
        <f>J176</f>
        <v>0</v>
      </c>
      <c r="L106" s="113"/>
    </row>
    <row r="107" spans="2:12" s="9" customFormat="1" ht="19.899999999999999" customHeight="1" x14ac:dyDescent="0.2">
      <c r="B107" s="113"/>
      <c r="D107" s="114" t="s">
        <v>10899</v>
      </c>
      <c r="E107" s="115"/>
      <c r="F107" s="115"/>
      <c r="G107" s="115"/>
      <c r="H107" s="115"/>
      <c r="I107" s="115"/>
      <c r="J107" s="116">
        <f>J180</f>
        <v>0</v>
      </c>
      <c r="L107" s="113"/>
    </row>
    <row r="108" spans="2:12" s="9" customFormat="1" ht="19.899999999999999" customHeight="1" x14ac:dyDescent="0.2">
      <c r="B108" s="113"/>
      <c r="D108" s="114" t="s">
        <v>10900</v>
      </c>
      <c r="E108" s="115"/>
      <c r="F108" s="115"/>
      <c r="G108" s="115"/>
      <c r="H108" s="115"/>
      <c r="I108" s="115"/>
      <c r="J108" s="116">
        <f>J186</f>
        <v>0</v>
      </c>
      <c r="L108" s="113"/>
    </row>
    <row r="109" spans="2:12" s="1" customFormat="1" ht="21.75" customHeight="1" x14ac:dyDescent="0.2">
      <c r="B109" s="33"/>
      <c r="L109" s="33"/>
    </row>
    <row r="110" spans="2:12" s="1" customFormat="1" ht="6.95" customHeight="1" x14ac:dyDescent="0.2">
      <c r="B110" s="45"/>
      <c r="C110" s="46"/>
      <c r="D110" s="46"/>
      <c r="E110" s="46"/>
      <c r="F110" s="46"/>
      <c r="G110" s="46"/>
      <c r="H110" s="46"/>
      <c r="I110" s="46"/>
      <c r="J110" s="46"/>
      <c r="K110" s="46"/>
      <c r="L110" s="33"/>
    </row>
    <row r="114" spans="2:63" s="1" customFormat="1" ht="6.95" customHeight="1" x14ac:dyDescent="0.2">
      <c r="B114" s="47"/>
      <c r="C114" s="48"/>
      <c r="D114" s="48"/>
      <c r="E114" s="48"/>
      <c r="F114" s="48"/>
      <c r="G114" s="48"/>
      <c r="H114" s="48"/>
      <c r="I114" s="48"/>
      <c r="J114" s="48"/>
      <c r="K114" s="48"/>
      <c r="L114" s="33"/>
    </row>
    <row r="115" spans="2:63" s="1" customFormat="1" ht="24.95" customHeight="1" x14ac:dyDescent="0.2">
      <c r="B115" s="33"/>
      <c r="C115" s="21" t="s">
        <v>294</v>
      </c>
      <c r="L115" s="33"/>
    </row>
    <row r="116" spans="2:63" s="1" customFormat="1" ht="6.95" customHeight="1" x14ac:dyDescent="0.2">
      <c r="B116" s="33"/>
      <c r="L116" s="33"/>
    </row>
    <row r="117" spans="2:63" s="1" customFormat="1" ht="12" customHeight="1" x14ac:dyDescent="0.2">
      <c r="B117" s="33"/>
      <c r="C117" s="27" t="s">
        <v>16</v>
      </c>
      <c r="L117" s="33"/>
    </row>
    <row r="118" spans="2:63" s="1" customFormat="1" ht="16.5" customHeight="1" x14ac:dyDescent="0.2">
      <c r="B118" s="33"/>
      <c r="E118" s="254" t="str">
        <f>E7</f>
        <v>OBLASTNÍ NEMOCNICE JIČÍN PAVILON PSYCHIATRIE</v>
      </c>
      <c r="F118" s="255"/>
      <c r="G118" s="255"/>
      <c r="H118" s="255"/>
      <c r="L118" s="33"/>
    </row>
    <row r="119" spans="2:63" s="1" customFormat="1" ht="12" customHeight="1" x14ac:dyDescent="0.2">
      <c r="B119" s="33"/>
      <c r="C119" s="27" t="s">
        <v>276</v>
      </c>
      <c r="L119" s="33"/>
    </row>
    <row r="120" spans="2:63" s="1" customFormat="1" ht="16.5" customHeight="1" x14ac:dyDescent="0.2">
      <c r="B120" s="33"/>
      <c r="E120" s="220" t="str">
        <f>E9</f>
        <v xml:space="preserve">VON - Vedlejší a ostatní nálady stavby </v>
      </c>
      <c r="F120" s="253"/>
      <c r="G120" s="253"/>
      <c r="H120" s="253"/>
      <c r="L120" s="33"/>
    </row>
    <row r="121" spans="2:63" s="1" customFormat="1" ht="6.95" customHeight="1" x14ac:dyDescent="0.2">
      <c r="B121" s="33"/>
      <c r="L121" s="33"/>
    </row>
    <row r="122" spans="2:63" s="1" customFormat="1" ht="12" customHeight="1" x14ac:dyDescent="0.2">
      <c r="B122" s="33"/>
      <c r="C122" s="27" t="s">
        <v>22</v>
      </c>
      <c r="F122" s="25" t="str">
        <f>F12</f>
        <v xml:space="preserve"> </v>
      </c>
      <c r="I122" s="27" t="s">
        <v>24</v>
      </c>
      <c r="J122" s="53">
        <f>IF(J12="","",J12)</f>
        <v>45961</v>
      </c>
      <c r="L122" s="33"/>
    </row>
    <row r="123" spans="2:63" s="1" customFormat="1" ht="6.95" customHeight="1" x14ac:dyDescent="0.2">
      <c r="B123" s="33"/>
      <c r="L123" s="33"/>
    </row>
    <row r="124" spans="2:63" s="1" customFormat="1" ht="15.2" customHeight="1" x14ac:dyDescent="0.2">
      <c r="B124" s="33"/>
      <c r="C124" s="27" t="s">
        <v>29</v>
      </c>
      <c r="F124" s="25" t="str">
        <f>E15</f>
        <v>KRÁLOVÉHRADECKÝ KRAJ</v>
      </c>
      <c r="I124" s="27" t="s">
        <v>35</v>
      </c>
      <c r="J124" s="31" t="str">
        <f>E21</f>
        <v>KANIA a.s.</v>
      </c>
      <c r="L124" s="33"/>
    </row>
    <row r="125" spans="2:63" s="1" customFormat="1" ht="15.2" customHeight="1" x14ac:dyDescent="0.2">
      <c r="B125" s="33"/>
      <c r="C125" s="27" t="s">
        <v>33</v>
      </c>
      <c r="F125" s="25" t="str">
        <f>IF(E18="","",E18)</f>
        <v>Vyplň údaj</v>
      </c>
      <c r="I125" s="27" t="s">
        <v>38</v>
      </c>
      <c r="J125" s="31" t="str">
        <f>E24</f>
        <v xml:space="preserve"> </v>
      </c>
      <c r="L125" s="33"/>
    </row>
    <row r="126" spans="2:63" s="1" customFormat="1" ht="10.35" customHeight="1" x14ac:dyDescent="0.2">
      <c r="B126" s="33"/>
      <c r="L126" s="33"/>
    </row>
    <row r="127" spans="2:63" s="10" customFormat="1" ht="29.25" customHeight="1" x14ac:dyDescent="0.2">
      <c r="B127" s="117"/>
      <c r="C127" s="118" t="s">
        <v>295</v>
      </c>
      <c r="D127" s="119" t="s">
        <v>66</v>
      </c>
      <c r="E127" s="119" t="s">
        <v>62</v>
      </c>
      <c r="F127" s="119" t="s">
        <v>63</v>
      </c>
      <c r="G127" s="119" t="s">
        <v>296</v>
      </c>
      <c r="H127" s="119" t="s">
        <v>297</v>
      </c>
      <c r="I127" s="119" t="s">
        <v>298</v>
      </c>
      <c r="J127" s="119" t="s">
        <v>282</v>
      </c>
      <c r="K127" s="120" t="s">
        <v>299</v>
      </c>
      <c r="L127" s="117"/>
      <c r="M127" s="60" t="s">
        <v>1</v>
      </c>
      <c r="N127" s="61" t="s">
        <v>45</v>
      </c>
      <c r="O127" s="61" t="s">
        <v>300</v>
      </c>
      <c r="P127" s="61" t="s">
        <v>301</v>
      </c>
      <c r="Q127" s="61" t="s">
        <v>302</v>
      </c>
      <c r="R127" s="61" t="s">
        <v>303</v>
      </c>
      <c r="S127" s="61" t="s">
        <v>304</v>
      </c>
      <c r="T127" s="62" t="s">
        <v>305</v>
      </c>
    </row>
    <row r="128" spans="2:63" s="1" customFormat="1" ht="22.9" customHeight="1" x14ac:dyDescent="0.25">
      <c r="B128" s="33"/>
      <c r="C128" s="65" t="s">
        <v>306</v>
      </c>
      <c r="J128" s="121">
        <f>BK128</f>
        <v>0</v>
      </c>
      <c r="L128" s="33"/>
      <c r="M128" s="63"/>
      <c r="N128" s="54"/>
      <c r="O128" s="54"/>
      <c r="P128" s="122">
        <f>P129</f>
        <v>0</v>
      </c>
      <c r="Q128" s="54"/>
      <c r="R128" s="122">
        <f>R129</f>
        <v>0</v>
      </c>
      <c r="S128" s="54"/>
      <c r="T128" s="123">
        <f>T129</f>
        <v>0</v>
      </c>
      <c r="AT128" s="17" t="s">
        <v>80</v>
      </c>
      <c r="AU128" s="17" t="s">
        <v>284</v>
      </c>
      <c r="BK128" s="124">
        <f>BK129</f>
        <v>0</v>
      </c>
    </row>
    <row r="129" spans="2:65" s="11" customFormat="1" ht="25.9" customHeight="1" x14ac:dyDescent="0.2">
      <c r="B129" s="125"/>
      <c r="D129" s="126" t="s">
        <v>80</v>
      </c>
      <c r="E129" s="127" t="s">
        <v>575</v>
      </c>
      <c r="F129" s="127" t="s">
        <v>575</v>
      </c>
      <c r="I129" s="128"/>
      <c r="J129" s="129">
        <f>BK129</f>
        <v>0</v>
      </c>
      <c r="L129" s="125"/>
      <c r="M129" s="130"/>
      <c r="P129" s="131">
        <f>P130+P142+P146+P150+P160+P167+P170+P173+P176+P180+P186</f>
        <v>0</v>
      </c>
      <c r="R129" s="131">
        <f>R130+R142+R146+R150+R160+R167+R170+R173+R176+R180+R186</f>
        <v>0</v>
      </c>
      <c r="T129" s="132">
        <f>T130+T142+T146+T150+T160+T167+T170+T173+T176+T180+T186</f>
        <v>0</v>
      </c>
      <c r="AR129" s="126" t="s">
        <v>331</v>
      </c>
      <c r="AT129" s="133" t="s">
        <v>80</v>
      </c>
      <c r="AU129" s="133" t="s">
        <v>81</v>
      </c>
      <c r="AY129" s="126" t="s">
        <v>309</v>
      </c>
      <c r="BK129" s="134">
        <f>BK130+BK142+BK146+BK150+BK160+BK167+BK170+BK173+BK176+BK180+BK186</f>
        <v>0</v>
      </c>
    </row>
    <row r="130" spans="2:65" s="11" customFormat="1" ht="22.9" customHeight="1" x14ac:dyDescent="0.2">
      <c r="B130" s="125"/>
      <c r="D130" s="126" t="s">
        <v>80</v>
      </c>
      <c r="E130" s="135" t="s">
        <v>576</v>
      </c>
      <c r="F130" s="135" t="s">
        <v>577</v>
      </c>
      <c r="I130" s="128"/>
      <c r="J130" s="136">
        <f>BK130</f>
        <v>0</v>
      </c>
      <c r="L130" s="125"/>
      <c r="M130" s="130"/>
      <c r="P130" s="131">
        <f>SUM(P131:P141)</f>
        <v>0</v>
      </c>
      <c r="R130" s="131">
        <f>SUM(R131:R141)</f>
        <v>0</v>
      </c>
      <c r="T130" s="132">
        <f>SUM(T131:T141)</f>
        <v>0</v>
      </c>
      <c r="AR130" s="126" t="s">
        <v>331</v>
      </c>
      <c r="AT130" s="133" t="s">
        <v>80</v>
      </c>
      <c r="AU130" s="133" t="s">
        <v>88</v>
      </c>
      <c r="AY130" s="126" t="s">
        <v>309</v>
      </c>
      <c r="BK130" s="134">
        <f>SUM(BK131:BK141)</f>
        <v>0</v>
      </c>
    </row>
    <row r="131" spans="2:65" s="1" customFormat="1" ht="16.5" customHeight="1" x14ac:dyDescent="0.2">
      <c r="B131" s="137"/>
      <c r="C131" s="138" t="s">
        <v>88</v>
      </c>
      <c r="D131" s="138" t="s">
        <v>311</v>
      </c>
      <c r="E131" s="139" t="s">
        <v>10901</v>
      </c>
      <c r="F131" s="140" t="s">
        <v>10902</v>
      </c>
      <c r="G131" s="141" t="s">
        <v>4346</v>
      </c>
      <c r="H131" s="142">
        <v>1</v>
      </c>
      <c r="I131" s="143"/>
      <c r="J131" s="144">
        <f>ROUND(I131*H131,2)</f>
        <v>0</v>
      </c>
      <c r="K131" s="140" t="s">
        <v>315</v>
      </c>
      <c r="L131" s="33"/>
      <c r="M131" s="145" t="s">
        <v>1</v>
      </c>
      <c r="N131" s="146" t="s">
        <v>46</v>
      </c>
      <c r="P131" s="147">
        <f>O131*H131</f>
        <v>0</v>
      </c>
      <c r="Q131" s="147">
        <v>0</v>
      </c>
      <c r="R131" s="147">
        <f>Q131*H131</f>
        <v>0</v>
      </c>
      <c r="S131" s="147">
        <v>0</v>
      </c>
      <c r="T131" s="148">
        <f>S131*H131</f>
        <v>0</v>
      </c>
      <c r="AR131" s="149" t="s">
        <v>120</v>
      </c>
      <c r="AT131" s="149" t="s">
        <v>311</v>
      </c>
      <c r="AU131" s="149" t="s">
        <v>90</v>
      </c>
      <c r="AY131" s="17" t="s">
        <v>309</v>
      </c>
      <c r="BE131" s="150">
        <f>IF(N131="základní",J131,0)</f>
        <v>0</v>
      </c>
      <c r="BF131" s="150">
        <f>IF(N131="snížená",J131,0)</f>
        <v>0</v>
      </c>
      <c r="BG131" s="150">
        <f>IF(N131="zákl. přenesená",J131,0)</f>
        <v>0</v>
      </c>
      <c r="BH131" s="150">
        <f>IF(N131="sníž. přenesená",J131,0)</f>
        <v>0</v>
      </c>
      <c r="BI131" s="150">
        <f>IF(N131="nulová",J131,0)</f>
        <v>0</v>
      </c>
      <c r="BJ131" s="17" t="s">
        <v>88</v>
      </c>
      <c r="BK131" s="150">
        <f>ROUND(I131*H131,2)</f>
        <v>0</v>
      </c>
      <c r="BL131" s="17" t="s">
        <v>120</v>
      </c>
      <c r="BM131" s="149" t="s">
        <v>90</v>
      </c>
    </row>
    <row r="132" spans="2:65" s="1" customFormat="1" x14ac:dyDescent="0.2">
      <c r="B132" s="33"/>
      <c r="D132" s="151" t="s">
        <v>316</v>
      </c>
      <c r="F132" s="152" t="s">
        <v>10903</v>
      </c>
      <c r="I132" s="153"/>
      <c r="L132" s="33"/>
      <c r="M132" s="154"/>
      <c r="T132" s="57"/>
      <c r="AT132" s="17" t="s">
        <v>316</v>
      </c>
      <c r="AU132" s="17" t="s">
        <v>90</v>
      </c>
    </row>
    <row r="133" spans="2:65" s="1" customFormat="1" ht="39" x14ac:dyDescent="0.2">
      <c r="B133" s="33"/>
      <c r="D133" s="155" t="s">
        <v>318</v>
      </c>
      <c r="F133" s="156" t="s">
        <v>10904</v>
      </c>
      <c r="I133" s="153"/>
      <c r="L133" s="33"/>
      <c r="M133" s="154"/>
      <c r="T133" s="57"/>
      <c r="AT133" s="17" t="s">
        <v>318</v>
      </c>
      <c r="AU133" s="17" t="s">
        <v>90</v>
      </c>
    </row>
    <row r="134" spans="2:65" s="1" customFormat="1" ht="16.5" customHeight="1" x14ac:dyDescent="0.2">
      <c r="B134" s="137"/>
      <c r="C134" s="138" t="s">
        <v>90</v>
      </c>
      <c r="D134" s="138" t="s">
        <v>311</v>
      </c>
      <c r="E134" s="139" t="s">
        <v>10905</v>
      </c>
      <c r="F134" s="140" t="s">
        <v>10906</v>
      </c>
      <c r="G134" s="141" t="s">
        <v>4346</v>
      </c>
      <c r="H134" s="142">
        <v>1</v>
      </c>
      <c r="I134" s="143"/>
      <c r="J134" s="144">
        <f>ROUND(I134*H134,2)</f>
        <v>0</v>
      </c>
      <c r="K134" s="140" t="s">
        <v>315</v>
      </c>
      <c r="L134" s="33"/>
      <c r="M134" s="145" t="s">
        <v>1</v>
      </c>
      <c r="N134" s="146" t="s">
        <v>46</v>
      </c>
      <c r="P134" s="147">
        <f>O134*H134</f>
        <v>0</v>
      </c>
      <c r="Q134" s="147">
        <v>0</v>
      </c>
      <c r="R134" s="147">
        <f>Q134*H134</f>
        <v>0</v>
      </c>
      <c r="S134" s="147">
        <v>0</v>
      </c>
      <c r="T134" s="148">
        <f>S134*H134</f>
        <v>0</v>
      </c>
      <c r="AR134" s="149" t="s">
        <v>120</v>
      </c>
      <c r="AT134" s="149" t="s">
        <v>311</v>
      </c>
      <c r="AU134" s="149" t="s">
        <v>90</v>
      </c>
      <c r="AY134" s="17" t="s">
        <v>309</v>
      </c>
      <c r="BE134" s="150">
        <f>IF(N134="základní",J134,0)</f>
        <v>0</v>
      </c>
      <c r="BF134" s="150">
        <f>IF(N134="snížená",J134,0)</f>
        <v>0</v>
      </c>
      <c r="BG134" s="150">
        <f>IF(N134="zákl. přenesená",J134,0)</f>
        <v>0</v>
      </c>
      <c r="BH134" s="150">
        <f>IF(N134="sníž. přenesená",J134,0)</f>
        <v>0</v>
      </c>
      <c r="BI134" s="150">
        <f>IF(N134="nulová",J134,0)</f>
        <v>0</v>
      </c>
      <c r="BJ134" s="17" t="s">
        <v>88</v>
      </c>
      <c r="BK134" s="150">
        <f>ROUND(I134*H134,2)</f>
        <v>0</v>
      </c>
      <c r="BL134" s="17" t="s">
        <v>120</v>
      </c>
      <c r="BM134" s="149" t="s">
        <v>120</v>
      </c>
    </row>
    <row r="135" spans="2:65" s="1" customFormat="1" x14ac:dyDescent="0.2">
      <c r="B135" s="33"/>
      <c r="D135" s="151" t="s">
        <v>316</v>
      </c>
      <c r="F135" s="152" t="s">
        <v>10907</v>
      </c>
      <c r="I135" s="153"/>
      <c r="L135" s="33"/>
      <c r="M135" s="154"/>
      <c r="T135" s="57"/>
      <c r="AT135" s="17" t="s">
        <v>316</v>
      </c>
      <c r="AU135" s="17" t="s">
        <v>90</v>
      </c>
    </row>
    <row r="136" spans="2:65" s="1" customFormat="1" ht="16.5" customHeight="1" x14ac:dyDescent="0.2">
      <c r="B136" s="137"/>
      <c r="C136" s="138" t="s">
        <v>101</v>
      </c>
      <c r="D136" s="138" t="s">
        <v>311</v>
      </c>
      <c r="E136" s="139" t="s">
        <v>10908</v>
      </c>
      <c r="F136" s="140" t="s">
        <v>10909</v>
      </c>
      <c r="G136" s="141" t="s">
        <v>4346</v>
      </c>
      <c r="H136" s="142">
        <v>1</v>
      </c>
      <c r="I136" s="143"/>
      <c r="J136" s="144">
        <f>ROUND(I136*H136,2)</f>
        <v>0</v>
      </c>
      <c r="K136" s="140" t="s">
        <v>315</v>
      </c>
      <c r="L136" s="33"/>
      <c r="M136" s="145" t="s">
        <v>1</v>
      </c>
      <c r="N136" s="146" t="s">
        <v>46</v>
      </c>
      <c r="P136" s="147">
        <f>O136*H136</f>
        <v>0</v>
      </c>
      <c r="Q136" s="147">
        <v>0</v>
      </c>
      <c r="R136" s="147">
        <f>Q136*H136</f>
        <v>0</v>
      </c>
      <c r="S136" s="147">
        <v>0</v>
      </c>
      <c r="T136" s="148">
        <f>S136*H136</f>
        <v>0</v>
      </c>
      <c r="AR136" s="149" t="s">
        <v>120</v>
      </c>
      <c r="AT136" s="149" t="s">
        <v>311</v>
      </c>
      <c r="AU136" s="149" t="s">
        <v>90</v>
      </c>
      <c r="AY136" s="17" t="s">
        <v>309</v>
      </c>
      <c r="BE136" s="150">
        <f>IF(N136="základní",J136,0)</f>
        <v>0</v>
      </c>
      <c r="BF136" s="150">
        <f>IF(N136="snížená",J136,0)</f>
        <v>0</v>
      </c>
      <c r="BG136" s="150">
        <f>IF(N136="zákl. přenesená",J136,0)</f>
        <v>0</v>
      </c>
      <c r="BH136" s="150">
        <f>IF(N136="sníž. přenesená",J136,0)</f>
        <v>0</v>
      </c>
      <c r="BI136" s="150">
        <f>IF(N136="nulová",J136,0)</f>
        <v>0</v>
      </c>
      <c r="BJ136" s="17" t="s">
        <v>88</v>
      </c>
      <c r="BK136" s="150">
        <f>ROUND(I136*H136,2)</f>
        <v>0</v>
      </c>
      <c r="BL136" s="17" t="s">
        <v>120</v>
      </c>
      <c r="BM136" s="149" t="s">
        <v>325</v>
      </c>
    </row>
    <row r="137" spans="2:65" s="1" customFormat="1" x14ac:dyDescent="0.2">
      <c r="B137" s="33"/>
      <c r="D137" s="151" t="s">
        <v>316</v>
      </c>
      <c r="F137" s="152" t="s">
        <v>10910</v>
      </c>
      <c r="I137" s="153"/>
      <c r="L137" s="33"/>
      <c r="M137" s="154"/>
      <c r="T137" s="57"/>
      <c r="AT137" s="17" t="s">
        <v>316</v>
      </c>
      <c r="AU137" s="17" t="s">
        <v>90</v>
      </c>
    </row>
    <row r="138" spans="2:65" s="1" customFormat="1" ht="39" x14ac:dyDescent="0.2">
      <c r="B138" s="33"/>
      <c r="D138" s="155" t="s">
        <v>318</v>
      </c>
      <c r="F138" s="156" t="s">
        <v>10911</v>
      </c>
      <c r="I138" s="153"/>
      <c r="L138" s="33"/>
      <c r="M138" s="154"/>
      <c r="T138" s="57"/>
      <c r="AT138" s="17" t="s">
        <v>318</v>
      </c>
      <c r="AU138" s="17" t="s">
        <v>90</v>
      </c>
    </row>
    <row r="139" spans="2:65" s="1" customFormat="1" ht="16.5" customHeight="1" x14ac:dyDescent="0.2">
      <c r="B139" s="137"/>
      <c r="C139" s="138" t="s">
        <v>120</v>
      </c>
      <c r="D139" s="138" t="s">
        <v>311</v>
      </c>
      <c r="E139" s="139" t="s">
        <v>10912</v>
      </c>
      <c r="F139" s="140" t="s">
        <v>10913</v>
      </c>
      <c r="G139" s="141" t="s">
        <v>4346</v>
      </c>
      <c r="H139" s="142">
        <v>1</v>
      </c>
      <c r="I139" s="143"/>
      <c r="J139" s="144">
        <f>ROUND(I139*H139,2)</f>
        <v>0</v>
      </c>
      <c r="K139" s="140" t="s">
        <v>315</v>
      </c>
      <c r="L139" s="33"/>
      <c r="M139" s="145" t="s">
        <v>1</v>
      </c>
      <c r="N139" s="146" t="s">
        <v>46</v>
      </c>
      <c r="P139" s="147">
        <f>O139*H139</f>
        <v>0</v>
      </c>
      <c r="Q139" s="147">
        <v>0</v>
      </c>
      <c r="R139" s="147">
        <f>Q139*H139</f>
        <v>0</v>
      </c>
      <c r="S139" s="147">
        <v>0</v>
      </c>
      <c r="T139" s="148">
        <f>S139*H139</f>
        <v>0</v>
      </c>
      <c r="AR139" s="149" t="s">
        <v>120</v>
      </c>
      <c r="AT139" s="149" t="s">
        <v>311</v>
      </c>
      <c r="AU139" s="149" t="s">
        <v>90</v>
      </c>
      <c r="AY139" s="17" t="s">
        <v>309</v>
      </c>
      <c r="BE139" s="150">
        <f>IF(N139="základní",J139,0)</f>
        <v>0</v>
      </c>
      <c r="BF139" s="150">
        <f>IF(N139="snížená",J139,0)</f>
        <v>0</v>
      </c>
      <c r="BG139" s="150">
        <f>IF(N139="zákl. přenesená",J139,0)</f>
        <v>0</v>
      </c>
      <c r="BH139" s="150">
        <f>IF(N139="sníž. přenesená",J139,0)</f>
        <v>0</v>
      </c>
      <c r="BI139" s="150">
        <f>IF(N139="nulová",J139,0)</f>
        <v>0</v>
      </c>
      <c r="BJ139" s="17" t="s">
        <v>88</v>
      </c>
      <c r="BK139" s="150">
        <f>ROUND(I139*H139,2)</f>
        <v>0</v>
      </c>
      <c r="BL139" s="17" t="s">
        <v>120</v>
      </c>
      <c r="BM139" s="149" t="s">
        <v>329</v>
      </c>
    </row>
    <row r="140" spans="2:65" s="1" customFormat="1" x14ac:dyDescent="0.2">
      <c r="B140" s="33"/>
      <c r="D140" s="151" t="s">
        <v>316</v>
      </c>
      <c r="F140" s="152" t="s">
        <v>10914</v>
      </c>
      <c r="I140" s="153"/>
      <c r="L140" s="33"/>
      <c r="M140" s="154"/>
      <c r="T140" s="57"/>
      <c r="AT140" s="17" t="s">
        <v>316</v>
      </c>
      <c r="AU140" s="17" t="s">
        <v>90</v>
      </c>
    </row>
    <row r="141" spans="2:65" s="1" customFormat="1" ht="29.25" x14ac:dyDescent="0.2">
      <c r="B141" s="33"/>
      <c r="D141" s="155" t="s">
        <v>318</v>
      </c>
      <c r="F141" s="156" t="s">
        <v>10915</v>
      </c>
      <c r="I141" s="153"/>
      <c r="L141" s="33"/>
      <c r="M141" s="154"/>
      <c r="T141" s="57"/>
      <c r="AT141" s="17" t="s">
        <v>318</v>
      </c>
      <c r="AU141" s="17" t="s">
        <v>90</v>
      </c>
    </row>
    <row r="142" spans="2:65" s="11" customFormat="1" ht="22.9" customHeight="1" x14ac:dyDescent="0.2">
      <c r="B142" s="125"/>
      <c r="D142" s="126" t="s">
        <v>80</v>
      </c>
      <c r="E142" s="135" t="s">
        <v>10916</v>
      </c>
      <c r="F142" s="135" t="s">
        <v>10917</v>
      </c>
      <c r="I142" s="128"/>
      <c r="J142" s="136">
        <f>BK142</f>
        <v>0</v>
      </c>
      <c r="L142" s="125"/>
      <c r="M142" s="130"/>
      <c r="P142" s="131">
        <f>SUM(P143:P145)</f>
        <v>0</v>
      </c>
      <c r="R142" s="131">
        <f>SUM(R143:R145)</f>
        <v>0</v>
      </c>
      <c r="T142" s="132">
        <f>SUM(T143:T145)</f>
        <v>0</v>
      </c>
      <c r="AR142" s="126" t="s">
        <v>88</v>
      </c>
      <c r="AT142" s="133" t="s">
        <v>80</v>
      </c>
      <c r="AU142" s="133" t="s">
        <v>88</v>
      </c>
      <c r="AY142" s="126" t="s">
        <v>309</v>
      </c>
      <c r="BK142" s="134">
        <f>SUM(BK143:BK145)</f>
        <v>0</v>
      </c>
    </row>
    <row r="143" spans="2:65" s="1" customFormat="1" ht="16.5" customHeight="1" x14ac:dyDescent="0.2">
      <c r="B143" s="137"/>
      <c r="C143" s="138" t="s">
        <v>331</v>
      </c>
      <c r="D143" s="138" t="s">
        <v>311</v>
      </c>
      <c r="E143" s="139" t="s">
        <v>10918</v>
      </c>
      <c r="F143" s="140" t="s">
        <v>10919</v>
      </c>
      <c r="G143" s="141" t="s">
        <v>4346</v>
      </c>
      <c r="H143" s="142">
        <v>5</v>
      </c>
      <c r="I143" s="143"/>
      <c r="J143" s="144">
        <f>ROUND(I143*H143,2)</f>
        <v>0</v>
      </c>
      <c r="K143" s="140" t="s">
        <v>366</v>
      </c>
      <c r="L143" s="33"/>
      <c r="M143" s="145" t="s">
        <v>1</v>
      </c>
      <c r="N143" s="146" t="s">
        <v>46</v>
      </c>
      <c r="P143" s="147">
        <f>O143*H143</f>
        <v>0</v>
      </c>
      <c r="Q143" s="147">
        <v>0</v>
      </c>
      <c r="R143" s="147">
        <f>Q143*H143</f>
        <v>0</v>
      </c>
      <c r="S143" s="147">
        <v>0</v>
      </c>
      <c r="T143" s="148">
        <f>S143*H143</f>
        <v>0</v>
      </c>
      <c r="AR143" s="149" t="s">
        <v>120</v>
      </c>
      <c r="AT143" s="149" t="s">
        <v>311</v>
      </c>
      <c r="AU143" s="149" t="s">
        <v>90</v>
      </c>
      <c r="AY143" s="17" t="s">
        <v>309</v>
      </c>
      <c r="BE143" s="150">
        <f>IF(N143="základní",J143,0)</f>
        <v>0</v>
      </c>
      <c r="BF143" s="150">
        <f>IF(N143="snížená",J143,0)</f>
        <v>0</v>
      </c>
      <c r="BG143" s="150">
        <f>IF(N143="zákl. přenesená",J143,0)</f>
        <v>0</v>
      </c>
      <c r="BH143" s="150">
        <f>IF(N143="sníž. přenesená",J143,0)</f>
        <v>0</v>
      </c>
      <c r="BI143" s="150">
        <f>IF(N143="nulová",J143,0)</f>
        <v>0</v>
      </c>
      <c r="BJ143" s="17" t="s">
        <v>88</v>
      </c>
      <c r="BK143" s="150">
        <f>ROUND(I143*H143,2)</f>
        <v>0</v>
      </c>
      <c r="BL143" s="17" t="s">
        <v>120</v>
      </c>
      <c r="BM143" s="149" t="s">
        <v>334</v>
      </c>
    </row>
    <row r="144" spans="2:65" s="1" customFormat="1" ht="16.5" customHeight="1" x14ac:dyDescent="0.2">
      <c r="B144" s="137"/>
      <c r="C144" s="138" t="s">
        <v>325</v>
      </c>
      <c r="D144" s="138"/>
      <c r="E144" s="139"/>
      <c r="F144" s="140" t="s">
        <v>7279</v>
      </c>
      <c r="G144" s="141"/>
      <c r="H144" s="142"/>
      <c r="I144" s="143"/>
      <c r="J144" s="144"/>
      <c r="K144" s="140"/>
      <c r="L144" s="33"/>
      <c r="M144" s="145" t="s">
        <v>1</v>
      </c>
      <c r="N144" s="146" t="s">
        <v>46</v>
      </c>
      <c r="P144" s="147">
        <f>O144*H144</f>
        <v>0</v>
      </c>
      <c r="Q144" s="147">
        <v>0</v>
      </c>
      <c r="R144" s="147">
        <f>Q144*H144</f>
        <v>0</v>
      </c>
      <c r="S144" s="147">
        <v>0</v>
      </c>
      <c r="T144" s="148">
        <f>S144*H144</f>
        <v>0</v>
      </c>
      <c r="AR144" s="149" t="s">
        <v>120</v>
      </c>
      <c r="AT144" s="149" t="s">
        <v>311</v>
      </c>
      <c r="AU144" s="149" t="s">
        <v>90</v>
      </c>
      <c r="AY144" s="17" t="s">
        <v>309</v>
      </c>
      <c r="BE144" s="150">
        <f>IF(N144="základní",J144,0)</f>
        <v>0</v>
      </c>
      <c r="BF144" s="150">
        <f>IF(N144="snížená",J144,0)</f>
        <v>0</v>
      </c>
      <c r="BG144" s="150">
        <f>IF(N144="zákl. přenesená",J144,0)</f>
        <v>0</v>
      </c>
      <c r="BH144" s="150">
        <f>IF(N144="sníž. přenesená",J144,0)</f>
        <v>0</v>
      </c>
      <c r="BI144" s="150">
        <f>IF(N144="nulová",J144,0)</f>
        <v>0</v>
      </c>
      <c r="BJ144" s="17" t="s">
        <v>88</v>
      </c>
      <c r="BK144" s="150">
        <f>ROUND(I144*H144,2)</f>
        <v>0</v>
      </c>
      <c r="BL144" s="17" t="s">
        <v>120</v>
      </c>
      <c r="BM144" s="149" t="s">
        <v>8</v>
      </c>
    </row>
    <row r="145" spans="2:65" s="1" customFormat="1" x14ac:dyDescent="0.2">
      <c r="B145" s="33"/>
      <c r="D145" s="155"/>
      <c r="F145" s="156"/>
      <c r="I145" s="153"/>
      <c r="L145" s="33"/>
      <c r="M145" s="154"/>
      <c r="T145" s="57"/>
      <c r="AT145" s="17" t="s">
        <v>318</v>
      </c>
      <c r="AU145" s="17" t="s">
        <v>90</v>
      </c>
    </row>
    <row r="146" spans="2:65" s="11" customFormat="1" ht="22.9" customHeight="1" x14ac:dyDescent="0.2">
      <c r="B146" s="125"/>
      <c r="D146" s="126" t="s">
        <v>80</v>
      </c>
      <c r="E146" s="135" t="s">
        <v>10920</v>
      </c>
      <c r="F146" s="135" t="s">
        <v>10921</v>
      </c>
      <c r="I146" s="128"/>
      <c r="J146" s="136">
        <f>BK146</f>
        <v>0</v>
      </c>
      <c r="L146" s="125"/>
      <c r="M146" s="130"/>
      <c r="P146" s="131">
        <f>SUM(P147:P149)</f>
        <v>0</v>
      </c>
      <c r="R146" s="131">
        <f>SUM(R147:R149)</f>
        <v>0</v>
      </c>
      <c r="T146" s="132">
        <f>SUM(T147:T149)</f>
        <v>0</v>
      </c>
      <c r="AR146" s="126" t="s">
        <v>331</v>
      </c>
      <c r="AT146" s="133" t="s">
        <v>80</v>
      </c>
      <c r="AU146" s="133" t="s">
        <v>88</v>
      </c>
      <c r="AY146" s="126" t="s">
        <v>309</v>
      </c>
      <c r="BK146" s="134">
        <f>SUM(BK147:BK149)</f>
        <v>0</v>
      </c>
    </row>
    <row r="147" spans="2:65" s="1" customFormat="1" ht="16.5" customHeight="1" x14ac:dyDescent="0.2">
      <c r="B147" s="137"/>
      <c r="C147" s="138" t="s">
        <v>339</v>
      </c>
      <c r="D147" s="138" t="s">
        <v>311</v>
      </c>
      <c r="E147" s="139" t="s">
        <v>10922</v>
      </c>
      <c r="F147" s="140" t="s">
        <v>10921</v>
      </c>
      <c r="G147" s="141" t="s">
        <v>4346</v>
      </c>
      <c r="H147" s="142">
        <v>1</v>
      </c>
      <c r="I147" s="143"/>
      <c r="J147" s="144">
        <f>ROUND(I147*H147,2)</f>
        <v>0</v>
      </c>
      <c r="K147" s="140" t="s">
        <v>315</v>
      </c>
      <c r="L147" s="33"/>
      <c r="M147" s="145" t="s">
        <v>1</v>
      </c>
      <c r="N147" s="146" t="s">
        <v>46</v>
      </c>
      <c r="P147" s="147">
        <f>O147*H147</f>
        <v>0</v>
      </c>
      <c r="Q147" s="147">
        <v>0</v>
      </c>
      <c r="R147" s="147">
        <f>Q147*H147</f>
        <v>0</v>
      </c>
      <c r="S147" s="147">
        <v>0</v>
      </c>
      <c r="T147" s="148">
        <f>S147*H147</f>
        <v>0</v>
      </c>
      <c r="AR147" s="149" t="s">
        <v>120</v>
      </c>
      <c r="AT147" s="149" t="s">
        <v>311</v>
      </c>
      <c r="AU147" s="149" t="s">
        <v>90</v>
      </c>
      <c r="AY147" s="17" t="s">
        <v>309</v>
      </c>
      <c r="BE147" s="150">
        <f>IF(N147="základní",J147,0)</f>
        <v>0</v>
      </c>
      <c r="BF147" s="150">
        <f>IF(N147="snížená",J147,0)</f>
        <v>0</v>
      </c>
      <c r="BG147" s="150">
        <f>IF(N147="zákl. přenesená",J147,0)</f>
        <v>0</v>
      </c>
      <c r="BH147" s="150">
        <f>IF(N147="sníž. přenesená",J147,0)</f>
        <v>0</v>
      </c>
      <c r="BI147" s="150">
        <f>IF(N147="nulová",J147,0)</f>
        <v>0</v>
      </c>
      <c r="BJ147" s="17" t="s">
        <v>88</v>
      </c>
      <c r="BK147" s="150">
        <f>ROUND(I147*H147,2)</f>
        <v>0</v>
      </c>
      <c r="BL147" s="17" t="s">
        <v>120</v>
      </c>
      <c r="BM147" s="149" t="s">
        <v>342</v>
      </c>
    </row>
    <row r="148" spans="2:65" s="1" customFormat="1" x14ac:dyDescent="0.2">
      <c r="B148" s="33"/>
      <c r="D148" s="151" t="s">
        <v>316</v>
      </c>
      <c r="F148" s="152" t="s">
        <v>10923</v>
      </c>
      <c r="I148" s="153"/>
      <c r="L148" s="33"/>
      <c r="M148" s="154"/>
      <c r="T148" s="57"/>
      <c r="AT148" s="17" t="s">
        <v>316</v>
      </c>
      <c r="AU148" s="17" t="s">
        <v>90</v>
      </c>
    </row>
    <row r="149" spans="2:65" s="1" customFormat="1" ht="58.5" x14ac:dyDescent="0.2">
      <c r="B149" s="33"/>
      <c r="D149" s="155" t="s">
        <v>318</v>
      </c>
      <c r="F149" s="156" t="s">
        <v>10924</v>
      </c>
      <c r="I149" s="153"/>
      <c r="L149" s="33"/>
      <c r="M149" s="154"/>
      <c r="T149" s="57"/>
      <c r="AT149" s="17" t="s">
        <v>318</v>
      </c>
      <c r="AU149" s="17" t="s">
        <v>90</v>
      </c>
    </row>
    <row r="150" spans="2:65" s="11" customFormat="1" ht="22.9" customHeight="1" x14ac:dyDescent="0.2">
      <c r="B150" s="125"/>
      <c r="D150" s="126" t="s">
        <v>80</v>
      </c>
      <c r="E150" s="135" t="s">
        <v>10925</v>
      </c>
      <c r="F150" s="135" t="s">
        <v>10926</v>
      </c>
      <c r="I150" s="128"/>
      <c r="J150" s="136">
        <f>BK150</f>
        <v>0</v>
      </c>
      <c r="L150" s="125"/>
      <c r="M150" s="130"/>
      <c r="P150" s="131">
        <f>SUM(P151:P159)</f>
        <v>0</v>
      </c>
      <c r="R150" s="131">
        <f>SUM(R151:R159)</f>
        <v>0</v>
      </c>
      <c r="T150" s="132">
        <f>SUM(T151:T159)</f>
        <v>0</v>
      </c>
      <c r="AR150" s="126" t="s">
        <v>331</v>
      </c>
      <c r="AT150" s="133" t="s">
        <v>80</v>
      </c>
      <c r="AU150" s="133" t="s">
        <v>88</v>
      </c>
      <c r="AY150" s="126" t="s">
        <v>309</v>
      </c>
      <c r="BK150" s="134">
        <f>SUM(BK151:BK159)</f>
        <v>0</v>
      </c>
    </row>
    <row r="151" spans="2:65" s="1" customFormat="1" ht="16.5" customHeight="1" x14ac:dyDescent="0.2">
      <c r="B151" s="137"/>
      <c r="C151" s="138" t="s">
        <v>329</v>
      </c>
      <c r="D151" s="138" t="s">
        <v>311</v>
      </c>
      <c r="E151" s="139" t="s">
        <v>10927</v>
      </c>
      <c r="F151" s="140" t="s">
        <v>10926</v>
      </c>
      <c r="G151" s="141" t="s">
        <v>4346</v>
      </c>
      <c r="H151" s="142">
        <v>1</v>
      </c>
      <c r="I151" s="143"/>
      <c r="J151" s="144">
        <f>ROUND(I151*H151,2)</f>
        <v>0</v>
      </c>
      <c r="K151" s="140" t="s">
        <v>315</v>
      </c>
      <c r="L151" s="33"/>
      <c r="M151" s="145" t="s">
        <v>1</v>
      </c>
      <c r="N151" s="146" t="s">
        <v>46</v>
      </c>
      <c r="P151" s="147">
        <f>O151*H151</f>
        <v>0</v>
      </c>
      <c r="Q151" s="147">
        <v>0</v>
      </c>
      <c r="R151" s="147">
        <f>Q151*H151</f>
        <v>0</v>
      </c>
      <c r="S151" s="147">
        <v>0</v>
      </c>
      <c r="T151" s="148">
        <f>S151*H151</f>
        <v>0</v>
      </c>
      <c r="AR151" s="149" t="s">
        <v>120</v>
      </c>
      <c r="AT151" s="149" t="s">
        <v>311</v>
      </c>
      <c r="AU151" s="149" t="s">
        <v>90</v>
      </c>
      <c r="AY151" s="17" t="s">
        <v>309</v>
      </c>
      <c r="BE151" s="150">
        <f>IF(N151="základní",J151,0)</f>
        <v>0</v>
      </c>
      <c r="BF151" s="150">
        <f>IF(N151="snížená",J151,0)</f>
        <v>0</v>
      </c>
      <c r="BG151" s="150">
        <f>IF(N151="zákl. přenesená",J151,0)</f>
        <v>0</v>
      </c>
      <c r="BH151" s="150">
        <f>IF(N151="sníž. přenesená",J151,0)</f>
        <v>0</v>
      </c>
      <c r="BI151" s="150">
        <f>IF(N151="nulová",J151,0)</f>
        <v>0</v>
      </c>
      <c r="BJ151" s="17" t="s">
        <v>88</v>
      </c>
      <c r="BK151" s="150">
        <f>ROUND(I151*H151,2)</f>
        <v>0</v>
      </c>
      <c r="BL151" s="17" t="s">
        <v>120</v>
      </c>
      <c r="BM151" s="149" t="s">
        <v>346</v>
      </c>
    </row>
    <row r="152" spans="2:65" s="1" customFormat="1" x14ac:dyDescent="0.2">
      <c r="B152" s="33"/>
      <c r="D152" s="151" t="s">
        <v>316</v>
      </c>
      <c r="F152" s="152" t="s">
        <v>10928</v>
      </c>
      <c r="I152" s="153"/>
      <c r="L152" s="33"/>
      <c r="M152" s="154"/>
      <c r="T152" s="57"/>
      <c r="AT152" s="17" t="s">
        <v>316</v>
      </c>
      <c r="AU152" s="17" t="s">
        <v>90</v>
      </c>
    </row>
    <row r="153" spans="2:65" s="1" customFormat="1" ht="39" x14ac:dyDescent="0.2">
      <c r="B153" s="33"/>
      <c r="D153" s="155" t="s">
        <v>318</v>
      </c>
      <c r="F153" s="156" t="s">
        <v>10929</v>
      </c>
      <c r="I153" s="153"/>
      <c r="L153" s="33"/>
      <c r="M153" s="154"/>
      <c r="T153" s="57"/>
      <c r="AT153" s="17" t="s">
        <v>318</v>
      </c>
      <c r="AU153" s="17" t="s">
        <v>90</v>
      </c>
    </row>
    <row r="154" spans="2:65" s="1" customFormat="1" ht="16.5" customHeight="1" x14ac:dyDescent="0.2">
      <c r="B154" s="137"/>
      <c r="C154" s="138" t="s">
        <v>348</v>
      </c>
      <c r="D154" s="138" t="s">
        <v>311</v>
      </c>
      <c r="E154" s="139" t="s">
        <v>10930</v>
      </c>
      <c r="F154" s="140" t="s">
        <v>10931</v>
      </c>
      <c r="G154" s="141" t="s">
        <v>4346</v>
      </c>
      <c r="H154" s="142">
        <v>1</v>
      </c>
      <c r="I154" s="143"/>
      <c r="J154" s="144">
        <f>ROUND(I154*H154,2)</f>
        <v>0</v>
      </c>
      <c r="K154" s="140" t="s">
        <v>315</v>
      </c>
      <c r="L154" s="33"/>
      <c r="M154" s="145" t="s">
        <v>1</v>
      </c>
      <c r="N154" s="146" t="s">
        <v>46</v>
      </c>
      <c r="P154" s="147">
        <f>O154*H154</f>
        <v>0</v>
      </c>
      <c r="Q154" s="147">
        <v>0</v>
      </c>
      <c r="R154" s="147">
        <f>Q154*H154</f>
        <v>0</v>
      </c>
      <c r="S154" s="147">
        <v>0</v>
      </c>
      <c r="T154" s="148">
        <f>S154*H154</f>
        <v>0</v>
      </c>
      <c r="AR154" s="149" t="s">
        <v>120</v>
      </c>
      <c r="AT154" s="149" t="s">
        <v>311</v>
      </c>
      <c r="AU154" s="149" t="s">
        <v>90</v>
      </c>
      <c r="AY154" s="17" t="s">
        <v>309</v>
      </c>
      <c r="BE154" s="150">
        <f>IF(N154="základní",J154,0)</f>
        <v>0</v>
      </c>
      <c r="BF154" s="150">
        <f>IF(N154="snížená",J154,0)</f>
        <v>0</v>
      </c>
      <c r="BG154" s="150">
        <f>IF(N154="zákl. přenesená",J154,0)</f>
        <v>0</v>
      </c>
      <c r="BH154" s="150">
        <f>IF(N154="sníž. přenesená",J154,0)</f>
        <v>0</v>
      </c>
      <c r="BI154" s="150">
        <f>IF(N154="nulová",J154,0)</f>
        <v>0</v>
      </c>
      <c r="BJ154" s="17" t="s">
        <v>88</v>
      </c>
      <c r="BK154" s="150">
        <f>ROUND(I154*H154,2)</f>
        <v>0</v>
      </c>
      <c r="BL154" s="17" t="s">
        <v>120</v>
      </c>
      <c r="BM154" s="149" t="s">
        <v>351</v>
      </c>
    </row>
    <row r="155" spans="2:65" s="1" customFormat="1" x14ac:dyDescent="0.2">
      <c r="B155" s="33"/>
      <c r="D155" s="151" t="s">
        <v>316</v>
      </c>
      <c r="F155" s="152" t="s">
        <v>10932</v>
      </c>
      <c r="I155" s="153"/>
      <c r="L155" s="33"/>
      <c r="M155" s="154"/>
      <c r="T155" s="57"/>
      <c r="AT155" s="17" t="s">
        <v>316</v>
      </c>
      <c r="AU155" s="17" t="s">
        <v>90</v>
      </c>
    </row>
    <row r="156" spans="2:65" s="1" customFormat="1" ht="29.25" x14ac:dyDescent="0.2">
      <c r="B156" s="33"/>
      <c r="D156" s="155" t="s">
        <v>318</v>
      </c>
      <c r="F156" s="156" t="s">
        <v>10933</v>
      </c>
      <c r="I156" s="153"/>
      <c r="L156" s="33"/>
      <c r="M156" s="154"/>
      <c r="T156" s="57"/>
      <c r="AT156" s="17" t="s">
        <v>318</v>
      </c>
      <c r="AU156" s="17" t="s">
        <v>90</v>
      </c>
    </row>
    <row r="157" spans="2:65" s="1" customFormat="1" ht="16.5" customHeight="1" x14ac:dyDescent="0.2">
      <c r="B157" s="137"/>
      <c r="C157" s="138" t="s">
        <v>334</v>
      </c>
      <c r="D157" s="138" t="s">
        <v>311</v>
      </c>
      <c r="E157" s="139" t="s">
        <v>10934</v>
      </c>
      <c r="F157" s="140" t="s">
        <v>10935</v>
      </c>
      <c r="G157" s="141" t="s">
        <v>4346</v>
      </c>
      <c r="H157" s="142">
        <v>1</v>
      </c>
      <c r="I157" s="143"/>
      <c r="J157" s="144">
        <f>ROUND(I157*H157,2)</f>
        <v>0</v>
      </c>
      <c r="K157" s="140" t="s">
        <v>315</v>
      </c>
      <c r="L157" s="33"/>
      <c r="M157" s="145" t="s">
        <v>1</v>
      </c>
      <c r="N157" s="146" t="s">
        <v>46</v>
      </c>
      <c r="P157" s="147">
        <f>O157*H157</f>
        <v>0</v>
      </c>
      <c r="Q157" s="147">
        <v>0</v>
      </c>
      <c r="R157" s="147">
        <f>Q157*H157</f>
        <v>0</v>
      </c>
      <c r="S157" s="147">
        <v>0</v>
      </c>
      <c r="T157" s="148">
        <f>S157*H157</f>
        <v>0</v>
      </c>
      <c r="AR157" s="149" t="s">
        <v>120</v>
      </c>
      <c r="AT157" s="149" t="s">
        <v>311</v>
      </c>
      <c r="AU157" s="149" t="s">
        <v>90</v>
      </c>
      <c r="AY157" s="17" t="s">
        <v>309</v>
      </c>
      <c r="BE157" s="150">
        <f>IF(N157="základní",J157,0)</f>
        <v>0</v>
      </c>
      <c r="BF157" s="150">
        <f>IF(N157="snížená",J157,0)</f>
        <v>0</v>
      </c>
      <c r="BG157" s="150">
        <f>IF(N157="zákl. přenesená",J157,0)</f>
        <v>0</v>
      </c>
      <c r="BH157" s="150">
        <f>IF(N157="sníž. přenesená",J157,0)</f>
        <v>0</v>
      </c>
      <c r="BI157" s="150">
        <f>IF(N157="nulová",J157,0)</f>
        <v>0</v>
      </c>
      <c r="BJ157" s="17" t="s">
        <v>88</v>
      </c>
      <c r="BK157" s="150">
        <f>ROUND(I157*H157,2)</f>
        <v>0</v>
      </c>
      <c r="BL157" s="17" t="s">
        <v>120</v>
      </c>
      <c r="BM157" s="149" t="s">
        <v>355</v>
      </c>
    </row>
    <row r="158" spans="2:65" s="1" customFormat="1" x14ac:dyDescent="0.2">
      <c r="B158" s="33"/>
      <c r="D158" s="151" t="s">
        <v>316</v>
      </c>
      <c r="F158" s="152" t="s">
        <v>10936</v>
      </c>
      <c r="I158" s="153"/>
      <c r="L158" s="33"/>
      <c r="M158" s="154"/>
      <c r="T158" s="57"/>
      <c r="AT158" s="17" t="s">
        <v>316</v>
      </c>
      <c r="AU158" s="17" t="s">
        <v>90</v>
      </c>
    </row>
    <row r="159" spans="2:65" s="1" customFormat="1" ht="29.25" x14ac:dyDescent="0.2">
      <c r="B159" s="33"/>
      <c r="D159" s="155" t="s">
        <v>318</v>
      </c>
      <c r="F159" s="156" t="s">
        <v>10937</v>
      </c>
      <c r="I159" s="153"/>
      <c r="L159" s="33"/>
      <c r="M159" s="154"/>
      <c r="T159" s="57"/>
      <c r="AT159" s="17" t="s">
        <v>318</v>
      </c>
      <c r="AU159" s="17" t="s">
        <v>90</v>
      </c>
    </row>
    <row r="160" spans="2:65" s="11" customFormat="1" ht="22.9" customHeight="1" x14ac:dyDescent="0.2">
      <c r="B160" s="125"/>
      <c r="D160" s="126" t="s">
        <v>80</v>
      </c>
      <c r="E160" s="135" t="s">
        <v>10938</v>
      </c>
      <c r="F160" s="135" t="s">
        <v>10939</v>
      </c>
      <c r="I160" s="128"/>
      <c r="J160" s="136">
        <f>BK160</f>
        <v>0</v>
      </c>
      <c r="L160" s="125"/>
      <c r="M160" s="130"/>
      <c r="P160" s="131">
        <f>SUM(P161:P166)</f>
        <v>0</v>
      </c>
      <c r="R160" s="131">
        <f>SUM(R161:R166)</f>
        <v>0</v>
      </c>
      <c r="T160" s="132">
        <f>SUM(T161:T166)</f>
        <v>0</v>
      </c>
      <c r="AR160" s="126" t="s">
        <v>331</v>
      </c>
      <c r="AT160" s="133" t="s">
        <v>80</v>
      </c>
      <c r="AU160" s="133" t="s">
        <v>88</v>
      </c>
      <c r="AY160" s="126" t="s">
        <v>309</v>
      </c>
      <c r="BK160" s="134">
        <f>SUM(BK161:BK166)</f>
        <v>0</v>
      </c>
    </row>
    <row r="161" spans="2:65" s="1" customFormat="1" ht="16.5" customHeight="1" x14ac:dyDescent="0.2">
      <c r="B161" s="137"/>
      <c r="C161" s="138" t="s">
        <v>357</v>
      </c>
      <c r="D161" s="138" t="s">
        <v>311</v>
      </c>
      <c r="E161" s="139" t="s">
        <v>10940</v>
      </c>
      <c r="F161" s="140" t="s">
        <v>10941</v>
      </c>
      <c r="G161" s="141" t="s">
        <v>4346</v>
      </c>
      <c r="H161" s="142">
        <v>1</v>
      </c>
      <c r="I161" s="143"/>
      <c r="J161" s="144">
        <f>ROUND(I161*H161,2)</f>
        <v>0</v>
      </c>
      <c r="K161" s="140" t="s">
        <v>315</v>
      </c>
      <c r="L161" s="33"/>
      <c r="M161" s="145" t="s">
        <v>1</v>
      </c>
      <c r="N161" s="146" t="s">
        <v>46</v>
      </c>
      <c r="P161" s="147">
        <f>O161*H161</f>
        <v>0</v>
      </c>
      <c r="Q161" s="147">
        <v>0</v>
      </c>
      <c r="R161" s="147">
        <f>Q161*H161</f>
        <v>0</v>
      </c>
      <c r="S161" s="147">
        <v>0</v>
      </c>
      <c r="T161" s="148">
        <f>S161*H161</f>
        <v>0</v>
      </c>
      <c r="AR161" s="149" t="s">
        <v>120</v>
      </c>
      <c r="AT161" s="149" t="s">
        <v>311</v>
      </c>
      <c r="AU161" s="149" t="s">
        <v>90</v>
      </c>
      <c r="AY161" s="17" t="s">
        <v>309</v>
      </c>
      <c r="BE161" s="150">
        <f>IF(N161="základní",J161,0)</f>
        <v>0</v>
      </c>
      <c r="BF161" s="150">
        <f>IF(N161="snížená",J161,0)</f>
        <v>0</v>
      </c>
      <c r="BG161" s="150">
        <f>IF(N161="zákl. přenesená",J161,0)</f>
        <v>0</v>
      </c>
      <c r="BH161" s="150">
        <f>IF(N161="sníž. přenesená",J161,0)</f>
        <v>0</v>
      </c>
      <c r="BI161" s="150">
        <f>IF(N161="nulová",J161,0)</f>
        <v>0</v>
      </c>
      <c r="BJ161" s="17" t="s">
        <v>88</v>
      </c>
      <c r="BK161" s="150">
        <f>ROUND(I161*H161,2)</f>
        <v>0</v>
      </c>
      <c r="BL161" s="17" t="s">
        <v>120</v>
      </c>
      <c r="BM161" s="149" t="s">
        <v>361</v>
      </c>
    </row>
    <row r="162" spans="2:65" s="1" customFormat="1" x14ac:dyDescent="0.2">
      <c r="B162" s="33"/>
      <c r="D162" s="151" t="s">
        <v>316</v>
      </c>
      <c r="F162" s="152" t="s">
        <v>10942</v>
      </c>
      <c r="I162" s="153"/>
      <c r="L162" s="33"/>
      <c r="M162" s="154"/>
      <c r="T162" s="57"/>
      <c r="AT162" s="17" t="s">
        <v>316</v>
      </c>
      <c r="AU162" s="17" t="s">
        <v>90</v>
      </c>
    </row>
    <row r="163" spans="2:65" s="1" customFormat="1" ht="29.25" x14ac:dyDescent="0.2">
      <c r="B163" s="33"/>
      <c r="D163" s="155" t="s">
        <v>318</v>
      </c>
      <c r="F163" s="156" t="s">
        <v>10943</v>
      </c>
      <c r="I163" s="153"/>
      <c r="L163" s="33"/>
      <c r="M163" s="154"/>
      <c r="T163" s="57"/>
      <c r="AT163" s="17" t="s">
        <v>318</v>
      </c>
      <c r="AU163" s="17" t="s">
        <v>90</v>
      </c>
    </row>
    <row r="164" spans="2:65" s="1" customFormat="1" ht="16.5" customHeight="1" x14ac:dyDescent="0.2">
      <c r="B164" s="137"/>
      <c r="C164" s="138" t="s">
        <v>8</v>
      </c>
      <c r="D164" s="138" t="s">
        <v>311</v>
      </c>
      <c r="E164" s="139" t="s">
        <v>10944</v>
      </c>
      <c r="F164" s="140" t="s">
        <v>10945</v>
      </c>
      <c r="G164" s="141" t="s">
        <v>4346</v>
      </c>
      <c r="H164" s="142">
        <v>1</v>
      </c>
      <c r="I164" s="143"/>
      <c r="J164" s="144">
        <f>ROUND(I164*H164,2)</f>
        <v>0</v>
      </c>
      <c r="K164" s="140" t="s">
        <v>315</v>
      </c>
      <c r="L164" s="33"/>
      <c r="M164" s="145" t="s">
        <v>1</v>
      </c>
      <c r="N164" s="146" t="s">
        <v>46</v>
      </c>
      <c r="P164" s="147">
        <f>O164*H164</f>
        <v>0</v>
      </c>
      <c r="Q164" s="147">
        <v>0</v>
      </c>
      <c r="R164" s="147">
        <f>Q164*H164</f>
        <v>0</v>
      </c>
      <c r="S164" s="147">
        <v>0</v>
      </c>
      <c r="T164" s="148">
        <f>S164*H164</f>
        <v>0</v>
      </c>
      <c r="AR164" s="149" t="s">
        <v>120</v>
      </c>
      <c r="AT164" s="149" t="s">
        <v>311</v>
      </c>
      <c r="AU164" s="149" t="s">
        <v>90</v>
      </c>
      <c r="AY164" s="17" t="s">
        <v>309</v>
      </c>
      <c r="BE164" s="150">
        <f>IF(N164="základní",J164,0)</f>
        <v>0</v>
      </c>
      <c r="BF164" s="150">
        <f>IF(N164="snížená",J164,0)</f>
        <v>0</v>
      </c>
      <c r="BG164" s="150">
        <f>IF(N164="zákl. přenesená",J164,0)</f>
        <v>0</v>
      </c>
      <c r="BH164" s="150">
        <f>IF(N164="sníž. přenesená",J164,0)</f>
        <v>0</v>
      </c>
      <c r="BI164" s="150">
        <f>IF(N164="nulová",J164,0)</f>
        <v>0</v>
      </c>
      <c r="BJ164" s="17" t="s">
        <v>88</v>
      </c>
      <c r="BK164" s="150">
        <f>ROUND(I164*H164,2)</f>
        <v>0</v>
      </c>
      <c r="BL164" s="17" t="s">
        <v>120</v>
      </c>
      <c r="BM164" s="149" t="s">
        <v>367</v>
      </c>
    </row>
    <row r="165" spans="2:65" s="1" customFormat="1" x14ac:dyDescent="0.2">
      <c r="B165" s="33"/>
      <c r="D165" s="151" t="s">
        <v>316</v>
      </c>
      <c r="F165" s="152" t="s">
        <v>10946</v>
      </c>
      <c r="I165" s="153"/>
      <c r="L165" s="33"/>
      <c r="M165" s="154"/>
      <c r="T165" s="57"/>
      <c r="AT165" s="17" t="s">
        <v>316</v>
      </c>
      <c r="AU165" s="17" t="s">
        <v>90</v>
      </c>
    </row>
    <row r="166" spans="2:65" s="1" customFormat="1" ht="19.5" x14ac:dyDescent="0.2">
      <c r="B166" s="33"/>
      <c r="D166" s="155" t="s">
        <v>318</v>
      </c>
      <c r="F166" s="156" t="s">
        <v>10947</v>
      </c>
      <c r="I166" s="153"/>
      <c r="L166" s="33"/>
      <c r="M166" s="154"/>
      <c r="T166" s="57"/>
      <c r="AT166" s="17" t="s">
        <v>318</v>
      </c>
      <c r="AU166" s="17" t="s">
        <v>90</v>
      </c>
    </row>
    <row r="167" spans="2:65" s="11" customFormat="1" ht="22.9" customHeight="1" x14ac:dyDescent="0.2">
      <c r="B167" s="125"/>
      <c r="D167" s="126" t="s">
        <v>80</v>
      </c>
      <c r="E167" s="135" t="s">
        <v>10948</v>
      </c>
      <c r="F167" s="135" t="s">
        <v>10949</v>
      </c>
      <c r="I167" s="128"/>
      <c r="J167" s="136">
        <f>BK167</f>
        <v>0</v>
      </c>
      <c r="L167" s="125"/>
      <c r="M167" s="130"/>
      <c r="P167" s="131">
        <f>SUM(P168:P169)</f>
        <v>0</v>
      </c>
      <c r="R167" s="131">
        <f>SUM(R168:R169)</f>
        <v>0</v>
      </c>
      <c r="T167" s="132">
        <f>SUM(T168:T169)</f>
        <v>0</v>
      </c>
      <c r="AR167" s="126" t="s">
        <v>88</v>
      </c>
      <c r="AT167" s="133" t="s">
        <v>80</v>
      </c>
      <c r="AU167" s="133" t="s">
        <v>88</v>
      </c>
      <c r="AY167" s="126" t="s">
        <v>309</v>
      </c>
      <c r="BK167" s="134">
        <f>SUM(BK168:BK169)</f>
        <v>0</v>
      </c>
    </row>
    <row r="168" spans="2:65" s="1" customFormat="1" ht="16.5" customHeight="1" x14ac:dyDescent="0.2">
      <c r="B168" s="137"/>
      <c r="C168" s="138" t="s">
        <v>368</v>
      </c>
      <c r="D168" s="138" t="s">
        <v>311</v>
      </c>
      <c r="E168" s="139" t="s">
        <v>10950</v>
      </c>
      <c r="F168" s="140" t="s">
        <v>10951</v>
      </c>
      <c r="G168" s="141" t="s">
        <v>10952</v>
      </c>
      <c r="H168" s="142">
        <v>5</v>
      </c>
      <c r="I168" s="143"/>
      <c r="J168" s="144">
        <f>ROUND(I168*H168,2)</f>
        <v>0</v>
      </c>
      <c r="K168" s="140" t="s">
        <v>366</v>
      </c>
      <c r="L168" s="33"/>
      <c r="M168" s="145" t="s">
        <v>1</v>
      </c>
      <c r="N168" s="146" t="s">
        <v>46</v>
      </c>
      <c r="P168" s="147">
        <f>O168*H168</f>
        <v>0</v>
      </c>
      <c r="Q168" s="147">
        <v>0</v>
      </c>
      <c r="R168" s="147">
        <f>Q168*H168</f>
        <v>0</v>
      </c>
      <c r="S168" s="147">
        <v>0</v>
      </c>
      <c r="T168" s="148">
        <f>S168*H168</f>
        <v>0</v>
      </c>
      <c r="AR168" s="149" t="s">
        <v>120</v>
      </c>
      <c r="AT168" s="149" t="s">
        <v>311</v>
      </c>
      <c r="AU168" s="149" t="s">
        <v>90</v>
      </c>
      <c r="AY168" s="17" t="s">
        <v>309</v>
      </c>
      <c r="BE168" s="150">
        <f>IF(N168="základní",J168,0)</f>
        <v>0</v>
      </c>
      <c r="BF168" s="150">
        <f>IF(N168="snížená",J168,0)</f>
        <v>0</v>
      </c>
      <c r="BG168" s="150">
        <f>IF(N168="zákl. přenesená",J168,0)</f>
        <v>0</v>
      </c>
      <c r="BH168" s="150">
        <f>IF(N168="sníž. přenesená",J168,0)</f>
        <v>0</v>
      </c>
      <c r="BI168" s="150">
        <f>IF(N168="nulová",J168,0)</f>
        <v>0</v>
      </c>
      <c r="BJ168" s="17" t="s">
        <v>88</v>
      </c>
      <c r="BK168" s="150">
        <f>ROUND(I168*H168,2)</f>
        <v>0</v>
      </c>
      <c r="BL168" s="17" t="s">
        <v>120</v>
      </c>
      <c r="BM168" s="149" t="s">
        <v>371</v>
      </c>
    </row>
    <row r="169" spans="2:65" s="1" customFormat="1" ht="16.5" customHeight="1" x14ac:dyDescent="0.2">
      <c r="B169" s="137"/>
      <c r="C169" s="138" t="s">
        <v>342</v>
      </c>
      <c r="D169" s="138"/>
      <c r="E169" s="139"/>
      <c r="F169" s="140" t="s">
        <v>7279</v>
      </c>
      <c r="G169" s="141"/>
      <c r="H169" s="142"/>
      <c r="I169" s="143"/>
      <c r="J169" s="144"/>
      <c r="K169" s="140"/>
      <c r="L169" s="33"/>
      <c r="M169" s="145" t="s">
        <v>1</v>
      </c>
      <c r="N169" s="146" t="s">
        <v>46</v>
      </c>
      <c r="P169" s="147">
        <f>O169*H169</f>
        <v>0</v>
      </c>
      <c r="Q169" s="147">
        <v>0</v>
      </c>
      <c r="R169" s="147">
        <f>Q169*H169</f>
        <v>0</v>
      </c>
      <c r="S169" s="147">
        <v>0</v>
      </c>
      <c r="T169" s="148">
        <f>S169*H169</f>
        <v>0</v>
      </c>
      <c r="AR169" s="149" t="s">
        <v>120</v>
      </c>
      <c r="AT169" s="149" t="s">
        <v>311</v>
      </c>
      <c r="AU169" s="149" t="s">
        <v>90</v>
      </c>
      <c r="AY169" s="17" t="s">
        <v>309</v>
      </c>
      <c r="BE169" s="150">
        <f>IF(N169="základní",J169,0)</f>
        <v>0</v>
      </c>
      <c r="BF169" s="150">
        <f>IF(N169="snížená",J169,0)</f>
        <v>0</v>
      </c>
      <c r="BG169" s="150">
        <f>IF(N169="zákl. přenesená",J169,0)</f>
        <v>0</v>
      </c>
      <c r="BH169" s="150">
        <f>IF(N169="sníž. přenesená",J169,0)</f>
        <v>0</v>
      </c>
      <c r="BI169" s="150">
        <f>IF(N169="nulová",J169,0)</f>
        <v>0</v>
      </c>
      <c r="BJ169" s="17" t="s">
        <v>88</v>
      </c>
      <c r="BK169" s="150">
        <f>ROUND(I169*H169,2)</f>
        <v>0</v>
      </c>
      <c r="BL169" s="17" t="s">
        <v>120</v>
      </c>
      <c r="BM169" s="149" t="s">
        <v>376</v>
      </c>
    </row>
    <row r="170" spans="2:65" s="11" customFormat="1" ht="22.9" customHeight="1" x14ac:dyDescent="0.2">
      <c r="B170" s="125"/>
      <c r="D170" s="126" t="s">
        <v>80</v>
      </c>
      <c r="E170" s="135" t="s">
        <v>10953</v>
      </c>
      <c r="F170" s="135" t="s">
        <v>10954</v>
      </c>
      <c r="I170" s="128"/>
      <c r="J170" s="136">
        <f>BK170</f>
        <v>0</v>
      </c>
      <c r="L170" s="125"/>
      <c r="M170" s="130"/>
      <c r="P170" s="131">
        <f>SUM(P171:P172)</f>
        <v>0</v>
      </c>
      <c r="R170" s="131">
        <f>SUM(R171:R172)</f>
        <v>0</v>
      </c>
      <c r="T170" s="132">
        <f>SUM(T171:T172)</f>
        <v>0</v>
      </c>
      <c r="AR170" s="126" t="s">
        <v>331</v>
      </c>
      <c r="AT170" s="133" t="s">
        <v>80</v>
      </c>
      <c r="AU170" s="133" t="s">
        <v>88</v>
      </c>
      <c r="AY170" s="126" t="s">
        <v>309</v>
      </c>
      <c r="BK170" s="134">
        <f>SUM(BK171:BK172)</f>
        <v>0</v>
      </c>
    </row>
    <row r="171" spans="2:65" s="1" customFormat="1" ht="16.5" customHeight="1" x14ac:dyDescent="0.2">
      <c r="B171" s="137"/>
      <c r="C171" s="138" t="s">
        <v>378</v>
      </c>
      <c r="D171" s="138" t="s">
        <v>311</v>
      </c>
      <c r="E171" s="139" t="s">
        <v>10991</v>
      </c>
      <c r="F171" s="140" t="s">
        <v>10992</v>
      </c>
      <c r="G171" s="141" t="s">
        <v>4346</v>
      </c>
      <c r="H171" s="142">
        <v>1</v>
      </c>
      <c r="I171" s="144">
        <v>0</v>
      </c>
      <c r="J171" s="144">
        <f>ROUND(I171*H171,2)</f>
        <v>0</v>
      </c>
      <c r="K171" s="140" t="s">
        <v>366</v>
      </c>
      <c r="L171" s="33"/>
      <c r="M171" s="145" t="s">
        <v>1</v>
      </c>
      <c r="N171" s="146" t="s">
        <v>46</v>
      </c>
      <c r="P171" s="147">
        <f>O171*H171</f>
        <v>0</v>
      </c>
      <c r="Q171" s="147">
        <v>0</v>
      </c>
      <c r="R171" s="147">
        <f>Q171*H171</f>
        <v>0</v>
      </c>
      <c r="S171" s="147">
        <v>0</v>
      </c>
      <c r="T171" s="148">
        <f>S171*H171</f>
        <v>0</v>
      </c>
      <c r="AR171" s="149" t="s">
        <v>120</v>
      </c>
      <c r="AT171" s="149" t="s">
        <v>311</v>
      </c>
      <c r="AU171" s="149" t="s">
        <v>90</v>
      </c>
      <c r="AY171" s="17" t="s">
        <v>309</v>
      </c>
      <c r="BE171" s="150">
        <f>IF(N171="základní",J171,0)</f>
        <v>0</v>
      </c>
      <c r="BF171" s="150">
        <f>IF(N171="snížená",J171,0)</f>
        <v>0</v>
      </c>
      <c r="BG171" s="150">
        <f>IF(N171="zákl. přenesená",J171,0)</f>
        <v>0</v>
      </c>
      <c r="BH171" s="150">
        <f>IF(N171="sníž. přenesená",J171,0)</f>
        <v>0</v>
      </c>
      <c r="BI171" s="150">
        <f>IF(N171="nulová",J171,0)</f>
        <v>0</v>
      </c>
      <c r="BJ171" s="17" t="s">
        <v>88</v>
      </c>
      <c r="BK171" s="150">
        <f>ROUND(I171*H171,2)</f>
        <v>0</v>
      </c>
      <c r="BL171" s="17" t="s">
        <v>120</v>
      </c>
      <c r="BM171" s="149" t="s">
        <v>381</v>
      </c>
    </row>
    <row r="172" spans="2:65" s="1" customFormat="1" x14ac:dyDescent="0.2">
      <c r="B172" s="33"/>
      <c r="D172" s="151"/>
      <c r="F172" s="152"/>
      <c r="I172" s="153"/>
      <c r="L172" s="33"/>
      <c r="M172" s="154"/>
      <c r="T172" s="57"/>
      <c r="AT172" s="17" t="s">
        <v>316</v>
      </c>
      <c r="AU172" s="17" t="s">
        <v>90</v>
      </c>
    </row>
    <row r="173" spans="2:65" s="11" customFormat="1" ht="22.9" customHeight="1" x14ac:dyDescent="0.2">
      <c r="B173" s="125"/>
      <c r="D173" s="126" t="s">
        <v>80</v>
      </c>
      <c r="E173" s="135" t="s">
        <v>10955</v>
      </c>
      <c r="F173" s="135" t="s">
        <v>10956</v>
      </c>
      <c r="I173" s="128"/>
      <c r="J173" s="136">
        <f>BK173</f>
        <v>0</v>
      </c>
      <c r="L173" s="125"/>
      <c r="M173" s="130"/>
      <c r="P173" s="131">
        <f>SUM(P174:P175)</f>
        <v>0</v>
      </c>
      <c r="R173" s="131">
        <f>SUM(R174:R175)</f>
        <v>0</v>
      </c>
      <c r="T173" s="132">
        <f>SUM(T174:T175)</f>
        <v>0</v>
      </c>
      <c r="AR173" s="126" t="s">
        <v>331</v>
      </c>
      <c r="AT173" s="133" t="s">
        <v>80</v>
      </c>
      <c r="AU173" s="133" t="s">
        <v>88</v>
      </c>
      <c r="AY173" s="126" t="s">
        <v>309</v>
      </c>
      <c r="BK173" s="134">
        <f>SUM(BK174:BK175)</f>
        <v>0</v>
      </c>
    </row>
    <row r="174" spans="2:65" s="1" customFormat="1" ht="16.5" customHeight="1" x14ac:dyDescent="0.2">
      <c r="B174" s="137"/>
      <c r="C174" s="138" t="s">
        <v>346</v>
      </c>
      <c r="D174" s="138" t="s">
        <v>311</v>
      </c>
      <c r="E174" s="139" t="s">
        <v>10957</v>
      </c>
      <c r="F174" s="140" t="s">
        <v>10958</v>
      </c>
      <c r="G174" s="141" t="s">
        <v>4346</v>
      </c>
      <c r="H174" s="142">
        <v>1</v>
      </c>
      <c r="I174" s="143"/>
      <c r="J174" s="144">
        <f>ROUND(I174*H174,2)</f>
        <v>0</v>
      </c>
      <c r="K174" s="140" t="s">
        <v>315</v>
      </c>
      <c r="L174" s="33"/>
      <c r="M174" s="145" t="s">
        <v>1</v>
      </c>
      <c r="N174" s="146" t="s">
        <v>46</v>
      </c>
      <c r="P174" s="147">
        <f>O174*H174</f>
        <v>0</v>
      </c>
      <c r="Q174" s="147">
        <v>0</v>
      </c>
      <c r="R174" s="147">
        <f>Q174*H174</f>
        <v>0</v>
      </c>
      <c r="S174" s="147">
        <v>0</v>
      </c>
      <c r="T174" s="148">
        <f>S174*H174</f>
        <v>0</v>
      </c>
      <c r="AR174" s="149" t="s">
        <v>120</v>
      </c>
      <c r="AT174" s="149" t="s">
        <v>311</v>
      </c>
      <c r="AU174" s="149" t="s">
        <v>90</v>
      </c>
      <c r="AY174" s="17" t="s">
        <v>309</v>
      </c>
      <c r="BE174" s="150">
        <f>IF(N174="základní",J174,0)</f>
        <v>0</v>
      </c>
      <c r="BF174" s="150">
        <f>IF(N174="snížená",J174,0)</f>
        <v>0</v>
      </c>
      <c r="BG174" s="150">
        <f>IF(N174="zákl. přenesená",J174,0)</f>
        <v>0</v>
      </c>
      <c r="BH174" s="150">
        <f>IF(N174="sníž. přenesená",J174,0)</f>
        <v>0</v>
      </c>
      <c r="BI174" s="150">
        <f>IF(N174="nulová",J174,0)</f>
        <v>0</v>
      </c>
      <c r="BJ174" s="17" t="s">
        <v>88</v>
      </c>
      <c r="BK174" s="150">
        <f>ROUND(I174*H174,2)</f>
        <v>0</v>
      </c>
      <c r="BL174" s="17" t="s">
        <v>120</v>
      </c>
      <c r="BM174" s="149" t="s">
        <v>385</v>
      </c>
    </row>
    <row r="175" spans="2:65" s="1" customFormat="1" x14ac:dyDescent="0.2">
      <c r="B175" s="33"/>
      <c r="D175" s="151" t="s">
        <v>316</v>
      </c>
      <c r="F175" s="152" t="s">
        <v>10959</v>
      </c>
      <c r="I175" s="153"/>
      <c r="L175" s="33"/>
      <c r="M175" s="154"/>
      <c r="T175" s="57"/>
      <c r="AT175" s="17" t="s">
        <v>316</v>
      </c>
      <c r="AU175" s="17" t="s">
        <v>90</v>
      </c>
    </row>
    <row r="176" spans="2:65" s="11" customFormat="1" ht="22.9" customHeight="1" x14ac:dyDescent="0.2">
      <c r="B176" s="125"/>
      <c r="D176" s="126" t="s">
        <v>80</v>
      </c>
      <c r="E176" s="135" t="s">
        <v>10960</v>
      </c>
      <c r="F176" s="135" t="s">
        <v>10961</v>
      </c>
      <c r="I176" s="128"/>
      <c r="J176" s="136">
        <f>BK176</f>
        <v>0</v>
      </c>
      <c r="L176" s="125"/>
      <c r="M176" s="130"/>
      <c r="P176" s="131">
        <f>SUM(P177:P179)</f>
        <v>0</v>
      </c>
      <c r="R176" s="131">
        <f>SUM(R177:R179)</f>
        <v>0</v>
      </c>
      <c r="T176" s="132">
        <f>SUM(T177:T179)</f>
        <v>0</v>
      </c>
      <c r="AR176" s="126" t="s">
        <v>331</v>
      </c>
      <c r="AT176" s="133" t="s">
        <v>80</v>
      </c>
      <c r="AU176" s="133" t="s">
        <v>88</v>
      </c>
      <c r="AY176" s="126" t="s">
        <v>309</v>
      </c>
      <c r="BK176" s="134">
        <f>SUM(BK177:BK179)</f>
        <v>0</v>
      </c>
    </row>
    <row r="177" spans="2:65" s="1" customFormat="1" ht="16.5" customHeight="1" x14ac:dyDescent="0.2">
      <c r="B177" s="137"/>
      <c r="C177" s="138" t="s">
        <v>388</v>
      </c>
      <c r="D177" s="138" t="s">
        <v>311</v>
      </c>
      <c r="E177" s="139" t="s">
        <v>10962</v>
      </c>
      <c r="F177" s="140" t="s">
        <v>10963</v>
      </c>
      <c r="G177" s="141" t="s">
        <v>4346</v>
      </c>
      <c r="H177" s="142">
        <v>1</v>
      </c>
      <c r="I177" s="143"/>
      <c r="J177" s="144">
        <f>ROUND(I177*H177,2)</f>
        <v>0</v>
      </c>
      <c r="K177" s="140" t="s">
        <v>315</v>
      </c>
      <c r="L177" s="33"/>
      <c r="M177" s="145" t="s">
        <v>1</v>
      </c>
      <c r="N177" s="146" t="s">
        <v>46</v>
      </c>
      <c r="P177" s="147">
        <f>O177*H177</f>
        <v>0</v>
      </c>
      <c r="Q177" s="147">
        <v>0</v>
      </c>
      <c r="R177" s="147">
        <f>Q177*H177</f>
        <v>0</v>
      </c>
      <c r="S177" s="147">
        <v>0</v>
      </c>
      <c r="T177" s="148">
        <f>S177*H177</f>
        <v>0</v>
      </c>
      <c r="AR177" s="149" t="s">
        <v>120</v>
      </c>
      <c r="AT177" s="149" t="s">
        <v>311</v>
      </c>
      <c r="AU177" s="149" t="s">
        <v>90</v>
      </c>
      <c r="AY177" s="17" t="s">
        <v>309</v>
      </c>
      <c r="BE177" s="150">
        <f>IF(N177="základní",J177,0)</f>
        <v>0</v>
      </c>
      <c r="BF177" s="150">
        <f>IF(N177="snížená",J177,0)</f>
        <v>0</v>
      </c>
      <c r="BG177" s="150">
        <f>IF(N177="zákl. přenesená",J177,0)</f>
        <v>0</v>
      </c>
      <c r="BH177" s="150">
        <f>IF(N177="sníž. přenesená",J177,0)</f>
        <v>0</v>
      </c>
      <c r="BI177" s="150">
        <f>IF(N177="nulová",J177,0)</f>
        <v>0</v>
      </c>
      <c r="BJ177" s="17" t="s">
        <v>88</v>
      </c>
      <c r="BK177" s="150">
        <f>ROUND(I177*H177,2)</f>
        <v>0</v>
      </c>
      <c r="BL177" s="17" t="s">
        <v>120</v>
      </c>
      <c r="BM177" s="149" t="s">
        <v>392</v>
      </c>
    </row>
    <row r="178" spans="2:65" s="1" customFormat="1" x14ac:dyDescent="0.2">
      <c r="B178" s="33"/>
      <c r="D178" s="151" t="s">
        <v>316</v>
      </c>
      <c r="F178" s="152" t="s">
        <v>10964</v>
      </c>
      <c r="I178" s="153"/>
      <c r="L178" s="33"/>
      <c r="M178" s="154"/>
      <c r="T178" s="57"/>
      <c r="AT178" s="17" t="s">
        <v>316</v>
      </c>
      <c r="AU178" s="17" t="s">
        <v>90</v>
      </c>
    </row>
    <row r="179" spans="2:65" s="1" customFormat="1" ht="39" x14ac:dyDescent="0.2">
      <c r="B179" s="33"/>
      <c r="D179" s="155" t="s">
        <v>318</v>
      </c>
      <c r="F179" s="156" t="s">
        <v>10965</v>
      </c>
      <c r="I179" s="153"/>
      <c r="L179" s="33"/>
      <c r="M179" s="154"/>
      <c r="T179" s="57"/>
      <c r="AT179" s="17" t="s">
        <v>318</v>
      </c>
      <c r="AU179" s="17" t="s">
        <v>90</v>
      </c>
    </row>
    <row r="180" spans="2:65" s="11" customFormat="1" ht="22.9" customHeight="1" x14ac:dyDescent="0.2">
      <c r="B180" s="125"/>
      <c r="D180" s="126" t="s">
        <v>80</v>
      </c>
      <c r="E180" s="135" t="s">
        <v>10966</v>
      </c>
      <c r="F180" s="135" t="s">
        <v>10967</v>
      </c>
      <c r="I180" s="128"/>
      <c r="J180" s="136">
        <f>BK180</f>
        <v>0</v>
      </c>
      <c r="L180" s="125"/>
      <c r="M180" s="130"/>
      <c r="P180" s="131">
        <f>SUM(P181:P185)</f>
        <v>0</v>
      </c>
      <c r="R180" s="131">
        <f>SUM(R181:R185)</f>
        <v>0</v>
      </c>
      <c r="T180" s="132">
        <f>SUM(T181:T185)</f>
        <v>0</v>
      </c>
      <c r="AR180" s="126" t="s">
        <v>331</v>
      </c>
      <c r="AT180" s="133" t="s">
        <v>80</v>
      </c>
      <c r="AU180" s="133" t="s">
        <v>88</v>
      </c>
      <c r="AY180" s="126" t="s">
        <v>309</v>
      </c>
      <c r="BK180" s="134">
        <f>SUM(BK181:BK185)</f>
        <v>0</v>
      </c>
    </row>
    <row r="181" spans="2:65" s="1" customFormat="1" ht="16.5" customHeight="1" x14ac:dyDescent="0.2">
      <c r="B181" s="137"/>
      <c r="C181" s="138" t="s">
        <v>351</v>
      </c>
      <c r="D181" s="138" t="s">
        <v>311</v>
      </c>
      <c r="E181" s="139" t="s">
        <v>10968</v>
      </c>
      <c r="F181" s="140" t="s">
        <v>5845</v>
      </c>
      <c r="G181" s="141" t="s">
        <v>4346</v>
      </c>
      <c r="H181" s="142">
        <v>1</v>
      </c>
      <c r="I181" s="143"/>
      <c r="J181" s="144">
        <f>ROUND(I181*H181,2)</f>
        <v>0</v>
      </c>
      <c r="K181" s="140" t="s">
        <v>315</v>
      </c>
      <c r="L181" s="33"/>
      <c r="M181" s="145" t="s">
        <v>1</v>
      </c>
      <c r="N181" s="146" t="s">
        <v>46</v>
      </c>
      <c r="P181" s="147">
        <f>O181*H181</f>
        <v>0</v>
      </c>
      <c r="Q181" s="147">
        <v>0</v>
      </c>
      <c r="R181" s="147">
        <f>Q181*H181</f>
        <v>0</v>
      </c>
      <c r="S181" s="147">
        <v>0</v>
      </c>
      <c r="T181" s="148">
        <f>S181*H181</f>
        <v>0</v>
      </c>
      <c r="AR181" s="149" t="s">
        <v>120</v>
      </c>
      <c r="AT181" s="149" t="s">
        <v>311</v>
      </c>
      <c r="AU181" s="149" t="s">
        <v>90</v>
      </c>
      <c r="AY181" s="17" t="s">
        <v>309</v>
      </c>
      <c r="BE181" s="150">
        <f>IF(N181="základní",J181,0)</f>
        <v>0</v>
      </c>
      <c r="BF181" s="150">
        <f>IF(N181="snížená",J181,0)</f>
        <v>0</v>
      </c>
      <c r="BG181" s="150">
        <f>IF(N181="zákl. přenesená",J181,0)</f>
        <v>0</v>
      </c>
      <c r="BH181" s="150">
        <f>IF(N181="sníž. přenesená",J181,0)</f>
        <v>0</v>
      </c>
      <c r="BI181" s="150">
        <f>IF(N181="nulová",J181,0)</f>
        <v>0</v>
      </c>
      <c r="BJ181" s="17" t="s">
        <v>88</v>
      </c>
      <c r="BK181" s="150">
        <f>ROUND(I181*H181,2)</f>
        <v>0</v>
      </c>
      <c r="BL181" s="17" t="s">
        <v>120</v>
      </c>
      <c r="BM181" s="149" t="s">
        <v>398</v>
      </c>
    </row>
    <row r="182" spans="2:65" s="1" customFormat="1" x14ac:dyDescent="0.2">
      <c r="B182" s="33"/>
      <c r="D182" s="151" t="s">
        <v>316</v>
      </c>
      <c r="F182" s="152" t="s">
        <v>10969</v>
      </c>
      <c r="I182" s="153"/>
      <c r="L182" s="33"/>
      <c r="M182" s="154"/>
      <c r="T182" s="57"/>
      <c r="AT182" s="17" t="s">
        <v>316</v>
      </c>
      <c r="AU182" s="17" t="s">
        <v>90</v>
      </c>
    </row>
    <row r="183" spans="2:65" s="1" customFormat="1" ht="78" x14ac:dyDescent="0.2">
      <c r="B183" s="33"/>
      <c r="D183" s="155" t="s">
        <v>318</v>
      </c>
      <c r="F183" s="156" t="s">
        <v>10970</v>
      </c>
      <c r="I183" s="153"/>
      <c r="L183" s="33"/>
      <c r="M183" s="154"/>
      <c r="T183" s="57"/>
      <c r="AT183" s="17" t="s">
        <v>318</v>
      </c>
      <c r="AU183" s="17" t="s">
        <v>90</v>
      </c>
    </row>
    <row r="184" spans="2:65" s="1" customFormat="1" ht="16.5" customHeight="1" x14ac:dyDescent="0.2">
      <c r="B184" s="137"/>
      <c r="C184" s="138" t="s">
        <v>399</v>
      </c>
      <c r="D184" s="138" t="s">
        <v>311</v>
      </c>
      <c r="E184" s="139" t="s">
        <v>10971</v>
      </c>
      <c r="F184" s="140" t="s">
        <v>10972</v>
      </c>
      <c r="G184" s="141" t="s">
        <v>4346</v>
      </c>
      <c r="H184" s="142">
        <v>3</v>
      </c>
      <c r="I184" s="143"/>
      <c r="J184" s="144">
        <f>ROUND(I184*H184,2)</f>
        <v>0</v>
      </c>
      <c r="K184" s="140" t="s">
        <v>315</v>
      </c>
      <c r="L184" s="33"/>
      <c r="M184" s="145" t="s">
        <v>1</v>
      </c>
      <c r="N184" s="146" t="s">
        <v>46</v>
      </c>
      <c r="P184" s="147">
        <f>O184*H184</f>
        <v>0</v>
      </c>
      <c r="Q184" s="147">
        <v>0</v>
      </c>
      <c r="R184" s="147">
        <f>Q184*H184</f>
        <v>0</v>
      </c>
      <c r="S184" s="147">
        <v>0</v>
      </c>
      <c r="T184" s="148">
        <f>S184*H184</f>
        <v>0</v>
      </c>
      <c r="AR184" s="149" t="s">
        <v>120</v>
      </c>
      <c r="AT184" s="149" t="s">
        <v>311</v>
      </c>
      <c r="AU184" s="149" t="s">
        <v>90</v>
      </c>
      <c r="AY184" s="17" t="s">
        <v>309</v>
      </c>
      <c r="BE184" s="150">
        <f>IF(N184="základní",J184,0)</f>
        <v>0</v>
      </c>
      <c r="BF184" s="150">
        <f>IF(N184="snížená",J184,0)</f>
        <v>0</v>
      </c>
      <c r="BG184" s="150">
        <f>IF(N184="zákl. přenesená",J184,0)</f>
        <v>0</v>
      </c>
      <c r="BH184" s="150">
        <f>IF(N184="sníž. přenesená",J184,0)</f>
        <v>0</v>
      </c>
      <c r="BI184" s="150">
        <f>IF(N184="nulová",J184,0)</f>
        <v>0</v>
      </c>
      <c r="BJ184" s="17" t="s">
        <v>88</v>
      </c>
      <c r="BK184" s="150">
        <f>ROUND(I184*H184,2)</f>
        <v>0</v>
      </c>
      <c r="BL184" s="17" t="s">
        <v>120</v>
      </c>
      <c r="BM184" s="149" t="s">
        <v>402</v>
      </c>
    </row>
    <row r="185" spans="2:65" s="1" customFormat="1" x14ac:dyDescent="0.2">
      <c r="B185" s="33"/>
      <c r="D185" s="151" t="s">
        <v>316</v>
      </c>
      <c r="F185" s="152" t="s">
        <v>10973</v>
      </c>
      <c r="I185" s="153"/>
      <c r="L185" s="33"/>
      <c r="M185" s="154"/>
      <c r="T185" s="57"/>
      <c r="AT185" s="17" t="s">
        <v>316</v>
      </c>
      <c r="AU185" s="17" t="s">
        <v>90</v>
      </c>
    </row>
    <row r="186" spans="2:65" s="11" customFormat="1" ht="22.9" customHeight="1" x14ac:dyDescent="0.2">
      <c r="B186" s="125"/>
      <c r="D186" s="126" t="s">
        <v>80</v>
      </c>
      <c r="E186" s="135" t="s">
        <v>10974</v>
      </c>
      <c r="F186" s="135" t="s">
        <v>10975</v>
      </c>
      <c r="I186" s="128"/>
      <c r="J186" s="136">
        <f>BK186</f>
        <v>0</v>
      </c>
      <c r="L186" s="125"/>
      <c r="M186" s="130"/>
      <c r="P186" s="131">
        <f>SUM(P187:P189)</f>
        <v>0</v>
      </c>
      <c r="R186" s="131">
        <f>SUM(R187:R189)</f>
        <v>0</v>
      </c>
      <c r="T186" s="132">
        <f>SUM(T187:T189)</f>
        <v>0</v>
      </c>
      <c r="AR186" s="126" t="s">
        <v>88</v>
      </c>
      <c r="AT186" s="133" t="s">
        <v>80</v>
      </c>
      <c r="AU186" s="133" t="s">
        <v>88</v>
      </c>
      <c r="AY186" s="126" t="s">
        <v>309</v>
      </c>
      <c r="BK186" s="134">
        <f>SUM(BK187:BK189)</f>
        <v>0</v>
      </c>
    </row>
    <row r="187" spans="2:65" s="1" customFormat="1" ht="37.9" customHeight="1" x14ac:dyDescent="0.2">
      <c r="B187" s="137"/>
      <c r="C187" s="138" t="s">
        <v>7</v>
      </c>
      <c r="D187" s="138" t="s">
        <v>311</v>
      </c>
      <c r="E187" s="139" t="s">
        <v>10976</v>
      </c>
      <c r="F187" s="140" t="s">
        <v>10977</v>
      </c>
      <c r="G187" s="141" t="s">
        <v>314</v>
      </c>
      <c r="H187" s="142">
        <v>1</v>
      </c>
      <c r="I187" s="143"/>
      <c r="J187" s="144">
        <f>ROUND(I187*H187,2)</f>
        <v>0</v>
      </c>
      <c r="K187" s="140" t="s">
        <v>366</v>
      </c>
      <c r="L187" s="33"/>
      <c r="M187" s="145" t="s">
        <v>1</v>
      </c>
      <c r="N187" s="146" t="s">
        <v>46</v>
      </c>
      <c r="P187" s="147">
        <f>O187*H187</f>
        <v>0</v>
      </c>
      <c r="Q187" s="147">
        <v>0</v>
      </c>
      <c r="R187" s="147">
        <f>Q187*H187</f>
        <v>0</v>
      </c>
      <c r="S187" s="147">
        <v>0</v>
      </c>
      <c r="T187" s="148">
        <f>S187*H187</f>
        <v>0</v>
      </c>
      <c r="AR187" s="149" t="s">
        <v>120</v>
      </c>
      <c r="AT187" s="149" t="s">
        <v>311</v>
      </c>
      <c r="AU187" s="149" t="s">
        <v>90</v>
      </c>
      <c r="AY187" s="17" t="s">
        <v>309</v>
      </c>
      <c r="BE187" s="150">
        <f>IF(N187="základní",J187,0)</f>
        <v>0</v>
      </c>
      <c r="BF187" s="150">
        <f>IF(N187="snížená",J187,0)</f>
        <v>0</v>
      </c>
      <c r="BG187" s="150">
        <f>IF(N187="zákl. přenesená",J187,0)</f>
        <v>0</v>
      </c>
      <c r="BH187" s="150">
        <f>IF(N187="sníž. přenesená",J187,0)</f>
        <v>0</v>
      </c>
      <c r="BI187" s="150">
        <f>IF(N187="nulová",J187,0)</f>
        <v>0</v>
      </c>
      <c r="BJ187" s="17" t="s">
        <v>88</v>
      </c>
      <c r="BK187" s="150">
        <f>ROUND(I187*H187,2)</f>
        <v>0</v>
      </c>
      <c r="BL187" s="17" t="s">
        <v>120</v>
      </c>
      <c r="BM187" s="149" t="s">
        <v>406</v>
      </c>
    </row>
    <row r="188" spans="2:65" s="1" customFormat="1" ht="37.9" customHeight="1" x14ac:dyDescent="0.2">
      <c r="B188" s="137"/>
      <c r="C188" s="138" t="s">
        <v>361</v>
      </c>
      <c r="D188" s="138" t="s">
        <v>311</v>
      </c>
      <c r="E188" s="139" t="s">
        <v>10978</v>
      </c>
      <c r="F188" s="140" t="s">
        <v>10979</v>
      </c>
      <c r="G188" s="141" t="s">
        <v>314</v>
      </c>
      <c r="H188" s="142">
        <v>1</v>
      </c>
      <c r="I188" s="143"/>
      <c r="J188" s="144">
        <f>ROUND(I188*H188,2)</f>
        <v>0</v>
      </c>
      <c r="K188" s="140" t="s">
        <v>366</v>
      </c>
      <c r="L188" s="33"/>
      <c r="M188" s="145" t="s">
        <v>1</v>
      </c>
      <c r="N188" s="146" t="s">
        <v>46</v>
      </c>
      <c r="P188" s="147">
        <f>O188*H188</f>
        <v>0</v>
      </c>
      <c r="Q188" s="147">
        <v>0</v>
      </c>
      <c r="R188" s="147">
        <f>Q188*H188</f>
        <v>0</v>
      </c>
      <c r="S188" s="147">
        <v>0</v>
      </c>
      <c r="T188" s="148">
        <f>S188*H188</f>
        <v>0</v>
      </c>
      <c r="AR188" s="149" t="s">
        <v>120</v>
      </c>
      <c r="AT188" s="149" t="s">
        <v>311</v>
      </c>
      <c r="AU188" s="149" t="s">
        <v>90</v>
      </c>
      <c r="AY188" s="17" t="s">
        <v>309</v>
      </c>
      <c r="BE188" s="150">
        <f>IF(N188="základní",J188,0)</f>
        <v>0</v>
      </c>
      <c r="BF188" s="150">
        <f>IF(N188="snížená",J188,0)</f>
        <v>0</v>
      </c>
      <c r="BG188" s="150">
        <f>IF(N188="zákl. přenesená",J188,0)</f>
        <v>0</v>
      </c>
      <c r="BH188" s="150">
        <f>IF(N188="sníž. přenesená",J188,0)</f>
        <v>0</v>
      </c>
      <c r="BI188" s="150">
        <f>IF(N188="nulová",J188,0)</f>
        <v>0</v>
      </c>
      <c r="BJ188" s="17" t="s">
        <v>88</v>
      </c>
      <c r="BK188" s="150">
        <f>ROUND(I188*H188,2)</f>
        <v>0</v>
      </c>
      <c r="BL188" s="17" t="s">
        <v>120</v>
      </c>
      <c r="BM188" s="149" t="s">
        <v>410</v>
      </c>
    </row>
    <row r="189" spans="2:65" s="1" customFormat="1" ht="16.5" customHeight="1" x14ac:dyDescent="0.2">
      <c r="B189" s="137"/>
      <c r="C189" s="138" t="s">
        <v>426</v>
      </c>
      <c r="D189" s="138"/>
      <c r="E189" s="139"/>
      <c r="F189" s="140" t="s">
        <v>7279</v>
      </c>
      <c r="G189" s="141"/>
      <c r="H189" s="142"/>
      <c r="I189" s="143"/>
      <c r="J189" s="144"/>
      <c r="K189" s="140"/>
      <c r="L189" s="33"/>
      <c r="M189" s="171" t="s">
        <v>1</v>
      </c>
      <c r="N189" s="172" t="s">
        <v>46</v>
      </c>
      <c r="O189" s="173"/>
      <c r="P189" s="174">
        <f>O189*H189</f>
        <v>0</v>
      </c>
      <c r="Q189" s="174">
        <v>0</v>
      </c>
      <c r="R189" s="174">
        <f>Q189*H189</f>
        <v>0</v>
      </c>
      <c r="S189" s="174">
        <v>0</v>
      </c>
      <c r="T189" s="175">
        <f>S189*H189</f>
        <v>0</v>
      </c>
      <c r="AR189" s="149" t="s">
        <v>120</v>
      </c>
      <c r="AT189" s="149" t="s">
        <v>311</v>
      </c>
      <c r="AU189" s="149" t="s">
        <v>90</v>
      </c>
      <c r="AY189" s="17" t="s">
        <v>309</v>
      </c>
      <c r="BE189" s="150">
        <f>IF(N189="základní",J189,0)</f>
        <v>0</v>
      </c>
      <c r="BF189" s="150">
        <f>IF(N189="snížená",J189,0)</f>
        <v>0</v>
      </c>
      <c r="BG189" s="150">
        <f>IF(N189="zákl. přenesená",J189,0)</f>
        <v>0</v>
      </c>
      <c r="BH189" s="150">
        <f>IF(N189="sníž. přenesená",J189,0)</f>
        <v>0</v>
      </c>
      <c r="BI189" s="150">
        <f>IF(N189="nulová",J189,0)</f>
        <v>0</v>
      </c>
      <c r="BJ189" s="17" t="s">
        <v>88</v>
      </c>
      <c r="BK189" s="150">
        <f>ROUND(I189*H189,2)</f>
        <v>0</v>
      </c>
      <c r="BL189" s="17" t="s">
        <v>120</v>
      </c>
      <c r="BM189" s="149" t="s">
        <v>414</v>
      </c>
    </row>
    <row r="190" spans="2:65" s="1" customFormat="1" ht="6.95" customHeight="1" x14ac:dyDescent="0.2">
      <c r="B190" s="45"/>
      <c r="C190" s="46"/>
      <c r="D190" s="46"/>
      <c r="E190" s="46"/>
      <c r="F190" s="46"/>
      <c r="G190" s="46"/>
      <c r="H190" s="46"/>
      <c r="I190" s="46"/>
      <c r="J190" s="46"/>
      <c r="K190" s="46"/>
      <c r="L190" s="33"/>
    </row>
  </sheetData>
  <autoFilter ref="C127:K189" xr:uid="{00000000-0009-0000-0000-000034000000}"/>
  <mergeCells count="9">
    <mergeCell ref="E87:H87"/>
    <mergeCell ref="E118:H118"/>
    <mergeCell ref="E120:H120"/>
    <mergeCell ref="L2:V2"/>
    <mergeCell ref="E7:H7"/>
    <mergeCell ref="E9:H9"/>
    <mergeCell ref="E18:H18"/>
    <mergeCell ref="E27:H27"/>
    <mergeCell ref="E85:H85"/>
  </mergeCells>
  <hyperlinks>
    <hyperlink ref="F132" r:id="rId1" xr:uid="{00000000-0004-0000-3400-000000000000}"/>
    <hyperlink ref="F135" r:id="rId2" xr:uid="{00000000-0004-0000-3400-000001000000}"/>
    <hyperlink ref="F137" r:id="rId3" xr:uid="{00000000-0004-0000-3400-000002000000}"/>
    <hyperlink ref="F140" r:id="rId4" xr:uid="{00000000-0004-0000-3400-000003000000}"/>
    <hyperlink ref="F148" r:id="rId5" xr:uid="{00000000-0004-0000-3400-000004000000}"/>
    <hyperlink ref="F152" r:id="rId6" xr:uid="{00000000-0004-0000-3400-000005000000}"/>
    <hyperlink ref="F155" r:id="rId7" xr:uid="{00000000-0004-0000-3400-000006000000}"/>
    <hyperlink ref="F158" r:id="rId8" xr:uid="{00000000-0004-0000-3400-000007000000}"/>
    <hyperlink ref="F162" r:id="rId9" xr:uid="{00000000-0004-0000-3400-000008000000}"/>
    <hyperlink ref="F165" r:id="rId10" xr:uid="{00000000-0004-0000-3400-000009000000}"/>
    <hyperlink ref="F175" r:id="rId11" xr:uid="{00000000-0004-0000-3400-00000B000000}"/>
    <hyperlink ref="F178" r:id="rId12" xr:uid="{00000000-0004-0000-3400-00000C000000}"/>
    <hyperlink ref="F182" r:id="rId13" xr:uid="{00000000-0004-0000-3400-00000D000000}"/>
    <hyperlink ref="F185" r:id="rId14" xr:uid="{00000000-0004-0000-3400-00000E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1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2:BM615"/>
  <sheetViews>
    <sheetView showGridLines="0" topLeftCell="A377" workbookViewId="0">
      <selection activeCell="F388" sqref="F388"/>
    </sheetView>
  </sheetViews>
  <sheetFormatPr defaultRowHeight="11.2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233" t="s">
        <v>5</v>
      </c>
      <c r="M2" s="234"/>
      <c r="N2" s="234"/>
      <c r="O2" s="234"/>
      <c r="P2" s="234"/>
      <c r="Q2" s="234"/>
      <c r="R2" s="234"/>
      <c r="S2" s="234"/>
      <c r="T2" s="234"/>
      <c r="U2" s="234"/>
      <c r="V2" s="234"/>
      <c r="AT2" s="17" t="s">
        <v>114</v>
      </c>
    </row>
    <row r="3" spans="2:46" ht="6.95" customHeight="1" x14ac:dyDescent="0.2">
      <c r="B3" s="18"/>
      <c r="C3" s="19"/>
      <c r="D3" s="19"/>
      <c r="E3" s="19"/>
      <c r="F3" s="19"/>
      <c r="G3" s="19"/>
      <c r="H3" s="19"/>
      <c r="I3" s="19"/>
      <c r="J3" s="19"/>
      <c r="K3" s="19"/>
      <c r="L3" s="20"/>
      <c r="AT3" s="17" t="s">
        <v>90</v>
      </c>
    </row>
    <row r="4" spans="2:46" ht="24.95" customHeight="1" x14ac:dyDescent="0.2">
      <c r="B4" s="20"/>
      <c r="D4" s="21" t="s">
        <v>275</v>
      </c>
      <c r="L4" s="20"/>
      <c r="M4" s="94" t="s">
        <v>10</v>
      </c>
      <c r="AT4" s="17" t="s">
        <v>3</v>
      </c>
    </row>
    <row r="5" spans="2:46" ht="6.95" customHeight="1" x14ac:dyDescent="0.2">
      <c r="B5" s="20"/>
      <c r="L5" s="20"/>
    </row>
    <row r="6" spans="2:46" ht="12" customHeight="1" x14ac:dyDescent="0.2">
      <c r="B6" s="20"/>
      <c r="D6" s="27" t="s">
        <v>16</v>
      </c>
      <c r="L6" s="20"/>
    </row>
    <row r="7" spans="2:46" ht="16.5" customHeight="1" x14ac:dyDescent="0.2">
      <c r="B7" s="20"/>
      <c r="E7" s="254" t="str">
        <f>'Rekapitulace stavby'!K6</f>
        <v>OBLASTNÍ NEMOCNICE JIČÍN PAVILON PSYCHIATRIE</v>
      </c>
      <c r="F7" s="255"/>
      <c r="G7" s="255"/>
      <c r="H7" s="255"/>
      <c r="L7" s="20"/>
    </row>
    <row r="8" spans="2:46" ht="12.75" x14ac:dyDescent="0.2">
      <c r="B8" s="20"/>
      <c r="D8" s="27" t="s">
        <v>276</v>
      </c>
      <c r="L8" s="20"/>
    </row>
    <row r="9" spans="2:46" ht="16.5" customHeight="1" x14ac:dyDescent="0.2">
      <c r="B9" s="20"/>
      <c r="E9" s="254" t="s">
        <v>277</v>
      </c>
      <c r="F9" s="234"/>
      <c r="G9" s="234"/>
      <c r="H9" s="234"/>
      <c r="L9" s="20"/>
    </row>
    <row r="10" spans="2:46" ht="12" customHeight="1" x14ac:dyDescent="0.2">
      <c r="B10" s="20"/>
      <c r="D10" s="27" t="s">
        <v>278</v>
      </c>
      <c r="L10" s="20"/>
    </row>
    <row r="11" spans="2:46" s="1" customFormat="1" ht="16.5" customHeight="1" x14ac:dyDescent="0.2">
      <c r="B11" s="33"/>
      <c r="E11" s="238" t="s">
        <v>4347</v>
      </c>
      <c r="F11" s="253"/>
      <c r="G11" s="253"/>
      <c r="H11" s="253"/>
      <c r="L11" s="33"/>
    </row>
    <row r="12" spans="2:46" s="1" customFormat="1" ht="12" customHeight="1" x14ac:dyDescent="0.2">
      <c r="B12" s="33"/>
      <c r="D12" s="27" t="s">
        <v>592</v>
      </c>
      <c r="L12" s="33"/>
    </row>
    <row r="13" spans="2:46" s="1" customFormat="1" ht="16.5" customHeight="1" x14ac:dyDescent="0.2">
      <c r="B13" s="33"/>
      <c r="E13" s="220" t="s">
        <v>4348</v>
      </c>
      <c r="F13" s="253"/>
      <c r="G13" s="253"/>
      <c r="H13" s="253"/>
      <c r="L13" s="33"/>
    </row>
    <row r="14" spans="2:46" s="1" customFormat="1" x14ac:dyDescent="0.2">
      <c r="B14" s="33"/>
      <c r="L14" s="33"/>
    </row>
    <row r="15" spans="2:46" s="1" customFormat="1" ht="12" customHeight="1" x14ac:dyDescent="0.2">
      <c r="B15" s="33"/>
      <c r="D15" s="27" t="s">
        <v>18</v>
      </c>
      <c r="F15" s="25" t="s">
        <v>1</v>
      </c>
      <c r="I15" s="27" t="s">
        <v>20</v>
      </c>
      <c r="J15" s="25" t="s">
        <v>1</v>
      </c>
      <c r="L15" s="33"/>
    </row>
    <row r="16" spans="2:46" s="1" customFormat="1" ht="12" customHeight="1" x14ac:dyDescent="0.2">
      <c r="B16" s="33"/>
      <c r="D16" s="27" t="s">
        <v>22</v>
      </c>
      <c r="F16" s="25" t="s">
        <v>23</v>
      </c>
      <c r="I16" s="27" t="s">
        <v>24</v>
      </c>
      <c r="J16" s="53">
        <f>'Rekapitulace stavby'!AN8</f>
        <v>45961</v>
      </c>
      <c r="L16" s="33"/>
    </row>
    <row r="17" spans="2:12" s="1" customFormat="1" ht="10.9" customHeight="1" x14ac:dyDescent="0.2">
      <c r="B17" s="33"/>
      <c r="L17" s="33"/>
    </row>
    <row r="18" spans="2:12" s="1" customFormat="1" ht="12" customHeight="1" x14ac:dyDescent="0.2">
      <c r="B18" s="33"/>
      <c r="D18" s="27" t="s">
        <v>29</v>
      </c>
      <c r="I18" s="27" t="s">
        <v>30</v>
      </c>
      <c r="J18" s="25" t="str">
        <f>IF('Rekapitulace stavby'!AN10="","",'Rekapitulace stavby'!AN10)</f>
        <v/>
      </c>
      <c r="L18" s="33"/>
    </row>
    <row r="19" spans="2:12" s="1" customFormat="1" ht="18" customHeight="1" x14ac:dyDescent="0.2">
      <c r="B19" s="33"/>
      <c r="E19" s="25" t="str">
        <f>IF('Rekapitulace stavby'!E11="","",'Rekapitulace stavby'!E11)</f>
        <v>KRÁLOVÉHRADECKÝ KRAJ</v>
      </c>
      <c r="I19" s="27" t="s">
        <v>32</v>
      </c>
      <c r="J19" s="25" t="str">
        <f>IF('Rekapitulace stavby'!AN11="","",'Rekapitulace stavby'!AN11)</f>
        <v/>
      </c>
      <c r="L19" s="33"/>
    </row>
    <row r="20" spans="2:12" s="1" customFormat="1" ht="6.95" customHeight="1" x14ac:dyDescent="0.2">
      <c r="B20" s="33"/>
      <c r="L20" s="33"/>
    </row>
    <row r="21" spans="2:12" s="1" customFormat="1" ht="12" customHeight="1" x14ac:dyDescent="0.2">
      <c r="B21" s="33"/>
      <c r="D21" s="27" t="s">
        <v>33</v>
      </c>
      <c r="I21" s="27" t="s">
        <v>30</v>
      </c>
      <c r="J21" s="28" t="str">
        <f>'Rekapitulace stavby'!AN13</f>
        <v>Vyplň údaj</v>
      </c>
      <c r="L21" s="33"/>
    </row>
    <row r="22" spans="2:12" s="1" customFormat="1" ht="18" customHeight="1" x14ac:dyDescent="0.2">
      <c r="B22" s="33"/>
      <c r="E22" s="256" t="str">
        <f>'Rekapitulace stavby'!E14</f>
        <v>Vyplň údaj</v>
      </c>
      <c r="F22" s="242"/>
      <c r="G22" s="242"/>
      <c r="H22" s="242"/>
      <c r="I22" s="27" t="s">
        <v>32</v>
      </c>
      <c r="J22" s="28" t="str">
        <f>'Rekapitulace stavby'!AN14</f>
        <v>Vyplň údaj</v>
      </c>
      <c r="L22" s="33"/>
    </row>
    <row r="23" spans="2:12" s="1" customFormat="1" ht="6.95" customHeight="1" x14ac:dyDescent="0.2">
      <c r="B23" s="33"/>
      <c r="L23" s="33"/>
    </row>
    <row r="24" spans="2:12" s="1" customFormat="1" ht="12" customHeight="1" x14ac:dyDescent="0.2">
      <c r="B24" s="33"/>
      <c r="D24" s="27" t="s">
        <v>35</v>
      </c>
      <c r="I24" s="27" t="s">
        <v>30</v>
      </c>
      <c r="J24" s="25" t="str">
        <f>IF('Rekapitulace stavby'!AN16="","",'Rekapitulace stavby'!AN16)</f>
        <v/>
      </c>
      <c r="L24" s="33"/>
    </row>
    <row r="25" spans="2:12" s="1" customFormat="1" ht="18" customHeight="1" x14ac:dyDescent="0.2">
      <c r="B25" s="33"/>
      <c r="E25" s="25" t="str">
        <f>IF('Rekapitulace stavby'!E17="","",'Rekapitulace stavby'!E17)</f>
        <v>KANIA a.s.</v>
      </c>
      <c r="I25" s="27" t="s">
        <v>32</v>
      </c>
      <c r="J25" s="25" t="str">
        <f>IF('Rekapitulace stavby'!AN17="","",'Rekapitulace stavby'!AN17)</f>
        <v/>
      </c>
      <c r="L25" s="33"/>
    </row>
    <row r="26" spans="2:12" s="1" customFormat="1" ht="6.95" customHeight="1" x14ac:dyDescent="0.2">
      <c r="B26" s="33"/>
      <c r="L26" s="33"/>
    </row>
    <row r="27" spans="2:12" s="1" customFormat="1" ht="12" customHeight="1" x14ac:dyDescent="0.2">
      <c r="B27" s="33"/>
      <c r="D27" s="27" t="s">
        <v>38</v>
      </c>
      <c r="I27" s="27" t="s">
        <v>30</v>
      </c>
      <c r="J27" s="25" t="str">
        <f>IF('Rekapitulace stavby'!AN19="","",'Rekapitulace stavby'!AN19)</f>
        <v/>
      </c>
      <c r="L27" s="33"/>
    </row>
    <row r="28" spans="2:12" s="1" customFormat="1" ht="18" customHeight="1" x14ac:dyDescent="0.2">
      <c r="B28" s="33"/>
      <c r="E28" s="25" t="str">
        <f>IF('Rekapitulace stavby'!E20="","",'Rekapitulace stavby'!E20)</f>
        <v xml:space="preserve"> </v>
      </c>
      <c r="I28" s="27" t="s">
        <v>32</v>
      </c>
      <c r="J28" s="25" t="str">
        <f>IF('Rekapitulace stavby'!AN20="","",'Rekapitulace stavby'!AN20)</f>
        <v/>
      </c>
      <c r="L28" s="33"/>
    </row>
    <row r="29" spans="2:12" s="1" customFormat="1" ht="6.95" customHeight="1" x14ac:dyDescent="0.2">
      <c r="B29" s="33"/>
      <c r="L29" s="33"/>
    </row>
    <row r="30" spans="2:12" s="1" customFormat="1" ht="12" customHeight="1" x14ac:dyDescent="0.2">
      <c r="B30" s="33"/>
      <c r="D30" s="27" t="s">
        <v>39</v>
      </c>
      <c r="L30" s="33"/>
    </row>
    <row r="31" spans="2:12" s="7" customFormat="1" ht="16.5" customHeight="1" x14ac:dyDescent="0.2">
      <c r="B31" s="95"/>
      <c r="E31" s="246" t="s">
        <v>1</v>
      </c>
      <c r="F31" s="246"/>
      <c r="G31" s="246"/>
      <c r="H31" s="246"/>
      <c r="L31" s="95"/>
    </row>
    <row r="32" spans="2:12" s="1" customFormat="1" ht="6.95" customHeight="1" x14ac:dyDescent="0.2">
      <c r="B32" s="33"/>
      <c r="L32" s="33"/>
    </row>
    <row r="33" spans="2:12" s="1" customFormat="1" ht="6.95" customHeight="1" x14ac:dyDescent="0.2">
      <c r="B33" s="33"/>
      <c r="D33" s="54"/>
      <c r="E33" s="54"/>
      <c r="F33" s="54"/>
      <c r="G33" s="54"/>
      <c r="H33" s="54"/>
      <c r="I33" s="54"/>
      <c r="J33" s="54"/>
      <c r="K33" s="54"/>
      <c r="L33" s="33"/>
    </row>
    <row r="34" spans="2:12" s="1" customFormat="1" ht="25.35" customHeight="1" x14ac:dyDescent="0.2">
      <c r="B34" s="33"/>
      <c r="D34" s="96" t="s">
        <v>41</v>
      </c>
      <c r="J34" s="67">
        <f>ROUND(J144, 2)</f>
        <v>0</v>
      </c>
      <c r="L34" s="33"/>
    </row>
    <row r="35" spans="2:12" s="1" customFormat="1" ht="6.95" customHeight="1" x14ac:dyDescent="0.2">
      <c r="B35" s="33"/>
      <c r="D35" s="54"/>
      <c r="E35" s="54"/>
      <c r="F35" s="54"/>
      <c r="G35" s="54"/>
      <c r="H35" s="54"/>
      <c r="I35" s="54"/>
      <c r="J35" s="54"/>
      <c r="K35" s="54"/>
      <c r="L35" s="33"/>
    </row>
    <row r="36" spans="2:12" s="1" customFormat="1" ht="14.45" customHeight="1" x14ac:dyDescent="0.2">
      <c r="B36" s="33"/>
      <c r="F36" s="36" t="s">
        <v>43</v>
      </c>
      <c r="I36" s="36" t="s">
        <v>42</v>
      </c>
      <c r="J36" s="36" t="s">
        <v>44</v>
      </c>
      <c r="L36" s="33"/>
    </row>
    <row r="37" spans="2:12" s="1" customFormat="1" ht="14.45" customHeight="1" x14ac:dyDescent="0.2">
      <c r="B37" s="33"/>
      <c r="D37" s="56" t="s">
        <v>45</v>
      </c>
      <c r="E37" s="27" t="s">
        <v>46</v>
      </c>
      <c r="F37" s="87">
        <f>ROUND((SUM(BE144:BE614)),  2)</f>
        <v>0</v>
      </c>
      <c r="I37" s="97">
        <v>0.21</v>
      </c>
      <c r="J37" s="87">
        <f>ROUND(((SUM(BE144:BE614))*I37),  2)</f>
        <v>0</v>
      </c>
      <c r="L37" s="33"/>
    </row>
    <row r="38" spans="2:12" s="1" customFormat="1" ht="14.45" customHeight="1" x14ac:dyDescent="0.2">
      <c r="B38" s="33"/>
      <c r="E38" s="27" t="s">
        <v>47</v>
      </c>
      <c r="F38" s="87">
        <f>ROUND((SUM(BF144:BF614)),  2)</f>
        <v>0</v>
      </c>
      <c r="I38" s="97">
        <v>0.12</v>
      </c>
      <c r="J38" s="87">
        <f>ROUND(((SUM(BF144:BF614))*I38),  2)</f>
        <v>0</v>
      </c>
      <c r="L38" s="33"/>
    </row>
    <row r="39" spans="2:12" s="1" customFormat="1" ht="14.45" hidden="1" customHeight="1" x14ac:dyDescent="0.2">
      <c r="B39" s="33"/>
      <c r="E39" s="27" t="s">
        <v>48</v>
      </c>
      <c r="F39" s="87">
        <f>ROUND((SUM(BG144:BG614)),  2)</f>
        <v>0</v>
      </c>
      <c r="I39" s="97">
        <v>0.21</v>
      </c>
      <c r="J39" s="87">
        <f>0</f>
        <v>0</v>
      </c>
      <c r="L39" s="33"/>
    </row>
    <row r="40" spans="2:12" s="1" customFormat="1" ht="14.45" hidden="1" customHeight="1" x14ac:dyDescent="0.2">
      <c r="B40" s="33"/>
      <c r="E40" s="27" t="s">
        <v>49</v>
      </c>
      <c r="F40" s="87">
        <f>ROUND((SUM(BH144:BH614)),  2)</f>
        <v>0</v>
      </c>
      <c r="I40" s="97">
        <v>0.12</v>
      </c>
      <c r="J40" s="87">
        <f>0</f>
        <v>0</v>
      </c>
      <c r="L40" s="33"/>
    </row>
    <row r="41" spans="2:12" s="1" customFormat="1" ht="14.45" hidden="1" customHeight="1" x14ac:dyDescent="0.2">
      <c r="B41" s="33"/>
      <c r="E41" s="27" t="s">
        <v>50</v>
      </c>
      <c r="F41" s="87">
        <f>ROUND((SUM(BI144:BI614)),  2)</f>
        <v>0</v>
      </c>
      <c r="I41" s="97">
        <v>0</v>
      </c>
      <c r="J41" s="87">
        <f>0</f>
        <v>0</v>
      </c>
      <c r="L41" s="33"/>
    </row>
    <row r="42" spans="2:12" s="1" customFormat="1" ht="6.95" customHeight="1" x14ac:dyDescent="0.2">
      <c r="B42" s="33"/>
      <c r="L42" s="33"/>
    </row>
    <row r="43" spans="2:12" s="1" customFormat="1" ht="25.35" customHeight="1" x14ac:dyDescent="0.2">
      <c r="B43" s="33"/>
      <c r="C43" s="98"/>
      <c r="D43" s="99" t="s">
        <v>51</v>
      </c>
      <c r="E43" s="58"/>
      <c r="F43" s="58"/>
      <c r="G43" s="100" t="s">
        <v>52</v>
      </c>
      <c r="H43" s="101" t="s">
        <v>53</v>
      </c>
      <c r="I43" s="58"/>
      <c r="J43" s="102">
        <f>SUM(J34:J41)</f>
        <v>0</v>
      </c>
      <c r="K43" s="103"/>
      <c r="L43" s="33"/>
    </row>
    <row r="44" spans="2:12" s="1" customFormat="1" ht="14.45" customHeight="1" x14ac:dyDescent="0.2">
      <c r="B44" s="33"/>
      <c r="L44" s="33"/>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33"/>
      <c r="D50" s="42" t="s">
        <v>54</v>
      </c>
      <c r="E50" s="43"/>
      <c r="F50" s="43"/>
      <c r="G50" s="42" t="s">
        <v>55</v>
      </c>
      <c r="H50" s="43"/>
      <c r="I50" s="43"/>
      <c r="J50" s="43"/>
      <c r="K50" s="43"/>
      <c r="L50" s="33"/>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2.75" x14ac:dyDescent="0.2">
      <c r="B61" s="33"/>
      <c r="D61" s="44" t="s">
        <v>56</v>
      </c>
      <c r="E61" s="35"/>
      <c r="F61" s="104" t="s">
        <v>57</v>
      </c>
      <c r="G61" s="44" t="s">
        <v>56</v>
      </c>
      <c r="H61" s="35"/>
      <c r="I61" s="35"/>
      <c r="J61" s="105" t="s">
        <v>57</v>
      </c>
      <c r="K61" s="35"/>
      <c r="L61" s="33"/>
    </row>
    <row r="62" spans="2:12" x14ac:dyDescent="0.2">
      <c r="B62" s="20"/>
      <c r="L62" s="20"/>
    </row>
    <row r="63" spans="2:12" x14ac:dyDescent="0.2">
      <c r="B63" s="20"/>
      <c r="L63" s="20"/>
    </row>
    <row r="64" spans="2:12" x14ac:dyDescent="0.2">
      <c r="B64" s="20"/>
      <c r="L64" s="20"/>
    </row>
    <row r="65" spans="2:12" s="1" customFormat="1" ht="12.75" x14ac:dyDescent="0.2">
      <c r="B65" s="33"/>
      <c r="D65" s="42" t="s">
        <v>58</v>
      </c>
      <c r="E65" s="43"/>
      <c r="F65" s="43"/>
      <c r="G65" s="42" t="s">
        <v>59</v>
      </c>
      <c r="H65" s="43"/>
      <c r="I65" s="43"/>
      <c r="J65" s="43"/>
      <c r="K65" s="43"/>
      <c r="L65" s="33"/>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2.75" x14ac:dyDescent="0.2">
      <c r="B76" s="33"/>
      <c r="D76" s="44" t="s">
        <v>56</v>
      </c>
      <c r="E76" s="35"/>
      <c r="F76" s="104" t="s">
        <v>57</v>
      </c>
      <c r="G76" s="44" t="s">
        <v>56</v>
      </c>
      <c r="H76" s="35"/>
      <c r="I76" s="35"/>
      <c r="J76" s="105" t="s">
        <v>57</v>
      </c>
      <c r="K76" s="35"/>
      <c r="L76" s="33"/>
    </row>
    <row r="77" spans="2:12" s="1" customFormat="1" ht="14.45" customHeight="1" x14ac:dyDescent="0.2">
      <c r="B77" s="45"/>
      <c r="C77" s="46"/>
      <c r="D77" s="46"/>
      <c r="E77" s="46"/>
      <c r="F77" s="46"/>
      <c r="G77" s="46"/>
      <c r="H77" s="46"/>
      <c r="I77" s="46"/>
      <c r="J77" s="46"/>
      <c r="K77" s="46"/>
      <c r="L77" s="33"/>
    </row>
    <row r="81" spans="2:12" s="1" customFormat="1" ht="6.95" customHeight="1" x14ac:dyDescent="0.2">
      <c r="B81" s="47"/>
      <c r="C81" s="48"/>
      <c r="D81" s="48"/>
      <c r="E81" s="48"/>
      <c r="F81" s="48"/>
      <c r="G81" s="48"/>
      <c r="H81" s="48"/>
      <c r="I81" s="48"/>
      <c r="J81" s="48"/>
      <c r="K81" s="48"/>
      <c r="L81" s="33"/>
    </row>
    <row r="82" spans="2:12" s="1" customFormat="1" ht="24.95" customHeight="1" x14ac:dyDescent="0.2">
      <c r="B82" s="33"/>
      <c r="C82" s="21" t="s">
        <v>280</v>
      </c>
      <c r="L82" s="33"/>
    </row>
    <row r="83" spans="2:12" s="1" customFormat="1" ht="6.95" customHeight="1" x14ac:dyDescent="0.2">
      <c r="B83" s="33"/>
      <c r="L83" s="33"/>
    </row>
    <row r="84" spans="2:12" s="1" customFormat="1" ht="12" customHeight="1" x14ac:dyDescent="0.2">
      <c r="B84" s="33"/>
      <c r="C84" s="27" t="s">
        <v>16</v>
      </c>
      <c r="L84" s="33"/>
    </row>
    <row r="85" spans="2:12" s="1" customFormat="1" ht="16.5" customHeight="1" x14ac:dyDescent="0.2">
      <c r="B85" s="33"/>
      <c r="E85" s="254" t="str">
        <f>E7</f>
        <v>OBLASTNÍ NEMOCNICE JIČÍN PAVILON PSYCHIATRIE</v>
      </c>
      <c r="F85" s="255"/>
      <c r="G85" s="255"/>
      <c r="H85" s="255"/>
      <c r="L85" s="33"/>
    </row>
    <row r="86" spans="2:12" ht="12" customHeight="1" x14ac:dyDescent="0.2">
      <c r="B86" s="20"/>
      <c r="C86" s="27" t="s">
        <v>276</v>
      </c>
      <c r="L86" s="20"/>
    </row>
    <row r="87" spans="2:12" ht="16.5" customHeight="1" x14ac:dyDescent="0.2">
      <c r="B87" s="20"/>
      <c r="E87" s="254" t="s">
        <v>277</v>
      </c>
      <c r="F87" s="234"/>
      <c r="G87" s="234"/>
      <c r="H87" s="234"/>
      <c r="L87" s="20"/>
    </row>
    <row r="88" spans="2:12" ht="12" customHeight="1" x14ac:dyDescent="0.2">
      <c r="B88" s="20"/>
      <c r="C88" s="27" t="s">
        <v>278</v>
      </c>
      <c r="L88" s="20"/>
    </row>
    <row r="89" spans="2:12" s="1" customFormat="1" ht="16.5" customHeight="1" x14ac:dyDescent="0.2">
      <c r="B89" s="33"/>
      <c r="E89" s="238" t="s">
        <v>4347</v>
      </c>
      <c r="F89" s="253"/>
      <c r="G89" s="253"/>
      <c r="H89" s="253"/>
      <c r="L89" s="33"/>
    </row>
    <row r="90" spans="2:12" s="1" customFormat="1" ht="12" customHeight="1" x14ac:dyDescent="0.2">
      <c r="B90" s="33"/>
      <c r="C90" s="27" t="s">
        <v>592</v>
      </c>
      <c r="L90" s="33"/>
    </row>
    <row r="91" spans="2:12" s="1" customFormat="1" ht="16.5" customHeight="1" x14ac:dyDescent="0.2">
      <c r="B91" s="33"/>
      <c r="E91" s="220" t="str">
        <f>E13</f>
        <v>D.1.4.1 - Zdravotně technické instalace-kanalizace, vodovod</v>
      </c>
      <c r="F91" s="253"/>
      <c r="G91" s="253"/>
      <c r="H91" s="253"/>
      <c r="L91" s="33"/>
    </row>
    <row r="92" spans="2:12" s="1" customFormat="1" ht="6.95" customHeight="1" x14ac:dyDescent="0.2">
      <c r="B92" s="33"/>
      <c r="L92" s="33"/>
    </row>
    <row r="93" spans="2:12" s="1" customFormat="1" ht="12" customHeight="1" x14ac:dyDescent="0.2">
      <c r="B93" s="33"/>
      <c r="C93" s="27" t="s">
        <v>22</v>
      </c>
      <c r="F93" s="25" t="str">
        <f>F16</f>
        <v xml:space="preserve"> </v>
      </c>
      <c r="I93" s="27" t="s">
        <v>24</v>
      </c>
      <c r="J93" s="53">
        <f>IF(J16="","",J16)</f>
        <v>45961</v>
      </c>
      <c r="L93" s="33"/>
    </row>
    <row r="94" spans="2:12" s="1" customFormat="1" ht="6.95" customHeight="1" x14ac:dyDescent="0.2">
      <c r="B94" s="33"/>
      <c r="L94" s="33"/>
    </row>
    <row r="95" spans="2:12" s="1" customFormat="1" ht="15.2" customHeight="1" x14ac:dyDescent="0.2">
      <c r="B95" s="33"/>
      <c r="C95" s="27" t="s">
        <v>29</v>
      </c>
      <c r="F95" s="25" t="str">
        <f>E19</f>
        <v>KRÁLOVÉHRADECKÝ KRAJ</v>
      </c>
      <c r="I95" s="27" t="s">
        <v>35</v>
      </c>
      <c r="J95" s="31" t="str">
        <f>E25</f>
        <v>KANIA a.s.</v>
      </c>
      <c r="L95" s="33"/>
    </row>
    <row r="96" spans="2:12" s="1" customFormat="1" ht="15.2" customHeight="1" x14ac:dyDescent="0.2">
      <c r="B96" s="33"/>
      <c r="C96" s="27" t="s">
        <v>33</v>
      </c>
      <c r="F96" s="25" t="str">
        <f>IF(E22="","",E22)</f>
        <v>Vyplň údaj</v>
      </c>
      <c r="I96" s="27" t="s">
        <v>38</v>
      </c>
      <c r="J96" s="31" t="str">
        <f>E28</f>
        <v xml:space="preserve"> </v>
      </c>
      <c r="L96" s="33"/>
    </row>
    <row r="97" spans="2:47" s="1" customFormat="1" ht="10.35" customHeight="1" x14ac:dyDescent="0.2">
      <c r="B97" s="33"/>
      <c r="L97" s="33"/>
    </row>
    <row r="98" spans="2:47" s="1" customFormat="1" ht="29.25" customHeight="1" x14ac:dyDescent="0.2">
      <c r="B98" s="33"/>
      <c r="C98" s="106" t="s">
        <v>281</v>
      </c>
      <c r="D98" s="98"/>
      <c r="E98" s="98"/>
      <c r="F98" s="98"/>
      <c r="G98" s="98"/>
      <c r="H98" s="98"/>
      <c r="I98" s="98"/>
      <c r="J98" s="107" t="s">
        <v>282</v>
      </c>
      <c r="K98" s="98"/>
      <c r="L98" s="33"/>
    </row>
    <row r="99" spans="2:47" s="1" customFormat="1" ht="10.35" customHeight="1" x14ac:dyDescent="0.2">
      <c r="B99" s="33"/>
      <c r="L99" s="33"/>
    </row>
    <row r="100" spans="2:47" s="1" customFormat="1" ht="22.9" customHeight="1" x14ac:dyDescent="0.2">
      <c r="B100" s="33"/>
      <c r="C100" s="108" t="s">
        <v>283</v>
      </c>
      <c r="J100" s="67">
        <f>J144</f>
        <v>0</v>
      </c>
      <c r="L100" s="33"/>
      <c r="AU100" s="17" t="s">
        <v>284</v>
      </c>
    </row>
    <row r="101" spans="2:47" s="8" customFormat="1" ht="24.95" customHeight="1" x14ac:dyDescent="0.2">
      <c r="B101" s="109"/>
      <c r="D101" s="110" t="s">
        <v>4349</v>
      </c>
      <c r="E101" s="111"/>
      <c r="F101" s="111"/>
      <c r="G101" s="111"/>
      <c r="H101" s="111"/>
      <c r="I101" s="111"/>
      <c r="J101" s="112">
        <f>J145</f>
        <v>0</v>
      </c>
      <c r="L101" s="109"/>
    </row>
    <row r="102" spans="2:47" s="8" customFormat="1" ht="24.95" customHeight="1" x14ac:dyDescent="0.2">
      <c r="B102" s="109"/>
      <c r="D102" s="110" t="s">
        <v>4350</v>
      </c>
      <c r="E102" s="111"/>
      <c r="F102" s="111"/>
      <c r="G102" s="111"/>
      <c r="H102" s="111"/>
      <c r="I102" s="111"/>
      <c r="J102" s="112">
        <f>J173</f>
        <v>0</v>
      </c>
      <c r="L102" s="109"/>
    </row>
    <row r="103" spans="2:47" s="8" customFormat="1" ht="24.95" customHeight="1" x14ac:dyDescent="0.2">
      <c r="B103" s="109"/>
      <c r="D103" s="110" t="s">
        <v>4351</v>
      </c>
      <c r="E103" s="111"/>
      <c r="F103" s="111"/>
      <c r="G103" s="111"/>
      <c r="H103" s="111"/>
      <c r="I103" s="111"/>
      <c r="J103" s="112">
        <f>J179</f>
        <v>0</v>
      </c>
      <c r="L103" s="109"/>
    </row>
    <row r="104" spans="2:47" s="8" customFormat="1" ht="24.95" customHeight="1" x14ac:dyDescent="0.2">
      <c r="B104" s="109"/>
      <c r="D104" s="110" t="s">
        <v>4352</v>
      </c>
      <c r="E104" s="111"/>
      <c r="F104" s="111"/>
      <c r="G104" s="111"/>
      <c r="H104" s="111"/>
      <c r="I104" s="111"/>
      <c r="J104" s="112">
        <f>J183</f>
        <v>0</v>
      </c>
      <c r="L104" s="109"/>
    </row>
    <row r="105" spans="2:47" s="8" customFormat="1" ht="24.95" customHeight="1" x14ac:dyDescent="0.2">
      <c r="B105" s="109"/>
      <c r="D105" s="110" t="s">
        <v>4353</v>
      </c>
      <c r="E105" s="111"/>
      <c r="F105" s="111"/>
      <c r="G105" s="111"/>
      <c r="H105" s="111"/>
      <c r="I105" s="111"/>
      <c r="J105" s="112">
        <f>J186</f>
        <v>0</v>
      </c>
      <c r="L105" s="109"/>
    </row>
    <row r="106" spans="2:47" s="8" customFormat="1" ht="24.95" customHeight="1" x14ac:dyDescent="0.2">
      <c r="B106" s="109"/>
      <c r="D106" s="110" t="s">
        <v>4354</v>
      </c>
      <c r="E106" s="111"/>
      <c r="F106" s="111"/>
      <c r="G106" s="111"/>
      <c r="H106" s="111"/>
      <c r="I106" s="111"/>
      <c r="J106" s="112">
        <f>J199</f>
        <v>0</v>
      </c>
      <c r="L106" s="109"/>
    </row>
    <row r="107" spans="2:47" s="8" customFormat="1" ht="24.95" customHeight="1" x14ac:dyDescent="0.2">
      <c r="B107" s="109"/>
      <c r="D107" s="110" t="s">
        <v>4355</v>
      </c>
      <c r="E107" s="111"/>
      <c r="F107" s="111"/>
      <c r="G107" s="111"/>
      <c r="H107" s="111"/>
      <c r="I107" s="111"/>
      <c r="J107" s="112">
        <f>J220</f>
        <v>0</v>
      </c>
      <c r="L107" s="109"/>
    </row>
    <row r="108" spans="2:47" s="8" customFormat="1" ht="24.95" customHeight="1" x14ac:dyDescent="0.2">
      <c r="B108" s="109"/>
      <c r="D108" s="110" t="s">
        <v>4356</v>
      </c>
      <c r="E108" s="111"/>
      <c r="F108" s="111"/>
      <c r="G108" s="111"/>
      <c r="H108" s="111"/>
      <c r="I108" s="111"/>
      <c r="J108" s="112">
        <f>J276</f>
        <v>0</v>
      </c>
      <c r="L108" s="109"/>
    </row>
    <row r="109" spans="2:47" s="8" customFormat="1" ht="24.95" customHeight="1" x14ac:dyDescent="0.2">
      <c r="B109" s="109"/>
      <c r="D109" s="110" t="s">
        <v>4357</v>
      </c>
      <c r="E109" s="111"/>
      <c r="F109" s="111"/>
      <c r="G109" s="111"/>
      <c r="H109" s="111"/>
      <c r="I109" s="111"/>
      <c r="J109" s="112">
        <f>J289</f>
        <v>0</v>
      </c>
      <c r="L109" s="109"/>
    </row>
    <row r="110" spans="2:47" s="8" customFormat="1" ht="24.95" customHeight="1" x14ac:dyDescent="0.2">
      <c r="B110" s="109"/>
      <c r="D110" s="110" t="s">
        <v>4358</v>
      </c>
      <c r="E110" s="111"/>
      <c r="F110" s="111"/>
      <c r="G110" s="111"/>
      <c r="H110" s="111"/>
      <c r="I110" s="111"/>
      <c r="J110" s="112">
        <f>J296</f>
        <v>0</v>
      </c>
      <c r="L110" s="109"/>
    </row>
    <row r="111" spans="2:47" s="8" customFormat="1" ht="24.95" customHeight="1" x14ac:dyDescent="0.2">
      <c r="B111" s="109"/>
      <c r="D111" s="110" t="s">
        <v>4359</v>
      </c>
      <c r="E111" s="111"/>
      <c r="F111" s="111"/>
      <c r="G111" s="111"/>
      <c r="H111" s="111"/>
      <c r="I111" s="111"/>
      <c r="J111" s="112">
        <f>J355</f>
        <v>0</v>
      </c>
      <c r="L111" s="109"/>
    </row>
    <row r="112" spans="2:47" s="8" customFormat="1" ht="24.95" customHeight="1" x14ac:dyDescent="0.2">
      <c r="B112" s="109"/>
      <c r="D112" s="110" t="s">
        <v>4360</v>
      </c>
      <c r="E112" s="111"/>
      <c r="F112" s="111"/>
      <c r="G112" s="111"/>
      <c r="H112" s="111"/>
      <c r="I112" s="111"/>
      <c r="J112" s="112">
        <f>J372</f>
        <v>0</v>
      </c>
      <c r="L112" s="109"/>
    </row>
    <row r="113" spans="2:12" s="8" customFormat="1" ht="24.95" customHeight="1" x14ac:dyDescent="0.2">
      <c r="B113" s="109"/>
      <c r="D113" s="110" t="s">
        <v>4361</v>
      </c>
      <c r="E113" s="111"/>
      <c r="F113" s="111"/>
      <c r="G113" s="111"/>
      <c r="H113" s="111"/>
      <c r="I113" s="111"/>
      <c r="J113" s="112">
        <f>J411</f>
        <v>0</v>
      </c>
      <c r="L113" s="109"/>
    </row>
    <row r="114" spans="2:12" s="8" customFormat="1" ht="24.95" customHeight="1" x14ac:dyDescent="0.2">
      <c r="B114" s="109"/>
      <c r="D114" s="110" t="s">
        <v>4362</v>
      </c>
      <c r="E114" s="111"/>
      <c r="F114" s="111"/>
      <c r="G114" s="111"/>
      <c r="H114" s="111"/>
      <c r="I114" s="111"/>
      <c r="J114" s="112">
        <f>J457</f>
        <v>0</v>
      </c>
      <c r="L114" s="109"/>
    </row>
    <row r="115" spans="2:12" s="8" customFormat="1" ht="24.95" customHeight="1" x14ac:dyDescent="0.2">
      <c r="B115" s="109"/>
      <c r="D115" s="110" t="s">
        <v>4363</v>
      </c>
      <c r="E115" s="111"/>
      <c r="F115" s="111"/>
      <c r="G115" s="111"/>
      <c r="H115" s="111"/>
      <c r="I115" s="111"/>
      <c r="J115" s="112">
        <f>J467</f>
        <v>0</v>
      </c>
      <c r="L115" s="109"/>
    </row>
    <row r="116" spans="2:12" s="8" customFormat="1" ht="24.95" customHeight="1" x14ac:dyDescent="0.2">
      <c r="B116" s="109"/>
      <c r="D116" s="110" t="s">
        <v>4364</v>
      </c>
      <c r="E116" s="111"/>
      <c r="F116" s="111"/>
      <c r="G116" s="111"/>
      <c r="H116" s="111"/>
      <c r="I116" s="111"/>
      <c r="J116" s="112">
        <f>J479</f>
        <v>0</v>
      </c>
      <c r="L116" s="109"/>
    </row>
    <row r="117" spans="2:12" s="8" customFormat="1" ht="24.95" customHeight="1" x14ac:dyDescent="0.2">
      <c r="B117" s="109"/>
      <c r="D117" s="110" t="s">
        <v>4365</v>
      </c>
      <c r="E117" s="111"/>
      <c r="F117" s="111"/>
      <c r="G117" s="111"/>
      <c r="H117" s="111"/>
      <c r="I117" s="111"/>
      <c r="J117" s="112">
        <f>J494</f>
        <v>0</v>
      </c>
      <c r="L117" s="109"/>
    </row>
    <row r="118" spans="2:12" s="8" customFormat="1" ht="24.95" customHeight="1" x14ac:dyDescent="0.2">
      <c r="B118" s="109"/>
      <c r="D118" s="110" t="s">
        <v>4366</v>
      </c>
      <c r="E118" s="111"/>
      <c r="F118" s="111"/>
      <c r="G118" s="111"/>
      <c r="H118" s="111"/>
      <c r="I118" s="111"/>
      <c r="J118" s="112">
        <f>J573</f>
        <v>0</v>
      </c>
      <c r="L118" s="109"/>
    </row>
    <row r="119" spans="2:12" s="8" customFormat="1" ht="24.95" customHeight="1" x14ac:dyDescent="0.2">
      <c r="B119" s="109"/>
      <c r="D119" s="110" t="s">
        <v>4367</v>
      </c>
      <c r="E119" s="111"/>
      <c r="F119" s="111"/>
      <c r="G119" s="111"/>
      <c r="H119" s="111"/>
      <c r="I119" s="111"/>
      <c r="J119" s="112">
        <f>J593</f>
        <v>0</v>
      </c>
      <c r="L119" s="109"/>
    </row>
    <row r="120" spans="2:12" s="8" customFormat="1" ht="24.95" customHeight="1" x14ac:dyDescent="0.2">
      <c r="B120" s="109"/>
      <c r="D120" s="110" t="s">
        <v>4368</v>
      </c>
      <c r="E120" s="111"/>
      <c r="F120" s="111"/>
      <c r="G120" s="111"/>
      <c r="H120" s="111"/>
      <c r="I120" s="111"/>
      <c r="J120" s="112">
        <f>J613</f>
        <v>0</v>
      </c>
      <c r="L120" s="109"/>
    </row>
    <row r="121" spans="2:12" s="1" customFormat="1" ht="21.75" customHeight="1" x14ac:dyDescent="0.2">
      <c r="B121" s="33"/>
      <c r="L121" s="33"/>
    </row>
    <row r="122" spans="2:12" s="1" customFormat="1" ht="6.95" customHeight="1" x14ac:dyDescent="0.2">
      <c r="B122" s="45"/>
      <c r="C122" s="46"/>
      <c r="D122" s="46"/>
      <c r="E122" s="46"/>
      <c r="F122" s="46"/>
      <c r="G122" s="46"/>
      <c r="H122" s="46"/>
      <c r="I122" s="46"/>
      <c r="J122" s="46"/>
      <c r="K122" s="46"/>
      <c r="L122" s="33"/>
    </row>
    <row r="126" spans="2:12" s="1" customFormat="1" ht="6.95" customHeight="1" x14ac:dyDescent="0.2">
      <c r="B126" s="47"/>
      <c r="C126" s="48"/>
      <c r="D126" s="48"/>
      <c r="E126" s="48"/>
      <c r="F126" s="48"/>
      <c r="G126" s="48"/>
      <c r="H126" s="48"/>
      <c r="I126" s="48"/>
      <c r="J126" s="48"/>
      <c r="K126" s="48"/>
      <c r="L126" s="33"/>
    </row>
    <row r="127" spans="2:12" s="1" customFormat="1" ht="24.95" customHeight="1" x14ac:dyDescent="0.2">
      <c r="B127" s="33"/>
      <c r="C127" s="21" t="s">
        <v>294</v>
      </c>
      <c r="L127" s="33"/>
    </row>
    <row r="128" spans="2:12" s="1" customFormat="1" ht="6.95" customHeight="1" x14ac:dyDescent="0.2">
      <c r="B128" s="33"/>
      <c r="L128" s="33"/>
    </row>
    <row r="129" spans="2:63" s="1" customFormat="1" ht="12" customHeight="1" x14ac:dyDescent="0.2">
      <c r="B129" s="33"/>
      <c r="C129" s="27" t="s">
        <v>16</v>
      </c>
      <c r="L129" s="33"/>
    </row>
    <row r="130" spans="2:63" s="1" customFormat="1" ht="16.5" customHeight="1" x14ac:dyDescent="0.2">
      <c r="B130" s="33"/>
      <c r="E130" s="254" t="str">
        <f>E7</f>
        <v>OBLASTNÍ NEMOCNICE JIČÍN PAVILON PSYCHIATRIE</v>
      </c>
      <c r="F130" s="255"/>
      <c r="G130" s="255"/>
      <c r="H130" s="255"/>
      <c r="L130" s="33"/>
    </row>
    <row r="131" spans="2:63" ht="12" customHeight="1" x14ac:dyDescent="0.2">
      <c r="B131" s="20"/>
      <c r="C131" s="27" t="s">
        <v>276</v>
      </c>
      <c r="L131" s="20"/>
    </row>
    <row r="132" spans="2:63" ht="16.5" customHeight="1" x14ac:dyDescent="0.2">
      <c r="B132" s="20"/>
      <c r="E132" s="254" t="s">
        <v>277</v>
      </c>
      <c r="F132" s="234"/>
      <c r="G132" s="234"/>
      <c r="H132" s="234"/>
      <c r="L132" s="20"/>
    </row>
    <row r="133" spans="2:63" ht="12" customHeight="1" x14ac:dyDescent="0.2">
      <c r="B133" s="20"/>
      <c r="C133" s="27" t="s">
        <v>278</v>
      </c>
      <c r="L133" s="20"/>
    </row>
    <row r="134" spans="2:63" s="1" customFormat="1" ht="16.5" customHeight="1" x14ac:dyDescent="0.2">
      <c r="B134" s="33"/>
      <c r="E134" s="238" t="s">
        <v>4347</v>
      </c>
      <c r="F134" s="253"/>
      <c r="G134" s="253"/>
      <c r="H134" s="253"/>
      <c r="L134" s="33"/>
    </row>
    <row r="135" spans="2:63" s="1" customFormat="1" ht="12" customHeight="1" x14ac:dyDescent="0.2">
      <c r="B135" s="33"/>
      <c r="C135" s="27" t="s">
        <v>592</v>
      </c>
      <c r="L135" s="33"/>
    </row>
    <row r="136" spans="2:63" s="1" customFormat="1" ht="16.5" customHeight="1" x14ac:dyDescent="0.2">
      <c r="B136" s="33"/>
      <c r="E136" s="220" t="str">
        <f>E13</f>
        <v>D.1.4.1 - Zdravotně technické instalace-kanalizace, vodovod</v>
      </c>
      <c r="F136" s="253"/>
      <c r="G136" s="253"/>
      <c r="H136" s="253"/>
      <c r="L136" s="33"/>
    </row>
    <row r="137" spans="2:63" s="1" customFormat="1" ht="6.95" customHeight="1" x14ac:dyDescent="0.2">
      <c r="B137" s="33"/>
      <c r="L137" s="33"/>
    </row>
    <row r="138" spans="2:63" s="1" customFormat="1" ht="12" customHeight="1" x14ac:dyDescent="0.2">
      <c r="B138" s="33"/>
      <c r="C138" s="27" t="s">
        <v>22</v>
      </c>
      <c r="F138" s="25" t="str">
        <f>F16</f>
        <v xml:space="preserve"> </v>
      </c>
      <c r="I138" s="27" t="s">
        <v>24</v>
      </c>
      <c r="J138" s="53">
        <f>IF(J16="","",J16)</f>
        <v>45961</v>
      </c>
      <c r="L138" s="33"/>
    </row>
    <row r="139" spans="2:63" s="1" customFormat="1" ht="6.95" customHeight="1" x14ac:dyDescent="0.2">
      <c r="B139" s="33"/>
      <c r="L139" s="33"/>
    </row>
    <row r="140" spans="2:63" s="1" customFormat="1" ht="15.2" customHeight="1" x14ac:dyDescent="0.2">
      <c r="B140" s="33"/>
      <c r="C140" s="27" t="s">
        <v>29</v>
      </c>
      <c r="F140" s="25" t="str">
        <f>E19</f>
        <v>KRÁLOVÉHRADECKÝ KRAJ</v>
      </c>
      <c r="I140" s="27" t="s">
        <v>35</v>
      </c>
      <c r="J140" s="31" t="str">
        <f>E25</f>
        <v>KANIA a.s.</v>
      </c>
      <c r="L140" s="33"/>
    </row>
    <row r="141" spans="2:63" s="1" customFormat="1" ht="15.2" customHeight="1" x14ac:dyDescent="0.2">
      <c r="B141" s="33"/>
      <c r="C141" s="27" t="s">
        <v>33</v>
      </c>
      <c r="F141" s="25" t="str">
        <f>IF(E22="","",E22)</f>
        <v>Vyplň údaj</v>
      </c>
      <c r="I141" s="27" t="s">
        <v>38</v>
      </c>
      <c r="J141" s="31" t="str">
        <f>E28</f>
        <v xml:space="preserve"> </v>
      </c>
      <c r="L141" s="33"/>
    </row>
    <row r="142" spans="2:63" s="1" customFormat="1" ht="10.35" customHeight="1" x14ac:dyDescent="0.2">
      <c r="B142" s="33"/>
      <c r="L142" s="33"/>
    </row>
    <row r="143" spans="2:63" s="10" customFormat="1" ht="29.25" customHeight="1" x14ac:dyDescent="0.2">
      <c r="B143" s="117"/>
      <c r="C143" s="118" t="s">
        <v>295</v>
      </c>
      <c r="D143" s="119" t="s">
        <v>66</v>
      </c>
      <c r="E143" s="119" t="s">
        <v>62</v>
      </c>
      <c r="F143" s="119" t="s">
        <v>63</v>
      </c>
      <c r="G143" s="119" t="s">
        <v>296</v>
      </c>
      <c r="H143" s="119" t="s">
        <v>297</v>
      </c>
      <c r="I143" s="119" t="s">
        <v>298</v>
      </c>
      <c r="J143" s="119" t="s">
        <v>282</v>
      </c>
      <c r="K143" s="120" t="s">
        <v>299</v>
      </c>
      <c r="L143" s="117"/>
      <c r="M143" s="60" t="s">
        <v>1</v>
      </c>
      <c r="N143" s="61" t="s">
        <v>45</v>
      </c>
      <c r="O143" s="61" t="s">
        <v>300</v>
      </c>
      <c r="P143" s="61" t="s">
        <v>301</v>
      </c>
      <c r="Q143" s="61" t="s">
        <v>302</v>
      </c>
      <c r="R143" s="61" t="s">
        <v>303</v>
      </c>
      <c r="S143" s="61" t="s">
        <v>304</v>
      </c>
      <c r="T143" s="62" t="s">
        <v>305</v>
      </c>
    </row>
    <row r="144" spans="2:63" s="1" customFormat="1" ht="22.9" customHeight="1" x14ac:dyDescent="0.25">
      <c r="B144" s="33"/>
      <c r="C144" s="65" t="s">
        <v>306</v>
      </c>
      <c r="J144" s="121">
        <f>BK144</f>
        <v>0</v>
      </c>
      <c r="L144" s="33"/>
      <c r="M144" s="63"/>
      <c r="N144" s="54"/>
      <c r="O144" s="54"/>
      <c r="P144" s="122">
        <f>P145+P173+P179+P183+P186+P199+P220+P276+P289+P296+P355+P372+P411+P457+P467+P479+P494+P573+P593+P613</f>
        <v>0</v>
      </c>
      <c r="Q144" s="54"/>
      <c r="R144" s="122">
        <f>R145+R173+R179+R183+R186+R199+R220+R276+R289+R296+R355+R372+R411+R457+R467+R479+R494+R573+R593+R613</f>
        <v>0</v>
      </c>
      <c r="S144" s="54"/>
      <c r="T144" s="123">
        <f>T145+T173+T179+T183+T186+T199+T220+T276+T289+T296+T355+T372+T411+T457+T467+T479+T494+T573+T593+T613</f>
        <v>0</v>
      </c>
      <c r="AT144" s="17" t="s">
        <v>80</v>
      </c>
      <c r="AU144" s="17" t="s">
        <v>284</v>
      </c>
      <c r="BK144" s="124">
        <f>BK145+BK173+BK179+BK183+BK186+BK199+BK220+BK276+BK289+BK296+BK355+BK372+BK411+BK457+BK467+BK479+BK494+BK573+BK593+BK613</f>
        <v>0</v>
      </c>
    </row>
    <row r="145" spans="2:65" s="11" customFormat="1" ht="25.9" customHeight="1" x14ac:dyDescent="0.2">
      <c r="B145" s="125"/>
      <c r="D145" s="126" t="s">
        <v>80</v>
      </c>
      <c r="E145" s="127" t="s">
        <v>88</v>
      </c>
      <c r="F145" s="127" t="s">
        <v>310</v>
      </c>
      <c r="I145" s="128"/>
      <c r="J145" s="129">
        <f>BK145</f>
        <v>0</v>
      </c>
      <c r="L145" s="125"/>
      <c r="M145" s="130"/>
      <c r="P145" s="131">
        <f>SUM(P146:P172)</f>
        <v>0</v>
      </c>
      <c r="R145" s="131">
        <f>SUM(R146:R172)</f>
        <v>0</v>
      </c>
      <c r="T145" s="132">
        <f>SUM(T146:T172)</f>
        <v>0</v>
      </c>
      <c r="AR145" s="126" t="s">
        <v>88</v>
      </c>
      <c r="AT145" s="133" t="s">
        <v>80</v>
      </c>
      <c r="AU145" s="133" t="s">
        <v>81</v>
      </c>
      <c r="AY145" s="126" t="s">
        <v>309</v>
      </c>
      <c r="BK145" s="134">
        <f>SUM(BK146:BK172)</f>
        <v>0</v>
      </c>
    </row>
    <row r="146" spans="2:65" s="1" customFormat="1" ht="16.5" customHeight="1" x14ac:dyDescent="0.2">
      <c r="B146" s="137"/>
      <c r="C146" s="138" t="s">
        <v>88</v>
      </c>
      <c r="D146" s="138" t="s">
        <v>311</v>
      </c>
      <c r="E146" s="139" t="s">
        <v>4369</v>
      </c>
      <c r="F146" s="140" t="s">
        <v>4370</v>
      </c>
      <c r="G146" s="141" t="s">
        <v>419</v>
      </c>
      <c r="H146" s="142">
        <v>404.19</v>
      </c>
      <c r="I146" s="143"/>
      <c r="J146" s="144">
        <f>ROUND(I146*H146,2)</f>
        <v>0</v>
      </c>
      <c r="K146" s="140" t="s">
        <v>4371</v>
      </c>
      <c r="L146" s="33"/>
      <c r="M146" s="145" t="s">
        <v>1</v>
      </c>
      <c r="N146" s="146" t="s">
        <v>46</v>
      </c>
      <c r="P146" s="147">
        <f>O146*H146</f>
        <v>0</v>
      </c>
      <c r="Q146" s="147">
        <v>0</v>
      </c>
      <c r="R146" s="147">
        <f>Q146*H146</f>
        <v>0</v>
      </c>
      <c r="S146" s="147">
        <v>0</v>
      </c>
      <c r="T146" s="148">
        <f>S146*H146</f>
        <v>0</v>
      </c>
      <c r="AR146" s="149" t="s">
        <v>120</v>
      </c>
      <c r="AT146" s="149" t="s">
        <v>311</v>
      </c>
      <c r="AU146" s="149" t="s">
        <v>88</v>
      </c>
      <c r="AY146" s="17" t="s">
        <v>309</v>
      </c>
      <c r="BE146" s="150">
        <f>IF(N146="základní",J146,0)</f>
        <v>0</v>
      </c>
      <c r="BF146" s="150">
        <f>IF(N146="snížená",J146,0)</f>
        <v>0</v>
      </c>
      <c r="BG146" s="150">
        <f>IF(N146="zákl. přenesená",J146,0)</f>
        <v>0</v>
      </c>
      <c r="BH146" s="150">
        <f>IF(N146="sníž. přenesená",J146,0)</f>
        <v>0</v>
      </c>
      <c r="BI146" s="150">
        <f>IF(N146="nulová",J146,0)</f>
        <v>0</v>
      </c>
      <c r="BJ146" s="17" t="s">
        <v>88</v>
      </c>
      <c r="BK146" s="150">
        <f>ROUND(I146*H146,2)</f>
        <v>0</v>
      </c>
      <c r="BL146" s="17" t="s">
        <v>120</v>
      </c>
      <c r="BM146" s="149" t="s">
        <v>90</v>
      </c>
    </row>
    <row r="147" spans="2:65" s="1" customFormat="1" ht="48.75" x14ac:dyDescent="0.2">
      <c r="B147" s="33"/>
      <c r="D147" s="155" t="s">
        <v>318</v>
      </c>
      <c r="F147" s="156" t="s">
        <v>4372</v>
      </c>
      <c r="I147" s="153"/>
      <c r="L147" s="33"/>
      <c r="M147" s="154"/>
      <c r="T147" s="57"/>
      <c r="AT147" s="17" t="s">
        <v>318</v>
      </c>
      <c r="AU147" s="17" t="s">
        <v>88</v>
      </c>
    </row>
    <row r="148" spans="2:65" s="1" customFormat="1" ht="16.5" customHeight="1" x14ac:dyDescent="0.2">
      <c r="B148" s="137"/>
      <c r="C148" s="138" t="s">
        <v>90</v>
      </c>
      <c r="D148" s="138" t="s">
        <v>311</v>
      </c>
      <c r="E148" s="139" t="s">
        <v>4373</v>
      </c>
      <c r="F148" s="140" t="s">
        <v>4374</v>
      </c>
      <c r="G148" s="141" t="s">
        <v>419</v>
      </c>
      <c r="H148" s="142">
        <v>202.095</v>
      </c>
      <c r="I148" s="143"/>
      <c r="J148" s="144">
        <f>ROUND(I148*H148,2)</f>
        <v>0</v>
      </c>
      <c r="K148" s="140" t="s">
        <v>4371</v>
      </c>
      <c r="L148" s="33"/>
      <c r="M148" s="145" t="s">
        <v>1</v>
      </c>
      <c r="N148" s="146" t="s">
        <v>46</v>
      </c>
      <c r="P148" s="147">
        <f>O148*H148</f>
        <v>0</v>
      </c>
      <c r="Q148" s="147">
        <v>0</v>
      </c>
      <c r="R148" s="147">
        <f>Q148*H148</f>
        <v>0</v>
      </c>
      <c r="S148" s="147">
        <v>0</v>
      </c>
      <c r="T148" s="148">
        <f>S148*H148</f>
        <v>0</v>
      </c>
      <c r="AR148" s="149" t="s">
        <v>120</v>
      </c>
      <c r="AT148" s="149" t="s">
        <v>311</v>
      </c>
      <c r="AU148" s="149" t="s">
        <v>88</v>
      </c>
      <c r="AY148" s="17" t="s">
        <v>309</v>
      </c>
      <c r="BE148" s="150">
        <f>IF(N148="základní",J148,0)</f>
        <v>0</v>
      </c>
      <c r="BF148" s="150">
        <f>IF(N148="snížená",J148,0)</f>
        <v>0</v>
      </c>
      <c r="BG148" s="150">
        <f>IF(N148="zákl. přenesená",J148,0)</f>
        <v>0</v>
      </c>
      <c r="BH148" s="150">
        <f>IF(N148="sníž. přenesená",J148,0)</f>
        <v>0</v>
      </c>
      <c r="BI148" s="150">
        <f>IF(N148="nulová",J148,0)</f>
        <v>0</v>
      </c>
      <c r="BJ148" s="17" t="s">
        <v>88</v>
      </c>
      <c r="BK148" s="150">
        <f>ROUND(I148*H148,2)</f>
        <v>0</v>
      </c>
      <c r="BL148" s="17" t="s">
        <v>120</v>
      </c>
      <c r="BM148" s="149" t="s">
        <v>120</v>
      </c>
    </row>
    <row r="149" spans="2:65" s="1" customFormat="1" ht="39" x14ac:dyDescent="0.2">
      <c r="B149" s="33"/>
      <c r="D149" s="155" t="s">
        <v>318</v>
      </c>
      <c r="F149" s="156" t="s">
        <v>4375</v>
      </c>
      <c r="I149" s="153"/>
      <c r="L149" s="33"/>
      <c r="M149" s="154"/>
      <c r="T149" s="57"/>
      <c r="AT149" s="17" t="s">
        <v>318</v>
      </c>
      <c r="AU149" s="17" t="s">
        <v>88</v>
      </c>
    </row>
    <row r="150" spans="2:65" s="1" customFormat="1" ht="16.5" customHeight="1" x14ac:dyDescent="0.2">
      <c r="B150" s="137"/>
      <c r="C150" s="138" t="s">
        <v>101</v>
      </c>
      <c r="D150" s="138" t="s">
        <v>311</v>
      </c>
      <c r="E150" s="139" t="s">
        <v>4376</v>
      </c>
      <c r="F150" s="140" t="s">
        <v>4377</v>
      </c>
      <c r="G150" s="141" t="s">
        <v>360</v>
      </c>
      <c r="H150" s="142">
        <v>658.4</v>
      </c>
      <c r="I150" s="143"/>
      <c r="J150" s="144">
        <f>ROUND(I150*H150,2)</f>
        <v>0</v>
      </c>
      <c r="K150" s="140" t="s">
        <v>4371</v>
      </c>
      <c r="L150" s="33"/>
      <c r="M150" s="145" t="s">
        <v>1</v>
      </c>
      <c r="N150" s="146" t="s">
        <v>46</v>
      </c>
      <c r="P150" s="147">
        <f>O150*H150</f>
        <v>0</v>
      </c>
      <c r="Q150" s="147">
        <v>0</v>
      </c>
      <c r="R150" s="147">
        <f>Q150*H150</f>
        <v>0</v>
      </c>
      <c r="S150" s="147">
        <v>0</v>
      </c>
      <c r="T150" s="148">
        <f>S150*H150</f>
        <v>0</v>
      </c>
      <c r="AR150" s="149" t="s">
        <v>120</v>
      </c>
      <c r="AT150" s="149" t="s">
        <v>311</v>
      </c>
      <c r="AU150" s="149" t="s">
        <v>88</v>
      </c>
      <c r="AY150" s="17" t="s">
        <v>309</v>
      </c>
      <c r="BE150" s="150">
        <f>IF(N150="základní",J150,0)</f>
        <v>0</v>
      </c>
      <c r="BF150" s="150">
        <f>IF(N150="snížená",J150,0)</f>
        <v>0</v>
      </c>
      <c r="BG150" s="150">
        <f>IF(N150="zákl. přenesená",J150,0)</f>
        <v>0</v>
      </c>
      <c r="BH150" s="150">
        <f>IF(N150="sníž. přenesená",J150,0)</f>
        <v>0</v>
      </c>
      <c r="BI150" s="150">
        <f>IF(N150="nulová",J150,0)</f>
        <v>0</v>
      </c>
      <c r="BJ150" s="17" t="s">
        <v>88</v>
      </c>
      <c r="BK150" s="150">
        <f>ROUND(I150*H150,2)</f>
        <v>0</v>
      </c>
      <c r="BL150" s="17" t="s">
        <v>120</v>
      </c>
      <c r="BM150" s="149" t="s">
        <v>325</v>
      </c>
    </row>
    <row r="151" spans="2:65" s="1" customFormat="1" ht="19.5" x14ac:dyDescent="0.2">
      <c r="B151" s="33"/>
      <c r="D151" s="155" t="s">
        <v>318</v>
      </c>
      <c r="F151" s="156" t="s">
        <v>4378</v>
      </c>
      <c r="I151" s="153"/>
      <c r="L151" s="33"/>
      <c r="M151" s="154"/>
      <c r="T151" s="57"/>
      <c r="AT151" s="17" t="s">
        <v>318</v>
      </c>
      <c r="AU151" s="17" t="s">
        <v>88</v>
      </c>
    </row>
    <row r="152" spans="2:65" s="1" customFormat="1" ht="16.5" customHeight="1" x14ac:dyDescent="0.2">
      <c r="B152" s="137"/>
      <c r="C152" s="138" t="s">
        <v>120</v>
      </c>
      <c r="D152" s="138" t="s">
        <v>311</v>
      </c>
      <c r="E152" s="139" t="s">
        <v>4379</v>
      </c>
      <c r="F152" s="140" t="s">
        <v>4380</v>
      </c>
      <c r="G152" s="141" t="s">
        <v>360</v>
      </c>
      <c r="H152" s="142">
        <v>658.4</v>
      </c>
      <c r="I152" s="143"/>
      <c r="J152" s="144">
        <f>ROUND(I152*H152,2)</f>
        <v>0</v>
      </c>
      <c r="K152" s="140" t="s">
        <v>4371</v>
      </c>
      <c r="L152" s="33"/>
      <c r="M152" s="145" t="s">
        <v>1</v>
      </c>
      <c r="N152" s="146" t="s">
        <v>46</v>
      </c>
      <c r="P152" s="147">
        <f>O152*H152</f>
        <v>0</v>
      </c>
      <c r="Q152" s="147">
        <v>0</v>
      </c>
      <c r="R152" s="147">
        <f>Q152*H152</f>
        <v>0</v>
      </c>
      <c r="S152" s="147">
        <v>0</v>
      </c>
      <c r="T152" s="148">
        <f>S152*H152</f>
        <v>0</v>
      </c>
      <c r="AR152" s="149" t="s">
        <v>120</v>
      </c>
      <c r="AT152" s="149" t="s">
        <v>311</v>
      </c>
      <c r="AU152" s="149" t="s">
        <v>88</v>
      </c>
      <c r="AY152" s="17" t="s">
        <v>309</v>
      </c>
      <c r="BE152" s="150">
        <f>IF(N152="základní",J152,0)</f>
        <v>0</v>
      </c>
      <c r="BF152" s="150">
        <f>IF(N152="snížená",J152,0)</f>
        <v>0</v>
      </c>
      <c r="BG152" s="150">
        <f>IF(N152="zákl. přenesená",J152,0)</f>
        <v>0</v>
      </c>
      <c r="BH152" s="150">
        <f>IF(N152="sníž. přenesená",J152,0)</f>
        <v>0</v>
      </c>
      <c r="BI152" s="150">
        <f>IF(N152="nulová",J152,0)</f>
        <v>0</v>
      </c>
      <c r="BJ152" s="17" t="s">
        <v>88</v>
      </c>
      <c r="BK152" s="150">
        <f>ROUND(I152*H152,2)</f>
        <v>0</v>
      </c>
      <c r="BL152" s="17" t="s">
        <v>120</v>
      </c>
      <c r="BM152" s="149" t="s">
        <v>329</v>
      </c>
    </row>
    <row r="153" spans="2:65" s="1" customFormat="1" ht="19.5" x14ac:dyDescent="0.2">
      <c r="B153" s="33"/>
      <c r="D153" s="155" t="s">
        <v>318</v>
      </c>
      <c r="F153" s="156" t="s">
        <v>4381</v>
      </c>
      <c r="I153" s="153"/>
      <c r="L153" s="33"/>
      <c r="M153" s="154"/>
      <c r="T153" s="57"/>
      <c r="AT153" s="17" t="s">
        <v>318</v>
      </c>
      <c r="AU153" s="17" t="s">
        <v>88</v>
      </c>
    </row>
    <row r="154" spans="2:65" s="1" customFormat="1" ht="16.5" customHeight="1" x14ac:dyDescent="0.2">
      <c r="B154" s="137"/>
      <c r="C154" s="138" t="s">
        <v>331</v>
      </c>
      <c r="D154" s="138" t="s">
        <v>311</v>
      </c>
      <c r="E154" s="139" t="s">
        <v>4382</v>
      </c>
      <c r="F154" s="140" t="s">
        <v>4383</v>
      </c>
      <c r="G154" s="141" t="s">
        <v>419</v>
      </c>
      <c r="H154" s="142">
        <v>296.27999999999997</v>
      </c>
      <c r="I154" s="143"/>
      <c r="J154" s="144">
        <f>ROUND(I154*H154,2)</f>
        <v>0</v>
      </c>
      <c r="K154" s="140" t="s">
        <v>4371</v>
      </c>
      <c r="L154" s="33"/>
      <c r="M154" s="145" t="s">
        <v>1</v>
      </c>
      <c r="N154" s="146" t="s">
        <v>46</v>
      </c>
      <c r="P154" s="147">
        <f>O154*H154</f>
        <v>0</v>
      </c>
      <c r="Q154" s="147">
        <v>0</v>
      </c>
      <c r="R154" s="147">
        <f>Q154*H154</f>
        <v>0</v>
      </c>
      <c r="S154" s="147">
        <v>0</v>
      </c>
      <c r="T154" s="148">
        <f>S154*H154</f>
        <v>0</v>
      </c>
      <c r="AR154" s="149" t="s">
        <v>120</v>
      </c>
      <c r="AT154" s="149" t="s">
        <v>311</v>
      </c>
      <c r="AU154" s="149" t="s">
        <v>88</v>
      </c>
      <c r="AY154" s="17" t="s">
        <v>309</v>
      </c>
      <c r="BE154" s="150">
        <f>IF(N154="základní",J154,0)</f>
        <v>0</v>
      </c>
      <c r="BF154" s="150">
        <f>IF(N154="snížená",J154,0)</f>
        <v>0</v>
      </c>
      <c r="BG154" s="150">
        <f>IF(N154="zákl. přenesená",J154,0)</f>
        <v>0</v>
      </c>
      <c r="BH154" s="150">
        <f>IF(N154="sníž. přenesená",J154,0)</f>
        <v>0</v>
      </c>
      <c r="BI154" s="150">
        <f>IF(N154="nulová",J154,0)</f>
        <v>0</v>
      </c>
      <c r="BJ154" s="17" t="s">
        <v>88</v>
      </c>
      <c r="BK154" s="150">
        <f>ROUND(I154*H154,2)</f>
        <v>0</v>
      </c>
      <c r="BL154" s="17" t="s">
        <v>120</v>
      </c>
      <c r="BM154" s="149" t="s">
        <v>334</v>
      </c>
    </row>
    <row r="155" spans="2:65" s="1" customFormat="1" ht="29.25" x14ac:dyDescent="0.2">
      <c r="B155" s="33"/>
      <c r="D155" s="155" t="s">
        <v>318</v>
      </c>
      <c r="F155" s="156" t="s">
        <v>4384</v>
      </c>
      <c r="I155" s="153"/>
      <c r="L155" s="33"/>
      <c r="M155" s="154"/>
      <c r="T155" s="57"/>
      <c r="AT155" s="17" t="s">
        <v>318</v>
      </c>
      <c r="AU155" s="17" t="s">
        <v>88</v>
      </c>
    </row>
    <row r="156" spans="2:65" s="1" customFormat="1" ht="16.5" customHeight="1" x14ac:dyDescent="0.2">
      <c r="B156" s="137"/>
      <c r="C156" s="138" t="s">
        <v>325</v>
      </c>
      <c r="D156" s="138" t="s">
        <v>311</v>
      </c>
      <c r="E156" s="139" t="s">
        <v>4385</v>
      </c>
      <c r="F156" s="140" t="s">
        <v>4386</v>
      </c>
      <c r="G156" s="141" t="s">
        <v>419</v>
      </c>
      <c r="H156" s="142">
        <v>202.095</v>
      </c>
      <c r="I156" s="143"/>
      <c r="J156" s="144">
        <f>ROUND(I156*H156,2)</f>
        <v>0</v>
      </c>
      <c r="K156" s="140" t="s">
        <v>4371</v>
      </c>
      <c r="L156" s="33"/>
      <c r="M156" s="145" t="s">
        <v>1</v>
      </c>
      <c r="N156" s="146" t="s">
        <v>46</v>
      </c>
      <c r="P156" s="147">
        <f>O156*H156</f>
        <v>0</v>
      </c>
      <c r="Q156" s="147">
        <v>0</v>
      </c>
      <c r="R156" s="147">
        <f>Q156*H156</f>
        <v>0</v>
      </c>
      <c r="S156" s="147">
        <v>0</v>
      </c>
      <c r="T156" s="148">
        <f>S156*H156</f>
        <v>0</v>
      </c>
      <c r="AR156" s="149" t="s">
        <v>120</v>
      </c>
      <c r="AT156" s="149" t="s">
        <v>311</v>
      </c>
      <c r="AU156" s="149" t="s">
        <v>88</v>
      </c>
      <c r="AY156" s="17" t="s">
        <v>309</v>
      </c>
      <c r="BE156" s="150">
        <f>IF(N156="základní",J156,0)</f>
        <v>0</v>
      </c>
      <c r="BF156" s="150">
        <f>IF(N156="snížená",J156,0)</f>
        <v>0</v>
      </c>
      <c r="BG156" s="150">
        <f>IF(N156="zákl. přenesená",J156,0)</f>
        <v>0</v>
      </c>
      <c r="BH156" s="150">
        <f>IF(N156="sníž. přenesená",J156,0)</f>
        <v>0</v>
      </c>
      <c r="BI156" s="150">
        <f>IF(N156="nulová",J156,0)</f>
        <v>0</v>
      </c>
      <c r="BJ156" s="17" t="s">
        <v>88</v>
      </c>
      <c r="BK156" s="150">
        <f>ROUND(I156*H156,2)</f>
        <v>0</v>
      </c>
      <c r="BL156" s="17" t="s">
        <v>120</v>
      </c>
      <c r="BM156" s="149" t="s">
        <v>8</v>
      </c>
    </row>
    <row r="157" spans="2:65" s="1" customFormat="1" ht="29.25" x14ac:dyDescent="0.2">
      <c r="B157" s="33"/>
      <c r="D157" s="155" t="s">
        <v>318</v>
      </c>
      <c r="F157" s="156" t="s">
        <v>4387</v>
      </c>
      <c r="I157" s="153"/>
      <c r="L157" s="33"/>
      <c r="M157" s="154"/>
      <c r="T157" s="57"/>
      <c r="AT157" s="17" t="s">
        <v>318</v>
      </c>
      <c r="AU157" s="17" t="s">
        <v>88</v>
      </c>
    </row>
    <row r="158" spans="2:65" s="1" customFormat="1" ht="24.2" customHeight="1" x14ac:dyDescent="0.2">
      <c r="B158" s="137"/>
      <c r="C158" s="138" t="s">
        <v>339</v>
      </c>
      <c r="D158" s="138" t="s">
        <v>311</v>
      </c>
      <c r="E158" s="139" t="s">
        <v>4388</v>
      </c>
      <c r="F158" s="140" t="s">
        <v>4389</v>
      </c>
      <c r="G158" s="141" t="s">
        <v>419</v>
      </c>
      <c r="H158" s="142">
        <v>30.87</v>
      </c>
      <c r="I158" s="143"/>
      <c r="J158" s="144">
        <f>ROUND(I158*H158,2)</f>
        <v>0</v>
      </c>
      <c r="K158" s="140" t="s">
        <v>4371</v>
      </c>
      <c r="L158" s="33"/>
      <c r="M158" s="145" t="s">
        <v>1</v>
      </c>
      <c r="N158" s="146" t="s">
        <v>46</v>
      </c>
      <c r="P158" s="147">
        <f>O158*H158</f>
        <v>0</v>
      </c>
      <c r="Q158" s="147">
        <v>0</v>
      </c>
      <c r="R158" s="147">
        <f>Q158*H158</f>
        <v>0</v>
      </c>
      <c r="S158" s="147">
        <v>0</v>
      </c>
      <c r="T158" s="148">
        <f>S158*H158</f>
        <v>0</v>
      </c>
      <c r="AR158" s="149" t="s">
        <v>120</v>
      </c>
      <c r="AT158" s="149" t="s">
        <v>311</v>
      </c>
      <c r="AU158" s="149" t="s">
        <v>88</v>
      </c>
      <c r="AY158" s="17" t="s">
        <v>309</v>
      </c>
      <c r="BE158" s="150">
        <f>IF(N158="základní",J158,0)</f>
        <v>0</v>
      </c>
      <c r="BF158" s="150">
        <f>IF(N158="snížená",J158,0)</f>
        <v>0</v>
      </c>
      <c r="BG158" s="150">
        <f>IF(N158="zákl. přenesená",J158,0)</f>
        <v>0</v>
      </c>
      <c r="BH158" s="150">
        <f>IF(N158="sníž. přenesená",J158,0)</f>
        <v>0</v>
      </c>
      <c r="BI158" s="150">
        <f>IF(N158="nulová",J158,0)</f>
        <v>0</v>
      </c>
      <c r="BJ158" s="17" t="s">
        <v>88</v>
      </c>
      <c r="BK158" s="150">
        <f>ROUND(I158*H158,2)</f>
        <v>0</v>
      </c>
      <c r="BL158" s="17" t="s">
        <v>120</v>
      </c>
      <c r="BM158" s="149" t="s">
        <v>342</v>
      </c>
    </row>
    <row r="159" spans="2:65" s="1" customFormat="1" ht="29.25" x14ac:dyDescent="0.2">
      <c r="B159" s="33"/>
      <c r="D159" s="155" t="s">
        <v>318</v>
      </c>
      <c r="F159" s="156" t="s">
        <v>4390</v>
      </c>
      <c r="I159" s="153"/>
      <c r="L159" s="33"/>
      <c r="M159" s="154"/>
      <c r="T159" s="57"/>
      <c r="AT159" s="17" t="s">
        <v>318</v>
      </c>
      <c r="AU159" s="17" t="s">
        <v>88</v>
      </c>
    </row>
    <row r="160" spans="2:65" s="1" customFormat="1" ht="24.2" customHeight="1" x14ac:dyDescent="0.2">
      <c r="B160" s="137"/>
      <c r="C160" s="138" t="s">
        <v>329</v>
      </c>
      <c r="D160" s="138" t="s">
        <v>311</v>
      </c>
      <c r="E160" s="139" t="s">
        <v>4391</v>
      </c>
      <c r="F160" s="140" t="s">
        <v>4392</v>
      </c>
      <c r="G160" s="141" t="s">
        <v>419</v>
      </c>
      <c r="H160" s="142">
        <v>137.565</v>
      </c>
      <c r="I160" s="143"/>
      <c r="J160" s="144">
        <f>ROUND(I160*H160,2)</f>
        <v>0</v>
      </c>
      <c r="K160" s="140" t="s">
        <v>4371</v>
      </c>
      <c r="L160" s="33"/>
      <c r="M160" s="145" t="s">
        <v>1</v>
      </c>
      <c r="N160" s="146" t="s">
        <v>46</v>
      </c>
      <c r="P160" s="147">
        <f>O160*H160</f>
        <v>0</v>
      </c>
      <c r="Q160" s="147">
        <v>0</v>
      </c>
      <c r="R160" s="147">
        <f>Q160*H160</f>
        <v>0</v>
      </c>
      <c r="S160" s="147">
        <v>0</v>
      </c>
      <c r="T160" s="148">
        <f>S160*H160</f>
        <v>0</v>
      </c>
      <c r="AR160" s="149" t="s">
        <v>120</v>
      </c>
      <c r="AT160" s="149" t="s">
        <v>311</v>
      </c>
      <c r="AU160" s="149" t="s">
        <v>88</v>
      </c>
      <c r="AY160" s="17" t="s">
        <v>309</v>
      </c>
      <c r="BE160" s="150">
        <f>IF(N160="základní",J160,0)</f>
        <v>0</v>
      </c>
      <c r="BF160" s="150">
        <f>IF(N160="snížená",J160,0)</f>
        <v>0</v>
      </c>
      <c r="BG160" s="150">
        <f>IF(N160="zákl. přenesená",J160,0)</f>
        <v>0</v>
      </c>
      <c r="BH160" s="150">
        <f>IF(N160="sníž. přenesená",J160,0)</f>
        <v>0</v>
      </c>
      <c r="BI160" s="150">
        <f>IF(N160="nulová",J160,0)</f>
        <v>0</v>
      </c>
      <c r="BJ160" s="17" t="s">
        <v>88</v>
      </c>
      <c r="BK160" s="150">
        <f>ROUND(I160*H160,2)</f>
        <v>0</v>
      </c>
      <c r="BL160" s="17" t="s">
        <v>120</v>
      </c>
      <c r="BM160" s="149" t="s">
        <v>346</v>
      </c>
    </row>
    <row r="161" spans="2:65" s="1" customFormat="1" ht="39" x14ac:dyDescent="0.2">
      <c r="B161" s="33"/>
      <c r="D161" s="155" t="s">
        <v>318</v>
      </c>
      <c r="F161" s="156" t="s">
        <v>4393</v>
      </c>
      <c r="I161" s="153"/>
      <c r="L161" s="33"/>
      <c r="M161" s="154"/>
      <c r="T161" s="57"/>
      <c r="AT161" s="17" t="s">
        <v>318</v>
      </c>
      <c r="AU161" s="17" t="s">
        <v>88</v>
      </c>
    </row>
    <row r="162" spans="2:65" s="1" customFormat="1" ht="16.5" customHeight="1" x14ac:dyDescent="0.2">
      <c r="B162" s="137"/>
      <c r="C162" s="138" t="s">
        <v>348</v>
      </c>
      <c r="D162" s="138" t="s">
        <v>311</v>
      </c>
      <c r="E162" s="139" t="s">
        <v>4394</v>
      </c>
      <c r="F162" s="140" t="s">
        <v>4395</v>
      </c>
      <c r="G162" s="141" t="s">
        <v>419</v>
      </c>
      <c r="H162" s="142">
        <v>235.755</v>
      </c>
      <c r="I162" s="143"/>
      <c r="J162" s="144">
        <f>ROUND(I162*H162,2)</f>
        <v>0</v>
      </c>
      <c r="K162" s="140" t="s">
        <v>4371</v>
      </c>
      <c r="L162" s="33"/>
      <c r="M162" s="145" t="s">
        <v>1</v>
      </c>
      <c r="N162" s="146" t="s">
        <v>46</v>
      </c>
      <c r="P162" s="147">
        <f>O162*H162</f>
        <v>0</v>
      </c>
      <c r="Q162" s="147">
        <v>0</v>
      </c>
      <c r="R162" s="147">
        <f>Q162*H162</f>
        <v>0</v>
      </c>
      <c r="S162" s="147">
        <v>0</v>
      </c>
      <c r="T162" s="148">
        <f>S162*H162</f>
        <v>0</v>
      </c>
      <c r="AR162" s="149" t="s">
        <v>120</v>
      </c>
      <c r="AT162" s="149" t="s">
        <v>311</v>
      </c>
      <c r="AU162" s="149" t="s">
        <v>88</v>
      </c>
      <c r="AY162" s="17" t="s">
        <v>309</v>
      </c>
      <c r="BE162" s="150">
        <f>IF(N162="základní",J162,0)</f>
        <v>0</v>
      </c>
      <c r="BF162" s="150">
        <f>IF(N162="snížená",J162,0)</f>
        <v>0</v>
      </c>
      <c r="BG162" s="150">
        <f>IF(N162="zákl. přenesená",J162,0)</f>
        <v>0</v>
      </c>
      <c r="BH162" s="150">
        <f>IF(N162="sníž. přenesená",J162,0)</f>
        <v>0</v>
      </c>
      <c r="BI162" s="150">
        <f>IF(N162="nulová",J162,0)</f>
        <v>0</v>
      </c>
      <c r="BJ162" s="17" t="s">
        <v>88</v>
      </c>
      <c r="BK162" s="150">
        <f>ROUND(I162*H162,2)</f>
        <v>0</v>
      </c>
      <c r="BL162" s="17" t="s">
        <v>120</v>
      </c>
      <c r="BM162" s="149" t="s">
        <v>351</v>
      </c>
    </row>
    <row r="163" spans="2:65" s="1" customFormat="1" ht="39" x14ac:dyDescent="0.2">
      <c r="B163" s="33"/>
      <c r="D163" s="155" t="s">
        <v>318</v>
      </c>
      <c r="F163" s="156" t="s">
        <v>4396</v>
      </c>
      <c r="I163" s="153"/>
      <c r="L163" s="33"/>
      <c r="M163" s="154"/>
      <c r="T163" s="57"/>
      <c r="AT163" s="17" t="s">
        <v>318</v>
      </c>
      <c r="AU163" s="17" t="s">
        <v>88</v>
      </c>
    </row>
    <row r="164" spans="2:65" s="1" customFormat="1" ht="21.75" customHeight="1" x14ac:dyDescent="0.2">
      <c r="B164" s="137"/>
      <c r="C164" s="138" t="s">
        <v>334</v>
      </c>
      <c r="D164" s="138" t="s">
        <v>311</v>
      </c>
      <c r="E164" s="139" t="s">
        <v>4397</v>
      </c>
      <c r="F164" s="140" t="s">
        <v>4398</v>
      </c>
      <c r="G164" s="141" t="s">
        <v>419</v>
      </c>
      <c r="H164" s="142">
        <v>168.435</v>
      </c>
      <c r="I164" s="143"/>
      <c r="J164" s="144">
        <f>ROUND(I164*H164,2)</f>
        <v>0</v>
      </c>
      <c r="K164" s="140" t="s">
        <v>4371</v>
      </c>
      <c r="L164" s="33"/>
      <c r="M164" s="145" t="s">
        <v>1</v>
      </c>
      <c r="N164" s="146" t="s">
        <v>46</v>
      </c>
      <c r="P164" s="147">
        <f>O164*H164</f>
        <v>0</v>
      </c>
      <c r="Q164" s="147">
        <v>0</v>
      </c>
      <c r="R164" s="147">
        <f>Q164*H164</f>
        <v>0</v>
      </c>
      <c r="S164" s="147">
        <v>0</v>
      </c>
      <c r="T164" s="148">
        <f>S164*H164</f>
        <v>0</v>
      </c>
      <c r="AR164" s="149" t="s">
        <v>120</v>
      </c>
      <c r="AT164" s="149" t="s">
        <v>311</v>
      </c>
      <c r="AU164" s="149" t="s">
        <v>88</v>
      </c>
      <c r="AY164" s="17" t="s">
        <v>309</v>
      </c>
      <c r="BE164" s="150">
        <f>IF(N164="základní",J164,0)</f>
        <v>0</v>
      </c>
      <c r="BF164" s="150">
        <f>IF(N164="snížená",J164,0)</f>
        <v>0</v>
      </c>
      <c r="BG164" s="150">
        <f>IF(N164="zákl. přenesená",J164,0)</f>
        <v>0</v>
      </c>
      <c r="BH164" s="150">
        <f>IF(N164="sníž. přenesená",J164,0)</f>
        <v>0</v>
      </c>
      <c r="BI164" s="150">
        <f>IF(N164="nulová",J164,0)</f>
        <v>0</v>
      </c>
      <c r="BJ164" s="17" t="s">
        <v>88</v>
      </c>
      <c r="BK164" s="150">
        <f>ROUND(I164*H164,2)</f>
        <v>0</v>
      </c>
      <c r="BL164" s="17" t="s">
        <v>120</v>
      </c>
      <c r="BM164" s="149" t="s">
        <v>355</v>
      </c>
    </row>
    <row r="165" spans="2:65" s="1" customFormat="1" ht="29.25" x14ac:dyDescent="0.2">
      <c r="B165" s="33"/>
      <c r="D165" s="155" t="s">
        <v>318</v>
      </c>
      <c r="F165" s="156" t="s">
        <v>4399</v>
      </c>
      <c r="I165" s="153"/>
      <c r="L165" s="33"/>
      <c r="M165" s="154"/>
      <c r="T165" s="57"/>
      <c r="AT165" s="17" t="s">
        <v>318</v>
      </c>
      <c r="AU165" s="17" t="s">
        <v>88</v>
      </c>
    </row>
    <row r="166" spans="2:65" s="1" customFormat="1" ht="16.5" customHeight="1" x14ac:dyDescent="0.2">
      <c r="B166" s="137"/>
      <c r="C166" s="138" t="s">
        <v>357</v>
      </c>
      <c r="D166" s="138" t="s">
        <v>311</v>
      </c>
      <c r="E166" s="139" t="s">
        <v>4400</v>
      </c>
      <c r="F166" s="140" t="s">
        <v>4401</v>
      </c>
      <c r="G166" s="141" t="s">
        <v>419</v>
      </c>
      <c r="H166" s="142">
        <v>168.435</v>
      </c>
      <c r="I166" s="143"/>
      <c r="J166" s="144">
        <f>ROUND(I166*H166,2)</f>
        <v>0</v>
      </c>
      <c r="K166" s="140" t="s">
        <v>4371</v>
      </c>
      <c r="L166" s="33"/>
      <c r="M166" s="145" t="s">
        <v>1</v>
      </c>
      <c r="N166" s="146" t="s">
        <v>46</v>
      </c>
      <c r="P166" s="147">
        <f>O166*H166</f>
        <v>0</v>
      </c>
      <c r="Q166" s="147">
        <v>0</v>
      </c>
      <c r="R166" s="147">
        <f>Q166*H166</f>
        <v>0</v>
      </c>
      <c r="S166" s="147">
        <v>0</v>
      </c>
      <c r="T166" s="148">
        <f>S166*H166</f>
        <v>0</v>
      </c>
      <c r="AR166" s="149" t="s">
        <v>120</v>
      </c>
      <c r="AT166" s="149" t="s">
        <v>311</v>
      </c>
      <c r="AU166" s="149" t="s">
        <v>88</v>
      </c>
      <c r="AY166" s="17" t="s">
        <v>309</v>
      </c>
      <c r="BE166" s="150">
        <f>IF(N166="základní",J166,0)</f>
        <v>0</v>
      </c>
      <c r="BF166" s="150">
        <f>IF(N166="snížená",J166,0)</f>
        <v>0</v>
      </c>
      <c r="BG166" s="150">
        <f>IF(N166="zákl. přenesená",J166,0)</f>
        <v>0</v>
      </c>
      <c r="BH166" s="150">
        <f>IF(N166="sníž. přenesená",J166,0)</f>
        <v>0</v>
      </c>
      <c r="BI166" s="150">
        <f>IF(N166="nulová",J166,0)</f>
        <v>0</v>
      </c>
      <c r="BJ166" s="17" t="s">
        <v>88</v>
      </c>
      <c r="BK166" s="150">
        <f>ROUND(I166*H166,2)</f>
        <v>0</v>
      </c>
      <c r="BL166" s="17" t="s">
        <v>120</v>
      </c>
      <c r="BM166" s="149" t="s">
        <v>361</v>
      </c>
    </row>
    <row r="167" spans="2:65" s="1" customFormat="1" ht="19.5" x14ac:dyDescent="0.2">
      <c r="B167" s="33"/>
      <c r="D167" s="155" t="s">
        <v>318</v>
      </c>
      <c r="F167" s="156" t="s">
        <v>4402</v>
      </c>
      <c r="I167" s="153"/>
      <c r="L167" s="33"/>
      <c r="M167" s="154"/>
      <c r="T167" s="57"/>
      <c r="AT167" s="17" t="s">
        <v>318</v>
      </c>
      <c r="AU167" s="17" t="s">
        <v>88</v>
      </c>
    </row>
    <row r="168" spans="2:65" s="1" customFormat="1" ht="24.2" customHeight="1" x14ac:dyDescent="0.2">
      <c r="B168" s="137"/>
      <c r="C168" s="138" t="s">
        <v>8</v>
      </c>
      <c r="D168" s="138" t="s">
        <v>311</v>
      </c>
      <c r="E168" s="139" t="s">
        <v>4403</v>
      </c>
      <c r="F168" s="140" t="s">
        <v>4404</v>
      </c>
      <c r="G168" s="141" t="s">
        <v>419</v>
      </c>
      <c r="H168" s="142">
        <v>842.17499999999995</v>
      </c>
      <c r="I168" s="143"/>
      <c r="J168" s="144">
        <f>ROUND(I168*H168,2)</f>
        <v>0</v>
      </c>
      <c r="K168" s="140" t="s">
        <v>4371</v>
      </c>
      <c r="L168" s="33"/>
      <c r="M168" s="145" t="s">
        <v>1</v>
      </c>
      <c r="N168" s="146" t="s">
        <v>46</v>
      </c>
      <c r="P168" s="147">
        <f>O168*H168</f>
        <v>0</v>
      </c>
      <c r="Q168" s="147">
        <v>0</v>
      </c>
      <c r="R168" s="147">
        <f>Q168*H168</f>
        <v>0</v>
      </c>
      <c r="S168" s="147">
        <v>0</v>
      </c>
      <c r="T168" s="148">
        <f>S168*H168</f>
        <v>0</v>
      </c>
      <c r="AR168" s="149" t="s">
        <v>120</v>
      </c>
      <c r="AT168" s="149" t="s">
        <v>311</v>
      </c>
      <c r="AU168" s="149" t="s">
        <v>88</v>
      </c>
      <c r="AY168" s="17" t="s">
        <v>309</v>
      </c>
      <c r="BE168" s="150">
        <f>IF(N168="základní",J168,0)</f>
        <v>0</v>
      </c>
      <c r="BF168" s="150">
        <f>IF(N168="snížená",J168,0)</f>
        <v>0</v>
      </c>
      <c r="BG168" s="150">
        <f>IF(N168="zákl. přenesená",J168,0)</f>
        <v>0</v>
      </c>
      <c r="BH168" s="150">
        <f>IF(N168="sníž. přenesená",J168,0)</f>
        <v>0</v>
      </c>
      <c r="BI168" s="150">
        <f>IF(N168="nulová",J168,0)</f>
        <v>0</v>
      </c>
      <c r="BJ168" s="17" t="s">
        <v>88</v>
      </c>
      <c r="BK168" s="150">
        <f>ROUND(I168*H168,2)</f>
        <v>0</v>
      </c>
      <c r="BL168" s="17" t="s">
        <v>120</v>
      </c>
      <c r="BM168" s="149" t="s">
        <v>367</v>
      </c>
    </row>
    <row r="169" spans="2:65" s="1" customFormat="1" ht="29.25" x14ac:dyDescent="0.2">
      <c r="B169" s="33"/>
      <c r="D169" s="155" t="s">
        <v>318</v>
      </c>
      <c r="F169" s="156" t="s">
        <v>4405</v>
      </c>
      <c r="I169" s="153"/>
      <c r="L169" s="33"/>
      <c r="M169" s="154"/>
      <c r="T169" s="57"/>
      <c r="AT169" s="17" t="s">
        <v>318</v>
      </c>
      <c r="AU169" s="17" t="s">
        <v>88</v>
      </c>
    </row>
    <row r="170" spans="2:65" s="1" customFormat="1" ht="21.75" customHeight="1" x14ac:dyDescent="0.2">
      <c r="B170" s="137"/>
      <c r="C170" s="138" t="s">
        <v>368</v>
      </c>
      <c r="D170" s="138" t="s">
        <v>311</v>
      </c>
      <c r="E170" s="139" t="s">
        <v>4406</v>
      </c>
      <c r="F170" s="140" t="s">
        <v>4407</v>
      </c>
      <c r="G170" s="141" t="s">
        <v>419</v>
      </c>
      <c r="H170" s="142">
        <v>168.435</v>
      </c>
      <c r="I170" s="143"/>
      <c r="J170" s="144">
        <f>ROUND(I170*H170,2)</f>
        <v>0</v>
      </c>
      <c r="K170" s="140" t="s">
        <v>4371</v>
      </c>
      <c r="L170" s="33"/>
      <c r="M170" s="145" t="s">
        <v>1</v>
      </c>
      <c r="N170" s="146" t="s">
        <v>46</v>
      </c>
      <c r="P170" s="147">
        <f>O170*H170</f>
        <v>0</v>
      </c>
      <c r="Q170" s="147">
        <v>0</v>
      </c>
      <c r="R170" s="147">
        <f>Q170*H170</f>
        <v>0</v>
      </c>
      <c r="S170" s="147">
        <v>0</v>
      </c>
      <c r="T170" s="148">
        <f>S170*H170</f>
        <v>0</v>
      </c>
      <c r="AR170" s="149" t="s">
        <v>120</v>
      </c>
      <c r="AT170" s="149" t="s">
        <v>311</v>
      </c>
      <c r="AU170" s="149" t="s">
        <v>88</v>
      </c>
      <c r="AY170" s="17" t="s">
        <v>309</v>
      </c>
      <c r="BE170" s="150">
        <f>IF(N170="základní",J170,0)</f>
        <v>0</v>
      </c>
      <c r="BF170" s="150">
        <f>IF(N170="snížená",J170,0)</f>
        <v>0</v>
      </c>
      <c r="BG170" s="150">
        <f>IF(N170="zákl. přenesená",J170,0)</f>
        <v>0</v>
      </c>
      <c r="BH170" s="150">
        <f>IF(N170="sníž. přenesená",J170,0)</f>
        <v>0</v>
      </c>
      <c r="BI170" s="150">
        <f>IF(N170="nulová",J170,0)</f>
        <v>0</v>
      </c>
      <c r="BJ170" s="17" t="s">
        <v>88</v>
      </c>
      <c r="BK170" s="150">
        <f>ROUND(I170*H170,2)</f>
        <v>0</v>
      </c>
      <c r="BL170" s="17" t="s">
        <v>120</v>
      </c>
      <c r="BM170" s="149" t="s">
        <v>371</v>
      </c>
    </row>
    <row r="171" spans="2:65" s="1" customFormat="1" ht="16.5" customHeight="1" x14ac:dyDescent="0.2">
      <c r="B171" s="137"/>
      <c r="C171" s="138" t="s">
        <v>342</v>
      </c>
      <c r="D171" s="138" t="s">
        <v>311</v>
      </c>
      <c r="E171" s="139" t="s">
        <v>4408</v>
      </c>
      <c r="F171" s="140" t="s">
        <v>4409</v>
      </c>
      <c r="G171" s="141" t="s">
        <v>419</v>
      </c>
      <c r="H171" s="142">
        <v>168.435</v>
      </c>
      <c r="I171" s="143"/>
      <c r="J171" s="144">
        <f>ROUND(I171*H171,2)</f>
        <v>0</v>
      </c>
      <c r="K171" s="140" t="s">
        <v>4371</v>
      </c>
      <c r="L171" s="33"/>
      <c r="M171" s="145" t="s">
        <v>1</v>
      </c>
      <c r="N171" s="146" t="s">
        <v>46</v>
      </c>
      <c r="P171" s="147">
        <f>O171*H171</f>
        <v>0</v>
      </c>
      <c r="Q171" s="147">
        <v>0</v>
      </c>
      <c r="R171" s="147">
        <f>Q171*H171</f>
        <v>0</v>
      </c>
      <c r="S171" s="147">
        <v>0</v>
      </c>
      <c r="T171" s="148">
        <f>S171*H171</f>
        <v>0</v>
      </c>
      <c r="AR171" s="149" t="s">
        <v>120</v>
      </c>
      <c r="AT171" s="149" t="s">
        <v>311</v>
      </c>
      <c r="AU171" s="149" t="s">
        <v>88</v>
      </c>
      <c r="AY171" s="17" t="s">
        <v>309</v>
      </c>
      <c r="BE171" s="150">
        <f>IF(N171="základní",J171,0)</f>
        <v>0</v>
      </c>
      <c r="BF171" s="150">
        <f>IF(N171="snížená",J171,0)</f>
        <v>0</v>
      </c>
      <c r="BG171" s="150">
        <f>IF(N171="zákl. přenesená",J171,0)</f>
        <v>0</v>
      </c>
      <c r="BH171" s="150">
        <f>IF(N171="sníž. přenesená",J171,0)</f>
        <v>0</v>
      </c>
      <c r="BI171" s="150">
        <f>IF(N171="nulová",J171,0)</f>
        <v>0</v>
      </c>
      <c r="BJ171" s="17" t="s">
        <v>88</v>
      </c>
      <c r="BK171" s="150">
        <f>ROUND(I171*H171,2)</f>
        <v>0</v>
      </c>
      <c r="BL171" s="17" t="s">
        <v>120</v>
      </c>
      <c r="BM171" s="149" t="s">
        <v>376</v>
      </c>
    </row>
    <row r="172" spans="2:65" s="1" customFormat="1" ht="19.5" x14ac:dyDescent="0.2">
      <c r="B172" s="33"/>
      <c r="D172" s="155" t="s">
        <v>318</v>
      </c>
      <c r="F172" s="156" t="s">
        <v>4410</v>
      </c>
      <c r="I172" s="153"/>
      <c r="L172" s="33"/>
      <c r="M172" s="154"/>
      <c r="T172" s="57"/>
      <c r="AT172" s="17" t="s">
        <v>318</v>
      </c>
      <c r="AU172" s="17" t="s">
        <v>88</v>
      </c>
    </row>
    <row r="173" spans="2:65" s="11" customFormat="1" ht="25.9" customHeight="1" x14ac:dyDescent="0.2">
      <c r="B173" s="125"/>
      <c r="D173" s="126" t="s">
        <v>80</v>
      </c>
      <c r="E173" s="127" t="s">
        <v>101</v>
      </c>
      <c r="F173" s="127" t="s">
        <v>862</v>
      </c>
      <c r="I173" s="128"/>
      <c r="J173" s="129">
        <f>BK173</f>
        <v>0</v>
      </c>
      <c r="L173" s="125"/>
      <c r="M173" s="130"/>
      <c r="P173" s="131">
        <f>SUM(P174:P178)</f>
        <v>0</v>
      </c>
      <c r="R173" s="131">
        <f>SUM(R174:R178)</f>
        <v>0</v>
      </c>
      <c r="T173" s="132">
        <f>SUM(T174:T178)</f>
        <v>0</v>
      </c>
      <c r="AR173" s="126" t="s">
        <v>88</v>
      </c>
      <c r="AT173" s="133" t="s">
        <v>80</v>
      </c>
      <c r="AU173" s="133" t="s">
        <v>81</v>
      </c>
      <c r="AY173" s="126" t="s">
        <v>309</v>
      </c>
      <c r="BK173" s="134">
        <f>SUM(BK174:BK178)</f>
        <v>0</v>
      </c>
    </row>
    <row r="174" spans="2:65" s="1" customFormat="1" ht="16.5" customHeight="1" x14ac:dyDescent="0.2">
      <c r="B174" s="137"/>
      <c r="C174" s="138" t="s">
        <v>378</v>
      </c>
      <c r="D174" s="138" t="s">
        <v>311</v>
      </c>
      <c r="E174" s="139" t="s">
        <v>4411</v>
      </c>
      <c r="F174" s="140" t="s">
        <v>4412</v>
      </c>
      <c r="G174" s="141" t="s">
        <v>314</v>
      </c>
      <c r="H174" s="142">
        <v>104</v>
      </c>
      <c r="I174" s="143"/>
      <c r="J174" s="144">
        <f>ROUND(I174*H174,2)</f>
        <v>0</v>
      </c>
      <c r="K174" s="140" t="s">
        <v>4371</v>
      </c>
      <c r="L174" s="33"/>
      <c r="M174" s="145" t="s">
        <v>1</v>
      </c>
      <c r="N174" s="146" t="s">
        <v>46</v>
      </c>
      <c r="P174" s="147">
        <f>O174*H174</f>
        <v>0</v>
      </c>
      <c r="Q174" s="147">
        <v>0</v>
      </c>
      <c r="R174" s="147">
        <f>Q174*H174</f>
        <v>0</v>
      </c>
      <c r="S174" s="147">
        <v>0</v>
      </c>
      <c r="T174" s="148">
        <f>S174*H174</f>
        <v>0</v>
      </c>
      <c r="AR174" s="149" t="s">
        <v>120</v>
      </c>
      <c r="AT174" s="149" t="s">
        <v>311</v>
      </c>
      <c r="AU174" s="149" t="s">
        <v>88</v>
      </c>
      <c r="AY174" s="17" t="s">
        <v>309</v>
      </c>
      <c r="BE174" s="150">
        <f>IF(N174="základní",J174,0)</f>
        <v>0</v>
      </c>
      <c r="BF174" s="150">
        <f>IF(N174="snížená",J174,0)</f>
        <v>0</v>
      </c>
      <c r="BG174" s="150">
        <f>IF(N174="zákl. přenesená",J174,0)</f>
        <v>0</v>
      </c>
      <c r="BH174" s="150">
        <f>IF(N174="sníž. přenesená",J174,0)</f>
        <v>0</v>
      </c>
      <c r="BI174" s="150">
        <f>IF(N174="nulová",J174,0)</f>
        <v>0</v>
      </c>
      <c r="BJ174" s="17" t="s">
        <v>88</v>
      </c>
      <c r="BK174" s="150">
        <f>ROUND(I174*H174,2)</f>
        <v>0</v>
      </c>
      <c r="BL174" s="17" t="s">
        <v>120</v>
      </c>
      <c r="BM174" s="149" t="s">
        <v>381</v>
      </c>
    </row>
    <row r="175" spans="2:65" s="1" customFormat="1" ht="19.5" x14ac:dyDescent="0.2">
      <c r="B175" s="33"/>
      <c r="D175" s="155" t="s">
        <v>318</v>
      </c>
      <c r="F175" s="156" t="s">
        <v>4413</v>
      </c>
      <c r="I175" s="153"/>
      <c r="L175" s="33"/>
      <c r="M175" s="154"/>
      <c r="T175" s="57"/>
      <c r="AT175" s="17" t="s">
        <v>318</v>
      </c>
      <c r="AU175" s="17" t="s">
        <v>88</v>
      </c>
    </row>
    <row r="176" spans="2:65" s="1" customFormat="1" ht="16.5" customHeight="1" x14ac:dyDescent="0.2">
      <c r="B176" s="137"/>
      <c r="C176" s="138" t="s">
        <v>346</v>
      </c>
      <c r="D176" s="138" t="s">
        <v>311</v>
      </c>
      <c r="E176" s="139" t="s">
        <v>4414</v>
      </c>
      <c r="F176" s="140" t="s">
        <v>4415</v>
      </c>
      <c r="G176" s="141" t="s">
        <v>314</v>
      </c>
      <c r="H176" s="142">
        <v>97</v>
      </c>
      <c r="I176" s="143"/>
      <c r="J176" s="144">
        <f>ROUND(I176*H176,2)</f>
        <v>0</v>
      </c>
      <c r="K176" s="140" t="s">
        <v>4371</v>
      </c>
      <c r="L176" s="33"/>
      <c r="M176" s="145" t="s">
        <v>1</v>
      </c>
      <c r="N176" s="146" t="s">
        <v>46</v>
      </c>
      <c r="P176" s="147">
        <f>O176*H176</f>
        <v>0</v>
      </c>
      <c r="Q176" s="147">
        <v>0</v>
      </c>
      <c r="R176" s="147">
        <f>Q176*H176</f>
        <v>0</v>
      </c>
      <c r="S176" s="147">
        <v>0</v>
      </c>
      <c r="T176" s="148">
        <f>S176*H176</f>
        <v>0</v>
      </c>
      <c r="AR176" s="149" t="s">
        <v>120</v>
      </c>
      <c r="AT176" s="149" t="s">
        <v>311</v>
      </c>
      <c r="AU176" s="149" t="s">
        <v>88</v>
      </c>
      <c r="AY176" s="17" t="s">
        <v>309</v>
      </c>
      <c r="BE176" s="150">
        <f>IF(N176="základní",J176,0)</f>
        <v>0</v>
      </c>
      <c r="BF176" s="150">
        <f>IF(N176="snížená",J176,0)</f>
        <v>0</v>
      </c>
      <c r="BG176" s="150">
        <f>IF(N176="zákl. přenesená",J176,0)</f>
        <v>0</v>
      </c>
      <c r="BH176" s="150">
        <f>IF(N176="sníž. přenesená",J176,0)</f>
        <v>0</v>
      </c>
      <c r="BI176" s="150">
        <f>IF(N176="nulová",J176,0)</f>
        <v>0</v>
      </c>
      <c r="BJ176" s="17" t="s">
        <v>88</v>
      </c>
      <c r="BK176" s="150">
        <f>ROUND(I176*H176,2)</f>
        <v>0</v>
      </c>
      <c r="BL176" s="17" t="s">
        <v>120</v>
      </c>
      <c r="BM176" s="149" t="s">
        <v>385</v>
      </c>
    </row>
    <row r="177" spans="2:65" s="1" customFormat="1" ht="16.5" customHeight="1" x14ac:dyDescent="0.2">
      <c r="B177" s="137"/>
      <c r="C177" s="138" t="s">
        <v>388</v>
      </c>
      <c r="D177" s="138" t="s">
        <v>311</v>
      </c>
      <c r="E177" s="139" t="s">
        <v>4416</v>
      </c>
      <c r="F177" s="140" t="s">
        <v>4417</v>
      </c>
      <c r="G177" s="141" t="s">
        <v>314</v>
      </c>
      <c r="H177" s="142">
        <v>104</v>
      </c>
      <c r="I177" s="143"/>
      <c r="J177" s="144">
        <f>ROUND(I177*H177,2)</f>
        <v>0</v>
      </c>
      <c r="K177" s="140" t="s">
        <v>4418</v>
      </c>
      <c r="L177" s="33"/>
      <c r="M177" s="145" t="s">
        <v>1</v>
      </c>
      <c r="N177" s="146" t="s">
        <v>46</v>
      </c>
      <c r="P177" s="147">
        <f>O177*H177</f>
        <v>0</v>
      </c>
      <c r="Q177" s="147">
        <v>0</v>
      </c>
      <c r="R177" s="147">
        <f>Q177*H177</f>
        <v>0</v>
      </c>
      <c r="S177" s="147">
        <v>0</v>
      </c>
      <c r="T177" s="148">
        <f>S177*H177</f>
        <v>0</v>
      </c>
      <c r="AR177" s="149" t="s">
        <v>120</v>
      </c>
      <c r="AT177" s="149" t="s">
        <v>311</v>
      </c>
      <c r="AU177" s="149" t="s">
        <v>88</v>
      </c>
      <c r="AY177" s="17" t="s">
        <v>309</v>
      </c>
      <c r="BE177" s="150">
        <f>IF(N177="základní",J177,0)</f>
        <v>0</v>
      </c>
      <c r="BF177" s="150">
        <f>IF(N177="snížená",J177,0)</f>
        <v>0</v>
      </c>
      <c r="BG177" s="150">
        <f>IF(N177="zákl. přenesená",J177,0)</f>
        <v>0</v>
      </c>
      <c r="BH177" s="150">
        <f>IF(N177="sníž. přenesená",J177,0)</f>
        <v>0</v>
      </c>
      <c r="BI177" s="150">
        <f>IF(N177="nulová",J177,0)</f>
        <v>0</v>
      </c>
      <c r="BJ177" s="17" t="s">
        <v>88</v>
      </c>
      <c r="BK177" s="150">
        <f>ROUND(I177*H177,2)</f>
        <v>0</v>
      </c>
      <c r="BL177" s="17" t="s">
        <v>120</v>
      </c>
      <c r="BM177" s="149" t="s">
        <v>392</v>
      </c>
    </row>
    <row r="178" spans="2:65" s="1" customFormat="1" ht="16.5" customHeight="1" x14ac:dyDescent="0.2">
      <c r="B178" s="137"/>
      <c r="C178" s="138" t="s">
        <v>351</v>
      </c>
      <c r="D178" s="138" t="s">
        <v>311</v>
      </c>
      <c r="E178" s="139" t="s">
        <v>4419</v>
      </c>
      <c r="F178" s="140" t="s">
        <v>4420</v>
      </c>
      <c r="G178" s="141" t="s">
        <v>314</v>
      </c>
      <c r="H178" s="142">
        <v>97</v>
      </c>
      <c r="I178" s="143"/>
      <c r="J178" s="144">
        <f>ROUND(I178*H178,2)</f>
        <v>0</v>
      </c>
      <c r="K178" s="140" t="s">
        <v>4418</v>
      </c>
      <c r="L178" s="33"/>
      <c r="M178" s="145" t="s">
        <v>1</v>
      </c>
      <c r="N178" s="146" t="s">
        <v>46</v>
      </c>
      <c r="P178" s="147">
        <f>O178*H178</f>
        <v>0</v>
      </c>
      <c r="Q178" s="147">
        <v>0</v>
      </c>
      <c r="R178" s="147">
        <f>Q178*H178</f>
        <v>0</v>
      </c>
      <c r="S178" s="147">
        <v>0</v>
      </c>
      <c r="T178" s="148">
        <f>S178*H178</f>
        <v>0</v>
      </c>
      <c r="AR178" s="149" t="s">
        <v>120</v>
      </c>
      <c r="AT178" s="149" t="s">
        <v>311</v>
      </c>
      <c r="AU178" s="149" t="s">
        <v>88</v>
      </c>
      <c r="AY178" s="17" t="s">
        <v>309</v>
      </c>
      <c r="BE178" s="150">
        <f>IF(N178="základní",J178,0)</f>
        <v>0</v>
      </c>
      <c r="BF178" s="150">
        <f>IF(N178="snížená",J178,0)</f>
        <v>0</v>
      </c>
      <c r="BG178" s="150">
        <f>IF(N178="zákl. přenesená",J178,0)</f>
        <v>0</v>
      </c>
      <c r="BH178" s="150">
        <f>IF(N178="sníž. přenesená",J178,0)</f>
        <v>0</v>
      </c>
      <c r="BI178" s="150">
        <f>IF(N178="nulová",J178,0)</f>
        <v>0</v>
      </c>
      <c r="BJ178" s="17" t="s">
        <v>88</v>
      </c>
      <c r="BK178" s="150">
        <f>ROUND(I178*H178,2)</f>
        <v>0</v>
      </c>
      <c r="BL178" s="17" t="s">
        <v>120</v>
      </c>
      <c r="BM178" s="149" t="s">
        <v>398</v>
      </c>
    </row>
    <row r="179" spans="2:65" s="11" customFormat="1" ht="25.9" customHeight="1" x14ac:dyDescent="0.2">
      <c r="B179" s="125"/>
      <c r="D179" s="126" t="s">
        <v>80</v>
      </c>
      <c r="E179" s="127" t="s">
        <v>348</v>
      </c>
      <c r="F179" s="127" t="s">
        <v>4421</v>
      </c>
      <c r="I179" s="128"/>
      <c r="J179" s="129">
        <f>BK179</f>
        <v>0</v>
      </c>
      <c r="L179" s="125"/>
      <c r="M179" s="130"/>
      <c r="P179" s="131">
        <f>SUM(P180:P182)</f>
        <v>0</v>
      </c>
      <c r="R179" s="131">
        <f>SUM(R180:R182)</f>
        <v>0</v>
      </c>
      <c r="T179" s="132">
        <f>SUM(T180:T182)</f>
        <v>0</v>
      </c>
      <c r="AR179" s="126" t="s">
        <v>88</v>
      </c>
      <c r="AT179" s="133" t="s">
        <v>80</v>
      </c>
      <c r="AU179" s="133" t="s">
        <v>81</v>
      </c>
      <c r="AY179" s="126" t="s">
        <v>309</v>
      </c>
      <c r="BK179" s="134">
        <f>SUM(BK180:BK182)</f>
        <v>0</v>
      </c>
    </row>
    <row r="180" spans="2:65" s="1" customFormat="1" ht="16.5" customHeight="1" x14ac:dyDescent="0.2">
      <c r="B180" s="137"/>
      <c r="C180" s="138" t="s">
        <v>399</v>
      </c>
      <c r="D180" s="138" t="s">
        <v>311</v>
      </c>
      <c r="E180" s="139" t="s">
        <v>4422</v>
      </c>
      <c r="F180" s="140" t="s">
        <v>4423</v>
      </c>
      <c r="G180" s="141" t="s">
        <v>4424</v>
      </c>
      <c r="H180" s="142">
        <v>60</v>
      </c>
      <c r="I180" s="143"/>
      <c r="J180" s="144">
        <f>ROUND(I180*H180,2)</f>
        <v>0</v>
      </c>
      <c r="K180" s="140" t="s">
        <v>4371</v>
      </c>
      <c r="L180" s="33"/>
      <c r="M180" s="145" t="s">
        <v>1</v>
      </c>
      <c r="N180" s="146" t="s">
        <v>46</v>
      </c>
      <c r="P180" s="147">
        <f>O180*H180</f>
        <v>0</v>
      </c>
      <c r="Q180" s="147">
        <v>0</v>
      </c>
      <c r="R180" s="147">
        <f>Q180*H180</f>
        <v>0</v>
      </c>
      <c r="S180" s="147">
        <v>0</v>
      </c>
      <c r="T180" s="148">
        <f>S180*H180</f>
        <v>0</v>
      </c>
      <c r="AR180" s="149" t="s">
        <v>120</v>
      </c>
      <c r="AT180" s="149" t="s">
        <v>311</v>
      </c>
      <c r="AU180" s="149" t="s">
        <v>88</v>
      </c>
      <c r="AY180" s="17" t="s">
        <v>309</v>
      </c>
      <c r="BE180" s="150">
        <f>IF(N180="základní",J180,0)</f>
        <v>0</v>
      </c>
      <c r="BF180" s="150">
        <f>IF(N180="snížená",J180,0)</f>
        <v>0</v>
      </c>
      <c r="BG180" s="150">
        <f>IF(N180="zákl. přenesená",J180,0)</f>
        <v>0</v>
      </c>
      <c r="BH180" s="150">
        <f>IF(N180="sníž. přenesená",J180,0)</f>
        <v>0</v>
      </c>
      <c r="BI180" s="150">
        <f>IF(N180="nulová",J180,0)</f>
        <v>0</v>
      </c>
      <c r="BJ180" s="17" t="s">
        <v>88</v>
      </c>
      <c r="BK180" s="150">
        <f>ROUND(I180*H180,2)</f>
        <v>0</v>
      </c>
      <c r="BL180" s="17" t="s">
        <v>120</v>
      </c>
      <c r="BM180" s="149" t="s">
        <v>402</v>
      </c>
    </row>
    <row r="181" spans="2:65" s="1" customFormat="1" ht="19.5" x14ac:dyDescent="0.2">
      <c r="B181" s="33"/>
      <c r="D181" s="155" t="s">
        <v>318</v>
      </c>
      <c r="F181" s="156" t="s">
        <v>4425</v>
      </c>
      <c r="I181" s="153"/>
      <c r="L181" s="33"/>
      <c r="M181" s="154"/>
      <c r="T181" s="57"/>
      <c r="AT181" s="17" t="s">
        <v>318</v>
      </c>
      <c r="AU181" s="17" t="s">
        <v>88</v>
      </c>
    </row>
    <row r="182" spans="2:65" s="1" customFormat="1" ht="16.5" customHeight="1" x14ac:dyDescent="0.2">
      <c r="B182" s="137"/>
      <c r="C182" s="138" t="s">
        <v>355</v>
      </c>
      <c r="D182" s="138" t="s">
        <v>311</v>
      </c>
      <c r="E182" s="139" t="s">
        <v>4426</v>
      </c>
      <c r="F182" s="140" t="s">
        <v>4427</v>
      </c>
      <c r="G182" s="141" t="s">
        <v>314</v>
      </c>
      <c r="H182" s="142">
        <v>370</v>
      </c>
      <c r="I182" s="143"/>
      <c r="J182" s="144">
        <f>ROUND(I182*H182,2)</f>
        <v>0</v>
      </c>
      <c r="K182" s="140" t="s">
        <v>4418</v>
      </c>
      <c r="L182" s="33"/>
      <c r="M182" s="145" t="s">
        <v>1</v>
      </c>
      <c r="N182" s="146" t="s">
        <v>46</v>
      </c>
      <c r="P182" s="147">
        <f>O182*H182</f>
        <v>0</v>
      </c>
      <c r="Q182" s="147">
        <v>0</v>
      </c>
      <c r="R182" s="147">
        <f>Q182*H182</f>
        <v>0</v>
      </c>
      <c r="S182" s="147">
        <v>0</v>
      </c>
      <c r="T182" s="148">
        <f>S182*H182</f>
        <v>0</v>
      </c>
      <c r="AR182" s="149" t="s">
        <v>120</v>
      </c>
      <c r="AT182" s="149" t="s">
        <v>311</v>
      </c>
      <c r="AU182" s="149" t="s">
        <v>88</v>
      </c>
      <c r="AY182" s="17" t="s">
        <v>309</v>
      </c>
      <c r="BE182" s="150">
        <f>IF(N182="základní",J182,0)</f>
        <v>0</v>
      </c>
      <c r="BF182" s="150">
        <f>IF(N182="snížená",J182,0)</f>
        <v>0</v>
      </c>
      <c r="BG182" s="150">
        <f>IF(N182="zákl. přenesená",J182,0)</f>
        <v>0</v>
      </c>
      <c r="BH182" s="150">
        <f>IF(N182="sníž. přenesená",J182,0)</f>
        <v>0</v>
      </c>
      <c r="BI182" s="150">
        <f>IF(N182="nulová",J182,0)</f>
        <v>0</v>
      </c>
      <c r="BJ182" s="17" t="s">
        <v>88</v>
      </c>
      <c r="BK182" s="150">
        <f>ROUND(I182*H182,2)</f>
        <v>0</v>
      </c>
      <c r="BL182" s="17" t="s">
        <v>120</v>
      </c>
      <c r="BM182" s="149" t="s">
        <v>406</v>
      </c>
    </row>
    <row r="183" spans="2:65" s="11" customFormat="1" ht="25.9" customHeight="1" x14ac:dyDescent="0.2">
      <c r="B183" s="125"/>
      <c r="D183" s="126" t="s">
        <v>80</v>
      </c>
      <c r="E183" s="127" t="s">
        <v>1152</v>
      </c>
      <c r="F183" s="127" t="s">
        <v>4428</v>
      </c>
      <c r="I183" s="128"/>
      <c r="J183" s="129">
        <f>BK183</f>
        <v>0</v>
      </c>
      <c r="L183" s="125"/>
      <c r="M183" s="130"/>
      <c r="P183" s="131">
        <f>SUM(P184:P185)</f>
        <v>0</v>
      </c>
      <c r="R183" s="131">
        <f>SUM(R184:R185)</f>
        <v>0</v>
      </c>
      <c r="T183" s="132">
        <f>SUM(T184:T185)</f>
        <v>0</v>
      </c>
      <c r="AR183" s="126" t="s">
        <v>88</v>
      </c>
      <c r="AT183" s="133" t="s">
        <v>80</v>
      </c>
      <c r="AU183" s="133" t="s">
        <v>81</v>
      </c>
      <c r="AY183" s="126" t="s">
        <v>309</v>
      </c>
      <c r="BK183" s="134">
        <f>SUM(BK184:BK185)</f>
        <v>0</v>
      </c>
    </row>
    <row r="184" spans="2:65" s="1" customFormat="1" ht="16.5" customHeight="1" x14ac:dyDescent="0.2">
      <c r="B184" s="137"/>
      <c r="C184" s="138" t="s">
        <v>7</v>
      </c>
      <c r="D184" s="138" t="s">
        <v>311</v>
      </c>
      <c r="E184" s="139" t="s">
        <v>4429</v>
      </c>
      <c r="F184" s="140" t="s">
        <v>4430</v>
      </c>
      <c r="G184" s="141" t="s">
        <v>391</v>
      </c>
      <c r="H184" s="142">
        <v>294.06700000000001</v>
      </c>
      <c r="I184" s="143"/>
      <c r="J184" s="144">
        <f>ROUND(I184*H184,2)</f>
        <v>0</v>
      </c>
      <c r="K184" s="140" t="s">
        <v>4371</v>
      </c>
      <c r="L184" s="33"/>
      <c r="M184" s="145" t="s">
        <v>1</v>
      </c>
      <c r="N184" s="146" t="s">
        <v>46</v>
      </c>
      <c r="P184" s="147">
        <f>O184*H184</f>
        <v>0</v>
      </c>
      <c r="Q184" s="147">
        <v>0</v>
      </c>
      <c r="R184" s="147">
        <f>Q184*H184</f>
        <v>0</v>
      </c>
      <c r="S184" s="147">
        <v>0</v>
      </c>
      <c r="T184" s="148">
        <f>S184*H184</f>
        <v>0</v>
      </c>
      <c r="AR184" s="149" t="s">
        <v>120</v>
      </c>
      <c r="AT184" s="149" t="s">
        <v>311</v>
      </c>
      <c r="AU184" s="149" t="s">
        <v>88</v>
      </c>
      <c r="AY184" s="17" t="s">
        <v>309</v>
      </c>
      <c r="BE184" s="150">
        <f>IF(N184="základní",J184,0)</f>
        <v>0</v>
      </c>
      <c r="BF184" s="150">
        <f>IF(N184="snížená",J184,0)</f>
        <v>0</v>
      </c>
      <c r="BG184" s="150">
        <f>IF(N184="zákl. přenesená",J184,0)</f>
        <v>0</v>
      </c>
      <c r="BH184" s="150">
        <f>IF(N184="sníž. přenesená",J184,0)</f>
        <v>0</v>
      </c>
      <c r="BI184" s="150">
        <f>IF(N184="nulová",J184,0)</f>
        <v>0</v>
      </c>
      <c r="BJ184" s="17" t="s">
        <v>88</v>
      </c>
      <c r="BK184" s="150">
        <f>ROUND(I184*H184,2)</f>
        <v>0</v>
      </c>
      <c r="BL184" s="17" t="s">
        <v>120</v>
      </c>
      <c r="BM184" s="149" t="s">
        <v>410</v>
      </c>
    </row>
    <row r="185" spans="2:65" s="1" customFormat="1" ht="29.25" x14ac:dyDescent="0.2">
      <c r="B185" s="33"/>
      <c r="D185" s="155" t="s">
        <v>318</v>
      </c>
      <c r="F185" s="156" t="s">
        <v>4431</v>
      </c>
      <c r="I185" s="153"/>
      <c r="L185" s="33"/>
      <c r="M185" s="154"/>
      <c r="T185" s="57"/>
      <c r="AT185" s="17" t="s">
        <v>318</v>
      </c>
      <c r="AU185" s="17" t="s">
        <v>88</v>
      </c>
    </row>
    <row r="186" spans="2:65" s="11" customFormat="1" ht="25.9" customHeight="1" x14ac:dyDescent="0.2">
      <c r="B186" s="125"/>
      <c r="D186" s="126" t="s">
        <v>80</v>
      </c>
      <c r="E186" s="127" t="s">
        <v>1312</v>
      </c>
      <c r="F186" s="127" t="s">
        <v>4432</v>
      </c>
      <c r="I186" s="128"/>
      <c r="J186" s="129">
        <f>BK186</f>
        <v>0</v>
      </c>
      <c r="L186" s="125"/>
      <c r="M186" s="130"/>
      <c r="P186" s="131">
        <f>SUM(P187:P198)</f>
        <v>0</v>
      </c>
      <c r="R186" s="131">
        <f>SUM(R187:R198)</f>
        <v>0</v>
      </c>
      <c r="T186" s="132">
        <f>SUM(T187:T198)</f>
        <v>0</v>
      </c>
      <c r="AR186" s="126" t="s">
        <v>90</v>
      </c>
      <c r="AT186" s="133" t="s">
        <v>80</v>
      </c>
      <c r="AU186" s="133" t="s">
        <v>81</v>
      </c>
      <c r="AY186" s="126" t="s">
        <v>309</v>
      </c>
      <c r="BK186" s="134">
        <f>SUM(BK187:BK198)</f>
        <v>0</v>
      </c>
    </row>
    <row r="187" spans="2:65" s="1" customFormat="1" ht="16.5" customHeight="1" x14ac:dyDescent="0.2">
      <c r="B187" s="137"/>
      <c r="C187" s="138" t="s">
        <v>361</v>
      </c>
      <c r="D187" s="138" t="s">
        <v>311</v>
      </c>
      <c r="E187" s="139" t="s">
        <v>4433</v>
      </c>
      <c r="F187" s="140" t="s">
        <v>4434</v>
      </c>
      <c r="G187" s="141" t="s">
        <v>314</v>
      </c>
      <c r="H187" s="142">
        <v>17</v>
      </c>
      <c r="I187" s="143"/>
      <c r="J187" s="144">
        <f>ROUND(I187*H187,2)</f>
        <v>0</v>
      </c>
      <c r="K187" s="140" t="s">
        <v>4371</v>
      </c>
      <c r="L187" s="33"/>
      <c r="M187" s="145" t="s">
        <v>1</v>
      </c>
      <c r="N187" s="146" t="s">
        <v>46</v>
      </c>
      <c r="P187" s="147">
        <f>O187*H187</f>
        <v>0</v>
      </c>
      <c r="Q187" s="147">
        <v>0</v>
      </c>
      <c r="R187" s="147">
        <f>Q187*H187</f>
        <v>0</v>
      </c>
      <c r="S187" s="147">
        <v>0</v>
      </c>
      <c r="T187" s="148">
        <f>S187*H187</f>
        <v>0</v>
      </c>
      <c r="AR187" s="149" t="s">
        <v>346</v>
      </c>
      <c r="AT187" s="149" t="s">
        <v>311</v>
      </c>
      <c r="AU187" s="149" t="s">
        <v>88</v>
      </c>
      <c r="AY187" s="17" t="s">
        <v>309</v>
      </c>
      <c r="BE187" s="150">
        <f>IF(N187="základní",J187,0)</f>
        <v>0</v>
      </c>
      <c r="BF187" s="150">
        <f>IF(N187="snížená",J187,0)</f>
        <v>0</v>
      </c>
      <c r="BG187" s="150">
        <f>IF(N187="zákl. přenesená",J187,0)</f>
        <v>0</v>
      </c>
      <c r="BH187" s="150">
        <f>IF(N187="sníž. přenesená",J187,0)</f>
        <v>0</v>
      </c>
      <c r="BI187" s="150">
        <f>IF(N187="nulová",J187,0)</f>
        <v>0</v>
      </c>
      <c r="BJ187" s="17" t="s">
        <v>88</v>
      </c>
      <c r="BK187" s="150">
        <f>ROUND(I187*H187,2)</f>
        <v>0</v>
      </c>
      <c r="BL187" s="17" t="s">
        <v>346</v>
      </c>
      <c r="BM187" s="149" t="s">
        <v>414</v>
      </c>
    </row>
    <row r="188" spans="2:65" s="1" customFormat="1" ht="19.5" x14ac:dyDescent="0.2">
      <c r="B188" s="33"/>
      <c r="D188" s="155" t="s">
        <v>318</v>
      </c>
      <c r="F188" s="156" t="s">
        <v>4435</v>
      </c>
      <c r="I188" s="153"/>
      <c r="L188" s="33"/>
      <c r="M188" s="154"/>
      <c r="T188" s="57"/>
      <c r="AT188" s="17" t="s">
        <v>318</v>
      </c>
      <c r="AU188" s="17" t="s">
        <v>88</v>
      </c>
    </row>
    <row r="189" spans="2:65" s="1" customFormat="1" ht="24.2" customHeight="1" x14ac:dyDescent="0.2">
      <c r="B189" s="137"/>
      <c r="C189" s="138" t="s">
        <v>416</v>
      </c>
      <c r="D189" s="138" t="s">
        <v>311</v>
      </c>
      <c r="E189" s="139" t="s">
        <v>4436</v>
      </c>
      <c r="F189" s="140" t="s">
        <v>4437</v>
      </c>
      <c r="G189" s="141" t="s">
        <v>314</v>
      </c>
      <c r="H189" s="142">
        <v>1</v>
      </c>
      <c r="I189" s="143"/>
      <c r="J189" s="144">
        <f>ROUND(I189*H189,2)</f>
        <v>0</v>
      </c>
      <c r="K189" s="140" t="s">
        <v>4418</v>
      </c>
      <c r="L189" s="33"/>
      <c r="M189" s="145" t="s">
        <v>1</v>
      </c>
      <c r="N189" s="146" t="s">
        <v>46</v>
      </c>
      <c r="P189" s="147">
        <f>O189*H189</f>
        <v>0</v>
      </c>
      <c r="Q189" s="147">
        <v>0</v>
      </c>
      <c r="R189" s="147">
        <f>Q189*H189</f>
        <v>0</v>
      </c>
      <c r="S189" s="147">
        <v>0</v>
      </c>
      <c r="T189" s="148">
        <f>S189*H189</f>
        <v>0</v>
      </c>
      <c r="AR189" s="149" t="s">
        <v>346</v>
      </c>
      <c r="AT189" s="149" t="s">
        <v>311</v>
      </c>
      <c r="AU189" s="149" t="s">
        <v>88</v>
      </c>
      <c r="AY189" s="17" t="s">
        <v>309</v>
      </c>
      <c r="BE189" s="150">
        <f>IF(N189="základní",J189,0)</f>
        <v>0</v>
      </c>
      <c r="BF189" s="150">
        <f>IF(N189="snížená",J189,0)</f>
        <v>0</v>
      </c>
      <c r="BG189" s="150">
        <f>IF(N189="zákl. přenesená",J189,0)</f>
        <v>0</v>
      </c>
      <c r="BH189" s="150">
        <f>IF(N189="sníž. přenesená",J189,0)</f>
        <v>0</v>
      </c>
      <c r="BI189" s="150">
        <f>IF(N189="nulová",J189,0)</f>
        <v>0</v>
      </c>
      <c r="BJ189" s="17" t="s">
        <v>88</v>
      </c>
      <c r="BK189" s="150">
        <f>ROUND(I189*H189,2)</f>
        <v>0</v>
      </c>
      <c r="BL189" s="17" t="s">
        <v>346</v>
      </c>
      <c r="BM189" s="149" t="s">
        <v>420</v>
      </c>
    </row>
    <row r="190" spans="2:65" s="1" customFormat="1" ht="19.5" x14ac:dyDescent="0.2">
      <c r="B190" s="33"/>
      <c r="D190" s="155" t="s">
        <v>318</v>
      </c>
      <c r="F190" s="156" t="s">
        <v>4438</v>
      </c>
      <c r="I190" s="153"/>
      <c r="L190" s="33"/>
      <c r="M190" s="154"/>
      <c r="T190" s="57"/>
      <c r="AT190" s="17" t="s">
        <v>318</v>
      </c>
      <c r="AU190" s="17" t="s">
        <v>88</v>
      </c>
    </row>
    <row r="191" spans="2:65" s="1" customFormat="1" ht="24.2" customHeight="1" x14ac:dyDescent="0.2">
      <c r="B191" s="137"/>
      <c r="C191" s="138" t="s">
        <v>367</v>
      </c>
      <c r="D191" s="138" t="s">
        <v>311</v>
      </c>
      <c r="E191" s="139" t="s">
        <v>4439</v>
      </c>
      <c r="F191" s="140" t="s">
        <v>4440</v>
      </c>
      <c r="G191" s="141" t="s">
        <v>314</v>
      </c>
      <c r="H191" s="142">
        <v>1</v>
      </c>
      <c r="I191" s="143"/>
      <c r="J191" s="144">
        <f>ROUND(I191*H191,2)</f>
        <v>0</v>
      </c>
      <c r="K191" s="140" t="s">
        <v>4418</v>
      </c>
      <c r="L191" s="33"/>
      <c r="M191" s="145" t="s">
        <v>1</v>
      </c>
      <c r="N191" s="146" t="s">
        <v>46</v>
      </c>
      <c r="P191" s="147">
        <f>O191*H191</f>
        <v>0</v>
      </c>
      <c r="Q191" s="147">
        <v>0</v>
      </c>
      <c r="R191" s="147">
        <f>Q191*H191</f>
        <v>0</v>
      </c>
      <c r="S191" s="147">
        <v>0</v>
      </c>
      <c r="T191" s="148">
        <f>S191*H191</f>
        <v>0</v>
      </c>
      <c r="AR191" s="149" t="s">
        <v>346</v>
      </c>
      <c r="AT191" s="149" t="s">
        <v>311</v>
      </c>
      <c r="AU191" s="149" t="s">
        <v>88</v>
      </c>
      <c r="AY191" s="17" t="s">
        <v>309</v>
      </c>
      <c r="BE191" s="150">
        <f>IF(N191="základní",J191,0)</f>
        <v>0</v>
      </c>
      <c r="BF191" s="150">
        <f>IF(N191="snížená",J191,0)</f>
        <v>0</v>
      </c>
      <c r="BG191" s="150">
        <f>IF(N191="zákl. přenesená",J191,0)</f>
        <v>0</v>
      </c>
      <c r="BH191" s="150">
        <f>IF(N191="sníž. přenesená",J191,0)</f>
        <v>0</v>
      </c>
      <c r="BI191" s="150">
        <f>IF(N191="nulová",J191,0)</f>
        <v>0</v>
      </c>
      <c r="BJ191" s="17" t="s">
        <v>88</v>
      </c>
      <c r="BK191" s="150">
        <f>ROUND(I191*H191,2)</f>
        <v>0</v>
      </c>
      <c r="BL191" s="17" t="s">
        <v>346</v>
      </c>
      <c r="BM191" s="149" t="s">
        <v>424</v>
      </c>
    </row>
    <row r="192" spans="2:65" s="1" customFormat="1" ht="19.5" x14ac:dyDescent="0.2">
      <c r="B192" s="33"/>
      <c r="D192" s="155" t="s">
        <v>318</v>
      </c>
      <c r="F192" s="156" t="s">
        <v>4438</v>
      </c>
      <c r="I192" s="153"/>
      <c r="L192" s="33"/>
      <c r="M192" s="154"/>
      <c r="T192" s="57"/>
      <c r="AT192" s="17" t="s">
        <v>318</v>
      </c>
      <c r="AU192" s="17" t="s">
        <v>88</v>
      </c>
    </row>
    <row r="193" spans="2:65" s="1" customFormat="1" ht="24.2" customHeight="1" x14ac:dyDescent="0.2">
      <c r="B193" s="137"/>
      <c r="C193" s="138" t="s">
        <v>426</v>
      </c>
      <c r="D193" s="138" t="s">
        <v>311</v>
      </c>
      <c r="E193" s="139" t="s">
        <v>4441</v>
      </c>
      <c r="F193" s="140" t="s">
        <v>4442</v>
      </c>
      <c r="G193" s="141" t="s">
        <v>314</v>
      </c>
      <c r="H193" s="142">
        <v>10</v>
      </c>
      <c r="I193" s="143"/>
      <c r="J193" s="144">
        <f>ROUND(I193*H193,2)</f>
        <v>0</v>
      </c>
      <c r="K193" s="140" t="s">
        <v>4418</v>
      </c>
      <c r="L193" s="33"/>
      <c r="M193" s="145" t="s">
        <v>1</v>
      </c>
      <c r="N193" s="146" t="s">
        <v>46</v>
      </c>
      <c r="P193" s="147">
        <f>O193*H193</f>
        <v>0</v>
      </c>
      <c r="Q193" s="147">
        <v>0</v>
      </c>
      <c r="R193" s="147">
        <f>Q193*H193</f>
        <v>0</v>
      </c>
      <c r="S193" s="147">
        <v>0</v>
      </c>
      <c r="T193" s="148">
        <f>S193*H193</f>
        <v>0</v>
      </c>
      <c r="AR193" s="149" t="s">
        <v>346</v>
      </c>
      <c r="AT193" s="149" t="s">
        <v>311</v>
      </c>
      <c r="AU193" s="149" t="s">
        <v>88</v>
      </c>
      <c r="AY193" s="17" t="s">
        <v>309</v>
      </c>
      <c r="BE193" s="150">
        <f>IF(N193="základní",J193,0)</f>
        <v>0</v>
      </c>
      <c r="BF193" s="150">
        <f>IF(N193="snížená",J193,0)</f>
        <v>0</v>
      </c>
      <c r="BG193" s="150">
        <f>IF(N193="zákl. přenesená",J193,0)</f>
        <v>0</v>
      </c>
      <c r="BH193" s="150">
        <f>IF(N193="sníž. přenesená",J193,0)</f>
        <v>0</v>
      </c>
      <c r="BI193" s="150">
        <f>IF(N193="nulová",J193,0)</f>
        <v>0</v>
      </c>
      <c r="BJ193" s="17" t="s">
        <v>88</v>
      </c>
      <c r="BK193" s="150">
        <f>ROUND(I193*H193,2)</f>
        <v>0</v>
      </c>
      <c r="BL193" s="17" t="s">
        <v>346</v>
      </c>
      <c r="BM193" s="149" t="s">
        <v>429</v>
      </c>
    </row>
    <row r="194" spans="2:65" s="1" customFormat="1" ht="19.5" x14ac:dyDescent="0.2">
      <c r="B194" s="33"/>
      <c r="D194" s="155" t="s">
        <v>318</v>
      </c>
      <c r="F194" s="156" t="s">
        <v>4443</v>
      </c>
      <c r="I194" s="153"/>
      <c r="L194" s="33"/>
      <c r="M194" s="154"/>
      <c r="T194" s="57"/>
      <c r="AT194" s="17" t="s">
        <v>318</v>
      </c>
      <c r="AU194" s="17" t="s">
        <v>88</v>
      </c>
    </row>
    <row r="195" spans="2:65" s="1" customFormat="1" ht="24.2" customHeight="1" x14ac:dyDescent="0.2">
      <c r="B195" s="137"/>
      <c r="C195" s="138" t="s">
        <v>371</v>
      </c>
      <c r="D195" s="138" t="s">
        <v>311</v>
      </c>
      <c r="E195" s="139" t="s">
        <v>4444</v>
      </c>
      <c r="F195" s="140" t="s">
        <v>4445</v>
      </c>
      <c r="G195" s="141" t="s">
        <v>314</v>
      </c>
      <c r="H195" s="142">
        <v>5</v>
      </c>
      <c r="I195" s="143"/>
      <c r="J195" s="144">
        <f>ROUND(I195*H195,2)</f>
        <v>0</v>
      </c>
      <c r="K195" s="140" t="s">
        <v>4371</v>
      </c>
      <c r="L195" s="33"/>
      <c r="M195" s="145" t="s">
        <v>1</v>
      </c>
      <c r="N195" s="146" t="s">
        <v>46</v>
      </c>
      <c r="P195" s="147">
        <f>O195*H195</f>
        <v>0</v>
      </c>
      <c r="Q195" s="147">
        <v>0</v>
      </c>
      <c r="R195" s="147">
        <f>Q195*H195</f>
        <v>0</v>
      </c>
      <c r="S195" s="147">
        <v>0</v>
      </c>
      <c r="T195" s="148">
        <f>S195*H195</f>
        <v>0</v>
      </c>
      <c r="AR195" s="149" t="s">
        <v>346</v>
      </c>
      <c r="AT195" s="149" t="s">
        <v>311</v>
      </c>
      <c r="AU195" s="149" t="s">
        <v>88</v>
      </c>
      <c r="AY195" s="17" t="s">
        <v>309</v>
      </c>
      <c r="BE195" s="150">
        <f>IF(N195="základní",J195,0)</f>
        <v>0</v>
      </c>
      <c r="BF195" s="150">
        <f>IF(N195="snížená",J195,0)</f>
        <v>0</v>
      </c>
      <c r="BG195" s="150">
        <f>IF(N195="zákl. přenesená",J195,0)</f>
        <v>0</v>
      </c>
      <c r="BH195" s="150">
        <f>IF(N195="sníž. přenesená",J195,0)</f>
        <v>0</v>
      </c>
      <c r="BI195" s="150">
        <f>IF(N195="nulová",J195,0)</f>
        <v>0</v>
      </c>
      <c r="BJ195" s="17" t="s">
        <v>88</v>
      </c>
      <c r="BK195" s="150">
        <f>ROUND(I195*H195,2)</f>
        <v>0</v>
      </c>
      <c r="BL195" s="17" t="s">
        <v>346</v>
      </c>
      <c r="BM195" s="149" t="s">
        <v>435</v>
      </c>
    </row>
    <row r="196" spans="2:65" s="1" customFormat="1" ht="19.5" x14ac:dyDescent="0.2">
      <c r="B196" s="33"/>
      <c r="D196" s="155" t="s">
        <v>318</v>
      </c>
      <c r="F196" s="156" t="s">
        <v>4446</v>
      </c>
      <c r="I196" s="153"/>
      <c r="L196" s="33"/>
      <c r="M196" s="154"/>
      <c r="T196" s="57"/>
      <c r="AT196" s="17" t="s">
        <v>318</v>
      </c>
      <c r="AU196" s="17" t="s">
        <v>88</v>
      </c>
    </row>
    <row r="197" spans="2:65" s="1" customFormat="1" ht="16.5" customHeight="1" x14ac:dyDescent="0.2">
      <c r="B197" s="137"/>
      <c r="C197" s="138" t="s">
        <v>437</v>
      </c>
      <c r="D197" s="138" t="s">
        <v>311</v>
      </c>
      <c r="E197" s="139" t="s">
        <v>4447</v>
      </c>
      <c r="F197" s="140" t="s">
        <v>4448</v>
      </c>
      <c r="G197" s="141" t="s">
        <v>2688</v>
      </c>
      <c r="H197" s="201"/>
      <c r="I197" s="143"/>
      <c r="J197" s="144">
        <f>ROUND(I197*H197,2)</f>
        <v>0</v>
      </c>
      <c r="K197" s="140" t="s">
        <v>4371</v>
      </c>
      <c r="L197" s="33"/>
      <c r="M197" s="145" t="s">
        <v>1</v>
      </c>
      <c r="N197" s="146" t="s">
        <v>46</v>
      </c>
      <c r="P197" s="147">
        <f>O197*H197</f>
        <v>0</v>
      </c>
      <c r="Q197" s="147">
        <v>0</v>
      </c>
      <c r="R197" s="147">
        <f>Q197*H197</f>
        <v>0</v>
      </c>
      <c r="S197" s="147">
        <v>0</v>
      </c>
      <c r="T197" s="148">
        <f>S197*H197</f>
        <v>0</v>
      </c>
      <c r="AR197" s="149" t="s">
        <v>346</v>
      </c>
      <c r="AT197" s="149" t="s">
        <v>311</v>
      </c>
      <c r="AU197" s="149" t="s">
        <v>88</v>
      </c>
      <c r="AY197" s="17" t="s">
        <v>309</v>
      </c>
      <c r="BE197" s="150">
        <f>IF(N197="základní",J197,0)</f>
        <v>0</v>
      </c>
      <c r="BF197" s="150">
        <f>IF(N197="snížená",J197,0)</f>
        <v>0</v>
      </c>
      <c r="BG197" s="150">
        <f>IF(N197="zákl. přenesená",J197,0)</f>
        <v>0</v>
      </c>
      <c r="BH197" s="150">
        <f>IF(N197="sníž. přenesená",J197,0)</f>
        <v>0</v>
      </c>
      <c r="BI197" s="150">
        <f>IF(N197="nulová",J197,0)</f>
        <v>0</v>
      </c>
      <c r="BJ197" s="17" t="s">
        <v>88</v>
      </c>
      <c r="BK197" s="150">
        <f>ROUND(I197*H197,2)</f>
        <v>0</v>
      </c>
      <c r="BL197" s="17" t="s">
        <v>346</v>
      </c>
      <c r="BM197" s="149" t="s">
        <v>440</v>
      </c>
    </row>
    <row r="198" spans="2:65" s="1" customFormat="1" ht="19.5" x14ac:dyDescent="0.2">
      <c r="B198" s="33"/>
      <c r="D198" s="155" t="s">
        <v>318</v>
      </c>
      <c r="F198" s="156" t="s">
        <v>4449</v>
      </c>
      <c r="I198" s="153"/>
      <c r="L198" s="33"/>
      <c r="M198" s="154"/>
      <c r="T198" s="57"/>
      <c r="AT198" s="17" t="s">
        <v>318</v>
      </c>
      <c r="AU198" s="17" t="s">
        <v>88</v>
      </c>
    </row>
    <row r="199" spans="2:65" s="11" customFormat="1" ht="25.9" customHeight="1" x14ac:dyDescent="0.2">
      <c r="B199" s="125"/>
      <c r="D199" s="126" t="s">
        <v>80</v>
      </c>
      <c r="E199" s="127" t="s">
        <v>4450</v>
      </c>
      <c r="F199" s="127" t="s">
        <v>4451</v>
      </c>
      <c r="I199" s="128"/>
      <c r="J199" s="129">
        <f>BK199</f>
        <v>0</v>
      </c>
      <c r="L199" s="125"/>
      <c r="M199" s="130"/>
      <c r="P199" s="131">
        <f>SUM(P200:P219)</f>
        <v>0</v>
      </c>
      <c r="R199" s="131">
        <f>SUM(R200:R219)</f>
        <v>0</v>
      </c>
      <c r="T199" s="132">
        <f>SUM(T200:T219)</f>
        <v>0</v>
      </c>
      <c r="AR199" s="126" t="s">
        <v>88</v>
      </c>
      <c r="AT199" s="133" t="s">
        <v>80</v>
      </c>
      <c r="AU199" s="133" t="s">
        <v>81</v>
      </c>
      <c r="AY199" s="126" t="s">
        <v>309</v>
      </c>
      <c r="BK199" s="134">
        <f>SUM(BK200:BK219)</f>
        <v>0</v>
      </c>
    </row>
    <row r="200" spans="2:65" s="1" customFormat="1" ht="16.5" customHeight="1" x14ac:dyDescent="0.2">
      <c r="B200" s="137"/>
      <c r="C200" s="138" t="s">
        <v>376</v>
      </c>
      <c r="D200" s="138" t="s">
        <v>311</v>
      </c>
      <c r="E200" s="139" t="s">
        <v>4452</v>
      </c>
      <c r="F200" s="140" t="s">
        <v>4453</v>
      </c>
      <c r="G200" s="141" t="s">
        <v>434</v>
      </c>
      <c r="H200" s="142">
        <v>102</v>
      </c>
      <c r="I200" s="143"/>
      <c r="J200" s="144">
        <f t="shared" ref="J200:J205" si="0">ROUND(I200*H200,2)</f>
        <v>0</v>
      </c>
      <c r="K200" s="140" t="s">
        <v>4371</v>
      </c>
      <c r="L200" s="33"/>
      <c r="M200" s="145" t="s">
        <v>1</v>
      </c>
      <c r="N200" s="146" t="s">
        <v>46</v>
      </c>
      <c r="P200" s="147">
        <f t="shared" ref="P200:P205" si="1">O200*H200</f>
        <v>0</v>
      </c>
      <c r="Q200" s="147">
        <v>0</v>
      </c>
      <c r="R200" s="147">
        <f t="shared" ref="R200:R205" si="2">Q200*H200</f>
        <v>0</v>
      </c>
      <c r="S200" s="147">
        <v>0</v>
      </c>
      <c r="T200" s="148">
        <f t="shared" ref="T200:T205" si="3">S200*H200</f>
        <v>0</v>
      </c>
      <c r="AR200" s="149" t="s">
        <v>120</v>
      </c>
      <c r="AT200" s="149" t="s">
        <v>311</v>
      </c>
      <c r="AU200" s="149" t="s">
        <v>88</v>
      </c>
      <c r="AY200" s="17" t="s">
        <v>309</v>
      </c>
      <c r="BE200" s="150">
        <f t="shared" ref="BE200:BE205" si="4">IF(N200="základní",J200,0)</f>
        <v>0</v>
      </c>
      <c r="BF200" s="150">
        <f t="shared" ref="BF200:BF205" si="5">IF(N200="snížená",J200,0)</f>
        <v>0</v>
      </c>
      <c r="BG200" s="150">
        <f t="shared" ref="BG200:BG205" si="6">IF(N200="zákl. přenesená",J200,0)</f>
        <v>0</v>
      </c>
      <c r="BH200" s="150">
        <f t="shared" ref="BH200:BH205" si="7">IF(N200="sníž. přenesená",J200,0)</f>
        <v>0</v>
      </c>
      <c r="BI200" s="150">
        <f t="shared" ref="BI200:BI205" si="8">IF(N200="nulová",J200,0)</f>
        <v>0</v>
      </c>
      <c r="BJ200" s="17" t="s">
        <v>88</v>
      </c>
      <c r="BK200" s="150">
        <f t="shared" ref="BK200:BK205" si="9">ROUND(I200*H200,2)</f>
        <v>0</v>
      </c>
      <c r="BL200" s="17" t="s">
        <v>120</v>
      </c>
      <c r="BM200" s="149" t="s">
        <v>443</v>
      </c>
    </row>
    <row r="201" spans="2:65" s="1" customFormat="1" ht="16.5" customHeight="1" x14ac:dyDescent="0.2">
      <c r="B201" s="137"/>
      <c r="C201" s="138" t="s">
        <v>444</v>
      </c>
      <c r="D201" s="138" t="s">
        <v>311</v>
      </c>
      <c r="E201" s="139" t="s">
        <v>4454</v>
      </c>
      <c r="F201" s="140" t="s">
        <v>4455</v>
      </c>
      <c r="G201" s="141" t="s">
        <v>434</v>
      </c>
      <c r="H201" s="142">
        <v>248</v>
      </c>
      <c r="I201" s="143"/>
      <c r="J201" s="144">
        <f t="shared" si="0"/>
        <v>0</v>
      </c>
      <c r="K201" s="140" t="s">
        <v>4371</v>
      </c>
      <c r="L201" s="33"/>
      <c r="M201" s="145" t="s">
        <v>1</v>
      </c>
      <c r="N201" s="146" t="s">
        <v>46</v>
      </c>
      <c r="P201" s="147">
        <f t="shared" si="1"/>
        <v>0</v>
      </c>
      <c r="Q201" s="147">
        <v>0</v>
      </c>
      <c r="R201" s="147">
        <f t="shared" si="2"/>
        <v>0</v>
      </c>
      <c r="S201" s="147">
        <v>0</v>
      </c>
      <c r="T201" s="148">
        <f t="shared" si="3"/>
        <v>0</v>
      </c>
      <c r="AR201" s="149" t="s">
        <v>120</v>
      </c>
      <c r="AT201" s="149" t="s">
        <v>311</v>
      </c>
      <c r="AU201" s="149" t="s">
        <v>88</v>
      </c>
      <c r="AY201" s="17" t="s">
        <v>309</v>
      </c>
      <c r="BE201" s="150">
        <f t="shared" si="4"/>
        <v>0</v>
      </c>
      <c r="BF201" s="150">
        <f t="shared" si="5"/>
        <v>0</v>
      </c>
      <c r="BG201" s="150">
        <f t="shared" si="6"/>
        <v>0</v>
      </c>
      <c r="BH201" s="150">
        <f t="shared" si="7"/>
        <v>0</v>
      </c>
      <c r="BI201" s="150">
        <f t="shared" si="8"/>
        <v>0</v>
      </c>
      <c r="BJ201" s="17" t="s">
        <v>88</v>
      </c>
      <c r="BK201" s="150">
        <f t="shared" si="9"/>
        <v>0</v>
      </c>
      <c r="BL201" s="17" t="s">
        <v>120</v>
      </c>
      <c r="BM201" s="149" t="s">
        <v>447</v>
      </c>
    </row>
    <row r="202" spans="2:65" s="1" customFormat="1" ht="16.5" customHeight="1" x14ac:dyDescent="0.2">
      <c r="B202" s="137"/>
      <c r="C202" s="138" t="s">
        <v>381</v>
      </c>
      <c r="D202" s="138" t="s">
        <v>311</v>
      </c>
      <c r="E202" s="139" t="s">
        <v>4456</v>
      </c>
      <c r="F202" s="140" t="s">
        <v>4457</v>
      </c>
      <c r="G202" s="141" t="s">
        <v>434</v>
      </c>
      <c r="H202" s="142">
        <v>206</v>
      </c>
      <c r="I202" s="143"/>
      <c r="J202" s="144">
        <f t="shared" si="0"/>
        <v>0</v>
      </c>
      <c r="K202" s="140" t="s">
        <v>4418</v>
      </c>
      <c r="L202" s="33"/>
      <c r="M202" s="145" t="s">
        <v>1</v>
      </c>
      <c r="N202" s="146" t="s">
        <v>46</v>
      </c>
      <c r="P202" s="147">
        <f t="shared" si="1"/>
        <v>0</v>
      </c>
      <c r="Q202" s="147">
        <v>0</v>
      </c>
      <c r="R202" s="147">
        <f t="shared" si="2"/>
        <v>0</v>
      </c>
      <c r="S202" s="147">
        <v>0</v>
      </c>
      <c r="T202" s="148">
        <f t="shared" si="3"/>
        <v>0</v>
      </c>
      <c r="AR202" s="149" t="s">
        <v>120</v>
      </c>
      <c r="AT202" s="149" t="s">
        <v>311</v>
      </c>
      <c r="AU202" s="149" t="s">
        <v>88</v>
      </c>
      <c r="AY202" s="17" t="s">
        <v>309</v>
      </c>
      <c r="BE202" s="150">
        <f t="shared" si="4"/>
        <v>0</v>
      </c>
      <c r="BF202" s="150">
        <f t="shared" si="5"/>
        <v>0</v>
      </c>
      <c r="BG202" s="150">
        <f t="shared" si="6"/>
        <v>0</v>
      </c>
      <c r="BH202" s="150">
        <f t="shared" si="7"/>
        <v>0</v>
      </c>
      <c r="BI202" s="150">
        <f t="shared" si="8"/>
        <v>0</v>
      </c>
      <c r="BJ202" s="17" t="s">
        <v>88</v>
      </c>
      <c r="BK202" s="150">
        <f t="shared" si="9"/>
        <v>0</v>
      </c>
      <c r="BL202" s="17" t="s">
        <v>120</v>
      </c>
      <c r="BM202" s="149" t="s">
        <v>452</v>
      </c>
    </row>
    <row r="203" spans="2:65" s="1" customFormat="1" ht="16.5" customHeight="1" x14ac:dyDescent="0.2">
      <c r="B203" s="137"/>
      <c r="C203" s="138" t="s">
        <v>458</v>
      </c>
      <c r="D203" s="138" t="s">
        <v>311</v>
      </c>
      <c r="E203" s="139" t="s">
        <v>4458</v>
      </c>
      <c r="F203" s="140" t="s">
        <v>4459</v>
      </c>
      <c r="G203" s="141" t="s">
        <v>434</v>
      </c>
      <c r="H203" s="142">
        <v>12</v>
      </c>
      <c r="I203" s="143"/>
      <c r="J203" s="144">
        <f t="shared" si="0"/>
        <v>0</v>
      </c>
      <c r="K203" s="140" t="s">
        <v>4371</v>
      </c>
      <c r="L203" s="33"/>
      <c r="M203" s="145" t="s">
        <v>1</v>
      </c>
      <c r="N203" s="146" t="s">
        <v>46</v>
      </c>
      <c r="P203" s="147">
        <f t="shared" si="1"/>
        <v>0</v>
      </c>
      <c r="Q203" s="147">
        <v>0</v>
      </c>
      <c r="R203" s="147">
        <f t="shared" si="2"/>
        <v>0</v>
      </c>
      <c r="S203" s="147">
        <v>0</v>
      </c>
      <c r="T203" s="148">
        <f t="shared" si="3"/>
        <v>0</v>
      </c>
      <c r="AR203" s="149" t="s">
        <v>120</v>
      </c>
      <c r="AT203" s="149" t="s">
        <v>311</v>
      </c>
      <c r="AU203" s="149" t="s">
        <v>88</v>
      </c>
      <c r="AY203" s="17" t="s">
        <v>309</v>
      </c>
      <c r="BE203" s="150">
        <f t="shared" si="4"/>
        <v>0</v>
      </c>
      <c r="BF203" s="150">
        <f t="shared" si="5"/>
        <v>0</v>
      </c>
      <c r="BG203" s="150">
        <f t="shared" si="6"/>
        <v>0</v>
      </c>
      <c r="BH203" s="150">
        <f t="shared" si="7"/>
        <v>0</v>
      </c>
      <c r="BI203" s="150">
        <f t="shared" si="8"/>
        <v>0</v>
      </c>
      <c r="BJ203" s="17" t="s">
        <v>88</v>
      </c>
      <c r="BK203" s="150">
        <f t="shared" si="9"/>
        <v>0</v>
      </c>
      <c r="BL203" s="17" t="s">
        <v>120</v>
      </c>
      <c r="BM203" s="149" t="s">
        <v>461</v>
      </c>
    </row>
    <row r="204" spans="2:65" s="1" customFormat="1" ht="16.5" customHeight="1" x14ac:dyDescent="0.2">
      <c r="B204" s="137"/>
      <c r="C204" s="138" t="s">
        <v>385</v>
      </c>
      <c r="D204" s="138" t="s">
        <v>311</v>
      </c>
      <c r="E204" s="139" t="s">
        <v>4460</v>
      </c>
      <c r="F204" s="140" t="s">
        <v>4461</v>
      </c>
      <c r="G204" s="141" t="s">
        <v>434</v>
      </c>
      <c r="H204" s="142">
        <v>10</v>
      </c>
      <c r="I204" s="143"/>
      <c r="J204" s="144">
        <f t="shared" si="0"/>
        <v>0</v>
      </c>
      <c r="K204" s="140" t="s">
        <v>4371</v>
      </c>
      <c r="L204" s="33"/>
      <c r="M204" s="145" t="s">
        <v>1</v>
      </c>
      <c r="N204" s="146" t="s">
        <v>46</v>
      </c>
      <c r="P204" s="147">
        <f t="shared" si="1"/>
        <v>0</v>
      </c>
      <c r="Q204" s="147">
        <v>0</v>
      </c>
      <c r="R204" s="147">
        <f t="shared" si="2"/>
        <v>0</v>
      </c>
      <c r="S204" s="147">
        <v>0</v>
      </c>
      <c r="T204" s="148">
        <f t="shared" si="3"/>
        <v>0</v>
      </c>
      <c r="AR204" s="149" t="s">
        <v>120</v>
      </c>
      <c r="AT204" s="149" t="s">
        <v>311</v>
      </c>
      <c r="AU204" s="149" t="s">
        <v>88</v>
      </c>
      <c r="AY204" s="17" t="s">
        <v>309</v>
      </c>
      <c r="BE204" s="150">
        <f t="shared" si="4"/>
        <v>0</v>
      </c>
      <c r="BF204" s="150">
        <f t="shared" si="5"/>
        <v>0</v>
      </c>
      <c r="BG204" s="150">
        <f t="shared" si="6"/>
        <v>0</v>
      </c>
      <c r="BH204" s="150">
        <f t="shared" si="7"/>
        <v>0</v>
      </c>
      <c r="BI204" s="150">
        <f t="shared" si="8"/>
        <v>0</v>
      </c>
      <c r="BJ204" s="17" t="s">
        <v>88</v>
      </c>
      <c r="BK204" s="150">
        <f t="shared" si="9"/>
        <v>0</v>
      </c>
      <c r="BL204" s="17" t="s">
        <v>120</v>
      </c>
      <c r="BM204" s="149" t="s">
        <v>468</v>
      </c>
    </row>
    <row r="205" spans="2:65" s="1" customFormat="1" ht="16.5" customHeight="1" x14ac:dyDescent="0.2">
      <c r="B205" s="137"/>
      <c r="C205" s="138" t="s">
        <v>471</v>
      </c>
      <c r="D205" s="138" t="s">
        <v>311</v>
      </c>
      <c r="E205" s="139" t="s">
        <v>4462</v>
      </c>
      <c r="F205" s="140" t="s">
        <v>4463</v>
      </c>
      <c r="G205" s="141" t="s">
        <v>434</v>
      </c>
      <c r="H205" s="142">
        <v>440</v>
      </c>
      <c r="I205" s="143"/>
      <c r="J205" s="144">
        <f t="shared" si="0"/>
        <v>0</v>
      </c>
      <c r="K205" s="140" t="s">
        <v>4418</v>
      </c>
      <c r="L205" s="33"/>
      <c r="M205" s="145" t="s">
        <v>1</v>
      </c>
      <c r="N205" s="146" t="s">
        <v>46</v>
      </c>
      <c r="P205" s="147">
        <f t="shared" si="1"/>
        <v>0</v>
      </c>
      <c r="Q205" s="147">
        <v>0</v>
      </c>
      <c r="R205" s="147">
        <f t="shared" si="2"/>
        <v>0</v>
      </c>
      <c r="S205" s="147">
        <v>0</v>
      </c>
      <c r="T205" s="148">
        <f t="shared" si="3"/>
        <v>0</v>
      </c>
      <c r="AR205" s="149" t="s">
        <v>120</v>
      </c>
      <c r="AT205" s="149" t="s">
        <v>311</v>
      </c>
      <c r="AU205" s="149" t="s">
        <v>88</v>
      </c>
      <c r="AY205" s="17" t="s">
        <v>309</v>
      </c>
      <c r="BE205" s="150">
        <f t="shared" si="4"/>
        <v>0</v>
      </c>
      <c r="BF205" s="150">
        <f t="shared" si="5"/>
        <v>0</v>
      </c>
      <c r="BG205" s="150">
        <f t="shared" si="6"/>
        <v>0</v>
      </c>
      <c r="BH205" s="150">
        <f t="shared" si="7"/>
        <v>0</v>
      </c>
      <c r="BI205" s="150">
        <f t="shared" si="8"/>
        <v>0</v>
      </c>
      <c r="BJ205" s="17" t="s">
        <v>88</v>
      </c>
      <c r="BK205" s="150">
        <f t="shared" si="9"/>
        <v>0</v>
      </c>
      <c r="BL205" s="17" t="s">
        <v>120</v>
      </c>
      <c r="BM205" s="149" t="s">
        <v>474</v>
      </c>
    </row>
    <row r="206" spans="2:65" s="1" customFormat="1" ht="19.5" x14ac:dyDescent="0.2">
      <c r="B206" s="33"/>
      <c r="D206" s="155" t="s">
        <v>318</v>
      </c>
      <c r="F206" s="156" t="s">
        <v>4464</v>
      </c>
      <c r="I206" s="153"/>
      <c r="L206" s="33"/>
      <c r="M206" s="154"/>
      <c r="T206" s="57"/>
      <c r="AT206" s="17" t="s">
        <v>318</v>
      </c>
      <c r="AU206" s="17" t="s">
        <v>88</v>
      </c>
    </row>
    <row r="207" spans="2:65" s="1" customFormat="1" ht="16.5" customHeight="1" x14ac:dyDescent="0.2">
      <c r="B207" s="137"/>
      <c r="C207" s="138" t="s">
        <v>392</v>
      </c>
      <c r="D207" s="138" t="s">
        <v>311</v>
      </c>
      <c r="E207" s="139" t="s">
        <v>4465</v>
      </c>
      <c r="F207" s="140" t="s">
        <v>4466</v>
      </c>
      <c r="G207" s="141" t="s">
        <v>314</v>
      </c>
      <c r="H207" s="142">
        <v>1</v>
      </c>
      <c r="I207" s="143"/>
      <c r="J207" s="144">
        <f t="shared" ref="J207:J218" si="10">ROUND(I207*H207,2)</f>
        <v>0</v>
      </c>
      <c r="K207" s="140" t="s">
        <v>4418</v>
      </c>
      <c r="L207" s="33"/>
      <c r="M207" s="145" t="s">
        <v>1</v>
      </c>
      <c r="N207" s="146" t="s">
        <v>46</v>
      </c>
      <c r="P207" s="147">
        <f t="shared" ref="P207:P218" si="11">O207*H207</f>
        <v>0</v>
      </c>
      <c r="Q207" s="147">
        <v>0</v>
      </c>
      <c r="R207" s="147">
        <f t="shared" ref="R207:R218" si="12">Q207*H207</f>
        <v>0</v>
      </c>
      <c r="S207" s="147">
        <v>0</v>
      </c>
      <c r="T207" s="148">
        <f t="shared" ref="T207:T218" si="13">S207*H207</f>
        <v>0</v>
      </c>
      <c r="AR207" s="149" t="s">
        <v>120</v>
      </c>
      <c r="AT207" s="149" t="s">
        <v>311</v>
      </c>
      <c r="AU207" s="149" t="s">
        <v>88</v>
      </c>
      <c r="AY207" s="17" t="s">
        <v>309</v>
      </c>
      <c r="BE207" s="150">
        <f t="shared" ref="BE207:BE218" si="14">IF(N207="základní",J207,0)</f>
        <v>0</v>
      </c>
      <c r="BF207" s="150">
        <f t="shared" ref="BF207:BF218" si="15">IF(N207="snížená",J207,0)</f>
        <v>0</v>
      </c>
      <c r="BG207" s="150">
        <f t="shared" ref="BG207:BG218" si="16">IF(N207="zákl. přenesená",J207,0)</f>
        <v>0</v>
      </c>
      <c r="BH207" s="150">
        <f t="shared" ref="BH207:BH218" si="17">IF(N207="sníž. přenesená",J207,0)</f>
        <v>0</v>
      </c>
      <c r="BI207" s="150">
        <f t="shared" ref="BI207:BI218" si="18">IF(N207="nulová",J207,0)</f>
        <v>0</v>
      </c>
      <c r="BJ207" s="17" t="s">
        <v>88</v>
      </c>
      <c r="BK207" s="150">
        <f t="shared" ref="BK207:BK218" si="19">ROUND(I207*H207,2)</f>
        <v>0</v>
      </c>
      <c r="BL207" s="17" t="s">
        <v>120</v>
      </c>
      <c r="BM207" s="149" t="s">
        <v>478</v>
      </c>
    </row>
    <row r="208" spans="2:65" s="1" customFormat="1" ht="16.5" customHeight="1" x14ac:dyDescent="0.2">
      <c r="B208" s="137"/>
      <c r="C208" s="138" t="s">
        <v>480</v>
      </c>
      <c r="D208" s="138" t="s">
        <v>311</v>
      </c>
      <c r="E208" s="139" t="s">
        <v>4467</v>
      </c>
      <c r="F208" s="140" t="s">
        <v>4468</v>
      </c>
      <c r="G208" s="141" t="s">
        <v>434</v>
      </c>
      <c r="H208" s="142">
        <v>102</v>
      </c>
      <c r="I208" s="143"/>
      <c r="J208" s="144">
        <f t="shared" si="10"/>
        <v>0</v>
      </c>
      <c r="K208" s="140" t="s">
        <v>4418</v>
      </c>
      <c r="L208" s="33"/>
      <c r="M208" s="145" t="s">
        <v>1</v>
      </c>
      <c r="N208" s="146" t="s">
        <v>46</v>
      </c>
      <c r="P208" s="147">
        <f t="shared" si="11"/>
        <v>0</v>
      </c>
      <c r="Q208" s="147">
        <v>0</v>
      </c>
      <c r="R208" s="147">
        <f t="shared" si="12"/>
        <v>0</v>
      </c>
      <c r="S208" s="147">
        <v>0</v>
      </c>
      <c r="T208" s="148">
        <f t="shared" si="13"/>
        <v>0</v>
      </c>
      <c r="AR208" s="149" t="s">
        <v>120</v>
      </c>
      <c r="AT208" s="149" t="s">
        <v>311</v>
      </c>
      <c r="AU208" s="149" t="s">
        <v>88</v>
      </c>
      <c r="AY208" s="17" t="s">
        <v>309</v>
      </c>
      <c r="BE208" s="150">
        <f t="shared" si="14"/>
        <v>0</v>
      </c>
      <c r="BF208" s="150">
        <f t="shared" si="15"/>
        <v>0</v>
      </c>
      <c r="BG208" s="150">
        <f t="shared" si="16"/>
        <v>0</v>
      </c>
      <c r="BH208" s="150">
        <f t="shared" si="17"/>
        <v>0</v>
      </c>
      <c r="BI208" s="150">
        <f t="shared" si="18"/>
        <v>0</v>
      </c>
      <c r="BJ208" s="17" t="s">
        <v>88</v>
      </c>
      <c r="BK208" s="150">
        <f t="shared" si="19"/>
        <v>0</v>
      </c>
      <c r="BL208" s="17" t="s">
        <v>120</v>
      </c>
      <c r="BM208" s="149" t="s">
        <v>483</v>
      </c>
    </row>
    <row r="209" spans="2:65" s="1" customFormat="1" ht="16.5" customHeight="1" x14ac:dyDescent="0.2">
      <c r="B209" s="137"/>
      <c r="C209" s="138" t="s">
        <v>398</v>
      </c>
      <c r="D209" s="138" t="s">
        <v>311</v>
      </c>
      <c r="E209" s="139" t="s">
        <v>4469</v>
      </c>
      <c r="F209" s="140" t="s">
        <v>4470</v>
      </c>
      <c r="G209" s="141" t="s">
        <v>434</v>
      </c>
      <c r="H209" s="142">
        <v>248</v>
      </c>
      <c r="I209" s="143"/>
      <c r="J209" s="144">
        <f t="shared" si="10"/>
        <v>0</v>
      </c>
      <c r="K209" s="140" t="s">
        <v>4418</v>
      </c>
      <c r="L209" s="33"/>
      <c r="M209" s="145" t="s">
        <v>1</v>
      </c>
      <c r="N209" s="146" t="s">
        <v>46</v>
      </c>
      <c r="P209" s="147">
        <f t="shared" si="11"/>
        <v>0</v>
      </c>
      <c r="Q209" s="147">
        <v>0</v>
      </c>
      <c r="R209" s="147">
        <f t="shared" si="12"/>
        <v>0</v>
      </c>
      <c r="S209" s="147">
        <v>0</v>
      </c>
      <c r="T209" s="148">
        <f t="shared" si="13"/>
        <v>0</v>
      </c>
      <c r="AR209" s="149" t="s">
        <v>120</v>
      </c>
      <c r="AT209" s="149" t="s">
        <v>311</v>
      </c>
      <c r="AU209" s="149" t="s">
        <v>88</v>
      </c>
      <c r="AY209" s="17" t="s">
        <v>309</v>
      </c>
      <c r="BE209" s="150">
        <f t="shared" si="14"/>
        <v>0</v>
      </c>
      <c r="BF209" s="150">
        <f t="shared" si="15"/>
        <v>0</v>
      </c>
      <c r="BG209" s="150">
        <f t="shared" si="16"/>
        <v>0</v>
      </c>
      <c r="BH209" s="150">
        <f t="shared" si="17"/>
        <v>0</v>
      </c>
      <c r="BI209" s="150">
        <f t="shared" si="18"/>
        <v>0</v>
      </c>
      <c r="BJ209" s="17" t="s">
        <v>88</v>
      </c>
      <c r="BK209" s="150">
        <f t="shared" si="19"/>
        <v>0</v>
      </c>
      <c r="BL209" s="17" t="s">
        <v>120</v>
      </c>
      <c r="BM209" s="149" t="s">
        <v>488</v>
      </c>
    </row>
    <row r="210" spans="2:65" s="1" customFormat="1" ht="16.5" customHeight="1" x14ac:dyDescent="0.2">
      <c r="B210" s="137"/>
      <c r="C210" s="138" t="s">
        <v>491</v>
      </c>
      <c r="D210" s="138" t="s">
        <v>311</v>
      </c>
      <c r="E210" s="139" t="s">
        <v>4471</v>
      </c>
      <c r="F210" s="140" t="s">
        <v>4472</v>
      </c>
      <c r="G210" s="141" t="s">
        <v>434</v>
      </c>
      <c r="H210" s="142">
        <v>206</v>
      </c>
      <c r="I210" s="143"/>
      <c r="J210" s="144">
        <f t="shared" si="10"/>
        <v>0</v>
      </c>
      <c r="K210" s="140" t="s">
        <v>4418</v>
      </c>
      <c r="L210" s="33"/>
      <c r="M210" s="145" t="s">
        <v>1</v>
      </c>
      <c r="N210" s="146" t="s">
        <v>46</v>
      </c>
      <c r="P210" s="147">
        <f t="shared" si="11"/>
        <v>0</v>
      </c>
      <c r="Q210" s="147">
        <v>0</v>
      </c>
      <c r="R210" s="147">
        <f t="shared" si="12"/>
        <v>0</v>
      </c>
      <c r="S210" s="147">
        <v>0</v>
      </c>
      <c r="T210" s="148">
        <f t="shared" si="13"/>
        <v>0</v>
      </c>
      <c r="AR210" s="149" t="s">
        <v>120</v>
      </c>
      <c r="AT210" s="149" t="s">
        <v>311</v>
      </c>
      <c r="AU210" s="149" t="s">
        <v>88</v>
      </c>
      <c r="AY210" s="17" t="s">
        <v>309</v>
      </c>
      <c r="BE210" s="150">
        <f t="shared" si="14"/>
        <v>0</v>
      </c>
      <c r="BF210" s="150">
        <f t="shared" si="15"/>
        <v>0</v>
      </c>
      <c r="BG210" s="150">
        <f t="shared" si="16"/>
        <v>0</v>
      </c>
      <c r="BH210" s="150">
        <f t="shared" si="17"/>
        <v>0</v>
      </c>
      <c r="BI210" s="150">
        <f t="shared" si="18"/>
        <v>0</v>
      </c>
      <c r="BJ210" s="17" t="s">
        <v>88</v>
      </c>
      <c r="BK210" s="150">
        <f t="shared" si="19"/>
        <v>0</v>
      </c>
      <c r="BL210" s="17" t="s">
        <v>120</v>
      </c>
      <c r="BM210" s="149" t="s">
        <v>494</v>
      </c>
    </row>
    <row r="211" spans="2:65" s="1" customFormat="1" ht="16.5" customHeight="1" x14ac:dyDescent="0.2">
      <c r="B211" s="137"/>
      <c r="C211" s="138" t="s">
        <v>402</v>
      </c>
      <c r="D211" s="138" t="s">
        <v>311</v>
      </c>
      <c r="E211" s="139" t="s">
        <v>4473</v>
      </c>
      <c r="F211" s="140" t="s">
        <v>4474</v>
      </c>
      <c r="G211" s="141" t="s">
        <v>314</v>
      </c>
      <c r="H211" s="142">
        <v>700</v>
      </c>
      <c r="I211" s="143"/>
      <c r="J211" s="144">
        <f t="shared" si="10"/>
        <v>0</v>
      </c>
      <c r="K211" s="140" t="s">
        <v>4371</v>
      </c>
      <c r="L211" s="33"/>
      <c r="M211" s="145" t="s">
        <v>1</v>
      </c>
      <c r="N211" s="146" t="s">
        <v>46</v>
      </c>
      <c r="P211" s="147">
        <f t="shared" si="11"/>
        <v>0</v>
      </c>
      <c r="Q211" s="147">
        <v>0</v>
      </c>
      <c r="R211" s="147">
        <f t="shared" si="12"/>
        <v>0</v>
      </c>
      <c r="S211" s="147">
        <v>0</v>
      </c>
      <c r="T211" s="148">
        <f t="shared" si="13"/>
        <v>0</v>
      </c>
      <c r="AR211" s="149" t="s">
        <v>120</v>
      </c>
      <c r="AT211" s="149" t="s">
        <v>311</v>
      </c>
      <c r="AU211" s="149" t="s">
        <v>88</v>
      </c>
      <c r="AY211" s="17" t="s">
        <v>309</v>
      </c>
      <c r="BE211" s="150">
        <f t="shared" si="14"/>
        <v>0</v>
      </c>
      <c r="BF211" s="150">
        <f t="shared" si="15"/>
        <v>0</v>
      </c>
      <c r="BG211" s="150">
        <f t="shared" si="16"/>
        <v>0</v>
      </c>
      <c r="BH211" s="150">
        <f t="shared" si="17"/>
        <v>0</v>
      </c>
      <c r="BI211" s="150">
        <f t="shared" si="18"/>
        <v>0</v>
      </c>
      <c r="BJ211" s="17" t="s">
        <v>88</v>
      </c>
      <c r="BK211" s="150">
        <f t="shared" si="19"/>
        <v>0</v>
      </c>
      <c r="BL211" s="17" t="s">
        <v>120</v>
      </c>
      <c r="BM211" s="149" t="s">
        <v>501</v>
      </c>
    </row>
    <row r="212" spans="2:65" s="1" customFormat="1" ht="16.5" customHeight="1" x14ac:dyDescent="0.2">
      <c r="B212" s="137"/>
      <c r="C212" s="138" t="s">
        <v>503</v>
      </c>
      <c r="D212" s="138" t="s">
        <v>311</v>
      </c>
      <c r="E212" s="139" t="s">
        <v>4475</v>
      </c>
      <c r="F212" s="140" t="s">
        <v>4476</v>
      </c>
      <c r="G212" s="141" t="s">
        <v>434</v>
      </c>
      <c r="H212" s="142">
        <v>100</v>
      </c>
      <c r="I212" s="143"/>
      <c r="J212" s="144">
        <f t="shared" si="10"/>
        <v>0</v>
      </c>
      <c r="K212" s="140" t="s">
        <v>4371</v>
      </c>
      <c r="L212" s="33"/>
      <c r="M212" s="145" t="s">
        <v>1</v>
      </c>
      <c r="N212" s="146" t="s">
        <v>46</v>
      </c>
      <c r="P212" s="147">
        <f t="shared" si="11"/>
        <v>0</v>
      </c>
      <c r="Q212" s="147">
        <v>0</v>
      </c>
      <c r="R212" s="147">
        <f t="shared" si="12"/>
        <v>0</v>
      </c>
      <c r="S212" s="147">
        <v>0</v>
      </c>
      <c r="T212" s="148">
        <f t="shared" si="13"/>
        <v>0</v>
      </c>
      <c r="AR212" s="149" t="s">
        <v>120</v>
      </c>
      <c r="AT212" s="149" t="s">
        <v>311</v>
      </c>
      <c r="AU212" s="149" t="s">
        <v>88</v>
      </c>
      <c r="AY212" s="17" t="s">
        <v>309</v>
      </c>
      <c r="BE212" s="150">
        <f t="shared" si="14"/>
        <v>0</v>
      </c>
      <c r="BF212" s="150">
        <f t="shared" si="15"/>
        <v>0</v>
      </c>
      <c r="BG212" s="150">
        <f t="shared" si="16"/>
        <v>0</v>
      </c>
      <c r="BH212" s="150">
        <f t="shared" si="17"/>
        <v>0</v>
      </c>
      <c r="BI212" s="150">
        <f t="shared" si="18"/>
        <v>0</v>
      </c>
      <c r="BJ212" s="17" t="s">
        <v>88</v>
      </c>
      <c r="BK212" s="150">
        <f t="shared" si="19"/>
        <v>0</v>
      </c>
      <c r="BL212" s="17" t="s">
        <v>120</v>
      </c>
      <c r="BM212" s="149" t="s">
        <v>506</v>
      </c>
    </row>
    <row r="213" spans="2:65" s="1" customFormat="1" ht="21.75" customHeight="1" x14ac:dyDescent="0.2">
      <c r="B213" s="137"/>
      <c r="C213" s="138" t="s">
        <v>406</v>
      </c>
      <c r="D213" s="138" t="s">
        <v>311</v>
      </c>
      <c r="E213" s="139" t="s">
        <v>4477</v>
      </c>
      <c r="F213" s="140" t="s">
        <v>4478</v>
      </c>
      <c r="G213" s="141" t="s">
        <v>434</v>
      </c>
      <c r="H213" s="142">
        <v>12</v>
      </c>
      <c r="I213" s="143"/>
      <c r="J213" s="144">
        <f t="shared" si="10"/>
        <v>0</v>
      </c>
      <c r="K213" s="140" t="s">
        <v>4371</v>
      </c>
      <c r="L213" s="33"/>
      <c r="M213" s="145" t="s">
        <v>1</v>
      </c>
      <c r="N213" s="146" t="s">
        <v>46</v>
      </c>
      <c r="P213" s="147">
        <f t="shared" si="11"/>
        <v>0</v>
      </c>
      <c r="Q213" s="147">
        <v>0</v>
      </c>
      <c r="R213" s="147">
        <f t="shared" si="12"/>
        <v>0</v>
      </c>
      <c r="S213" s="147">
        <v>0</v>
      </c>
      <c r="T213" s="148">
        <f t="shared" si="13"/>
        <v>0</v>
      </c>
      <c r="AR213" s="149" t="s">
        <v>120</v>
      </c>
      <c r="AT213" s="149" t="s">
        <v>311</v>
      </c>
      <c r="AU213" s="149" t="s">
        <v>88</v>
      </c>
      <c r="AY213" s="17" t="s">
        <v>309</v>
      </c>
      <c r="BE213" s="150">
        <f t="shared" si="14"/>
        <v>0</v>
      </c>
      <c r="BF213" s="150">
        <f t="shared" si="15"/>
        <v>0</v>
      </c>
      <c r="BG213" s="150">
        <f t="shared" si="16"/>
        <v>0</v>
      </c>
      <c r="BH213" s="150">
        <f t="shared" si="17"/>
        <v>0</v>
      </c>
      <c r="BI213" s="150">
        <f t="shared" si="18"/>
        <v>0</v>
      </c>
      <c r="BJ213" s="17" t="s">
        <v>88</v>
      </c>
      <c r="BK213" s="150">
        <f t="shared" si="19"/>
        <v>0</v>
      </c>
      <c r="BL213" s="17" t="s">
        <v>120</v>
      </c>
      <c r="BM213" s="149" t="s">
        <v>513</v>
      </c>
    </row>
    <row r="214" spans="2:65" s="1" customFormat="1" ht="21.75" customHeight="1" x14ac:dyDescent="0.2">
      <c r="B214" s="137"/>
      <c r="C214" s="138" t="s">
        <v>516</v>
      </c>
      <c r="D214" s="138" t="s">
        <v>311</v>
      </c>
      <c r="E214" s="139" t="s">
        <v>4479</v>
      </c>
      <c r="F214" s="140" t="s">
        <v>4480</v>
      </c>
      <c r="G214" s="141" t="s">
        <v>434</v>
      </c>
      <c r="H214" s="142">
        <v>10</v>
      </c>
      <c r="I214" s="143"/>
      <c r="J214" s="144">
        <f t="shared" si="10"/>
        <v>0</v>
      </c>
      <c r="K214" s="140" t="s">
        <v>4371</v>
      </c>
      <c r="L214" s="33"/>
      <c r="M214" s="145" t="s">
        <v>1</v>
      </c>
      <c r="N214" s="146" t="s">
        <v>46</v>
      </c>
      <c r="P214" s="147">
        <f t="shared" si="11"/>
        <v>0</v>
      </c>
      <c r="Q214" s="147">
        <v>0</v>
      </c>
      <c r="R214" s="147">
        <f t="shared" si="12"/>
        <v>0</v>
      </c>
      <c r="S214" s="147">
        <v>0</v>
      </c>
      <c r="T214" s="148">
        <f t="shared" si="13"/>
        <v>0</v>
      </c>
      <c r="AR214" s="149" t="s">
        <v>120</v>
      </c>
      <c r="AT214" s="149" t="s">
        <v>311</v>
      </c>
      <c r="AU214" s="149" t="s">
        <v>88</v>
      </c>
      <c r="AY214" s="17" t="s">
        <v>309</v>
      </c>
      <c r="BE214" s="150">
        <f t="shared" si="14"/>
        <v>0</v>
      </c>
      <c r="BF214" s="150">
        <f t="shared" si="15"/>
        <v>0</v>
      </c>
      <c r="BG214" s="150">
        <f t="shared" si="16"/>
        <v>0</v>
      </c>
      <c r="BH214" s="150">
        <f t="shared" si="17"/>
        <v>0</v>
      </c>
      <c r="BI214" s="150">
        <f t="shared" si="18"/>
        <v>0</v>
      </c>
      <c r="BJ214" s="17" t="s">
        <v>88</v>
      </c>
      <c r="BK214" s="150">
        <f t="shared" si="19"/>
        <v>0</v>
      </c>
      <c r="BL214" s="17" t="s">
        <v>120</v>
      </c>
      <c r="BM214" s="149" t="s">
        <v>519</v>
      </c>
    </row>
    <row r="215" spans="2:65" s="1" customFormat="1" ht="21.75" customHeight="1" x14ac:dyDescent="0.2">
      <c r="B215" s="137"/>
      <c r="C215" s="138" t="s">
        <v>410</v>
      </c>
      <c r="D215" s="138" t="s">
        <v>311</v>
      </c>
      <c r="E215" s="139" t="s">
        <v>4481</v>
      </c>
      <c r="F215" s="140" t="s">
        <v>4482</v>
      </c>
      <c r="G215" s="141" t="s">
        <v>434</v>
      </c>
      <c r="H215" s="142">
        <v>180</v>
      </c>
      <c r="I215" s="143"/>
      <c r="J215" s="144">
        <f t="shared" si="10"/>
        <v>0</v>
      </c>
      <c r="K215" s="140" t="s">
        <v>4371</v>
      </c>
      <c r="L215" s="33"/>
      <c r="M215" s="145" t="s">
        <v>1</v>
      </c>
      <c r="N215" s="146" t="s">
        <v>46</v>
      </c>
      <c r="P215" s="147">
        <f t="shared" si="11"/>
        <v>0</v>
      </c>
      <c r="Q215" s="147">
        <v>0</v>
      </c>
      <c r="R215" s="147">
        <f t="shared" si="12"/>
        <v>0</v>
      </c>
      <c r="S215" s="147">
        <v>0</v>
      </c>
      <c r="T215" s="148">
        <f t="shared" si="13"/>
        <v>0</v>
      </c>
      <c r="AR215" s="149" t="s">
        <v>120</v>
      </c>
      <c r="AT215" s="149" t="s">
        <v>311</v>
      </c>
      <c r="AU215" s="149" t="s">
        <v>88</v>
      </c>
      <c r="AY215" s="17" t="s">
        <v>309</v>
      </c>
      <c r="BE215" s="150">
        <f t="shared" si="14"/>
        <v>0</v>
      </c>
      <c r="BF215" s="150">
        <f t="shared" si="15"/>
        <v>0</v>
      </c>
      <c r="BG215" s="150">
        <f t="shared" si="16"/>
        <v>0</v>
      </c>
      <c r="BH215" s="150">
        <f t="shared" si="17"/>
        <v>0</v>
      </c>
      <c r="BI215" s="150">
        <f t="shared" si="18"/>
        <v>0</v>
      </c>
      <c r="BJ215" s="17" t="s">
        <v>88</v>
      </c>
      <c r="BK215" s="150">
        <f t="shared" si="19"/>
        <v>0</v>
      </c>
      <c r="BL215" s="17" t="s">
        <v>120</v>
      </c>
      <c r="BM215" s="149" t="s">
        <v>521</v>
      </c>
    </row>
    <row r="216" spans="2:65" s="1" customFormat="1" ht="21.75" customHeight="1" x14ac:dyDescent="0.2">
      <c r="B216" s="137"/>
      <c r="C216" s="138" t="s">
        <v>523</v>
      </c>
      <c r="D216" s="138" t="s">
        <v>311</v>
      </c>
      <c r="E216" s="139" t="s">
        <v>4483</v>
      </c>
      <c r="F216" s="140" t="s">
        <v>4484</v>
      </c>
      <c r="G216" s="141" t="s">
        <v>434</v>
      </c>
      <c r="H216" s="142">
        <v>260</v>
      </c>
      <c r="I216" s="143"/>
      <c r="J216" s="144">
        <f t="shared" si="10"/>
        <v>0</v>
      </c>
      <c r="K216" s="140" t="s">
        <v>4371</v>
      </c>
      <c r="L216" s="33"/>
      <c r="M216" s="145" t="s">
        <v>1</v>
      </c>
      <c r="N216" s="146" t="s">
        <v>46</v>
      </c>
      <c r="P216" s="147">
        <f t="shared" si="11"/>
        <v>0</v>
      </c>
      <c r="Q216" s="147">
        <v>0</v>
      </c>
      <c r="R216" s="147">
        <f t="shared" si="12"/>
        <v>0</v>
      </c>
      <c r="S216" s="147">
        <v>0</v>
      </c>
      <c r="T216" s="148">
        <f t="shared" si="13"/>
        <v>0</v>
      </c>
      <c r="AR216" s="149" t="s">
        <v>120</v>
      </c>
      <c r="AT216" s="149" t="s">
        <v>311</v>
      </c>
      <c r="AU216" s="149" t="s">
        <v>88</v>
      </c>
      <c r="AY216" s="17" t="s">
        <v>309</v>
      </c>
      <c r="BE216" s="150">
        <f t="shared" si="14"/>
        <v>0</v>
      </c>
      <c r="BF216" s="150">
        <f t="shared" si="15"/>
        <v>0</v>
      </c>
      <c r="BG216" s="150">
        <f t="shared" si="16"/>
        <v>0</v>
      </c>
      <c r="BH216" s="150">
        <f t="shared" si="17"/>
        <v>0</v>
      </c>
      <c r="BI216" s="150">
        <f t="shared" si="18"/>
        <v>0</v>
      </c>
      <c r="BJ216" s="17" t="s">
        <v>88</v>
      </c>
      <c r="BK216" s="150">
        <f t="shared" si="19"/>
        <v>0</v>
      </c>
      <c r="BL216" s="17" t="s">
        <v>120</v>
      </c>
      <c r="BM216" s="149" t="s">
        <v>524</v>
      </c>
    </row>
    <row r="217" spans="2:65" s="1" customFormat="1" ht="16.5" customHeight="1" x14ac:dyDescent="0.2">
      <c r="B217" s="137"/>
      <c r="C217" s="138" t="s">
        <v>414</v>
      </c>
      <c r="D217" s="138" t="s">
        <v>311</v>
      </c>
      <c r="E217" s="139" t="s">
        <v>4485</v>
      </c>
      <c r="F217" s="140" t="s">
        <v>4486</v>
      </c>
      <c r="G217" s="141" t="s">
        <v>4487</v>
      </c>
      <c r="H217" s="142">
        <v>16</v>
      </c>
      <c r="I217" s="143"/>
      <c r="J217" s="144">
        <f t="shared" si="10"/>
        <v>0</v>
      </c>
      <c r="K217" s="140" t="s">
        <v>4371</v>
      </c>
      <c r="L217" s="33"/>
      <c r="M217" s="145" t="s">
        <v>1</v>
      </c>
      <c r="N217" s="146" t="s">
        <v>46</v>
      </c>
      <c r="P217" s="147">
        <f t="shared" si="11"/>
        <v>0</v>
      </c>
      <c r="Q217" s="147">
        <v>0</v>
      </c>
      <c r="R217" s="147">
        <f t="shared" si="12"/>
        <v>0</v>
      </c>
      <c r="S217" s="147">
        <v>0</v>
      </c>
      <c r="T217" s="148">
        <f t="shared" si="13"/>
        <v>0</v>
      </c>
      <c r="AR217" s="149" t="s">
        <v>120</v>
      </c>
      <c r="AT217" s="149" t="s">
        <v>311</v>
      </c>
      <c r="AU217" s="149" t="s">
        <v>88</v>
      </c>
      <c r="AY217" s="17" t="s">
        <v>309</v>
      </c>
      <c r="BE217" s="150">
        <f t="shared" si="14"/>
        <v>0</v>
      </c>
      <c r="BF217" s="150">
        <f t="shared" si="15"/>
        <v>0</v>
      </c>
      <c r="BG217" s="150">
        <f t="shared" si="16"/>
        <v>0</v>
      </c>
      <c r="BH217" s="150">
        <f t="shared" si="17"/>
        <v>0</v>
      </c>
      <c r="BI217" s="150">
        <f t="shared" si="18"/>
        <v>0</v>
      </c>
      <c r="BJ217" s="17" t="s">
        <v>88</v>
      </c>
      <c r="BK217" s="150">
        <f t="shared" si="19"/>
        <v>0</v>
      </c>
      <c r="BL217" s="17" t="s">
        <v>120</v>
      </c>
      <c r="BM217" s="149" t="s">
        <v>527</v>
      </c>
    </row>
    <row r="218" spans="2:65" s="1" customFormat="1" ht="16.5" customHeight="1" x14ac:dyDescent="0.2">
      <c r="B218" s="137"/>
      <c r="C218" s="138" t="s">
        <v>529</v>
      </c>
      <c r="D218" s="138" t="s">
        <v>311</v>
      </c>
      <c r="E218" s="139" t="s">
        <v>4488</v>
      </c>
      <c r="F218" s="140" t="s">
        <v>4489</v>
      </c>
      <c r="G218" s="141" t="s">
        <v>2688</v>
      </c>
      <c r="H218" s="201"/>
      <c r="I218" s="143"/>
      <c r="J218" s="144">
        <f t="shared" si="10"/>
        <v>0</v>
      </c>
      <c r="K218" s="140" t="s">
        <v>4371</v>
      </c>
      <c r="L218" s="33"/>
      <c r="M218" s="145" t="s">
        <v>1</v>
      </c>
      <c r="N218" s="146" t="s">
        <v>46</v>
      </c>
      <c r="P218" s="147">
        <f t="shared" si="11"/>
        <v>0</v>
      </c>
      <c r="Q218" s="147">
        <v>0</v>
      </c>
      <c r="R218" s="147">
        <f t="shared" si="12"/>
        <v>0</v>
      </c>
      <c r="S218" s="147">
        <v>0</v>
      </c>
      <c r="T218" s="148">
        <f t="shared" si="13"/>
        <v>0</v>
      </c>
      <c r="AR218" s="149" t="s">
        <v>120</v>
      </c>
      <c r="AT218" s="149" t="s">
        <v>311</v>
      </c>
      <c r="AU218" s="149" t="s">
        <v>88</v>
      </c>
      <c r="AY218" s="17" t="s">
        <v>309</v>
      </c>
      <c r="BE218" s="150">
        <f t="shared" si="14"/>
        <v>0</v>
      </c>
      <c r="BF218" s="150">
        <f t="shared" si="15"/>
        <v>0</v>
      </c>
      <c r="BG218" s="150">
        <f t="shared" si="16"/>
        <v>0</v>
      </c>
      <c r="BH218" s="150">
        <f t="shared" si="17"/>
        <v>0</v>
      </c>
      <c r="BI218" s="150">
        <f t="shared" si="18"/>
        <v>0</v>
      </c>
      <c r="BJ218" s="17" t="s">
        <v>88</v>
      </c>
      <c r="BK218" s="150">
        <f t="shared" si="19"/>
        <v>0</v>
      </c>
      <c r="BL218" s="17" t="s">
        <v>120</v>
      </c>
      <c r="BM218" s="149" t="s">
        <v>532</v>
      </c>
    </row>
    <row r="219" spans="2:65" s="1" customFormat="1" ht="19.5" x14ac:dyDescent="0.2">
      <c r="B219" s="33"/>
      <c r="D219" s="155" t="s">
        <v>318</v>
      </c>
      <c r="F219" s="156" t="s">
        <v>4490</v>
      </c>
      <c r="I219" s="153"/>
      <c r="L219" s="33"/>
      <c r="M219" s="154"/>
      <c r="T219" s="57"/>
      <c r="AT219" s="17" t="s">
        <v>318</v>
      </c>
      <c r="AU219" s="17" t="s">
        <v>88</v>
      </c>
    </row>
    <row r="220" spans="2:65" s="11" customFormat="1" ht="25.9" customHeight="1" x14ac:dyDescent="0.2">
      <c r="B220" s="125"/>
      <c r="D220" s="126" t="s">
        <v>80</v>
      </c>
      <c r="E220" s="127" t="s">
        <v>4491</v>
      </c>
      <c r="F220" s="127" t="s">
        <v>4492</v>
      </c>
      <c r="I220" s="128"/>
      <c r="J220" s="129">
        <f>BK220</f>
        <v>0</v>
      </c>
      <c r="L220" s="125"/>
      <c r="M220" s="130"/>
      <c r="P220" s="131">
        <f>SUM(P221:P275)</f>
        <v>0</v>
      </c>
      <c r="R220" s="131">
        <f>SUM(R221:R275)</f>
        <v>0</v>
      </c>
      <c r="T220" s="132">
        <f>SUM(T221:T275)</f>
        <v>0</v>
      </c>
      <c r="AR220" s="126" t="s">
        <v>88</v>
      </c>
      <c r="AT220" s="133" t="s">
        <v>80</v>
      </c>
      <c r="AU220" s="133" t="s">
        <v>81</v>
      </c>
      <c r="AY220" s="126" t="s">
        <v>309</v>
      </c>
      <c r="BK220" s="134">
        <f>SUM(BK221:BK275)</f>
        <v>0</v>
      </c>
    </row>
    <row r="221" spans="2:65" s="1" customFormat="1" ht="16.5" customHeight="1" x14ac:dyDescent="0.2">
      <c r="B221" s="137"/>
      <c r="C221" s="138" t="s">
        <v>420</v>
      </c>
      <c r="D221" s="138" t="s">
        <v>311</v>
      </c>
      <c r="E221" s="139" t="s">
        <v>4493</v>
      </c>
      <c r="F221" s="140" t="s">
        <v>4494</v>
      </c>
      <c r="G221" s="141" t="s">
        <v>434</v>
      </c>
      <c r="H221" s="142">
        <v>301</v>
      </c>
      <c r="I221" s="143"/>
      <c r="J221" s="144">
        <f>ROUND(I221*H221,2)</f>
        <v>0</v>
      </c>
      <c r="K221" s="140" t="s">
        <v>4371</v>
      </c>
      <c r="L221" s="33"/>
      <c r="M221" s="145" t="s">
        <v>1</v>
      </c>
      <c r="N221" s="146" t="s">
        <v>46</v>
      </c>
      <c r="P221" s="147">
        <f>O221*H221</f>
        <v>0</v>
      </c>
      <c r="Q221" s="147">
        <v>0</v>
      </c>
      <c r="R221" s="147">
        <f>Q221*H221</f>
        <v>0</v>
      </c>
      <c r="S221" s="147">
        <v>0</v>
      </c>
      <c r="T221" s="148">
        <f>S221*H221</f>
        <v>0</v>
      </c>
      <c r="AR221" s="149" t="s">
        <v>120</v>
      </c>
      <c r="AT221" s="149" t="s">
        <v>311</v>
      </c>
      <c r="AU221" s="149" t="s">
        <v>88</v>
      </c>
      <c r="AY221" s="17" t="s">
        <v>309</v>
      </c>
      <c r="BE221" s="150">
        <f>IF(N221="základní",J221,0)</f>
        <v>0</v>
      </c>
      <c r="BF221" s="150">
        <f>IF(N221="snížená",J221,0)</f>
        <v>0</v>
      </c>
      <c r="BG221" s="150">
        <f>IF(N221="zákl. přenesená",J221,0)</f>
        <v>0</v>
      </c>
      <c r="BH221" s="150">
        <f>IF(N221="sníž. přenesená",J221,0)</f>
        <v>0</v>
      </c>
      <c r="BI221" s="150">
        <f>IF(N221="nulová",J221,0)</f>
        <v>0</v>
      </c>
      <c r="BJ221" s="17" t="s">
        <v>88</v>
      </c>
      <c r="BK221" s="150">
        <f>ROUND(I221*H221,2)</f>
        <v>0</v>
      </c>
      <c r="BL221" s="17" t="s">
        <v>120</v>
      </c>
      <c r="BM221" s="149" t="s">
        <v>538</v>
      </c>
    </row>
    <row r="222" spans="2:65" s="1" customFormat="1" ht="19.5" x14ac:dyDescent="0.2">
      <c r="B222" s="33"/>
      <c r="D222" s="155" t="s">
        <v>318</v>
      </c>
      <c r="F222" s="156" t="s">
        <v>4495</v>
      </c>
      <c r="I222" s="153"/>
      <c r="L222" s="33"/>
      <c r="M222" s="154"/>
      <c r="T222" s="57"/>
      <c r="AT222" s="17" t="s">
        <v>318</v>
      </c>
      <c r="AU222" s="17" t="s">
        <v>88</v>
      </c>
    </row>
    <row r="223" spans="2:65" s="1" customFormat="1" ht="16.5" customHeight="1" x14ac:dyDescent="0.2">
      <c r="B223" s="137"/>
      <c r="C223" s="138" t="s">
        <v>540</v>
      </c>
      <c r="D223" s="138" t="s">
        <v>311</v>
      </c>
      <c r="E223" s="139" t="s">
        <v>4496</v>
      </c>
      <c r="F223" s="140" t="s">
        <v>4497</v>
      </c>
      <c r="G223" s="141" t="s">
        <v>434</v>
      </c>
      <c r="H223" s="142">
        <v>202</v>
      </c>
      <c r="I223" s="143"/>
      <c r="J223" s="144">
        <f>ROUND(I223*H223,2)</f>
        <v>0</v>
      </c>
      <c r="K223" s="140" t="s">
        <v>4371</v>
      </c>
      <c r="L223" s="33"/>
      <c r="M223" s="145" t="s">
        <v>1</v>
      </c>
      <c r="N223" s="146" t="s">
        <v>46</v>
      </c>
      <c r="P223" s="147">
        <f>O223*H223</f>
        <v>0</v>
      </c>
      <c r="Q223" s="147">
        <v>0</v>
      </c>
      <c r="R223" s="147">
        <f>Q223*H223</f>
        <v>0</v>
      </c>
      <c r="S223" s="147">
        <v>0</v>
      </c>
      <c r="T223" s="148">
        <f>S223*H223</f>
        <v>0</v>
      </c>
      <c r="AR223" s="149" t="s">
        <v>120</v>
      </c>
      <c r="AT223" s="149" t="s">
        <v>311</v>
      </c>
      <c r="AU223" s="149" t="s">
        <v>88</v>
      </c>
      <c r="AY223" s="17" t="s">
        <v>309</v>
      </c>
      <c r="BE223" s="150">
        <f>IF(N223="základní",J223,0)</f>
        <v>0</v>
      </c>
      <c r="BF223" s="150">
        <f>IF(N223="snížená",J223,0)</f>
        <v>0</v>
      </c>
      <c r="BG223" s="150">
        <f>IF(N223="zákl. přenesená",J223,0)</f>
        <v>0</v>
      </c>
      <c r="BH223" s="150">
        <f>IF(N223="sníž. přenesená",J223,0)</f>
        <v>0</v>
      </c>
      <c r="BI223" s="150">
        <f>IF(N223="nulová",J223,0)</f>
        <v>0</v>
      </c>
      <c r="BJ223" s="17" t="s">
        <v>88</v>
      </c>
      <c r="BK223" s="150">
        <f>ROUND(I223*H223,2)</f>
        <v>0</v>
      </c>
      <c r="BL223" s="17" t="s">
        <v>120</v>
      </c>
      <c r="BM223" s="149" t="s">
        <v>543</v>
      </c>
    </row>
    <row r="224" spans="2:65" s="1" customFormat="1" ht="19.5" x14ac:dyDescent="0.2">
      <c r="B224" s="33"/>
      <c r="D224" s="155" t="s">
        <v>318</v>
      </c>
      <c r="F224" s="156" t="s">
        <v>4498</v>
      </c>
      <c r="I224" s="153"/>
      <c r="L224" s="33"/>
      <c r="M224" s="154"/>
      <c r="T224" s="57"/>
      <c r="AT224" s="17" t="s">
        <v>318</v>
      </c>
      <c r="AU224" s="17" t="s">
        <v>88</v>
      </c>
    </row>
    <row r="225" spans="2:65" s="1" customFormat="1" ht="16.5" customHeight="1" x14ac:dyDescent="0.2">
      <c r="B225" s="137"/>
      <c r="C225" s="138" t="s">
        <v>424</v>
      </c>
      <c r="D225" s="138" t="s">
        <v>311</v>
      </c>
      <c r="E225" s="139" t="s">
        <v>4499</v>
      </c>
      <c r="F225" s="140" t="s">
        <v>4500</v>
      </c>
      <c r="G225" s="141" t="s">
        <v>434</v>
      </c>
      <c r="H225" s="142">
        <v>1972</v>
      </c>
      <c r="I225" s="143"/>
      <c r="J225" s="144">
        <f>ROUND(I225*H225,2)</f>
        <v>0</v>
      </c>
      <c r="K225" s="140" t="s">
        <v>4371</v>
      </c>
      <c r="L225" s="33"/>
      <c r="M225" s="145" t="s">
        <v>1</v>
      </c>
      <c r="N225" s="146" t="s">
        <v>46</v>
      </c>
      <c r="P225" s="147">
        <f>O225*H225</f>
        <v>0</v>
      </c>
      <c r="Q225" s="147">
        <v>0</v>
      </c>
      <c r="R225" s="147">
        <f>Q225*H225</f>
        <v>0</v>
      </c>
      <c r="S225" s="147">
        <v>0</v>
      </c>
      <c r="T225" s="148">
        <f>S225*H225</f>
        <v>0</v>
      </c>
      <c r="AR225" s="149" t="s">
        <v>120</v>
      </c>
      <c r="AT225" s="149" t="s">
        <v>311</v>
      </c>
      <c r="AU225" s="149" t="s">
        <v>88</v>
      </c>
      <c r="AY225" s="17" t="s">
        <v>309</v>
      </c>
      <c r="BE225" s="150">
        <f>IF(N225="základní",J225,0)</f>
        <v>0</v>
      </c>
      <c r="BF225" s="150">
        <f>IF(N225="snížená",J225,0)</f>
        <v>0</v>
      </c>
      <c r="BG225" s="150">
        <f>IF(N225="zákl. přenesená",J225,0)</f>
        <v>0</v>
      </c>
      <c r="BH225" s="150">
        <f>IF(N225="sníž. přenesená",J225,0)</f>
        <v>0</v>
      </c>
      <c r="BI225" s="150">
        <f>IF(N225="nulová",J225,0)</f>
        <v>0</v>
      </c>
      <c r="BJ225" s="17" t="s">
        <v>88</v>
      </c>
      <c r="BK225" s="150">
        <f>ROUND(I225*H225,2)</f>
        <v>0</v>
      </c>
      <c r="BL225" s="17" t="s">
        <v>120</v>
      </c>
      <c r="BM225" s="149" t="s">
        <v>546</v>
      </c>
    </row>
    <row r="226" spans="2:65" s="1" customFormat="1" ht="19.5" x14ac:dyDescent="0.2">
      <c r="B226" s="33"/>
      <c r="D226" s="155" t="s">
        <v>318</v>
      </c>
      <c r="F226" s="156" t="s">
        <v>4501</v>
      </c>
      <c r="I226" s="153"/>
      <c r="L226" s="33"/>
      <c r="M226" s="154"/>
      <c r="T226" s="57"/>
      <c r="AT226" s="17" t="s">
        <v>318</v>
      </c>
      <c r="AU226" s="17" t="s">
        <v>88</v>
      </c>
    </row>
    <row r="227" spans="2:65" s="1" customFormat="1" ht="16.5" customHeight="1" x14ac:dyDescent="0.2">
      <c r="B227" s="137"/>
      <c r="C227" s="138" t="s">
        <v>547</v>
      </c>
      <c r="D227" s="138" t="s">
        <v>311</v>
      </c>
      <c r="E227" s="139" t="s">
        <v>4502</v>
      </c>
      <c r="F227" s="140" t="s">
        <v>4503</v>
      </c>
      <c r="G227" s="141" t="s">
        <v>434</v>
      </c>
      <c r="H227" s="142">
        <v>431</v>
      </c>
      <c r="I227" s="143"/>
      <c r="J227" s="144">
        <f>ROUND(I227*H227,2)</f>
        <v>0</v>
      </c>
      <c r="K227" s="140" t="s">
        <v>4371</v>
      </c>
      <c r="L227" s="33"/>
      <c r="M227" s="145" t="s">
        <v>1</v>
      </c>
      <c r="N227" s="146" t="s">
        <v>46</v>
      </c>
      <c r="P227" s="147">
        <f>O227*H227</f>
        <v>0</v>
      </c>
      <c r="Q227" s="147">
        <v>0</v>
      </c>
      <c r="R227" s="147">
        <f>Q227*H227</f>
        <v>0</v>
      </c>
      <c r="S227" s="147">
        <v>0</v>
      </c>
      <c r="T227" s="148">
        <f>S227*H227</f>
        <v>0</v>
      </c>
      <c r="AR227" s="149" t="s">
        <v>120</v>
      </c>
      <c r="AT227" s="149" t="s">
        <v>311</v>
      </c>
      <c r="AU227" s="149" t="s">
        <v>88</v>
      </c>
      <c r="AY227" s="17" t="s">
        <v>309</v>
      </c>
      <c r="BE227" s="150">
        <f>IF(N227="základní",J227,0)</f>
        <v>0</v>
      </c>
      <c r="BF227" s="150">
        <f>IF(N227="snížená",J227,0)</f>
        <v>0</v>
      </c>
      <c r="BG227" s="150">
        <f>IF(N227="zákl. přenesená",J227,0)</f>
        <v>0</v>
      </c>
      <c r="BH227" s="150">
        <f>IF(N227="sníž. přenesená",J227,0)</f>
        <v>0</v>
      </c>
      <c r="BI227" s="150">
        <f>IF(N227="nulová",J227,0)</f>
        <v>0</v>
      </c>
      <c r="BJ227" s="17" t="s">
        <v>88</v>
      </c>
      <c r="BK227" s="150">
        <f>ROUND(I227*H227,2)</f>
        <v>0</v>
      </c>
      <c r="BL227" s="17" t="s">
        <v>120</v>
      </c>
      <c r="BM227" s="149" t="s">
        <v>550</v>
      </c>
    </row>
    <row r="228" spans="2:65" s="1" customFormat="1" ht="19.5" x14ac:dyDescent="0.2">
      <c r="B228" s="33"/>
      <c r="D228" s="155" t="s">
        <v>318</v>
      </c>
      <c r="F228" s="156" t="s">
        <v>4504</v>
      </c>
      <c r="I228" s="153"/>
      <c r="L228" s="33"/>
      <c r="M228" s="154"/>
      <c r="T228" s="57"/>
      <c r="AT228" s="17" t="s">
        <v>318</v>
      </c>
      <c r="AU228" s="17" t="s">
        <v>88</v>
      </c>
    </row>
    <row r="229" spans="2:65" s="1" customFormat="1" ht="16.5" customHeight="1" x14ac:dyDescent="0.2">
      <c r="B229" s="137"/>
      <c r="C229" s="138" t="s">
        <v>429</v>
      </c>
      <c r="D229" s="138" t="s">
        <v>311</v>
      </c>
      <c r="E229" s="139" t="s">
        <v>4452</v>
      </c>
      <c r="F229" s="140" t="s">
        <v>4453</v>
      </c>
      <c r="G229" s="141" t="s">
        <v>434</v>
      </c>
      <c r="H229" s="142">
        <v>530</v>
      </c>
      <c r="I229" s="143"/>
      <c r="J229" s="144">
        <f>ROUND(I229*H229,2)</f>
        <v>0</v>
      </c>
      <c r="K229" s="140" t="s">
        <v>4371</v>
      </c>
      <c r="L229" s="33"/>
      <c r="M229" s="145" t="s">
        <v>1</v>
      </c>
      <c r="N229" s="146" t="s">
        <v>46</v>
      </c>
      <c r="P229" s="147">
        <f>O229*H229</f>
        <v>0</v>
      </c>
      <c r="Q229" s="147">
        <v>0</v>
      </c>
      <c r="R229" s="147">
        <f>Q229*H229</f>
        <v>0</v>
      </c>
      <c r="S229" s="147">
        <v>0</v>
      </c>
      <c r="T229" s="148">
        <f>S229*H229</f>
        <v>0</v>
      </c>
      <c r="AR229" s="149" t="s">
        <v>120</v>
      </c>
      <c r="AT229" s="149" t="s">
        <v>311</v>
      </c>
      <c r="AU229" s="149" t="s">
        <v>88</v>
      </c>
      <c r="AY229" s="17" t="s">
        <v>309</v>
      </c>
      <c r="BE229" s="150">
        <f>IF(N229="základní",J229,0)</f>
        <v>0</v>
      </c>
      <c r="BF229" s="150">
        <f>IF(N229="snížená",J229,0)</f>
        <v>0</v>
      </c>
      <c r="BG229" s="150">
        <f>IF(N229="zákl. přenesená",J229,0)</f>
        <v>0</v>
      </c>
      <c r="BH229" s="150">
        <f>IF(N229="sníž. přenesená",J229,0)</f>
        <v>0</v>
      </c>
      <c r="BI229" s="150">
        <f>IF(N229="nulová",J229,0)</f>
        <v>0</v>
      </c>
      <c r="BJ229" s="17" t="s">
        <v>88</v>
      </c>
      <c r="BK229" s="150">
        <f>ROUND(I229*H229,2)</f>
        <v>0</v>
      </c>
      <c r="BL229" s="17" t="s">
        <v>120</v>
      </c>
      <c r="BM229" s="149" t="s">
        <v>553</v>
      </c>
    </row>
    <row r="230" spans="2:65" s="1" customFormat="1" ht="19.5" x14ac:dyDescent="0.2">
      <c r="B230" s="33"/>
      <c r="D230" s="155" t="s">
        <v>318</v>
      </c>
      <c r="F230" s="156" t="s">
        <v>4505</v>
      </c>
      <c r="I230" s="153"/>
      <c r="L230" s="33"/>
      <c r="M230" s="154"/>
      <c r="T230" s="57"/>
      <c r="AT230" s="17" t="s">
        <v>318</v>
      </c>
      <c r="AU230" s="17" t="s">
        <v>88</v>
      </c>
    </row>
    <row r="231" spans="2:65" s="1" customFormat="1" ht="16.5" customHeight="1" x14ac:dyDescent="0.2">
      <c r="B231" s="137"/>
      <c r="C231" s="138" t="s">
        <v>554</v>
      </c>
      <c r="D231" s="138" t="s">
        <v>311</v>
      </c>
      <c r="E231" s="139" t="s">
        <v>4506</v>
      </c>
      <c r="F231" s="140" t="s">
        <v>4507</v>
      </c>
      <c r="G231" s="141" t="s">
        <v>434</v>
      </c>
      <c r="H231" s="142">
        <v>78</v>
      </c>
      <c r="I231" s="143"/>
      <c r="J231" s="144">
        <f>ROUND(I231*H231,2)</f>
        <v>0</v>
      </c>
      <c r="K231" s="140" t="s">
        <v>4371</v>
      </c>
      <c r="L231" s="33"/>
      <c r="M231" s="145" t="s">
        <v>1</v>
      </c>
      <c r="N231" s="146" t="s">
        <v>46</v>
      </c>
      <c r="P231" s="147">
        <f>O231*H231</f>
        <v>0</v>
      </c>
      <c r="Q231" s="147">
        <v>0</v>
      </c>
      <c r="R231" s="147">
        <f>Q231*H231</f>
        <v>0</v>
      </c>
      <c r="S231" s="147">
        <v>0</v>
      </c>
      <c r="T231" s="148">
        <f>S231*H231</f>
        <v>0</v>
      </c>
      <c r="AR231" s="149" t="s">
        <v>120</v>
      </c>
      <c r="AT231" s="149" t="s">
        <v>311</v>
      </c>
      <c r="AU231" s="149" t="s">
        <v>88</v>
      </c>
      <c r="AY231" s="17" t="s">
        <v>309</v>
      </c>
      <c r="BE231" s="150">
        <f>IF(N231="základní",J231,0)</f>
        <v>0</v>
      </c>
      <c r="BF231" s="150">
        <f>IF(N231="snížená",J231,0)</f>
        <v>0</v>
      </c>
      <c r="BG231" s="150">
        <f>IF(N231="zákl. přenesená",J231,0)</f>
        <v>0</v>
      </c>
      <c r="BH231" s="150">
        <f>IF(N231="sníž. přenesená",J231,0)</f>
        <v>0</v>
      </c>
      <c r="BI231" s="150">
        <f>IF(N231="nulová",J231,0)</f>
        <v>0</v>
      </c>
      <c r="BJ231" s="17" t="s">
        <v>88</v>
      </c>
      <c r="BK231" s="150">
        <f>ROUND(I231*H231,2)</f>
        <v>0</v>
      </c>
      <c r="BL231" s="17" t="s">
        <v>120</v>
      </c>
      <c r="BM231" s="149" t="s">
        <v>557</v>
      </c>
    </row>
    <row r="232" spans="2:65" s="1" customFormat="1" ht="19.5" x14ac:dyDescent="0.2">
      <c r="B232" s="33"/>
      <c r="D232" s="155" t="s">
        <v>318</v>
      </c>
      <c r="F232" s="156" t="s">
        <v>4508</v>
      </c>
      <c r="I232" s="153"/>
      <c r="L232" s="33"/>
      <c r="M232" s="154"/>
      <c r="T232" s="57"/>
      <c r="AT232" s="17" t="s">
        <v>318</v>
      </c>
      <c r="AU232" s="17" t="s">
        <v>88</v>
      </c>
    </row>
    <row r="233" spans="2:65" s="1" customFormat="1" ht="16.5" customHeight="1" x14ac:dyDescent="0.2">
      <c r="B233" s="137"/>
      <c r="C233" s="138" t="s">
        <v>435</v>
      </c>
      <c r="D233" s="138" t="s">
        <v>311</v>
      </c>
      <c r="E233" s="139" t="s">
        <v>4509</v>
      </c>
      <c r="F233" s="140" t="s">
        <v>4510</v>
      </c>
      <c r="G233" s="141" t="s">
        <v>434</v>
      </c>
      <c r="H233" s="142">
        <v>115</v>
      </c>
      <c r="I233" s="143"/>
      <c r="J233" s="144">
        <f>ROUND(I233*H233,2)</f>
        <v>0</v>
      </c>
      <c r="K233" s="140" t="s">
        <v>4371</v>
      </c>
      <c r="L233" s="33"/>
      <c r="M233" s="145" t="s">
        <v>1</v>
      </c>
      <c r="N233" s="146" t="s">
        <v>46</v>
      </c>
      <c r="P233" s="147">
        <f>O233*H233</f>
        <v>0</v>
      </c>
      <c r="Q233" s="147">
        <v>0</v>
      </c>
      <c r="R233" s="147">
        <f>Q233*H233</f>
        <v>0</v>
      </c>
      <c r="S233" s="147">
        <v>0</v>
      </c>
      <c r="T233" s="148">
        <f>S233*H233</f>
        <v>0</v>
      </c>
      <c r="AR233" s="149" t="s">
        <v>120</v>
      </c>
      <c r="AT233" s="149" t="s">
        <v>311</v>
      </c>
      <c r="AU233" s="149" t="s">
        <v>88</v>
      </c>
      <c r="AY233" s="17" t="s">
        <v>309</v>
      </c>
      <c r="BE233" s="150">
        <f>IF(N233="základní",J233,0)</f>
        <v>0</v>
      </c>
      <c r="BF233" s="150">
        <f>IF(N233="snížená",J233,0)</f>
        <v>0</v>
      </c>
      <c r="BG233" s="150">
        <f>IF(N233="zákl. přenesená",J233,0)</f>
        <v>0</v>
      </c>
      <c r="BH233" s="150">
        <f>IF(N233="sníž. přenesená",J233,0)</f>
        <v>0</v>
      </c>
      <c r="BI233" s="150">
        <f>IF(N233="nulová",J233,0)</f>
        <v>0</v>
      </c>
      <c r="BJ233" s="17" t="s">
        <v>88</v>
      </c>
      <c r="BK233" s="150">
        <f>ROUND(I233*H233,2)</f>
        <v>0</v>
      </c>
      <c r="BL233" s="17" t="s">
        <v>120</v>
      </c>
      <c r="BM233" s="149" t="s">
        <v>560</v>
      </c>
    </row>
    <row r="234" spans="2:65" s="1" customFormat="1" ht="19.5" x14ac:dyDescent="0.2">
      <c r="B234" s="33"/>
      <c r="D234" s="155" t="s">
        <v>318</v>
      </c>
      <c r="F234" s="156" t="s">
        <v>4511</v>
      </c>
      <c r="I234" s="153"/>
      <c r="L234" s="33"/>
      <c r="M234" s="154"/>
      <c r="T234" s="57"/>
      <c r="AT234" s="17" t="s">
        <v>318</v>
      </c>
      <c r="AU234" s="17" t="s">
        <v>88</v>
      </c>
    </row>
    <row r="235" spans="2:65" s="1" customFormat="1" ht="16.5" customHeight="1" x14ac:dyDescent="0.2">
      <c r="B235" s="137"/>
      <c r="C235" s="138" t="s">
        <v>561</v>
      </c>
      <c r="D235" s="138" t="s">
        <v>311</v>
      </c>
      <c r="E235" s="139" t="s">
        <v>4458</v>
      </c>
      <c r="F235" s="140" t="s">
        <v>4459</v>
      </c>
      <c r="G235" s="141" t="s">
        <v>434</v>
      </c>
      <c r="H235" s="142">
        <v>128</v>
      </c>
      <c r="I235" s="143"/>
      <c r="J235" s="144">
        <f>ROUND(I235*H235,2)</f>
        <v>0</v>
      </c>
      <c r="K235" s="140" t="s">
        <v>4371</v>
      </c>
      <c r="L235" s="33"/>
      <c r="M235" s="145" t="s">
        <v>1</v>
      </c>
      <c r="N235" s="146" t="s">
        <v>46</v>
      </c>
      <c r="P235" s="147">
        <f>O235*H235</f>
        <v>0</v>
      </c>
      <c r="Q235" s="147">
        <v>0</v>
      </c>
      <c r="R235" s="147">
        <f>Q235*H235</f>
        <v>0</v>
      </c>
      <c r="S235" s="147">
        <v>0</v>
      </c>
      <c r="T235" s="148">
        <f>S235*H235</f>
        <v>0</v>
      </c>
      <c r="AR235" s="149" t="s">
        <v>120</v>
      </c>
      <c r="AT235" s="149" t="s">
        <v>311</v>
      </c>
      <c r="AU235" s="149" t="s">
        <v>88</v>
      </c>
      <c r="AY235" s="17" t="s">
        <v>309</v>
      </c>
      <c r="BE235" s="150">
        <f>IF(N235="základní",J235,0)</f>
        <v>0</v>
      </c>
      <c r="BF235" s="150">
        <f>IF(N235="snížená",J235,0)</f>
        <v>0</v>
      </c>
      <c r="BG235" s="150">
        <f>IF(N235="zákl. přenesená",J235,0)</f>
        <v>0</v>
      </c>
      <c r="BH235" s="150">
        <f>IF(N235="sníž. přenesená",J235,0)</f>
        <v>0</v>
      </c>
      <c r="BI235" s="150">
        <f>IF(N235="nulová",J235,0)</f>
        <v>0</v>
      </c>
      <c r="BJ235" s="17" t="s">
        <v>88</v>
      </c>
      <c r="BK235" s="150">
        <f>ROUND(I235*H235,2)</f>
        <v>0</v>
      </c>
      <c r="BL235" s="17" t="s">
        <v>120</v>
      </c>
      <c r="BM235" s="149" t="s">
        <v>564</v>
      </c>
    </row>
    <row r="236" spans="2:65" s="1" customFormat="1" ht="19.5" x14ac:dyDescent="0.2">
      <c r="B236" s="33"/>
      <c r="D236" s="155" t="s">
        <v>318</v>
      </c>
      <c r="F236" s="156" t="s">
        <v>4512</v>
      </c>
      <c r="I236" s="153"/>
      <c r="L236" s="33"/>
      <c r="M236" s="154"/>
      <c r="T236" s="57"/>
      <c r="AT236" s="17" t="s">
        <v>318</v>
      </c>
      <c r="AU236" s="17" t="s">
        <v>88</v>
      </c>
    </row>
    <row r="237" spans="2:65" s="1" customFormat="1" ht="16.5" customHeight="1" x14ac:dyDescent="0.2">
      <c r="B237" s="137"/>
      <c r="C237" s="138" t="s">
        <v>440</v>
      </c>
      <c r="D237" s="138" t="s">
        <v>311</v>
      </c>
      <c r="E237" s="139" t="s">
        <v>4513</v>
      </c>
      <c r="F237" s="140" t="s">
        <v>4514</v>
      </c>
      <c r="G237" s="141" t="s">
        <v>360</v>
      </c>
      <c r="H237" s="142">
        <v>24.7</v>
      </c>
      <c r="I237" s="143"/>
      <c r="J237" s="144">
        <f>ROUND(I237*H237,2)</f>
        <v>0</v>
      </c>
      <c r="K237" s="140" t="s">
        <v>4418</v>
      </c>
      <c r="L237" s="33"/>
      <c r="M237" s="145" t="s">
        <v>1</v>
      </c>
      <c r="N237" s="146" t="s">
        <v>46</v>
      </c>
      <c r="P237" s="147">
        <f>O237*H237</f>
        <v>0</v>
      </c>
      <c r="Q237" s="147">
        <v>0</v>
      </c>
      <c r="R237" s="147">
        <f>Q237*H237</f>
        <v>0</v>
      </c>
      <c r="S237" s="147">
        <v>0</v>
      </c>
      <c r="T237" s="148">
        <f>S237*H237</f>
        <v>0</v>
      </c>
      <c r="AR237" s="149" t="s">
        <v>120</v>
      </c>
      <c r="AT237" s="149" t="s">
        <v>311</v>
      </c>
      <c r="AU237" s="149" t="s">
        <v>88</v>
      </c>
      <c r="AY237" s="17" t="s">
        <v>309</v>
      </c>
      <c r="BE237" s="150">
        <f>IF(N237="základní",J237,0)</f>
        <v>0</v>
      </c>
      <c r="BF237" s="150">
        <f>IF(N237="snížená",J237,0)</f>
        <v>0</v>
      </c>
      <c r="BG237" s="150">
        <f>IF(N237="zákl. přenesená",J237,0)</f>
        <v>0</v>
      </c>
      <c r="BH237" s="150">
        <f>IF(N237="sníž. přenesená",J237,0)</f>
        <v>0</v>
      </c>
      <c r="BI237" s="150">
        <f>IF(N237="nulová",J237,0)</f>
        <v>0</v>
      </c>
      <c r="BJ237" s="17" t="s">
        <v>88</v>
      </c>
      <c r="BK237" s="150">
        <f>ROUND(I237*H237,2)</f>
        <v>0</v>
      </c>
      <c r="BL237" s="17" t="s">
        <v>120</v>
      </c>
      <c r="BM237" s="149" t="s">
        <v>567</v>
      </c>
    </row>
    <row r="238" spans="2:65" s="1" customFormat="1" ht="19.5" x14ac:dyDescent="0.2">
      <c r="B238" s="33"/>
      <c r="D238" s="155" t="s">
        <v>318</v>
      </c>
      <c r="F238" s="156" t="s">
        <v>4515</v>
      </c>
      <c r="I238" s="153"/>
      <c r="L238" s="33"/>
      <c r="M238" s="154"/>
      <c r="T238" s="57"/>
      <c r="AT238" s="17" t="s">
        <v>318</v>
      </c>
      <c r="AU238" s="17" t="s">
        <v>88</v>
      </c>
    </row>
    <row r="239" spans="2:65" s="1" customFormat="1" ht="16.5" customHeight="1" x14ac:dyDescent="0.2">
      <c r="B239" s="137"/>
      <c r="C239" s="138" t="s">
        <v>568</v>
      </c>
      <c r="D239" s="138" t="s">
        <v>311</v>
      </c>
      <c r="E239" s="139" t="s">
        <v>4465</v>
      </c>
      <c r="F239" s="140" t="s">
        <v>4466</v>
      </c>
      <c r="G239" s="141" t="s">
        <v>314</v>
      </c>
      <c r="H239" s="142">
        <v>1</v>
      </c>
      <c r="I239" s="143"/>
      <c r="J239" s="144">
        <f t="shared" ref="J239:J274" si="20">ROUND(I239*H239,2)</f>
        <v>0</v>
      </c>
      <c r="K239" s="140" t="s">
        <v>4418</v>
      </c>
      <c r="L239" s="33"/>
      <c r="M239" s="145" t="s">
        <v>1</v>
      </c>
      <c r="N239" s="146" t="s">
        <v>46</v>
      </c>
      <c r="P239" s="147">
        <f t="shared" ref="P239:P274" si="21">O239*H239</f>
        <v>0</v>
      </c>
      <c r="Q239" s="147">
        <v>0</v>
      </c>
      <c r="R239" s="147">
        <f t="shared" ref="R239:R274" si="22">Q239*H239</f>
        <v>0</v>
      </c>
      <c r="S239" s="147">
        <v>0</v>
      </c>
      <c r="T239" s="148">
        <f t="shared" ref="T239:T274" si="23">S239*H239</f>
        <v>0</v>
      </c>
      <c r="AR239" s="149" t="s">
        <v>120</v>
      </c>
      <c r="AT239" s="149" t="s">
        <v>311</v>
      </c>
      <c r="AU239" s="149" t="s">
        <v>88</v>
      </c>
      <c r="AY239" s="17" t="s">
        <v>309</v>
      </c>
      <c r="BE239" s="150">
        <f t="shared" ref="BE239:BE274" si="24">IF(N239="základní",J239,0)</f>
        <v>0</v>
      </c>
      <c r="BF239" s="150">
        <f t="shared" ref="BF239:BF274" si="25">IF(N239="snížená",J239,0)</f>
        <v>0</v>
      </c>
      <c r="BG239" s="150">
        <f t="shared" ref="BG239:BG274" si="26">IF(N239="zákl. přenesená",J239,0)</f>
        <v>0</v>
      </c>
      <c r="BH239" s="150">
        <f t="shared" ref="BH239:BH274" si="27">IF(N239="sníž. přenesená",J239,0)</f>
        <v>0</v>
      </c>
      <c r="BI239" s="150">
        <f t="shared" ref="BI239:BI274" si="28">IF(N239="nulová",J239,0)</f>
        <v>0</v>
      </c>
      <c r="BJ239" s="17" t="s">
        <v>88</v>
      </c>
      <c r="BK239" s="150">
        <f t="shared" ref="BK239:BK274" si="29">ROUND(I239*H239,2)</f>
        <v>0</v>
      </c>
      <c r="BL239" s="17" t="s">
        <v>120</v>
      </c>
      <c r="BM239" s="149" t="s">
        <v>571</v>
      </c>
    </row>
    <row r="240" spans="2:65" s="1" customFormat="1" ht="33" customHeight="1" x14ac:dyDescent="0.2">
      <c r="B240" s="137"/>
      <c r="C240" s="138" t="s">
        <v>443</v>
      </c>
      <c r="D240" s="138" t="s">
        <v>311</v>
      </c>
      <c r="E240" s="139" t="s">
        <v>4516</v>
      </c>
      <c r="F240" s="140" t="s">
        <v>4517</v>
      </c>
      <c r="G240" s="141" t="s">
        <v>434</v>
      </c>
      <c r="H240" s="142">
        <v>187</v>
      </c>
      <c r="I240" s="143"/>
      <c r="J240" s="144">
        <f t="shared" si="20"/>
        <v>0</v>
      </c>
      <c r="K240" s="140" t="s">
        <v>4371</v>
      </c>
      <c r="L240" s="33"/>
      <c r="M240" s="145" t="s">
        <v>1</v>
      </c>
      <c r="N240" s="146" t="s">
        <v>46</v>
      </c>
      <c r="P240" s="147">
        <f t="shared" si="21"/>
        <v>0</v>
      </c>
      <c r="Q240" s="147">
        <v>0</v>
      </c>
      <c r="R240" s="147">
        <f t="shared" si="22"/>
        <v>0</v>
      </c>
      <c r="S240" s="147">
        <v>0</v>
      </c>
      <c r="T240" s="148">
        <f t="shared" si="23"/>
        <v>0</v>
      </c>
      <c r="AR240" s="149" t="s">
        <v>120</v>
      </c>
      <c r="AT240" s="149" t="s">
        <v>311</v>
      </c>
      <c r="AU240" s="149" t="s">
        <v>88</v>
      </c>
      <c r="AY240" s="17" t="s">
        <v>309</v>
      </c>
      <c r="BE240" s="150">
        <f t="shared" si="24"/>
        <v>0</v>
      </c>
      <c r="BF240" s="150">
        <f t="shared" si="25"/>
        <v>0</v>
      </c>
      <c r="BG240" s="150">
        <f t="shared" si="26"/>
        <v>0</v>
      </c>
      <c r="BH240" s="150">
        <f t="shared" si="27"/>
        <v>0</v>
      </c>
      <c r="BI240" s="150">
        <f t="shared" si="28"/>
        <v>0</v>
      </c>
      <c r="BJ240" s="17" t="s">
        <v>88</v>
      </c>
      <c r="BK240" s="150">
        <f t="shared" si="29"/>
        <v>0</v>
      </c>
      <c r="BL240" s="17" t="s">
        <v>120</v>
      </c>
      <c r="BM240" s="149" t="s">
        <v>574</v>
      </c>
    </row>
    <row r="241" spans="2:65" s="1" customFormat="1" ht="33" customHeight="1" x14ac:dyDescent="0.2">
      <c r="B241" s="137"/>
      <c r="C241" s="138" t="s">
        <v>578</v>
      </c>
      <c r="D241" s="138" t="s">
        <v>311</v>
      </c>
      <c r="E241" s="139" t="s">
        <v>4518</v>
      </c>
      <c r="F241" s="140" t="s">
        <v>4519</v>
      </c>
      <c r="G241" s="141" t="s">
        <v>434</v>
      </c>
      <c r="H241" s="142">
        <v>114</v>
      </c>
      <c r="I241" s="143"/>
      <c r="J241" s="144">
        <f t="shared" si="20"/>
        <v>0</v>
      </c>
      <c r="K241" s="140" t="s">
        <v>4371</v>
      </c>
      <c r="L241" s="33"/>
      <c r="M241" s="145" t="s">
        <v>1</v>
      </c>
      <c r="N241" s="146" t="s">
        <v>46</v>
      </c>
      <c r="P241" s="147">
        <f t="shared" si="21"/>
        <v>0</v>
      </c>
      <c r="Q241" s="147">
        <v>0</v>
      </c>
      <c r="R241" s="147">
        <f t="shared" si="22"/>
        <v>0</v>
      </c>
      <c r="S241" s="147">
        <v>0</v>
      </c>
      <c r="T241" s="148">
        <f t="shared" si="23"/>
        <v>0</v>
      </c>
      <c r="AR241" s="149" t="s">
        <v>120</v>
      </c>
      <c r="AT241" s="149" t="s">
        <v>311</v>
      </c>
      <c r="AU241" s="149" t="s">
        <v>88</v>
      </c>
      <c r="AY241" s="17" t="s">
        <v>309</v>
      </c>
      <c r="BE241" s="150">
        <f t="shared" si="24"/>
        <v>0</v>
      </c>
      <c r="BF241" s="150">
        <f t="shared" si="25"/>
        <v>0</v>
      </c>
      <c r="BG241" s="150">
        <f t="shared" si="26"/>
        <v>0</v>
      </c>
      <c r="BH241" s="150">
        <f t="shared" si="27"/>
        <v>0</v>
      </c>
      <c r="BI241" s="150">
        <f t="shared" si="28"/>
        <v>0</v>
      </c>
      <c r="BJ241" s="17" t="s">
        <v>88</v>
      </c>
      <c r="BK241" s="150">
        <f t="shared" si="29"/>
        <v>0</v>
      </c>
      <c r="BL241" s="17" t="s">
        <v>120</v>
      </c>
      <c r="BM241" s="149" t="s">
        <v>581</v>
      </c>
    </row>
    <row r="242" spans="2:65" s="1" customFormat="1" ht="33" customHeight="1" x14ac:dyDescent="0.2">
      <c r="B242" s="137"/>
      <c r="C242" s="138" t="s">
        <v>447</v>
      </c>
      <c r="D242" s="138" t="s">
        <v>311</v>
      </c>
      <c r="E242" s="139" t="s">
        <v>4520</v>
      </c>
      <c r="F242" s="140" t="s">
        <v>4521</v>
      </c>
      <c r="G242" s="141" t="s">
        <v>434</v>
      </c>
      <c r="H242" s="142">
        <v>134</v>
      </c>
      <c r="I242" s="143"/>
      <c r="J242" s="144">
        <f t="shared" si="20"/>
        <v>0</v>
      </c>
      <c r="K242" s="140" t="s">
        <v>4371</v>
      </c>
      <c r="L242" s="33"/>
      <c r="M242" s="145" t="s">
        <v>1</v>
      </c>
      <c r="N242" s="146" t="s">
        <v>46</v>
      </c>
      <c r="P242" s="147">
        <f t="shared" si="21"/>
        <v>0</v>
      </c>
      <c r="Q242" s="147">
        <v>0</v>
      </c>
      <c r="R242" s="147">
        <f t="shared" si="22"/>
        <v>0</v>
      </c>
      <c r="S242" s="147">
        <v>0</v>
      </c>
      <c r="T242" s="148">
        <f t="shared" si="23"/>
        <v>0</v>
      </c>
      <c r="AR242" s="149" t="s">
        <v>120</v>
      </c>
      <c r="AT242" s="149" t="s">
        <v>311</v>
      </c>
      <c r="AU242" s="149" t="s">
        <v>88</v>
      </c>
      <c r="AY242" s="17" t="s">
        <v>309</v>
      </c>
      <c r="BE242" s="150">
        <f t="shared" si="24"/>
        <v>0</v>
      </c>
      <c r="BF242" s="150">
        <f t="shared" si="25"/>
        <v>0</v>
      </c>
      <c r="BG242" s="150">
        <f t="shared" si="26"/>
        <v>0</v>
      </c>
      <c r="BH242" s="150">
        <f t="shared" si="27"/>
        <v>0</v>
      </c>
      <c r="BI242" s="150">
        <f t="shared" si="28"/>
        <v>0</v>
      </c>
      <c r="BJ242" s="17" t="s">
        <v>88</v>
      </c>
      <c r="BK242" s="150">
        <f t="shared" si="29"/>
        <v>0</v>
      </c>
      <c r="BL242" s="17" t="s">
        <v>120</v>
      </c>
      <c r="BM242" s="149" t="s">
        <v>585</v>
      </c>
    </row>
    <row r="243" spans="2:65" s="1" customFormat="1" ht="33" customHeight="1" x14ac:dyDescent="0.2">
      <c r="B243" s="137"/>
      <c r="C243" s="138" t="s">
        <v>587</v>
      </c>
      <c r="D243" s="138" t="s">
        <v>311</v>
      </c>
      <c r="E243" s="139" t="s">
        <v>4522</v>
      </c>
      <c r="F243" s="140" t="s">
        <v>4523</v>
      </c>
      <c r="G243" s="141" t="s">
        <v>434</v>
      </c>
      <c r="H243" s="142">
        <v>50</v>
      </c>
      <c r="I243" s="143"/>
      <c r="J243" s="144">
        <f t="shared" si="20"/>
        <v>0</v>
      </c>
      <c r="K243" s="140" t="s">
        <v>4371</v>
      </c>
      <c r="L243" s="33"/>
      <c r="M243" s="145" t="s">
        <v>1</v>
      </c>
      <c r="N243" s="146" t="s">
        <v>46</v>
      </c>
      <c r="P243" s="147">
        <f t="shared" si="21"/>
        <v>0</v>
      </c>
      <c r="Q243" s="147">
        <v>0</v>
      </c>
      <c r="R243" s="147">
        <f t="shared" si="22"/>
        <v>0</v>
      </c>
      <c r="S243" s="147">
        <v>0</v>
      </c>
      <c r="T243" s="148">
        <f t="shared" si="23"/>
        <v>0</v>
      </c>
      <c r="AR243" s="149" t="s">
        <v>120</v>
      </c>
      <c r="AT243" s="149" t="s">
        <v>311</v>
      </c>
      <c r="AU243" s="149" t="s">
        <v>88</v>
      </c>
      <c r="AY243" s="17" t="s">
        <v>309</v>
      </c>
      <c r="BE243" s="150">
        <f t="shared" si="24"/>
        <v>0</v>
      </c>
      <c r="BF243" s="150">
        <f t="shared" si="25"/>
        <v>0</v>
      </c>
      <c r="BG243" s="150">
        <f t="shared" si="26"/>
        <v>0</v>
      </c>
      <c r="BH243" s="150">
        <f t="shared" si="27"/>
        <v>0</v>
      </c>
      <c r="BI243" s="150">
        <f t="shared" si="28"/>
        <v>0</v>
      </c>
      <c r="BJ243" s="17" t="s">
        <v>88</v>
      </c>
      <c r="BK243" s="150">
        <f t="shared" si="29"/>
        <v>0</v>
      </c>
      <c r="BL243" s="17" t="s">
        <v>120</v>
      </c>
      <c r="BM243" s="149" t="s">
        <v>590</v>
      </c>
    </row>
    <row r="244" spans="2:65" s="1" customFormat="1" ht="33" customHeight="1" x14ac:dyDescent="0.2">
      <c r="B244" s="137"/>
      <c r="C244" s="138" t="s">
        <v>452</v>
      </c>
      <c r="D244" s="138" t="s">
        <v>311</v>
      </c>
      <c r="E244" s="139" t="s">
        <v>4524</v>
      </c>
      <c r="F244" s="140" t="s">
        <v>4525</v>
      </c>
      <c r="G244" s="141" t="s">
        <v>434</v>
      </c>
      <c r="H244" s="142">
        <v>18</v>
      </c>
      <c r="I244" s="143"/>
      <c r="J244" s="144">
        <f t="shared" si="20"/>
        <v>0</v>
      </c>
      <c r="K244" s="140" t="s">
        <v>4371</v>
      </c>
      <c r="L244" s="33"/>
      <c r="M244" s="145" t="s">
        <v>1</v>
      </c>
      <c r="N244" s="146" t="s">
        <v>46</v>
      </c>
      <c r="P244" s="147">
        <f t="shared" si="21"/>
        <v>0</v>
      </c>
      <c r="Q244" s="147">
        <v>0</v>
      </c>
      <c r="R244" s="147">
        <f t="shared" si="22"/>
        <v>0</v>
      </c>
      <c r="S244" s="147">
        <v>0</v>
      </c>
      <c r="T244" s="148">
        <f t="shared" si="23"/>
        <v>0</v>
      </c>
      <c r="AR244" s="149" t="s">
        <v>120</v>
      </c>
      <c r="AT244" s="149" t="s">
        <v>311</v>
      </c>
      <c r="AU244" s="149" t="s">
        <v>88</v>
      </c>
      <c r="AY244" s="17" t="s">
        <v>309</v>
      </c>
      <c r="BE244" s="150">
        <f t="shared" si="24"/>
        <v>0</v>
      </c>
      <c r="BF244" s="150">
        <f t="shared" si="25"/>
        <v>0</v>
      </c>
      <c r="BG244" s="150">
        <f t="shared" si="26"/>
        <v>0</v>
      </c>
      <c r="BH244" s="150">
        <f t="shared" si="27"/>
        <v>0</v>
      </c>
      <c r="BI244" s="150">
        <f t="shared" si="28"/>
        <v>0</v>
      </c>
      <c r="BJ244" s="17" t="s">
        <v>88</v>
      </c>
      <c r="BK244" s="150">
        <f t="shared" si="29"/>
        <v>0</v>
      </c>
      <c r="BL244" s="17" t="s">
        <v>120</v>
      </c>
      <c r="BM244" s="149" t="s">
        <v>1281</v>
      </c>
    </row>
    <row r="245" spans="2:65" s="1" customFormat="1" ht="16.5" customHeight="1" x14ac:dyDescent="0.2">
      <c r="B245" s="137"/>
      <c r="C245" s="138" t="s">
        <v>896</v>
      </c>
      <c r="D245" s="138" t="s">
        <v>311</v>
      </c>
      <c r="E245" s="139" t="s">
        <v>4526</v>
      </c>
      <c r="F245" s="140" t="s">
        <v>4527</v>
      </c>
      <c r="G245" s="141" t="s">
        <v>314</v>
      </c>
      <c r="H245" s="142">
        <v>6</v>
      </c>
      <c r="I245" s="143"/>
      <c r="J245" s="144">
        <f t="shared" si="20"/>
        <v>0</v>
      </c>
      <c r="K245" s="140" t="s">
        <v>4371</v>
      </c>
      <c r="L245" s="33"/>
      <c r="M245" s="145" t="s">
        <v>1</v>
      </c>
      <c r="N245" s="146" t="s">
        <v>46</v>
      </c>
      <c r="P245" s="147">
        <f t="shared" si="21"/>
        <v>0</v>
      </c>
      <c r="Q245" s="147">
        <v>0</v>
      </c>
      <c r="R245" s="147">
        <f t="shared" si="22"/>
        <v>0</v>
      </c>
      <c r="S245" s="147">
        <v>0</v>
      </c>
      <c r="T245" s="148">
        <f t="shared" si="23"/>
        <v>0</v>
      </c>
      <c r="AR245" s="149" t="s">
        <v>120</v>
      </c>
      <c r="AT245" s="149" t="s">
        <v>311</v>
      </c>
      <c r="AU245" s="149" t="s">
        <v>88</v>
      </c>
      <c r="AY245" s="17" t="s">
        <v>309</v>
      </c>
      <c r="BE245" s="150">
        <f t="shared" si="24"/>
        <v>0</v>
      </c>
      <c r="BF245" s="150">
        <f t="shared" si="25"/>
        <v>0</v>
      </c>
      <c r="BG245" s="150">
        <f t="shared" si="26"/>
        <v>0</v>
      </c>
      <c r="BH245" s="150">
        <f t="shared" si="27"/>
        <v>0</v>
      </c>
      <c r="BI245" s="150">
        <f t="shared" si="28"/>
        <v>0</v>
      </c>
      <c r="BJ245" s="17" t="s">
        <v>88</v>
      </c>
      <c r="BK245" s="150">
        <f t="shared" si="29"/>
        <v>0</v>
      </c>
      <c r="BL245" s="17" t="s">
        <v>120</v>
      </c>
      <c r="BM245" s="149" t="s">
        <v>1287</v>
      </c>
    </row>
    <row r="246" spans="2:65" s="1" customFormat="1" ht="24.2" customHeight="1" x14ac:dyDescent="0.2">
      <c r="B246" s="137"/>
      <c r="C246" s="138" t="s">
        <v>461</v>
      </c>
      <c r="D246" s="138" t="s">
        <v>311</v>
      </c>
      <c r="E246" s="139" t="s">
        <v>4528</v>
      </c>
      <c r="F246" s="140" t="s">
        <v>4529</v>
      </c>
      <c r="G246" s="141" t="s">
        <v>434</v>
      </c>
      <c r="H246" s="142">
        <v>373</v>
      </c>
      <c r="I246" s="143"/>
      <c r="J246" s="144">
        <f t="shared" si="20"/>
        <v>0</v>
      </c>
      <c r="K246" s="140" t="s">
        <v>4371</v>
      </c>
      <c r="L246" s="33"/>
      <c r="M246" s="145" t="s">
        <v>1</v>
      </c>
      <c r="N246" s="146" t="s">
        <v>46</v>
      </c>
      <c r="P246" s="147">
        <f t="shared" si="21"/>
        <v>0</v>
      </c>
      <c r="Q246" s="147">
        <v>0</v>
      </c>
      <c r="R246" s="147">
        <f t="shared" si="22"/>
        <v>0</v>
      </c>
      <c r="S246" s="147">
        <v>0</v>
      </c>
      <c r="T246" s="148">
        <f t="shared" si="23"/>
        <v>0</v>
      </c>
      <c r="AR246" s="149" t="s">
        <v>120</v>
      </c>
      <c r="AT246" s="149" t="s">
        <v>311</v>
      </c>
      <c r="AU246" s="149" t="s">
        <v>88</v>
      </c>
      <c r="AY246" s="17" t="s">
        <v>309</v>
      </c>
      <c r="BE246" s="150">
        <f t="shared" si="24"/>
        <v>0</v>
      </c>
      <c r="BF246" s="150">
        <f t="shared" si="25"/>
        <v>0</v>
      </c>
      <c r="BG246" s="150">
        <f t="shared" si="26"/>
        <v>0</v>
      </c>
      <c r="BH246" s="150">
        <f t="shared" si="27"/>
        <v>0</v>
      </c>
      <c r="BI246" s="150">
        <f t="shared" si="28"/>
        <v>0</v>
      </c>
      <c r="BJ246" s="17" t="s">
        <v>88</v>
      </c>
      <c r="BK246" s="150">
        <f t="shared" si="29"/>
        <v>0</v>
      </c>
      <c r="BL246" s="17" t="s">
        <v>120</v>
      </c>
      <c r="BM246" s="149" t="s">
        <v>1298</v>
      </c>
    </row>
    <row r="247" spans="2:65" s="1" customFormat="1" ht="24.2" customHeight="1" x14ac:dyDescent="0.2">
      <c r="B247" s="137"/>
      <c r="C247" s="138" t="s">
        <v>909</v>
      </c>
      <c r="D247" s="138" t="s">
        <v>311</v>
      </c>
      <c r="E247" s="139" t="s">
        <v>4530</v>
      </c>
      <c r="F247" s="140" t="s">
        <v>4531</v>
      </c>
      <c r="G247" s="141" t="s">
        <v>434</v>
      </c>
      <c r="H247" s="142">
        <v>727</v>
      </c>
      <c r="I247" s="143"/>
      <c r="J247" s="144">
        <f t="shared" si="20"/>
        <v>0</v>
      </c>
      <c r="K247" s="140" t="s">
        <v>4371</v>
      </c>
      <c r="L247" s="33"/>
      <c r="M247" s="145" t="s">
        <v>1</v>
      </c>
      <c r="N247" s="146" t="s">
        <v>46</v>
      </c>
      <c r="P247" s="147">
        <f t="shared" si="21"/>
        <v>0</v>
      </c>
      <c r="Q247" s="147">
        <v>0</v>
      </c>
      <c r="R247" s="147">
        <f t="shared" si="22"/>
        <v>0</v>
      </c>
      <c r="S247" s="147">
        <v>0</v>
      </c>
      <c r="T247" s="148">
        <f t="shared" si="23"/>
        <v>0</v>
      </c>
      <c r="AR247" s="149" t="s">
        <v>120</v>
      </c>
      <c r="AT247" s="149" t="s">
        <v>311</v>
      </c>
      <c r="AU247" s="149" t="s">
        <v>88</v>
      </c>
      <c r="AY247" s="17" t="s">
        <v>309</v>
      </c>
      <c r="BE247" s="150">
        <f t="shared" si="24"/>
        <v>0</v>
      </c>
      <c r="BF247" s="150">
        <f t="shared" si="25"/>
        <v>0</v>
      </c>
      <c r="BG247" s="150">
        <f t="shared" si="26"/>
        <v>0</v>
      </c>
      <c r="BH247" s="150">
        <f t="shared" si="27"/>
        <v>0</v>
      </c>
      <c r="BI247" s="150">
        <f t="shared" si="28"/>
        <v>0</v>
      </c>
      <c r="BJ247" s="17" t="s">
        <v>88</v>
      </c>
      <c r="BK247" s="150">
        <f t="shared" si="29"/>
        <v>0</v>
      </c>
      <c r="BL247" s="17" t="s">
        <v>120</v>
      </c>
      <c r="BM247" s="149" t="s">
        <v>1314</v>
      </c>
    </row>
    <row r="248" spans="2:65" s="1" customFormat="1" ht="24.2" customHeight="1" x14ac:dyDescent="0.2">
      <c r="B248" s="137"/>
      <c r="C248" s="138" t="s">
        <v>468</v>
      </c>
      <c r="D248" s="138" t="s">
        <v>311</v>
      </c>
      <c r="E248" s="139" t="s">
        <v>4532</v>
      </c>
      <c r="F248" s="140" t="s">
        <v>4533</v>
      </c>
      <c r="G248" s="141" t="s">
        <v>434</v>
      </c>
      <c r="H248" s="142">
        <v>368</v>
      </c>
      <c r="I248" s="143"/>
      <c r="J248" s="144">
        <f t="shared" si="20"/>
        <v>0</v>
      </c>
      <c r="K248" s="140" t="s">
        <v>4371</v>
      </c>
      <c r="L248" s="33"/>
      <c r="M248" s="145" t="s">
        <v>1</v>
      </c>
      <c r="N248" s="146" t="s">
        <v>46</v>
      </c>
      <c r="P248" s="147">
        <f t="shared" si="21"/>
        <v>0</v>
      </c>
      <c r="Q248" s="147">
        <v>0</v>
      </c>
      <c r="R248" s="147">
        <f t="shared" si="22"/>
        <v>0</v>
      </c>
      <c r="S248" s="147">
        <v>0</v>
      </c>
      <c r="T248" s="148">
        <f t="shared" si="23"/>
        <v>0</v>
      </c>
      <c r="AR248" s="149" t="s">
        <v>120</v>
      </c>
      <c r="AT248" s="149" t="s">
        <v>311</v>
      </c>
      <c r="AU248" s="149" t="s">
        <v>88</v>
      </c>
      <c r="AY248" s="17" t="s">
        <v>309</v>
      </c>
      <c r="BE248" s="150">
        <f t="shared" si="24"/>
        <v>0</v>
      </c>
      <c r="BF248" s="150">
        <f t="shared" si="25"/>
        <v>0</v>
      </c>
      <c r="BG248" s="150">
        <f t="shared" si="26"/>
        <v>0</v>
      </c>
      <c r="BH248" s="150">
        <f t="shared" si="27"/>
        <v>0</v>
      </c>
      <c r="BI248" s="150">
        <f t="shared" si="28"/>
        <v>0</v>
      </c>
      <c r="BJ248" s="17" t="s">
        <v>88</v>
      </c>
      <c r="BK248" s="150">
        <f t="shared" si="29"/>
        <v>0</v>
      </c>
      <c r="BL248" s="17" t="s">
        <v>120</v>
      </c>
      <c r="BM248" s="149" t="s">
        <v>1323</v>
      </c>
    </row>
    <row r="249" spans="2:65" s="1" customFormat="1" ht="24.2" customHeight="1" x14ac:dyDescent="0.2">
      <c r="B249" s="137"/>
      <c r="C249" s="138" t="s">
        <v>936</v>
      </c>
      <c r="D249" s="138" t="s">
        <v>311</v>
      </c>
      <c r="E249" s="139" t="s">
        <v>4534</v>
      </c>
      <c r="F249" s="140" t="s">
        <v>4535</v>
      </c>
      <c r="G249" s="141" t="s">
        <v>434</v>
      </c>
      <c r="H249" s="142">
        <v>504</v>
      </c>
      <c r="I249" s="143"/>
      <c r="J249" s="144">
        <f t="shared" si="20"/>
        <v>0</v>
      </c>
      <c r="K249" s="140" t="s">
        <v>4371</v>
      </c>
      <c r="L249" s="33"/>
      <c r="M249" s="145" t="s">
        <v>1</v>
      </c>
      <c r="N249" s="146" t="s">
        <v>46</v>
      </c>
      <c r="P249" s="147">
        <f t="shared" si="21"/>
        <v>0</v>
      </c>
      <c r="Q249" s="147">
        <v>0</v>
      </c>
      <c r="R249" s="147">
        <f t="shared" si="22"/>
        <v>0</v>
      </c>
      <c r="S249" s="147">
        <v>0</v>
      </c>
      <c r="T249" s="148">
        <f t="shared" si="23"/>
        <v>0</v>
      </c>
      <c r="AR249" s="149" t="s">
        <v>120</v>
      </c>
      <c r="AT249" s="149" t="s">
        <v>311</v>
      </c>
      <c r="AU249" s="149" t="s">
        <v>88</v>
      </c>
      <c r="AY249" s="17" t="s">
        <v>309</v>
      </c>
      <c r="BE249" s="150">
        <f t="shared" si="24"/>
        <v>0</v>
      </c>
      <c r="BF249" s="150">
        <f t="shared" si="25"/>
        <v>0</v>
      </c>
      <c r="BG249" s="150">
        <f t="shared" si="26"/>
        <v>0</v>
      </c>
      <c r="BH249" s="150">
        <f t="shared" si="27"/>
        <v>0</v>
      </c>
      <c r="BI249" s="150">
        <f t="shared" si="28"/>
        <v>0</v>
      </c>
      <c r="BJ249" s="17" t="s">
        <v>88</v>
      </c>
      <c r="BK249" s="150">
        <f t="shared" si="29"/>
        <v>0</v>
      </c>
      <c r="BL249" s="17" t="s">
        <v>120</v>
      </c>
      <c r="BM249" s="149" t="s">
        <v>1334</v>
      </c>
    </row>
    <row r="250" spans="2:65" s="1" customFormat="1" ht="24.2" customHeight="1" x14ac:dyDescent="0.2">
      <c r="B250" s="137"/>
      <c r="C250" s="138" t="s">
        <v>474</v>
      </c>
      <c r="D250" s="138" t="s">
        <v>311</v>
      </c>
      <c r="E250" s="139" t="s">
        <v>4536</v>
      </c>
      <c r="F250" s="140" t="s">
        <v>4537</v>
      </c>
      <c r="G250" s="141" t="s">
        <v>434</v>
      </c>
      <c r="H250" s="142">
        <v>323</v>
      </c>
      <c r="I250" s="143"/>
      <c r="J250" s="144">
        <f t="shared" si="20"/>
        <v>0</v>
      </c>
      <c r="K250" s="140" t="s">
        <v>4371</v>
      </c>
      <c r="L250" s="33"/>
      <c r="M250" s="145" t="s">
        <v>1</v>
      </c>
      <c r="N250" s="146" t="s">
        <v>46</v>
      </c>
      <c r="P250" s="147">
        <f t="shared" si="21"/>
        <v>0</v>
      </c>
      <c r="Q250" s="147">
        <v>0</v>
      </c>
      <c r="R250" s="147">
        <f t="shared" si="22"/>
        <v>0</v>
      </c>
      <c r="S250" s="147">
        <v>0</v>
      </c>
      <c r="T250" s="148">
        <f t="shared" si="23"/>
        <v>0</v>
      </c>
      <c r="AR250" s="149" t="s">
        <v>120</v>
      </c>
      <c r="AT250" s="149" t="s">
        <v>311</v>
      </c>
      <c r="AU250" s="149" t="s">
        <v>88</v>
      </c>
      <c r="AY250" s="17" t="s">
        <v>309</v>
      </c>
      <c r="BE250" s="150">
        <f t="shared" si="24"/>
        <v>0</v>
      </c>
      <c r="BF250" s="150">
        <f t="shared" si="25"/>
        <v>0</v>
      </c>
      <c r="BG250" s="150">
        <f t="shared" si="26"/>
        <v>0</v>
      </c>
      <c r="BH250" s="150">
        <f t="shared" si="27"/>
        <v>0</v>
      </c>
      <c r="BI250" s="150">
        <f t="shared" si="28"/>
        <v>0</v>
      </c>
      <c r="BJ250" s="17" t="s">
        <v>88</v>
      </c>
      <c r="BK250" s="150">
        <f t="shared" si="29"/>
        <v>0</v>
      </c>
      <c r="BL250" s="17" t="s">
        <v>120</v>
      </c>
      <c r="BM250" s="149" t="s">
        <v>1345</v>
      </c>
    </row>
    <row r="251" spans="2:65" s="1" customFormat="1" ht="24.2" customHeight="1" x14ac:dyDescent="0.2">
      <c r="B251" s="137"/>
      <c r="C251" s="138" t="s">
        <v>961</v>
      </c>
      <c r="D251" s="138" t="s">
        <v>311</v>
      </c>
      <c r="E251" s="139" t="s">
        <v>4538</v>
      </c>
      <c r="F251" s="140" t="s">
        <v>4539</v>
      </c>
      <c r="G251" s="141" t="s">
        <v>434</v>
      </c>
      <c r="H251" s="142">
        <v>108</v>
      </c>
      <c r="I251" s="143"/>
      <c r="J251" s="144">
        <f t="shared" si="20"/>
        <v>0</v>
      </c>
      <c r="K251" s="140" t="s">
        <v>4371</v>
      </c>
      <c r="L251" s="33"/>
      <c r="M251" s="145" t="s">
        <v>1</v>
      </c>
      <c r="N251" s="146" t="s">
        <v>46</v>
      </c>
      <c r="P251" s="147">
        <f t="shared" si="21"/>
        <v>0</v>
      </c>
      <c r="Q251" s="147">
        <v>0</v>
      </c>
      <c r="R251" s="147">
        <f t="shared" si="22"/>
        <v>0</v>
      </c>
      <c r="S251" s="147">
        <v>0</v>
      </c>
      <c r="T251" s="148">
        <f t="shared" si="23"/>
        <v>0</v>
      </c>
      <c r="AR251" s="149" t="s">
        <v>120</v>
      </c>
      <c r="AT251" s="149" t="s">
        <v>311</v>
      </c>
      <c r="AU251" s="149" t="s">
        <v>88</v>
      </c>
      <c r="AY251" s="17" t="s">
        <v>309</v>
      </c>
      <c r="BE251" s="150">
        <f t="shared" si="24"/>
        <v>0</v>
      </c>
      <c r="BF251" s="150">
        <f t="shared" si="25"/>
        <v>0</v>
      </c>
      <c r="BG251" s="150">
        <f t="shared" si="26"/>
        <v>0</v>
      </c>
      <c r="BH251" s="150">
        <f t="shared" si="27"/>
        <v>0</v>
      </c>
      <c r="BI251" s="150">
        <f t="shared" si="28"/>
        <v>0</v>
      </c>
      <c r="BJ251" s="17" t="s">
        <v>88</v>
      </c>
      <c r="BK251" s="150">
        <f t="shared" si="29"/>
        <v>0</v>
      </c>
      <c r="BL251" s="17" t="s">
        <v>120</v>
      </c>
      <c r="BM251" s="149" t="s">
        <v>1350</v>
      </c>
    </row>
    <row r="252" spans="2:65" s="1" customFormat="1" ht="24.2" customHeight="1" x14ac:dyDescent="0.2">
      <c r="B252" s="137"/>
      <c r="C252" s="138" t="s">
        <v>478</v>
      </c>
      <c r="D252" s="138" t="s">
        <v>311</v>
      </c>
      <c r="E252" s="139" t="s">
        <v>4540</v>
      </c>
      <c r="F252" s="140" t="s">
        <v>4541</v>
      </c>
      <c r="G252" s="141" t="s">
        <v>434</v>
      </c>
      <c r="H252" s="142">
        <v>150</v>
      </c>
      <c r="I252" s="143"/>
      <c r="J252" s="144">
        <f t="shared" si="20"/>
        <v>0</v>
      </c>
      <c r="K252" s="140" t="s">
        <v>4371</v>
      </c>
      <c r="L252" s="33"/>
      <c r="M252" s="145" t="s">
        <v>1</v>
      </c>
      <c r="N252" s="146" t="s">
        <v>46</v>
      </c>
      <c r="P252" s="147">
        <f t="shared" si="21"/>
        <v>0</v>
      </c>
      <c r="Q252" s="147">
        <v>0</v>
      </c>
      <c r="R252" s="147">
        <f t="shared" si="22"/>
        <v>0</v>
      </c>
      <c r="S252" s="147">
        <v>0</v>
      </c>
      <c r="T252" s="148">
        <f t="shared" si="23"/>
        <v>0</v>
      </c>
      <c r="AR252" s="149" t="s">
        <v>120</v>
      </c>
      <c r="AT252" s="149" t="s">
        <v>311</v>
      </c>
      <c r="AU252" s="149" t="s">
        <v>88</v>
      </c>
      <c r="AY252" s="17" t="s">
        <v>309</v>
      </c>
      <c r="BE252" s="150">
        <f t="shared" si="24"/>
        <v>0</v>
      </c>
      <c r="BF252" s="150">
        <f t="shared" si="25"/>
        <v>0</v>
      </c>
      <c r="BG252" s="150">
        <f t="shared" si="26"/>
        <v>0</v>
      </c>
      <c r="BH252" s="150">
        <f t="shared" si="27"/>
        <v>0</v>
      </c>
      <c r="BI252" s="150">
        <f t="shared" si="28"/>
        <v>0</v>
      </c>
      <c r="BJ252" s="17" t="s">
        <v>88</v>
      </c>
      <c r="BK252" s="150">
        <f t="shared" si="29"/>
        <v>0</v>
      </c>
      <c r="BL252" s="17" t="s">
        <v>120</v>
      </c>
      <c r="BM252" s="149" t="s">
        <v>1359</v>
      </c>
    </row>
    <row r="253" spans="2:65" s="1" customFormat="1" ht="24.2" customHeight="1" x14ac:dyDescent="0.2">
      <c r="B253" s="137"/>
      <c r="C253" s="138" t="s">
        <v>988</v>
      </c>
      <c r="D253" s="138" t="s">
        <v>311</v>
      </c>
      <c r="E253" s="139" t="s">
        <v>4542</v>
      </c>
      <c r="F253" s="140" t="s">
        <v>4543</v>
      </c>
      <c r="G253" s="141" t="s">
        <v>434</v>
      </c>
      <c r="H253" s="142">
        <v>91</v>
      </c>
      <c r="I253" s="143"/>
      <c r="J253" s="144">
        <f t="shared" si="20"/>
        <v>0</v>
      </c>
      <c r="K253" s="140" t="s">
        <v>4371</v>
      </c>
      <c r="L253" s="33"/>
      <c r="M253" s="145" t="s">
        <v>1</v>
      </c>
      <c r="N253" s="146" t="s">
        <v>46</v>
      </c>
      <c r="P253" s="147">
        <f t="shared" si="21"/>
        <v>0</v>
      </c>
      <c r="Q253" s="147">
        <v>0</v>
      </c>
      <c r="R253" s="147">
        <f t="shared" si="22"/>
        <v>0</v>
      </c>
      <c r="S253" s="147">
        <v>0</v>
      </c>
      <c r="T253" s="148">
        <f t="shared" si="23"/>
        <v>0</v>
      </c>
      <c r="AR253" s="149" t="s">
        <v>120</v>
      </c>
      <c r="AT253" s="149" t="s">
        <v>311</v>
      </c>
      <c r="AU253" s="149" t="s">
        <v>88</v>
      </c>
      <c r="AY253" s="17" t="s">
        <v>309</v>
      </c>
      <c r="BE253" s="150">
        <f t="shared" si="24"/>
        <v>0</v>
      </c>
      <c r="BF253" s="150">
        <f t="shared" si="25"/>
        <v>0</v>
      </c>
      <c r="BG253" s="150">
        <f t="shared" si="26"/>
        <v>0</v>
      </c>
      <c r="BH253" s="150">
        <f t="shared" si="27"/>
        <v>0</v>
      </c>
      <c r="BI253" s="150">
        <f t="shared" si="28"/>
        <v>0</v>
      </c>
      <c r="BJ253" s="17" t="s">
        <v>88</v>
      </c>
      <c r="BK253" s="150">
        <f t="shared" si="29"/>
        <v>0</v>
      </c>
      <c r="BL253" s="17" t="s">
        <v>120</v>
      </c>
      <c r="BM253" s="149" t="s">
        <v>1370</v>
      </c>
    </row>
    <row r="254" spans="2:65" s="1" customFormat="1" ht="24.2" customHeight="1" x14ac:dyDescent="0.2">
      <c r="B254" s="137"/>
      <c r="C254" s="138" t="s">
        <v>483</v>
      </c>
      <c r="D254" s="138" t="s">
        <v>311</v>
      </c>
      <c r="E254" s="139" t="s">
        <v>4544</v>
      </c>
      <c r="F254" s="140" t="s">
        <v>4545</v>
      </c>
      <c r="G254" s="141" t="s">
        <v>434</v>
      </c>
      <c r="H254" s="142">
        <v>109</v>
      </c>
      <c r="I254" s="143"/>
      <c r="J254" s="144">
        <f t="shared" si="20"/>
        <v>0</v>
      </c>
      <c r="K254" s="140" t="s">
        <v>4371</v>
      </c>
      <c r="L254" s="33"/>
      <c r="M254" s="145" t="s">
        <v>1</v>
      </c>
      <c r="N254" s="146" t="s">
        <v>46</v>
      </c>
      <c r="P254" s="147">
        <f t="shared" si="21"/>
        <v>0</v>
      </c>
      <c r="Q254" s="147">
        <v>0</v>
      </c>
      <c r="R254" s="147">
        <f t="shared" si="22"/>
        <v>0</v>
      </c>
      <c r="S254" s="147">
        <v>0</v>
      </c>
      <c r="T254" s="148">
        <f t="shared" si="23"/>
        <v>0</v>
      </c>
      <c r="AR254" s="149" t="s">
        <v>120</v>
      </c>
      <c r="AT254" s="149" t="s">
        <v>311</v>
      </c>
      <c r="AU254" s="149" t="s">
        <v>88</v>
      </c>
      <c r="AY254" s="17" t="s">
        <v>309</v>
      </c>
      <c r="BE254" s="150">
        <f t="shared" si="24"/>
        <v>0</v>
      </c>
      <c r="BF254" s="150">
        <f t="shared" si="25"/>
        <v>0</v>
      </c>
      <c r="BG254" s="150">
        <f t="shared" si="26"/>
        <v>0</v>
      </c>
      <c r="BH254" s="150">
        <f t="shared" si="27"/>
        <v>0</v>
      </c>
      <c r="BI254" s="150">
        <f t="shared" si="28"/>
        <v>0</v>
      </c>
      <c r="BJ254" s="17" t="s">
        <v>88</v>
      </c>
      <c r="BK254" s="150">
        <f t="shared" si="29"/>
        <v>0</v>
      </c>
      <c r="BL254" s="17" t="s">
        <v>120</v>
      </c>
      <c r="BM254" s="149" t="s">
        <v>1376</v>
      </c>
    </row>
    <row r="255" spans="2:65" s="1" customFormat="1" ht="24.2" customHeight="1" x14ac:dyDescent="0.2">
      <c r="B255" s="137"/>
      <c r="C255" s="138" t="s">
        <v>999</v>
      </c>
      <c r="D255" s="138" t="s">
        <v>311</v>
      </c>
      <c r="E255" s="139" t="s">
        <v>4546</v>
      </c>
      <c r="F255" s="140" t="s">
        <v>4547</v>
      </c>
      <c r="G255" s="141" t="s">
        <v>434</v>
      </c>
      <c r="H255" s="142">
        <v>36</v>
      </c>
      <c r="I255" s="143"/>
      <c r="J255" s="144">
        <f t="shared" si="20"/>
        <v>0</v>
      </c>
      <c r="K255" s="140" t="s">
        <v>4371</v>
      </c>
      <c r="L255" s="33"/>
      <c r="M255" s="145" t="s">
        <v>1</v>
      </c>
      <c r="N255" s="146" t="s">
        <v>46</v>
      </c>
      <c r="P255" s="147">
        <f t="shared" si="21"/>
        <v>0</v>
      </c>
      <c r="Q255" s="147">
        <v>0</v>
      </c>
      <c r="R255" s="147">
        <f t="shared" si="22"/>
        <v>0</v>
      </c>
      <c r="S255" s="147">
        <v>0</v>
      </c>
      <c r="T255" s="148">
        <f t="shared" si="23"/>
        <v>0</v>
      </c>
      <c r="AR255" s="149" t="s">
        <v>120</v>
      </c>
      <c r="AT255" s="149" t="s">
        <v>311</v>
      </c>
      <c r="AU255" s="149" t="s">
        <v>88</v>
      </c>
      <c r="AY255" s="17" t="s">
        <v>309</v>
      </c>
      <c r="BE255" s="150">
        <f t="shared" si="24"/>
        <v>0</v>
      </c>
      <c r="BF255" s="150">
        <f t="shared" si="25"/>
        <v>0</v>
      </c>
      <c r="BG255" s="150">
        <f t="shared" si="26"/>
        <v>0</v>
      </c>
      <c r="BH255" s="150">
        <f t="shared" si="27"/>
        <v>0</v>
      </c>
      <c r="BI255" s="150">
        <f t="shared" si="28"/>
        <v>0</v>
      </c>
      <c r="BJ255" s="17" t="s">
        <v>88</v>
      </c>
      <c r="BK255" s="150">
        <f t="shared" si="29"/>
        <v>0</v>
      </c>
      <c r="BL255" s="17" t="s">
        <v>120</v>
      </c>
      <c r="BM255" s="149" t="s">
        <v>1381</v>
      </c>
    </row>
    <row r="256" spans="2:65" s="1" customFormat="1" ht="24.2" customHeight="1" x14ac:dyDescent="0.2">
      <c r="B256" s="137"/>
      <c r="C256" s="138" t="s">
        <v>488</v>
      </c>
      <c r="D256" s="138" t="s">
        <v>311</v>
      </c>
      <c r="E256" s="139" t="s">
        <v>4548</v>
      </c>
      <c r="F256" s="140" t="s">
        <v>4549</v>
      </c>
      <c r="G256" s="141" t="s">
        <v>434</v>
      </c>
      <c r="H256" s="142">
        <v>54</v>
      </c>
      <c r="I256" s="143"/>
      <c r="J256" s="144">
        <f t="shared" si="20"/>
        <v>0</v>
      </c>
      <c r="K256" s="140" t="s">
        <v>4371</v>
      </c>
      <c r="L256" s="33"/>
      <c r="M256" s="145" t="s">
        <v>1</v>
      </c>
      <c r="N256" s="146" t="s">
        <v>46</v>
      </c>
      <c r="P256" s="147">
        <f t="shared" si="21"/>
        <v>0</v>
      </c>
      <c r="Q256" s="147">
        <v>0</v>
      </c>
      <c r="R256" s="147">
        <f t="shared" si="22"/>
        <v>0</v>
      </c>
      <c r="S256" s="147">
        <v>0</v>
      </c>
      <c r="T256" s="148">
        <f t="shared" si="23"/>
        <v>0</v>
      </c>
      <c r="AR256" s="149" t="s">
        <v>120</v>
      </c>
      <c r="AT256" s="149" t="s">
        <v>311</v>
      </c>
      <c r="AU256" s="149" t="s">
        <v>88</v>
      </c>
      <c r="AY256" s="17" t="s">
        <v>309</v>
      </c>
      <c r="BE256" s="150">
        <f t="shared" si="24"/>
        <v>0</v>
      </c>
      <c r="BF256" s="150">
        <f t="shared" si="25"/>
        <v>0</v>
      </c>
      <c r="BG256" s="150">
        <f t="shared" si="26"/>
        <v>0</v>
      </c>
      <c r="BH256" s="150">
        <f t="shared" si="27"/>
        <v>0</v>
      </c>
      <c r="BI256" s="150">
        <f t="shared" si="28"/>
        <v>0</v>
      </c>
      <c r="BJ256" s="17" t="s">
        <v>88</v>
      </c>
      <c r="BK256" s="150">
        <f t="shared" si="29"/>
        <v>0</v>
      </c>
      <c r="BL256" s="17" t="s">
        <v>120</v>
      </c>
      <c r="BM256" s="149" t="s">
        <v>1385</v>
      </c>
    </row>
    <row r="257" spans="2:65" s="1" customFormat="1" ht="24.2" customHeight="1" x14ac:dyDescent="0.2">
      <c r="B257" s="137"/>
      <c r="C257" s="138" t="s">
        <v>1011</v>
      </c>
      <c r="D257" s="138" t="s">
        <v>311</v>
      </c>
      <c r="E257" s="139" t="s">
        <v>4550</v>
      </c>
      <c r="F257" s="140" t="s">
        <v>4551</v>
      </c>
      <c r="G257" s="141" t="s">
        <v>434</v>
      </c>
      <c r="H257" s="142">
        <v>90</v>
      </c>
      <c r="I257" s="143"/>
      <c r="J257" s="144">
        <f t="shared" si="20"/>
        <v>0</v>
      </c>
      <c r="K257" s="140" t="s">
        <v>4371</v>
      </c>
      <c r="L257" s="33"/>
      <c r="M257" s="145" t="s">
        <v>1</v>
      </c>
      <c r="N257" s="146" t="s">
        <v>46</v>
      </c>
      <c r="P257" s="147">
        <f t="shared" si="21"/>
        <v>0</v>
      </c>
      <c r="Q257" s="147">
        <v>0</v>
      </c>
      <c r="R257" s="147">
        <f t="shared" si="22"/>
        <v>0</v>
      </c>
      <c r="S257" s="147">
        <v>0</v>
      </c>
      <c r="T257" s="148">
        <f t="shared" si="23"/>
        <v>0</v>
      </c>
      <c r="AR257" s="149" t="s">
        <v>120</v>
      </c>
      <c r="AT257" s="149" t="s">
        <v>311</v>
      </c>
      <c r="AU257" s="149" t="s">
        <v>88</v>
      </c>
      <c r="AY257" s="17" t="s">
        <v>309</v>
      </c>
      <c r="BE257" s="150">
        <f t="shared" si="24"/>
        <v>0</v>
      </c>
      <c r="BF257" s="150">
        <f t="shared" si="25"/>
        <v>0</v>
      </c>
      <c r="BG257" s="150">
        <f t="shared" si="26"/>
        <v>0</v>
      </c>
      <c r="BH257" s="150">
        <f t="shared" si="27"/>
        <v>0</v>
      </c>
      <c r="BI257" s="150">
        <f t="shared" si="28"/>
        <v>0</v>
      </c>
      <c r="BJ257" s="17" t="s">
        <v>88</v>
      </c>
      <c r="BK257" s="150">
        <f t="shared" si="29"/>
        <v>0</v>
      </c>
      <c r="BL257" s="17" t="s">
        <v>120</v>
      </c>
      <c r="BM257" s="149" t="s">
        <v>1394</v>
      </c>
    </row>
    <row r="258" spans="2:65" s="1" customFormat="1" ht="16.5" customHeight="1" x14ac:dyDescent="0.2">
      <c r="B258" s="137"/>
      <c r="C258" s="138" t="s">
        <v>494</v>
      </c>
      <c r="D258" s="138" t="s">
        <v>311</v>
      </c>
      <c r="E258" s="139" t="s">
        <v>4473</v>
      </c>
      <c r="F258" s="140" t="s">
        <v>4474</v>
      </c>
      <c r="G258" s="141" t="s">
        <v>314</v>
      </c>
      <c r="H258" s="142">
        <v>12000</v>
      </c>
      <c r="I258" s="143"/>
      <c r="J258" s="144">
        <f t="shared" si="20"/>
        <v>0</v>
      </c>
      <c r="K258" s="140" t="s">
        <v>4371</v>
      </c>
      <c r="L258" s="33"/>
      <c r="M258" s="145" t="s">
        <v>1</v>
      </c>
      <c r="N258" s="146" t="s">
        <v>46</v>
      </c>
      <c r="P258" s="147">
        <f t="shared" si="21"/>
        <v>0</v>
      </c>
      <c r="Q258" s="147">
        <v>0</v>
      </c>
      <c r="R258" s="147">
        <f t="shared" si="22"/>
        <v>0</v>
      </c>
      <c r="S258" s="147">
        <v>0</v>
      </c>
      <c r="T258" s="148">
        <f t="shared" si="23"/>
        <v>0</v>
      </c>
      <c r="AR258" s="149" t="s">
        <v>120</v>
      </c>
      <c r="AT258" s="149" t="s">
        <v>311</v>
      </c>
      <c r="AU258" s="149" t="s">
        <v>88</v>
      </c>
      <c r="AY258" s="17" t="s">
        <v>309</v>
      </c>
      <c r="BE258" s="150">
        <f t="shared" si="24"/>
        <v>0</v>
      </c>
      <c r="BF258" s="150">
        <f t="shared" si="25"/>
        <v>0</v>
      </c>
      <c r="BG258" s="150">
        <f t="shared" si="26"/>
        <v>0</v>
      </c>
      <c r="BH258" s="150">
        <f t="shared" si="27"/>
        <v>0</v>
      </c>
      <c r="BI258" s="150">
        <f t="shared" si="28"/>
        <v>0</v>
      </c>
      <c r="BJ258" s="17" t="s">
        <v>88</v>
      </c>
      <c r="BK258" s="150">
        <f t="shared" si="29"/>
        <v>0</v>
      </c>
      <c r="BL258" s="17" t="s">
        <v>120</v>
      </c>
      <c r="BM258" s="149" t="s">
        <v>1398</v>
      </c>
    </row>
    <row r="259" spans="2:65" s="1" customFormat="1" ht="16.5" customHeight="1" x14ac:dyDescent="0.2">
      <c r="B259" s="137"/>
      <c r="C259" s="138" t="s">
        <v>1020</v>
      </c>
      <c r="D259" s="138" t="s">
        <v>311</v>
      </c>
      <c r="E259" s="139" t="s">
        <v>4475</v>
      </c>
      <c r="F259" s="140" t="s">
        <v>4476</v>
      </c>
      <c r="G259" s="141" t="s">
        <v>434</v>
      </c>
      <c r="H259" s="142">
        <v>250</v>
      </c>
      <c r="I259" s="143"/>
      <c r="J259" s="144">
        <f t="shared" si="20"/>
        <v>0</v>
      </c>
      <c r="K259" s="140" t="s">
        <v>4371</v>
      </c>
      <c r="L259" s="33"/>
      <c r="M259" s="145" t="s">
        <v>1</v>
      </c>
      <c r="N259" s="146" t="s">
        <v>46</v>
      </c>
      <c r="P259" s="147">
        <f t="shared" si="21"/>
        <v>0</v>
      </c>
      <c r="Q259" s="147">
        <v>0</v>
      </c>
      <c r="R259" s="147">
        <f t="shared" si="22"/>
        <v>0</v>
      </c>
      <c r="S259" s="147">
        <v>0</v>
      </c>
      <c r="T259" s="148">
        <f t="shared" si="23"/>
        <v>0</v>
      </c>
      <c r="AR259" s="149" t="s">
        <v>120</v>
      </c>
      <c r="AT259" s="149" t="s">
        <v>311</v>
      </c>
      <c r="AU259" s="149" t="s">
        <v>88</v>
      </c>
      <c r="AY259" s="17" t="s">
        <v>309</v>
      </c>
      <c r="BE259" s="150">
        <f t="shared" si="24"/>
        <v>0</v>
      </c>
      <c r="BF259" s="150">
        <f t="shared" si="25"/>
        <v>0</v>
      </c>
      <c r="BG259" s="150">
        <f t="shared" si="26"/>
        <v>0</v>
      </c>
      <c r="BH259" s="150">
        <f t="shared" si="27"/>
        <v>0</v>
      </c>
      <c r="BI259" s="150">
        <f t="shared" si="28"/>
        <v>0</v>
      </c>
      <c r="BJ259" s="17" t="s">
        <v>88</v>
      </c>
      <c r="BK259" s="150">
        <f t="shared" si="29"/>
        <v>0</v>
      </c>
      <c r="BL259" s="17" t="s">
        <v>120</v>
      </c>
      <c r="BM259" s="149" t="s">
        <v>1409</v>
      </c>
    </row>
    <row r="260" spans="2:65" s="1" customFormat="1" ht="21.75" customHeight="1" x14ac:dyDescent="0.2">
      <c r="B260" s="137"/>
      <c r="C260" s="138" t="s">
        <v>501</v>
      </c>
      <c r="D260" s="138" t="s">
        <v>311</v>
      </c>
      <c r="E260" s="139" t="s">
        <v>4552</v>
      </c>
      <c r="F260" s="140" t="s">
        <v>4553</v>
      </c>
      <c r="G260" s="141" t="s">
        <v>434</v>
      </c>
      <c r="H260" s="142">
        <v>2</v>
      </c>
      <c r="I260" s="143"/>
      <c r="J260" s="144">
        <f t="shared" si="20"/>
        <v>0</v>
      </c>
      <c r="K260" s="140" t="s">
        <v>4371</v>
      </c>
      <c r="L260" s="33"/>
      <c r="M260" s="145" t="s">
        <v>1</v>
      </c>
      <c r="N260" s="146" t="s">
        <v>46</v>
      </c>
      <c r="P260" s="147">
        <f t="shared" si="21"/>
        <v>0</v>
      </c>
      <c r="Q260" s="147">
        <v>0</v>
      </c>
      <c r="R260" s="147">
        <f t="shared" si="22"/>
        <v>0</v>
      </c>
      <c r="S260" s="147">
        <v>0</v>
      </c>
      <c r="T260" s="148">
        <f t="shared" si="23"/>
        <v>0</v>
      </c>
      <c r="AR260" s="149" t="s">
        <v>120</v>
      </c>
      <c r="AT260" s="149" t="s">
        <v>311</v>
      </c>
      <c r="AU260" s="149" t="s">
        <v>88</v>
      </c>
      <c r="AY260" s="17" t="s">
        <v>309</v>
      </c>
      <c r="BE260" s="150">
        <f t="shared" si="24"/>
        <v>0</v>
      </c>
      <c r="BF260" s="150">
        <f t="shared" si="25"/>
        <v>0</v>
      </c>
      <c r="BG260" s="150">
        <f t="shared" si="26"/>
        <v>0</v>
      </c>
      <c r="BH260" s="150">
        <f t="shared" si="27"/>
        <v>0</v>
      </c>
      <c r="BI260" s="150">
        <f t="shared" si="28"/>
        <v>0</v>
      </c>
      <c r="BJ260" s="17" t="s">
        <v>88</v>
      </c>
      <c r="BK260" s="150">
        <f t="shared" si="29"/>
        <v>0</v>
      </c>
      <c r="BL260" s="17" t="s">
        <v>120</v>
      </c>
      <c r="BM260" s="149" t="s">
        <v>1419</v>
      </c>
    </row>
    <row r="261" spans="2:65" s="1" customFormat="1" ht="21.75" customHeight="1" x14ac:dyDescent="0.2">
      <c r="B261" s="137"/>
      <c r="C261" s="138" t="s">
        <v>1031</v>
      </c>
      <c r="D261" s="138" t="s">
        <v>311</v>
      </c>
      <c r="E261" s="139" t="s">
        <v>4554</v>
      </c>
      <c r="F261" s="140" t="s">
        <v>4555</v>
      </c>
      <c r="G261" s="141" t="s">
        <v>434</v>
      </c>
      <c r="H261" s="142">
        <v>31</v>
      </c>
      <c r="I261" s="143"/>
      <c r="J261" s="144">
        <f t="shared" si="20"/>
        <v>0</v>
      </c>
      <c r="K261" s="140" t="s">
        <v>4371</v>
      </c>
      <c r="L261" s="33"/>
      <c r="M261" s="145" t="s">
        <v>1</v>
      </c>
      <c r="N261" s="146" t="s">
        <v>46</v>
      </c>
      <c r="P261" s="147">
        <f t="shared" si="21"/>
        <v>0</v>
      </c>
      <c r="Q261" s="147">
        <v>0</v>
      </c>
      <c r="R261" s="147">
        <f t="shared" si="22"/>
        <v>0</v>
      </c>
      <c r="S261" s="147">
        <v>0</v>
      </c>
      <c r="T261" s="148">
        <f t="shared" si="23"/>
        <v>0</v>
      </c>
      <c r="AR261" s="149" t="s">
        <v>120</v>
      </c>
      <c r="AT261" s="149" t="s">
        <v>311</v>
      </c>
      <c r="AU261" s="149" t="s">
        <v>88</v>
      </c>
      <c r="AY261" s="17" t="s">
        <v>309</v>
      </c>
      <c r="BE261" s="150">
        <f t="shared" si="24"/>
        <v>0</v>
      </c>
      <c r="BF261" s="150">
        <f t="shared" si="25"/>
        <v>0</v>
      </c>
      <c r="BG261" s="150">
        <f t="shared" si="26"/>
        <v>0</v>
      </c>
      <c r="BH261" s="150">
        <f t="shared" si="27"/>
        <v>0</v>
      </c>
      <c r="BI261" s="150">
        <f t="shared" si="28"/>
        <v>0</v>
      </c>
      <c r="BJ261" s="17" t="s">
        <v>88</v>
      </c>
      <c r="BK261" s="150">
        <f t="shared" si="29"/>
        <v>0</v>
      </c>
      <c r="BL261" s="17" t="s">
        <v>120</v>
      </c>
      <c r="BM261" s="149" t="s">
        <v>1430</v>
      </c>
    </row>
    <row r="262" spans="2:65" s="1" customFormat="1" ht="21.75" customHeight="1" x14ac:dyDescent="0.2">
      <c r="B262" s="137"/>
      <c r="C262" s="138" t="s">
        <v>506</v>
      </c>
      <c r="D262" s="138" t="s">
        <v>311</v>
      </c>
      <c r="E262" s="139" t="s">
        <v>4556</v>
      </c>
      <c r="F262" s="140" t="s">
        <v>4557</v>
      </c>
      <c r="G262" s="141" t="s">
        <v>434</v>
      </c>
      <c r="H262" s="142">
        <v>12</v>
      </c>
      <c r="I262" s="143"/>
      <c r="J262" s="144">
        <f t="shared" si="20"/>
        <v>0</v>
      </c>
      <c r="K262" s="140" t="s">
        <v>4371</v>
      </c>
      <c r="L262" s="33"/>
      <c r="M262" s="145" t="s">
        <v>1</v>
      </c>
      <c r="N262" s="146" t="s">
        <v>46</v>
      </c>
      <c r="P262" s="147">
        <f t="shared" si="21"/>
        <v>0</v>
      </c>
      <c r="Q262" s="147">
        <v>0</v>
      </c>
      <c r="R262" s="147">
        <f t="shared" si="22"/>
        <v>0</v>
      </c>
      <c r="S262" s="147">
        <v>0</v>
      </c>
      <c r="T262" s="148">
        <f t="shared" si="23"/>
        <v>0</v>
      </c>
      <c r="AR262" s="149" t="s">
        <v>120</v>
      </c>
      <c r="AT262" s="149" t="s">
        <v>311</v>
      </c>
      <c r="AU262" s="149" t="s">
        <v>88</v>
      </c>
      <c r="AY262" s="17" t="s">
        <v>309</v>
      </c>
      <c r="BE262" s="150">
        <f t="shared" si="24"/>
        <v>0</v>
      </c>
      <c r="BF262" s="150">
        <f t="shared" si="25"/>
        <v>0</v>
      </c>
      <c r="BG262" s="150">
        <f t="shared" si="26"/>
        <v>0</v>
      </c>
      <c r="BH262" s="150">
        <f t="shared" si="27"/>
        <v>0</v>
      </c>
      <c r="BI262" s="150">
        <f t="shared" si="28"/>
        <v>0</v>
      </c>
      <c r="BJ262" s="17" t="s">
        <v>88</v>
      </c>
      <c r="BK262" s="150">
        <f t="shared" si="29"/>
        <v>0</v>
      </c>
      <c r="BL262" s="17" t="s">
        <v>120</v>
      </c>
      <c r="BM262" s="149" t="s">
        <v>1440</v>
      </c>
    </row>
    <row r="263" spans="2:65" s="1" customFormat="1" ht="21.75" customHeight="1" x14ac:dyDescent="0.2">
      <c r="B263" s="137"/>
      <c r="C263" s="138" t="s">
        <v>1047</v>
      </c>
      <c r="D263" s="138" t="s">
        <v>311</v>
      </c>
      <c r="E263" s="139" t="s">
        <v>4558</v>
      </c>
      <c r="F263" s="140" t="s">
        <v>4559</v>
      </c>
      <c r="G263" s="141" t="s">
        <v>434</v>
      </c>
      <c r="H263" s="142">
        <v>33</v>
      </c>
      <c r="I263" s="143"/>
      <c r="J263" s="144">
        <f t="shared" si="20"/>
        <v>0</v>
      </c>
      <c r="K263" s="140" t="s">
        <v>4371</v>
      </c>
      <c r="L263" s="33"/>
      <c r="M263" s="145" t="s">
        <v>1</v>
      </c>
      <c r="N263" s="146" t="s">
        <v>46</v>
      </c>
      <c r="P263" s="147">
        <f t="shared" si="21"/>
        <v>0</v>
      </c>
      <c r="Q263" s="147">
        <v>0</v>
      </c>
      <c r="R263" s="147">
        <f t="shared" si="22"/>
        <v>0</v>
      </c>
      <c r="S263" s="147">
        <v>0</v>
      </c>
      <c r="T263" s="148">
        <f t="shared" si="23"/>
        <v>0</v>
      </c>
      <c r="AR263" s="149" t="s">
        <v>120</v>
      </c>
      <c r="AT263" s="149" t="s">
        <v>311</v>
      </c>
      <c r="AU263" s="149" t="s">
        <v>88</v>
      </c>
      <c r="AY263" s="17" t="s">
        <v>309</v>
      </c>
      <c r="BE263" s="150">
        <f t="shared" si="24"/>
        <v>0</v>
      </c>
      <c r="BF263" s="150">
        <f t="shared" si="25"/>
        <v>0</v>
      </c>
      <c r="BG263" s="150">
        <f t="shared" si="26"/>
        <v>0</v>
      </c>
      <c r="BH263" s="150">
        <f t="shared" si="27"/>
        <v>0</v>
      </c>
      <c r="BI263" s="150">
        <f t="shared" si="28"/>
        <v>0</v>
      </c>
      <c r="BJ263" s="17" t="s">
        <v>88</v>
      </c>
      <c r="BK263" s="150">
        <f t="shared" si="29"/>
        <v>0</v>
      </c>
      <c r="BL263" s="17" t="s">
        <v>120</v>
      </c>
      <c r="BM263" s="149" t="s">
        <v>1450</v>
      </c>
    </row>
    <row r="264" spans="2:65" s="1" customFormat="1" ht="21.75" customHeight="1" x14ac:dyDescent="0.2">
      <c r="B264" s="137"/>
      <c r="C264" s="138" t="s">
        <v>513</v>
      </c>
      <c r="D264" s="138" t="s">
        <v>311</v>
      </c>
      <c r="E264" s="139" t="s">
        <v>4560</v>
      </c>
      <c r="F264" s="140" t="s">
        <v>4561</v>
      </c>
      <c r="G264" s="141" t="s">
        <v>434</v>
      </c>
      <c r="H264" s="142">
        <v>107</v>
      </c>
      <c r="I264" s="143"/>
      <c r="J264" s="144">
        <f t="shared" si="20"/>
        <v>0</v>
      </c>
      <c r="K264" s="140" t="s">
        <v>4371</v>
      </c>
      <c r="L264" s="33"/>
      <c r="M264" s="145" t="s">
        <v>1</v>
      </c>
      <c r="N264" s="146" t="s">
        <v>46</v>
      </c>
      <c r="P264" s="147">
        <f t="shared" si="21"/>
        <v>0</v>
      </c>
      <c r="Q264" s="147">
        <v>0</v>
      </c>
      <c r="R264" s="147">
        <f t="shared" si="22"/>
        <v>0</v>
      </c>
      <c r="S264" s="147">
        <v>0</v>
      </c>
      <c r="T264" s="148">
        <f t="shared" si="23"/>
        <v>0</v>
      </c>
      <c r="AR264" s="149" t="s">
        <v>120</v>
      </c>
      <c r="AT264" s="149" t="s">
        <v>311</v>
      </c>
      <c r="AU264" s="149" t="s">
        <v>88</v>
      </c>
      <c r="AY264" s="17" t="s">
        <v>309</v>
      </c>
      <c r="BE264" s="150">
        <f t="shared" si="24"/>
        <v>0</v>
      </c>
      <c r="BF264" s="150">
        <f t="shared" si="25"/>
        <v>0</v>
      </c>
      <c r="BG264" s="150">
        <f t="shared" si="26"/>
        <v>0</v>
      </c>
      <c r="BH264" s="150">
        <f t="shared" si="27"/>
        <v>0</v>
      </c>
      <c r="BI264" s="150">
        <f t="shared" si="28"/>
        <v>0</v>
      </c>
      <c r="BJ264" s="17" t="s">
        <v>88</v>
      </c>
      <c r="BK264" s="150">
        <f t="shared" si="29"/>
        <v>0</v>
      </c>
      <c r="BL264" s="17" t="s">
        <v>120</v>
      </c>
      <c r="BM264" s="149" t="s">
        <v>1465</v>
      </c>
    </row>
    <row r="265" spans="2:65" s="1" customFormat="1" ht="21.75" customHeight="1" x14ac:dyDescent="0.2">
      <c r="B265" s="137"/>
      <c r="C265" s="138" t="s">
        <v>1058</v>
      </c>
      <c r="D265" s="138" t="s">
        <v>311</v>
      </c>
      <c r="E265" s="139" t="s">
        <v>4562</v>
      </c>
      <c r="F265" s="140" t="s">
        <v>4563</v>
      </c>
      <c r="G265" s="141" t="s">
        <v>434</v>
      </c>
      <c r="H265" s="142">
        <v>8</v>
      </c>
      <c r="I265" s="143"/>
      <c r="J265" s="144">
        <f t="shared" si="20"/>
        <v>0</v>
      </c>
      <c r="K265" s="140" t="s">
        <v>4371</v>
      </c>
      <c r="L265" s="33"/>
      <c r="M265" s="145" t="s">
        <v>1</v>
      </c>
      <c r="N265" s="146" t="s">
        <v>46</v>
      </c>
      <c r="P265" s="147">
        <f t="shared" si="21"/>
        <v>0</v>
      </c>
      <c r="Q265" s="147">
        <v>0</v>
      </c>
      <c r="R265" s="147">
        <f t="shared" si="22"/>
        <v>0</v>
      </c>
      <c r="S265" s="147">
        <v>0</v>
      </c>
      <c r="T265" s="148">
        <f t="shared" si="23"/>
        <v>0</v>
      </c>
      <c r="AR265" s="149" t="s">
        <v>120</v>
      </c>
      <c r="AT265" s="149" t="s">
        <v>311</v>
      </c>
      <c r="AU265" s="149" t="s">
        <v>88</v>
      </c>
      <c r="AY265" s="17" t="s">
        <v>309</v>
      </c>
      <c r="BE265" s="150">
        <f t="shared" si="24"/>
        <v>0</v>
      </c>
      <c r="BF265" s="150">
        <f t="shared" si="25"/>
        <v>0</v>
      </c>
      <c r="BG265" s="150">
        <f t="shared" si="26"/>
        <v>0</v>
      </c>
      <c r="BH265" s="150">
        <f t="shared" si="27"/>
        <v>0</v>
      </c>
      <c r="BI265" s="150">
        <f t="shared" si="28"/>
        <v>0</v>
      </c>
      <c r="BJ265" s="17" t="s">
        <v>88</v>
      </c>
      <c r="BK265" s="150">
        <f t="shared" si="29"/>
        <v>0</v>
      </c>
      <c r="BL265" s="17" t="s">
        <v>120</v>
      </c>
      <c r="BM265" s="149" t="s">
        <v>1477</v>
      </c>
    </row>
    <row r="266" spans="2:65" s="1" customFormat="1" ht="21.75" customHeight="1" x14ac:dyDescent="0.2">
      <c r="B266" s="137"/>
      <c r="C266" s="138" t="s">
        <v>519</v>
      </c>
      <c r="D266" s="138" t="s">
        <v>311</v>
      </c>
      <c r="E266" s="139" t="s">
        <v>4564</v>
      </c>
      <c r="F266" s="140" t="s">
        <v>4565</v>
      </c>
      <c r="G266" s="141" t="s">
        <v>434</v>
      </c>
      <c r="H266" s="142">
        <v>22</v>
      </c>
      <c r="I266" s="143"/>
      <c r="J266" s="144">
        <f t="shared" si="20"/>
        <v>0</v>
      </c>
      <c r="K266" s="140" t="s">
        <v>4371</v>
      </c>
      <c r="L266" s="33"/>
      <c r="M266" s="145" t="s">
        <v>1</v>
      </c>
      <c r="N266" s="146" t="s">
        <v>46</v>
      </c>
      <c r="P266" s="147">
        <f t="shared" si="21"/>
        <v>0</v>
      </c>
      <c r="Q266" s="147">
        <v>0</v>
      </c>
      <c r="R266" s="147">
        <f t="shared" si="22"/>
        <v>0</v>
      </c>
      <c r="S266" s="147">
        <v>0</v>
      </c>
      <c r="T266" s="148">
        <f t="shared" si="23"/>
        <v>0</v>
      </c>
      <c r="AR266" s="149" t="s">
        <v>120</v>
      </c>
      <c r="AT266" s="149" t="s">
        <v>311</v>
      </c>
      <c r="AU266" s="149" t="s">
        <v>88</v>
      </c>
      <c r="AY266" s="17" t="s">
        <v>309</v>
      </c>
      <c r="BE266" s="150">
        <f t="shared" si="24"/>
        <v>0</v>
      </c>
      <c r="BF266" s="150">
        <f t="shared" si="25"/>
        <v>0</v>
      </c>
      <c r="BG266" s="150">
        <f t="shared" si="26"/>
        <v>0</v>
      </c>
      <c r="BH266" s="150">
        <f t="shared" si="27"/>
        <v>0</v>
      </c>
      <c r="BI266" s="150">
        <f t="shared" si="28"/>
        <v>0</v>
      </c>
      <c r="BJ266" s="17" t="s">
        <v>88</v>
      </c>
      <c r="BK266" s="150">
        <f t="shared" si="29"/>
        <v>0</v>
      </c>
      <c r="BL266" s="17" t="s">
        <v>120</v>
      </c>
      <c r="BM266" s="149" t="s">
        <v>1489</v>
      </c>
    </row>
    <row r="267" spans="2:65" s="1" customFormat="1" ht="21.75" customHeight="1" x14ac:dyDescent="0.2">
      <c r="B267" s="137"/>
      <c r="C267" s="138" t="s">
        <v>1067</v>
      </c>
      <c r="D267" s="138" t="s">
        <v>311</v>
      </c>
      <c r="E267" s="139" t="s">
        <v>4566</v>
      </c>
      <c r="F267" s="140" t="s">
        <v>4567</v>
      </c>
      <c r="G267" s="141" t="s">
        <v>434</v>
      </c>
      <c r="H267" s="142">
        <v>14</v>
      </c>
      <c r="I267" s="143"/>
      <c r="J267" s="144">
        <f t="shared" si="20"/>
        <v>0</v>
      </c>
      <c r="K267" s="140" t="s">
        <v>4371</v>
      </c>
      <c r="L267" s="33"/>
      <c r="M267" s="145" t="s">
        <v>1</v>
      </c>
      <c r="N267" s="146" t="s">
        <v>46</v>
      </c>
      <c r="P267" s="147">
        <f t="shared" si="21"/>
        <v>0</v>
      </c>
      <c r="Q267" s="147">
        <v>0</v>
      </c>
      <c r="R267" s="147">
        <f t="shared" si="22"/>
        <v>0</v>
      </c>
      <c r="S267" s="147">
        <v>0</v>
      </c>
      <c r="T267" s="148">
        <f t="shared" si="23"/>
        <v>0</v>
      </c>
      <c r="AR267" s="149" t="s">
        <v>120</v>
      </c>
      <c r="AT267" s="149" t="s">
        <v>311</v>
      </c>
      <c r="AU267" s="149" t="s">
        <v>88</v>
      </c>
      <c r="AY267" s="17" t="s">
        <v>309</v>
      </c>
      <c r="BE267" s="150">
        <f t="shared" si="24"/>
        <v>0</v>
      </c>
      <c r="BF267" s="150">
        <f t="shared" si="25"/>
        <v>0</v>
      </c>
      <c r="BG267" s="150">
        <f t="shared" si="26"/>
        <v>0</v>
      </c>
      <c r="BH267" s="150">
        <f t="shared" si="27"/>
        <v>0</v>
      </c>
      <c r="BI267" s="150">
        <f t="shared" si="28"/>
        <v>0</v>
      </c>
      <c r="BJ267" s="17" t="s">
        <v>88</v>
      </c>
      <c r="BK267" s="150">
        <f t="shared" si="29"/>
        <v>0</v>
      </c>
      <c r="BL267" s="17" t="s">
        <v>120</v>
      </c>
      <c r="BM267" s="149" t="s">
        <v>1500</v>
      </c>
    </row>
    <row r="268" spans="2:65" s="1" customFormat="1" ht="21.75" customHeight="1" x14ac:dyDescent="0.2">
      <c r="B268" s="137"/>
      <c r="C268" s="138" t="s">
        <v>521</v>
      </c>
      <c r="D268" s="138" t="s">
        <v>311</v>
      </c>
      <c r="E268" s="139" t="s">
        <v>4568</v>
      </c>
      <c r="F268" s="140" t="s">
        <v>4569</v>
      </c>
      <c r="G268" s="141" t="s">
        <v>434</v>
      </c>
      <c r="H268" s="142">
        <v>28</v>
      </c>
      <c r="I268" s="143"/>
      <c r="J268" s="144">
        <f t="shared" si="20"/>
        <v>0</v>
      </c>
      <c r="K268" s="140" t="s">
        <v>4371</v>
      </c>
      <c r="L268" s="33"/>
      <c r="M268" s="145" t="s">
        <v>1</v>
      </c>
      <c r="N268" s="146" t="s">
        <v>46</v>
      </c>
      <c r="P268" s="147">
        <f t="shared" si="21"/>
        <v>0</v>
      </c>
      <c r="Q268" s="147">
        <v>0</v>
      </c>
      <c r="R268" s="147">
        <f t="shared" si="22"/>
        <v>0</v>
      </c>
      <c r="S268" s="147">
        <v>0</v>
      </c>
      <c r="T268" s="148">
        <f t="shared" si="23"/>
        <v>0</v>
      </c>
      <c r="AR268" s="149" t="s">
        <v>120</v>
      </c>
      <c r="AT268" s="149" t="s">
        <v>311</v>
      </c>
      <c r="AU268" s="149" t="s">
        <v>88</v>
      </c>
      <c r="AY268" s="17" t="s">
        <v>309</v>
      </c>
      <c r="BE268" s="150">
        <f t="shared" si="24"/>
        <v>0</v>
      </c>
      <c r="BF268" s="150">
        <f t="shared" si="25"/>
        <v>0</v>
      </c>
      <c r="BG268" s="150">
        <f t="shared" si="26"/>
        <v>0</v>
      </c>
      <c r="BH268" s="150">
        <f t="shared" si="27"/>
        <v>0</v>
      </c>
      <c r="BI268" s="150">
        <f t="shared" si="28"/>
        <v>0</v>
      </c>
      <c r="BJ268" s="17" t="s">
        <v>88</v>
      </c>
      <c r="BK268" s="150">
        <f t="shared" si="29"/>
        <v>0</v>
      </c>
      <c r="BL268" s="17" t="s">
        <v>120</v>
      </c>
      <c r="BM268" s="149" t="s">
        <v>1512</v>
      </c>
    </row>
    <row r="269" spans="2:65" s="1" customFormat="1" ht="21.75" customHeight="1" x14ac:dyDescent="0.2">
      <c r="B269" s="137"/>
      <c r="C269" s="138" t="s">
        <v>1078</v>
      </c>
      <c r="D269" s="138" t="s">
        <v>311</v>
      </c>
      <c r="E269" s="139" t="s">
        <v>4570</v>
      </c>
      <c r="F269" s="140" t="s">
        <v>4571</v>
      </c>
      <c r="G269" s="141" t="s">
        <v>434</v>
      </c>
      <c r="H269" s="142">
        <v>40</v>
      </c>
      <c r="I269" s="143"/>
      <c r="J269" s="144">
        <f t="shared" si="20"/>
        <v>0</v>
      </c>
      <c r="K269" s="140" t="s">
        <v>4371</v>
      </c>
      <c r="L269" s="33"/>
      <c r="M269" s="145" t="s">
        <v>1</v>
      </c>
      <c r="N269" s="146" t="s">
        <v>46</v>
      </c>
      <c r="P269" s="147">
        <f t="shared" si="21"/>
        <v>0</v>
      </c>
      <c r="Q269" s="147">
        <v>0</v>
      </c>
      <c r="R269" s="147">
        <f t="shared" si="22"/>
        <v>0</v>
      </c>
      <c r="S269" s="147">
        <v>0</v>
      </c>
      <c r="T269" s="148">
        <f t="shared" si="23"/>
        <v>0</v>
      </c>
      <c r="AR269" s="149" t="s">
        <v>120</v>
      </c>
      <c r="AT269" s="149" t="s">
        <v>311</v>
      </c>
      <c r="AU269" s="149" t="s">
        <v>88</v>
      </c>
      <c r="AY269" s="17" t="s">
        <v>309</v>
      </c>
      <c r="BE269" s="150">
        <f t="shared" si="24"/>
        <v>0</v>
      </c>
      <c r="BF269" s="150">
        <f t="shared" si="25"/>
        <v>0</v>
      </c>
      <c r="BG269" s="150">
        <f t="shared" si="26"/>
        <v>0</v>
      </c>
      <c r="BH269" s="150">
        <f t="shared" si="27"/>
        <v>0</v>
      </c>
      <c r="BI269" s="150">
        <f t="shared" si="28"/>
        <v>0</v>
      </c>
      <c r="BJ269" s="17" t="s">
        <v>88</v>
      </c>
      <c r="BK269" s="150">
        <f t="shared" si="29"/>
        <v>0</v>
      </c>
      <c r="BL269" s="17" t="s">
        <v>120</v>
      </c>
      <c r="BM269" s="149" t="s">
        <v>1526</v>
      </c>
    </row>
    <row r="270" spans="2:65" s="1" customFormat="1" ht="21.75" customHeight="1" x14ac:dyDescent="0.2">
      <c r="B270" s="137"/>
      <c r="C270" s="138" t="s">
        <v>524</v>
      </c>
      <c r="D270" s="138" t="s">
        <v>311</v>
      </c>
      <c r="E270" s="139" t="s">
        <v>4477</v>
      </c>
      <c r="F270" s="140" t="s">
        <v>4478</v>
      </c>
      <c r="G270" s="141" t="s">
        <v>434</v>
      </c>
      <c r="H270" s="142">
        <v>24</v>
      </c>
      <c r="I270" s="143"/>
      <c r="J270" s="144">
        <f t="shared" si="20"/>
        <v>0</v>
      </c>
      <c r="K270" s="140" t="s">
        <v>4371</v>
      </c>
      <c r="L270" s="33"/>
      <c r="M270" s="145" t="s">
        <v>1</v>
      </c>
      <c r="N270" s="146" t="s">
        <v>46</v>
      </c>
      <c r="P270" s="147">
        <f t="shared" si="21"/>
        <v>0</v>
      </c>
      <c r="Q270" s="147">
        <v>0</v>
      </c>
      <c r="R270" s="147">
        <f t="shared" si="22"/>
        <v>0</v>
      </c>
      <c r="S270" s="147">
        <v>0</v>
      </c>
      <c r="T270" s="148">
        <f t="shared" si="23"/>
        <v>0</v>
      </c>
      <c r="AR270" s="149" t="s">
        <v>120</v>
      </c>
      <c r="AT270" s="149" t="s">
        <v>311</v>
      </c>
      <c r="AU270" s="149" t="s">
        <v>88</v>
      </c>
      <c r="AY270" s="17" t="s">
        <v>309</v>
      </c>
      <c r="BE270" s="150">
        <f t="shared" si="24"/>
        <v>0</v>
      </c>
      <c r="BF270" s="150">
        <f t="shared" si="25"/>
        <v>0</v>
      </c>
      <c r="BG270" s="150">
        <f t="shared" si="26"/>
        <v>0</v>
      </c>
      <c r="BH270" s="150">
        <f t="shared" si="27"/>
        <v>0</v>
      </c>
      <c r="BI270" s="150">
        <f t="shared" si="28"/>
        <v>0</v>
      </c>
      <c r="BJ270" s="17" t="s">
        <v>88</v>
      </c>
      <c r="BK270" s="150">
        <f t="shared" si="29"/>
        <v>0</v>
      </c>
      <c r="BL270" s="17" t="s">
        <v>120</v>
      </c>
      <c r="BM270" s="149" t="s">
        <v>1537</v>
      </c>
    </row>
    <row r="271" spans="2:65" s="1" customFormat="1" ht="16.5" customHeight="1" x14ac:dyDescent="0.2">
      <c r="B271" s="137"/>
      <c r="C271" s="138" t="s">
        <v>1089</v>
      </c>
      <c r="D271" s="138" t="s">
        <v>311</v>
      </c>
      <c r="E271" s="139" t="s">
        <v>4572</v>
      </c>
      <c r="F271" s="140" t="s">
        <v>4573</v>
      </c>
      <c r="G271" s="141" t="s">
        <v>360</v>
      </c>
      <c r="H271" s="142">
        <v>3.7</v>
      </c>
      <c r="I271" s="143"/>
      <c r="J271" s="144">
        <f t="shared" si="20"/>
        <v>0</v>
      </c>
      <c r="K271" s="140" t="s">
        <v>4418</v>
      </c>
      <c r="L271" s="33"/>
      <c r="M271" s="145" t="s">
        <v>1</v>
      </c>
      <c r="N271" s="146" t="s">
        <v>46</v>
      </c>
      <c r="P271" s="147">
        <f t="shared" si="21"/>
        <v>0</v>
      </c>
      <c r="Q271" s="147">
        <v>0</v>
      </c>
      <c r="R271" s="147">
        <f t="shared" si="22"/>
        <v>0</v>
      </c>
      <c r="S271" s="147">
        <v>0</v>
      </c>
      <c r="T271" s="148">
        <f t="shared" si="23"/>
        <v>0</v>
      </c>
      <c r="AR271" s="149" t="s">
        <v>120</v>
      </c>
      <c r="AT271" s="149" t="s">
        <v>311</v>
      </c>
      <c r="AU271" s="149" t="s">
        <v>88</v>
      </c>
      <c r="AY271" s="17" t="s">
        <v>309</v>
      </c>
      <c r="BE271" s="150">
        <f t="shared" si="24"/>
        <v>0</v>
      </c>
      <c r="BF271" s="150">
        <f t="shared" si="25"/>
        <v>0</v>
      </c>
      <c r="BG271" s="150">
        <f t="shared" si="26"/>
        <v>0</v>
      </c>
      <c r="BH271" s="150">
        <f t="shared" si="27"/>
        <v>0</v>
      </c>
      <c r="BI271" s="150">
        <f t="shared" si="28"/>
        <v>0</v>
      </c>
      <c r="BJ271" s="17" t="s">
        <v>88</v>
      </c>
      <c r="BK271" s="150">
        <f t="shared" si="29"/>
        <v>0</v>
      </c>
      <c r="BL271" s="17" t="s">
        <v>120</v>
      </c>
      <c r="BM271" s="149" t="s">
        <v>1551</v>
      </c>
    </row>
    <row r="272" spans="2:65" s="1" customFormat="1" ht="16.5" customHeight="1" x14ac:dyDescent="0.2">
      <c r="B272" s="137"/>
      <c r="C272" s="138" t="s">
        <v>527</v>
      </c>
      <c r="D272" s="138" t="s">
        <v>311</v>
      </c>
      <c r="E272" s="139" t="s">
        <v>4574</v>
      </c>
      <c r="F272" s="140" t="s">
        <v>4575</v>
      </c>
      <c r="G272" s="141" t="s">
        <v>360</v>
      </c>
      <c r="H272" s="142">
        <v>21</v>
      </c>
      <c r="I272" s="143"/>
      <c r="J272" s="144">
        <f t="shared" si="20"/>
        <v>0</v>
      </c>
      <c r="K272" s="140" t="s">
        <v>4418</v>
      </c>
      <c r="L272" s="33"/>
      <c r="M272" s="145" t="s">
        <v>1</v>
      </c>
      <c r="N272" s="146" t="s">
        <v>46</v>
      </c>
      <c r="P272" s="147">
        <f t="shared" si="21"/>
        <v>0</v>
      </c>
      <c r="Q272" s="147">
        <v>0</v>
      </c>
      <c r="R272" s="147">
        <f t="shared" si="22"/>
        <v>0</v>
      </c>
      <c r="S272" s="147">
        <v>0</v>
      </c>
      <c r="T272" s="148">
        <f t="shared" si="23"/>
        <v>0</v>
      </c>
      <c r="AR272" s="149" t="s">
        <v>120</v>
      </c>
      <c r="AT272" s="149" t="s">
        <v>311</v>
      </c>
      <c r="AU272" s="149" t="s">
        <v>88</v>
      </c>
      <c r="AY272" s="17" t="s">
        <v>309</v>
      </c>
      <c r="BE272" s="150">
        <f t="shared" si="24"/>
        <v>0</v>
      </c>
      <c r="BF272" s="150">
        <f t="shared" si="25"/>
        <v>0</v>
      </c>
      <c r="BG272" s="150">
        <f t="shared" si="26"/>
        <v>0</v>
      </c>
      <c r="BH272" s="150">
        <f t="shared" si="27"/>
        <v>0</v>
      </c>
      <c r="BI272" s="150">
        <f t="shared" si="28"/>
        <v>0</v>
      </c>
      <c r="BJ272" s="17" t="s">
        <v>88</v>
      </c>
      <c r="BK272" s="150">
        <f t="shared" si="29"/>
        <v>0</v>
      </c>
      <c r="BL272" s="17" t="s">
        <v>120</v>
      </c>
      <c r="BM272" s="149" t="s">
        <v>1562</v>
      </c>
    </row>
    <row r="273" spans="2:65" s="1" customFormat="1" ht="16.5" customHeight="1" x14ac:dyDescent="0.2">
      <c r="B273" s="137"/>
      <c r="C273" s="138" t="s">
        <v>1101</v>
      </c>
      <c r="D273" s="138" t="s">
        <v>311</v>
      </c>
      <c r="E273" s="139" t="s">
        <v>4485</v>
      </c>
      <c r="F273" s="140" t="s">
        <v>4486</v>
      </c>
      <c r="G273" s="141" t="s">
        <v>4487</v>
      </c>
      <c r="H273" s="142">
        <v>8</v>
      </c>
      <c r="I273" s="143"/>
      <c r="J273" s="144">
        <f t="shared" si="20"/>
        <v>0</v>
      </c>
      <c r="K273" s="140" t="s">
        <v>4371</v>
      </c>
      <c r="L273" s="33"/>
      <c r="M273" s="145" t="s">
        <v>1</v>
      </c>
      <c r="N273" s="146" t="s">
        <v>46</v>
      </c>
      <c r="P273" s="147">
        <f t="shared" si="21"/>
        <v>0</v>
      </c>
      <c r="Q273" s="147">
        <v>0</v>
      </c>
      <c r="R273" s="147">
        <f t="shared" si="22"/>
        <v>0</v>
      </c>
      <c r="S273" s="147">
        <v>0</v>
      </c>
      <c r="T273" s="148">
        <f t="shared" si="23"/>
        <v>0</v>
      </c>
      <c r="AR273" s="149" t="s">
        <v>120</v>
      </c>
      <c r="AT273" s="149" t="s">
        <v>311</v>
      </c>
      <c r="AU273" s="149" t="s">
        <v>88</v>
      </c>
      <c r="AY273" s="17" t="s">
        <v>309</v>
      </c>
      <c r="BE273" s="150">
        <f t="shared" si="24"/>
        <v>0</v>
      </c>
      <c r="BF273" s="150">
        <f t="shared" si="25"/>
        <v>0</v>
      </c>
      <c r="BG273" s="150">
        <f t="shared" si="26"/>
        <v>0</v>
      </c>
      <c r="BH273" s="150">
        <f t="shared" si="27"/>
        <v>0</v>
      </c>
      <c r="BI273" s="150">
        <f t="shared" si="28"/>
        <v>0</v>
      </c>
      <c r="BJ273" s="17" t="s">
        <v>88</v>
      </c>
      <c r="BK273" s="150">
        <f t="shared" si="29"/>
        <v>0</v>
      </c>
      <c r="BL273" s="17" t="s">
        <v>120</v>
      </c>
      <c r="BM273" s="149" t="s">
        <v>1574</v>
      </c>
    </row>
    <row r="274" spans="2:65" s="1" customFormat="1" ht="16.5" customHeight="1" x14ac:dyDescent="0.2">
      <c r="B274" s="137"/>
      <c r="C274" s="138" t="s">
        <v>532</v>
      </c>
      <c r="D274" s="138" t="s">
        <v>311</v>
      </c>
      <c r="E274" s="139" t="s">
        <v>4488</v>
      </c>
      <c r="F274" s="140" t="s">
        <v>4489</v>
      </c>
      <c r="G274" s="141" t="s">
        <v>2688</v>
      </c>
      <c r="H274" s="201"/>
      <c r="I274" s="143"/>
      <c r="J274" s="144">
        <f t="shared" si="20"/>
        <v>0</v>
      </c>
      <c r="K274" s="140" t="s">
        <v>4371</v>
      </c>
      <c r="L274" s="33"/>
      <c r="M274" s="145" t="s">
        <v>1</v>
      </c>
      <c r="N274" s="146" t="s">
        <v>46</v>
      </c>
      <c r="P274" s="147">
        <f t="shared" si="21"/>
        <v>0</v>
      </c>
      <c r="Q274" s="147">
        <v>0</v>
      </c>
      <c r="R274" s="147">
        <f t="shared" si="22"/>
        <v>0</v>
      </c>
      <c r="S274" s="147">
        <v>0</v>
      </c>
      <c r="T274" s="148">
        <f t="shared" si="23"/>
        <v>0</v>
      </c>
      <c r="AR274" s="149" t="s">
        <v>120</v>
      </c>
      <c r="AT274" s="149" t="s">
        <v>311</v>
      </c>
      <c r="AU274" s="149" t="s">
        <v>88</v>
      </c>
      <c r="AY274" s="17" t="s">
        <v>309</v>
      </c>
      <c r="BE274" s="150">
        <f t="shared" si="24"/>
        <v>0</v>
      </c>
      <c r="BF274" s="150">
        <f t="shared" si="25"/>
        <v>0</v>
      </c>
      <c r="BG274" s="150">
        <f t="shared" si="26"/>
        <v>0</v>
      </c>
      <c r="BH274" s="150">
        <f t="shared" si="27"/>
        <v>0</v>
      </c>
      <c r="BI274" s="150">
        <f t="shared" si="28"/>
        <v>0</v>
      </c>
      <c r="BJ274" s="17" t="s">
        <v>88</v>
      </c>
      <c r="BK274" s="150">
        <f t="shared" si="29"/>
        <v>0</v>
      </c>
      <c r="BL274" s="17" t="s">
        <v>120</v>
      </c>
      <c r="BM274" s="149" t="s">
        <v>1583</v>
      </c>
    </row>
    <row r="275" spans="2:65" s="1" customFormat="1" ht="19.5" x14ac:dyDescent="0.2">
      <c r="B275" s="33"/>
      <c r="D275" s="155" t="s">
        <v>318</v>
      </c>
      <c r="F275" s="156" t="s">
        <v>4490</v>
      </c>
      <c r="I275" s="153"/>
      <c r="L275" s="33"/>
      <c r="M275" s="154"/>
      <c r="T275" s="57"/>
      <c r="AT275" s="17" t="s">
        <v>318</v>
      </c>
      <c r="AU275" s="17" t="s">
        <v>88</v>
      </c>
    </row>
    <row r="276" spans="2:65" s="11" customFormat="1" ht="25.9" customHeight="1" x14ac:dyDescent="0.2">
      <c r="B276" s="125"/>
      <c r="D276" s="126" t="s">
        <v>80</v>
      </c>
      <c r="E276" s="127" t="s">
        <v>4576</v>
      </c>
      <c r="F276" s="127" t="s">
        <v>4577</v>
      </c>
      <c r="I276" s="128"/>
      <c r="J276" s="129">
        <f>BK276</f>
        <v>0</v>
      </c>
      <c r="L276" s="125"/>
      <c r="M276" s="130"/>
      <c r="P276" s="131">
        <f>SUM(P277:P288)</f>
        <v>0</v>
      </c>
      <c r="R276" s="131">
        <f>SUM(R277:R288)</f>
        <v>0</v>
      </c>
      <c r="T276" s="132">
        <f>SUM(T277:T288)</f>
        <v>0</v>
      </c>
      <c r="AR276" s="126" t="s">
        <v>88</v>
      </c>
      <c r="AT276" s="133" t="s">
        <v>80</v>
      </c>
      <c r="AU276" s="133" t="s">
        <v>81</v>
      </c>
      <c r="AY276" s="126" t="s">
        <v>309</v>
      </c>
      <c r="BK276" s="134">
        <f>SUM(BK277:BK288)</f>
        <v>0</v>
      </c>
    </row>
    <row r="277" spans="2:65" s="1" customFormat="1" ht="16.5" customHeight="1" x14ac:dyDescent="0.2">
      <c r="B277" s="137"/>
      <c r="C277" s="138" t="s">
        <v>1112</v>
      </c>
      <c r="D277" s="138" t="s">
        <v>311</v>
      </c>
      <c r="E277" s="139" t="s">
        <v>4578</v>
      </c>
      <c r="F277" s="140" t="s">
        <v>4579</v>
      </c>
      <c r="G277" s="141" t="s">
        <v>314</v>
      </c>
      <c r="H277" s="142">
        <v>29</v>
      </c>
      <c r="I277" s="143"/>
      <c r="J277" s="144">
        <f>ROUND(I277*H277,2)</f>
        <v>0</v>
      </c>
      <c r="K277" s="140" t="s">
        <v>4371</v>
      </c>
      <c r="L277" s="33"/>
      <c r="M277" s="145" t="s">
        <v>1</v>
      </c>
      <c r="N277" s="146" t="s">
        <v>46</v>
      </c>
      <c r="P277" s="147">
        <f>O277*H277</f>
        <v>0</v>
      </c>
      <c r="Q277" s="147">
        <v>0</v>
      </c>
      <c r="R277" s="147">
        <f>Q277*H277</f>
        <v>0</v>
      </c>
      <c r="S277" s="147">
        <v>0</v>
      </c>
      <c r="T277" s="148">
        <f>S277*H277</f>
        <v>0</v>
      </c>
      <c r="AR277" s="149" t="s">
        <v>120</v>
      </c>
      <c r="AT277" s="149" t="s">
        <v>311</v>
      </c>
      <c r="AU277" s="149" t="s">
        <v>88</v>
      </c>
      <c r="AY277" s="17" t="s">
        <v>309</v>
      </c>
      <c r="BE277" s="150">
        <f>IF(N277="základní",J277,0)</f>
        <v>0</v>
      </c>
      <c r="BF277" s="150">
        <f>IF(N277="snížená",J277,0)</f>
        <v>0</v>
      </c>
      <c r="BG277" s="150">
        <f>IF(N277="zákl. přenesená",J277,0)</f>
        <v>0</v>
      </c>
      <c r="BH277" s="150">
        <f>IF(N277="sníž. přenesená",J277,0)</f>
        <v>0</v>
      </c>
      <c r="BI277" s="150">
        <f>IF(N277="nulová",J277,0)</f>
        <v>0</v>
      </c>
      <c r="BJ277" s="17" t="s">
        <v>88</v>
      </c>
      <c r="BK277" s="150">
        <f>ROUND(I277*H277,2)</f>
        <v>0</v>
      </c>
      <c r="BL277" s="17" t="s">
        <v>120</v>
      </c>
      <c r="BM277" s="149" t="s">
        <v>1589</v>
      </c>
    </row>
    <row r="278" spans="2:65" s="1" customFormat="1" ht="29.25" x14ac:dyDescent="0.2">
      <c r="B278" s="33"/>
      <c r="D278" s="155" t="s">
        <v>318</v>
      </c>
      <c r="F278" s="156" t="s">
        <v>4580</v>
      </c>
      <c r="I278" s="153"/>
      <c r="L278" s="33"/>
      <c r="M278" s="154"/>
      <c r="T278" s="57"/>
      <c r="AT278" s="17" t="s">
        <v>318</v>
      </c>
      <c r="AU278" s="17" t="s">
        <v>88</v>
      </c>
    </row>
    <row r="279" spans="2:65" s="1" customFormat="1" ht="16.5" customHeight="1" x14ac:dyDescent="0.2">
      <c r="B279" s="137"/>
      <c r="C279" s="138" t="s">
        <v>538</v>
      </c>
      <c r="D279" s="138" t="s">
        <v>311</v>
      </c>
      <c r="E279" s="139" t="s">
        <v>4581</v>
      </c>
      <c r="F279" s="140" t="s">
        <v>4582</v>
      </c>
      <c r="G279" s="141" t="s">
        <v>314</v>
      </c>
      <c r="H279" s="142">
        <v>46</v>
      </c>
      <c r="I279" s="143"/>
      <c r="J279" s="144">
        <f>ROUND(I279*H279,2)</f>
        <v>0</v>
      </c>
      <c r="K279" s="140" t="s">
        <v>4371</v>
      </c>
      <c r="L279" s="33"/>
      <c r="M279" s="145" t="s">
        <v>1</v>
      </c>
      <c r="N279" s="146" t="s">
        <v>46</v>
      </c>
      <c r="P279" s="147">
        <f>O279*H279</f>
        <v>0</v>
      </c>
      <c r="Q279" s="147">
        <v>0</v>
      </c>
      <c r="R279" s="147">
        <f>Q279*H279</f>
        <v>0</v>
      </c>
      <c r="S279" s="147">
        <v>0</v>
      </c>
      <c r="T279" s="148">
        <f>S279*H279</f>
        <v>0</v>
      </c>
      <c r="AR279" s="149" t="s">
        <v>120</v>
      </c>
      <c r="AT279" s="149" t="s">
        <v>311</v>
      </c>
      <c r="AU279" s="149" t="s">
        <v>88</v>
      </c>
      <c r="AY279" s="17" t="s">
        <v>309</v>
      </c>
      <c r="BE279" s="150">
        <f>IF(N279="základní",J279,0)</f>
        <v>0</v>
      </c>
      <c r="BF279" s="150">
        <f>IF(N279="snížená",J279,0)</f>
        <v>0</v>
      </c>
      <c r="BG279" s="150">
        <f>IF(N279="zákl. přenesená",J279,0)</f>
        <v>0</v>
      </c>
      <c r="BH279" s="150">
        <f>IF(N279="sníž. přenesená",J279,0)</f>
        <v>0</v>
      </c>
      <c r="BI279" s="150">
        <f>IF(N279="nulová",J279,0)</f>
        <v>0</v>
      </c>
      <c r="BJ279" s="17" t="s">
        <v>88</v>
      </c>
      <c r="BK279" s="150">
        <f>ROUND(I279*H279,2)</f>
        <v>0</v>
      </c>
      <c r="BL279" s="17" t="s">
        <v>120</v>
      </c>
      <c r="BM279" s="149" t="s">
        <v>1603</v>
      </c>
    </row>
    <row r="280" spans="2:65" s="1" customFormat="1" ht="29.25" x14ac:dyDescent="0.2">
      <c r="B280" s="33"/>
      <c r="D280" s="155" t="s">
        <v>318</v>
      </c>
      <c r="F280" s="156" t="s">
        <v>4583</v>
      </c>
      <c r="I280" s="153"/>
      <c r="L280" s="33"/>
      <c r="M280" s="154"/>
      <c r="T280" s="57"/>
      <c r="AT280" s="17" t="s">
        <v>318</v>
      </c>
      <c r="AU280" s="17" t="s">
        <v>88</v>
      </c>
    </row>
    <row r="281" spans="2:65" s="1" customFormat="1" ht="16.5" customHeight="1" x14ac:dyDescent="0.2">
      <c r="B281" s="137"/>
      <c r="C281" s="138" t="s">
        <v>1121</v>
      </c>
      <c r="D281" s="138" t="s">
        <v>311</v>
      </c>
      <c r="E281" s="139" t="s">
        <v>4584</v>
      </c>
      <c r="F281" s="140" t="s">
        <v>4585</v>
      </c>
      <c r="G281" s="141" t="s">
        <v>314</v>
      </c>
      <c r="H281" s="142">
        <v>123</v>
      </c>
      <c r="I281" s="143"/>
      <c r="J281" s="144">
        <f>ROUND(I281*H281,2)</f>
        <v>0</v>
      </c>
      <c r="K281" s="140" t="s">
        <v>4371</v>
      </c>
      <c r="L281" s="33"/>
      <c r="M281" s="145" t="s">
        <v>1</v>
      </c>
      <c r="N281" s="146" t="s">
        <v>46</v>
      </c>
      <c r="P281" s="147">
        <f>O281*H281</f>
        <v>0</v>
      </c>
      <c r="Q281" s="147">
        <v>0</v>
      </c>
      <c r="R281" s="147">
        <f>Q281*H281</f>
        <v>0</v>
      </c>
      <c r="S281" s="147">
        <v>0</v>
      </c>
      <c r="T281" s="148">
        <f>S281*H281</f>
        <v>0</v>
      </c>
      <c r="AR281" s="149" t="s">
        <v>120</v>
      </c>
      <c r="AT281" s="149" t="s">
        <v>311</v>
      </c>
      <c r="AU281" s="149" t="s">
        <v>88</v>
      </c>
      <c r="AY281" s="17" t="s">
        <v>309</v>
      </c>
      <c r="BE281" s="150">
        <f>IF(N281="základní",J281,0)</f>
        <v>0</v>
      </c>
      <c r="BF281" s="150">
        <f>IF(N281="snížená",J281,0)</f>
        <v>0</v>
      </c>
      <c r="BG281" s="150">
        <f>IF(N281="zákl. přenesená",J281,0)</f>
        <v>0</v>
      </c>
      <c r="BH281" s="150">
        <f>IF(N281="sníž. přenesená",J281,0)</f>
        <v>0</v>
      </c>
      <c r="BI281" s="150">
        <f>IF(N281="nulová",J281,0)</f>
        <v>0</v>
      </c>
      <c r="BJ281" s="17" t="s">
        <v>88</v>
      </c>
      <c r="BK281" s="150">
        <f>ROUND(I281*H281,2)</f>
        <v>0</v>
      </c>
      <c r="BL281" s="17" t="s">
        <v>120</v>
      </c>
      <c r="BM281" s="149" t="s">
        <v>2286</v>
      </c>
    </row>
    <row r="282" spans="2:65" s="1" customFormat="1" ht="29.25" x14ac:dyDescent="0.2">
      <c r="B282" s="33"/>
      <c r="D282" s="155" t="s">
        <v>318</v>
      </c>
      <c r="F282" s="156" t="s">
        <v>4583</v>
      </c>
      <c r="I282" s="153"/>
      <c r="L282" s="33"/>
      <c r="M282" s="154"/>
      <c r="T282" s="57"/>
      <c r="AT282" s="17" t="s">
        <v>318</v>
      </c>
      <c r="AU282" s="17" t="s">
        <v>88</v>
      </c>
    </row>
    <row r="283" spans="2:65" s="1" customFormat="1" ht="16.5" customHeight="1" x14ac:dyDescent="0.2">
      <c r="B283" s="137"/>
      <c r="C283" s="138" t="s">
        <v>543</v>
      </c>
      <c r="D283" s="138" t="s">
        <v>311</v>
      </c>
      <c r="E283" s="139" t="s">
        <v>4586</v>
      </c>
      <c r="F283" s="140" t="s">
        <v>4587</v>
      </c>
      <c r="G283" s="141" t="s">
        <v>314</v>
      </c>
      <c r="H283" s="142">
        <v>36</v>
      </c>
      <c r="I283" s="143"/>
      <c r="J283" s="144">
        <f>ROUND(I283*H283,2)</f>
        <v>0</v>
      </c>
      <c r="K283" s="140" t="s">
        <v>4371</v>
      </c>
      <c r="L283" s="33"/>
      <c r="M283" s="145" t="s">
        <v>1</v>
      </c>
      <c r="N283" s="146" t="s">
        <v>46</v>
      </c>
      <c r="P283" s="147">
        <f>O283*H283</f>
        <v>0</v>
      </c>
      <c r="Q283" s="147">
        <v>0</v>
      </c>
      <c r="R283" s="147">
        <f>Q283*H283</f>
        <v>0</v>
      </c>
      <c r="S283" s="147">
        <v>0</v>
      </c>
      <c r="T283" s="148">
        <f>S283*H283</f>
        <v>0</v>
      </c>
      <c r="AR283" s="149" t="s">
        <v>120</v>
      </c>
      <c r="AT283" s="149" t="s">
        <v>311</v>
      </c>
      <c r="AU283" s="149" t="s">
        <v>88</v>
      </c>
      <c r="AY283" s="17" t="s">
        <v>309</v>
      </c>
      <c r="BE283" s="150">
        <f>IF(N283="základní",J283,0)</f>
        <v>0</v>
      </c>
      <c r="BF283" s="150">
        <f>IF(N283="snížená",J283,0)</f>
        <v>0</v>
      </c>
      <c r="BG283" s="150">
        <f>IF(N283="zákl. přenesená",J283,0)</f>
        <v>0</v>
      </c>
      <c r="BH283" s="150">
        <f>IF(N283="sníž. přenesená",J283,0)</f>
        <v>0</v>
      </c>
      <c r="BI283" s="150">
        <f>IF(N283="nulová",J283,0)</f>
        <v>0</v>
      </c>
      <c r="BJ283" s="17" t="s">
        <v>88</v>
      </c>
      <c r="BK283" s="150">
        <f>ROUND(I283*H283,2)</f>
        <v>0</v>
      </c>
      <c r="BL283" s="17" t="s">
        <v>120</v>
      </c>
      <c r="BM283" s="149" t="s">
        <v>2296</v>
      </c>
    </row>
    <row r="284" spans="2:65" s="1" customFormat="1" ht="29.25" x14ac:dyDescent="0.2">
      <c r="B284" s="33"/>
      <c r="D284" s="155" t="s">
        <v>318</v>
      </c>
      <c r="F284" s="156" t="s">
        <v>4583</v>
      </c>
      <c r="I284" s="153"/>
      <c r="L284" s="33"/>
      <c r="M284" s="154"/>
      <c r="T284" s="57"/>
      <c r="AT284" s="17" t="s">
        <v>318</v>
      </c>
      <c r="AU284" s="17" t="s">
        <v>88</v>
      </c>
    </row>
    <row r="285" spans="2:65" s="1" customFormat="1" ht="16.5" customHeight="1" x14ac:dyDescent="0.2">
      <c r="B285" s="137"/>
      <c r="C285" s="138" t="s">
        <v>497</v>
      </c>
      <c r="D285" s="138" t="s">
        <v>311</v>
      </c>
      <c r="E285" s="139" t="s">
        <v>4588</v>
      </c>
      <c r="F285" s="140" t="s">
        <v>4589</v>
      </c>
      <c r="G285" s="141" t="s">
        <v>314</v>
      </c>
      <c r="H285" s="142">
        <v>3</v>
      </c>
      <c r="I285" s="143"/>
      <c r="J285" s="144">
        <f>ROUND(I285*H285,2)</f>
        <v>0</v>
      </c>
      <c r="K285" s="140" t="s">
        <v>4371</v>
      </c>
      <c r="L285" s="33"/>
      <c r="M285" s="145" t="s">
        <v>1</v>
      </c>
      <c r="N285" s="146" t="s">
        <v>46</v>
      </c>
      <c r="P285" s="147">
        <f>O285*H285</f>
        <v>0</v>
      </c>
      <c r="Q285" s="147">
        <v>0</v>
      </c>
      <c r="R285" s="147">
        <f>Q285*H285</f>
        <v>0</v>
      </c>
      <c r="S285" s="147">
        <v>0</v>
      </c>
      <c r="T285" s="148">
        <f>S285*H285</f>
        <v>0</v>
      </c>
      <c r="AR285" s="149" t="s">
        <v>120</v>
      </c>
      <c r="AT285" s="149" t="s">
        <v>311</v>
      </c>
      <c r="AU285" s="149" t="s">
        <v>88</v>
      </c>
      <c r="AY285" s="17" t="s">
        <v>309</v>
      </c>
      <c r="BE285" s="150">
        <f>IF(N285="základní",J285,0)</f>
        <v>0</v>
      </c>
      <c r="BF285" s="150">
        <f>IF(N285="snížená",J285,0)</f>
        <v>0</v>
      </c>
      <c r="BG285" s="150">
        <f>IF(N285="zákl. přenesená",J285,0)</f>
        <v>0</v>
      </c>
      <c r="BH285" s="150">
        <f>IF(N285="sníž. přenesená",J285,0)</f>
        <v>0</v>
      </c>
      <c r="BI285" s="150">
        <f>IF(N285="nulová",J285,0)</f>
        <v>0</v>
      </c>
      <c r="BJ285" s="17" t="s">
        <v>88</v>
      </c>
      <c r="BK285" s="150">
        <f>ROUND(I285*H285,2)</f>
        <v>0</v>
      </c>
      <c r="BL285" s="17" t="s">
        <v>120</v>
      </c>
      <c r="BM285" s="149" t="s">
        <v>2303</v>
      </c>
    </row>
    <row r="286" spans="2:65" s="1" customFormat="1" ht="29.25" x14ac:dyDescent="0.2">
      <c r="B286" s="33"/>
      <c r="D286" s="155" t="s">
        <v>318</v>
      </c>
      <c r="F286" s="156" t="s">
        <v>4583</v>
      </c>
      <c r="I286" s="153"/>
      <c r="L286" s="33"/>
      <c r="M286" s="154"/>
      <c r="T286" s="57"/>
      <c r="AT286" s="17" t="s">
        <v>318</v>
      </c>
      <c r="AU286" s="17" t="s">
        <v>88</v>
      </c>
    </row>
    <row r="287" spans="2:65" s="1" customFormat="1" ht="16.5" customHeight="1" x14ac:dyDescent="0.2">
      <c r="B287" s="137"/>
      <c r="C287" s="138" t="s">
        <v>546</v>
      </c>
      <c r="D287" s="138" t="s">
        <v>311</v>
      </c>
      <c r="E287" s="139" t="s">
        <v>4590</v>
      </c>
      <c r="F287" s="140" t="s">
        <v>4591</v>
      </c>
      <c r="G287" s="141" t="s">
        <v>2688</v>
      </c>
      <c r="H287" s="201"/>
      <c r="I287" s="143"/>
      <c r="J287" s="144">
        <f>ROUND(I287*H287,2)</f>
        <v>0</v>
      </c>
      <c r="K287" s="140" t="s">
        <v>4371</v>
      </c>
      <c r="L287" s="33"/>
      <c r="M287" s="145" t="s">
        <v>1</v>
      </c>
      <c r="N287" s="146" t="s">
        <v>46</v>
      </c>
      <c r="P287" s="147">
        <f>O287*H287</f>
        <v>0</v>
      </c>
      <c r="Q287" s="147">
        <v>0</v>
      </c>
      <c r="R287" s="147">
        <f>Q287*H287</f>
        <v>0</v>
      </c>
      <c r="S287" s="147">
        <v>0</v>
      </c>
      <c r="T287" s="148">
        <f>S287*H287</f>
        <v>0</v>
      </c>
      <c r="AR287" s="149" t="s">
        <v>120</v>
      </c>
      <c r="AT287" s="149" t="s">
        <v>311</v>
      </c>
      <c r="AU287" s="149" t="s">
        <v>88</v>
      </c>
      <c r="AY287" s="17" t="s">
        <v>309</v>
      </c>
      <c r="BE287" s="150">
        <f>IF(N287="základní",J287,0)</f>
        <v>0</v>
      </c>
      <c r="BF287" s="150">
        <f>IF(N287="snížená",J287,0)</f>
        <v>0</v>
      </c>
      <c r="BG287" s="150">
        <f>IF(N287="zákl. přenesená",J287,0)</f>
        <v>0</v>
      </c>
      <c r="BH287" s="150">
        <f>IF(N287="sníž. přenesená",J287,0)</f>
        <v>0</v>
      </c>
      <c r="BI287" s="150">
        <f>IF(N287="nulová",J287,0)</f>
        <v>0</v>
      </c>
      <c r="BJ287" s="17" t="s">
        <v>88</v>
      </c>
      <c r="BK287" s="150">
        <f>ROUND(I287*H287,2)</f>
        <v>0</v>
      </c>
      <c r="BL287" s="17" t="s">
        <v>120</v>
      </c>
      <c r="BM287" s="149" t="s">
        <v>2313</v>
      </c>
    </row>
    <row r="288" spans="2:65" s="1" customFormat="1" ht="19.5" x14ac:dyDescent="0.2">
      <c r="B288" s="33"/>
      <c r="D288" s="155" t="s">
        <v>318</v>
      </c>
      <c r="F288" s="156" t="s">
        <v>4592</v>
      </c>
      <c r="I288" s="153"/>
      <c r="L288" s="33"/>
      <c r="M288" s="154"/>
      <c r="T288" s="57"/>
      <c r="AT288" s="17" t="s">
        <v>318</v>
      </c>
      <c r="AU288" s="17" t="s">
        <v>88</v>
      </c>
    </row>
    <row r="289" spans="2:65" s="11" customFormat="1" ht="25.9" customHeight="1" x14ac:dyDescent="0.2">
      <c r="B289" s="125"/>
      <c r="D289" s="126" t="s">
        <v>80</v>
      </c>
      <c r="E289" s="127" t="s">
        <v>4593</v>
      </c>
      <c r="F289" s="127" t="s">
        <v>4594</v>
      </c>
      <c r="I289" s="128"/>
      <c r="J289" s="129">
        <f>BK289</f>
        <v>0</v>
      </c>
      <c r="L289" s="125"/>
      <c r="M289" s="130"/>
      <c r="P289" s="131">
        <f>SUM(P290:P295)</f>
        <v>0</v>
      </c>
      <c r="R289" s="131">
        <f>SUM(R290:R295)</f>
        <v>0</v>
      </c>
      <c r="T289" s="132">
        <f>SUM(T290:T295)</f>
        <v>0</v>
      </c>
      <c r="AR289" s="126" t="s">
        <v>88</v>
      </c>
      <c r="AT289" s="133" t="s">
        <v>80</v>
      </c>
      <c r="AU289" s="133" t="s">
        <v>81</v>
      </c>
      <c r="AY289" s="126" t="s">
        <v>309</v>
      </c>
      <c r="BK289" s="134">
        <f>SUM(BK290:BK295)</f>
        <v>0</v>
      </c>
    </row>
    <row r="290" spans="2:65" s="1" customFormat="1" ht="21.75" customHeight="1" x14ac:dyDescent="0.2">
      <c r="B290" s="137"/>
      <c r="C290" s="138" t="s">
        <v>1142</v>
      </c>
      <c r="D290" s="138" t="s">
        <v>311</v>
      </c>
      <c r="E290" s="139" t="s">
        <v>4595</v>
      </c>
      <c r="F290" s="140" t="s">
        <v>4596</v>
      </c>
      <c r="G290" s="141" t="s">
        <v>314</v>
      </c>
      <c r="H290" s="142">
        <v>50</v>
      </c>
      <c r="I290" s="143"/>
      <c r="J290" s="144">
        <f>ROUND(I290*H290,2)</f>
        <v>0</v>
      </c>
      <c r="K290" s="140" t="s">
        <v>4371</v>
      </c>
      <c r="L290" s="33"/>
      <c r="M290" s="145" t="s">
        <v>1</v>
      </c>
      <c r="N290" s="146" t="s">
        <v>46</v>
      </c>
      <c r="P290" s="147">
        <f>O290*H290</f>
        <v>0</v>
      </c>
      <c r="Q290" s="147">
        <v>0</v>
      </c>
      <c r="R290" s="147">
        <f>Q290*H290</f>
        <v>0</v>
      </c>
      <c r="S290" s="147">
        <v>0</v>
      </c>
      <c r="T290" s="148">
        <f>S290*H290</f>
        <v>0</v>
      </c>
      <c r="AR290" s="149" t="s">
        <v>120</v>
      </c>
      <c r="AT290" s="149" t="s">
        <v>311</v>
      </c>
      <c r="AU290" s="149" t="s">
        <v>88</v>
      </c>
      <c r="AY290" s="17" t="s">
        <v>309</v>
      </c>
      <c r="BE290" s="150">
        <f>IF(N290="základní",J290,0)</f>
        <v>0</v>
      </c>
      <c r="BF290" s="150">
        <f>IF(N290="snížená",J290,0)</f>
        <v>0</v>
      </c>
      <c r="BG290" s="150">
        <f>IF(N290="zákl. přenesená",J290,0)</f>
        <v>0</v>
      </c>
      <c r="BH290" s="150">
        <f>IF(N290="sníž. přenesená",J290,0)</f>
        <v>0</v>
      </c>
      <c r="BI290" s="150">
        <f>IF(N290="nulová",J290,0)</f>
        <v>0</v>
      </c>
      <c r="BJ290" s="17" t="s">
        <v>88</v>
      </c>
      <c r="BK290" s="150">
        <f>ROUND(I290*H290,2)</f>
        <v>0</v>
      </c>
      <c r="BL290" s="17" t="s">
        <v>120</v>
      </c>
      <c r="BM290" s="149" t="s">
        <v>2323</v>
      </c>
    </row>
    <row r="291" spans="2:65" s="1" customFormat="1" ht="39" x14ac:dyDescent="0.2">
      <c r="B291" s="33"/>
      <c r="D291" s="155" t="s">
        <v>318</v>
      </c>
      <c r="F291" s="156" t="s">
        <v>4597</v>
      </c>
      <c r="I291" s="153"/>
      <c r="L291" s="33"/>
      <c r="M291" s="154"/>
      <c r="T291" s="57"/>
      <c r="AT291" s="17" t="s">
        <v>318</v>
      </c>
      <c r="AU291" s="17" t="s">
        <v>88</v>
      </c>
    </row>
    <row r="292" spans="2:65" s="1" customFormat="1" ht="21.75" customHeight="1" x14ac:dyDescent="0.2">
      <c r="B292" s="137"/>
      <c r="C292" s="138" t="s">
        <v>550</v>
      </c>
      <c r="D292" s="138" t="s">
        <v>311</v>
      </c>
      <c r="E292" s="139" t="s">
        <v>4598</v>
      </c>
      <c r="F292" s="140" t="s">
        <v>4599</v>
      </c>
      <c r="G292" s="141" t="s">
        <v>314</v>
      </c>
      <c r="H292" s="142">
        <v>87</v>
      </c>
      <c r="I292" s="143"/>
      <c r="J292" s="144">
        <f>ROUND(I292*H292,2)</f>
        <v>0</v>
      </c>
      <c r="K292" s="140" t="s">
        <v>4371</v>
      </c>
      <c r="L292" s="33"/>
      <c r="M292" s="145" t="s">
        <v>1</v>
      </c>
      <c r="N292" s="146" t="s">
        <v>46</v>
      </c>
      <c r="P292" s="147">
        <f>O292*H292</f>
        <v>0</v>
      </c>
      <c r="Q292" s="147">
        <v>0</v>
      </c>
      <c r="R292" s="147">
        <f>Q292*H292</f>
        <v>0</v>
      </c>
      <c r="S292" s="147">
        <v>0</v>
      </c>
      <c r="T292" s="148">
        <f>S292*H292</f>
        <v>0</v>
      </c>
      <c r="AR292" s="149" t="s">
        <v>120</v>
      </c>
      <c r="AT292" s="149" t="s">
        <v>311</v>
      </c>
      <c r="AU292" s="149" t="s">
        <v>88</v>
      </c>
      <c r="AY292" s="17" t="s">
        <v>309</v>
      </c>
      <c r="BE292" s="150">
        <f>IF(N292="základní",J292,0)</f>
        <v>0</v>
      </c>
      <c r="BF292" s="150">
        <f>IF(N292="snížená",J292,0)</f>
        <v>0</v>
      </c>
      <c r="BG292" s="150">
        <f>IF(N292="zákl. přenesená",J292,0)</f>
        <v>0</v>
      </c>
      <c r="BH292" s="150">
        <f>IF(N292="sníž. přenesená",J292,0)</f>
        <v>0</v>
      </c>
      <c r="BI292" s="150">
        <f>IF(N292="nulová",J292,0)</f>
        <v>0</v>
      </c>
      <c r="BJ292" s="17" t="s">
        <v>88</v>
      </c>
      <c r="BK292" s="150">
        <f>ROUND(I292*H292,2)</f>
        <v>0</v>
      </c>
      <c r="BL292" s="17" t="s">
        <v>120</v>
      </c>
      <c r="BM292" s="149" t="s">
        <v>2333</v>
      </c>
    </row>
    <row r="293" spans="2:65" s="1" customFormat="1" ht="39" x14ac:dyDescent="0.2">
      <c r="B293" s="33"/>
      <c r="D293" s="155" t="s">
        <v>318</v>
      </c>
      <c r="F293" s="156" t="s">
        <v>4600</v>
      </c>
      <c r="I293" s="153"/>
      <c r="L293" s="33"/>
      <c r="M293" s="154"/>
      <c r="T293" s="57"/>
      <c r="AT293" s="17" t="s">
        <v>318</v>
      </c>
      <c r="AU293" s="17" t="s">
        <v>88</v>
      </c>
    </row>
    <row r="294" spans="2:65" s="1" customFormat="1" ht="16.5" customHeight="1" x14ac:dyDescent="0.2">
      <c r="B294" s="137"/>
      <c r="C294" s="138" t="s">
        <v>1152</v>
      </c>
      <c r="D294" s="138" t="s">
        <v>311</v>
      </c>
      <c r="E294" s="139" t="s">
        <v>4590</v>
      </c>
      <c r="F294" s="140" t="s">
        <v>4591</v>
      </c>
      <c r="G294" s="141" t="s">
        <v>2688</v>
      </c>
      <c r="H294" s="201"/>
      <c r="I294" s="143"/>
      <c r="J294" s="144">
        <f>ROUND(I294*H294,2)</f>
        <v>0</v>
      </c>
      <c r="K294" s="140" t="s">
        <v>4371</v>
      </c>
      <c r="L294" s="33"/>
      <c r="M294" s="145" t="s">
        <v>1</v>
      </c>
      <c r="N294" s="146" t="s">
        <v>46</v>
      </c>
      <c r="P294" s="147">
        <f>O294*H294</f>
        <v>0</v>
      </c>
      <c r="Q294" s="147">
        <v>0</v>
      </c>
      <c r="R294" s="147">
        <f>Q294*H294</f>
        <v>0</v>
      </c>
      <c r="S294" s="147">
        <v>0</v>
      </c>
      <c r="T294" s="148">
        <f>S294*H294</f>
        <v>0</v>
      </c>
      <c r="AR294" s="149" t="s">
        <v>120</v>
      </c>
      <c r="AT294" s="149" t="s">
        <v>311</v>
      </c>
      <c r="AU294" s="149" t="s">
        <v>88</v>
      </c>
      <c r="AY294" s="17" t="s">
        <v>309</v>
      </c>
      <c r="BE294" s="150">
        <f>IF(N294="základní",J294,0)</f>
        <v>0</v>
      </c>
      <c r="BF294" s="150">
        <f>IF(N294="snížená",J294,0)</f>
        <v>0</v>
      </c>
      <c r="BG294" s="150">
        <f>IF(N294="zákl. přenesená",J294,0)</f>
        <v>0</v>
      </c>
      <c r="BH294" s="150">
        <f>IF(N294="sníž. přenesená",J294,0)</f>
        <v>0</v>
      </c>
      <c r="BI294" s="150">
        <f>IF(N294="nulová",J294,0)</f>
        <v>0</v>
      </c>
      <c r="BJ294" s="17" t="s">
        <v>88</v>
      </c>
      <c r="BK294" s="150">
        <f>ROUND(I294*H294,2)</f>
        <v>0</v>
      </c>
      <c r="BL294" s="17" t="s">
        <v>120</v>
      </c>
      <c r="BM294" s="149" t="s">
        <v>2342</v>
      </c>
    </row>
    <row r="295" spans="2:65" s="1" customFormat="1" ht="19.5" x14ac:dyDescent="0.2">
      <c r="B295" s="33"/>
      <c r="D295" s="155" t="s">
        <v>318</v>
      </c>
      <c r="F295" s="156" t="s">
        <v>4592</v>
      </c>
      <c r="I295" s="153"/>
      <c r="L295" s="33"/>
      <c r="M295" s="154"/>
      <c r="T295" s="57"/>
      <c r="AT295" s="17" t="s">
        <v>318</v>
      </c>
      <c r="AU295" s="17" t="s">
        <v>88</v>
      </c>
    </row>
    <row r="296" spans="2:65" s="11" customFormat="1" ht="25.9" customHeight="1" x14ac:dyDescent="0.2">
      <c r="B296" s="125"/>
      <c r="D296" s="126" t="s">
        <v>80</v>
      </c>
      <c r="E296" s="127" t="s">
        <v>4601</v>
      </c>
      <c r="F296" s="127" t="s">
        <v>4602</v>
      </c>
      <c r="I296" s="128"/>
      <c r="J296" s="129">
        <f>BK296</f>
        <v>0</v>
      </c>
      <c r="L296" s="125"/>
      <c r="M296" s="130"/>
      <c r="P296" s="131">
        <f>SUM(P297:P354)</f>
        <v>0</v>
      </c>
      <c r="R296" s="131">
        <f>SUM(R297:R354)</f>
        <v>0</v>
      </c>
      <c r="T296" s="132">
        <f>SUM(T297:T354)</f>
        <v>0</v>
      </c>
      <c r="AR296" s="126" t="s">
        <v>88</v>
      </c>
      <c r="AT296" s="133" t="s">
        <v>80</v>
      </c>
      <c r="AU296" s="133" t="s">
        <v>81</v>
      </c>
      <c r="AY296" s="126" t="s">
        <v>309</v>
      </c>
      <c r="BK296" s="134">
        <f>SUM(BK297:BK354)</f>
        <v>0</v>
      </c>
    </row>
    <row r="297" spans="2:65" s="1" customFormat="1" ht="24.2" customHeight="1" x14ac:dyDescent="0.2">
      <c r="B297" s="137"/>
      <c r="C297" s="138" t="s">
        <v>553</v>
      </c>
      <c r="D297" s="138" t="s">
        <v>311</v>
      </c>
      <c r="E297" s="139" t="s">
        <v>4603</v>
      </c>
      <c r="F297" s="140" t="s">
        <v>4604</v>
      </c>
      <c r="G297" s="141" t="s">
        <v>434</v>
      </c>
      <c r="H297" s="142">
        <v>128</v>
      </c>
      <c r="I297" s="143"/>
      <c r="J297" s="144">
        <f>ROUND(I297*H297,2)</f>
        <v>0</v>
      </c>
      <c r="K297" s="140" t="s">
        <v>4371</v>
      </c>
      <c r="L297" s="33"/>
      <c r="M297" s="145" t="s">
        <v>1</v>
      </c>
      <c r="N297" s="146" t="s">
        <v>46</v>
      </c>
      <c r="P297" s="147">
        <f>O297*H297</f>
        <v>0</v>
      </c>
      <c r="Q297" s="147">
        <v>0</v>
      </c>
      <c r="R297" s="147">
        <f>Q297*H297</f>
        <v>0</v>
      </c>
      <c r="S297" s="147">
        <v>0</v>
      </c>
      <c r="T297" s="148">
        <f>S297*H297</f>
        <v>0</v>
      </c>
      <c r="AR297" s="149" t="s">
        <v>120</v>
      </c>
      <c r="AT297" s="149" t="s">
        <v>311</v>
      </c>
      <c r="AU297" s="149" t="s">
        <v>88</v>
      </c>
      <c r="AY297" s="17" t="s">
        <v>309</v>
      </c>
      <c r="BE297" s="150">
        <f>IF(N297="základní",J297,0)</f>
        <v>0</v>
      </c>
      <c r="BF297" s="150">
        <f>IF(N297="snížená",J297,0)</f>
        <v>0</v>
      </c>
      <c r="BG297" s="150">
        <f>IF(N297="zákl. přenesená",J297,0)</f>
        <v>0</v>
      </c>
      <c r="BH297" s="150">
        <f>IF(N297="sníž. přenesená",J297,0)</f>
        <v>0</v>
      </c>
      <c r="BI297" s="150">
        <f>IF(N297="nulová",J297,0)</f>
        <v>0</v>
      </c>
      <c r="BJ297" s="17" t="s">
        <v>88</v>
      </c>
      <c r="BK297" s="150">
        <f>ROUND(I297*H297,2)</f>
        <v>0</v>
      </c>
      <c r="BL297" s="17" t="s">
        <v>120</v>
      </c>
      <c r="BM297" s="149" t="s">
        <v>2353</v>
      </c>
    </row>
    <row r="298" spans="2:65" s="1" customFormat="1" ht="19.5" x14ac:dyDescent="0.2">
      <c r="B298" s="33"/>
      <c r="D298" s="155" t="s">
        <v>318</v>
      </c>
      <c r="F298" s="156" t="s">
        <v>4605</v>
      </c>
      <c r="I298" s="153"/>
      <c r="L298" s="33"/>
      <c r="M298" s="154"/>
      <c r="T298" s="57"/>
      <c r="AT298" s="17" t="s">
        <v>318</v>
      </c>
      <c r="AU298" s="17" t="s">
        <v>88</v>
      </c>
    </row>
    <row r="299" spans="2:65" s="1" customFormat="1" ht="24.2" customHeight="1" x14ac:dyDescent="0.2">
      <c r="B299" s="137"/>
      <c r="C299" s="138" t="s">
        <v>1161</v>
      </c>
      <c r="D299" s="138" t="s">
        <v>311</v>
      </c>
      <c r="E299" s="139" t="s">
        <v>4606</v>
      </c>
      <c r="F299" s="140" t="s">
        <v>4607</v>
      </c>
      <c r="G299" s="141" t="s">
        <v>434</v>
      </c>
      <c r="H299" s="142">
        <v>98</v>
      </c>
      <c r="I299" s="143"/>
      <c r="J299" s="144">
        <f>ROUND(I299*H299,2)</f>
        <v>0</v>
      </c>
      <c r="K299" s="140" t="s">
        <v>4371</v>
      </c>
      <c r="L299" s="33"/>
      <c r="M299" s="145" t="s">
        <v>1</v>
      </c>
      <c r="N299" s="146" t="s">
        <v>46</v>
      </c>
      <c r="P299" s="147">
        <f>O299*H299</f>
        <v>0</v>
      </c>
      <c r="Q299" s="147">
        <v>0</v>
      </c>
      <c r="R299" s="147">
        <f>Q299*H299</f>
        <v>0</v>
      </c>
      <c r="S299" s="147">
        <v>0</v>
      </c>
      <c r="T299" s="148">
        <f>S299*H299</f>
        <v>0</v>
      </c>
      <c r="AR299" s="149" t="s">
        <v>120</v>
      </c>
      <c r="AT299" s="149" t="s">
        <v>311</v>
      </c>
      <c r="AU299" s="149" t="s">
        <v>88</v>
      </c>
      <c r="AY299" s="17" t="s">
        <v>309</v>
      </c>
      <c r="BE299" s="150">
        <f>IF(N299="základní",J299,0)</f>
        <v>0</v>
      </c>
      <c r="BF299" s="150">
        <f>IF(N299="snížená",J299,0)</f>
        <v>0</v>
      </c>
      <c r="BG299" s="150">
        <f>IF(N299="zákl. přenesená",J299,0)</f>
        <v>0</v>
      </c>
      <c r="BH299" s="150">
        <f>IF(N299="sníž. přenesená",J299,0)</f>
        <v>0</v>
      </c>
      <c r="BI299" s="150">
        <f>IF(N299="nulová",J299,0)</f>
        <v>0</v>
      </c>
      <c r="BJ299" s="17" t="s">
        <v>88</v>
      </c>
      <c r="BK299" s="150">
        <f>ROUND(I299*H299,2)</f>
        <v>0</v>
      </c>
      <c r="BL299" s="17" t="s">
        <v>120</v>
      </c>
      <c r="BM299" s="149" t="s">
        <v>2364</v>
      </c>
    </row>
    <row r="300" spans="2:65" s="1" customFormat="1" ht="19.5" x14ac:dyDescent="0.2">
      <c r="B300" s="33"/>
      <c r="D300" s="155" t="s">
        <v>318</v>
      </c>
      <c r="F300" s="156" t="s">
        <v>4605</v>
      </c>
      <c r="I300" s="153"/>
      <c r="L300" s="33"/>
      <c r="M300" s="154"/>
      <c r="T300" s="57"/>
      <c r="AT300" s="17" t="s">
        <v>318</v>
      </c>
      <c r="AU300" s="17" t="s">
        <v>88</v>
      </c>
    </row>
    <row r="301" spans="2:65" s="1" customFormat="1" ht="24.2" customHeight="1" x14ac:dyDescent="0.2">
      <c r="B301" s="137"/>
      <c r="C301" s="138" t="s">
        <v>557</v>
      </c>
      <c r="D301" s="138" t="s">
        <v>311</v>
      </c>
      <c r="E301" s="139" t="s">
        <v>4608</v>
      </c>
      <c r="F301" s="140" t="s">
        <v>4609</v>
      </c>
      <c r="G301" s="141" t="s">
        <v>434</v>
      </c>
      <c r="H301" s="142">
        <v>1</v>
      </c>
      <c r="I301" s="143"/>
      <c r="J301" s="144">
        <f>ROUND(I301*H301,2)</f>
        <v>0</v>
      </c>
      <c r="K301" s="140" t="s">
        <v>4371</v>
      </c>
      <c r="L301" s="33"/>
      <c r="M301" s="145" t="s">
        <v>1</v>
      </c>
      <c r="N301" s="146" t="s">
        <v>46</v>
      </c>
      <c r="P301" s="147">
        <f>O301*H301</f>
        <v>0</v>
      </c>
      <c r="Q301" s="147">
        <v>0</v>
      </c>
      <c r="R301" s="147">
        <f>Q301*H301</f>
        <v>0</v>
      </c>
      <c r="S301" s="147">
        <v>0</v>
      </c>
      <c r="T301" s="148">
        <f>S301*H301</f>
        <v>0</v>
      </c>
      <c r="AR301" s="149" t="s">
        <v>120</v>
      </c>
      <c r="AT301" s="149" t="s">
        <v>311</v>
      </c>
      <c r="AU301" s="149" t="s">
        <v>88</v>
      </c>
      <c r="AY301" s="17" t="s">
        <v>309</v>
      </c>
      <c r="BE301" s="150">
        <f>IF(N301="základní",J301,0)</f>
        <v>0</v>
      </c>
      <c r="BF301" s="150">
        <f>IF(N301="snížená",J301,0)</f>
        <v>0</v>
      </c>
      <c r="BG301" s="150">
        <f>IF(N301="zákl. přenesená",J301,0)</f>
        <v>0</v>
      </c>
      <c r="BH301" s="150">
        <f>IF(N301="sníž. přenesená",J301,0)</f>
        <v>0</v>
      </c>
      <c r="BI301" s="150">
        <f>IF(N301="nulová",J301,0)</f>
        <v>0</v>
      </c>
      <c r="BJ301" s="17" t="s">
        <v>88</v>
      </c>
      <c r="BK301" s="150">
        <f>ROUND(I301*H301,2)</f>
        <v>0</v>
      </c>
      <c r="BL301" s="17" t="s">
        <v>120</v>
      </c>
      <c r="BM301" s="149" t="s">
        <v>2375</v>
      </c>
    </row>
    <row r="302" spans="2:65" s="1" customFormat="1" ht="19.5" x14ac:dyDescent="0.2">
      <c r="B302" s="33"/>
      <c r="D302" s="155" t="s">
        <v>318</v>
      </c>
      <c r="F302" s="156" t="s">
        <v>4605</v>
      </c>
      <c r="I302" s="153"/>
      <c r="L302" s="33"/>
      <c r="M302" s="154"/>
      <c r="T302" s="57"/>
      <c r="AT302" s="17" t="s">
        <v>318</v>
      </c>
      <c r="AU302" s="17" t="s">
        <v>88</v>
      </c>
    </row>
    <row r="303" spans="2:65" s="1" customFormat="1" ht="24.2" customHeight="1" x14ac:dyDescent="0.2">
      <c r="B303" s="137"/>
      <c r="C303" s="138" t="s">
        <v>1170</v>
      </c>
      <c r="D303" s="138" t="s">
        <v>311</v>
      </c>
      <c r="E303" s="139" t="s">
        <v>4610</v>
      </c>
      <c r="F303" s="140" t="s">
        <v>4611</v>
      </c>
      <c r="G303" s="141" t="s">
        <v>434</v>
      </c>
      <c r="H303" s="142">
        <v>51</v>
      </c>
      <c r="I303" s="143"/>
      <c r="J303" s="144">
        <f>ROUND(I303*H303,2)</f>
        <v>0</v>
      </c>
      <c r="K303" s="140" t="s">
        <v>4371</v>
      </c>
      <c r="L303" s="33"/>
      <c r="M303" s="145" t="s">
        <v>1</v>
      </c>
      <c r="N303" s="146" t="s">
        <v>46</v>
      </c>
      <c r="P303" s="147">
        <f>O303*H303</f>
        <v>0</v>
      </c>
      <c r="Q303" s="147">
        <v>0</v>
      </c>
      <c r="R303" s="147">
        <f>Q303*H303</f>
        <v>0</v>
      </c>
      <c r="S303" s="147">
        <v>0</v>
      </c>
      <c r="T303" s="148">
        <f>S303*H303</f>
        <v>0</v>
      </c>
      <c r="AR303" s="149" t="s">
        <v>120</v>
      </c>
      <c r="AT303" s="149" t="s">
        <v>311</v>
      </c>
      <c r="AU303" s="149" t="s">
        <v>88</v>
      </c>
      <c r="AY303" s="17" t="s">
        <v>309</v>
      </c>
      <c r="BE303" s="150">
        <f>IF(N303="základní",J303,0)</f>
        <v>0</v>
      </c>
      <c r="BF303" s="150">
        <f>IF(N303="snížená",J303,0)</f>
        <v>0</v>
      </c>
      <c r="BG303" s="150">
        <f>IF(N303="zákl. přenesená",J303,0)</f>
        <v>0</v>
      </c>
      <c r="BH303" s="150">
        <f>IF(N303="sníž. přenesená",J303,0)</f>
        <v>0</v>
      </c>
      <c r="BI303" s="150">
        <f>IF(N303="nulová",J303,0)</f>
        <v>0</v>
      </c>
      <c r="BJ303" s="17" t="s">
        <v>88</v>
      </c>
      <c r="BK303" s="150">
        <f>ROUND(I303*H303,2)</f>
        <v>0</v>
      </c>
      <c r="BL303" s="17" t="s">
        <v>120</v>
      </c>
      <c r="BM303" s="149" t="s">
        <v>2386</v>
      </c>
    </row>
    <row r="304" spans="2:65" s="1" customFormat="1" ht="19.5" x14ac:dyDescent="0.2">
      <c r="B304" s="33"/>
      <c r="D304" s="155" t="s">
        <v>318</v>
      </c>
      <c r="F304" s="156" t="s">
        <v>4605</v>
      </c>
      <c r="I304" s="153"/>
      <c r="L304" s="33"/>
      <c r="M304" s="154"/>
      <c r="T304" s="57"/>
      <c r="AT304" s="17" t="s">
        <v>318</v>
      </c>
      <c r="AU304" s="17" t="s">
        <v>88</v>
      </c>
    </row>
    <row r="305" spans="2:65" s="1" customFormat="1" ht="33" customHeight="1" x14ac:dyDescent="0.2">
      <c r="B305" s="137"/>
      <c r="C305" s="138" t="s">
        <v>560</v>
      </c>
      <c r="D305" s="138" t="s">
        <v>311</v>
      </c>
      <c r="E305" s="139" t="s">
        <v>4612</v>
      </c>
      <c r="F305" s="140" t="s">
        <v>4613</v>
      </c>
      <c r="G305" s="141" t="s">
        <v>434</v>
      </c>
      <c r="H305" s="142">
        <v>102</v>
      </c>
      <c r="I305" s="143"/>
      <c r="J305" s="144">
        <f>ROUND(I305*H305,2)</f>
        <v>0</v>
      </c>
      <c r="K305" s="140" t="s">
        <v>4371</v>
      </c>
      <c r="L305" s="33"/>
      <c r="M305" s="145" t="s">
        <v>1</v>
      </c>
      <c r="N305" s="146" t="s">
        <v>46</v>
      </c>
      <c r="P305" s="147">
        <f>O305*H305</f>
        <v>0</v>
      </c>
      <c r="Q305" s="147">
        <v>0</v>
      </c>
      <c r="R305" s="147">
        <f>Q305*H305</f>
        <v>0</v>
      </c>
      <c r="S305" s="147">
        <v>0</v>
      </c>
      <c r="T305" s="148">
        <f>S305*H305</f>
        <v>0</v>
      </c>
      <c r="AR305" s="149" t="s">
        <v>120</v>
      </c>
      <c r="AT305" s="149" t="s">
        <v>311</v>
      </c>
      <c r="AU305" s="149" t="s">
        <v>88</v>
      </c>
      <c r="AY305" s="17" t="s">
        <v>309</v>
      </c>
      <c r="BE305" s="150">
        <f>IF(N305="základní",J305,0)</f>
        <v>0</v>
      </c>
      <c r="BF305" s="150">
        <f>IF(N305="snížená",J305,0)</f>
        <v>0</v>
      </c>
      <c r="BG305" s="150">
        <f>IF(N305="zákl. přenesená",J305,0)</f>
        <v>0</v>
      </c>
      <c r="BH305" s="150">
        <f>IF(N305="sníž. přenesená",J305,0)</f>
        <v>0</v>
      </c>
      <c r="BI305" s="150">
        <f>IF(N305="nulová",J305,0)</f>
        <v>0</v>
      </c>
      <c r="BJ305" s="17" t="s">
        <v>88</v>
      </c>
      <c r="BK305" s="150">
        <f>ROUND(I305*H305,2)</f>
        <v>0</v>
      </c>
      <c r="BL305" s="17" t="s">
        <v>120</v>
      </c>
      <c r="BM305" s="149" t="s">
        <v>2396</v>
      </c>
    </row>
    <row r="306" spans="2:65" s="1" customFormat="1" ht="29.25" x14ac:dyDescent="0.2">
      <c r="B306" s="33"/>
      <c r="D306" s="155" t="s">
        <v>318</v>
      </c>
      <c r="F306" s="156" t="s">
        <v>4614</v>
      </c>
      <c r="I306" s="153"/>
      <c r="L306" s="33"/>
      <c r="M306" s="154"/>
      <c r="T306" s="57"/>
      <c r="AT306" s="17" t="s">
        <v>318</v>
      </c>
      <c r="AU306" s="17" t="s">
        <v>88</v>
      </c>
    </row>
    <row r="307" spans="2:65" s="1" customFormat="1" ht="33" customHeight="1" x14ac:dyDescent="0.2">
      <c r="B307" s="137"/>
      <c r="C307" s="138" t="s">
        <v>1182</v>
      </c>
      <c r="D307" s="138" t="s">
        <v>311</v>
      </c>
      <c r="E307" s="139" t="s">
        <v>4615</v>
      </c>
      <c r="F307" s="140" t="s">
        <v>4616</v>
      </c>
      <c r="G307" s="141" t="s">
        <v>434</v>
      </c>
      <c r="H307" s="142">
        <v>248</v>
      </c>
      <c r="I307" s="143"/>
      <c r="J307" s="144">
        <f>ROUND(I307*H307,2)</f>
        <v>0</v>
      </c>
      <c r="K307" s="140" t="s">
        <v>4371</v>
      </c>
      <c r="L307" s="33"/>
      <c r="M307" s="145" t="s">
        <v>1</v>
      </c>
      <c r="N307" s="146" t="s">
        <v>46</v>
      </c>
      <c r="P307" s="147">
        <f>O307*H307</f>
        <v>0</v>
      </c>
      <c r="Q307" s="147">
        <v>0</v>
      </c>
      <c r="R307" s="147">
        <f>Q307*H307</f>
        <v>0</v>
      </c>
      <c r="S307" s="147">
        <v>0</v>
      </c>
      <c r="T307" s="148">
        <f>S307*H307</f>
        <v>0</v>
      </c>
      <c r="AR307" s="149" t="s">
        <v>120</v>
      </c>
      <c r="AT307" s="149" t="s">
        <v>311</v>
      </c>
      <c r="AU307" s="149" t="s">
        <v>88</v>
      </c>
      <c r="AY307" s="17" t="s">
        <v>309</v>
      </c>
      <c r="BE307" s="150">
        <f>IF(N307="základní",J307,0)</f>
        <v>0</v>
      </c>
      <c r="BF307" s="150">
        <f>IF(N307="snížená",J307,0)</f>
        <v>0</v>
      </c>
      <c r="BG307" s="150">
        <f>IF(N307="zákl. přenesená",J307,0)</f>
        <v>0</v>
      </c>
      <c r="BH307" s="150">
        <f>IF(N307="sníž. přenesená",J307,0)</f>
        <v>0</v>
      </c>
      <c r="BI307" s="150">
        <f>IF(N307="nulová",J307,0)</f>
        <v>0</v>
      </c>
      <c r="BJ307" s="17" t="s">
        <v>88</v>
      </c>
      <c r="BK307" s="150">
        <f>ROUND(I307*H307,2)</f>
        <v>0</v>
      </c>
      <c r="BL307" s="17" t="s">
        <v>120</v>
      </c>
      <c r="BM307" s="149" t="s">
        <v>2409</v>
      </c>
    </row>
    <row r="308" spans="2:65" s="1" customFormat="1" ht="29.25" x14ac:dyDescent="0.2">
      <c r="B308" s="33"/>
      <c r="D308" s="155" t="s">
        <v>318</v>
      </c>
      <c r="F308" s="156" t="s">
        <v>4614</v>
      </c>
      <c r="I308" s="153"/>
      <c r="L308" s="33"/>
      <c r="M308" s="154"/>
      <c r="T308" s="57"/>
      <c r="AT308" s="17" t="s">
        <v>318</v>
      </c>
      <c r="AU308" s="17" t="s">
        <v>88</v>
      </c>
    </row>
    <row r="309" spans="2:65" s="1" customFormat="1" ht="33" customHeight="1" x14ac:dyDescent="0.2">
      <c r="B309" s="137"/>
      <c r="C309" s="138" t="s">
        <v>564</v>
      </c>
      <c r="D309" s="138" t="s">
        <v>311</v>
      </c>
      <c r="E309" s="139" t="s">
        <v>4617</v>
      </c>
      <c r="F309" s="140" t="s">
        <v>4618</v>
      </c>
      <c r="G309" s="141" t="s">
        <v>434</v>
      </c>
      <c r="H309" s="142">
        <v>110</v>
      </c>
      <c r="I309" s="143"/>
      <c r="J309" s="144">
        <f>ROUND(I309*H309,2)</f>
        <v>0</v>
      </c>
      <c r="K309" s="140" t="s">
        <v>4371</v>
      </c>
      <c r="L309" s="33"/>
      <c r="M309" s="145" t="s">
        <v>1</v>
      </c>
      <c r="N309" s="146" t="s">
        <v>46</v>
      </c>
      <c r="P309" s="147">
        <f>O309*H309</f>
        <v>0</v>
      </c>
      <c r="Q309" s="147">
        <v>0</v>
      </c>
      <c r="R309" s="147">
        <f>Q309*H309</f>
        <v>0</v>
      </c>
      <c r="S309" s="147">
        <v>0</v>
      </c>
      <c r="T309" s="148">
        <f>S309*H309</f>
        <v>0</v>
      </c>
      <c r="AR309" s="149" t="s">
        <v>120</v>
      </c>
      <c r="AT309" s="149" t="s">
        <v>311</v>
      </c>
      <c r="AU309" s="149" t="s">
        <v>88</v>
      </c>
      <c r="AY309" s="17" t="s">
        <v>309</v>
      </c>
      <c r="BE309" s="150">
        <f>IF(N309="základní",J309,0)</f>
        <v>0</v>
      </c>
      <c r="BF309" s="150">
        <f>IF(N309="snížená",J309,0)</f>
        <v>0</v>
      </c>
      <c r="BG309" s="150">
        <f>IF(N309="zákl. přenesená",J309,0)</f>
        <v>0</v>
      </c>
      <c r="BH309" s="150">
        <f>IF(N309="sníž. přenesená",J309,0)</f>
        <v>0</v>
      </c>
      <c r="BI309" s="150">
        <f>IF(N309="nulová",J309,0)</f>
        <v>0</v>
      </c>
      <c r="BJ309" s="17" t="s">
        <v>88</v>
      </c>
      <c r="BK309" s="150">
        <f>ROUND(I309*H309,2)</f>
        <v>0</v>
      </c>
      <c r="BL309" s="17" t="s">
        <v>120</v>
      </c>
      <c r="BM309" s="149" t="s">
        <v>2421</v>
      </c>
    </row>
    <row r="310" spans="2:65" s="1" customFormat="1" ht="29.25" x14ac:dyDescent="0.2">
      <c r="B310" s="33"/>
      <c r="D310" s="155" t="s">
        <v>318</v>
      </c>
      <c r="F310" s="156" t="s">
        <v>4614</v>
      </c>
      <c r="I310" s="153"/>
      <c r="L310" s="33"/>
      <c r="M310" s="154"/>
      <c r="T310" s="57"/>
      <c r="AT310" s="17" t="s">
        <v>318</v>
      </c>
      <c r="AU310" s="17" t="s">
        <v>88</v>
      </c>
    </row>
    <row r="311" spans="2:65" s="1" customFormat="1" ht="33" customHeight="1" x14ac:dyDescent="0.2">
      <c r="B311" s="137"/>
      <c r="C311" s="138" t="s">
        <v>1196</v>
      </c>
      <c r="D311" s="138" t="s">
        <v>311</v>
      </c>
      <c r="E311" s="139" t="s">
        <v>4619</v>
      </c>
      <c r="F311" s="140" t="s">
        <v>4620</v>
      </c>
      <c r="G311" s="141" t="s">
        <v>434</v>
      </c>
      <c r="H311" s="142">
        <v>96</v>
      </c>
      <c r="I311" s="143"/>
      <c r="J311" s="144">
        <f>ROUND(I311*H311,2)</f>
        <v>0</v>
      </c>
      <c r="K311" s="140" t="s">
        <v>4371</v>
      </c>
      <c r="L311" s="33"/>
      <c r="M311" s="145" t="s">
        <v>1</v>
      </c>
      <c r="N311" s="146" t="s">
        <v>46</v>
      </c>
      <c r="P311" s="147">
        <f>O311*H311</f>
        <v>0</v>
      </c>
      <c r="Q311" s="147">
        <v>0</v>
      </c>
      <c r="R311" s="147">
        <f>Q311*H311</f>
        <v>0</v>
      </c>
      <c r="S311" s="147">
        <v>0</v>
      </c>
      <c r="T311" s="148">
        <f>S311*H311</f>
        <v>0</v>
      </c>
      <c r="AR311" s="149" t="s">
        <v>120</v>
      </c>
      <c r="AT311" s="149" t="s">
        <v>311</v>
      </c>
      <c r="AU311" s="149" t="s">
        <v>88</v>
      </c>
      <c r="AY311" s="17" t="s">
        <v>309</v>
      </c>
      <c r="BE311" s="150">
        <f>IF(N311="základní",J311,0)</f>
        <v>0</v>
      </c>
      <c r="BF311" s="150">
        <f>IF(N311="snížená",J311,0)</f>
        <v>0</v>
      </c>
      <c r="BG311" s="150">
        <f>IF(N311="zákl. přenesená",J311,0)</f>
        <v>0</v>
      </c>
      <c r="BH311" s="150">
        <f>IF(N311="sníž. přenesená",J311,0)</f>
        <v>0</v>
      </c>
      <c r="BI311" s="150">
        <f>IF(N311="nulová",J311,0)</f>
        <v>0</v>
      </c>
      <c r="BJ311" s="17" t="s">
        <v>88</v>
      </c>
      <c r="BK311" s="150">
        <f>ROUND(I311*H311,2)</f>
        <v>0</v>
      </c>
      <c r="BL311" s="17" t="s">
        <v>120</v>
      </c>
      <c r="BM311" s="149" t="s">
        <v>2431</v>
      </c>
    </row>
    <row r="312" spans="2:65" s="1" customFormat="1" ht="29.25" x14ac:dyDescent="0.2">
      <c r="B312" s="33"/>
      <c r="D312" s="155" t="s">
        <v>318</v>
      </c>
      <c r="F312" s="156" t="s">
        <v>4614</v>
      </c>
      <c r="I312" s="153"/>
      <c r="L312" s="33"/>
      <c r="M312" s="154"/>
      <c r="T312" s="57"/>
      <c r="AT312" s="17" t="s">
        <v>318</v>
      </c>
      <c r="AU312" s="17" t="s">
        <v>88</v>
      </c>
    </row>
    <row r="313" spans="2:65" s="1" customFormat="1" ht="33" customHeight="1" x14ac:dyDescent="0.2">
      <c r="B313" s="137"/>
      <c r="C313" s="138" t="s">
        <v>567</v>
      </c>
      <c r="D313" s="138" t="s">
        <v>311</v>
      </c>
      <c r="E313" s="139" t="s">
        <v>4621</v>
      </c>
      <c r="F313" s="140" t="s">
        <v>4622</v>
      </c>
      <c r="G313" s="141" t="s">
        <v>434</v>
      </c>
      <c r="H313" s="142">
        <v>12</v>
      </c>
      <c r="I313" s="143"/>
      <c r="J313" s="144">
        <f>ROUND(I313*H313,2)</f>
        <v>0</v>
      </c>
      <c r="K313" s="140" t="s">
        <v>4371</v>
      </c>
      <c r="L313" s="33"/>
      <c r="M313" s="145" t="s">
        <v>1</v>
      </c>
      <c r="N313" s="146" t="s">
        <v>46</v>
      </c>
      <c r="P313" s="147">
        <f>O313*H313</f>
        <v>0</v>
      </c>
      <c r="Q313" s="147">
        <v>0</v>
      </c>
      <c r="R313" s="147">
        <f>Q313*H313</f>
        <v>0</v>
      </c>
      <c r="S313" s="147">
        <v>0</v>
      </c>
      <c r="T313" s="148">
        <f>S313*H313</f>
        <v>0</v>
      </c>
      <c r="AR313" s="149" t="s">
        <v>120</v>
      </c>
      <c r="AT313" s="149" t="s">
        <v>311</v>
      </c>
      <c r="AU313" s="149" t="s">
        <v>88</v>
      </c>
      <c r="AY313" s="17" t="s">
        <v>309</v>
      </c>
      <c r="BE313" s="150">
        <f>IF(N313="základní",J313,0)</f>
        <v>0</v>
      </c>
      <c r="BF313" s="150">
        <f>IF(N313="snížená",J313,0)</f>
        <v>0</v>
      </c>
      <c r="BG313" s="150">
        <f>IF(N313="zákl. přenesená",J313,0)</f>
        <v>0</v>
      </c>
      <c r="BH313" s="150">
        <f>IF(N313="sníž. přenesená",J313,0)</f>
        <v>0</v>
      </c>
      <c r="BI313" s="150">
        <f>IF(N313="nulová",J313,0)</f>
        <v>0</v>
      </c>
      <c r="BJ313" s="17" t="s">
        <v>88</v>
      </c>
      <c r="BK313" s="150">
        <f>ROUND(I313*H313,2)</f>
        <v>0</v>
      </c>
      <c r="BL313" s="17" t="s">
        <v>120</v>
      </c>
      <c r="BM313" s="149" t="s">
        <v>2444</v>
      </c>
    </row>
    <row r="314" spans="2:65" s="1" customFormat="1" ht="29.25" x14ac:dyDescent="0.2">
      <c r="B314" s="33"/>
      <c r="D314" s="155" t="s">
        <v>318</v>
      </c>
      <c r="F314" s="156" t="s">
        <v>4623</v>
      </c>
      <c r="I314" s="153"/>
      <c r="L314" s="33"/>
      <c r="M314" s="154"/>
      <c r="T314" s="57"/>
      <c r="AT314" s="17" t="s">
        <v>318</v>
      </c>
      <c r="AU314" s="17" t="s">
        <v>88</v>
      </c>
    </row>
    <row r="315" spans="2:65" s="1" customFormat="1" ht="33" customHeight="1" x14ac:dyDescent="0.2">
      <c r="B315" s="137"/>
      <c r="C315" s="138" t="s">
        <v>1219</v>
      </c>
      <c r="D315" s="138" t="s">
        <v>311</v>
      </c>
      <c r="E315" s="139" t="s">
        <v>4624</v>
      </c>
      <c r="F315" s="140" t="s">
        <v>4625</v>
      </c>
      <c r="G315" s="141" t="s">
        <v>434</v>
      </c>
      <c r="H315" s="142">
        <v>32</v>
      </c>
      <c r="I315" s="143"/>
      <c r="J315" s="144">
        <f>ROUND(I315*H315,2)</f>
        <v>0</v>
      </c>
      <c r="K315" s="140" t="s">
        <v>4371</v>
      </c>
      <c r="L315" s="33"/>
      <c r="M315" s="145" t="s">
        <v>1</v>
      </c>
      <c r="N315" s="146" t="s">
        <v>46</v>
      </c>
      <c r="P315" s="147">
        <f>O315*H315</f>
        <v>0</v>
      </c>
      <c r="Q315" s="147">
        <v>0</v>
      </c>
      <c r="R315" s="147">
        <f>Q315*H315</f>
        <v>0</v>
      </c>
      <c r="S315" s="147">
        <v>0</v>
      </c>
      <c r="T315" s="148">
        <f>S315*H315</f>
        <v>0</v>
      </c>
      <c r="AR315" s="149" t="s">
        <v>120</v>
      </c>
      <c r="AT315" s="149" t="s">
        <v>311</v>
      </c>
      <c r="AU315" s="149" t="s">
        <v>88</v>
      </c>
      <c r="AY315" s="17" t="s">
        <v>309</v>
      </c>
      <c r="BE315" s="150">
        <f>IF(N315="základní",J315,0)</f>
        <v>0</v>
      </c>
      <c r="BF315" s="150">
        <f>IF(N315="snížená",J315,0)</f>
        <v>0</v>
      </c>
      <c r="BG315" s="150">
        <f>IF(N315="zákl. přenesená",J315,0)</f>
        <v>0</v>
      </c>
      <c r="BH315" s="150">
        <f>IF(N315="sníž. přenesená",J315,0)</f>
        <v>0</v>
      </c>
      <c r="BI315" s="150">
        <f>IF(N315="nulová",J315,0)</f>
        <v>0</v>
      </c>
      <c r="BJ315" s="17" t="s">
        <v>88</v>
      </c>
      <c r="BK315" s="150">
        <f>ROUND(I315*H315,2)</f>
        <v>0</v>
      </c>
      <c r="BL315" s="17" t="s">
        <v>120</v>
      </c>
      <c r="BM315" s="149" t="s">
        <v>2456</v>
      </c>
    </row>
    <row r="316" spans="2:65" s="1" customFormat="1" ht="29.25" x14ac:dyDescent="0.2">
      <c r="B316" s="33"/>
      <c r="D316" s="155" t="s">
        <v>318</v>
      </c>
      <c r="F316" s="156" t="s">
        <v>4626</v>
      </c>
      <c r="I316" s="153"/>
      <c r="L316" s="33"/>
      <c r="M316" s="154"/>
      <c r="T316" s="57"/>
      <c r="AT316" s="17" t="s">
        <v>318</v>
      </c>
      <c r="AU316" s="17" t="s">
        <v>88</v>
      </c>
    </row>
    <row r="317" spans="2:65" s="1" customFormat="1" ht="33" customHeight="1" x14ac:dyDescent="0.2">
      <c r="B317" s="137"/>
      <c r="C317" s="138" t="s">
        <v>571</v>
      </c>
      <c r="D317" s="138" t="s">
        <v>311</v>
      </c>
      <c r="E317" s="139" t="s">
        <v>4627</v>
      </c>
      <c r="F317" s="140" t="s">
        <v>4628</v>
      </c>
      <c r="G317" s="141" t="s">
        <v>434</v>
      </c>
      <c r="H317" s="142">
        <v>420</v>
      </c>
      <c r="I317" s="143"/>
      <c r="J317" s="144">
        <f>ROUND(I317*H317,2)</f>
        <v>0</v>
      </c>
      <c r="K317" s="140" t="s">
        <v>4371</v>
      </c>
      <c r="L317" s="33"/>
      <c r="M317" s="145" t="s">
        <v>1</v>
      </c>
      <c r="N317" s="146" t="s">
        <v>46</v>
      </c>
      <c r="P317" s="147">
        <f>O317*H317</f>
        <v>0</v>
      </c>
      <c r="Q317" s="147">
        <v>0</v>
      </c>
      <c r="R317" s="147">
        <f>Q317*H317</f>
        <v>0</v>
      </c>
      <c r="S317" s="147">
        <v>0</v>
      </c>
      <c r="T317" s="148">
        <f>S317*H317</f>
        <v>0</v>
      </c>
      <c r="AR317" s="149" t="s">
        <v>120</v>
      </c>
      <c r="AT317" s="149" t="s">
        <v>311</v>
      </c>
      <c r="AU317" s="149" t="s">
        <v>88</v>
      </c>
      <c r="AY317" s="17" t="s">
        <v>309</v>
      </c>
      <c r="BE317" s="150">
        <f>IF(N317="základní",J317,0)</f>
        <v>0</v>
      </c>
      <c r="BF317" s="150">
        <f>IF(N317="snížená",J317,0)</f>
        <v>0</v>
      </c>
      <c r="BG317" s="150">
        <f>IF(N317="zákl. přenesená",J317,0)</f>
        <v>0</v>
      </c>
      <c r="BH317" s="150">
        <f>IF(N317="sníž. přenesená",J317,0)</f>
        <v>0</v>
      </c>
      <c r="BI317" s="150">
        <f>IF(N317="nulová",J317,0)</f>
        <v>0</v>
      </c>
      <c r="BJ317" s="17" t="s">
        <v>88</v>
      </c>
      <c r="BK317" s="150">
        <f>ROUND(I317*H317,2)</f>
        <v>0</v>
      </c>
      <c r="BL317" s="17" t="s">
        <v>120</v>
      </c>
      <c r="BM317" s="149" t="s">
        <v>2472</v>
      </c>
    </row>
    <row r="318" spans="2:65" s="1" customFormat="1" ht="29.25" x14ac:dyDescent="0.2">
      <c r="B318" s="33"/>
      <c r="D318" s="155" t="s">
        <v>318</v>
      </c>
      <c r="F318" s="156" t="s">
        <v>4629</v>
      </c>
      <c r="I318" s="153"/>
      <c r="L318" s="33"/>
      <c r="M318" s="154"/>
      <c r="T318" s="57"/>
      <c r="AT318" s="17" t="s">
        <v>318</v>
      </c>
      <c r="AU318" s="17" t="s">
        <v>88</v>
      </c>
    </row>
    <row r="319" spans="2:65" s="1" customFormat="1" ht="33" customHeight="1" x14ac:dyDescent="0.2">
      <c r="B319" s="137"/>
      <c r="C319" s="138" t="s">
        <v>1231</v>
      </c>
      <c r="D319" s="138" t="s">
        <v>311</v>
      </c>
      <c r="E319" s="139" t="s">
        <v>4630</v>
      </c>
      <c r="F319" s="140" t="s">
        <v>4631</v>
      </c>
      <c r="G319" s="141" t="s">
        <v>434</v>
      </c>
      <c r="H319" s="142">
        <v>420</v>
      </c>
      <c r="I319" s="143"/>
      <c r="J319" s="144">
        <f>ROUND(I319*H319,2)</f>
        <v>0</v>
      </c>
      <c r="K319" s="140" t="s">
        <v>4371</v>
      </c>
      <c r="L319" s="33"/>
      <c r="M319" s="145" t="s">
        <v>1</v>
      </c>
      <c r="N319" s="146" t="s">
        <v>46</v>
      </c>
      <c r="P319" s="147">
        <f>O319*H319</f>
        <v>0</v>
      </c>
      <c r="Q319" s="147">
        <v>0</v>
      </c>
      <c r="R319" s="147">
        <f>Q319*H319</f>
        <v>0</v>
      </c>
      <c r="S319" s="147">
        <v>0</v>
      </c>
      <c r="T319" s="148">
        <f>S319*H319</f>
        <v>0</v>
      </c>
      <c r="AR319" s="149" t="s">
        <v>120</v>
      </c>
      <c r="AT319" s="149" t="s">
        <v>311</v>
      </c>
      <c r="AU319" s="149" t="s">
        <v>88</v>
      </c>
      <c r="AY319" s="17" t="s">
        <v>309</v>
      </c>
      <c r="BE319" s="150">
        <f>IF(N319="základní",J319,0)</f>
        <v>0</v>
      </c>
      <c r="BF319" s="150">
        <f>IF(N319="snížená",J319,0)</f>
        <v>0</v>
      </c>
      <c r="BG319" s="150">
        <f>IF(N319="zákl. přenesená",J319,0)</f>
        <v>0</v>
      </c>
      <c r="BH319" s="150">
        <f>IF(N319="sníž. přenesená",J319,0)</f>
        <v>0</v>
      </c>
      <c r="BI319" s="150">
        <f>IF(N319="nulová",J319,0)</f>
        <v>0</v>
      </c>
      <c r="BJ319" s="17" t="s">
        <v>88</v>
      </c>
      <c r="BK319" s="150">
        <f>ROUND(I319*H319,2)</f>
        <v>0</v>
      </c>
      <c r="BL319" s="17" t="s">
        <v>120</v>
      </c>
      <c r="BM319" s="149" t="s">
        <v>2483</v>
      </c>
    </row>
    <row r="320" spans="2:65" s="1" customFormat="1" ht="29.25" x14ac:dyDescent="0.2">
      <c r="B320" s="33"/>
      <c r="D320" s="155" t="s">
        <v>318</v>
      </c>
      <c r="F320" s="156" t="s">
        <v>4632</v>
      </c>
      <c r="I320" s="153"/>
      <c r="L320" s="33"/>
      <c r="M320" s="154"/>
      <c r="T320" s="57"/>
      <c r="AT320" s="17" t="s">
        <v>318</v>
      </c>
      <c r="AU320" s="17" t="s">
        <v>88</v>
      </c>
    </row>
    <row r="321" spans="2:65" s="1" customFormat="1" ht="37.9" customHeight="1" x14ac:dyDescent="0.2">
      <c r="B321" s="137"/>
      <c r="C321" s="138" t="s">
        <v>574</v>
      </c>
      <c r="D321" s="138" t="s">
        <v>311</v>
      </c>
      <c r="E321" s="139" t="s">
        <v>4633</v>
      </c>
      <c r="F321" s="140" t="s">
        <v>4634</v>
      </c>
      <c r="G321" s="141" t="s">
        <v>434</v>
      </c>
      <c r="H321" s="142">
        <v>138</v>
      </c>
      <c r="I321" s="143"/>
      <c r="J321" s="144">
        <f>ROUND(I321*H321,2)</f>
        <v>0</v>
      </c>
      <c r="K321" s="140" t="s">
        <v>4371</v>
      </c>
      <c r="L321" s="33"/>
      <c r="M321" s="145" t="s">
        <v>1</v>
      </c>
      <c r="N321" s="146" t="s">
        <v>46</v>
      </c>
      <c r="P321" s="147">
        <f>O321*H321</f>
        <v>0</v>
      </c>
      <c r="Q321" s="147">
        <v>0</v>
      </c>
      <c r="R321" s="147">
        <f>Q321*H321</f>
        <v>0</v>
      </c>
      <c r="S321" s="147">
        <v>0</v>
      </c>
      <c r="T321" s="148">
        <f>S321*H321</f>
        <v>0</v>
      </c>
      <c r="AR321" s="149" t="s">
        <v>120</v>
      </c>
      <c r="AT321" s="149" t="s">
        <v>311</v>
      </c>
      <c r="AU321" s="149" t="s">
        <v>88</v>
      </c>
      <c r="AY321" s="17" t="s">
        <v>309</v>
      </c>
      <c r="BE321" s="150">
        <f>IF(N321="základní",J321,0)</f>
        <v>0</v>
      </c>
      <c r="BF321" s="150">
        <f>IF(N321="snížená",J321,0)</f>
        <v>0</v>
      </c>
      <c r="BG321" s="150">
        <f>IF(N321="zákl. přenesená",J321,0)</f>
        <v>0</v>
      </c>
      <c r="BH321" s="150">
        <f>IF(N321="sníž. přenesená",J321,0)</f>
        <v>0</v>
      </c>
      <c r="BI321" s="150">
        <f>IF(N321="nulová",J321,0)</f>
        <v>0</v>
      </c>
      <c r="BJ321" s="17" t="s">
        <v>88</v>
      </c>
      <c r="BK321" s="150">
        <f>ROUND(I321*H321,2)</f>
        <v>0</v>
      </c>
      <c r="BL321" s="17" t="s">
        <v>120</v>
      </c>
      <c r="BM321" s="149" t="s">
        <v>2498</v>
      </c>
    </row>
    <row r="322" spans="2:65" s="1" customFormat="1" ht="19.5" x14ac:dyDescent="0.2">
      <c r="B322" s="33"/>
      <c r="D322" s="155" t="s">
        <v>318</v>
      </c>
      <c r="F322" s="156" t="s">
        <v>4605</v>
      </c>
      <c r="I322" s="153"/>
      <c r="L322" s="33"/>
      <c r="M322" s="154"/>
      <c r="T322" s="57"/>
      <c r="AT322" s="17" t="s">
        <v>318</v>
      </c>
      <c r="AU322" s="17" t="s">
        <v>88</v>
      </c>
    </row>
    <row r="323" spans="2:65" s="1" customFormat="1" ht="37.9" customHeight="1" x14ac:dyDescent="0.2">
      <c r="B323" s="137"/>
      <c r="C323" s="138" t="s">
        <v>1242</v>
      </c>
      <c r="D323" s="138" t="s">
        <v>311</v>
      </c>
      <c r="E323" s="139" t="s">
        <v>4635</v>
      </c>
      <c r="F323" s="140" t="s">
        <v>4636</v>
      </c>
      <c r="G323" s="141" t="s">
        <v>434</v>
      </c>
      <c r="H323" s="142">
        <v>190</v>
      </c>
      <c r="I323" s="143"/>
      <c r="J323" s="144">
        <f>ROUND(I323*H323,2)</f>
        <v>0</v>
      </c>
      <c r="K323" s="140" t="s">
        <v>4371</v>
      </c>
      <c r="L323" s="33"/>
      <c r="M323" s="145" t="s">
        <v>1</v>
      </c>
      <c r="N323" s="146" t="s">
        <v>46</v>
      </c>
      <c r="P323" s="147">
        <f>O323*H323</f>
        <v>0</v>
      </c>
      <c r="Q323" s="147">
        <v>0</v>
      </c>
      <c r="R323" s="147">
        <f>Q323*H323</f>
        <v>0</v>
      </c>
      <c r="S323" s="147">
        <v>0</v>
      </c>
      <c r="T323" s="148">
        <f>S323*H323</f>
        <v>0</v>
      </c>
      <c r="AR323" s="149" t="s">
        <v>120</v>
      </c>
      <c r="AT323" s="149" t="s">
        <v>311</v>
      </c>
      <c r="AU323" s="149" t="s">
        <v>88</v>
      </c>
      <c r="AY323" s="17" t="s">
        <v>309</v>
      </c>
      <c r="BE323" s="150">
        <f>IF(N323="základní",J323,0)</f>
        <v>0</v>
      </c>
      <c r="BF323" s="150">
        <f>IF(N323="snížená",J323,0)</f>
        <v>0</v>
      </c>
      <c r="BG323" s="150">
        <f>IF(N323="zákl. přenesená",J323,0)</f>
        <v>0</v>
      </c>
      <c r="BH323" s="150">
        <f>IF(N323="sníž. přenesená",J323,0)</f>
        <v>0</v>
      </c>
      <c r="BI323" s="150">
        <f>IF(N323="nulová",J323,0)</f>
        <v>0</v>
      </c>
      <c r="BJ323" s="17" t="s">
        <v>88</v>
      </c>
      <c r="BK323" s="150">
        <f>ROUND(I323*H323,2)</f>
        <v>0</v>
      </c>
      <c r="BL323" s="17" t="s">
        <v>120</v>
      </c>
      <c r="BM323" s="149" t="s">
        <v>2507</v>
      </c>
    </row>
    <row r="324" spans="2:65" s="1" customFormat="1" ht="19.5" x14ac:dyDescent="0.2">
      <c r="B324" s="33"/>
      <c r="D324" s="155" t="s">
        <v>318</v>
      </c>
      <c r="F324" s="156" t="s">
        <v>4605</v>
      </c>
      <c r="I324" s="153"/>
      <c r="L324" s="33"/>
      <c r="M324" s="154"/>
      <c r="T324" s="57"/>
      <c r="AT324" s="17" t="s">
        <v>318</v>
      </c>
      <c r="AU324" s="17" t="s">
        <v>88</v>
      </c>
    </row>
    <row r="325" spans="2:65" s="1" customFormat="1" ht="16.5" customHeight="1" x14ac:dyDescent="0.2">
      <c r="B325" s="137"/>
      <c r="C325" s="138" t="s">
        <v>581</v>
      </c>
      <c r="D325" s="138" t="s">
        <v>311</v>
      </c>
      <c r="E325" s="139" t="s">
        <v>4637</v>
      </c>
      <c r="F325" s="140" t="s">
        <v>4638</v>
      </c>
      <c r="G325" s="141" t="s">
        <v>434</v>
      </c>
      <c r="H325" s="142">
        <v>23</v>
      </c>
      <c r="I325" s="143"/>
      <c r="J325" s="144">
        <f>ROUND(I325*H325,2)</f>
        <v>0</v>
      </c>
      <c r="K325" s="140" t="s">
        <v>4418</v>
      </c>
      <c r="L325" s="33"/>
      <c r="M325" s="145" t="s">
        <v>1</v>
      </c>
      <c r="N325" s="146" t="s">
        <v>46</v>
      </c>
      <c r="P325" s="147">
        <f>O325*H325</f>
        <v>0</v>
      </c>
      <c r="Q325" s="147">
        <v>0</v>
      </c>
      <c r="R325" s="147">
        <f>Q325*H325</f>
        <v>0</v>
      </c>
      <c r="S325" s="147">
        <v>0</v>
      </c>
      <c r="T325" s="148">
        <f>S325*H325</f>
        <v>0</v>
      </c>
      <c r="AR325" s="149" t="s">
        <v>120</v>
      </c>
      <c r="AT325" s="149" t="s">
        <v>311</v>
      </c>
      <c r="AU325" s="149" t="s">
        <v>88</v>
      </c>
      <c r="AY325" s="17" t="s">
        <v>309</v>
      </c>
      <c r="BE325" s="150">
        <f>IF(N325="základní",J325,0)</f>
        <v>0</v>
      </c>
      <c r="BF325" s="150">
        <f>IF(N325="snížená",J325,0)</f>
        <v>0</v>
      </c>
      <c r="BG325" s="150">
        <f>IF(N325="zákl. přenesená",J325,0)</f>
        <v>0</v>
      </c>
      <c r="BH325" s="150">
        <f>IF(N325="sníž. přenesená",J325,0)</f>
        <v>0</v>
      </c>
      <c r="BI325" s="150">
        <f>IF(N325="nulová",J325,0)</f>
        <v>0</v>
      </c>
      <c r="BJ325" s="17" t="s">
        <v>88</v>
      </c>
      <c r="BK325" s="150">
        <f>ROUND(I325*H325,2)</f>
        <v>0</v>
      </c>
      <c r="BL325" s="17" t="s">
        <v>120</v>
      </c>
      <c r="BM325" s="149" t="s">
        <v>2517</v>
      </c>
    </row>
    <row r="326" spans="2:65" s="1" customFormat="1" ht="16.5" customHeight="1" x14ac:dyDescent="0.2">
      <c r="B326" s="137"/>
      <c r="C326" s="138" t="s">
        <v>1251</v>
      </c>
      <c r="D326" s="138" t="s">
        <v>311</v>
      </c>
      <c r="E326" s="139" t="s">
        <v>4639</v>
      </c>
      <c r="F326" s="140" t="s">
        <v>4640</v>
      </c>
      <c r="G326" s="141" t="s">
        <v>434</v>
      </c>
      <c r="H326" s="142">
        <v>159</v>
      </c>
      <c r="I326" s="143"/>
      <c r="J326" s="144">
        <f>ROUND(I326*H326,2)</f>
        <v>0</v>
      </c>
      <c r="K326" s="140" t="s">
        <v>4418</v>
      </c>
      <c r="L326" s="33"/>
      <c r="M326" s="145" t="s">
        <v>1</v>
      </c>
      <c r="N326" s="146" t="s">
        <v>46</v>
      </c>
      <c r="P326" s="147">
        <f>O326*H326</f>
        <v>0</v>
      </c>
      <c r="Q326" s="147">
        <v>0</v>
      </c>
      <c r="R326" s="147">
        <f>Q326*H326</f>
        <v>0</v>
      </c>
      <c r="S326" s="147">
        <v>0</v>
      </c>
      <c r="T326" s="148">
        <f>S326*H326</f>
        <v>0</v>
      </c>
      <c r="AR326" s="149" t="s">
        <v>120</v>
      </c>
      <c r="AT326" s="149" t="s">
        <v>311</v>
      </c>
      <c r="AU326" s="149" t="s">
        <v>88</v>
      </c>
      <c r="AY326" s="17" t="s">
        <v>309</v>
      </c>
      <c r="BE326" s="150">
        <f>IF(N326="základní",J326,0)</f>
        <v>0</v>
      </c>
      <c r="BF326" s="150">
        <f>IF(N326="snížená",J326,0)</f>
        <v>0</v>
      </c>
      <c r="BG326" s="150">
        <f>IF(N326="zákl. přenesená",J326,0)</f>
        <v>0</v>
      </c>
      <c r="BH326" s="150">
        <f>IF(N326="sníž. přenesená",J326,0)</f>
        <v>0</v>
      </c>
      <c r="BI326" s="150">
        <f>IF(N326="nulová",J326,0)</f>
        <v>0</v>
      </c>
      <c r="BJ326" s="17" t="s">
        <v>88</v>
      </c>
      <c r="BK326" s="150">
        <f>ROUND(I326*H326,2)</f>
        <v>0</v>
      </c>
      <c r="BL326" s="17" t="s">
        <v>120</v>
      </c>
      <c r="BM326" s="149" t="s">
        <v>2527</v>
      </c>
    </row>
    <row r="327" spans="2:65" s="1" customFormat="1" ht="16.5" customHeight="1" x14ac:dyDescent="0.2">
      <c r="B327" s="137"/>
      <c r="C327" s="138" t="s">
        <v>585</v>
      </c>
      <c r="D327" s="138" t="s">
        <v>311</v>
      </c>
      <c r="E327" s="139" t="s">
        <v>4641</v>
      </c>
      <c r="F327" s="140" t="s">
        <v>4642</v>
      </c>
      <c r="G327" s="141" t="s">
        <v>434</v>
      </c>
      <c r="H327" s="142">
        <v>23.344999999999999</v>
      </c>
      <c r="I327" s="143"/>
      <c r="J327" s="144">
        <f>ROUND(I327*H327,2)</f>
        <v>0</v>
      </c>
      <c r="K327" s="140" t="s">
        <v>4418</v>
      </c>
      <c r="L327" s="33"/>
      <c r="M327" s="145" t="s">
        <v>1</v>
      </c>
      <c r="N327" s="146" t="s">
        <v>46</v>
      </c>
      <c r="P327" s="147">
        <f>O327*H327</f>
        <v>0</v>
      </c>
      <c r="Q327" s="147">
        <v>0</v>
      </c>
      <c r="R327" s="147">
        <f>Q327*H327</f>
        <v>0</v>
      </c>
      <c r="S327" s="147">
        <v>0</v>
      </c>
      <c r="T327" s="148">
        <f>S327*H327</f>
        <v>0</v>
      </c>
      <c r="AR327" s="149" t="s">
        <v>120</v>
      </c>
      <c r="AT327" s="149" t="s">
        <v>311</v>
      </c>
      <c r="AU327" s="149" t="s">
        <v>88</v>
      </c>
      <c r="AY327" s="17" t="s">
        <v>309</v>
      </c>
      <c r="BE327" s="150">
        <f>IF(N327="základní",J327,0)</f>
        <v>0</v>
      </c>
      <c r="BF327" s="150">
        <f>IF(N327="snížená",J327,0)</f>
        <v>0</v>
      </c>
      <c r="BG327" s="150">
        <f>IF(N327="zákl. přenesená",J327,0)</f>
        <v>0</v>
      </c>
      <c r="BH327" s="150">
        <f>IF(N327="sníž. přenesená",J327,0)</f>
        <v>0</v>
      </c>
      <c r="BI327" s="150">
        <f>IF(N327="nulová",J327,0)</f>
        <v>0</v>
      </c>
      <c r="BJ327" s="17" t="s">
        <v>88</v>
      </c>
      <c r="BK327" s="150">
        <f>ROUND(I327*H327,2)</f>
        <v>0</v>
      </c>
      <c r="BL327" s="17" t="s">
        <v>120</v>
      </c>
      <c r="BM327" s="149" t="s">
        <v>2539</v>
      </c>
    </row>
    <row r="328" spans="2:65" s="1" customFormat="1" ht="19.5" x14ac:dyDescent="0.2">
      <c r="B328" s="33"/>
      <c r="D328" s="155" t="s">
        <v>318</v>
      </c>
      <c r="F328" s="156" t="s">
        <v>4643</v>
      </c>
      <c r="I328" s="153"/>
      <c r="L328" s="33"/>
      <c r="M328" s="154"/>
      <c r="T328" s="57"/>
      <c r="AT328" s="17" t="s">
        <v>318</v>
      </c>
      <c r="AU328" s="17" t="s">
        <v>88</v>
      </c>
    </row>
    <row r="329" spans="2:65" s="1" customFormat="1" ht="16.5" customHeight="1" x14ac:dyDescent="0.2">
      <c r="B329" s="137"/>
      <c r="C329" s="138" t="s">
        <v>1262</v>
      </c>
      <c r="D329" s="138" t="s">
        <v>311</v>
      </c>
      <c r="E329" s="139" t="s">
        <v>4644</v>
      </c>
      <c r="F329" s="140" t="s">
        <v>4645</v>
      </c>
      <c r="G329" s="141" t="s">
        <v>434</v>
      </c>
      <c r="H329" s="142">
        <v>161.38499999999999</v>
      </c>
      <c r="I329" s="143"/>
      <c r="J329" s="144">
        <f>ROUND(I329*H329,2)</f>
        <v>0</v>
      </c>
      <c r="K329" s="140" t="s">
        <v>4418</v>
      </c>
      <c r="L329" s="33"/>
      <c r="M329" s="145" t="s">
        <v>1</v>
      </c>
      <c r="N329" s="146" t="s">
        <v>46</v>
      </c>
      <c r="P329" s="147">
        <f>O329*H329</f>
        <v>0</v>
      </c>
      <c r="Q329" s="147">
        <v>0</v>
      </c>
      <c r="R329" s="147">
        <f>Q329*H329</f>
        <v>0</v>
      </c>
      <c r="S329" s="147">
        <v>0</v>
      </c>
      <c r="T329" s="148">
        <f>S329*H329</f>
        <v>0</v>
      </c>
      <c r="AR329" s="149" t="s">
        <v>120</v>
      </c>
      <c r="AT329" s="149" t="s">
        <v>311</v>
      </c>
      <c r="AU329" s="149" t="s">
        <v>88</v>
      </c>
      <c r="AY329" s="17" t="s">
        <v>309</v>
      </c>
      <c r="BE329" s="150">
        <f>IF(N329="základní",J329,0)</f>
        <v>0</v>
      </c>
      <c r="BF329" s="150">
        <f>IF(N329="snížená",J329,0)</f>
        <v>0</v>
      </c>
      <c r="BG329" s="150">
        <f>IF(N329="zákl. přenesená",J329,0)</f>
        <v>0</v>
      </c>
      <c r="BH329" s="150">
        <f>IF(N329="sníž. přenesená",J329,0)</f>
        <v>0</v>
      </c>
      <c r="BI329" s="150">
        <f>IF(N329="nulová",J329,0)</f>
        <v>0</v>
      </c>
      <c r="BJ329" s="17" t="s">
        <v>88</v>
      </c>
      <c r="BK329" s="150">
        <f>ROUND(I329*H329,2)</f>
        <v>0</v>
      </c>
      <c r="BL329" s="17" t="s">
        <v>120</v>
      </c>
      <c r="BM329" s="149" t="s">
        <v>2549</v>
      </c>
    </row>
    <row r="330" spans="2:65" s="1" customFormat="1" ht="19.5" x14ac:dyDescent="0.2">
      <c r="B330" s="33"/>
      <c r="D330" s="155" t="s">
        <v>318</v>
      </c>
      <c r="F330" s="156" t="s">
        <v>4646</v>
      </c>
      <c r="I330" s="153"/>
      <c r="L330" s="33"/>
      <c r="M330" s="154"/>
      <c r="T330" s="57"/>
      <c r="AT330" s="17" t="s">
        <v>318</v>
      </c>
      <c r="AU330" s="17" t="s">
        <v>88</v>
      </c>
    </row>
    <row r="331" spans="2:65" s="1" customFormat="1" ht="16.5" customHeight="1" x14ac:dyDescent="0.2">
      <c r="B331" s="137"/>
      <c r="C331" s="138" t="s">
        <v>590</v>
      </c>
      <c r="D331" s="138" t="s">
        <v>311</v>
      </c>
      <c r="E331" s="139" t="s">
        <v>4647</v>
      </c>
      <c r="F331" s="140" t="s">
        <v>4648</v>
      </c>
      <c r="G331" s="141" t="s">
        <v>434</v>
      </c>
      <c r="H331" s="142">
        <v>1618</v>
      </c>
      <c r="I331" s="143"/>
      <c r="J331" s="144">
        <f>ROUND(I331*H331,2)</f>
        <v>0</v>
      </c>
      <c r="K331" s="140" t="s">
        <v>4371</v>
      </c>
      <c r="L331" s="33"/>
      <c r="M331" s="145" t="s">
        <v>1</v>
      </c>
      <c r="N331" s="146" t="s">
        <v>46</v>
      </c>
      <c r="P331" s="147">
        <f>O331*H331</f>
        <v>0</v>
      </c>
      <c r="Q331" s="147">
        <v>0</v>
      </c>
      <c r="R331" s="147">
        <f>Q331*H331</f>
        <v>0</v>
      </c>
      <c r="S331" s="147">
        <v>0</v>
      </c>
      <c r="T331" s="148">
        <f>S331*H331</f>
        <v>0</v>
      </c>
      <c r="AR331" s="149" t="s">
        <v>120</v>
      </c>
      <c r="AT331" s="149" t="s">
        <v>311</v>
      </c>
      <c r="AU331" s="149" t="s">
        <v>88</v>
      </c>
      <c r="AY331" s="17" t="s">
        <v>309</v>
      </c>
      <c r="BE331" s="150">
        <f>IF(N331="základní",J331,0)</f>
        <v>0</v>
      </c>
      <c r="BF331" s="150">
        <f>IF(N331="snížená",J331,0)</f>
        <v>0</v>
      </c>
      <c r="BG331" s="150">
        <f>IF(N331="zákl. přenesená",J331,0)</f>
        <v>0</v>
      </c>
      <c r="BH331" s="150">
        <f>IF(N331="sníž. přenesená",J331,0)</f>
        <v>0</v>
      </c>
      <c r="BI331" s="150">
        <f>IF(N331="nulová",J331,0)</f>
        <v>0</v>
      </c>
      <c r="BJ331" s="17" t="s">
        <v>88</v>
      </c>
      <c r="BK331" s="150">
        <f>ROUND(I331*H331,2)</f>
        <v>0</v>
      </c>
      <c r="BL331" s="17" t="s">
        <v>120</v>
      </c>
      <c r="BM331" s="149" t="s">
        <v>2557</v>
      </c>
    </row>
    <row r="332" spans="2:65" s="1" customFormat="1" ht="19.5" x14ac:dyDescent="0.2">
      <c r="B332" s="33"/>
      <c r="D332" s="155" t="s">
        <v>318</v>
      </c>
      <c r="F332" s="156" t="s">
        <v>4649</v>
      </c>
      <c r="I332" s="153"/>
      <c r="L332" s="33"/>
      <c r="M332" s="154"/>
      <c r="T332" s="57"/>
      <c r="AT332" s="17" t="s">
        <v>318</v>
      </c>
      <c r="AU332" s="17" t="s">
        <v>88</v>
      </c>
    </row>
    <row r="333" spans="2:65" s="1" customFormat="1" ht="16.5" customHeight="1" x14ac:dyDescent="0.2">
      <c r="B333" s="137"/>
      <c r="C333" s="138" t="s">
        <v>1276</v>
      </c>
      <c r="D333" s="138" t="s">
        <v>311</v>
      </c>
      <c r="E333" s="139" t="s">
        <v>4650</v>
      </c>
      <c r="F333" s="140" t="s">
        <v>4651</v>
      </c>
      <c r="G333" s="141" t="s">
        <v>434</v>
      </c>
      <c r="H333" s="142">
        <v>610</v>
      </c>
      <c r="I333" s="143"/>
      <c r="J333" s="144">
        <f>ROUND(I333*H333,2)</f>
        <v>0</v>
      </c>
      <c r="K333" s="140" t="s">
        <v>4371</v>
      </c>
      <c r="L333" s="33"/>
      <c r="M333" s="145" t="s">
        <v>1</v>
      </c>
      <c r="N333" s="146" t="s">
        <v>46</v>
      </c>
      <c r="P333" s="147">
        <f>O333*H333</f>
        <v>0</v>
      </c>
      <c r="Q333" s="147">
        <v>0</v>
      </c>
      <c r="R333" s="147">
        <f>Q333*H333</f>
        <v>0</v>
      </c>
      <c r="S333" s="147">
        <v>0</v>
      </c>
      <c r="T333" s="148">
        <f>S333*H333</f>
        <v>0</v>
      </c>
      <c r="AR333" s="149" t="s">
        <v>120</v>
      </c>
      <c r="AT333" s="149" t="s">
        <v>311</v>
      </c>
      <c r="AU333" s="149" t="s">
        <v>88</v>
      </c>
      <c r="AY333" s="17" t="s">
        <v>309</v>
      </c>
      <c r="BE333" s="150">
        <f>IF(N333="základní",J333,0)</f>
        <v>0</v>
      </c>
      <c r="BF333" s="150">
        <f>IF(N333="snížená",J333,0)</f>
        <v>0</v>
      </c>
      <c r="BG333" s="150">
        <f>IF(N333="zákl. přenesená",J333,0)</f>
        <v>0</v>
      </c>
      <c r="BH333" s="150">
        <f>IF(N333="sníž. přenesená",J333,0)</f>
        <v>0</v>
      </c>
      <c r="BI333" s="150">
        <f>IF(N333="nulová",J333,0)</f>
        <v>0</v>
      </c>
      <c r="BJ333" s="17" t="s">
        <v>88</v>
      </c>
      <c r="BK333" s="150">
        <f>ROUND(I333*H333,2)</f>
        <v>0</v>
      </c>
      <c r="BL333" s="17" t="s">
        <v>120</v>
      </c>
      <c r="BM333" s="149" t="s">
        <v>2565</v>
      </c>
    </row>
    <row r="334" spans="2:65" s="1" customFormat="1" ht="19.5" x14ac:dyDescent="0.2">
      <c r="B334" s="33"/>
      <c r="D334" s="155" t="s">
        <v>318</v>
      </c>
      <c r="F334" s="156" t="s">
        <v>4652</v>
      </c>
      <c r="I334" s="153"/>
      <c r="L334" s="33"/>
      <c r="M334" s="154"/>
      <c r="T334" s="57"/>
      <c r="AT334" s="17" t="s">
        <v>318</v>
      </c>
      <c r="AU334" s="17" t="s">
        <v>88</v>
      </c>
    </row>
    <row r="335" spans="2:65" s="1" customFormat="1" ht="16.5" customHeight="1" x14ac:dyDescent="0.2">
      <c r="B335" s="137"/>
      <c r="C335" s="138" t="s">
        <v>1281</v>
      </c>
      <c r="D335" s="138" t="s">
        <v>311</v>
      </c>
      <c r="E335" s="139" t="s">
        <v>4653</v>
      </c>
      <c r="F335" s="140" t="s">
        <v>4654</v>
      </c>
      <c r="G335" s="141" t="s">
        <v>314</v>
      </c>
      <c r="H335" s="142">
        <v>55</v>
      </c>
      <c r="I335" s="143"/>
      <c r="J335" s="144">
        <f>ROUND(I335*H335,2)</f>
        <v>0</v>
      </c>
      <c r="K335" s="140" t="s">
        <v>4371</v>
      </c>
      <c r="L335" s="33"/>
      <c r="M335" s="145" t="s">
        <v>1</v>
      </c>
      <c r="N335" s="146" t="s">
        <v>46</v>
      </c>
      <c r="P335" s="147">
        <f>O335*H335</f>
        <v>0</v>
      </c>
      <c r="Q335" s="147">
        <v>0</v>
      </c>
      <c r="R335" s="147">
        <f>Q335*H335</f>
        <v>0</v>
      </c>
      <c r="S335" s="147">
        <v>0</v>
      </c>
      <c r="T335" s="148">
        <f>S335*H335</f>
        <v>0</v>
      </c>
      <c r="AR335" s="149" t="s">
        <v>120</v>
      </c>
      <c r="AT335" s="149" t="s">
        <v>311</v>
      </c>
      <c r="AU335" s="149" t="s">
        <v>88</v>
      </c>
      <c r="AY335" s="17" t="s">
        <v>309</v>
      </c>
      <c r="BE335" s="150">
        <f>IF(N335="základní",J335,0)</f>
        <v>0</v>
      </c>
      <c r="BF335" s="150">
        <f>IF(N335="snížená",J335,0)</f>
        <v>0</v>
      </c>
      <c r="BG335" s="150">
        <f>IF(N335="zákl. přenesená",J335,0)</f>
        <v>0</v>
      </c>
      <c r="BH335" s="150">
        <f>IF(N335="sníž. přenesená",J335,0)</f>
        <v>0</v>
      </c>
      <c r="BI335" s="150">
        <f>IF(N335="nulová",J335,0)</f>
        <v>0</v>
      </c>
      <c r="BJ335" s="17" t="s">
        <v>88</v>
      </c>
      <c r="BK335" s="150">
        <f>ROUND(I335*H335,2)</f>
        <v>0</v>
      </c>
      <c r="BL335" s="17" t="s">
        <v>120</v>
      </c>
      <c r="BM335" s="149" t="s">
        <v>2573</v>
      </c>
    </row>
    <row r="336" spans="2:65" s="1" customFormat="1" ht="19.5" x14ac:dyDescent="0.2">
      <c r="B336" s="33"/>
      <c r="D336" s="155" t="s">
        <v>318</v>
      </c>
      <c r="F336" s="156" t="s">
        <v>4655</v>
      </c>
      <c r="I336" s="153"/>
      <c r="L336" s="33"/>
      <c r="M336" s="154"/>
      <c r="T336" s="57"/>
      <c r="AT336" s="17" t="s">
        <v>318</v>
      </c>
      <c r="AU336" s="17" t="s">
        <v>88</v>
      </c>
    </row>
    <row r="337" spans="2:65" s="1" customFormat="1" ht="16.5" customHeight="1" x14ac:dyDescent="0.2">
      <c r="B337" s="137"/>
      <c r="C337" s="138" t="s">
        <v>1284</v>
      </c>
      <c r="D337" s="138" t="s">
        <v>311</v>
      </c>
      <c r="E337" s="139" t="s">
        <v>4656</v>
      </c>
      <c r="F337" s="140" t="s">
        <v>4657</v>
      </c>
      <c r="G337" s="141" t="s">
        <v>314</v>
      </c>
      <c r="H337" s="142">
        <v>79</v>
      </c>
      <c r="I337" s="143"/>
      <c r="J337" s="144">
        <f>ROUND(I337*H337,2)</f>
        <v>0</v>
      </c>
      <c r="K337" s="140" t="s">
        <v>4371</v>
      </c>
      <c r="L337" s="33"/>
      <c r="M337" s="145" t="s">
        <v>1</v>
      </c>
      <c r="N337" s="146" t="s">
        <v>46</v>
      </c>
      <c r="P337" s="147">
        <f>O337*H337</f>
        <v>0</v>
      </c>
      <c r="Q337" s="147">
        <v>0</v>
      </c>
      <c r="R337" s="147">
        <f>Q337*H337</f>
        <v>0</v>
      </c>
      <c r="S337" s="147">
        <v>0</v>
      </c>
      <c r="T337" s="148">
        <f>S337*H337</f>
        <v>0</v>
      </c>
      <c r="AR337" s="149" t="s">
        <v>120</v>
      </c>
      <c r="AT337" s="149" t="s">
        <v>311</v>
      </c>
      <c r="AU337" s="149" t="s">
        <v>88</v>
      </c>
      <c r="AY337" s="17" t="s">
        <v>309</v>
      </c>
      <c r="BE337" s="150">
        <f>IF(N337="základní",J337,0)</f>
        <v>0</v>
      </c>
      <c r="BF337" s="150">
        <f>IF(N337="snížená",J337,0)</f>
        <v>0</v>
      </c>
      <c r="BG337" s="150">
        <f>IF(N337="zákl. přenesená",J337,0)</f>
        <v>0</v>
      </c>
      <c r="BH337" s="150">
        <f>IF(N337="sníž. přenesená",J337,0)</f>
        <v>0</v>
      </c>
      <c r="BI337" s="150">
        <f>IF(N337="nulová",J337,0)</f>
        <v>0</v>
      </c>
      <c r="BJ337" s="17" t="s">
        <v>88</v>
      </c>
      <c r="BK337" s="150">
        <f>ROUND(I337*H337,2)</f>
        <v>0</v>
      </c>
      <c r="BL337" s="17" t="s">
        <v>120</v>
      </c>
      <c r="BM337" s="149" t="s">
        <v>2581</v>
      </c>
    </row>
    <row r="338" spans="2:65" s="1" customFormat="1" ht="19.5" x14ac:dyDescent="0.2">
      <c r="B338" s="33"/>
      <c r="D338" s="155" t="s">
        <v>318</v>
      </c>
      <c r="F338" s="156" t="s">
        <v>4655</v>
      </c>
      <c r="I338" s="153"/>
      <c r="L338" s="33"/>
      <c r="M338" s="154"/>
      <c r="T338" s="57"/>
      <c r="AT338" s="17" t="s">
        <v>318</v>
      </c>
      <c r="AU338" s="17" t="s">
        <v>88</v>
      </c>
    </row>
    <row r="339" spans="2:65" s="1" customFormat="1" ht="16.5" customHeight="1" x14ac:dyDescent="0.2">
      <c r="B339" s="137"/>
      <c r="C339" s="138" t="s">
        <v>1287</v>
      </c>
      <c r="D339" s="138" t="s">
        <v>311</v>
      </c>
      <c r="E339" s="139" t="s">
        <v>4658</v>
      </c>
      <c r="F339" s="140" t="s">
        <v>4659</v>
      </c>
      <c r="G339" s="141" t="s">
        <v>314</v>
      </c>
      <c r="H339" s="142">
        <v>74</v>
      </c>
      <c r="I339" s="143"/>
      <c r="J339" s="144">
        <f>ROUND(I339*H339,2)</f>
        <v>0</v>
      </c>
      <c r="K339" s="140" t="s">
        <v>4371</v>
      </c>
      <c r="L339" s="33"/>
      <c r="M339" s="145" t="s">
        <v>1</v>
      </c>
      <c r="N339" s="146" t="s">
        <v>46</v>
      </c>
      <c r="P339" s="147">
        <f>O339*H339</f>
        <v>0</v>
      </c>
      <c r="Q339" s="147">
        <v>0</v>
      </c>
      <c r="R339" s="147">
        <f>Q339*H339</f>
        <v>0</v>
      </c>
      <c r="S339" s="147">
        <v>0</v>
      </c>
      <c r="T339" s="148">
        <f>S339*H339</f>
        <v>0</v>
      </c>
      <c r="AR339" s="149" t="s">
        <v>120</v>
      </c>
      <c r="AT339" s="149" t="s">
        <v>311</v>
      </c>
      <c r="AU339" s="149" t="s">
        <v>88</v>
      </c>
      <c r="AY339" s="17" t="s">
        <v>309</v>
      </c>
      <c r="BE339" s="150">
        <f>IF(N339="základní",J339,0)</f>
        <v>0</v>
      </c>
      <c r="BF339" s="150">
        <f>IF(N339="snížená",J339,0)</f>
        <v>0</v>
      </c>
      <c r="BG339" s="150">
        <f>IF(N339="zákl. přenesená",J339,0)</f>
        <v>0</v>
      </c>
      <c r="BH339" s="150">
        <f>IF(N339="sníž. přenesená",J339,0)</f>
        <v>0</v>
      </c>
      <c r="BI339" s="150">
        <f>IF(N339="nulová",J339,0)</f>
        <v>0</v>
      </c>
      <c r="BJ339" s="17" t="s">
        <v>88</v>
      </c>
      <c r="BK339" s="150">
        <f>ROUND(I339*H339,2)</f>
        <v>0</v>
      </c>
      <c r="BL339" s="17" t="s">
        <v>120</v>
      </c>
      <c r="BM339" s="149" t="s">
        <v>2589</v>
      </c>
    </row>
    <row r="340" spans="2:65" s="1" customFormat="1" ht="19.5" x14ac:dyDescent="0.2">
      <c r="B340" s="33"/>
      <c r="D340" s="155" t="s">
        <v>318</v>
      </c>
      <c r="F340" s="156" t="s">
        <v>4655</v>
      </c>
      <c r="I340" s="153"/>
      <c r="L340" s="33"/>
      <c r="M340" s="154"/>
      <c r="T340" s="57"/>
      <c r="AT340" s="17" t="s">
        <v>318</v>
      </c>
      <c r="AU340" s="17" t="s">
        <v>88</v>
      </c>
    </row>
    <row r="341" spans="2:65" s="1" customFormat="1" ht="16.5" customHeight="1" x14ac:dyDescent="0.2">
      <c r="B341" s="137"/>
      <c r="C341" s="138" t="s">
        <v>1292</v>
      </c>
      <c r="D341" s="138" t="s">
        <v>311</v>
      </c>
      <c r="E341" s="139" t="s">
        <v>4660</v>
      </c>
      <c r="F341" s="140" t="s">
        <v>4661</v>
      </c>
      <c r="G341" s="141" t="s">
        <v>314</v>
      </c>
      <c r="H341" s="142">
        <v>1</v>
      </c>
      <c r="I341" s="143"/>
      <c r="J341" s="144">
        <f>ROUND(I341*H341,2)</f>
        <v>0</v>
      </c>
      <c r="K341" s="140" t="s">
        <v>4418</v>
      </c>
      <c r="L341" s="33"/>
      <c r="M341" s="145" t="s">
        <v>1</v>
      </c>
      <c r="N341" s="146" t="s">
        <v>46</v>
      </c>
      <c r="P341" s="147">
        <f>O341*H341</f>
        <v>0</v>
      </c>
      <c r="Q341" s="147">
        <v>0</v>
      </c>
      <c r="R341" s="147">
        <f>Q341*H341</f>
        <v>0</v>
      </c>
      <c r="S341" s="147">
        <v>0</v>
      </c>
      <c r="T341" s="148">
        <f>S341*H341</f>
        <v>0</v>
      </c>
      <c r="AR341" s="149" t="s">
        <v>120</v>
      </c>
      <c r="AT341" s="149" t="s">
        <v>311</v>
      </c>
      <c r="AU341" s="149" t="s">
        <v>88</v>
      </c>
      <c r="AY341" s="17" t="s">
        <v>309</v>
      </c>
      <c r="BE341" s="150">
        <f>IF(N341="základní",J341,0)</f>
        <v>0</v>
      </c>
      <c r="BF341" s="150">
        <f>IF(N341="snížená",J341,0)</f>
        <v>0</v>
      </c>
      <c r="BG341" s="150">
        <f>IF(N341="zákl. přenesená",J341,0)</f>
        <v>0</v>
      </c>
      <c r="BH341" s="150">
        <f>IF(N341="sníž. přenesená",J341,0)</f>
        <v>0</v>
      </c>
      <c r="BI341" s="150">
        <f>IF(N341="nulová",J341,0)</f>
        <v>0</v>
      </c>
      <c r="BJ341" s="17" t="s">
        <v>88</v>
      </c>
      <c r="BK341" s="150">
        <f>ROUND(I341*H341,2)</f>
        <v>0</v>
      </c>
      <c r="BL341" s="17" t="s">
        <v>120</v>
      </c>
      <c r="BM341" s="149" t="s">
        <v>2597</v>
      </c>
    </row>
    <row r="342" spans="2:65" s="1" customFormat="1" ht="16.5" customHeight="1" x14ac:dyDescent="0.2">
      <c r="B342" s="137"/>
      <c r="C342" s="138" t="s">
        <v>1298</v>
      </c>
      <c r="D342" s="138" t="s">
        <v>311</v>
      </c>
      <c r="E342" s="139" t="s">
        <v>4662</v>
      </c>
      <c r="F342" s="140" t="s">
        <v>4663</v>
      </c>
      <c r="G342" s="141" t="s">
        <v>314</v>
      </c>
      <c r="H342" s="142">
        <v>39</v>
      </c>
      <c r="I342" s="143"/>
      <c r="J342" s="144">
        <f>ROUND(I342*H342,2)</f>
        <v>0</v>
      </c>
      <c r="K342" s="140" t="s">
        <v>4418</v>
      </c>
      <c r="L342" s="33"/>
      <c r="M342" s="145" t="s">
        <v>1</v>
      </c>
      <c r="N342" s="146" t="s">
        <v>46</v>
      </c>
      <c r="P342" s="147">
        <f>O342*H342</f>
        <v>0</v>
      </c>
      <c r="Q342" s="147">
        <v>0</v>
      </c>
      <c r="R342" s="147">
        <f>Q342*H342</f>
        <v>0</v>
      </c>
      <c r="S342" s="147">
        <v>0</v>
      </c>
      <c r="T342" s="148">
        <f>S342*H342</f>
        <v>0</v>
      </c>
      <c r="AR342" s="149" t="s">
        <v>120</v>
      </c>
      <c r="AT342" s="149" t="s">
        <v>311</v>
      </c>
      <c r="AU342" s="149" t="s">
        <v>88</v>
      </c>
      <c r="AY342" s="17" t="s">
        <v>309</v>
      </c>
      <c r="BE342" s="150">
        <f>IF(N342="základní",J342,0)</f>
        <v>0</v>
      </c>
      <c r="BF342" s="150">
        <f>IF(N342="snížená",J342,0)</f>
        <v>0</v>
      </c>
      <c r="BG342" s="150">
        <f>IF(N342="zákl. přenesená",J342,0)</f>
        <v>0</v>
      </c>
      <c r="BH342" s="150">
        <f>IF(N342="sníž. přenesená",J342,0)</f>
        <v>0</v>
      </c>
      <c r="BI342" s="150">
        <f>IF(N342="nulová",J342,0)</f>
        <v>0</v>
      </c>
      <c r="BJ342" s="17" t="s">
        <v>88</v>
      </c>
      <c r="BK342" s="150">
        <f>ROUND(I342*H342,2)</f>
        <v>0</v>
      </c>
      <c r="BL342" s="17" t="s">
        <v>120</v>
      </c>
      <c r="BM342" s="149" t="s">
        <v>2605</v>
      </c>
    </row>
    <row r="343" spans="2:65" s="1" customFormat="1" ht="16.5" customHeight="1" x14ac:dyDescent="0.2">
      <c r="B343" s="137"/>
      <c r="C343" s="138" t="s">
        <v>1305</v>
      </c>
      <c r="D343" s="138" t="s">
        <v>311</v>
      </c>
      <c r="E343" s="139" t="s">
        <v>4664</v>
      </c>
      <c r="F343" s="140" t="s">
        <v>4665</v>
      </c>
      <c r="G343" s="141" t="s">
        <v>314</v>
      </c>
      <c r="H343" s="142">
        <v>26</v>
      </c>
      <c r="I343" s="143"/>
      <c r="J343" s="144">
        <f>ROUND(I343*H343,2)</f>
        <v>0</v>
      </c>
      <c r="K343" s="140" t="s">
        <v>4371</v>
      </c>
      <c r="L343" s="33"/>
      <c r="M343" s="145" t="s">
        <v>1</v>
      </c>
      <c r="N343" s="146" t="s">
        <v>46</v>
      </c>
      <c r="P343" s="147">
        <f>O343*H343</f>
        <v>0</v>
      </c>
      <c r="Q343" s="147">
        <v>0</v>
      </c>
      <c r="R343" s="147">
        <f>Q343*H343</f>
        <v>0</v>
      </c>
      <c r="S343" s="147">
        <v>0</v>
      </c>
      <c r="T343" s="148">
        <f>S343*H343</f>
        <v>0</v>
      </c>
      <c r="AR343" s="149" t="s">
        <v>120</v>
      </c>
      <c r="AT343" s="149" t="s">
        <v>311</v>
      </c>
      <c r="AU343" s="149" t="s">
        <v>88</v>
      </c>
      <c r="AY343" s="17" t="s">
        <v>309</v>
      </c>
      <c r="BE343" s="150">
        <f>IF(N343="základní",J343,0)</f>
        <v>0</v>
      </c>
      <c r="BF343" s="150">
        <f>IF(N343="snížená",J343,0)</f>
        <v>0</v>
      </c>
      <c r="BG343" s="150">
        <f>IF(N343="zákl. přenesená",J343,0)</f>
        <v>0</v>
      </c>
      <c r="BH343" s="150">
        <f>IF(N343="sníž. přenesená",J343,0)</f>
        <v>0</v>
      </c>
      <c r="BI343" s="150">
        <f>IF(N343="nulová",J343,0)</f>
        <v>0</v>
      </c>
      <c r="BJ343" s="17" t="s">
        <v>88</v>
      </c>
      <c r="BK343" s="150">
        <f>ROUND(I343*H343,2)</f>
        <v>0</v>
      </c>
      <c r="BL343" s="17" t="s">
        <v>120</v>
      </c>
      <c r="BM343" s="149" t="s">
        <v>2613</v>
      </c>
    </row>
    <row r="344" spans="2:65" s="1" customFormat="1" ht="19.5" x14ac:dyDescent="0.2">
      <c r="B344" s="33"/>
      <c r="D344" s="155" t="s">
        <v>318</v>
      </c>
      <c r="F344" s="156" t="s">
        <v>4666</v>
      </c>
      <c r="I344" s="153"/>
      <c r="L344" s="33"/>
      <c r="M344" s="154"/>
      <c r="T344" s="57"/>
      <c r="AT344" s="17" t="s">
        <v>318</v>
      </c>
      <c r="AU344" s="17" t="s">
        <v>88</v>
      </c>
    </row>
    <row r="345" spans="2:65" s="1" customFormat="1" ht="16.5" customHeight="1" x14ac:dyDescent="0.2">
      <c r="B345" s="137"/>
      <c r="C345" s="138" t="s">
        <v>1314</v>
      </c>
      <c r="D345" s="138" t="s">
        <v>311</v>
      </c>
      <c r="E345" s="139" t="s">
        <v>4667</v>
      </c>
      <c r="F345" s="140" t="s">
        <v>4668</v>
      </c>
      <c r="G345" s="141" t="s">
        <v>314</v>
      </c>
      <c r="H345" s="142">
        <v>41</v>
      </c>
      <c r="I345" s="143"/>
      <c r="J345" s="144">
        <f>ROUND(I345*H345,2)</f>
        <v>0</v>
      </c>
      <c r="K345" s="140" t="s">
        <v>4371</v>
      </c>
      <c r="L345" s="33"/>
      <c r="M345" s="145" t="s">
        <v>1</v>
      </c>
      <c r="N345" s="146" t="s">
        <v>46</v>
      </c>
      <c r="P345" s="147">
        <f>O345*H345</f>
        <v>0</v>
      </c>
      <c r="Q345" s="147">
        <v>0</v>
      </c>
      <c r="R345" s="147">
        <f>Q345*H345</f>
        <v>0</v>
      </c>
      <c r="S345" s="147">
        <v>0</v>
      </c>
      <c r="T345" s="148">
        <f>S345*H345</f>
        <v>0</v>
      </c>
      <c r="AR345" s="149" t="s">
        <v>120</v>
      </c>
      <c r="AT345" s="149" t="s">
        <v>311</v>
      </c>
      <c r="AU345" s="149" t="s">
        <v>88</v>
      </c>
      <c r="AY345" s="17" t="s">
        <v>309</v>
      </c>
      <c r="BE345" s="150">
        <f>IF(N345="základní",J345,0)</f>
        <v>0</v>
      </c>
      <c r="BF345" s="150">
        <f>IF(N345="snížená",J345,0)</f>
        <v>0</v>
      </c>
      <c r="BG345" s="150">
        <f>IF(N345="zákl. přenesená",J345,0)</f>
        <v>0</v>
      </c>
      <c r="BH345" s="150">
        <f>IF(N345="sníž. přenesená",J345,0)</f>
        <v>0</v>
      </c>
      <c r="BI345" s="150">
        <f>IF(N345="nulová",J345,0)</f>
        <v>0</v>
      </c>
      <c r="BJ345" s="17" t="s">
        <v>88</v>
      </c>
      <c r="BK345" s="150">
        <f>ROUND(I345*H345,2)</f>
        <v>0</v>
      </c>
      <c r="BL345" s="17" t="s">
        <v>120</v>
      </c>
      <c r="BM345" s="149" t="s">
        <v>2621</v>
      </c>
    </row>
    <row r="346" spans="2:65" s="1" customFormat="1" ht="19.5" x14ac:dyDescent="0.2">
      <c r="B346" s="33"/>
      <c r="D346" s="155" t="s">
        <v>318</v>
      </c>
      <c r="F346" s="156" t="s">
        <v>4666</v>
      </c>
      <c r="I346" s="153"/>
      <c r="L346" s="33"/>
      <c r="M346" s="154"/>
      <c r="T346" s="57"/>
      <c r="AT346" s="17" t="s">
        <v>318</v>
      </c>
      <c r="AU346" s="17" t="s">
        <v>88</v>
      </c>
    </row>
    <row r="347" spans="2:65" s="1" customFormat="1" ht="16.5" customHeight="1" x14ac:dyDescent="0.2">
      <c r="B347" s="137"/>
      <c r="C347" s="138" t="s">
        <v>1318</v>
      </c>
      <c r="D347" s="138" t="s">
        <v>311</v>
      </c>
      <c r="E347" s="139" t="s">
        <v>4669</v>
      </c>
      <c r="F347" s="140" t="s">
        <v>4670</v>
      </c>
      <c r="G347" s="141" t="s">
        <v>314</v>
      </c>
      <c r="H347" s="142">
        <v>42</v>
      </c>
      <c r="I347" s="143"/>
      <c r="J347" s="144">
        <f>ROUND(I347*H347,2)</f>
        <v>0</v>
      </c>
      <c r="K347" s="140" t="s">
        <v>4371</v>
      </c>
      <c r="L347" s="33"/>
      <c r="M347" s="145" t="s">
        <v>1</v>
      </c>
      <c r="N347" s="146" t="s">
        <v>46</v>
      </c>
      <c r="P347" s="147">
        <f>O347*H347</f>
        <v>0</v>
      </c>
      <c r="Q347" s="147">
        <v>0</v>
      </c>
      <c r="R347" s="147">
        <f>Q347*H347</f>
        <v>0</v>
      </c>
      <c r="S347" s="147">
        <v>0</v>
      </c>
      <c r="T347" s="148">
        <f>S347*H347</f>
        <v>0</v>
      </c>
      <c r="AR347" s="149" t="s">
        <v>120</v>
      </c>
      <c r="AT347" s="149" t="s">
        <v>311</v>
      </c>
      <c r="AU347" s="149" t="s">
        <v>88</v>
      </c>
      <c r="AY347" s="17" t="s">
        <v>309</v>
      </c>
      <c r="BE347" s="150">
        <f>IF(N347="základní",J347,0)</f>
        <v>0</v>
      </c>
      <c r="BF347" s="150">
        <f>IF(N347="snížená",J347,0)</f>
        <v>0</v>
      </c>
      <c r="BG347" s="150">
        <f>IF(N347="zákl. přenesená",J347,0)</f>
        <v>0</v>
      </c>
      <c r="BH347" s="150">
        <f>IF(N347="sníž. přenesená",J347,0)</f>
        <v>0</v>
      </c>
      <c r="BI347" s="150">
        <f>IF(N347="nulová",J347,0)</f>
        <v>0</v>
      </c>
      <c r="BJ347" s="17" t="s">
        <v>88</v>
      </c>
      <c r="BK347" s="150">
        <f>ROUND(I347*H347,2)</f>
        <v>0</v>
      </c>
      <c r="BL347" s="17" t="s">
        <v>120</v>
      </c>
      <c r="BM347" s="149" t="s">
        <v>2629</v>
      </c>
    </row>
    <row r="348" spans="2:65" s="1" customFormat="1" ht="19.5" x14ac:dyDescent="0.2">
      <c r="B348" s="33"/>
      <c r="D348" s="155" t="s">
        <v>318</v>
      </c>
      <c r="F348" s="156" t="s">
        <v>4666</v>
      </c>
      <c r="I348" s="153"/>
      <c r="L348" s="33"/>
      <c r="M348" s="154"/>
      <c r="T348" s="57"/>
      <c r="AT348" s="17" t="s">
        <v>318</v>
      </c>
      <c r="AU348" s="17" t="s">
        <v>88</v>
      </c>
    </row>
    <row r="349" spans="2:65" s="1" customFormat="1" ht="16.5" customHeight="1" x14ac:dyDescent="0.2">
      <c r="B349" s="137"/>
      <c r="C349" s="138" t="s">
        <v>1323</v>
      </c>
      <c r="D349" s="138" t="s">
        <v>311</v>
      </c>
      <c r="E349" s="139" t="s">
        <v>4671</v>
      </c>
      <c r="F349" s="140" t="s">
        <v>4672</v>
      </c>
      <c r="G349" s="141" t="s">
        <v>314</v>
      </c>
      <c r="H349" s="142">
        <v>2</v>
      </c>
      <c r="I349" s="143"/>
      <c r="J349" s="144">
        <f>ROUND(I349*H349,2)</f>
        <v>0</v>
      </c>
      <c r="K349" s="140" t="s">
        <v>4371</v>
      </c>
      <c r="L349" s="33"/>
      <c r="M349" s="145" t="s">
        <v>1</v>
      </c>
      <c r="N349" s="146" t="s">
        <v>46</v>
      </c>
      <c r="P349" s="147">
        <f>O349*H349</f>
        <v>0</v>
      </c>
      <c r="Q349" s="147">
        <v>0</v>
      </c>
      <c r="R349" s="147">
        <f>Q349*H349</f>
        <v>0</v>
      </c>
      <c r="S349" s="147">
        <v>0</v>
      </c>
      <c r="T349" s="148">
        <f>S349*H349</f>
        <v>0</v>
      </c>
      <c r="AR349" s="149" t="s">
        <v>120</v>
      </c>
      <c r="AT349" s="149" t="s">
        <v>311</v>
      </c>
      <c r="AU349" s="149" t="s">
        <v>88</v>
      </c>
      <c r="AY349" s="17" t="s">
        <v>309</v>
      </c>
      <c r="BE349" s="150">
        <f>IF(N349="základní",J349,0)</f>
        <v>0</v>
      </c>
      <c r="BF349" s="150">
        <f>IF(N349="snížená",J349,0)</f>
        <v>0</v>
      </c>
      <c r="BG349" s="150">
        <f>IF(N349="zákl. přenesená",J349,0)</f>
        <v>0</v>
      </c>
      <c r="BH349" s="150">
        <f>IF(N349="sníž. přenesená",J349,0)</f>
        <v>0</v>
      </c>
      <c r="BI349" s="150">
        <f>IF(N349="nulová",J349,0)</f>
        <v>0</v>
      </c>
      <c r="BJ349" s="17" t="s">
        <v>88</v>
      </c>
      <c r="BK349" s="150">
        <f>ROUND(I349*H349,2)</f>
        <v>0</v>
      </c>
      <c r="BL349" s="17" t="s">
        <v>120</v>
      </c>
      <c r="BM349" s="149" t="s">
        <v>2637</v>
      </c>
    </row>
    <row r="350" spans="2:65" s="1" customFormat="1" ht="19.5" x14ac:dyDescent="0.2">
      <c r="B350" s="33"/>
      <c r="D350" s="155" t="s">
        <v>318</v>
      </c>
      <c r="F350" s="156" t="s">
        <v>4666</v>
      </c>
      <c r="I350" s="153"/>
      <c r="L350" s="33"/>
      <c r="M350" s="154"/>
      <c r="T350" s="57"/>
      <c r="AT350" s="17" t="s">
        <v>318</v>
      </c>
      <c r="AU350" s="17" t="s">
        <v>88</v>
      </c>
    </row>
    <row r="351" spans="2:65" s="1" customFormat="1" ht="16.5" customHeight="1" x14ac:dyDescent="0.2">
      <c r="B351" s="137"/>
      <c r="C351" s="138" t="s">
        <v>1328</v>
      </c>
      <c r="D351" s="138" t="s">
        <v>311</v>
      </c>
      <c r="E351" s="139" t="s">
        <v>4673</v>
      </c>
      <c r="F351" s="140" t="s">
        <v>4674</v>
      </c>
      <c r="G351" s="141" t="s">
        <v>314</v>
      </c>
      <c r="H351" s="142">
        <v>7</v>
      </c>
      <c r="I351" s="143"/>
      <c r="J351" s="144">
        <f>ROUND(I351*H351,2)</f>
        <v>0</v>
      </c>
      <c r="K351" s="140" t="s">
        <v>4371</v>
      </c>
      <c r="L351" s="33"/>
      <c r="M351" s="145" t="s">
        <v>1</v>
      </c>
      <c r="N351" s="146" t="s">
        <v>46</v>
      </c>
      <c r="P351" s="147">
        <f>O351*H351</f>
        <v>0</v>
      </c>
      <c r="Q351" s="147">
        <v>0</v>
      </c>
      <c r="R351" s="147">
        <f>Q351*H351</f>
        <v>0</v>
      </c>
      <c r="S351" s="147">
        <v>0</v>
      </c>
      <c r="T351" s="148">
        <f>S351*H351</f>
        <v>0</v>
      </c>
      <c r="AR351" s="149" t="s">
        <v>120</v>
      </c>
      <c r="AT351" s="149" t="s">
        <v>311</v>
      </c>
      <c r="AU351" s="149" t="s">
        <v>88</v>
      </c>
      <c r="AY351" s="17" t="s">
        <v>309</v>
      </c>
      <c r="BE351" s="150">
        <f>IF(N351="základní",J351,0)</f>
        <v>0</v>
      </c>
      <c r="BF351" s="150">
        <f>IF(N351="snížená",J351,0)</f>
        <v>0</v>
      </c>
      <c r="BG351" s="150">
        <f>IF(N351="zákl. přenesená",J351,0)</f>
        <v>0</v>
      </c>
      <c r="BH351" s="150">
        <f>IF(N351="sníž. přenesená",J351,0)</f>
        <v>0</v>
      </c>
      <c r="BI351" s="150">
        <f>IF(N351="nulová",J351,0)</f>
        <v>0</v>
      </c>
      <c r="BJ351" s="17" t="s">
        <v>88</v>
      </c>
      <c r="BK351" s="150">
        <f>ROUND(I351*H351,2)</f>
        <v>0</v>
      </c>
      <c r="BL351" s="17" t="s">
        <v>120</v>
      </c>
      <c r="BM351" s="149" t="s">
        <v>2645</v>
      </c>
    </row>
    <row r="352" spans="2:65" s="1" customFormat="1" ht="16.5" customHeight="1" x14ac:dyDescent="0.2">
      <c r="B352" s="137"/>
      <c r="C352" s="138" t="s">
        <v>1334</v>
      </c>
      <c r="D352" s="138" t="s">
        <v>311</v>
      </c>
      <c r="E352" s="139" t="s">
        <v>4675</v>
      </c>
      <c r="F352" s="140" t="s">
        <v>4676</v>
      </c>
      <c r="G352" s="141" t="s">
        <v>314</v>
      </c>
      <c r="H352" s="142">
        <v>1</v>
      </c>
      <c r="I352" s="143"/>
      <c r="J352" s="144">
        <f>ROUND(I352*H352,2)</f>
        <v>0</v>
      </c>
      <c r="K352" s="140" t="s">
        <v>4371</v>
      </c>
      <c r="L352" s="33"/>
      <c r="M352" s="145" t="s">
        <v>1</v>
      </c>
      <c r="N352" s="146" t="s">
        <v>46</v>
      </c>
      <c r="P352" s="147">
        <f>O352*H352</f>
        <v>0</v>
      </c>
      <c r="Q352" s="147">
        <v>0</v>
      </c>
      <c r="R352" s="147">
        <f>Q352*H352</f>
        <v>0</v>
      </c>
      <c r="S352" s="147">
        <v>0</v>
      </c>
      <c r="T352" s="148">
        <f>S352*H352</f>
        <v>0</v>
      </c>
      <c r="AR352" s="149" t="s">
        <v>120</v>
      </c>
      <c r="AT352" s="149" t="s">
        <v>311</v>
      </c>
      <c r="AU352" s="149" t="s">
        <v>88</v>
      </c>
      <c r="AY352" s="17" t="s">
        <v>309</v>
      </c>
      <c r="BE352" s="150">
        <f>IF(N352="základní",J352,0)</f>
        <v>0</v>
      </c>
      <c r="BF352" s="150">
        <f>IF(N352="snížená",J352,0)</f>
        <v>0</v>
      </c>
      <c r="BG352" s="150">
        <f>IF(N352="zákl. přenesená",J352,0)</f>
        <v>0</v>
      </c>
      <c r="BH352" s="150">
        <f>IF(N352="sníž. přenesená",J352,0)</f>
        <v>0</v>
      </c>
      <c r="BI352" s="150">
        <f>IF(N352="nulová",J352,0)</f>
        <v>0</v>
      </c>
      <c r="BJ352" s="17" t="s">
        <v>88</v>
      </c>
      <c r="BK352" s="150">
        <f>ROUND(I352*H352,2)</f>
        <v>0</v>
      </c>
      <c r="BL352" s="17" t="s">
        <v>120</v>
      </c>
      <c r="BM352" s="149" t="s">
        <v>2653</v>
      </c>
    </row>
    <row r="353" spans="2:65" s="1" customFormat="1" ht="16.5" customHeight="1" x14ac:dyDescent="0.2">
      <c r="B353" s="137"/>
      <c r="C353" s="138" t="s">
        <v>1340</v>
      </c>
      <c r="D353" s="138" t="s">
        <v>311</v>
      </c>
      <c r="E353" s="139" t="s">
        <v>4677</v>
      </c>
      <c r="F353" s="140" t="s">
        <v>4678</v>
      </c>
      <c r="G353" s="141" t="s">
        <v>391</v>
      </c>
      <c r="H353" s="142">
        <v>5.367</v>
      </c>
      <c r="I353" s="143"/>
      <c r="J353" s="144">
        <f>ROUND(I353*H353,2)</f>
        <v>0</v>
      </c>
      <c r="K353" s="140" t="s">
        <v>4371</v>
      </c>
      <c r="L353" s="33"/>
      <c r="M353" s="145" t="s">
        <v>1</v>
      </c>
      <c r="N353" s="146" t="s">
        <v>46</v>
      </c>
      <c r="P353" s="147">
        <f>O353*H353</f>
        <v>0</v>
      </c>
      <c r="Q353" s="147">
        <v>0</v>
      </c>
      <c r="R353" s="147">
        <f>Q353*H353</f>
        <v>0</v>
      </c>
      <c r="S353" s="147">
        <v>0</v>
      </c>
      <c r="T353" s="148">
        <f>S353*H353</f>
        <v>0</v>
      </c>
      <c r="AR353" s="149" t="s">
        <v>120</v>
      </c>
      <c r="AT353" s="149" t="s">
        <v>311</v>
      </c>
      <c r="AU353" s="149" t="s">
        <v>88</v>
      </c>
      <c r="AY353" s="17" t="s">
        <v>309</v>
      </c>
      <c r="BE353" s="150">
        <f>IF(N353="základní",J353,0)</f>
        <v>0</v>
      </c>
      <c r="BF353" s="150">
        <f>IF(N353="snížená",J353,0)</f>
        <v>0</v>
      </c>
      <c r="BG353" s="150">
        <f>IF(N353="zákl. přenesená",J353,0)</f>
        <v>0</v>
      </c>
      <c r="BH353" s="150">
        <f>IF(N353="sníž. přenesená",J353,0)</f>
        <v>0</v>
      </c>
      <c r="BI353" s="150">
        <f>IF(N353="nulová",J353,0)</f>
        <v>0</v>
      </c>
      <c r="BJ353" s="17" t="s">
        <v>88</v>
      </c>
      <c r="BK353" s="150">
        <f>ROUND(I353*H353,2)</f>
        <v>0</v>
      </c>
      <c r="BL353" s="17" t="s">
        <v>120</v>
      </c>
      <c r="BM353" s="149" t="s">
        <v>2661</v>
      </c>
    </row>
    <row r="354" spans="2:65" s="1" customFormat="1" ht="19.5" x14ac:dyDescent="0.2">
      <c r="B354" s="33"/>
      <c r="D354" s="155" t="s">
        <v>318</v>
      </c>
      <c r="F354" s="156" t="s">
        <v>4592</v>
      </c>
      <c r="I354" s="153"/>
      <c r="L354" s="33"/>
      <c r="M354" s="154"/>
      <c r="T354" s="57"/>
      <c r="AT354" s="17" t="s">
        <v>318</v>
      </c>
      <c r="AU354" s="17" t="s">
        <v>88</v>
      </c>
    </row>
    <row r="355" spans="2:65" s="11" customFormat="1" ht="25.9" customHeight="1" x14ac:dyDescent="0.2">
      <c r="B355" s="125"/>
      <c r="D355" s="126" t="s">
        <v>80</v>
      </c>
      <c r="E355" s="127" t="s">
        <v>4679</v>
      </c>
      <c r="F355" s="127" t="s">
        <v>4680</v>
      </c>
      <c r="I355" s="128"/>
      <c r="J355" s="129">
        <f>BK355</f>
        <v>0</v>
      </c>
      <c r="L355" s="125"/>
      <c r="M355" s="130"/>
      <c r="P355" s="131">
        <f>SUM(P356:P371)</f>
        <v>0</v>
      </c>
      <c r="R355" s="131">
        <f>SUM(R356:R371)</f>
        <v>0</v>
      </c>
      <c r="T355" s="132">
        <f>SUM(T356:T371)</f>
        <v>0</v>
      </c>
      <c r="AR355" s="126" t="s">
        <v>88</v>
      </c>
      <c r="AT355" s="133" t="s">
        <v>80</v>
      </c>
      <c r="AU355" s="133" t="s">
        <v>81</v>
      </c>
      <c r="AY355" s="126" t="s">
        <v>309</v>
      </c>
      <c r="BK355" s="134">
        <f>SUM(BK356:BK371)</f>
        <v>0</v>
      </c>
    </row>
    <row r="356" spans="2:65" s="1" customFormat="1" ht="16.5" customHeight="1" x14ac:dyDescent="0.2">
      <c r="B356" s="137"/>
      <c r="C356" s="138" t="s">
        <v>1345</v>
      </c>
      <c r="D356" s="138" t="s">
        <v>311</v>
      </c>
      <c r="E356" s="139" t="s">
        <v>4681</v>
      </c>
      <c r="F356" s="140" t="s">
        <v>4682</v>
      </c>
      <c r="G356" s="141" t="s">
        <v>314</v>
      </c>
      <c r="H356" s="142">
        <v>16</v>
      </c>
      <c r="I356" s="143"/>
      <c r="J356" s="144">
        <f>ROUND(I356*H356,2)</f>
        <v>0</v>
      </c>
      <c r="K356" s="140" t="s">
        <v>4371</v>
      </c>
      <c r="L356" s="33"/>
      <c r="M356" s="145" t="s">
        <v>1</v>
      </c>
      <c r="N356" s="146" t="s">
        <v>46</v>
      </c>
      <c r="P356" s="147">
        <f>O356*H356</f>
        <v>0</v>
      </c>
      <c r="Q356" s="147">
        <v>0</v>
      </c>
      <c r="R356" s="147">
        <f>Q356*H356</f>
        <v>0</v>
      </c>
      <c r="S356" s="147">
        <v>0</v>
      </c>
      <c r="T356" s="148">
        <f>S356*H356</f>
        <v>0</v>
      </c>
      <c r="AR356" s="149" t="s">
        <v>120</v>
      </c>
      <c r="AT356" s="149" t="s">
        <v>311</v>
      </c>
      <c r="AU356" s="149" t="s">
        <v>88</v>
      </c>
      <c r="AY356" s="17" t="s">
        <v>309</v>
      </c>
      <c r="BE356" s="150">
        <f>IF(N356="základní",J356,0)</f>
        <v>0</v>
      </c>
      <c r="BF356" s="150">
        <f>IF(N356="snížená",J356,0)</f>
        <v>0</v>
      </c>
      <c r="BG356" s="150">
        <f>IF(N356="zákl. přenesená",J356,0)</f>
        <v>0</v>
      </c>
      <c r="BH356" s="150">
        <f>IF(N356="sníž. přenesená",J356,0)</f>
        <v>0</v>
      </c>
      <c r="BI356" s="150">
        <f>IF(N356="nulová",J356,0)</f>
        <v>0</v>
      </c>
      <c r="BJ356" s="17" t="s">
        <v>88</v>
      </c>
      <c r="BK356" s="150">
        <f>ROUND(I356*H356,2)</f>
        <v>0</v>
      </c>
      <c r="BL356" s="17" t="s">
        <v>120</v>
      </c>
      <c r="BM356" s="149" t="s">
        <v>2669</v>
      </c>
    </row>
    <row r="357" spans="2:65" s="1" customFormat="1" ht="16.5" customHeight="1" x14ac:dyDescent="0.2">
      <c r="B357" s="137"/>
      <c r="C357" s="138" t="s">
        <v>1347</v>
      </c>
      <c r="D357" s="138" t="s">
        <v>311</v>
      </c>
      <c r="E357" s="139" t="s">
        <v>4683</v>
      </c>
      <c r="F357" s="140" t="s">
        <v>4684</v>
      </c>
      <c r="G357" s="141" t="s">
        <v>314</v>
      </c>
      <c r="H357" s="142">
        <v>19</v>
      </c>
      <c r="I357" s="143"/>
      <c r="J357" s="144">
        <f>ROUND(I357*H357,2)</f>
        <v>0</v>
      </c>
      <c r="K357" s="140" t="s">
        <v>4371</v>
      </c>
      <c r="L357" s="33"/>
      <c r="M357" s="145" t="s">
        <v>1</v>
      </c>
      <c r="N357" s="146" t="s">
        <v>46</v>
      </c>
      <c r="P357" s="147">
        <f>O357*H357</f>
        <v>0</v>
      </c>
      <c r="Q357" s="147">
        <v>0</v>
      </c>
      <c r="R357" s="147">
        <f>Q357*H357</f>
        <v>0</v>
      </c>
      <c r="S357" s="147">
        <v>0</v>
      </c>
      <c r="T357" s="148">
        <f>S357*H357</f>
        <v>0</v>
      </c>
      <c r="AR357" s="149" t="s">
        <v>120</v>
      </c>
      <c r="AT357" s="149" t="s">
        <v>311</v>
      </c>
      <c r="AU357" s="149" t="s">
        <v>88</v>
      </c>
      <c r="AY357" s="17" t="s">
        <v>309</v>
      </c>
      <c r="BE357" s="150">
        <f>IF(N357="základní",J357,0)</f>
        <v>0</v>
      </c>
      <c r="BF357" s="150">
        <f>IF(N357="snížená",J357,0)</f>
        <v>0</v>
      </c>
      <c r="BG357" s="150">
        <f>IF(N357="zákl. přenesená",J357,0)</f>
        <v>0</v>
      </c>
      <c r="BH357" s="150">
        <f>IF(N357="sníž. přenesená",J357,0)</f>
        <v>0</v>
      </c>
      <c r="BI357" s="150">
        <f>IF(N357="nulová",J357,0)</f>
        <v>0</v>
      </c>
      <c r="BJ357" s="17" t="s">
        <v>88</v>
      </c>
      <c r="BK357" s="150">
        <f>ROUND(I357*H357,2)</f>
        <v>0</v>
      </c>
      <c r="BL357" s="17" t="s">
        <v>120</v>
      </c>
      <c r="BM357" s="149" t="s">
        <v>2677</v>
      </c>
    </row>
    <row r="358" spans="2:65" s="1" customFormat="1" ht="24.2" customHeight="1" x14ac:dyDescent="0.2">
      <c r="B358" s="137"/>
      <c r="C358" s="138" t="s">
        <v>1350</v>
      </c>
      <c r="D358" s="138" t="s">
        <v>311</v>
      </c>
      <c r="E358" s="139" t="s">
        <v>4685</v>
      </c>
      <c r="F358" s="140" t="s">
        <v>4686</v>
      </c>
      <c r="G358" s="141" t="s">
        <v>314</v>
      </c>
      <c r="H358" s="142">
        <v>23</v>
      </c>
      <c r="I358" s="143"/>
      <c r="J358" s="144">
        <f>ROUND(I358*H358,2)</f>
        <v>0</v>
      </c>
      <c r="K358" s="140" t="s">
        <v>4371</v>
      </c>
      <c r="L358" s="33"/>
      <c r="M358" s="145" t="s">
        <v>1</v>
      </c>
      <c r="N358" s="146" t="s">
        <v>46</v>
      </c>
      <c r="P358" s="147">
        <f>O358*H358</f>
        <v>0</v>
      </c>
      <c r="Q358" s="147">
        <v>0</v>
      </c>
      <c r="R358" s="147">
        <f>Q358*H358</f>
        <v>0</v>
      </c>
      <c r="S358" s="147">
        <v>0</v>
      </c>
      <c r="T358" s="148">
        <f>S358*H358</f>
        <v>0</v>
      </c>
      <c r="AR358" s="149" t="s">
        <v>120</v>
      </c>
      <c r="AT358" s="149" t="s">
        <v>311</v>
      </c>
      <c r="AU358" s="149" t="s">
        <v>88</v>
      </c>
      <c r="AY358" s="17" t="s">
        <v>309</v>
      </c>
      <c r="BE358" s="150">
        <f>IF(N358="základní",J358,0)</f>
        <v>0</v>
      </c>
      <c r="BF358" s="150">
        <f>IF(N358="snížená",J358,0)</f>
        <v>0</v>
      </c>
      <c r="BG358" s="150">
        <f>IF(N358="zákl. přenesená",J358,0)</f>
        <v>0</v>
      </c>
      <c r="BH358" s="150">
        <f>IF(N358="sníž. přenesená",J358,0)</f>
        <v>0</v>
      </c>
      <c r="BI358" s="150">
        <f>IF(N358="nulová",J358,0)</f>
        <v>0</v>
      </c>
      <c r="BJ358" s="17" t="s">
        <v>88</v>
      </c>
      <c r="BK358" s="150">
        <f>ROUND(I358*H358,2)</f>
        <v>0</v>
      </c>
      <c r="BL358" s="17" t="s">
        <v>120</v>
      </c>
      <c r="BM358" s="149" t="s">
        <v>2685</v>
      </c>
    </row>
    <row r="359" spans="2:65" s="1" customFormat="1" ht="19.5" x14ac:dyDescent="0.2">
      <c r="B359" s="33"/>
      <c r="D359" s="155" t="s">
        <v>318</v>
      </c>
      <c r="F359" s="156" t="s">
        <v>4687</v>
      </c>
      <c r="I359" s="153"/>
      <c r="L359" s="33"/>
      <c r="M359" s="154"/>
      <c r="T359" s="57"/>
      <c r="AT359" s="17" t="s">
        <v>318</v>
      </c>
      <c r="AU359" s="17" t="s">
        <v>88</v>
      </c>
    </row>
    <row r="360" spans="2:65" s="1" customFormat="1" ht="37.9" customHeight="1" x14ac:dyDescent="0.2">
      <c r="B360" s="137"/>
      <c r="C360" s="138" t="s">
        <v>1356</v>
      </c>
      <c r="D360" s="138" t="s">
        <v>311</v>
      </c>
      <c r="E360" s="139" t="s">
        <v>4688</v>
      </c>
      <c r="F360" s="140" t="s">
        <v>4689</v>
      </c>
      <c r="G360" s="141" t="s">
        <v>314</v>
      </c>
      <c r="H360" s="142">
        <v>12</v>
      </c>
      <c r="I360" s="143"/>
      <c r="J360" s="144">
        <f>ROUND(I360*H360,2)</f>
        <v>0</v>
      </c>
      <c r="K360" s="140" t="s">
        <v>4371</v>
      </c>
      <c r="L360" s="33"/>
      <c r="M360" s="145" t="s">
        <v>1</v>
      </c>
      <c r="N360" s="146" t="s">
        <v>46</v>
      </c>
      <c r="P360" s="147">
        <f>O360*H360</f>
        <v>0</v>
      </c>
      <c r="Q360" s="147">
        <v>0</v>
      </c>
      <c r="R360" s="147">
        <f>Q360*H360</f>
        <v>0</v>
      </c>
      <c r="S360" s="147">
        <v>0</v>
      </c>
      <c r="T360" s="148">
        <f>S360*H360</f>
        <v>0</v>
      </c>
      <c r="AR360" s="149" t="s">
        <v>120</v>
      </c>
      <c r="AT360" s="149" t="s">
        <v>311</v>
      </c>
      <c r="AU360" s="149" t="s">
        <v>88</v>
      </c>
      <c r="AY360" s="17" t="s">
        <v>309</v>
      </c>
      <c r="BE360" s="150">
        <f>IF(N360="základní",J360,0)</f>
        <v>0</v>
      </c>
      <c r="BF360" s="150">
        <f>IF(N360="snížená",J360,0)</f>
        <v>0</v>
      </c>
      <c r="BG360" s="150">
        <f>IF(N360="zákl. přenesená",J360,0)</f>
        <v>0</v>
      </c>
      <c r="BH360" s="150">
        <f>IF(N360="sníž. přenesená",J360,0)</f>
        <v>0</v>
      </c>
      <c r="BI360" s="150">
        <f>IF(N360="nulová",J360,0)</f>
        <v>0</v>
      </c>
      <c r="BJ360" s="17" t="s">
        <v>88</v>
      </c>
      <c r="BK360" s="150">
        <f>ROUND(I360*H360,2)</f>
        <v>0</v>
      </c>
      <c r="BL360" s="17" t="s">
        <v>120</v>
      </c>
      <c r="BM360" s="149" t="s">
        <v>2699</v>
      </c>
    </row>
    <row r="361" spans="2:65" s="1" customFormat="1" ht="16.5" customHeight="1" x14ac:dyDescent="0.2">
      <c r="B361" s="137"/>
      <c r="C361" s="138" t="s">
        <v>1359</v>
      </c>
      <c r="D361" s="138" t="s">
        <v>311</v>
      </c>
      <c r="E361" s="139" t="s">
        <v>4690</v>
      </c>
      <c r="F361" s="140" t="s">
        <v>4691</v>
      </c>
      <c r="G361" s="141" t="s">
        <v>314</v>
      </c>
      <c r="H361" s="142">
        <v>56</v>
      </c>
      <c r="I361" s="143"/>
      <c r="J361" s="144">
        <f>ROUND(I361*H361,2)</f>
        <v>0</v>
      </c>
      <c r="K361" s="140" t="s">
        <v>4371</v>
      </c>
      <c r="L361" s="33"/>
      <c r="M361" s="145" t="s">
        <v>1</v>
      </c>
      <c r="N361" s="146" t="s">
        <v>46</v>
      </c>
      <c r="P361" s="147">
        <f>O361*H361</f>
        <v>0</v>
      </c>
      <c r="Q361" s="147">
        <v>0</v>
      </c>
      <c r="R361" s="147">
        <f>Q361*H361</f>
        <v>0</v>
      </c>
      <c r="S361" s="147">
        <v>0</v>
      </c>
      <c r="T361" s="148">
        <f>S361*H361</f>
        <v>0</v>
      </c>
      <c r="AR361" s="149" t="s">
        <v>120</v>
      </c>
      <c r="AT361" s="149" t="s">
        <v>311</v>
      </c>
      <c r="AU361" s="149" t="s">
        <v>88</v>
      </c>
      <c r="AY361" s="17" t="s">
        <v>309</v>
      </c>
      <c r="BE361" s="150">
        <f>IF(N361="základní",J361,0)</f>
        <v>0</v>
      </c>
      <c r="BF361" s="150">
        <f>IF(N361="snížená",J361,0)</f>
        <v>0</v>
      </c>
      <c r="BG361" s="150">
        <f>IF(N361="zákl. přenesená",J361,0)</f>
        <v>0</v>
      </c>
      <c r="BH361" s="150">
        <f>IF(N361="sníž. přenesená",J361,0)</f>
        <v>0</v>
      </c>
      <c r="BI361" s="150">
        <f>IF(N361="nulová",J361,0)</f>
        <v>0</v>
      </c>
      <c r="BJ361" s="17" t="s">
        <v>88</v>
      </c>
      <c r="BK361" s="150">
        <f>ROUND(I361*H361,2)</f>
        <v>0</v>
      </c>
      <c r="BL361" s="17" t="s">
        <v>120</v>
      </c>
      <c r="BM361" s="149" t="s">
        <v>2710</v>
      </c>
    </row>
    <row r="362" spans="2:65" s="1" customFormat="1" ht="19.5" x14ac:dyDescent="0.2">
      <c r="B362" s="33"/>
      <c r="D362" s="155" t="s">
        <v>318</v>
      </c>
      <c r="F362" s="156" t="s">
        <v>4692</v>
      </c>
      <c r="I362" s="153"/>
      <c r="L362" s="33"/>
      <c r="M362" s="154"/>
      <c r="T362" s="57"/>
      <c r="AT362" s="17" t="s">
        <v>318</v>
      </c>
      <c r="AU362" s="17" t="s">
        <v>88</v>
      </c>
    </row>
    <row r="363" spans="2:65" s="1" customFormat="1" ht="24.2" customHeight="1" x14ac:dyDescent="0.2">
      <c r="B363" s="137"/>
      <c r="C363" s="138" t="s">
        <v>1365</v>
      </c>
      <c r="D363" s="138" t="s">
        <v>311</v>
      </c>
      <c r="E363" s="139" t="s">
        <v>4693</v>
      </c>
      <c r="F363" s="140" t="s">
        <v>4694</v>
      </c>
      <c r="G363" s="141" t="s">
        <v>314</v>
      </c>
      <c r="H363" s="142">
        <v>93</v>
      </c>
      <c r="I363" s="143"/>
      <c r="J363" s="144">
        <f>ROUND(I363*H363,2)</f>
        <v>0</v>
      </c>
      <c r="K363" s="140" t="s">
        <v>4371</v>
      </c>
      <c r="L363" s="33"/>
      <c r="M363" s="145" t="s">
        <v>1</v>
      </c>
      <c r="N363" s="146" t="s">
        <v>46</v>
      </c>
      <c r="P363" s="147">
        <f>O363*H363</f>
        <v>0</v>
      </c>
      <c r="Q363" s="147">
        <v>0</v>
      </c>
      <c r="R363" s="147">
        <f>Q363*H363</f>
        <v>0</v>
      </c>
      <c r="S363" s="147">
        <v>0</v>
      </c>
      <c r="T363" s="148">
        <f>S363*H363</f>
        <v>0</v>
      </c>
      <c r="AR363" s="149" t="s">
        <v>120</v>
      </c>
      <c r="AT363" s="149" t="s">
        <v>311</v>
      </c>
      <c r="AU363" s="149" t="s">
        <v>88</v>
      </c>
      <c r="AY363" s="17" t="s">
        <v>309</v>
      </c>
      <c r="BE363" s="150">
        <f>IF(N363="základní",J363,0)</f>
        <v>0</v>
      </c>
      <c r="BF363" s="150">
        <f>IF(N363="snížená",J363,0)</f>
        <v>0</v>
      </c>
      <c r="BG363" s="150">
        <f>IF(N363="zákl. přenesená",J363,0)</f>
        <v>0</v>
      </c>
      <c r="BH363" s="150">
        <f>IF(N363="sníž. přenesená",J363,0)</f>
        <v>0</v>
      </c>
      <c r="BI363" s="150">
        <f>IF(N363="nulová",J363,0)</f>
        <v>0</v>
      </c>
      <c r="BJ363" s="17" t="s">
        <v>88</v>
      </c>
      <c r="BK363" s="150">
        <f>ROUND(I363*H363,2)</f>
        <v>0</v>
      </c>
      <c r="BL363" s="17" t="s">
        <v>120</v>
      </c>
      <c r="BM363" s="149" t="s">
        <v>2718</v>
      </c>
    </row>
    <row r="364" spans="2:65" s="1" customFormat="1" ht="16.5" customHeight="1" x14ac:dyDescent="0.2">
      <c r="B364" s="137"/>
      <c r="C364" s="138" t="s">
        <v>1370</v>
      </c>
      <c r="D364" s="138" t="s">
        <v>311</v>
      </c>
      <c r="E364" s="139" t="s">
        <v>4695</v>
      </c>
      <c r="F364" s="140" t="s">
        <v>4696</v>
      </c>
      <c r="G364" s="141" t="s">
        <v>314</v>
      </c>
      <c r="H364" s="142">
        <v>56</v>
      </c>
      <c r="I364" s="143"/>
      <c r="J364" s="144">
        <f>ROUND(I364*H364,2)</f>
        <v>0</v>
      </c>
      <c r="K364" s="140" t="s">
        <v>4418</v>
      </c>
      <c r="L364" s="33"/>
      <c r="M364" s="145" t="s">
        <v>1</v>
      </c>
      <c r="N364" s="146" t="s">
        <v>46</v>
      </c>
      <c r="P364" s="147">
        <f>O364*H364</f>
        <v>0</v>
      </c>
      <c r="Q364" s="147">
        <v>0</v>
      </c>
      <c r="R364" s="147">
        <f>Q364*H364</f>
        <v>0</v>
      </c>
      <c r="S364" s="147">
        <v>0</v>
      </c>
      <c r="T364" s="148">
        <f>S364*H364</f>
        <v>0</v>
      </c>
      <c r="AR364" s="149" t="s">
        <v>120</v>
      </c>
      <c r="AT364" s="149" t="s">
        <v>311</v>
      </c>
      <c r="AU364" s="149" t="s">
        <v>88</v>
      </c>
      <c r="AY364" s="17" t="s">
        <v>309</v>
      </c>
      <c r="BE364" s="150">
        <f>IF(N364="základní",J364,0)</f>
        <v>0</v>
      </c>
      <c r="BF364" s="150">
        <f>IF(N364="snížená",J364,0)</f>
        <v>0</v>
      </c>
      <c r="BG364" s="150">
        <f>IF(N364="zákl. přenesená",J364,0)</f>
        <v>0</v>
      </c>
      <c r="BH364" s="150">
        <f>IF(N364="sníž. přenesená",J364,0)</f>
        <v>0</v>
      </c>
      <c r="BI364" s="150">
        <f>IF(N364="nulová",J364,0)</f>
        <v>0</v>
      </c>
      <c r="BJ364" s="17" t="s">
        <v>88</v>
      </c>
      <c r="BK364" s="150">
        <f>ROUND(I364*H364,2)</f>
        <v>0</v>
      </c>
      <c r="BL364" s="17" t="s">
        <v>120</v>
      </c>
      <c r="BM364" s="149" t="s">
        <v>2726</v>
      </c>
    </row>
    <row r="365" spans="2:65" s="1" customFormat="1" ht="19.5" x14ac:dyDescent="0.2">
      <c r="B365" s="33"/>
      <c r="D365" s="155" t="s">
        <v>318</v>
      </c>
      <c r="F365" s="156" t="s">
        <v>4697</v>
      </c>
      <c r="I365" s="153"/>
      <c r="L365" s="33"/>
      <c r="M365" s="154"/>
      <c r="T365" s="57"/>
      <c r="AT365" s="17" t="s">
        <v>318</v>
      </c>
      <c r="AU365" s="17" t="s">
        <v>88</v>
      </c>
    </row>
    <row r="366" spans="2:65" s="1" customFormat="1" ht="24.2" customHeight="1" x14ac:dyDescent="0.2">
      <c r="B366" s="137"/>
      <c r="C366" s="138" t="s">
        <v>1372</v>
      </c>
      <c r="D366" s="138" t="s">
        <v>311</v>
      </c>
      <c r="E366" s="139" t="s">
        <v>4698</v>
      </c>
      <c r="F366" s="140" t="s">
        <v>4699</v>
      </c>
      <c r="G366" s="141" t="s">
        <v>314</v>
      </c>
      <c r="H366" s="142">
        <v>13</v>
      </c>
      <c r="I366" s="143"/>
      <c r="J366" s="144">
        <f>ROUND(I366*H366,2)</f>
        <v>0</v>
      </c>
      <c r="K366" s="140" t="s">
        <v>4371</v>
      </c>
      <c r="L366" s="33"/>
      <c r="M366" s="145" t="s">
        <v>1</v>
      </c>
      <c r="N366" s="146" t="s">
        <v>46</v>
      </c>
      <c r="P366" s="147">
        <f>O366*H366</f>
        <v>0</v>
      </c>
      <c r="Q366" s="147">
        <v>0</v>
      </c>
      <c r="R366" s="147">
        <f>Q366*H366</f>
        <v>0</v>
      </c>
      <c r="S366" s="147">
        <v>0</v>
      </c>
      <c r="T366" s="148">
        <f>S366*H366</f>
        <v>0</v>
      </c>
      <c r="AR366" s="149" t="s">
        <v>120</v>
      </c>
      <c r="AT366" s="149" t="s">
        <v>311</v>
      </c>
      <c r="AU366" s="149" t="s">
        <v>88</v>
      </c>
      <c r="AY366" s="17" t="s">
        <v>309</v>
      </c>
      <c r="BE366" s="150">
        <f>IF(N366="základní",J366,0)</f>
        <v>0</v>
      </c>
      <c r="BF366" s="150">
        <f>IF(N366="snížená",J366,0)</f>
        <v>0</v>
      </c>
      <c r="BG366" s="150">
        <f>IF(N366="zákl. přenesená",J366,0)</f>
        <v>0</v>
      </c>
      <c r="BH366" s="150">
        <f>IF(N366="sníž. přenesená",J366,0)</f>
        <v>0</v>
      </c>
      <c r="BI366" s="150">
        <f>IF(N366="nulová",J366,0)</f>
        <v>0</v>
      </c>
      <c r="BJ366" s="17" t="s">
        <v>88</v>
      </c>
      <c r="BK366" s="150">
        <f>ROUND(I366*H366,2)</f>
        <v>0</v>
      </c>
      <c r="BL366" s="17" t="s">
        <v>120</v>
      </c>
      <c r="BM366" s="149" t="s">
        <v>2734</v>
      </c>
    </row>
    <row r="367" spans="2:65" s="1" customFormat="1" ht="24.2" customHeight="1" x14ac:dyDescent="0.2">
      <c r="B367" s="137"/>
      <c r="C367" s="138" t="s">
        <v>1376</v>
      </c>
      <c r="D367" s="138" t="s">
        <v>311</v>
      </c>
      <c r="E367" s="139" t="s">
        <v>4700</v>
      </c>
      <c r="F367" s="140" t="s">
        <v>4701</v>
      </c>
      <c r="G367" s="141" t="s">
        <v>314</v>
      </c>
      <c r="H367" s="142">
        <v>15</v>
      </c>
      <c r="I367" s="143"/>
      <c r="J367" s="144">
        <f>ROUND(I367*H367,2)</f>
        <v>0</v>
      </c>
      <c r="K367" s="140" t="s">
        <v>4371</v>
      </c>
      <c r="L367" s="33"/>
      <c r="M367" s="145" t="s">
        <v>1</v>
      </c>
      <c r="N367" s="146" t="s">
        <v>46</v>
      </c>
      <c r="P367" s="147">
        <f>O367*H367</f>
        <v>0</v>
      </c>
      <c r="Q367" s="147">
        <v>0</v>
      </c>
      <c r="R367" s="147">
        <f>Q367*H367</f>
        <v>0</v>
      </c>
      <c r="S367" s="147">
        <v>0</v>
      </c>
      <c r="T367" s="148">
        <f>S367*H367</f>
        <v>0</v>
      </c>
      <c r="AR367" s="149" t="s">
        <v>120</v>
      </c>
      <c r="AT367" s="149" t="s">
        <v>311</v>
      </c>
      <c r="AU367" s="149" t="s">
        <v>88</v>
      </c>
      <c r="AY367" s="17" t="s">
        <v>309</v>
      </c>
      <c r="BE367" s="150">
        <f>IF(N367="základní",J367,0)</f>
        <v>0</v>
      </c>
      <c r="BF367" s="150">
        <f>IF(N367="snížená",J367,0)</f>
        <v>0</v>
      </c>
      <c r="BG367" s="150">
        <f>IF(N367="zákl. přenesená",J367,0)</f>
        <v>0</v>
      </c>
      <c r="BH367" s="150">
        <f>IF(N367="sníž. přenesená",J367,0)</f>
        <v>0</v>
      </c>
      <c r="BI367" s="150">
        <f>IF(N367="nulová",J367,0)</f>
        <v>0</v>
      </c>
      <c r="BJ367" s="17" t="s">
        <v>88</v>
      </c>
      <c r="BK367" s="150">
        <f>ROUND(I367*H367,2)</f>
        <v>0</v>
      </c>
      <c r="BL367" s="17" t="s">
        <v>120</v>
      </c>
      <c r="BM367" s="149" t="s">
        <v>2742</v>
      </c>
    </row>
    <row r="368" spans="2:65" s="1" customFormat="1" ht="24.2" customHeight="1" x14ac:dyDescent="0.2">
      <c r="B368" s="137"/>
      <c r="C368" s="138" t="s">
        <v>1378</v>
      </c>
      <c r="D368" s="138" t="s">
        <v>311</v>
      </c>
      <c r="E368" s="139" t="s">
        <v>4702</v>
      </c>
      <c r="F368" s="140" t="s">
        <v>4703</v>
      </c>
      <c r="G368" s="141" t="s">
        <v>314</v>
      </c>
      <c r="H368" s="142">
        <v>1</v>
      </c>
      <c r="I368" s="143"/>
      <c r="J368" s="144">
        <f>ROUND(I368*H368,2)</f>
        <v>0</v>
      </c>
      <c r="K368" s="140" t="s">
        <v>4371</v>
      </c>
      <c r="L368" s="33"/>
      <c r="M368" s="145" t="s">
        <v>1</v>
      </c>
      <c r="N368" s="146" t="s">
        <v>46</v>
      </c>
      <c r="P368" s="147">
        <f>O368*H368</f>
        <v>0</v>
      </c>
      <c r="Q368" s="147">
        <v>0</v>
      </c>
      <c r="R368" s="147">
        <f>Q368*H368</f>
        <v>0</v>
      </c>
      <c r="S368" s="147">
        <v>0</v>
      </c>
      <c r="T368" s="148">
        <f>S368*H368</f>
        <v>0</v>
      </c>
      <c r="AR368" s="149" t="s">
        <v>120</v>
      </c>
      <c r="AT368" s="149" t="s">
        <v>311</v>
      </c>
      <c r="AU368" s="149" t="s">
        <v>88</v>
      </c>
      <c r="AY368" s="17" t="s">
        <v>309</v>
      </c>
      <c r="BE368" s="150">
        <f>IF(N368="základní",J368,0)</f>
        <v>0</v>
      </c>
      <c r="BF368" s="150">
        <f>IF(N368="snížená",J368,0)</f>
        <v>0</v>
      </c>
      <c r="BG368" s="150">
        <f>IF(N368="zákl. přenesená",J368,0)</f>
        <v>0</v>
      </c>
      <c r="BH368" s="150">
        <f>IF(N368="sníž. přenesená",J368,0)</f>
        <v>0</v>
      </c>
      <c r="BI368" s="150">
        <f>IF(N368="nulová",J368,0)</f>
        <v>0</v>
      </c>
      <c r="BJ368" s="17" t="s">
        <v>88</v>
      </c>
      <c r="BK368" s="150">
        <f>ROUND(I368*H368,2)</f>
        <v>0</v>
      </c>
      <c r="BL368" s="17" t="s">
        <v>120</v>
      </c>
      <c r="BM368" s="149" t="s">
        <v>2750</v>
      </c>
    </row>
    <row r="369" spans="2:65" s="1" customFormat="1" ht="24.2" customHeight="1" x14ac:dyDescent="0.2">
      <c r="B369" s="137"/>
      <c r="C369" s="138" t="s">
        <v>1381</v>
      </c>
      <c r="D369" s="138" t="s">
        <v>311</v>
      </c>
      <c r="E369" s="139" t="s">
        <v>4704</v>
      </c>
      <c r="F369" s="140" t="s">
        <v>4705</v>
      </c>
      <c r="G369" s="141" t="s">
        <v>314</v>
      </c>
      <c r="H369" s="142">
        <v>27</v>
      </c>
      <c r="I369" s="143"/>
      <c r="J369" s="144">
        <f>ROUND(I369*H369,2)</f>
        <v>0</v>
      </c>
      <c r="K369" s="140" t="s">
        <v>4418</v>
      </c>
      <c r="L369" s="33"/>
      <c r="M369" s="145" t="s">
        <v>1</v>
      </c>
      <c r="N369" s="146" t="s">
        <v>46</v>
      </c>
      <c r="P369" s="147">
        <f>O369*H369</f>
        <v>0</v>
      </c>
      <c r="Q369" s="147">
        <v>0</v>
      </c>
      <c r="R369" s="147">
        <f>Q369*H369</f>
        <v>0</v>
      </c>
      <c r="S369" s="147">
        <v>0</v>
      </c>
      <c r="T369" s="148">
        <f>S369*H369</f>
        <v>0</v>
      </c>
      <c r="AR369" s="149" t="s">
        <v>120</v>
      </c>
      <c r="AT369" s="149" t="s">
        <v>311</v>
      </c>
      <c r="AU369" s="149" t="s">
        <v>88</v>
      </c>
      <c r="AY369" s="17" t="s">
        <v>309</v>
      </c>
      <c r="BE369" s="150">
        <f>IF(N369="základní",J369,0)</f>
        <v>0</v>
      </c>
      <c r="BF369" s="150">
        <f>IF(N369="snížená",J369,0)</f>
        <v>0</v>
      </c>
      <c r="BG369" s="150">
        <f>IF(N369="zákl. přenesená",J369,0)</f>
        <v>0</v>
      </c>
      <c r="BH369" s="150">
        <f>IF(N369="sníž. přenesená",J369,0)</f>
        <v>0</v>
      </c>
      <c r="BI369" s="150">
        <f>IF(N369="nulová",J369,0)</f>
        <v>0</v>
      </c>
      <c r="BJ369" s="17" t="s">
        <v>88</v>
      </c>
      <c r="BK369" s="150">
        <f>ROUND(I369*H369,2)</f>
        <v>0</v>
      </c>
      <c r="BL369" s="17" t="s">
        <v>120</v>
      </c>
      <c r="BM369" s="149" t="s">
        <v>2758</v>
      </c>
    </row>
    <row r="370" spans="2:65" s="1" customFormat="1" ht="16.5" customHeight="1" x14ac:dyDescent="0.2">
      <c r="B370" s="137"/>
      <c r="C370" s="138" t="s">
        <v>1383</v>
      </c>
      <c r="D370" s="138" t="s">
        <v>311</v>
      </c>
      <c r="E370" s="139" t="s">
        <v>4677</v>
      </c>
      <c r="F370" s="140" t="s">
        <v>4678</v>
      </c>
      <c r="G370" s="141" t="s">
        <v>391</v>
      </c>
      <c r="H370" s="142">
        <v>1.159</v>
      </c>
      <c r="I370" s="143"/>
      <c r="J370" s="144">
        <f>ROUND(I370*H370,2)</f>
        <v>0</v>
      </c>
      <c r="K370" s="140" t="s">
        <v>4371</v>
      </c>
      <c r="L370" s="33"/>
      <c r="M370" s="145" t="s">
        <v>1</v>
      </c>
      <c r="N370" s="146" t="s">
        <v>46</v>
      </c>
      <c r="P370" s="147">
        <f>O370*H370</f>
        <v>0</v>
      </c>
      <c r="Q370" s="147">
        <v>0</v>
      </c>
      <c r="R370" s="147">
        <f>Q370*H370</f>
        <v>0</v>
      </c>
      <c r="S370" s="147">
        <v>0</v>
      </c>
      <c r="T370" s="148">
        <f>S370*H370</f>
        <v>0</v>
      </c>
      <c r="AR370" s="149" t="s">
        <v>120</v>
      </c>
      <c r="AT370" s="149" t="s">
        <v>311</v>
      </c>
      <c r="AU370" s="149" t="s">
        <v>88</v>
      </c>
      <c r="AY370" s="17" t="s">
        <v>309</v>
      </c>
      <c r="BE370" s="150">
        <f>IF(N370="základní",J370,0)</f>
        <v>0</v>
      </c>
      <c r="BF370" s="150">
        <f>IF(N370="snížená",J370,0)</f>
        <v>0</v>
      </c>
      <c r="BG370" s="150">
        <f>IF(N370="zákl. přenesená",J370,0)</f>
        <v>0</v>
      </c>
      <c r="BH370" s="150">
        <f>IF(N370="sníž. přenesená",J370,0)</f>
        <v>0</v>
      </c>
      <c r="BI370" s="150">
        <f>IF(N370="nulová",J370,0)</f>
        <v>0</v>
      </c>
      <c r="BJ370" s="17" t="s">
        <v>88</v>
      </c>
      <c r="BK370" s="150">
        <f>ROUND(I370*H370,2)</f>
        <v>0</v>
      </c>
      <c r="BL370" s="17" t="s">
        <v>120</v>
      </c>
      <c r="BM370" s="149" t="s">
        <v>2766</v>
      </c>
    </row>
    <row r="371" spans="2:65" s="1" customFormat="1" ht="19.5" x14ac:dyDescent="0.2">
      <c r="B371" s="33"/>
      <c r="D371" s="155" t="s">
        <v>318</v>
      </c>
      <c r="F371" s="156" t="s">
        <v>4592</v>
      </c>
      <c r="I371" s="153"/>
      <c r="L371" s="33"/>
      <c r="M371" s="154"/>
      <c r="T371" s="57"/>
      <c r="AT371" s="17" t="s">
        <v>318</v>
      </c>
      <c r="AU371" s="17" t="s">
        <v>88</v>
      </c>
    </row>
    <row r="372" spans="2:65" s="11" customFormat="1" ht="25.9" customHeight="1" x14ac:dyDescent="0.2">
      <c r="B372" s="125"/>
      <c r="D372" s="126" t="s">
        <v>80</v>
      </c>
      <c r="E372" s="127" t="s">
        <v>4706</v>
      </c>
      <c r="F372" s="127" t="s">
        <v>4707</v>
      </c>
      <c r="I372" s="128"/>
      <c r="J372" s="129">
        <f>BK372</f>
        <v>0</v>
      </c>
      <c r="L372" s="125"/>
      <c r="M372" s="130"/>
      <c r="P372" s="131">
        <f>SUM(P373:P410)</f>
        <v>0</v>
      </c>
      <c r="R372" s="131">
        <f>SUM(R373:R410)</f>
        <v>0</v>
      </c>
      <c r="T372" s="132">
        <f>SUM(T373:T410)</f>
        <v>0</v>
      </c>
      <c r="AR372" s="126" t="s">
        <v>88</v>
      </c>
      <c r="AT372" s="133" t="s">
        <v>80</v>
      </c>
      <c r="AU372" s="133" t="s">
        <v>81</v>
      </c>
      <c r="AY372" s="126" t="s">
        <v>309</v>
      </c>
      <c r="BK372" s="134">
        <f>SUM(BK373:BK410)</f>
        <v>0</v>
      </c>
    </row>
    <row r="373" spans="2:65" s="1" customFormat="1" ht="37.9" customHeight="1" x14ac:dyDescent="0.2">
      <c r="B373" s="137"/>
      <c r="C373" s="138" t="s">
        <v>1385</v>
      </c>
      <c r="D373" s="138" t="s">
        <v>311</v>
      </c>
      <c r="E373" s="139" t="s">
        <v>4708</v>
      </c>
      <c r="F373" s="140" t="s">
        <v>4709</v>
      </c>
      <c r="G373" s="141" t="s">
        <v>434</v>
      </c>
      <c r="H373" s="142">
        <v>150</v>
      </c>
      <c r="I373" s="143"/>
      <c r="J373" s="144">
        <f>ROUND(I373*H373,2)</f>
        <v>0</v>
      </c>
      <c r="K373" s="140" t="s">
        <v>4371</v>
      </c>
      <c r="L373" s="33"/>
      <c r="M373" s="145" t="s">
        <v>1</v>
      </c>
      <c r="N373" s="146" t="s">
        <v>46</v>
      </c>
      <c r="P373" s="147">
        <f>O373*H373</f>
        <v>0</v>
      </c>
      <c r="Q373" s="147">
        <v>0</v>
      </c>
      <c r="R373" s="147">
        <f>Q373*H373</f>
        <v>0</v>
      </c>
      <c r="S373" s="147">
        <v>0</v>
      </c>
      <c r="T373" s="148">
        <f>S373*H373</f>
        <v>0</v>
      </c>
      <c r="AR373" s="149" t="s">
        <v>120</v>
      </c>
      <c r="AT373" s="149" t="s">
        <v>311</v>
      </c>
      <c r="AU373" s="149" t="s">
        <v>88</v>
      </c>
      <c r="AY373" s="17" t="s">
        <v>309</v>
      </c>
      <c r="BE373" s="150">
        <f>IF(N373="základní",J373,0)</f>
        <v>0</v>
      </c>
      <c r="BF373" s="150">
        <f>IF(N373="snížená",J373,0)</f>
        <v>0</v>
      </c>
      <c r="BG373" s="150">
        <f>IF(N373="zákl. přenesená",J373,0)</f>
        <v>0</v>
      </c>
      <c r="BH373" s="150">
        <f>IF(N373="sníž. přenesená",J373,0)</f>
        <v>0</v>
      </c>
      <c r="BI373" s="150">
        <f>IF(N373="nulová",J373,0)</f>
        <v>0</v>
      </c>
      <c r="BJ373" s="17" t="s">
        <v>88</v>
      </c>
      <c r="BK373" s="150">
        <f>ROUND(I373*H373,2)</f>
        <v>0</v>
      </c>
      <c r="BL373" s="17" t="s">
        <v>120</v>
      </c>
      <c r="BM373" s="149" t="s">
        <v>2774</v>
      </c>
    </row>
    <row r="374" spans="2:65" s="1" customFormat="1" ht="19.5" x14ac:dyDescent="0.2">
      <c r="B374" s="33"/>
      <c r="D374" s="155" t="s">
        <v>318</v>
      </c>
      <c r="F374" s="156" t="s">
        <v>4710</v>
      </c>
      <c r="I374" s="153"/>
      <c r="L374" s="33"/>
      <c r="M374" s="154"/>
      <c r="T374" s="57"/>
      <c r="AT374" s="17" t="s">
        <v>318</v>
      </c>
      <c r="AU374" s="17" t="s">
        <v>88</v>
      </c>
    </row>
    <row r="375" spans="2:65" s="1" customFormat="1" ht="37.9" customHeight="1" x14ac:dyDescent="0.2">
      <c r="B375" s="137"/>
      <c r="C375" s="138" t="s">
        <v>1391</v>
      </c>
      <c r="D375" s="138" t="s">
        <v>311</v>
      </c>
      <c r="E375" s="139" t="s">
        <v>4711</v>
      </c>
      <c r="F375" s="140" t="s">
        <v>4712</v>
      </c>
      <c r="G375" s="141" t="s">
        <v>434</v>
      </c>
      <c r="H375" s="142">
        <v>91</v>
      </c>
      <c r="I375" s="143"/>
      <c r="J375" s="144">
        <f>ROUND(I375*H375,2)</f>
        <v>0</v>
      </c>
      <c r="K375" s="140" t="s">
        <v>4371</v>
      </c>
      <c r="L375" s="33"/>
      <c r="M375" s="145" t="s">
        <v>1</v>
      </c>
      <c r="N375" s="146" t="s">
        <v>46</v>
      </c>
      <c r="P375" s="147">
        <f>O375*H375</f>
        <v>0</v>
      </c>
      <c r="Q375" s="147">
        <v>0</v>
      </c>
      <c r="R375" s="147">
        <f>Q375*H375</f>
        <v>0</v>
      </c>
      <c r="S375" s="147">
        <v>0</v>
      </c>
      <c r="T375" s="148">
        <f>S375*H375</f>
        <v>0</v>
      </c>
      <c r="AR375" s="149" t="s">
        <v>120</v>
      </c>
      <c r="AT375" s="149" t="s">
        <v>311</v>
      </c>
      <c r="AU375" s="149" t="s">
        <v>88</v>
      </c>
      <c r="AY375" s="17" t="s">
        <v>309</v>
      </c>
      <c r="BE375" s="150">
        <f>IF(N375="základní",J375,0)</f>
        <v>0</v>
      </c>
      <c r="BF375" s="150">
        <f>IF(N375="snížená",J375,0)</f>
        <v>0</v>
      </c>
      <c r="BG375" s="150">
        <f>IF(N375="zákl. přenesená",J375,0)</f>
        <v>0</v>
      </c>
      <c r="BH375" s="150">
        <f>IF(N375="sníž. přenesená",J375,0)</f>
        <v>0</v>
      </c>
      <c r="BI375" s="150">
        <f>IF(N375="nulová",J375,0)</f>
        <v>0</v>
      </c>
      <c r="BJ375" s="17" t="s">
        <v>88</v>
      </c>
      <c r="BK375" s="150">
        <f>ROUND(I375*H375,2)</f>
        <v>0</v>
      </c>
      <c r="BL375" s="17" t="s">
        <v>120</v>
      </c>
      <c r="BM375" s="149" t="s">
        <v>2782</v>
      </c>
    </row>
    <row r="376" spans="2:65" s="1" customFormat="1" ht="19.5" x14ac:dyDescent="0.2">
      <c r="B376" s="33"/>
      <c r="D376" s="155" t="s">
        <v>318</v>
      </c>
      <c r="F376" s="156" t="s">
        <v>4710</v>
      </c>
      <c r="I376" s="153"/>
      <c r="L376" s="33"/>
      <c r="M376" s="154"/>
      <c r="T376" s="57"/>
      <c r="AT376" s="17" t="s">
        <v>318</v>
      </c>
      <c r="AU376" s="17" t="s">
        <v>88</v>
      </c>
    </row>
    <row r="377" spans="2:65" s="1" customFormat="1" ht="37.9" customHeight="1" x14ac:dyDescent="0.2">
      <c r="B377" s="137"/>
      <c r="C377" s="138" t="s">
        <v>1394</v>
      </c>
      <c r="D377" s="138" t="s">
        <v>311</v>
      </c>
      <c r="E377" s="139" t="s">
        <v>4713</v>
      </c>
      <c r="F377" s="140" t="s">
        <v>4714</v>
      </c>
      <c r="G377" s="141" t="s">
        <v>434</v>
      </c>
      <c r="H377" s="142">
        <v>36</v>
      </c>
      <c r="I377" s="143"/>
      <c r="J377" s="144">
        <f>ROUND(I377*H377,2)</f>
        <v>0</v>
      </c>
      <c r="K377" s="140" t="s">
        <v>4371</v>
      </c>
      <c r="L377" s="33"/>
      <c r="M377" s="145" t="s">
        <v>1</v>
      </c>
      <c r="N377" s="146" t="s">
        <v>46</v>
      </c>
      <c r="P377" s="147">
        <f>O377*H377</f>
        <v>0</v>
      </c>
      <c r="Q377" s="147">
        <v>0</v>
      </c>
      <c r="R377" s="147">
        <f>Q377*H377</f>
        <v>0</v>
      </c>
      <c r="S377" s="147">
        <v>0</v>
      </c>
      <c r="T377" s="148">
        <f>S377*H377</f>
        <v>0</v>
      </c>
      <c r="AR377" s="149" t="s">
        <v>120</v>
      </c>
      <c r="AT377" s="149" t="s">
        <v>311</v>
      </c>
      <c r="AU377" s="149" t="s">
        <v>88</v>
      </c>
      <c r="AY377" s="17" t="s">
        <v>309</v>
      </c>
      <c r="BE377" s="150">
        <f>IF(N377="základní",J377,0)</f>
        <v>0</v>
      </c>
      <c r="BF377" s="150">
        <f>IF(N377="snížená",J377,0)</f>
        <v>0</v>
      </c>
      <c r="BG377" s="150">
        <f>IF(N377="zákl. přenesená",J377,0)</f>
        <v>0</v>
      </c>
      <c r="BH377" s="150">
        <f>IF(N377="sníž. přenesená",J377,0)</f>
        <v>0</v>
      </c>
      <c r="BI377" s="150">
        <f>IF(N377="nulová",J377,0)</f>
        <v>0</v>
      </c>
      <c r="BJ377" s="17" t="s">
        <v>88</v>
      </c>
      <c r="BK377" s="150">
        <f>ROUND(I377*H377,2)</f>
        <v>0</v>
      </c>
      <c r="BL377" s="17" t="s">
        <v>120</v>
      </c>
      <c r="BM377" s="149" t="s">
        <v>2790</v>
      </c>
    </row>
    <row r="378" spans="2:65" s="1" customFormat="1" ht="19.5" x14ac:dyDescent="0.2">
      <c r="B378" s="33"/>
      <c r="D378" s="155" t="s">
        <v>318</v>
      </c>
      <c r="F378" s="156" t="s">
        <v>4710</v>
      </c>
      <c r="I378" s="153"/>
      <c r="L378" s="33"/>
      <c r="M378" s="154"/>
      <c r="T378" s="57"/>
      <c r="AT378" s="17" t="s">
        <v>318</v>
      </c>
      <c r="AU378" s="17" t="s">
        <v>88</v>
      </c>
    </row>
    <row r="379" spans="2:65" s="1" customFormat="1" ht="37.9" customHeight="1" x14ac:dyDescent="0.2">
      <c r="B379" s="137"/>
      <c r="C379" s="138" t="s">
        <v>1396</v>
      </c>
      <c r="D379" s="138" t="s">
        <v>311</v>
      </c>
      <c r="E379" s="139" t="s">
        <v>4715</v>
      </c>
      <c r="F379" s="140" t="s">
        <v>4716</v>
      </c>
      <c r="G379" s="141" t="s">
        <v>434</v>
      </c>
      <c r="H379" s="142">
        <v>48</v>
      </c>
      <c r="I379" s="143"/>
      <c r="J379" s="144">
        <f>ROUND(I379*H379,2)</f>
        <v>0</v>
      </c>
      <c r="K379" s="140" t="s">
        <v>4371</v>
      </c>
      <c r="L379" s="33"/>
      <c r="M379" s="145" t="s">
        <v>1</v>
      </c>
      <c r="N379" s="146" t="s">
        <v>46</v>
      </c>
      <c r="P379" s="147">
        <f>O379*H379</f>
        <v>0</v>
      </c>
      <c r="Q379" s="147">
        <v>0</v>
      </c>
      <c r="R379" s="147">
        <f>Q379*H379</f>
        <v>0</v>
      </c>
      <c r="S379" s="147">
        <v>0</v>
      </c>
      <c r="T379" s="148">
        <f>S379*H379</f>
        <v>0</v>
      </c>
      <c r="AR379" s="149" t="s">
        <v>120</v>
      </c>
      <c r="AT379" s="149" t="s">
        <v>311</v>
      </c>
      <c r="AU379" s="149" t="s">
        <v>88</v>
      </c>
      <c r="AY379" s="17" t="s">
        <v>309</v>
      </c>
      <c r="BE379" s="150">
        <f>IF(N379="základní",J379,0)</f>
        <v>0</v>
      </c>
      <c r="BF379" s="150">
        <f>IF(N379="snížená",J379,0)</f>
        <v>0</v>
      </c>
      <c r="BG379" s="150">
        <f>IF(N379="zákl. přenesená",J379,0)</f>
        <v>0</v>
      </c>
      <c r="BH379" s="150">
        <f>IF(N379="sníž. přenesená",J379,0)</f>
        <v>0</v>
      </c>
      <c r="BI379" s="150">
        <f>IF(N379="nulová",J379,0)</f>
        <v>0</v>
      </c>
      <c r="BJ379" s="17" t="s">
        <v>88</v>
      </c>
      <c r="BK379" s="150">
        <f>ROUND(I379*H379,2)</f>
        <v>0</v>
      </c>
      <c r="BL379" s="17" t="s">
        <v>120</v>
      </c>
      <c r="BM379" s="149" t="s">
        <v>2798</v>
      </c>
    </row>
    <row r="380" spans="2:65" s="1" customFormat="1" ht="29.25" x14ac:dyDescent="0.2">
      <c r="B380" s="33"/>
      <c r="D380" s="155" t="s">
        <v>318</v>
      </c>
      <c r="F380" s="156" t="s">
        <v>4717</v>
      </c>
      <c r="I380" s="153"/>
      <c r="L380" s="33"/>
      <c r="M380" s="154"/>
      <c r="T380" s="57"/>
      <c r="AT380" s="17" t="s">
        <v>318</v>
      </c>
      <c r="AU380" s="17" t="s">
        <v>88</v>
      </c>
    </row>
    <row r="381" spans="2:65" s="1" customFormat="1" ht="37.9" customHeight="1" x14ac:dyDescent="0.2">
      <c r="B381" s="137"/>
      <c r="C381" s="138" t="s">
        <v>1398</v>
      </c>
      <c r="D381" s="138" t="s">
        <v>311</v>
      </c>
      <c r="E381" s="139" t="s">
        <v>4718</v>
      </c>
      <c r="F381" s="140" t="s">
        <v>4719</v>
      </c>
      <c r="G381" s="141" t="s">
        <v>434</v>
      </c>
      <c r="H381" s="142">
        <v>3</v>
      </c>
      <c r="I381" s="143"/>
      <c r="J381" s="144">
        <f>ROUND(I381*H381,2)</f>
        <v>0</v>
      </c>
      <c r="K381" s="140" t="s">
        <v>4371</v>
      </c>
      <c r="L381" s="33"/>
      <c r="M381" s="145" t="s">
        <v>1</v>
      </c>
      <c r="N381" s="146" t="s">
        <v>46</v>
      </c>
      <c r="P381" s="147">
        <f>O381*H381</f>
        <v>0</v>
      </c>
      <c r="Q381" s="147">
        <v>0</v>
      </c>
      <c r="R381" s="147">
        <f>Q381*H381</f>
        <v>0</v>
      </c>
      <c r="S381" s="147">
        <v>0</v>
      </c>
      <c r="T381" s="148">
        <f>S381*H381</f>
        <v>0</v>
      </c>
      <c r="AR381" s="149" t="s">
        <v>120</v>
      </c>
      <c r="AT381" s="149" t="s">
        <v>311</v>
      </c>
      <c r="AU381" s="149" t="s">
        <v>88</v>
      </c>
      <c r="AY381" s="17" t="s">
        <v>309</v>
      </c>
      <c r="BE381" s="150">
        <f>IF(N381="základní",J381,0)</f>
        <v>0</v>
      </c>
      <c r="BF381" s="150">
        <f>IF(N381="snížená",J381,0)</f>
        <v>0</v>
      </c>
      <c r="BG381" s="150">
        <f>IF(N381="zákl. přenesená",J381,0)</f>
        <v>0</v>
      </c>
      <c r="BH381" s="150">
        <f>IF(N381="sníž. přenesená",J381,0)</f>
        <v>0</v>
      </c>
      <c r="BI381" s="150">
        <f>IF(N381="nulová",J381,0)</f>
        <v>0</v>
      </c>
      <c r="BJ381" s="17" t="s">
        <v>88</v>
      </c>
      <c r="BK381" s="150">
        <f>ROUND(I381*H381,2)</f>
        <v>0</v>
      </c>
      <c r="BL381" s="17" t="s">
        <v>120</v>
      </c>
      <c r="BM381" s="149" t="s">
        <v>2806</v>
      </c>
    </row>
    <row r="382" spans="2:65" s="1" customFormat="1" ht="29.25" x14ac:dyDescent="0.2">
      <c r="B382" s="33"/>
      <c r="D382" s="155" t="s">
        <v>318</v>
      </c>
      <c r="F382" s="156" t="s">
        <v>4720</v>
      </c>
      <c r="I382" s="153"/>
      <c r="L382" s="33"/>
      <c r="M382" s="154"/>
      <c r="T382" s="57"/>
      <c r="AT382" s="17" t="s">
        <v>318</v>
      </c>
      <c r="AU382" s="17" t="s">
        <v>88</v>
      </c>
    </row>
    <row r="383" spans="2:65" s="1" customFormat="1" ht="16.5" customHeight="1" x14ac:dyDescent="0.2">
      <c r="B383" s="137"/>
      <c r="C383" s="138" t="s">
        <v>1402</v>
      </c>
      <c r="D383" s="138" t="s">
        <v>311</v>
      </c>
      <c r="E383" s="139" t="s">
        <v>4721</v>
      </c>
      <c r="F383" s="140" t="s">
        <v>10993</v>
      </c>
      <c r="G383" s="141" t="s">
        <v>434</v>
      </c>
      <c r="H383" s="142">
        <v>1100</v>
      </c>
      <c r="I383" s="143"/>
      <c r="J383" s="144">
        <f>ROUND(I383*H383,2)</f>
        <v>0</v>
      </c>
      <c r="K383" s="140" t="s">
        <v>4418</v>
      </c>
      <c r="L383" s="33"/>
      <c r="M383" s="145" t="s">
        <v>1</v>
      </c>
      <c r="N383" s="146" t="s">
        <v>46</v>
      </c>
      <c r="P383" s="147">
        <f>O383*H383</f>
        <v>0</v>
      </c>
      <c r="Q383" s="147">
        <v>0</v>
      </c>
      <c r="R383" s="147">
        <f>Q383*H383</f>
        <v>0</v>
      </c>
      <c r="S383" s="147">
        <v>0</v>
      </c>
      <c r="T383" s="148">
        <f>S383*H383</f>
        <v>0</v>
      </c>
      <c r="AR383" s="149" t="s">
        <v>120</v>
      </c>
      <c r="AT383" s="149" t="s">
        <v>311</v>
      </c>
      <c r="AU383" s="149" t="s">
        <v>88</v>
      </c>
      <c r="AY383" s="17" t="s">
        <v>309</v>
      </c>
      <c r="BE383" s="150">
        <f>IF(N383="základní",J383,0)</f>
        <v>0</v>
      </c>
      <c r="BF383" s="150">
        <f>IF(N383="snížená",J383,0)</f>
        <v>0</v>
      </c>
      <c r="BG383" s="150">
        <f>IF(N383="zákl. přenesená",J383,0)</f>
        <v>0</v>
      </c>
      <c r="BH383" s="150">
        <f>IF(N383="sníž. přenesená",J383,0)</f>
        <v>0</v>
      </c>
      <c r="BI383" s="150">
        <f>IF(N383="nulová",J383,0)</f>
        <v>0</v>
      </c>
      <c r="BJ383" s="17" t="s">
        <v>88</v>
      </c>
      <c r="BK383" s="150">
        <f>ROUND(I383*H383,2)</f>
        <v>0</v>
      </c>
      <c r="BL383" s="17" t="s">
        <v>120</v>
      </c>
      <c r="BM383" s="149" t="s">
        <v>2814</v>
      </c>
    </row>
    <row r="384" spans="2:65" s="1" customFormat="1" ht="29.25" x14ac:dyDescent="0.2">
      <c r="B384" s="33"/>
      <c r="D384" s="155" t="s">
        <v>318</v>
      </c>
      <c r="F384" s="156" t="s">
        <v>10994</v>
      </c>
      <c r="I384" s="153"/>
      <c r="L384" s="33"/>
      <c r="M384" s="154"/>
      <c r="T384" s="57"/>
      <c r="AT384" s="17" t="s">
        <v>318</v>
      </c>
      <c r="AU384" s="17" t="s">
        <v>88</v>
      </c>
    </row>
    <row r="385" spans="2:65" s="1" customFormat="1" ht="16.5" customHeight="1" x14ac:dyDescent="0.2">
      <c r="B385" s="137"/>
      <c r="C385" s="138" t="s">
        <v>1409</v>
      </c>
      <c r="D385" s="138" t="s">
        <v>311</v>
      </c>
      <c r="E385" s="139" t="s">
        <v>4722</v>
      </c>
      <c r="F385" s="140" t="s">
        <v>10995</v>
      </c>
      <c r="G385" s="141" t="s">
        <v>434</v>
      </c>
      <c r="H385" s="142">
        <v>872</v>
      </c>
      <c r="I385" s="143"/>
      <c r="J385" s="144">
        <f>ROUND(I385*H385,2)</f>
        <v>0</v>
      </c>
      <c r="K385" s="140" t="s">
        <v>4418</v>
      </c>
      <c r="L385" s="33"/>
      <c r="M385" s="145" t="s">
        <v>1</v>
      </c>
      <c r="N385" s="146" t="s">
        <v>46</v>
      </c>
      <c r="P385" s="147">
        <f>O385*H385</f>
        <v>0</v>
      </c>
      <c r="Q385" s="147">
        <v>0</v>
      </c>
      <c r="R385" s="147">
        <f>Q385*H385</f>
        <v>0</v>
      </c>
      <c r="S385" s="147">
        <v>0</v>
      </c>
      <c r="T385" s="148">
        <f>S385*H385</f>
        <v>0</v>
      </c>
      <c r="AR385" s="149" t="s">
        <v>120</v>
      </c>
      <c r="AT385" s="149" t="s">
        <v>311</v>
      </c>
      <c r="AU385" s="149" t="s">
        <v>88</v>
      </c>
      <c r="AY385" s="17" t="s">
        <v>309</v>
      </c>
      <c r="BE385" s="150">
        <f>IF(N385="základní",J385,0)</f>
        <v>0</v>
      </c>
      <c r="BF385" s="150">
        <f>IF(N385="snížená",J385,0)</f>
        <v>0</v>
      </c>
      <c r="BG385" s="150">
        <f>IF(N385="zákl. přenesená",J385,0)</f>
        <v>0</v>
      </c>
      <c r="BH385" s="150">
        <f>IF(N385="sníž. přenesená",J385,0)</f>
        <v>0</v>
      </c>
      <c r="BI385" s="150">
        <f>IF(N385="nulová",J385,0)</f>
        <v>0</v>
      </c>
      <c r="BJ385" s="17" t="s">
        <v>88</v>
      </c>
      <c r="BK385" s="150">
        <f>ROUND(I385*H385,2)</f>
        <v>0</v>
      </c>
      <c r="BL385" s="17" t="s">
        <v>120</v>
      </c>
      <c r="BM385" s="149" t="s">
        <v>2822</v>
      </c>
    </row>
    <row r="386" spans="2:65" s="1" customFormat="1" ht="29.25" x14ac:dyDescent="0.2">
      <c r="B386" s="33"/>
      <c r="D386" s="155" t="s">
        <v>318</v>
      </c>
      <c r="F386" s="156" t="s">
        <v>10996</v>
      </c>
      <c r="I386" s="153"/>
      <c r="L386" s="33"/>
      <c r="M386" s="154"/>
      <c r="T386" s="57"/>
      <c r="AT386" s="17" t="s">
        <v>318</v>
      </c>
      <c r="AU386" s="17" t="s">
        <v>88</v>
      </c>
    </row>
    <row r="387" spans="2:65" s="1" customFormat="1" ht="16.5" customHeight="1" x14ac:dyDescent="0.2">
      <c r="B387" s="137"/>
      <c r="C387" s="138" t="s">
        <v>1414</v>
      </c>
      <c r="D387" s="138" t="s">
        <v>311</v>
      </c>
      <c r="E387" s="139" t="s">
        <v>4723</v>
      </c>
      <c r="F387" s="140" t="s">
        <v>10997</v>
      </c>
      <c r="G387" s="141" t="s">
        <v>434</v>
      </c>
      <c r="H387" s="142">
        <v>510</v>
      </c>
      <c r="I387" s="143"/>
      <c r="J387" s="144">
        <f>ROUND(I387*H387,2)</f>
        <v>0</v>
      </c>
      <c r="K387" s="140" t="s">
        <v>4418</v>
      </c>
      <c r="L387" s="33"/>
      <c r="M387" s="145" t="s">
        <v>1</v>
      </c>
      <c r="N387" s="146" t="s">
        <v>46</v>
      </c>
      <c r="P387" s="147">
        <f>O387*H387</f>
        <v>0</v>
      </c>
      <c r="Q387" s="147">
        <v>0</v>
      </c>
      <c r="R387" s="147">
        <f>Q387*H387</f>
        <v>0</v>
      </c>
      <c r="S387" s="147">
        <v>0</v>
      </c>
      <c r="T387" s="148">
        <f>S387*H387</f>
        <v>0</v>
      </c>
      <c r="AR387" s="149" t="s">
        <v>120</v>
      </c>
      <c r="AT387" s="149" t="s">
        <v>311</v>
      </c>
      <c r="AU387" s="149" t="s">
        <v>88</v>
      </c>
      <c r="AY387" s="17" t="s">
        <v>309</v>
      </c>
      <c r="BE387" s="150">
        <f>IF(N387="základní",J387,0)</f>
        <v>0</v>
      </c>
      <c r="BF387" s="150">
        <f>IF(N387="snížená",J387,0)</f>
        <v>0</v>
      </c>
      <c r="BG387" s="150">
        <f>IF(N387="zákl. přenesená",J387,0)</f>
        <v>0</v>
      </c>
      <c r="BH387" s="150">
        <f>IF(N387="sníž. přenesená",J387,0)</f>
        <v>0</v>
      </c>
      <c r="BI387" s="150">
        <f>IF(N387="nulová",J387,0)</f>
        <v>0</v>
      </c>
      <c r="BJ387" s="17" t="s">
        <v>88</v>
      </c>
      <c r="BK387" s="150">
        <f>ROUND(I387*H387,2)</f>
        <v>0</v>
      </c>
      <c r="BL387" s="17" t="s">
        <v>120</v>
      </c>
      <c r="BM387" s="149" t="s">
        <v>2830</v>
      </c>
    </row>
    <row r="388" spans="2:65" s="1" customFormat="1" ht="29.25" x14ac:dyDescent="0.2">
      <c r="B388" s="33"/>
      <c r="D388" s="155" t="s">
        <v>318</v>
      </c>
      <c r="F388" s="156" t="s">
        <v>10998</v>
      </c>
      <c r="I388" s="153"/>
      <c r="L388" s="33"/>
      <c r="M388" s="154"/>
      <c r="T388" s="57"/>
      <c r="AT388" s="17" t="s">
        <v>318</v>
      </c>
      <c r="AU388" s="17" t="s">
        <v>88</v>
      </c>
    </row>
    <row r="389" spans="2:65" s="1" customFormat="1" ht="16.5" customHeight="1" x14ac:dyDescent="0.2">
      <c r="B389" s="137"/>
      <c r="C389" s="138" t="s">
        <v>1419</v>
      </c>
      <c r="D389" s="138" t="s">
        <v>311</v>
      </c>
      <c r="E389" s="139" t="s">
        <v>4724</v>
      </c>
      <c r="F389" s="140" t="s">
        <v>10999</v>
      </c>
      <c r="G389" s="141" t="s">
        <v>434</v>
      </c>
      <c r="H389" s="142">
        <v>222</v>
      </c>
      <c r="I389" s="143"/>
      <c r="J389" s="144">
        <f>ROUND(I389*H389,2)</f>
        <v>0</v>
      </c>
      <c r="K389" s="140" t="s">
        <v>4418</v>
      </c>
      <c r="L389" s="33"/>
      <c r="M389" s="145" t="s">
        <v>1</v>
      </c>
      <c r="N389" s="146" t="s">
        <v>46</v>
      </c>
      <c r="P389" s="147">
        <f>O389*H389</f>
        <v>0</v>
      </c>
      <c r="Q389" s="147">
        <v>0</v>
      </c>
      <c r="R389" s="147">
        <f>Q389*H389</f>
        <v>0</v>
      </c>
      <c r="S389" s="147">
        <v>0</v>
      </c>
      <c r="T389" s="148">
        <f>S389*H389</f>
        <v>0</v>
      </c>
      <c r="AR389" s="149" t="s">
        <v>120</v>
      </c>
      <c r="AT389" s="149" t="s">
        <v>311</v>
      </c>
      <c r="AU389" s="149" t="s">
        <v>88</v>
      </c>
      <c r="AY389" s="17" t="s">
        <v>309</v>
      </c>
      <c r="BE389" s="150">
        <f>IF(N389="základní",J389,0)</f>
        <v>0</v>
      </c>
      <c r="BF389" s="150">
        <f>IF(N389="snížená",J389,0)</f>
        <v>0</v>
      </c>
      <c r="BG389" s="150">
        <f>IF(N389="zákl. přenesená",J389,0)</f>
        <v>0</v>
      </c>
      <c r="BH389" s="150">
        <f>IF(N389="sníž. přenesená",J389,0)</f>
        <v>0</v>
      </c>
      <c r="BI389" s="150">
        <f>IF(N389="nulová",J389,0)</f>
        <v>0</v>
      </c>
      <c r="BJ389" s="17" t="s">
        <v>88</v>
      </c>
      <c r="BK389" s="150">
        <f>ROUND(I389*H389,2)</f>
        <v>0</v>
      </c>
      <c r="BL389" s="17" t="s">
        <v>120</v>
      </c>
      <c r="BM389" s="149" t="s">
        <v>2838</v>
      </c>
    </row>
    <row r="390" spans="2:65" s="1" customFormat="1" ht="29.25" x14ac:dyDescent="0.2">
      <c r="B390" s="33"/>
      <c r="D390" s="155" t="s">
        <v>318</v>
      </c>
      <c r="F390" s="156" t="s">
        <v>11000</v>
      </c>
      <c r="I390" s="153"/>
      <c r="L390" s="33"/>
      <c r="M390" s="154"/>
      <c r="T390" s="57"/>
      <c r="AT390" s="17" t="s">
        <v>318</v>
      </c>
      <c r="AU390" s="17" t="s">
        <v>88</v>
      </c>
    </row>
    <row r="391" spans="2:65" s="1" customFormat="1" ht="16.5" customHeight="1" x14ac:dyDescent="0.2">
      <c r="B391" s="137"/>
      <c r="C391" s="138" t="s">
        <v>1425</v>
      </c>
      <c r="D391" s="138" t="s">
        <v>311</v>
      </c>
      <c r="E391" s="139" t="s">
        <v>4725</v>
      </c>
      <c r="F391" s="140" t="s">
        <v>11001</v>
      </c>
      <c r="G391" s="141" t="s">
        <v>434</v>
      </c>
      <c r="H391" s="142">
        <v>243</v>
      </c>
      <c r="I391" s="143"/>
      <c r="J391" s="144">
        <f>ROUND(I391*H391,2)</f>
        <v>0</v>
      </c>
      <c r="K391" s="140" t="s">
        <v>4418</v>
      </c>
      <c r="L391" s="33"/>
      <c r="M391" s="145" t="s">
        <v>1</v>
      </c>
      <c r="N391" s="146" t="s">
        <v>46</v>
      </c>
      <c r="P391" s="147">
        <f>O391*H391</f>
        <v>0</v>
      </c>
      <c r="Q391" s="147">
        <v>0</v>
      </c>
      <c r="R391" s="147">
        <f>Q391*H391</f>
        <v>0</v>
      </c>
      <c r="S391" s="147">
        <v>0</v>
      </c>
      <c r="T391" s="148">
        <f>S391*H391</f>
        <v>0</v>
      </c>
      <c r="AR391" s="149" t="s">
        <v>120</v>
      </c>
      <c r="AT391" s="149" t="s">
        <v>311</v>
      </c>
      <c r="AU391" s="149" t="s">
        <v>88</v>
      </c>
      <c r="AY391" s="17" t="s">
        <v>309</v>
      </c>
      <c r="BE391" s="150">
        <f>IF(N391="základní",J391,0)</f>
        <v>0</v>
      </c>
      <c r="BF391" s="150">
        <f>IF(N391="snížená",J391,0)</f>
        <v>0</v>
      </c>
      <c r="BG391" s="150">
        <f>IF(N391="zákl. přenesená",J391,0)</f>
        <v>0</v>
      </c>
      <c r="BH391" s="150">
        <f>IF(N391="sníž. přenesená",J391,0)</f>
        <v>0</v>
      </c>
      <c r="BI391" s="150">
        <f>IF(N391="nulová",J391,0)</f>
        <v>0</v>
      </c>
      <c r="BJ391" s="17" t="s">
        <v>88</v>
      </c>
      <c r="BK391" s="150">
        <f>ROUND(I391*H391,2)</f>
        <v>0</v>
      </c>
      <c r="BL391" s="17" t="s">
        <v>120</v>
      </c>
      <c r="BM391" s="149" t="s">
        <v>2846</v>
      </c>
    </row>
    <row r="392" spans="2:65" s="1" customFormat="1" ht="29.25" x14ac:dyDescent="0.2">
      <c r="B392" s="33"/>
      <c r="D392" s="155" t="s">
        <v>318</v>
      </c>
      <c r="F392" s="156" t="s">
        <v>11002</v>
      </c>
      <c r="I392" s="153"/>
      <c r="L392" s="33"/>
      <c r="M392" s="154"/>
      <c r="T392" s="57"/>
      <c r="AT392" s="17" t="s">
        <v>318</v>
      </c>
      <c r="AU392" s="17" t="s">
        <v>88</v>
      </c>
    </row>
    <row r="393" spans="2:65" s="1" customFormat="1" ht="16.5" customHeight="1" x14ac:dyDescent="0.2">
      <c r="B393" s="137"/>
      <c r="C393" s="138" t="s">
        <v>1430</v>
      </c>
      <c r="D393" s="138" t="s">
        <v>311</v>
      </c>
      <c r="E393" s="139" t="s">
        <v>4726</v>
      </c>
      <c r="F393" s="140" t="s">
        <v>11003</v>
      </c>
      <c r="G393" s="141" t="s">
        <v>434</v>
      </c>
      <c r="H393" s="142">
        <v>104</v>
      </c>
      <c r="I393" s="143"/>
      <c r="J393" s="144">
        <f>ROUND(I393*H393,2)</f>
        <v>0</v>
      </c>
      <c r="K393" s="140" t="s">
        <v>4418</v>
      </c>
      <c r="L393" s="33"/>
      <c r="M393" s="145" t="s">
        <v>1</v>
      </c>
      <c r="N393" s="146" t="s">
        <v>46</v>
      </c>
      <c r="P393" s="147">
        <f>O393*H393</f>
        <v>0</v>
      </c>
      <c r="Q393" s="147">
        <v>0</v>
      </c>
      <c r="R393" s="147">
        <f>Q393*H393</f>
        <v>0</v>
      </c>
      <c r="S393" s="147">
        <v>0</v>
      </c>
      <c r="T393" s="148">
        <f>S393*H393</f>
        <v>0</v>
      </c>
      <c r="AR393" s="149" t="s">
        <v>120</v>
      </c>
      <c r="AT393" s="149" t="s">
        <v>311</v>
      </c>
      <c r="AU393" s="149" t="s">
        <v>88</v>
      </c>
      <c r="AY393" s="17" t="s">
        <v>309</v>
      </c>
      <c r="BE393" s="150">
        <f>IF(N393="základní",J393,0)</f>
        <v>0</v>
      </c>
      <c r="BF393" s="150">
        <f>IF(N393="snížená",J393,0)</f>
        <v>0</v>
      </c>
      <c r="BG393" s="150">
        <f>IF(N393="zákl. přenesená",J393,0)</f>
        <v>0</v>
      </c>
      <c r="BH393" s="150">
        <f>IF(N393="sníž. přenesená",J393,0)</f>
        <v>0</v>
      </c>
      <c r="BI393" s="150">
        <f>IF(N393="nulová",J393,0)</f>
        <v>0</v>
      </c>
      <c r="BJ393" s="17" t="s">
        <v>88</v>
      </c>
      <c r="BK393" s="150">
        <f>ROUND(I393*H393,2)</f>
        <v>0</v>
      </c>
      <c r="BL393" s="17" t="s">
        <v>120</v>
      </c>
      <c r="BM393" s="149" t="s">
        <v>2854</v>
      </c>
    </row>
    <row r="394" spans="2:65" s="1" customFormat="1" ht="29.25" x14ac:dyDescent="0.2">
      <c r="B394" s="33"/>
      <c r="D394" s="155" t="s">
        <v>318</v>
      </c>
      <c r="F394" s="156" t="s">
        <v>11004</v>
      </c>
      <c r="I394" s="153"/>
      <c r="L394" s="33"/>
      <c r="M394" s="154"/>
      <c r="T394" s="57"/>
      <c r="AT394" s="17" t="s">
        <v>318</v>
      </c>
      <c r="AU394" s="17" t="s">
        <v>88</v>
      </c>
    </row>
    <row r="395" spans="2:65" s="1" customFormat="1" ht="16.5" customHeight="1" x14ac:dyDescent="0.2">
      <c r="B395" s="137"/>
      <c r="C395" s="138" t="s">
        <v>1435</v>
      </c>
      <c r="D395" s="138" t="s">
        <v>311</v>
      </c>
      <c r="E395" s="139" t="s">
        <v>4727</v>
      </c>
      <c r="F395" s="140" t="s">
        <v>11005</v>
      </c>
      <c r="G395" s="141" t="s">
        <v>434</v>
      </c>
      <c r="H395" s="142">
        <v>108</v>
      </c>
      <c r="I395" s="143"/>
      <c r="J395" s="144">
        <f>ROUND(I395*H395,2)</f>
        <v>0</v>
      </c>
      <c r="K395" s="140" t="s">
        <v>4418</v>
      </c>
      <c r="L395" s="33"/>
      <c r="M395" s="145" t="s">
        <v>1</v>
      </c>
      <c r="N395" s="146" t="s">
        <v>46</v>
      </c>
      <c r="P395" s="147">
        <f>O395*H395</f>
        <v>0</v>
      </c>
      <c r="Q395" s="147">
        <v>0</v>
      </c>
      <c r="R395" s="147">
        <f>Q395*H395</f>
        <v>0</v>
      </c>
      <c r="S395" s="147">
        <v>0</v>
      </c>
      <c r="T395" s="148">
        <f>S395*H395</f>
        <v>0</v>
      </c>
      <c r="AR395" s="149" t="s">
        <v>120</v>
      </c>
      <c r="AT395" s="149" t="s">
        <v>311</v>
      </c>
      <c r="AU395" s="149" t="s">
        <v>88</v>
      </c>
      <c r="AY395" s="17" t="s">
        <v>309</v>
      </c>
      <c r="BE395" s="150">
        <f>IF(N395="základní",J395,0)</f>
        <v>0</v>
      </c>
      <c r="BF395" s="150">
        <f>IF(N395="snížená",J395,0)</f>
        <v>0</v>
      </c>
      <c r="BG395" s="150">
        <f>IF(N395="zákl. přenesená",J395,0)</f>
        <v>0</v>
      </c>
      <c r="BH395" s="150">
        <f>IF(N395="sníž. přenesená",J395,0)</f>
        <v>0</v>
      </c>
      <c r="BI395" s="150">
        <f>IF(N395="nulová",J395,0)</f>
        <v>0</v>
      </c>
      <c r="BJ395" s="17" t="s">
        <v>88</v>
      </c>
      <c r="BK395" s="150">
        <f>ROUND(I395*H395,2)</f>
        <v>0</v>
      </c>
      <c r="BL395" s="17" t="s">
        <v>120</v>
      </c>
      <c r="BM395" s="149" t="s">
        <v>2862</v>
      </c>
    </row>
    <row r="396" spans="2:65" s="1" customFormat="1" ht="29.25" x14ac:dyDescent="0.2">
      <c r="B396" s="33"/>
      <c r="D396" s="155" t="s">
        <v>318</v>
      </c>
      <c r="F396" s="156" t="s">
        <v>11006</v>
      </c>
      <c r="I396" s="153"/>
      <c r="L396" s="33"/>
      <c r="M396" s="154"/>
      <c r="T396" s="57"/>
      <c r="AT396" s="17" t="s">
        <v>318</v>
      </c>
      <c r="AU396" s="17" t="s">
        <v>88</v>
      </c>
    </row>
    <row r="397" spans="2:65" s="1" customFormat="1" ht="16.5" customHeight="1" x14ac:dyDescent="0.2">
      <c r="B397" s="137"/>
      <c r="C397" s="138" t="s">
        <v>1440</v>
      </c>
      <c r="D397" s="138" t="s">
        <v>311</v>
      </c>
      <c r="E397" s="139" t="s">
        <v>4728</v>
      </c>
      <c r="F397" s="140" t="s">
        <v>4729</v>
      </c>
      <c r="G397" s="141" t="s">
        <v>434</v>
      </c>
      <c r="H397" s="142">
        <v>2683</v>
      </c>
      <c r="I397" s="143"/>
      <c r="J397" s="144">
        <f>ROUND(I397*H397,2)</f>
        <v>0</v>
      </c>
      <c r="K397" s="140" t="s">
        <v>4371</v>
      </c>
      <c r="L397" s="33"/>
      <c r="M397" s="145" t="s">
        <v>1</v>
      </c>
      <c r="N397" s="146" t="s">
        <v>46</v>
      </c>
      <c r="P397" s="147">
        <f>O397*H397</f>
        <v>0</v>
      </c>
      <c r="Q397" s="147">
        <v>0</v>
      </c>
      <c r="R397" s="147">
        <f>Q397*H397</f>
        <v>0</v>
      </c>
      <c r="S397" s="147">
        <v>0</v>
      </c>
      <c r="T397" s="148">
        <f>S397*H397</f>
        <v>0</v>
      </c>
      <c r="AR397" s="149" t="s">
        <v>120</v>
      </c>
      <c r="AT397" s="149" t="s">
        <v>311</v>
      </c>
      <c r="AU397" s="149" t="s">
        <v>88</v>
      </c>
      <c r="AY397" s="17" t="s">
        <v>309</v>
      </c>
      <c r="BE397" s="150">
        <f>IF(N397="základní",J397,0)</f>
        <v>0</v>
      </c>
      <c r="BF397" s="150">
        <f>IF(N397="snížená",J397,0)</f>
        <v>0</v>
      </c>
      <c r="BG397" s="150">
        <f>IF(N397="zákl. přenesená",J397,0)</f>
        <v>0</v>
      </c>
      <c r="BH397" s="150">
        <f>IF(N397="sníž. přenesená",J397,0)</f>
        <v>0</v>
      </c>
      <c r="BI397" s="150">
        <f>IF(N397="nulová",J397,0)</f>
        <v>0</v>
      </c>
      <c r="BJ397" s="17" t="s">
        <v>88</v>
      </c>
      <c r="BK397" s="150">
        <f>ROUND(I397*H397,2)</f>
        <v>0</v>
      </c>
      <c r="BL397" s="17" t="s">
        <v>120</v>
      </c>
      <c r="BM397" s="149" t="s">
        <v>2870</v>
      </c>
    </row>
    <row r="398" spans="2:65" s="1" customFormat="1" ht="19.5" x14ac:dyDescent="0.2">
      <c r="B398" s="33"/>
      <c r="D398" s="155" t="s">
        <v>318</v>
      </c>
      <c r="F398" s="156" t="s">
        <v>4730</v>
      </c>
      <c r="I398" s="153"/>
      <c r="L398" s="33"/>
      <c r="M398" s="154"/>
      <c r="T398" s="57"/>
      <c r="AT398" s="17" t="s">
        <v>318</v>
      </c>
      <c r="AU398" s="17" t="s">
        <v>88</v>
      </c>
    </row>
    <row r="399" spans="2:65" s="1" customFormat="1" ht="16.5" customHeight="1" x14ac:dyDescent="0.2">
      <c r="B399" s="137"/>
      <c r="C399" s="138" t="s">
        <v>1445</v>
      </c>
      <c r="D399" s="138" t="s">
        <v>311</v>
      </c>
      <c r="E399" s="139" t="s">
        <v>4731</v>
      </c>
      <c r="F399" s="140" t="s">
        <v>4732</v>
      </c>
      <c r="G399" s="141" t="s">
        <v>434</v>
      </c>
      <c r="H399" s="142">
        <v>313</v>
      </c>
      <c r="I399" s="143"/>
      <c r="J399" s="144">
        <f>ROUND(I399*H399,2)</f>
        <v>0</v>
      </c>
      <c r="K399" s="140" t="s">
        <v>4371</v>
      </c>
      <c r="L399" s="33"/>
      <c r="M399" s="145" t="s">
        <v>1</v>
      </c>
      <c r="N399" s="146" t="s">
        <v>46</v>
      </c>
      <c r="P399" s="147">
        <f>O399*H399</f>
        <v>0</v>
      </c>
      <c r="Q399" s="147">
        <v>0</v>
      </c>
      <c r="R399" s="147">
        <f>Q399*H399</f>
        <v>0</v>
      </c>
      <c r="S399" s="147">
        <v>0</v>
      </c>
      <c r="T399" s="148">
        <f>S399*H399</f>
        <v>0</v>
      </c>
      <c r="AR399" s="149" t="s">
        <v>120</v>
      </c>
      <c r="AT399" s="149" t="s">
        <v>311</v>
      </c>
      <c r="AU399" s="149" t="s">
        <v>88</v>
      </c>
      <c r="AY399" s="17" t="s">
        <v>309</v>
      </c>
      <c r="BE399" s="150">
        <f>IF(N399="základní",J399,0)</f>
        <v>0</v>
      </c>
      <c r="BF399" s="150">
        <f>IF(N399="snížená",J399,0)</f>
        <v>0</v>
      </c>
      <c r="BG399" s="150">
        <f>IF(N399="zákl. přenesená",J399,0)</f>
        <v>0</v>
      </c>
      <c r="BH399" s="150">
        <f>IF(N399="sníž. přenesená",J399,0)</f>
        <v>0</v>
      </c>
      <c r="BI399" s="150">
        <f>IF(N399="nulová",J399,0)</f>
        <v>0</v>
      </c>
      <c r="BJ399" s="17" t="s">
        <v>88</v>
      </c>
      <c r="BK399" s="150">
        <f>ROUND(I399*H399,2)</f>
        <v>0</v>
      </c>
      <c r="BL399" s="17" t="s">
        <v>120</v>
      </c>
      <c r="BM399" s="149" t="s">
        <v>2878</v>
      </c>
    </row>
    <row r="400" spans="2:65" s="1" customFormat="1" ht="19.5" x14ac:dyDescent="0.2">
      <c r="B400" s="33"/>
      <c r="D400" s="155" t="s">
        <v>318</v>
      </c>
      <c r="F400" s="156" t="s">
        <v>4733</v>
      </c>
      <c r="I400" s="153"/>
      <c r="L400" s="33"/>
      <c r="M400" s="154"/>
      <c r="T400" s="57"/>
      <c r="AT400" s="17" t="s">
        <v>318</v>
      </c>
      <c r="AU400" s="17" t="s">
        <v>88</v>
      </c>
    </row>
    <row r="401" spans="2:65" s="1" customFormat="1" ht="16.5" customHeight="1" x14ac:dyDescent="0.2">
      <c r="B401" s="137"/>
      <c r="C401" s="138" t="s">
        <v>1450</v>
      </c>
      <c r="D401" s="138" t="s">
        <v>311</v>
      </c>
      <c r="E401" s="139" t="s">
        <v>4734</v>
      </c>
      <c r="F401" s="140" t="s">
        <v>4735</v>
      </c>
      <c r="G401" s="141" t="s">
        <v>434</v>
      </c>
      <c r="H401" s="142">
        <v>279</v>
      </c>
      <c r="I401" s="143"/>
      <c r="J401" s="144">
        <f>ROUND(I401*H401,2)</f>
        <v>0</v>
      </c>
      <c r="K401" s="140" t="s">
        <v>4371</v>
      </c>
      <c r="L401" s="33"/>
      <c r="M401" s="145" t="s">
        <v>1</v>
      </c>
      <c r="N401" s="146" t="s">
        <v>46</v>
      </c>
      <c r="P401" s="147">
        <f>O401*H401</f>
        <v>0</v>
      </c>
      <c r="Q401" s="147">
        <v>0</v>
      </c>
      <c r="R401" s="147">
        <f>Q401*H401</f>
        <v>0</v>
      </c>
      <c r="S401" s="147">
        <v>0</v>
      </c>
      <c r="T401" s="148">
        <f>S401*H401</f>
        <v>0</v>
      </c>
      <c r="AR401" s="149" t="s">
        <v>120</v>
      </c>
      <c r="AT401" s="149" t="s">
        <v>311</v>
      </c>
      <c r="AU401" s="149" t="s">
        <v>88</v>
      </c>
      <c r="AY401" s="17" t="s">
        <v>309</v>
      </c>
      <c r="BE401" s="150">
        <f>IF(N401="základní",J401,0)</f>
        <v>0</v>
      </c>
      <c r="BF401" s="150">
        <f>IF(N401="snížená",J401,0)</f>
        <v>0</v>
      </c>
      <c r="BG401" s="150">
        <f>IF(N401="zákl. přenesená",J401,0)</f>
        <v>0</v>
      </c>
      <c r="BH401" s="150">
        <f>IF(N401="sníž. přenesená",J401,0)</f>
        <v>0</v>
      </c>
      <c r="BI401" s="150">
        <f>IF(N401="nulová",J401,0)</f>
        <v>0</v>
      </c>
      <c r="BJ401" s="17" t="s">
        <v>88</v>
      </c>
      <c r="BK401" s="150">
        <f>ROUND(I401*H401,2)</f>
        <v>0</v>
      </c>
      <c r="BL401" s="17" t="s">
        <v>120</v>
      </c>
      <c r="BM401" s="149" t="s">
        <v>2886</v>
      </c>
    </row>
    <row r="402" spans="2:65" s="1" customFormat="1" ht="19.5" x14ac:dyDescent="0.2">
      <c r="B402" s="33"/>
      <c r="D402" s="155" t="s">
        <v>318</v>
      </c>
      <c r="F402" s="156" t="s">
        <v>4736</v>
      </c>
      <c r="I402" s="153"/>
      <c r="L402" s="33"/>
      <c r="M402" s="154"/>
      <c r="T402" s="57"/>
      <c r="AT402" s="17" t="s">
        <v>318</v>
      </c>
      <c r="AU402" s="17" t="s">
        <v>88</v>
      </c>
    </row>
    <row r="403" spans="2:65" s="1" customFormat="1" ht="16.5" customHeight="1" x14ac:dyDescent="0.2">
      <c r="B403" s="137"/>
      <c r="C403" s="138" t="s">
        <v>1457</v>
      </c>
      <c r="D403" s="138" t="s">
        <v>311</v>
      </c>
      <c r="E403" s="139" t="s">
        <v>4737</v>
      </c>
      <c r="F403" s="140" t="s">
        <v>4738</v>
      </c>
      <c r="G403" s="141" t="s">
        <v>434</v>
      </c>
      <c r="H403" s="142">
        <v>212</v>
      </c>
      <c r="I403" s="143"/>
      <c r="J403" s="144">
        <f>ROUND(I403*H403,2)</f>
        <v>0</v>
      </c>
      <c r="K403" s="140" t="s">
        <v>4371</v>
      </c>
      <c r="L403" s="33"/>
      <c r="M403" s="145" t="s">
        <v>1</v>
      </c>
      <c r="N403" s="146" t="s">
        <v>46</v>
      </c>
      <c r="P403" s="147">
        <f>O403*H403</f>
        <v>0</v>
      </c>
      <c r="Q403" s="147">
        <v>0</v>
      </c>
      <c r="R403" s="147">
        <f>Q403*H403</f>
        <v>0</v>
      </c>
      <c r="S403" s="147">
        <v>0</v>
      </c>
      <c r="T403" s="148">
        <f>S403*H403</f>
        <v>0</v>
      </c>
      <c r="AR403" s="149" t="s">
        <v>120</v>
      </c>
      <c r="AT403" s="149" t="s">
        <v>311</v>
      </c>
      <c r="AU403" s="149" t="s">
        <v>88</v>
      </c>
      <c r="AY403" s="17" t="s">
        <v>309</v>
      </c>
      <c r="BE403" s="150">
        <f>IF(N403="základní",J403,0)</f>
        <v>0</v>
      </c>
      <c r="BF403" s="150">
        <f>IF(N403="snížená",J403,0)</f>
        <v>0</v>
      </c>
      <c r="BG403" s="150">
        <f>IF(N403="zákl. přenesená",J403,0)</f>
        <v>0</v>
      </c>
      <c r="BH403" s="150">
        <f>IF(N403="sníž. přenesená",J403,0)</f>
        <v>0</v>
      </c>
      <c r="BI403" s="150">
        <f>IF(N403="nulová",J403,0)</f>
        <v>0</v>
      </c>
      <c r="BJ403" s="17" t="s">
        <v>88</v>
      </c>
      <c r="BK403" s="150">
        <f>ROUND(I403*H403,2)</f>
        <v>0</v>
      </c>
      <c r="BL403" s="17" t="s">
        <v>120</v>
      </c>
      <c r="BM403" s="149" t="s">
        <v>2895</v>
      </c>
    </row>
    <row r="404" spans="2:65" s="1" customFormat="1" ht="19.5" x14ac:dyDescent="0.2">
      <c r="B404" s="33"/>
      <c r="D404" s="155" t="s">
        <v>318</v>
      </c>
      <c r="F404" s="156" t="s">
        <v>4739</v>
      </c>
      <c r="I404" s="153"/>
      <c r="L404" s="33"/>
      <c r="M404" s="154"/>
      <c r="T404" s="57"/>
      <c r="AT404" s="17" t="s">
        <v>318</v>
      </c>
      <c r="AU404" s="17" t="s">
        <v>88</v>
      </c>
    </row>
    <row r="405" spans="2:65" s="1" customFormat="1" ht="16.5" customHeight="1" x14ac:dyDescent="0.2">
      <c r="B405" s="137"/>
      <c r="C405" s="138" t="s">
        <v>1465</v>
      </c>
      <c r="D405" s="138" t="s">
        <v>311</v>
      </c>
      <c r="E405" s="139" t="s">
        <v>4740</v>
      </c>
      <c r="F405" s="140" t="s">
        <v>4741</v>
      </c>
      <c r="G405" s="141" t="s">
        <v>434</v>
      </c>
      <c r="H405" s="142">
        <v>3487</v>
      </c>
      <c r="I405" s="143"/>
      <c r="J405" s="144">
        <f>ROUND(I405*H405,2)</f>
        <v>0</v>
      </c>
      <c r="K405" s="140" t="s">
        <v>4371</v>
      </c>
      <c r="L405" s="33"/>
      <c r="M405" s="145" t="s">
        <v>1</v>
      </c>
      <c r="N405" s="146" t="s">
        <v>46</v>
      </c>
      <c r="P405" s="147">
        <f>O405*H405</f>
        <v>0</v>
      </c>
      <c r="Q405" s="147">
        <v>0</v>
      </c>
      <c r="R405" s="147">
        <f>Q405*H405</f>
        <v>0</v>
      </c>
      <c r="S405" s="147">
        <v>0</v>
      </c>
      <c r="T405" s="148">
        <f>S405*H405</f>
        <v>0</v>
      </c>
      <c r="AR405" s="149" t="s">
        <v>120</v>
      </c>
      <c r="AT405" s="149" t="s">
        <v>311</v>
      </c>
      <c r="AU405" s="149" t="s">
        <v>88</v>
      </c>
      <c r="AY405" s="17" t="s">
        <v>309</v>
      </c>
      <c r="BE405" s="150">
        <f>IF(N405="základní",J405,0)</f>
        <v>0</v>
      </c>
      <c r="BF405" s="150">
        <f>IF(N405="snížená",J405,0)</f>
        <v>0</v>
      </c>
      <c r="BG405" s="150">
        <f>IF(N405="zákl. přenesená",J405,0)</f>
        <v>0</v>
      </c>
      <c r="BH405" s="150">
        <f>IF(N405="sníž. přenesená",J405,0)</f>
        <v>0</v>
      </c>
      <c r="BI405" s="150">
        <f>IF(N405="nulová",J405,0)</f>
        <v>0</v>
      </c>
      <c r="BJ405" s="17" t="s">
        <v>88</v>
      </c>
      <c r="BK405" s="150">
        <f>ROUND(I405*H405,2)</f>
        <v>0</v>
      </c>
      <c r="BL405" s="17" t="s">
        <v>120</v>
      </c>
      <c r="BM405" s="149" t="s">
        <v>2903</v>
      </c>
    </row>
    <row r="406" spans="2:65" s="1" customFormat="1" ht="19.5" x14ac:dyDescent="0.2">
      <c r="B406" s="33"/>
      <c r="D406" s="155" t="s">
        <v>318</v>
      </c>
      <c r="F406" s="156" t="s">
        <v>4742</v>
      </c>
      <c r="I406" s="153"/>
      <c r="L406" s="33"/>
      <c r="M406" s="154"/>
      <c r="T406" s="57"/>
      <c r="AT406" s="17" t="s">
        <v>318</v>
      </c>
      <c r="AU406" s="17" t="s">
        <v>88</v>
      </c>
    </row>
    <row r="407" spans="2:65" s="1" customFormat="1" ht="16.5" customHeight="1" x14ac:dyDescent="0.2">
      <c r="B407" s="137"/>
      <c r="C407" s="138" t="s">
        <v>1471</v>
      </c>
      <c r="D407" s="138" t="s">
        <v>311</v>
      </c>
      <c r="E407" s="139" t="s">
        <v>4743</v>
      </c>
      <c r="F407" s="140" t="s">
        <v>4744</v>
      </c>
      <c r="G407" s="141" t="s">
        <v>314</v>
      </c>
      <c r="H407" s="142">
        <v>344</v>
      </c>
      <c r="I407" s="143"/>
      <c r="J407" s="144">
        <f>ROUND(I407*H407,2)</f>
        <v>0</v>
      </c>
      <c r="K407" s="140" t="s">
        <v>4371</v>
      </c>
      <c r="L407" s="33"/>
      <c r="M407" s="145" t="s">
        <v>1</v>
      </c>
      <c r="N407" s="146" t="s">
        <v>46</v>
      </c>
      <c r="P407" s="147">
        <f>O407*H407</f>
        <v>0</v>
      </c>
      <c r="Q407" s="147">
        <v>0</v>
      </c>
      <c r="R407" s="147">
        <f>Q407*H407</f>
        <v>0</v>
      </c>
      <c r="S407" s="147">
        <v>0</v>
      </c>
      <c r="T407" s="148">
        <f>S407*H407</f>
        <v>0</v>
      </c>
      <c r="AR407" s="149" t="s">
        <v>120</v>
      </c>
      <c r="AT407" s="149" t="s">
        <v>311</v>
      </c>
      <c r="AU407" s="149" t="s">
        <v>88</v>
      </c>
      <c r="AY407" s="17" t="s">
        <v>309</v>
      </c>
      <c r="BE407" s="150">
        <f>IF(N407="základní",J407,0)</f>
        <v>0</v>
      </c>
      <c r="BF407" s="150">
        <f>IF(N407="snížená",J407,0)</f>
        <v>0</v>
      </c>
      <c r="BG407" s="150">
        <f>IF(N407="zákl. přenesená",J407,0)</f>
        <v>0</v>
      </c>
      <c r="BH407" s="150">
        <f>IF(N407="sníž. přenesená",J407,0)</f>
        <v>0</v>
      </c>
      <c r="BI407" s="150">
        <f>IF(N407="nulová",J407,0)</f>
        <v>0</v>
      </c>
      <c r="BJ407" s="17" t="s">
        <v>88</v>
      </c>
      <c r="BK407" s="150">
        <f>ROUND(I407*H407,2)</f>
        <v>0</v>
      </c>
      <c r="BL407" s="17" t="s">
        <v>120</v>
      </c>
      <c r="BM407" s="149" t="s">
        <v>2911</v>
      </c>
    </row>
    <row r="408" spans="2:65" s="1" customFormat="1" ht="16.5" customHeight="1" x14ac:dyDescent="0.2">
      <c r="B408" s="137"/>
      <c r="C408" s="138" t="s">
        <v>1477</v>
      </c>
      <c r="D408" s="138" t="s">
        <v>311</v>
      </c>
      <c r="E408" s="139" t="s">
        <v>4745</v>
      </c>
      <c r="F408" s="140" t="s">
        <v>4746</v>
      </c>
      <c r="G408" s="141" t="s">
        <v>314</v>
      </c>
      <c r="H408" s="142">
        <v>9</v>
      </c>
      <c r="I408" s="143"/>
      <c r="J408" s="144">
        <f>ROUND(I408*H408,2)</f>
        <v>0</v>
      </c>
      <c r="K408" s="140" t="s">
        <v>4371</v>
      </c>
      <c r="L408" s="33"/>
      <c r="M408" s="145" t="s">
        <v>1</v>
      </c>
      <c r="N408" s="146" t="s">
        <v>46</v>
      </c>
      <c r="P408" s="147">
        <f>O408*H408</f>
        <v>0</v>
      </c>
      <c r="Q408" s="147">
        <v>0</v>
      </c>
      <c r="R408" s="147">
        <f>Q408*H408</f>
        <v>0</v>
      </c>
      <c r="S408" s="147">
        <v>0</v>
      </c>
      <c r="T408" s="148">
        <f>S408*H408</f>
        <v>0</v>
      </c>
      <c r="AR408" s="149" t="s">
        <v>120</v>
      </c>
      <c r="AT408" s="149" t="s">
        <v>311</v>
      </c>
      <c r="AU408" s="149" t="s">
        <v>88</v>
      </c>
      <c r="AY408" s="17" t="s">
        <v>309</v>
      </c>
      <c r="BE408" s="150">
        <f>IF(N408="základní",J408,0)</f>
        <v>0</v>
      </c>
      <c r="BF408" s="150">
        <f>IF(N408="snížená",J408,0)</f>
        <v>0</v>
      </c>
      <c r="BG408" s="150">
        <f>IF(N408="zákl. přenesená",J408,0)</f>
        <v>0</v>
      </c>
      <c r="BH408" s="150">
        <f>IF(N408="sníž. přenesená",J408,0)</f>
        <v>0</v>
      </c>
      <c r="BI408" s="150">
        <f>IF(N408="nulová",J408,0)</f>
        <v>0</v>
      </c>
      <c r="BJ408" s="17" t="s">
        <v>88</v>
      </c>
      <c r="BK408" s="150">
        <f>ROUND(I408*H408,2)</f>
        <v>0</v>
      </c>
      <c r="BL408" s="17" t="s">
        <v>120</v>
      </c>
      <c r="BM408" s="149" t="s">
        <v>2919</v>
      </c>
    </row>
    <row r="409" spans="2:65" s="1" customFormat="1" ht="16.5" customHeight="1" x14ac:dyDescent="0.2">
      <c r="B409" s="137"/>
      <c r="C409" s="138" t="s">
        <v>1483</v>
      </c>
      <c r="D409" s="138" t="s">
        <v>311</v>
      </c>
      <c r="E409" s="139" t="s">
        <v>4747</v>
      </c>
      <c r="F409" s="140" t="s">
        <v>4748</v>
      </c>
      <c r="G409" s="141" t="s">
        <v>391</v>
      </c>
      <c r="H409" s="142">
        <v>3.1269999999999998</v>
      </c>
      <c r="I409" s="143"/>
      <c r="J409" s="144">
        <f>ROUND(I409*H409,2)</f>
        <v>0</v>
      </c>
      <c r="K409" s="140" t="s">
        <v>4371</v>
      </c>
      <c r="L409" s="33"/>
      <c r="M409" s="145" t="s">
        <v>1</v>
      </c>
      <c r="N409" s="146" t="s">
        <v>46</v>
      </c>
      <c r="P409" s="147">
        <f>O409*H409</f>
        <v>0</v>
      </c>
      <c r="Q409" s="147">
        <v>0</v>
      </c>
      <c r="R409" s="147">
        <f>Q409*H409</f>
        <v>0</v>
      </c>
      <c r="S409" s="147">
        <v>0</v>
      </c>
      <c r="T409" s="148">
        <f>S409*H409</f>
        <v>0</v>
      </c>
      <c r="AR409" s="149" t="s">
        <v>120</v>
      </c>
      <c r="AT409" s="149" t="s">
        <v>311</v>
      </c>
      <c r="AU409" s="149" t="s">
        <v>88</v>
      </c>
      <c r="AY409" s="17" t="s">
        <v>309</v>
      </c>
      <c r="BE409" s="150">
        <f>IF(N409="základní",J409,0)</f>
        <v>0</v>
      </c>
      <c r="BF409" s="150">
        <f>IF(N409="snížená",J409,0)</f>
        <v>0</v>
      </c>
      <c r="BG409" s="150">
        <f>IF(N409="zákl. přenesená",J409,0)</f>
        <v>0</v>
      </c>
      <c r="BH409" s="150">
        <f>IF(N409="sníž. přenesená",J409,0)</f>
        <v>0</v>
      </c>
      <c r="BI409" s="150">
        <f>IF(N409="nulová",J409,0)</f>
        <v>0</v>
      </c>
      <c r="BJ409" s="17" t="s">
        <v>88</v>
      </c>
      <c r="BK409" s="150">
        <f>ROUND(I409*H409,2)</f>
        <v>0</v>
      </c>
      <c r="BL409" s="17" t="s">
        <v>120</v>
      </c>
      <c r="BM409" s="149" t="s">
        <v>2927</v>
      </c>
    </row>
    <row r="410" spans="2:65" s="1" customFormat="1" ht="19.5" x14ac:dyDescent="0.2">
      <c r="B410" s="33"/>
      <c r="D410" s="155" t="s">
        <v>318</v>
      </c>
      <c r="F410" s="156" t="s">
        <v>4749</v>
      </c>
      <c r="I410" s="153"/>
      <c r="L410" s="33"/>
      <c r="M410" s="154"/>
      <c r="T410" s="57"/>
      <c r="AT410" s="17" t="s">
        <v>318</v>
      </c>
      <c r="AU410" s="17" t="s">
        <v>88</v>
      </c>
    </row>
    <row r="411" spans="2:65" s="11" customFormat="1" ht="25.9" customHeight="1" x14ac:dyDescent="0.2">
      <c r="B411" s="125"/>
      <c r="D411" s="126" t="s">
        <v>80</v>
      </c>
      <c r="E411" s="127" t="s">
        <v>4750</v>
      </c>
      <c r="F411" s="127" t="s">
        <v>4751</v>
      </c>
      <c r="I411" s="128"/>
      <c r="J411" s="129">
        <f>BK411</f>
        <v>0</v>
      </c>
      <c r="L411" s="125"/>
      <c r="M411" s="130"/>
      <c r="P411" s="131">
        <f>SUM(P412:P456)</f>
        <v>0</v>
      </c>
      <c r="R411" s="131">
        <f>SUM(R412:R456)</f>
        <v>0</v>
      </c>
      <c r="T411" s="132">
        <f>SUM(T412:T456)</f>
        <v>0</v>
      </c>
      <c r="AR411" s="126" t="s">
        <v>88</v>
      </c>
      <c r="AT411" s="133" t="s">
        <v>80</v>
      </c>
      <c r="AU411" s="133" t="s">
        <v>81</v>
      </c>
      <c r="AY411" s="126" t="s">
        <v>309</v>
      </c>
      <c r="BK411" s="134">
        <f>SUM(BK412:BK456)</f>
        <v>0</v>
      </c>
    </row>
    <row r="412" spans="2:65" s="1" customFormat="1" ht="16.5" customHeight="1" x14ac:dyDescent="0.2">
      <c r="B412" s="137"/>
      <c r="C412" s="138" t="s">
        <v>1489</v>
      </c>
      <c r="D412" s="138" t="s">
        <v>311</v>
      </c>
      <c r="E412" s="139" t="s">
        <v>4752</v>
      </c>
      <c r="F412" s="140" t="s">
        <v>4753</v>
      </c>
      <c r="G412" s="141" t="s">
        <v>314</v>
      </c>
      <c r="H412" s="142">
        <v>2</v>
      </c>
      <c r="I412" s="143"/>
      <c r="J412" s="144">
        <f>ROUND(I412*H412,2)</f>
        <v>0</v>
      </c>
      <c r="K412" s="140" t="s">
        <v>4371</v>
      </c>
      <c r="L412" s="33"/>
      <c r="M412" s="145" t="s">
        <v>1</v>
      </c>
      <c r="N412" s="146" t="s">
        <v>46</v>
      </c>
      <c r="P412" s="147">
        <f>O412*H412</f>
        <v>0</v>
      </c>
      <c r="Q412" s="147">
        <v>0</v>
      </c>
      <c r="R412" s="147">
        <f>Q412*H412</f>
        <v>0</v>
      </c>
      <c r="S412" s="147">
        <v>0</v>
      </c>
      <c r="T412" s="148">
        <f>S412*H412</f>
        <v>0</v>
      </c>
      <c r="AR412" s="149" t="s">
        <v>120</v>
      </c>
      <c r="AT412" s="149" t="s">
        <v>311</v>
      </c>
      <c r="AU412" s="149" t="s">
        <v>88</v>
      </c>
      <c r="AY412" s="17" t="s">
        <v>309</v>
      </c>
      <c r="BE412" s="150">
        <f>IF(N412="základní",J412,0)</f>
        <v>0</v>
      </c>
      <c r="BF412" s="150">
        <f>IF(N412="snížená",J412,0)</f>
        <v>0</v>
      </c>
      <c r="BG412" s="150">
        <f>IF(N412="zákl. přenesená",J412,0)</f>
        <v>0</v>
      </c>
      <c r="BH412" s="150">
        <f>IF(N412="sníž. přenesená",J412,0)</f>
        <v>0</v>
      </c>
      <c r="BI412" s="150">
        <f>IF(N412="nulová",J412,0)</f>
        <v>0</v>
      </c>
      <c r="BJ412" s="17" t="s">
        <v>88</v>
      </c>
      <c r="BK412" s="150">
        <f>ROUND(I412*H412,2)</f>
        <v>0</v>
      </c>
      <c r="BL412" s="17" t="s">
        <v>120</v>
      </c>
      <c r="BM412" s="149" t="s">
        <v>2935</v>
      </c>
    </row>
    <row r="413" spans="2:65" s="1" customFormat="1" ht="16.5" customHeight="1" x14ac:dyDescent="0.2">
      <c r="B413" s="137"/>
      <c r="C413" s="138" t="s">
        <v>1495</v>
      </c>
      <c r="D413" s="138" t="s">
        <v>311</v>
      </c>
      <c r="E413" s="139" t="s">
        <v>4754</v>
      </c>
      <c r="F413" s="140" t="s">
        <v>4755</v>
      </c>
      <c r="G413" s="141" t="s">
        <v>314</v>
      </c>
      <c r="H413" s="142">
        <v>3</v>
      </c>
      <c r="I413" s="143"/>
      <c r="J413" s="144">
        <f>ROUND(I413*H413,2)</f>
        <v>0</v>
      </c>
      <c r="K413" s="140" t="s">
        <v>4371</v>
      </c>
      <c r="L413" s="33"/>
      <c r="M413" s="145" t="s">
        <v>1</v>
      </c>
      <c r="N413" s="146" t="s">
        <v>46</v>
      </c>
      <c r="P413" s="147">
        <f>O413*H413</f>
        <v>0</v>
      </c>
      <c r="Q413" s="147">
        <v>0</v>
      </c>
      <c r="R413" s="147">
        <f>Q413*H413</f>
        <v>0</v>
      </c>
      <c r="S413" s="147">
        <v>0</v>
      </c>
      <c r="T413" s="148">
        <f>S413*H413</f>
        <v>0</v>
      </c>
      <c r="AR413" s="149" t="s">
        <v>120</v>
      </c>
      <c r="AT413" s="149" t="s">
        <v>311</v>
      </c>
      <c r="AU413" s="149" t="s">
        <v>88</v>
      </c>
      <c r="AY413" s="17" t="s">
        <v>309</v>
      </c>
      <c r="BE413" s="150">
        <f>IF(N413="základní",J413,0)</f>
        <v>0</v>
      </c>
      <c r="BF413" s="150">
        <f>IF(N413="snížená",J413,0)</f>
        <v>0</v>
      </c>
      <c r="BG413" s="150">
        <f>IF(N413="zákl. přenesená",J413,0)</f>
        <v>0</v>
      </c>
      <c r="BH413" s="150">
        <f>IF(N413="sníž. přenesená",J413,0)</f>
        <v>0</v>
      </c>
      <c r="BI413" s="150">
        <f>IF(N413="nulová",J413,0)</f>
        <v>0</v>
      </c>
      <c r="BJ413" s="17" t="s">
        <v>88</v>
      </c>
      <c r="BK413" s="150">
        <f>ROUND(I413*H413,2)</f>
        <v>0</v>
      </c>
      <c r="BL413" s="17" t="s">
        <v>120</v>
      </c>
      <c r="BM413" s="149" t="s">
        <v>2943</v>
      </c>
    </row>
    <row r="414" spans="2:65" s="1" customFormat="1" ht="16.5" customHeight="1" x14ac:dyDescent="0.2">
      <c r="B414" s="137"/>
      <c r="C414" s="138" t="s">
        <v>1500</v>
      </c>
      <c r="D414" s="138" t="s">
        <v>311</v>
      </c>
      <c r="E414" s="139" t="s">
        <v>4756</v>
      </c>
      <c r="F414" s="140" t="s">
        <v>4757</v>
      </c>
      <c r="G414" s="141" t="s">
        <v>314</v>
      </c>
      <c r="H414" s="142">
        <v>66</v>
      </c>
      <c r="I414" s="143"/>
      <c r="J414" s="144">
        <f>ROUND(I414*H414,2)</f>
        <v>0</v>
      </c>
      <c r="K414" s="140" t="s">
        <v>4371</v>
      </c>
      <c r="L414" s="33"/>
      <c r="M414" s="145" t="s">
        <v>1</v>
      </c>
      <c r="N414" s="146" t="s">
        <v>46</v>
      </c>
      <c r="P414" s="147">
        <f>O414*H414</f>
        <v>0</v>
      </c>
      <c r="Q414" s="147">
        <v>0</v>
      </c>
      <c r="R414" s="147">
        <f>Q414*H414</f>
        <v>0</v>
      </c>
      <c r="S414" s="147">
        <v>0</v>
      </c>
      <c r="T414" s="148">
        <f>S414*H414</f>
        <v>0</v>
      </c>
      <c r="AR414" s="149" t="s">
        <v>120</v>
      </c>
      <c r="AT414" s="149" t="s">
        <v>311</v>
      </c>
      <c r="AU414" s="149" t="s">
        <v>88</v>
      </c>
      <c r="AY414" s="17" t="s">
        <v>309</v>
      </c>
      <c r="BE414" s="150">
        <f>IF(N414="základní",J414,0)</f>
        <v>0</v>
      </c>
      <c r="BF414" s="150">
        <f>IF(N414="snížená",J414,0)</f>
        <v>0</v>
      </c>
      <c r="BG414" s="150">
        <f>IF(N414="zákl. přenesená",J414,0)</f>
        <v>0</v>
      </c>
      <c r="BH414" s="150">
        <f>IF(N414="sníž. přenesená",J414,0)</f>
        <v>0</v>
      </c>
      <c r="BI414" s="150">
        <f>IF(N414="nulová",J414,0)</f>
        <v>0</v>
      </c>
      <c r="BJ414" s="17" t="s">
        <v>88</v>
      </c>
      <c r="BK414" s="150">
        <f>ROUND(I414*H414,2)</f>
        <v>0</v>
      </c>
      <c r="BL414" s="17" t="s">
        <v>120</v>
      </c>
      <c r="BM414" s="149" t="s">
        <v>2951</v>
      </c>
    </row>
    <row r="415" spans="2:65" s="1" customFormat="1" ht="19.5" x14ac:dyDescent="0.2">
      <c r="B415" s="33"/>
      <c r="D415" s="155" t="s">
        <v>318</v>
      </c>
      <c r="F415" s="156" t="s">
        <v>4758</v>
      </c>
      <c r="I415" s="153"/>
      <c r="L415" s="33"/>
      <c r="M415" s="154"/>
      <c r="T415" s="57"/>
      <c r="AT415" s="17" t="s">
        <v>318</v>
      </c>
      <c r="AU415" s="17" t="s">
        <v>88</v>
      </c>
    </row>
    <row r="416" spans="2:65" s="1" customFormat="1" ht="16.5" customHeight="1" x14ac:dyDescent="0.2">
      <c r="B416" s="137"/>
      <c r="C416" s="138" t="s">
        <v>1506</v>
      </c>
      <c r="D416" s="138" t="s">
        <v>311</v>
      </c>
      <c r="E416" s="139" t="s">
        <v>4759</v>
      </c>
      <c r="F416" s="140" t="s">
        <v>4757</v>
      </c>
      <c r="G416" s="141" t="s">
        <v>314</v>
      </c>
      <c r="H416" s="142">
        <v>109</v>
      </c>
      <c r="I416" s="143"/>
      <c r="J416" s="144">
        <f>ROUND(I416*H416,2)</f>
        <v>0</v>
      </c>
      <c r="K416" s="140" t="s">
        <v>4371</v>
      </c>
      <c r="L416" s="33"/>
      <c r="M416" s="145" t="s">
        <v>1</v>
      </c>
      <c r="N416" s="146" t="s">
        <v>46</v>
      </c>
      <c r="P416" s="147">
        <f>O416*H416</f>
        <v>0</v>
      </c>
      <c r="Q416" s="147">
        <v>0</v>
      </c>
      <c r="R416" s="147">
        <f>Q416*H416</f>
        <v>0</v>
      </c>
      <c r="S416" s="147">
        <v>0</v>
      </c>
      <c r="T416" s="148">
        <f>S416*H416</f>
        <v>0</v>
      </c>
      <c r="AR416" s="149" t="s">
        <v>120</v>
      </c>
      <c r="AT416" s="149" t="s">
        <v>311</v>
      </c>
      <c r="AU416" s="149" t="s">
        <v>88</v>
      </c>
      <c r="AY416" s="17" t="s">
        <v>309</v>
      </c>
      <c r="BE416" s="150">
        <f>IF(N416="základní",J416,0)</f>
        <v>0</v>
      </c>
      <c r="BF416" s="150">
        <f>IF(N416="snížená",J416,0)</f>
        <v>0</v>
      </c>
      <c r="BG416" s="150">
        <f>IF(N416="zákl. přenesená",J416,0)</f>
        <v>0</v>
      </c>
      <c r="BH416" s="150">
        <f>IF(N416="sníž. přenesená",J416,0)</f>
        <v>0</v>
      </c>
      <c r="BI416" s="150">
        <f>IF(N416="nulová",J416,0)</f>
        <v>0</v>
      </c>
      <c r="BJ416" s="17" t="s">
        <v>88</v>
      </c>
      <c r="BK416" s="150">
        <f>ROUND(I416*H416,2)</f>
        <v>0</v>
      </c>
      <c r="BL416" s="17" t="s">
        <v>120</v>
      </c>
      <c r="BM416" s="149" t="s">
        <v>2959</v>
      </c>
    </row>
    <row r="417" spans="2:65" s="1" customFormat="1" ht="19.5" x14ac:dyDescent="0.2">
      <c r="B417" s="33"/>
      <c r="D417" s="155" t="s">
        <v>318</v>
      </c>
      <c r="F417" s="156" t="s">
        <v>4760</v>
      </c>
      <c r="I417" s="153"/>
      <c r="L417" s="33"/>
      <c r="M417" s="154"/>
      <c r="T417" s="57"/>
      <c r="AT417" s="17" t="s">
        <v>318</v>
      </c>
      <c r="AU417" s="17" t="s">
        <v>88</v>
      </c>
    </row>
    <row r="418" spans="2:65" s="1" customFormat="1" ht="16.5" customHeight="1" x14ac:dyDescent="0.2">
      <c r="B418" s="137"/>
      <c r="C418" s="138" t="s">
        <v>1512</v>
      </c>
      <c r="D418" s="138" t="s">
        <v>311</v>
      </c>
      <c r="E418" s="139" t="s">
        <v>4761</v>
      </c>
      <c r="F418" s="140" t="s">
        <v>4757</v>
      </c>
      <c r="G418" s="141" t="s">
        <v>314</v>
      </c>
      <c r="H418" s="142">
        <v>14</v>
      </c>
      <c r="I418" s="143"/>
      <c r="J418" s="144">
        <f>ROUND(I418*H418,2)</f>
        <v>0</v>
      </c>
      <c r="K418" s="140" t="s">
        <v>4371</v>
      </c>
      <c r="L418" s="33"/>
      <c r="M418" s="145" t="s">
        <v>1</v>
      </c>
      <c r="N418" s="146" t="s">
        <v>46</v>
      </c>
      <c r="P418" s="147">
        <f>O418*H418</f>
        <v>0</v>
      </c>
      <c r="Q418" s="147">
        <v>0</v>
      </c>
      <c r="R418" s="147">
        <f>Q418*H418</f>
        <v>0</v>
      </c>
      <c r="S418" s="147">
        <v>0</v>
      </c>
      <c r="T418" s="148">
        <f>S418*H418</f>
        <v>0</v>
      </c>
      <c r="AR418" s="149" t="s">
        <v>120</v>
      </c>
      <c r="AT418" s="149" t="s">
        <v>311</v>
      </c>
      <c r="AU418" s="149" t="s">
        <v>88</v>
      </c>
      <c r="AY418" s="17" t="s">
        <v>309</v>
      </c>
      <c r="BE418" s="150">
        <f>IF(N418="základní",J418,0)</f>
        <v>0</v>
      </c>
      <c r="BF418" s="150">
        <f>IF(N418="snížená",J418,0)</f>
        <v>0</v>
      </c>
      <c r="BG418" s="150">
        <f>IF(N418="zákl. přenesená",J418,0)</f>
        <v>0</v>
      </c>
      <c r="BH418" s="150">
        <f>IF(N418="sníž. přenesená",J418,0)</f>
        <v>0</v>
      </c>
      <c r="BI418" s="150">
        <f>IF(N418="nulová",J418,0)</f>
        <v>0</v>
      </c>
      <c r="BJ418" s="17" t="s">
        <v>88</v>
      </c>
      <c r="BK418" s="150">
        <f>ROUND(I418*H418,2)</f>
        <v>0</v>
      </c>
      <c r="BL418" s="17" t="s">
        <v>120</v>
      </c>
      <c r="BM418" s="149" t="s">
        <v>2967</v>
      </c>
    </row>
    <row r="419" spans="2:65" s="1" customFormat="1" ht="19.5" x14ac:dyDescent="0.2">
      <c r="B419" s="33"/>
      <c r="D419" s="155" t="s">
        <v>318</v>
      </c>
      <c r="F419" s="156" t="s">
        <v>4762</v>
      </c>
      <c r="I419" s="153"/>
      <c r="L419" s="33"/>
      <c r="M419" s="154"/>
      <c r="T419" s="57"/>
      <c r="AT419" s="17" t="s">
        <v>318</v>
      </c>
      <c r="AU419" s="17" t="s">
        <v>88</v>
      </c>
    </row>
    <row r="420" spans="2:65" s="1" customFormat="1" ht="16.5" customHeight="1" x14ac:dyDescent="0.2">
      <c r="B420" s="137"/>
      <c r="C420" s="138" t="s">
        <v>1520</v>
      </c>
      <c r="D420" s="138" t="s">
        <v>311</v>
      </c>
      <c r="E420" s="139" t="s">
        <v>4763</v>
      </c>
      <c r="F420" s="140" t="s">
        <v>4757</v>
      </c>
      <c r="G420" s="141" t="s">
        <v>314</v>
      </c>
      <c r="H420" s="142">
        <v>4</v>
      </c>
      <c r="I420" s="143"/>
      <c r="J420" s="144">
        <f>ROUND(I420*H420,2)</f>
        <v>0</v>
      </c>
      <c r="K420" s="140" t="s">
        <v>4371</v>
      </c>
      <c r="L420" s="33"/>
      <c r="M420" s="145" t="s">
        <v>1</v>
      </c>
      <c r="N420" s="146" t="s">
        <v>46</v>
      </c>
      <c r="P420" s="147">
        <f>O420*H420</f>
        <v>0</v>
      </c>
      <c r="Q420" s="147">
        <v>0</v>
      </c>
      <c r="R420" s="147">
        <f>Q420*H420</f>
        <v>0</v>
      </c>
      <c r="S420" s="147">
        <v>0</v>
      </c>
      <c r="T420" s="148">
        <f>S420*H420</f>
        <v>0</v>
      </c>
      <c r="AR420" s="149" t="s">
        <v>120</v>
      </c>
      <c r="AT420" s="149" t="s">
        <v>311</v>
      </c>
      <c r="AU420" s="149" t="s">
        <v>88</v>
      </c>
      <c r="AY420" s="17" t="s">
        <v>309</v>
      </c>
      <c r="BE420" s="150">
        <f>IF(N420="základní",J420,0)</f>
        <v>0</v>
      </c>
      <c r="BF420" s="150">
        <f>IF(N420="snížená",J420,0)</f>
        <v>0</v>
      </c>
      <c r="BG420" s="150">
        <f>IF(N420="zákl. přenesená",J420,0)</f>
        <v>0</v>
      </c>
      <c r="BH420" s="150">
        <f>IF(N420="sníž. přenesená",J420,0)</f>
        <v>0</v>
      </c>
      <c r="BI420" s="150">
        <f>IF(N420="nulová",J420,0)</f>
        <v>0</v>
      </c>
      <c r="BJ420" s="17" t="s">
        <v>88</v>
      </c>
      <c r="BK420" s="150">
        <f>ROUND(I420*H420,2)</f>
        <v>0</v>
      </c>
      <c r="BL420" s="17" t="s">
        <v>120</v>
      </c>
      <c r="BM420" s="149" t="s">
        <v>2975</v>
      </c>
    </row>
    <row r="421" spans="2:65" s="1" customFormat="1" ht="19.5" x14ac:dyDescent="0.2">
      <c r="B421" s="33"/>
      <c r="D421" s="155" t="s">
        <v>318</v>
      </c>
      <c r="F421" s="156" t="s">
        <v>4764</v>
      </c>
      <c r="I421" s="153"/>
      <c r="L421" s="33"/>
      <c r="M421" s="154"/>
      <c r="T421" s="57"/>
      <c r="AT421" s="17" t="s">
        <v>318</v>
      </c>
      <c r="AU421" s="17" t="s">
        <v>88</v>
      </c>
    </row>
    <row r="422" spans="2:65" s="1" customFormat="1" ht="16.5" customHeight="1" x14ac:dyDescent="0.2">
      <c r="B422" s="137"/>
      <c r="C422" s="138" t="s">
        <v>1526</v>
      </c>
      <c r="D422" s="138" t="s">
        <v>311</v>
      </c>
      <c r="E422" s="139" t="s">
        <v>4765</v>
      </c>
      <c r="F422" s="140" t="s">
        <v>4757</v>
      </c>
      <c r="G422" s="141" t="s">
        <v>314</v>
      </c>
      <c r="H422" s="142">
        <v>15</v>
      </c>
      <c r="I422" s="143"/>
      <c r="J422" s="144">
        <f>ROUND(I422*H422,2)</f>
        <v>0</v>
      </c>
      <c r="K422" s="140" t="s">
        <v>4371</v>
      </c>
      <c r="L422" s="33"/>
      <c r="M422" s="145" t="s">
        <v>1</v>
      </c>
      <c r="N422" s="146" t="s">
        <v>46</v>
      </c>
      <c r="P422" s="147">
        <f>O422*H422</f>
        <v>0</v>
      </c>
      <c r="Q422" s="147">
        <v>0</v>
      </c>
      <c r="R422" s="147">
        <f>Q422*H422</f>
        <v>0</v>
      </c>
      <c r="S422" s="147">
        <v>0</v>
      </c>
      <c r="T422" s="148">
        <f>S422*H422</f>
        <v>0</v>
      </c>
      <c r="AR422" s="149" t="s">
        <v>120</v>
      </c>
      <c r="AT422" s="149" t="s">
        <v>311</v>
      </c>
      <c r="AU422" s="149" t="s">
        <v>88</v>
      </c>
      <c r="AY422" s="17" t="s">
        <v>309</v>
      </c>
      <c r="BE422" s="150">
        <f>IF(N422="základní",J422,0)</f>
        <v>0</v>
      </c>
      <c r="BF422" s="150">
        <f>IF(N422="snížená",J422,0)</f>
        <v>0</v>
      </c>
      <c r="BG422" s="150">
        <f>IF(N422="zákl. přenesená",J422,0)</f>
        <v>0</v>
      </c>
      <c r="BH422" s="150">
        <f>IF(N422="sníž. přenesená",J422,0)</f>
        <v>0</v>
      </c>
      <c r="BI422" s="150">
        <f>IF(N422="nulová",J422,0)</f>
        <v>0</v>
      </c>
      <c r="BJ422" s="17" t="s">
        <v>88</v>
      </c>
      <c r="BK422" s="150">
        <f>ROUND(I422*H422,2)</f>
        <v>0</v>
      </c>
      <c r="BL422" s="17" t="s">
        <v>120</v>
      </c>
      <c r="BM422" s="149" t="s">
        <v>2983</v>
      </c>
    </row>
    <row r="423" spans="2:65" s="1" customFormat="1" ht="19.5" x14ac:dyDescent="0.2">
      <c r="B423" s="33"/>
      <c r="D423" s="155" t="s">
        <v>318</v>
      </c>
      <c r="F423" s="156" t="s">
        <v>4766</v>
      </c>
      <c r="I423" s="153"/>
      <c r="L423" s="33"/>
      <c r="M423" s="154"/>
      <c r="T423" s="57"/>
      <c r="AT423" s="17" t="s">
        <v>318</v>
      </c>
      <c r="AU423" s="17" t="s">
        <v>88</v>
      </c>
    </row>
    <row r="424" spans="2:65" s="1" customFormat="1" ht="16.5" customHeight="1" x14ac:dyDescent="0.2">
      <c r="B424" s="137"/>
      <c r="C424" s="138" t="s">
        <v>1532</v>
      </c>
      <c r="D424" s="138" t="s">
        <v>311</v>
      </c>
      <c r="E424" s="139" t="s">
        <v>4767</v>
      </c>
      <c r="F424" s="140" t="s">
        <v>4757</v>
      </c>
      <c r="G424" s="141" t="s">
        <v>314</v>
      </c>
      <c r="H424" s="142">
        <v>4</v>
      </c>
      <c r="I424" s="143"/>
      <c r="J424" s="144">
        <f>ROUND(I424*H424,2)</f>
        <v>0</v>
      </c>
      <c r="K424" s="140" t="s">
        <v>4371</v>
      </c>
      <c r="L424" s="33"/>
      <c r="M424" s="145" t="s">
        <v>1</v>
      </c>
      <c r="N424" s="146" t="s">
        <v>46</v>
      </c>
      <c r="P424" s="147">
        <f>O424*H424</f>
        <v>0</v>
      </c>
      <c r="Q424" s="147">
        <v>0</v>
      </c>
      <c r="R424" s="147">
        <f>Q424*H424</f>
        <v>0</v>
      </c>
      <c r="S424" s="147">
        <v>0</v>
      </c>
      <c r="T424" s="148">
        <f>S424*H424</f>
        <v>0</v>
      </c>
      <c r="AR424" s="149" t="s">
        <v>120</v>
      </c>
      <c r="AT424" s="149" t="s">
        <v>311</v>
      </c>
      <c r="AU424" s="149" t="s">
        <v>88</v>
      </c>
      <c r="AY424" s="17" t="s">
        <v>309</v>
      </c>
      <c r="BE424" s="150">
        <f>IF(N424="základní",J424,0)</f>
        <v>0</v>
      </c>
      <c r="BF424" s="150">
        <f>IF(N424="snížená",J424,0)</f>
        <v>0</v>
      </c>
      <c r="BG424" s="150">
        <f>IF(N424="zákl. přenesená",J424,0)</f>
        <v>0</v>
      </c>
      <c r="BH424" s="150">
        <f>IF(N424="sníž. přenesená",J424,0)</f>
        <v>0</v>
      </c>
      <c r="BI424" s="150">
        <f>IF(N424="nulová",J424,0)</f>
        <v>0</v>
      </c>
      <c r="BJ424" s="17" t="s">
        <v>88</v>
      </c>
      <c r="BK424" s="150">
        <f>ROUND(I424*H424,2)</f>
        <v>0</v>
      </c>
      <c r="BL424" s="17" t="s">
        <v>120</v>
      </c>
      <c r="BM424" s="149" t="s">
        <v>2991</v>
      </c>
    </row>
    <row r="425" spans="2:65" s="1" customFormat="1" ht="19.5" x14ac:dyDescent="0.2">
      <c r="B425" s="33"/>
      <c r="D425" s="155" t="s">
        <v>318</v>
      </c>
      <c r="F425" s="156" t="s">
        <v>4768</v>
      </c>
      <c r="I425" s="153"/>
      <c r="L425" s="33"/>
      <c r="M425" s="154"/>
      <c r="T425" s="57"/>
      <c r="AT425" s="17" t="s">
        <v>318</v>
      </c>
      <c r="AU425" s="17" t="s">
        <v>88</v>
      </c>
    </row>
    <row r="426" spans="2:65" s="1" customFormat="1" ht="16.5" customHeight="1" x14ac:dyDescent="0.2">
      <c r="B426" s="137"/>
      <c r="C426" s="138" t="s">
        <v>1537</v>
      </c>
      <c r="D426" s="138" t="s">
        <v>311</v>
      </c>
      <c r="E426" s="139" t="s">
        <v>4769</v>
      </c>
      <c r="F426" s="140" t="s">
        <v>4757</v>
      </c>
      <c r="G426" s="141" t="s">
        <v>314</v>
      </c>
      <c r="H426" s="142">
        <v>3</v>
      </c>
      <c r="I426" s="143"/>
      <c r="J426" s="144">
        <f>ROUND(I426*H426,2)</f>
        <v>0</v>
      </c>
      <c r="K426" s="140" t="s">
        <v>4371</v>
      </c>
      <c r="L426" s="33"/>
      <c r="M426" s="145" t="s">
        <v>1</v>
      </c>
      <c r="N426" s="146" t="s">
        <v>46</v>
      </c>
      <c r="P426" s="147">
        <f>O426*H426</f>
        <v>0</v>
      </c>
      <c r="Q426" s="147">
        <v>0</v>
      </c>
      <c r="R426" s="147">
        <f>Q426*H426</f>
        <v>0</v>
      </c>
      <c r="S426" s="147">
        <v>0</v>
      </c>
      <c r="T426" s="148">
        <f>S426*H426</f>
        <v>0</v>
      </c>
      <c r="AR426" s="149" t="s">
        <v>120</v>
      </c>
      <c r="AT426" s="149" t="s">
        <v>311</v>
      </c>
      <c r="AU426" s="149" t="s">
        <v>88</v>
      </c>
      <c r="AY426" s="17" t="s">
        <v>309</v>
      </c>
      <c r="BE426" s="150">
        <f>IF(N426="základní",J426,0)</f>
        <v>0</v>
      </c>
      <c r="BF426" s="150">
        <f>IF(N426="snížená",J426,0)</f>
        <v>0</v>
      </c>
      <c r="BG426" s="150">
        <f>IF(N426="zákl. přenesená",J426,0)</f>
        <v>0</v>
      </c>
      <c r="BH426" s="150">
        <f>IF(N426="sníž. přenesená",J426,0)</f>
        <v>0</v>
      </c>
      <c r="BI426" s="150">
        <f>IF(N426="nulová",J426,0)</f>
        <v>0</v>
      </c>
      <c r="BJ426" s="17" t="s">
        <v>88</v>
      </c>
      <c r="BK426" s="150">
        <f>ROUND(I426*H426,2)</f>
        <v>0</v>
      </c>
      <c r="BL426" s="17" t="s">
        <v>120</v>
      </c>
      <c r="BM426" s="149" t="s">
        <v>2999</v>
      </c>
    </row>
    <row r="427" spans="2:65" s="1" customFormat="1" ht="29.25" x14ac:dyDescent="0.2">
      <c r="B427" s="33"/>
      <c r="D427" s="155" t="s">
        <v>318</v>
      </c>
      <c r="F427" s="156" t="s">
        <v>4770</v>
      </c>
      <c r="I427" s="153"/>
      <c r="L427" s="33"/>
      <c r="M427" s="154"/>
      <c r="T427" s="57"/>
      <c r="AT427" s="17" t="s">
        <v>318</v>
      </c>
      <c r="AU427" s="17" t="s">
        <v>88</v>
      </c>
    </row>
    <row r="428" spans="2:65" s="1" customFormat="1" ht="16.5" customHeight="1" x14ac:dyDescent="0.2">
      <c r="B428" s="137"/>
      <c r="C428" s="138" t="s">
        <v>1544</v>
      </c>
      <c r="D428" s="138" t="s">
        <v>311</v>
      </c>
      <c r="E428" s="139" t="s">
        <v>4771</v>
      </c>
      <c r="F428" s="140" t="s">
        <v>4757</v>
      </c>
      <c r="G428" s="141" t="s">
        <v>314</v>
      </c>
      <c r="H428" s="142">
        <v>5</v>
      </c>
      <c r="I428" s="143"/>
      <c r="J428" s="144">
        <f>ROUND(I428*H428,2)</f>
        <v>0</v>
      </c>
      <c r="K428" s="140" t="s">
        <v>4371</v>
      </c>
      <c r="L428" s="33"/>
      <c r="M428" s="145" t="s">
        <v>1</v>
      </c>
      <c r="N428" s="146" t="s">
        <v>46</v>
      </c>
      <c r="P428" s="147">
        <f>O428*H428</f>
        <v>0</v>
      </c>
      <c r="Q428" s="147">
        <v>0</v>
      </c>
      <c r="R428" s="147">
        <f>Q428*H428</f>
        <v>0</v>
      </c>
      <c r="S428" s="147">
        <v>0</v>
      </c>
      <c r="T428" s="148">
        <f>S428*H428</f>
        <v>0</v>
      </c>
      <c r="AR428" s="149" t="s">
        <v>120</v>
      </c>
      <c r="AT428" s="149" t="s">
        <v>311</v>
      </c>
      <c r="AU428" s="149" t="s">
        <v>88</v>
      </c>
      <c r="AY428" s="17" t="s">
        <v>309</v>
      </c>
      <c r="BE428" s="150">
        <f>IF(N428="základní",J428,0)</f>
        <v>0</v>
      </c>
      <c r="BF428" s="150">
        <f>IF(N428="snížená",J428,0)</f>
        <v>0</v>
      </c>
      <c r="BG428" s="150">
        <f>IF(N428="zákl. přenesená",J428,0)</f>
        <v>0</v>
      </c>
      <c r="BH428" s="150">
        <f>IF(N428="sníž. přenesená",J428,0)</f>
        <v>0</v>
      </c>
      <c r="BI428" s="150">
        <f>IF(N428="nulová",J428,0)</f>
        <v>0</v>
      </c>
      <c r="BJ428" s="17" t="s">
        <v>88</v>
      </c>
      <c r="BK428" s="150">
        <f>ROUND(I428*H428,2)</f>
        <v>0</v>
      </c>
      <c r="BL428" s="17" t="s">
        <v>120</v>
      </c>
      <c r="BM428" s="149" t="s">
        <v>3007</v>
      </c>
    </row>
    <row r="429" spans="2:65" s="1" customFormat="1" ht="29.25" x14ac:dyDescent="0.2">
      <c r="B429" s="33"/>
      <c r="D429" s="155" t="s">
        <v>318</v>
      </c>
      <c r="F429" s="156" t="s">
        <v>4772</v>
      </c>
      <c r="I429" s="153"/>
      <c r="L429" s="33"/>
      <c r="M429" s="154"/>
      <c r="T429" s="57"/>
      <c r="AT429" s="17" t="s">
        <v>318</v>
      </c>
      <c r="AU429" s="17" t="s">
        <v>88</v>
      </c>
    </row>
    <row r="430" spans="2:65" s="1" customFormat="1" ht="16.5" customHeight="1" x14ac:dyDescent="0.2">
      <c r="B430" s="137"/>
      <c r="C430" s="138" t="s">
        <v>1551</v>
      </c>
      <c r="D430" s="138" t="s">
        <v>311</v>
      </c>
      <c r="E430" s="139" t="s">
        <v>4773</v>
      </c>
      <c r="F430" s="140" t="s">
        <v>4757</v>
      </c>
      <c r="G430" s="141" t="s">
        <v>314</v>
      </c>
      <c r="H430" s="142">
        <v>1</v>
      </c>
      <c r="I430" s="143"/>
      <c r="J430" s="144">
        <f>ROUND(I430*H430,2)</f>
        <v>0</v>
      </c>
      <c r="K430" s="140" t="s">
        <v>4371</v>
      </c>
      <c r="L430" s="33"/>
      <c r="M430" s="145" t="s">
        <v>1</v>
      </c>
      <c r="N430" s="146" t="s">
        <v>46</v>
      </c>
      <c r="P430" s="147">
        <f>O430*H430</f>
        <v>0</v>
      </c>
      <c r="Q430" s="147">
        <v>0</v>
      </c>
      <c r="R430" s="147">
        <f>Q430*H430</f>
        <v>0</v>
      </c>
      <c r="S430" s="147">
        <v>0</v>
      </c>
      <c r="T430" s="148">
        <f>S430*H430</f>
        <v>0</v>
      </c>
      <c r="AR430" s="149" t="s">
        <v>120</v>
      </c>
      <c r="AT430" s="149" t="s">
        <v>311</v>
      </c>
      <c r="AU430" s="149" t="s">
        <v>88</v>
      </c>
      <c r="AY430" s="17" t="s">
        <v>309</v>
      </c>
      <c r="BE430" s="150">
        <f>IF(N430="základní",J430,0)</f>
        <v>0</v>
      </c>
      <c r="BF430" s="150">
        <f>IF(N430="snížená",J430,0)</f>
        <v>0</v>
      </c>
      <c r="BG430" s="150">
        <f>IF(N430="zákl. přenesená",J430,0)</f>
        <v>0</v>
      </c>
      <c r="BH430" s="150">
        <f>IF(N430="sníž. přenesená",J430,0)</f>
        <v>0</v>
      </c>
      <c r="BI430" s="150">
        <f>IF(N430="nulová",J430,0)</f>
        <v>0</v>
      </c>
      <c r="BJ430" s="17" t="s">
        <v>88</v>
      </c>
      <c r="BK430" s="150">
        <f>ROUND(I430*H430,2)</f>
        <v>0</v>
      </c>
      <c r="BL430" s="17" t="s">
        <v>120</v>
      </c>
      <c r="BM430" s="149" t="s">
        <v>3015</v>
      </c>
    </row>
    <row r="431" spans="2:65" s="1" customFormat="1" ht="29.25" x14ac:dyDescent="0.2">
      <c r="B431" s="33"/>
      <c r="D431" s="155" t="s">
        <v>318</v>
      </c>
      <c r="F431" s="156" t="s">
        <v>4774</v>
      </c>
      <c r="I431" s="153"/>
      <c r="L431" s="33"/>
      <c r="M431" s="154"/>
      <c r="T431" s="57"/>
      <c r="AT431" s="17" t="s">
        <v>318</v>
      </c>
      <c r="AU431" s="17" t="s">
        <v>88</v>
      </c>
    </row>
    <row r="432" spans="2:65" s="1" customFormat="1" ht="16.5" customHeight="1" x14ac:dyDescent="0.2">
      <c r="B432" s="137"/>
      <c r="C432" s="138" t="s">
        <v>1557</v>
      </c>
      <c r="D432" s="138" t="s">
        <v>311</v>
      </c>
      <c r="E432" s="139" t="s">
        <v>4775</v>
      </c>
      <c r="F432" s="140" t="s">
        <v>4776</v>
      </c>
      <c r="G432" s="141" t="s">
        <v>314</v>
      </c>
      <c r="H432" s="142">
        <v>2</v>
      </c>
      <c r="I432" s="143"/>
      <c r="J432" s="144">
        <f t="shared" ref="J432:J455" si="30">ROUND(I432*H432,2)</f>
        <v>0</v>
      </c>
      <c r="K432" s="140" t="s">
        <v>4371</v>
      </c>
      <c r="L432" s="33"/>
      <c r="M432" s="145" t="s">
        <v>1</v>
      </c>
      <c r="N432" s="146" t="s">
        <v>46</v>
      </c>
      <c r="P432" s="147">
        <f t="shared" ref="P432:P455" si="31">O432*H432</f>
        <v>0</v>
      </c>
      <c r="Q432" s="147">
        <v>0</v>
      </c>
      <c r="R432" s="147">
        <f t="shared" ref="R432:R455" si="32">Q432*H432</f>
        <v>0</v>
      </c>
      <c r="S432" s="147">
        <v>0</v>
      </c>
      <c r="T432" s="148">
        <f t="shared" ref="T432:T455" si="33">S432*H432</f>
        <v>0</v>
      </c>
      <c r="AR432" s="149" t="s">
        <v>120</v>
      </c>
      <c r="AT432" s="149" t="s">
        <v>311</v>
      </c>
      <c r="AU432" s="149" t="s">
        <v>88</v>
      </c>
      <c r="AY432" s="17" t="s">
        <v>309</v>
      </c>
      <c r="BE432" s="150">
        <f t="shared" ref="BE432:BE455" si="34">IF(N432="základní",J432,0)</f>
        <v>0</v>
      </c>
      <c r="BF432" s="150">
        <f t="shared" ref="BF432:BF455" si="35">IF(N432="snížená",J432,0)</f>
        <v>0</v>
      </c>
      <c r="BG432" s="150">
        <f t="shared" ref="BG432:BG455" si="36">IF(N432="zákl. přenesená",J432,0)</f>
        <v>0</v>
      </c>
      <c r="BH432" s="150">
        <f t="shared" ref="BH432:BH455" si="37">IF(N432="sníž. přenesená",J432,0)</f>
        <v>0</v>
      </c>
      <c r="BI432" s="150">
        <f t="shared" ref="BI432:BI455" si="38">IF(N432="nulová",J432,0)</f>
        <v>0</v>
      </c>
      <c r="BJ432" s="17" t="s">
        <v>88</v>
      </c>
      <c r="BK432" s="150">
        <f t="shared" ref="BK432:BK455" si="39">ROUND(I432*H432,2)</f>
        <v>0</v>
      </c>
      <c r="BL432" s="17" t="s">
        <v>120</v>
      </c>
      <c r="BM432" s="149" t="s">
        <v>3023</v>
      </c>
    </row>
    <row r="433" spans="2:65" s="1" customFormat="1" ht="16.5" customHeight="1" x14ac:dyDescent="0.2">
      <c r="B433" s="137"/>
      <c r="C433" s="138" t="s">
        <v>1562</v>
      </c>
      <c r="D433" s="138" t="s">
        <v>311</v>
      </c>
      <c r="E433" s="139" t="s">
        <v>4777</v>
      </c>
      <c r="F433" s="140" t="s">
        <v>4778</v>
      </c>
      <c r="G433" s="141" t="s">
        <v>314</v>
      </c>
      <c r="H433" s="142">
        <v>1</v>
      </c>
      <c r="I433" s="143"/>
      <c r="J433" s="144">
        <f t="shared" si="30"/>
        <v>0</v>
      </c>
      <c r="K433" s="140" t="s">
        <v>4371</v>
      </c>
      <c r="L433" s="33"/>
      <c r="M433" s="145" t="s">
        <v>1</v>
      </c>
      <c r="N433" s="146" t="s">
        <v>46</v>
      </c>
      <c r="P433" s="147">
        <f t="shared" si="31"/>
        <v>0</v>
      </c>
      <c r="Q433" s="147">
        <v>0</v>
      </c>
      <c r="R433" s="147">
        <f t="shared" si="32"/>
        <v>0</v>
      </c>
      <c r="S433" s="147">
        <v>0</v>
      </c>
      <c r="T433" s="148">
        <f t="shared" si="33"/>
        <v>0</v>
      </c>
      <c r="AR433" s="149" t="s">
        <v>120</v>
      </c>
      <c r="AT433" s="149" t="s">
        <v>311</v>
      </c>
      <c r="AU433" s="149" t="s">
        <v>88</v>
      </c>
      <c r="AY433" s="17" t="s">
        <v>309</v>
      </c>
      <c r="BE433" s="150">
        <f t="shared" si="34"/>
        <v>0</v>
      </c>
      <c r="BF433" s="150">
        <f t="shared" si="35"/>
        <v>0</v>
      </c>
      <c r="BG433" s="150">
        <f t="shared" si="36"/>
        <v>0</v>
      </c>
      <c r="BH433" s="150">
        <f t="shared" si="37"/>
        <v>0</v>
      </c>
      <c r="BI433" s="150">
        <f t="shared" si="38"/>
        <v>0</v>
      </c>
      <c r="BJ433" s="17" t="s">
        <v>88</v>
      </c>
      <c r="BK433" s="150">
        <f t="shared" si="39"/>
        <v>0</v>
      </c>
      <c r="BL433" s="17" t="s">
        <v>120</v>
      </c>
      <c r="BM433" s="149" t="s">
        <v>3031</v>
      </c>
    </row>
    <row r="434" spans="2:65" s="1" customFormat="1" ht="16.5" customHeight="1" x14ac:dyDescent="0.2">
      <c r="B434" s="137"/>
      <c r="C434" s="138" t="s">
        <v>1569</v>
      </c>
      <c r="D434" s="138" t="s">
        <v>311</v>
      </c>
      <c r="E434" s="139" t="s">
        <v>4779</v>
      </c>
      <c r="F434" s="140" t="s">
        <v>4780</v>
      </c>
      <c r="G434" s="141" t="s">
        <v>314</v>
      </c>
      <c r="H434" s="142">
        <v>1</v>
      </c>
      <c r="I434" s="143"/>
      <c r="J434" s="144">
        <f t="shared" si="30"/>
        <v>0</v>
      </c>
      <c r="K434" s="140" t="s">
        <v>4371</v>
      </c>
      <c r="L434" s="33"/>
      <c r="M434" s="145" t="s">
        <v>1</v>
      </c>
      <c r="N434" s="146" t="s">
        <v>46</v>
      </c>
      <c r="P434" s="147">
        <f t="shared" si="31"/>
        <v>0</v>
      </c>
      <c r="Q434" s="147">
        <v>0</v>
      </c>
      <c r="R434" s="147">
        <f t="shared" si="32"/>
        <v>0</v>
      </c>
      <c r="S434" s="147">
        <v>0</v>
      </c>
      <c r="T434" s="148">
        <f t="shared" si="33"/>
        <v>0</v>
      </c>
      <c r="AR434" s="149" t="s">
        <v>120</v>
      </c>
      <c r="AT434" s="149" t="s">
        <v>311</v>
      </c>
      <c r="AU434" s="149" t="s">
        <v>88</v>
      </c>
      <c r="AY434" s="17" t="s">
        <v>309</v>
      </c>
      <c r="BE434" s="150">
        <f t="shared" si="34"/>
        <v>0</v>
      </c>
      <c r="BF434" s="150">
        <f t="shared" si="35"/>
        <v>0</v>
      </c>
      <c r="BG434" s="150">
        <f t="shared" si="36"/>
        <v>0</v>
      </c>
      <c r="BH434" s="150">
        <f t="shared" si="37"/>
        <v>0</v>
      </c>
      <c r="BI434" s="150">
        <f t="shared" si="38"/>
        <v>0</v>
      </c>
      <c r="BJ434" s="17" t="s">
        <v>88</v>
      </c>
      <c r="BK434" s="150">
        <f t="shared" si="39"/>
        <v>0</v>
      </c>
      <c r="BL434" s="17" t="s">
        <v>120</v>
      </c>
      <c r="BM434" s="149" t="s">
        <v>3039</v>
      </c>
    </row>
    <row r="435" spans="2:65" s="1" customFormat="1" ht="16.5" customHeight="1" x14ac:dyDescent="0.2">
      <c r="B435" s="137"/>
      <c r="C435" s="138" t="s">
        <v>1574</v>
      </c>
      <c r="D435" s="138" t="s">
        <v>311</v>
      </c>
      <c r="E435" s="139" t="s">
        <v>4781</v>
      </c>
      <c r="F435" s="140" t="s">
        <v>4782</v>
      </c>
      <c r="G435" s="141" t="s">
        <v>314</v>
      </c>
      <c r="H435" s="142">
        <v>6</v>
      </c>
      <c r="I435" s="143"/>
      <c r="J435" s="144">
        <f t="shared" si="30"/>
        <v>0</v>
      </c>
      <c r="K435" s="140" t="s">
        <v>4371</v>
      </c>
      <c r="L435" s="33"/>
      <c r="M435" s="145" t="s">
        <v>1</v>
      </c>
      <c r="N435" s="146" t="s">
        <v>46</v>
      </c>
      <c r="P435" s="147">
        <f t="shared" si="31"/>
        <v>0</v>
      </c>
      <c r="Q435" s="147">
        <v>0</v>
      </c>
      <c r="R435" s="147">
        <f t="shared" si="32"/>
        <v>0</v>
      </c>
      <c r="S435" s="147">
        <v>0</v>
      </c>
      <c r="T435" s="148">
        <f t="shared" si="33"/>
        <v>0</v>
      </c>
      <c r="AR435" s="149" t="s">
        <v>120</v>
      </c>
      <c r="AT435" s="149" t="s">
        <v>311</v>
      </c>
      <c r="AU435" s="149" t="s">
        <v>88</v>
      </c>
      <c r="AY435" s="17" t="s">
        <v>309</v>
      </c>
      <c r="BE435" s="150">
        <f t="shared" si="34"/>
        <v>0</v>
      </c>
      <c r="BF435" s="150">
        <f t="shared" si="35"/>
        <v>0</v>
      </c>
      <c r="BG435" s="150">
        <f t="shared" si="36"/>
        <v>0</v>
      </c>
      <c r="BH435" s="150">
        <f t="shared" si="37"/>
        <v>0</v>
      </c>
      <c r="BI435" s="150">
        <f t="shared" si="38"/>
        <v>0</v>
      </c>
      <c r="BJ435" s="17" t="s">
        <v>88</v>
      </c>
      <c r="BK435" s="150">
        <f t="shared" si="39"/>
        <v>0</v>
      </c>
      <c r="BL435" s="17" t="s">
        <v>120</v>
      </c>
      <c r="BM435" s="149" t="s">
        <v>3047</v>
      </c>
    </row>
    <row r="436" spans="2:65" s="1" customFormat="1" ht="16.5" customHeight="1" x14ac:dyDescent="0.2">
      <c r="B436" s="137"/>
      <c r="C436" s="138" t="s">
        <v>1580</v>
      </c>
      <c r="D436" s="138" t="s">
        <v>311</v>
      </c>
      <c r="E436" s="139" t="s">
        <v>4783</v>
      </c>
      <c r="F436" s="140" t="s">
        <v>4784</v>
      </c>
      <c r="G436" s="141" t="s">
        <v>314</v>
      </c>
      <c r="H436" s="142">
        <v>1</v>
      </c>
      <c r="I436" s="143"/>
      <c r="J436" s="144">
        <f t="shared" si="30"/>
        <v>0</v>
      </c>
      <c r="K436" s="140" t="s">
        <v>4371</v>
      </c>
      <c r="L436" s="33"/>
      <c r="M436" s="145" t="s">
        <v>1</v>
      </c>
      <c r="N436" s="146" t="s">
        <v>46</v>
      </c>
      <c r="P436" s="147">
        <f t="shared" si="31"/>
        <v>0</v>
      </c>
      <c r="Q436" s="147">
        <v>0</v>
      </c>
      <c r="R436" s="147">
        <f t="shared" si="32"/>
        <v>0</v>
      </c>
      <c r="S436" s="147">
        <v>0</v>
      </c>
      <c r="T436" s="148">
        <f t="shared" si="33"/>
        <v>0</v>
      </c>
      <c r="AR436" s="149" t="s">
        <v>120</v>
      </c>
      <c r="AT436" s="149" t="s">
        <v>311</v>
      </c>
      <c r="AU436" s="149" t="s">
        <v>88</v>
      </c>
      <c r="AY436" s="17" t="s">
        <v>309</v>
      </c>
      <c r="BE436" s="150">
        <f t="shared" si="34"/>
        <v>0</v>
      </c>
      <c r="BF436" s="150">
        <f t="shared" si="35"/>
        <v>0</v>
      </c>
      <c r="BG436" s="150">
        <f t="shared" si="36"/>
        <v>0</v>
      </c>
      <c r="BH436" s="150">
        <f t="shared" si="37"/>
        <v>0</v>
      </c>
      <c r="BI436" s="150">
        <f t="shared" si="38"/>
        <v>0</v>
      </c>
      <c r="BJ436" s="17" t="s">
        <v>88</v>
      </c>
      <c r="BK436" s="150">
        <f t="shared" si="39"/>
        <v>0</v>
      </c>
      <c r="BL436" s="17" t="s">
        <v>120</v>
      </c>
      <c r="BM436" s="149" t="s">
        <v>3055</v>
      </c>
    </row>
    <row r="437" spans="2:65" s="1" customFormat="1" ht="16.5" customHeight="1" x14ac:dyDescent="0.2">
      <c r="B437" s="137"/>
      <c r="C437" s="138" t="s">
        <v>1583</v>
      </c>
      <c r="D437" s="138" t="s">
        <v>311</v>
      </c>
      <c r="E437" s="139" t="s">
        <v>4785</v>
      </c>
      <c r="F437" s="140" t="s">
        <v>4786</v>
      </c>
      <c r="G437" s="141" t="s">
        <v>314</v>
      </c>
      <c r="H437" s="142">
        <v>1</v>
      </c>
      <c r="I437" s="143"/>
      <c r="J437" s="144">
        <f t="shared" si="30"/>
        <v>0</v>
      </c>
      <c r="K437" s="140" t="s">
        <v>4371</v>
      </c>
      <c r="L437" s="33"/>
      <c r="M437" s="145" t="s">
        <v>1</v>
      </c>
      <c r="N437" s="146" t="s">
        <v>46</v>
      </c>
      <c r="P437" s="147">
        <f t="shared" si="31"/>
        <v>0</v>
      </c>
      <c r="Q437" s="147">
        <v>0</v>
      </c>
      <c r="R437" s="147">
        <f t="shared" si="32"/>
        <v>0</v>
      </c>
      <c r="S437" s="147">
        <v>0</v>
      </c>
      <c r="T437" s="148">
        <f t="shared" si="33"/>
        <v>0</v>
      </c>
      <c r="AR437" s="149" t="s">
        <v>120</v>
      </c>
      <c r="AT437" s="149" t="s">
        <v>311</v>
      </c>
      <c r="AU437" s="149" t="s">
        <v>88</v>
      </c>
      <c r="AY437" s="17" t="s">
        <v>309</v>
      </c>
      <c r="BE437" s="150">
        <f t="shared" si="34"/>
        <v>0</v>
      </c>
      <c r="BF437" s="150">
        <f t="shared" si="35"/>
        <v>0</v>
      </c>
      <c r="BG437" s="150">
        <f t="shared" si="36"/>
        <v>0</v>
      </c>
      <c r="BH437" s="150">
        <f t="shared" si="37"/>
        <v>0</v>
      </c>
      <c r="BI437" s="150">
        <f t="shared" si="38"/>
        <v>0</v>
      </c>
      <c r="BJ437" s="17" t="s">
        <v>88</v>
      </c>
      <c r="BK437" s="150">
        <f t="shared" si="39"/>
        <v>0</v>
      </c>
      <c r="BL437" s="17" t="s">
        <v>120</v>
      </c>
      <c r="BM437" s="149" t="s">
        <v>3063</v>
      </c>
    </row>
    <row r="438" spans="2:65" s="1" customFormat="1" ht="16.5" customHeight="1" x14ac:dyDescent="0.2">
      <c r="B438" s="137"/>
      <c r="C438" s="138" t="s">
        <v>1587</v>
      </c>
      <c r="D438" s="138" t="s">
        <v>311</v>
      </c>
      <c r="E438" s="139" t="s">
        <v>4787</v>
      </c>
      <c r="F438" s="140" t="s">
        <v>4788</v>
      </c>
      <c r="G438" s="141" t="s">
        <v>314</v>
      </c>
      <c r="H438" s="142">
        <v>9</v>
      </c>
      <c r="I438" s="143"/>
      <c r="J438" s="144">
        <f t="shared" si="30"/>
        <v>0</v>
      </c>
      <c r="K438" s="140" t="s">
        <v>4371</v>
      </c>
      <c r="L438" s="33"/>
      <c r="M438" s="145" t="s">
        <v>1</v>
      </c>
      <c r="N438" s="146" t="s">
        <v>46</v>
      </c>
      <c r="P438" s="147">
        <f t="shared" si="31"/>
        <v>0</v>
      </c>
      <c r="Q438" s="147">
        <v>0</v>
      </c>
      <c r="R438" s="147">
        <f t="shared" si="32"/>
        <v>0</v>
      </c>
      <c r="S438" s="147">
        <v>0</v>
      </c>
      <c r="T438" s="148">
        <f t="shared" si="33"/>
        <v>0</v>
      </c>
      <c r="AR438" s="149" t="s">
        <v>120</v>
      </c>
      <c r="AT438" s="149" t="s">
        <v>311</v>
      </c>
      <c r="AU438" s="149" t="s">
        <v>88</v>
      </c>
      <c r="AY438" s="17" t="s">
        <v>309</v>
      </c>
      <c r="BE438" s="150">
        <f t="shared" si="34"/>
        <v>0</v>
      </c>
      <c r="BF438" s="150">
        <f t="shared" si="35"/>
        <v>0</v>
      </c>
      <c r="BG438" s="150">
        <f t="shared" si="36"/>
        <v>0</v>
      </c>
      <c r="BH438" s="150">
        <f t="shared" si="37"/>
        <v>0</v>
      </c>
      <c r="BI438" s="150">
        <f t="shared" si="38"/>
        <v>0</v>
      </c>
      <c r="BJ438" s="17" t="s">
        <v>88</v>
      </c>
      <c r="BK438" s="150">
        <f t="shared" si="39"/>
        <v>0</v>
      </c>
      <c r="BL438" s="17" t="s">
        <v>120</v>
      </c>
      <c r="BM438" s="149" t="s">
        <v>3071</v>
      </c>
    </row>
    <row r="439" spans="2:65" s="1" customFormat="1" ht="16.5" customHeight="1" x14ac:dyDescent="0.2">
      <c r="B439" s="137"/>
      <c r="C439" s="138" t="s">
        <v>1589</v>
      </c>
      <c r="D439" s="138" t="s">
        <v>311</v>
      </c>
      <c r="E439" s="139" t="s">
        <v>4789</v>
      </c>
      <c r="F439" s="140" t="s">
        <v>4790</v>
      </c>
      <c r="G439" s="141" t="s">
        <v>314</v>
      </c>
      <c r="H439" s="142">
        <v>9</v>
      </c>
      <c r="I439" s="143"/>
      <c r="J439" s="144">
        <f t="shared" si="30"/>
        <v>0</v>
      </c>
      <c r="K439" s="140" t="s">
        <v>4371</v>
      </c>
      <c r="L439" s="33"/>
      <c r="M439" s="145" t="s">
        <v>1</v>
      </c>
      <c r="N439" s="146" t="s">
        <v>46</v>
      </c>
      <c r="P439" s="147">
        <f t="shared" si="31"/>
        <v>0</v>
      </c>
      <c r="Q439" s="147">
        <v>0</v>
      </c>
      <c r="R439" s="147">
        <f t="shared" si="32"/>
        <v>0</v>
      </c>
      <c r="S439" s="147">
        <v>0</v>
      </c>
      <c r="T439" s="148">
        <f t="shared" si="33"/>
        <v>0</v>
      </c>
      <c r="AR439" s="149" t="s">
        <v>120</v>
      </c>
      <c r="AT439" s="149" t="s">
        <v>311</v>
      </c>
      <c r="AU439" s="149" t="s">
        <v>88</v>
      </c>
      <c r="AY439" s="17" t="s">
        <v>309</v>
      </c>
      <c r="BE439" s="150">
        <f t="shared" si="34"/>
        <v>0</v>
      </c>
      <c r="BF439" s="150">
        <f t="shared" si="35"/>
        <v>0</v>
      </c>
      <c r="BG439" s="150">
        <f t="shared" si="36"/>
        <v>0</v>
      </c>
      <c r="BH439" s="150">
        <f t="shared" si="37"/>
        <v>0</v>
      </c>
      <c r="BI439" s="150">
        <f t="shared" si="38"/>
        <v>0</v>
      </c>
      <c r="BJ439" s="17" t="s">
        <v>88</v>
      </c>
      <c r="BK439" s="150">
        <f t="shared" si="39"/>
        <v>0</v>
      </c>
      <c r="BL439" s="17" t="s">
        <v>120</v>
      </c>
      <c r="BM439" s="149" t="s">
        <v>3079</v>
      </c>
    </row>
    <row r="440" spans="2:65" s="1" customFormat="1" ht="16.5" customHeight="1" x14ac:dyDescent="0.2">
      <c r="B440" s="137"/>
      <c r="C440" s="138" t="s">
        <v>1597</v>
      </c>
      <c r="D440" s="138" t="s">
        <v>311</v>
      </c>
      <c r="E440" s="139" t="s">
        <v>4791</v>
      </c>
      <c r="F440" s="140" t="s">
        <v>4792</v>
      </c>
      <c r="G440" s="141" t="s">
        <v>314</v>
      </c>
      <c r="H440" s="142">
        <v>9</v>
      </c>
      <c r="I440" s="143"/>
      <c r="J440" s="144">
        <f t="shared" si="30"/>
        <v>0</v>
      </c>
      <c r="K440" s="140" t="s">
        <v>4371</v>
      </c>
      <c r="L440" s="33"/>
      <c r="M440" s="145" t="s">
        <v>1</v>
      </c>
      <c r="N440" s="146" t="s">
        <v>46</v>
      </c>
      <c r="P440" s="147">
        <f t="shared" si="31"/>
        <v>0</v>
      </c>
      <c r="Q440" s="147">
        <v>0</v>
      </c>
      <c r="R440" s="147">
        <f t="shared" si="32"/>
        <v>0</v>
      </c>
      <c r="S440" s="147">
        <v>0</v>
      </c>
      <c r="T440" s="148">
        <f t="shared" si="33"/>
        <v>0</v>
      </c>
      <c r="AR440" s="149" t="s">
        <v>120</v>
      </c>
      <c r="AT440" s="149" t="s">
        <v>311</v>
      </c>
      <c r="AU440" s="149" t="s">
        <v>88</v>
      </c>
      <c r="AY440" s="17" t="s">
        <v>309</v>
      </c>
      <c r="BE440" s="150">
        <f t="shared" si="34"/>
        <v>0</v>
      </c>
      <c r="BF440" s="150">
        <f t="shared" si="35"/>
        <v>0</v>
      </c>
      <c r="BG440" s="150">
        <f t="shared" si="36"/>
        <v>0</v>
      </c>
      <c r="BH440" s="150">
        <f t="shared" si="37"/>
        <v>0</v>
      </c>
      <c r="BI440" s="150">
        <f t="shared" si="38"/>
        <v>0</v>
      </c>
      <c r="BJ440" s="17" t="s">
        <v>88</v>
      </c>
      <c r="BK440" s="150">
        <f t="shared" si="39"/>
        <v>0</v>
      </c>
      <c r="BL440" s="17" t="s">
        <v>120</v>
      </c>
      <c r="BM440" s="149" t="s">
        <v>3088</v>
      </c>
    </row>
    <row r="441" spans="2:65" s="1" customFormat="1" ht="16.5" customHeight="1" x14ac:dyDescent="0.2">
      <c r="B441" s="137"/>
      <c r="C441" s="138" t="s">
        <v>1603</v>
      </c>
      <c r="D441" s="138" t="s">
        <v>311</v>
      </c>
      <c r="E441" s="139" t="s">
        <v>4793</v>
      </c>
      <c r="F441" s="140" t="s">
        <v>4794</v>
      </c>
      <c r="G441" s="141" t="s">
        <v>314</v>
      </c>
      <c r="H441" s="142">
        <v>9</v>
      </c>
      <c r="I441" s="143"/>
      <c r="J441" s="144">
        <f t="shared" si="30"/>
        <v>0</v>
      </c>
      <c r="K441" s="140" t="s">
        <v>4371</v>
      </c>
      <c r="L441" s="33"/>
      <c r="M441" s="145" t="s">
        <v>1</v>
      </c>
      <c r="N441" s="146" t="s">
        <v>46</v>
      </c>
      <c r="P441" s="147">
        <f t="shared" si="31"/>
        <v>0</v>
      </c>
      <c r="Q441" s="147">
        <v>0</v>
      </c>
      <c r="R441" s="147">
        <f t="shared" si="32"/>
        <v>0</v>
      </c>
      <c r="S441" s="147">
        <v>0</v>
      </c>
      <c r="T441" s="148">
        <f t="shared" si="33"/>
        <v>0</v>
      </c>
      <c r="AR441" s="149" t="s">
        <v>120</v>
      </c>
      <c r="AT441" s="149" t="s">
        <v>311</v>
      </c>
      <c r="AU441" s="149" t="s">
        <v>88</v>
      </c>
      <c r="AY441" s="17" t="s">
        <v>309</v>
      </c>
      <c r="BE441" s="150">
        <f t="shared" si="34"/>
        <v>0</v>
      </c>
      <c r="BF441" s="150">
        <f t="shared" si="35"/>
        <v>0</v>
      </c>
      <c r="BG441" s="150">
        <f t="shared" si="36"/>
        <v>0</v>
      </c>
      <c r="BH441" s="150">
        <f t="shared" si="37"/>
        <v>0</v>
      </c>
      <c r="BI441" s="150">
        <f t="shared" si="38"/>
        <v>0</v>
      </c>
      <c r="BJ441" s="17" t="s">
        <v>88</v>
      </c>
      <c r="BK441" s="150">
        <f t="shared" si="39"/>
        <v>0</v>
      </c>
      <c r="BL441" s="17" t="s">
        <v>120</v>
      </c>
      <c r="BM441" s="149" t="s">
        <v>3096</v>
      </c>
    </row>
    <row r="442" spans="2:65" s="1" customFormat="1" ht="16.5" customHeight="1" x14ac:dyDescent="0.2">
      <c r="B442" s="137"/>
      <c r="C442" s="138" t="s">
        <v>2281</v>
      </c>
      <c r="D442" s="138" t="s">
        <v>311</v>
      </c>
      <c r="E442" s="139" t="s">
        <v>4795</v>
      </c>
      <c r="F442" s="140" t="s">
        <v>4796</v>
      </c>
      <c r="G442" s="141" t="s">
        <v>314</v>
      </c>
      <c r="H442" s="142">
        <v>1</v>
      </c>
      <c r="I442" s="143"/>
      <c r="J442" s="144">
        <f t="shared" si="30"/>
        <v>0</v>
      </c>
      <c r="K442" s="140" t="s">
        <v>4371</v>
      </c>
      <c r="L442" s="33"/>
      <c r="M442" s="145" t="s">
        <v>1</v>
      </c>
      <c r="N442" s="146" t="s">
        <v>46</v>
      </c>
      <c r="P442" s="147">
        <f t="shared" si="31"/>
        <v>0</v>
      </c>
      <c r="Q442" s="147">
        <v>0</v>
      </c>
      <c r="R442" s="147">
        <f t="shared" si="32"/>
        <v>0</v>
      </c>
      <c r="S442" s="147">
        <v>0</v>
      </c>
      <c r="T442" s="148">
        <f t="shared" si="33"/>
        <v>0</v>
      </c>
      <c r="AR442" s="149" t="s">
        <v>120</v>
      </c>
      <c r="AT442" s="149" t="s">
        <v>311</v>
      </c>
      <c r="AU442" s="149" t="s">
        <v>88</v>
      </c>
      <c r="AY442" s="17" t="s">
        <v>309</v>
      </c>
      <c r="BE442" s="150">
        <f t="shared" si="34"/>
        <v>0</v>
      </c>
      <c r="BF442" s="150">
        <f t="shared" si="35"/>
        <v>0</v>
      </c>
      <c r="BG442" s="150">
        <f t="shared" si="36"/>
        <v>0</v>
      </c>
      <c r="BH442" s="150">
        <f t="shared" si="37"/>
        <v>0</v>
      </c>
      <c r="BI442" s="150">
        <f t="shared" si="38"/>
        <v>0</v>
      </c>
      <c r="BJ442" s="17" t="s">
        <v>88</v>
      </c>
      <c r="BK442" s="150">
        <f t="shared" si="39"/>
        <v>0</v>
      </c>
      <c r="BL442" s="17" t="s">
        <v>120</v>
      </c>
      <c r="BM442" s="149" t="s">
        <v>3104</v>
      </c>
    </row>
    <row r="443" spans="2:65" s="1" customFormat="1" ht="16.5" customHeight="1" x14ac:dyDescent="0.2">
      <c r="B443" s="137"/>
      <c r="C443" s="138" t="s">
        <v>2286</v>
      </c>
      <c r="D443" s="138" t="s">
        <v>311</v>
      </c>
      <c r="E443" s="139" t="s">
        <v>4797</v>
      </c>
      <c r="F443" s="140" t="s">
        <v>4798</v>
      </c>
      <c r="G443" s="141" t="s">
        <v>314</v>
      </c>
      <c r="H443" s="142">
        <v>1</v>
      </c>
      <c r="I443" s="143"/>
      <c r="J443" s="144">
        <f t="shared" si="30"/>
        <v>0</v>
      </c>
      <c r="K443" s="140" t="s">
        <v>4371</v>
      </c>
      <c r="L443" s="33"/>
      <c r="M443" s="145" t="s">
        <v>1</v>
      </c>
      <c r="N443" s="146" t="s">
        <v>46</v>
      </c>
      <c r="P443" s="147">
        <f t="shared" si="31"/>
        <v>0</v>
      </c>
      <c r="Q443" s="147">
        <v>0</v>
      </c>
      <c r="R443" s="147">
        <f t="shared" si="32"/>
        <v>0</v>
      </c>
      <c r="S443" s="147">
        <v>0</v>
      </c>
      <c r="T443" s="148">
        <f t="shared" si="33"/>
        <v>0</v>
      </c>
      <c r="AR443" s="149" t="s">
        <v>120</v>
      </c>
      <c r="AT443" s="149" t="s">
        <v>311</v>
      </c>
      <c r="AU443" s="149" t="s">
        <v>88</v>
      </c>
      <c r="AY443" s="17" t="s">
        <v>309</v>
      </c>
      <c r="BE443" s="150">
        <f t="shared" si="34"/>
        <v>0</v>
      </c>
      <c r="BF443" s="150">
        <f t="shared" si="35"/>
        <v>0</v>
      </c>
      <c r="BG443" s="150">
        <f t="shared" si="36"/>
        <v>0</v>
      </c>
      <c r="BH443" s="150">
        <f t="shared" si="37"/>
        <v>0</v>
      </c>
      <c r="BI443" s="150">
        <f t="shared" si="38"/>
        <v>0</v>
      </c>
      <c r="BJ443" s="17" t="s">
        <v>88</v>
      </c>
      <c r="BK443" s="150">
        <f t="shared" si="39"/>
        <v>0</v>
      </c>
      <c r="BL443" s="17" t="s">
        <v>120</v>
      </c>
      <c r="BM443" s="149" t="s">
        <v>3112</v>
      </c>
    </row>
    <row r="444" spans="2:65" s="1" customFormat="1" ht="16.5" customHeight="1" x14ac:dyDescent="0.2">
      <c r="B444" s="137"/>
      <c r="C444" s="138" t="s">
        <v>2291</v>
      </c>
      <c r="D444" s="138" t="s">
        <v>311</v>
      </c>
      <c r="E444" s="139" t="s">
        <v>4799</v>
      </c>
      <c r="F444" s="140" t="s">
        <v>4800</v>
      </c>
      <c r="G444" s="141" t="s">
        <v>314</v>
      </c>
      <c r="H444" s="142">
        <v>19</v>
      </c>
      <c r="I444" s="143"/>
      <c r="J444" s="144">
        <f t="shared" si="30"/>
        <v>0</v>
      </c>
      <c r="K444" s="140" t="s">
        <v>4371</v>
      </c>
      <c r="L444" s="33"/>
      <c r="M444" s="145" t="s">
        <v>1</v>
      </c>
      <c r="N444" s="146" t="s">
        <v>46</v>
      </c>
      <c r="P444" s="147">
        <f t="shared" si="31"/>
        <v>0</v>
      </c>
      <c r="Q444" s="147">
        <v>0</v>
      </c>
      <c r="R444" s="147">
        <f t="shared" si="32"/>
        <v>0</v>
      </c>
      <c r="S444" s="147">
        <v>0</v>
      </c>
      <c r="T444" s="148">
        <f t="shared" si="33"/>
        <v>0</v>
      </c>
      <c r="AR444" s="149" t="s">
        <v>120</v>
      </c>
      <c r="AT444" s="149" t="s">
        <v>311</v>
      </c>
      <c r="AU444" s="149" t="s">
        <v>88</v>
      </c>
      <c r="AY444" s="17" t="s">
        <v>309</v>
      </c>
      <c r="BE444" s="150">
        <f t="shared" si="34"/>
        <v>0</v>
      </c>
      <c r="BF444" s="150">
        <f t="shared" si="35"/>
        <v>0</v>
      </c>
      <c r="BG444" s="150">
        <f t="shared" si="36"/>
        <v>0</v>
      </c>
      <c r="BH444" s="150">
        <f t="shared" si="37"/>
        <v>0</v>
      </c>
      <c r="BI444" s="150">
        <f t="shared" si="38"/>
        <v>0</v>
      </c>
      <c r="BJ444" s="17" t="s">
        <v>88</v>
      </c>
      <c r="BK444" s="150">
        <f t="shared" si="39"/>
        <v>0</v>
      </c>
      <c r="BL444" s="17" t="s">
        <v>120</v>
      </c>
      <c r="BM444" s="149" t="s">
        <v>3120</v>
      </c>
    </row>
    <row r="445" spans="2:65" s="1" customFormat="1" ht="16.5" customHeight="1" x14ac:dyDescent="0.2">
      <c r="B445" s="137"/>
      <c r="C445" s="138" t="s">
        <v>2296</v>
      </c>
      <c r="D445" s="138" t="s">
        <v>311</v>
      </c>
      <c r="E445" s="139" t="s">
        <v>4801</v>
      </c>
      <c r="F445" s="140" t="s">
        <v>4802</v>
      </c>
      <c r="G445" s="141" t="s">
        <v>314</v>
      </c>
      <c r="H445" s="142">
        <v>1</v>
      </c>
      <c r="I445" s="143"/>
      <c r="J445" s="144">
        <f t="shared" si="30"/>
        <v>0</v>
      </c>
      <c r="K445" s="140" t="s">
        <v>4371</v>
      </c>
      <c r="L445" s="33"/>
      <c r="M445" s="145" t="s">
        <v>1</v>
      </c>
      <c r="N445" s="146" t="s">
        <v>46</v>
      </c>
      <c r="P445" s="147">
        <f t="shared" si="31"/>
        <v>0</v>
      </c>
      <c r="Q445" s="147">
        <v>0</v>
      </c>
      <c r="R445" s="147">
        <f t="shared" si="32"/>
        <v>0</v>
      </c>
      <c r="S445" s="147">
        <v>0</v>
      </c>
      <c r="T445" s="148">
        <f t="shared" si="33"/>
        <v>0</v>
      </c>
      <c r="AR445" s="149" t="s">
        <v>120</v>
      </c>
      <c r="AT445" s="149" t="s">
        <v>311</v>
      </c>
      <c r="AU445" s="149" t="s">
        <v>88</v>
      </c>
      <c r="AY445" s="17" t="s">
        <v>309</v>
      </c>
      <c r="BE445" s="150">
        <f t="shared" si="34"/>
        <v>0</v>
      </c>
      <c r="BF445" s="150">
        <f t="shared" si="35"/>
        <v>0</v>
      </c>
      <c r="BG445" s="150">
        <f t="shared" si="36"/>
        <v>0</v>
      </c>
      <c r="BH445" s="150">
        <f t="shared" si="37"/>
        <v>0</v>
      </c>
      <c r="BI445" s="150">
        <f t="shared" si="38"/>
        <v>0</v>
      </c>
      <c r="BJ445" s="17" t="s">
        <v>88</v>
      </c>
      <c r="BK445" s="150">
        <f t="shared" si="39"/>
        <v>0</v>
      </c>
      <c r="BL445" s="17" t="s">
        <v>120</v>
      </c>
      <c r="BM445" s="149" t="s">
        <v>3128</v>
      </c>
    </row>
    <row r="446" spans="2:65" s="1" customFormat="1" ht="16.5" customHeight="1" x14ac:dyDescent="0.2">
      <c r="B446" s="137"/>
      <c r="C446" s="138" t="s">
        <v>2301</v>
      </c>
      <c r="D446" s="138" t="s">
        <v>311</v>
      </c>
      <c r="E446" s="139" t="s">
        <v>4803</v>
      </c>
      <c r="F446" s="140" t="s">
        <v>4804</v>
      </c>
      <c r="G446" s="141" t="s">
        <v>314</v>
      </c>
      <c r="H446" s="142">
        <v>1</v>
      </c>
      <c r="I446" s="143"/>
      <c r="J446" s="144">
        <f t="shared" si="30"/>
        <v>0</v>
      </c>
      <c r="K446" s="140" t="s">
        <v>4371</v>
      </c>
      <c r="L446" s="33"/>
      <c r="M446" s="145" t="s">
        <v>1</v>
      </c>
      <c r="N446" s="146" t="s">
        <v>46</v>
      </c>
      <c r="P446" s="147">
        <f t="shared" si="31"/>
        <v>0</v>
      </c>
      <c r="Q446" s="147">
        <v>0</v>
      </c>
      <c r="R446" s="147">
        <f t="shared" si="32"/>
        <v>0</v>
      </c>
      <c r="S446" s="147">
        <v>0</v>
      </c>
      <c r="T446" s="148">
        <f t="shared" si="33"/>
        <v>0</v>
      </c>
      <c r="AR446" s="149" t="s">
        <v>120</v>
      </c>
      <c r="AT446" s="149" t="s">
        <v>311</v>
      </c>
      <c r="AU446" s="149" t="s">
        <v>88</v>
      </c>
      <c r="AY446" s="17" t="s">
        <v>309</v>
      </c>
      <c r="BE446" s="150">
        <f t="shared" si="34"/>
        <v>0</v>
      </c>
      <c r="BF446" s="150">
        <f t="shared" si="35"/>
        <v>0</v>
      </c>
      <c r="BG446" s="150">
        <f t="shared" si="36"/>
        <v>0</v>
      </c>
      <c r="BH446" s="150">
        <f t="shared" si="37"/>
        <v>0</v>
      </c>
      <c r="BI446" s="150">
        <f t="shared" si="38"/>
        <v>0</v>
      </c>
      <c r="BJ446" s="17" t="s">
        <v>88</v>
      </c>
      <c r="BK446" s="150">
        <f t="shared" si="39"/>
        <v>0</v>
      </c>
      <c r="BL446" s="17" t="s">
        <v>120</v>
      </c>
      <c r="BM446" s="149" t="s">
        <v>3136</v>
      </c>
    </row>
    <row r="447" spans="2:65" s="1" customFormat="1" ht="16.5" customHeight="1" x14ac:dyDescent="0.2">
      <c r="B447" s="137"/>
      <c r="C447" s="138" t="s">
        <v>2303</v>
      </c>
      <c r="D447" s="138" t="s">
        <v>311</v>
      </c>
      <c r="E447" s="139" t="s">
        <v>4805</v>
      </c>
      <c r="F447" s="140" t="s">
        <v>4806</v>
      </c>
      <c r="G447" s="141" t="s">
        <v>314</v>
      </c>
      <c r="H447" s="142">
        <v>2</v>
      </c>
      <c r="I447" s="143"/>
      <c r="J447" s="144">
        <f t="shared" si="30"/>
        <v>0</v>
      </c>
      <c r="K447" s="140" t="s">
        <v>4418</v>
      </c>
      <c r="L447" s="33"/>
      <c r="M447" s="145" t="s">
        <v>1</v>
      </c>
      <c r="N447" s="146" t="s">
        <v>46</v>
      </c>
      <c r="P447" s="147">
        <f t="shared" si="31"/>
        <v>0</v>
      </c>
      <c r="Q447" s="147">
        <v>0</v>
      </c>
      <c r="R447" s="147">
        <f t="shared" si="32"/>
        <v>0</v>
      </c>
      <c r="S447" s="147">
        <v>0</v>
      </c>
      <c r="T447" s="148">
        <f t="shared" si="33"/>
        <v>0</v>
      </c>
      <c r="AR447" s="149" t="s">
        <v>120</v>
      </c>
      <c r="AT447" s="149" t="s">
        <v>311</v>
      </c>
      <c r="AU447" s="149" t="s">
        <v>88</v>
      </c>
      <c r="AY447" s="17" t="s">
        <v>309</v>
      </c>
      <c r="BE447" s="150">
        <f t="shared" si="34"/>
        <v>0</v>
      </c>
      <c r="BF447" s="150">
        <f t="shared" si="35"/>
        <v>0</v>
      </c>
      <c r="BG447" s="150">
        <f t="shared" si="36"/>
        <v>0</v>
      </c>
      <c r="BH447" s="150">
        <f t="shared" si="37"/>
        <v>0</v>
      </c>
      <c r="BI447" s="150">
        <f t="shared" si="38"/>
        <v>0</v>
      </c>
      <c r="BJ447" s="17" t="s">
        <v>88</v>
      </c>
      <c r="BK447" s="150">
        <f t="shared" si="39"/>
        <v>0</v>
      </c>
      <c r="BL447" s="17" t="s">
        <v>120</v>
      </c>
      <c r="BM447" s="149" t="s">
        <v>3144</v>
      </c>
    </row>
    <row r="448" spans="2:65" s="1" customFormat="1" ht="16.5" customHeight="1" x14ac:dyDescent="0.2">
      <c r="B448" s="137"/>
      <c r="C448" s="138" t="s">
        <v>2308</v>
      </c>
      <c r="D448" s="138" t="s">
        <v>311</v>
      </c>
      <c r="E448" s="139" t="s">
        <v>4807</v>
      </c>
      <c r="F448" s="140" t="s">
        <v>4808</v>
      </c>
      <c r="G448" s="141" t="s">
        <v>314</v>
      </c>
      <c r="H448" s="142">
        <v>9</v>
      </c>
      <c r="I448" s="143"/>
      <c r="J448" s="144">
        <f t="shared" si="30"/>
        <v>0</v>
      </c>
      <c r="K448" s="140" t="s">
        <v>4418</v>
      </c>
      <c r="L448" s="33"/>
      <c r="M448" s="145" t="s">
        <v>1</v>
      </c>
      <c r="N448" s="146" t="s">
        <v>46</v>
      </c>
      <c r="P448" s="147">
        <f t="shared" si="31"/>
        <v>0</v>
      </c>
      <c r="Q448" s="147">
        <v>0</v>
      </c>
      <c r="R448" s="147">
        <f t="shared" si="32"/>
        <v>0</v>
      </c>
      <c r="S448" s="147">
        <v>0</v>
      </c>
      <c r="T448" s="148">
        <f t="shared" si="33"/>
        <v>0</v>
      </c>
      <c r="AR448" s="149" t="s">
        <v>120</v>
      </c>
      <c r="AT448" s="149" t="s">
        <v>311</v>
      </c>
      <c r="AU448" s="149" t="s">
        <v>88</v>
      </c>
      <c r="AY448" s="17" t="s">
        <v>309</v>
      </c>
      <c r="BE448" s="150">
        <f t="shared" si="34"/>
        <v>0</v>
      </c>
      <c r="BF448" s="150">
        <f t="shared" si="35"/>
        <v>0</v>
      </c>
      <c r="BG448" s="150">
        <f t="shared" si="36"/>
        <v>0</v>
      </c>
      <c r="BH448" s="150">
        <f t="shared" si="37"/>
        <v>0</v>
      </c>
      <c r="BI448" s="150">
        <f t="shared" si="38"/>
        <v>0</v>
      </c>
      <c r="BJ448" s="17" t="s">
        <v>88</v>
      </c>
      <c r="BK448" s="150">
        <f t="shared" si="39"/>
        <v>0</v>
      </c>
      <c r="BL448" s="17" t="s">
        <v>120</v>
      </c>
      <c r="BM448" s="149" t="s">
        <v>3152</v>
      </c>
    </row>
    <row r="449" spans="2:65" s="1" customFormat="1" ht="16.5" customHeight="1" x14ac:dyDescent="0.2">
      <c r="B449" s="137"/>
      <c r="C449" s="138" t="s">
        <v>2313</v>
      </c>
      <c r="D449" s="138" t="s">
        <v>311</v>
      </c>
      <c r="E449" s="139" t="s">
        <v>4809</v>
      </c>
      <c r="F449" s="140" t="s">
        <v>4810</v>
      </c>
      <c r="G449" s="141" t="s">
        <v>314</v>
      </c>
      <c r="H449" s="142">
        <v>1</v>
      </c>
      <c r="I449" s="143"/>
      <c r="J449" s="144">
        <f t="shared" si="30"/>
        <v>0</v>
      </c>
      <c r="K449" s="140" t="s">
        <v>4418</v>
      </c>
      <c r="L449" s="33"/>
      <c r="M449" s="145" t="s">
        <v>1</v>
      </c>
      <c r="N449" s="146" t="s">
        <v>46</v>
      </c>
      <c r="P449" s="147">
        <f t="shared" si="31"/>
        <v>0</v>
      </c>
      <c r="Q449" s="147">
        <v>0</v>
      </c>
      <c r="R449" s="147">
        <f t="shared" si="32"/>
        <v>0</v>
      </c>
      <c r="S449" s="147">
        <v>0</v>
      </c>
      <c r="T449" s="148">
        <f t="shared" si="33"/>
        <v>0</v>
      </c>
      <c r="AR449" s="149" t="s">
        <v>120</v>
      </c>
      <c r="AT449" s="149" t="s">
        <v>311</v>
      </c>
      <c r="AU449" s="149" t="s">
        <v>88</v>
      </c>
      <c r="AY449" s="17" t="s">
        <v>309</v>
      </c>
      <c r="BE449" s="150">
        <f t="shared" si="34"/>
        <v>0</v>
      </c>
      <c r="BF449" s="150">
        <f t="shared" si="35"/>
        <v>0</v>
      </c>
      <c r="BG449" s="150">
        <f t="shared" si="36"/>
        <v>0</v>
      </c>
      <c r="BH449" s="150">
        <f t="shared" si="37"/>
        <v>0</v>
      </c>
      <c r="BI449" s="150">
        <f t="shared" si="38"/>
        <v>0</v>
      </c>
      <c r="BJ449" s="17" t="s">
        <v>88</v>
      </c>
      <c r="BK449" s="150">
        <f t="shared" si="39"/>
        <v>0</v>
      </c>
      <c r="BL449" s="17" t="s">
        <v>120</v>
      </c>
      <c r="BM449" s="149" t="s">
        <v>3160</v>
      </c>
    </row>
    <row r="450" spans="2:65" s="1" customFormat="1" ht="16.5" customHeight="1" x14ac:dyDescent="0.2">
      <c r="B450" s="137"/>
      <c r="C450" s="138" t="s">
        <v>2318</v>
      </c>
      <c r="D450" s="138" t="s">
        <v>311</v>
      </c>
      <c r="E450" s="139" t="s">
        <v>4811</v>
      </c>
      <c r="F450" s="140" t="s">
        <v>4812</v>
      </c>
      <c r="G450" s="141" t="s">
        <v>314</v>
      </c>
      <c r="H450" s="142">
        <v>1</v>
      </c>
      <c r="I450" s="143"/>
      <c r="J450" s="144">
        <f t="shared" si="30"/>
        <v>0</v>
      </c>
      <c r="K450" s="140" t="s">
        <v>4418</v>
      </c>
      <c r="L450" s="33"/>
      <c r="M450" s="145" t="s">
        <v>1</v>
      </c>
      <c r="N450" s="146" t="s">
        <v>46</v>
      </c>
      <c r="P450" s="147">
        <f t="shared" si="31"/>
        <v>0</v>
      </c>
      <c r="Q450" s="147">
        <v>0</v>
      </c>
      <c r="R450" s="147">
        <f t="shared" si="32"/>
        <v>0</v>
      </c>
      <c r="S450" s="147">
        <v>0</v>
      </c>
      <c r="T450" s="148">
        <f t="shared" si="33"/>
        <v>0</v>
      </c>
      <c r="AR450" s="149" t="s">
        <v>120</v>
      </c>
      <c r="AT450" s="149" t="s">
        <v>311</v>
      </c>
      <c r="AU450" s="149" t="s">
        <v>88</v>
      </c>
      <c r="AY450" s="17" t="s">
        <v>309</v>
      </c>
      <c r="BE450" s="150">
        <f t="shared" si="34"/>
        <v>0</v>
      </c>
      <c r="BF450" s="150">
        <f t="shared" si="35"/>
        <v>0</v>
      </c>
      <c r="BG450" s="150">
        <f t="shared" si="36"/>
        <v>0</v>
      </c>
      <c r="BH450" s="150">
        <f t="shared" si="37"/>
        <v>0</v>
      </c>
      <c r="BI450" s="150">
        <f t="shared" si="38"/>
        <v>0</v>
      </c>
      <c r="BJ450" s="17" t="s">
        <v>88</v>
      </c>
      <c r="BK450" s="150">
        <f t="shared" si="39"/>
        <v>0</v>
      </c>
      <c r="BL450" s="17" t="s">
        <v>120</v>
      </c>
      <c r="BM450" s="149" t="s">
        <v>3168</v>
      </c>
    </row>
    <row r="451" spans="2:65" s="1" customFormat="1" ht="16.5" customHeight="1" x14ac:dyDescent="0.2">
      <c r="B451" s="137"/>
      <c r="C451" s="138" t="s">
        <v>2323</v>
      </c>
      <c r="D451" s="138" t="s">
        <v>311</v>
      </c>
      <c r="E451" s="139" t="s">
        <v>4813</v>
      </c>
      <c r="F451" s="140" t="s">
        <v>4814</v>
      </c>
      <c r="G451" s="141" t="s">
        <v>314</v>
      </c>
      <c r="H451" s="142">
        <v>19</v>
      </c>
      <c r="I451" s="143"/>
      <c r="J451" s="144">
        <f t="shared" si="30"/>
        <v>0</v>
      </c>
      <c r="K451" s="140" t="s">
        <v>4418</v>
      </c>
      <c r="L451" s="33"/>
      <c r="M451" s="145" t="s">
        <v>1</v>
      </c>
      <c r="N451" s="146" t="s">
        <v>46</v>
      </c>
      <c r="P451" s="147">
        <f t="shared" si="31"/>
        <v>0</v>
      </c>
      <c r="Q451" s="147">
        <v>0</v>
      </c>
      <c r="R451" s="147">
        <f t="shared" si="32"/>
        <v>0</v>
      </c>
      <c r="S451" s="147">
        <v>0</v>
      </c>
      <c r="T451" s="148">
        <f t="shared" si="33"/>
        <v>0</v>
      </c>
      <c r="AR451" s="149" t="s">
        <v>120</v>
      </c>
      <c r="AT451" s="149" t="s">
        <v>311</v>
      </c>
      <c r="AU451" s="149" t="s">
        <v>88</v>
      </c>
      <c r="AY451" s="17" t="s">
        <v>309</v>
      </c>
      <c r="BE451" s="150">
        <f t="shared" si="34"/>
        <v>0</v>
      </c>
      <c r="BF451" s="150">
        <f t="shared" si="35"/>
        <v>0</v>
      </c>
      <c r="BG451" s="150">
        <f t="shared" si="36"/>
        <v>0</v>
      </c>
      <c r="BH451" s="150">
        <f t="shared" si="37"/>
        <v>0</v>
      </c>
      <c r="BI451" s="150">
        <f t="shared" si="38"/>
        <v>0</v>
      </c>
      <c r="BJ451" s="17" t="s">
        <v>88</v>
      </c>
      <c r="BK451" s="150">
        <f t="shared" si="39"/>
        <v>0</v>
      </c>
      <c r="BL451" s="17" t="s">
        <v>120</v>
      </c>
      <c r="BM451" s="149" t="s">
        <v>3176</v>
      </c>
    </row>
    <row r="452" spans="2:65" s="1" customFormat="1" ht="16.5" customHeight="1" x14ac:dyDescent="0.2">
      <c r="B452" s="137"/>
      <c r="C452" s="138" t="s">
        <v>2328</v>
      </c>
      <c r="D452" s="138" t="s">
        <v>311</v>
      </c>
      <c r="E452" s="139" t="s">
        <v>4815</v>
      </c>
      <c r="F452" s="140" t="s">
        <v>4816</v>
      </c>
      <c r="G452" s="141" t="s">
        <v>314</v>
      </c>
      <c r="H452" s="142">
        <v>1</v>
      </c>
      <c r="I452" s="143"/>
      <c r="J452" s="144">
        <f t="shared" si="30"/>
        <v>0</v>
      </c>
      <c r="K452" s="140" t="s">
        <v>4418</v>
      </c>
      <c r="L452" s="33"/>
      <c r="M452" s="145" t="s">
        <v>1</v>
      </c>
      <c r="N452" s="146" t="s">
        <v>46</v>
      </c>
      <c r="P452" s="147">
        <f t="shared" si="31"/>
        <v>0</v>
      </c>
      <c r="Q452" s="147">
        <v>0</v>
      </c>
      <c r="R452" s="147">
        <f t="shared" si="32"/>
        <v>0</v>
      </c>
      <c r="S452" s="147">
        <v>0</v>
      </c>
      <c r="T452" s="148">
        <f t="shared" si="33"/>
        <v>0</v>
      </c>
      <c r="AR452" s="149" t="s">
        <v>120</v>
      </c>
      <c r="AT452" s="149" t="s">
        <v>311</v>
      </c>
      <c r="AU452" s="149" t="s">
        <v>88</v>
      </c>
      <c r="AY452" s="17" t="s">
        <v>309</v>
      </c>
      <c r="BE452" s="150">
        <f t="shared" si="34"/>
        <v>0</v>
      </c>
      <c r="BF452" s="150">
        <f t="shared" si="35"/>
        <v>0</v>
      </c>
      <c r="BG452" s="150">
        <f t="shared" si="36"/>
        <v>0</v>
      </c>
      <c r="BH452" s="150">
        <f t="shared" si="37"/>
        <v>0</v>
      </c>
      <c r="BI452" s="150">
        <f t="shared" si="38"/>
        <v>0</v>
      </c>
      <c r="BJ452" s="17" t="s">
        <v>88</v>
      </c>
      <c r="BK452" s="150">
        <f t="shared" si="39"/>
        <v>0</v>
      </c>
      <c r="BL452" s="17" t="s">
        <v>120</v>
      </c>
      <c r="BM452" s="149" t="s">
        <v>3184</v>
      </c>
    </row>
    <row r="453" spans="2:65" s="1" customFormat="1" ht="16.5" customHeight="1" x14ac:dyDescent="0.2">
      <c r="B453" s="137"/>
      <c r="C453" s="138" t="s">
        <v>2333</v>
      </c>
      <c r="D453" s="138" t="s">
        <v>311</v>
      </c>
      <c r="E453" s="139" t="s">
        <v>4817</v>
      </c>
      <c r="F453" s="140" t="s">
        <v>4818</v>
      </c>
      <c r="G453" s="141" t="s">
        <v>314</v>
      </c>
      <c r="H453" s="142">
        <v>1</v>
      </c>
      <c r="I453" s="143"/>
      <c r="J453" s="144">
        <f t="shared" si="30"/>
        <v>0</v>
      </c>
      <c r="K453" s="140" t="s">
        <v>4418</v>
      </c>
      <c r="L453" s="33"/>
      <c r="M453" s="145" t="s">
        <v>1</v>
      </c>
      <c r="N453" s="146" t="s">
        <v>46</v>
      </c>
      <c r="P453" s="147">
        <f t="shared" si="31"/>
        <v>0</v>
      </c>
      <c r="Q453" s="147">
        <v>0</v>
      </c>
      <c r="R453" s="147">
        <f t="shared" si="32"/>
        <v>0</v>
      </c>
      <c r="S453" s="147">
        <v>0</v>
      </c>
      <c r="T453" s="148">
        <f t="shared" si="33"/>
        <v>0</v>
      </c>
      <c r="AR453" s="149" t="s">
        <v>120</v>
      </c>
      <c r="AT453" s="149" t="s">
        <v>311</v>
      </c>
      <c r="AU453" s="149" t="s">
        <v>88</v>
      </c>
      <c r="AY453" s="17" t="s">
        <v>309</v>
      </c>
      <c r="BE453" s="150">
        <f t="shared" si="34"/>
        <v>0</v>
      </c>
      <c r="BF453" s="150">
        <f t="shared" si="35"/>
        <v>0</v>
      </c>
      <c r="BG453" s="150">
        <f t="shared" si="36"/>
        <v>0</v>
      </c>
      <c r="BH453" s="150">
        <f t="shared" si="37"/>
        <v>0</v>
      </c>
      <c r="BI453" s="150">
        <f t="shared" si="38"/>
        <v>0</v>
      </c>
      <c r="BJ453" s="17" t="s">
        <v>88</v>
      </c>
      <c r="BK453" s="150">
        <f t="shared" si="39"/>
        <v>0</v>
      </c>
      <c r="BL453" s="17" t="s">
        <v>120</v>
      </c>
      <c r="BM453" s="149" t="s">
        <v>3192</v>
      </c>
    </row>
    <row r="454" spans="2:65" s="1" customFormat="1" ht="16.5" customHeight="1" x14ac:dyDescent="0.2">
      <c r="B454" s="137"/>
      <c r="C454" s="138" t="s">
        <v>2338</v>
      </c>
      <c r="D454" s="138" t="s">
        <v>311</v>
      </c>
      <c r="E454" s="139" t="s">
        <v>4819</v>
      </c>
      <c r="F454" s="140" t="s">
        <v>4820</v>
      </c>
      <c r="G454" s="141" t="s">
        <v>314</v>
      </c>
      <c r="H454" s="142">
        <v>2</v>
      </c>
      <c r="I454" s="143"/>
      <c r="J454" s="144">
        <f t="shared" si="30"/>
        <v>0</v>
      </c>
      <c r="K454" s="140" t="s">
        <v>4418</v>
      </c>
      <c r="L454" s="33"/>
      <c r="M454" s="145" t="s">
        <v>1</v>
      </c>
      <c r="N454" s="146" t="s">
        <v>46</v>
      </c>
      <c r="P454" s="147">
        <f t="shared" si="31"/>
        <v>0</v>
      </c>
      <c r="Q454" s="147">
        <v>0</v>
      </c>
      <c r="R454" s="147">
        <f t="shared" si="32"/>
        <v>0</v>
      </c>
      <c r="S454" s="147">
        <v>0</v>
      </c>
      <c r="T454" s="148">
        <f t="shared" si="33"/>
        <v>0</v>
      </c>
      <c r="AR454" s="149" t="s">
        <v>120</v>
      </c>
      <c r="AT454" s="149" t="s">
        <v>311</v>
      </c>
      <c r="AU454" s="149" t="s">
        <v>88</v>
      </c>
      <c r="AY454" s="17" t="s">
        <v>309</v>
      </c>
      <c r="BE454" s="150">
        <f t="shared" si="34"/>
        <v>0</v>
      </c>
      <c r="BF454" s="150">
        <f t="shared" si="35"/>
        <v>0</v>
      </c>
      <c r="BG454" s="150">
        <f t="shared" si="36"/>
        <v>0</v>
      </c>
      <c r="BH454" s="150">
        <f t="shared" si="37"/>
        <v>0</v>
      </c>
      <c r="BI454" s="150">
        <f t="shared" si="38"/>
        <v>0</v>
      </c>
      <c r="BJ454" s="17" t="s">
        <v>88</v>
      </c>
      <c r="BK454" s="150">
        <f t="shared" si="39"/>
        <v>0</v>
      </c>
      <c r="BL454" s="17" t="s">
        <v>120</v>
      </c>
      <c r="BM454" s="149" t="s">
        <v>3200</v>
      </c>
    </row>
    <row r="455" spans="2:65" s="1" customFormat="1" ht="16.5" customHeight="1" x14ac:dyDescent="0.2">
      <c r="B455" s="137"/>
      <c r="C455" s="138" t="s">
        <v>2342</v>
      </c>
      <c r="D455" s="138" t="s">
        <v>311</v>
      </c>
      <c r="E455" s="139" t="s">
        <v>4747</v>
      </c>
      <c r="F455" s="140" t="s">
        <v>4748</v>
      </c>
      <c r="G455" s="141" t="s">
        <v>391</v>
      </c>
      <c r="H455" s="142">
        <v>0.28499999999999998</v>
      </c>
      <c r="I455" s="143"/>
      <c r="J455" s="144">
        <f t="shared" si="30"/>
        <v>0</v>
      </c>
      <c r="K455" s="140" t="s">
        <v>4371</v>
      </c>
      <c r="L455" s="33"/>
      <c r="M455" s="145" t="s">
        <v>1</v>
      </c>
      <c r="N455" s="146" t="s">
        <v>46</v>
      </c>
      <c r="P455" s="147">
        <f t="shared" si="31"/>
        <v>0</v>
      </c>
      <c r="Q455" s="147">
        <v>0</v>
      </c>
      <c r="R455" s="147">
        <f t="shared" si="32"/>
        <v>0</v>
      </c>
      <c r="S455" s="147">
        <v>0</v>
      </c>
      <c r="T455" s="148">
        <f t="shared" si="33"/>
        <v>0</v>
      </c>
      <c r="AR455" s="149" t="s">
        <v>120</v>
      </c>
      <c r="AT455" s="149" t="s">
        <v>311</v>
      </c>
      <c r="AU455" s="149" t="s">
        <v>88</v>
      </c>
      <c r="AY455" s="17" t="s">
        <v>309</v>
      </c>
      <c r="BE455" s="150">
        <f t="shared" si="34"/>
        <v>0</v>
      </c>
      <c r="BF455" s="150">
        <f t="shared" si="35"/>
        <v>0</v>
      </c>
      <c r="BG455" s="150">
        <f t="shared" si="36"/>
        <v>0</v>
      </c>
      <c r="BH455" s="150">
        <f t="shared" si="37"/>
        <v>0</v>
      </c>
      <c r="BI455" s="150">
        <f t="shared" si="38"/>
        <v>0</v>
      </c>
      <c r="BJ455" s="17" t="s">
        <v>88</v>
      </c>
      <c r="BK455" s="150">
        <f t="shared" si="39"/>
        <v>0</v>
      </c>
      <c r="BL455" s="17" t="s">
        <v>120</v>
      </c>
      <c r="BM455" s="149" t="s">
        <v>3208</v>
      </c>
    </row>
    <row r="456" spans="2:65" s="1" customFormat="1" ht="19.5" x14ac:dyDescent="0.2">
      <c r="B456" s="33"/>
      <c r="D456" s="155" t="s">
        <v>318</v>
      </c>
      <c r="F456" s="156" t="s">
        <v>4749</v>
      </c>
      <c r="I456" s="153"/>
      <c r="L456" s="33"/>
      <c r="M456" s="154"/>
      <c r="T456" s="57"/>
      <c r="AT456" s="17" t="s">
        <v>318</v>
      </c>
      <c r="AU456" s="17" t="s">
        <v>88</v>
      </c>
    </row>
    <row r="457" spans="2:65" s="11" customFormat="1" ht="25.9" customHeight="1" x14ac:dyDescent="0.2">
      <c r="B457" s="125"/>
      <c r="D457" s="126" t="s">
        <v>80</v>
      </c>
      <c r="E457" s="127" t="s">
        <v>4821</v>
      </c>
      <c r="F457" s="127" t="s">
        <v>4822</v>
      </c>
      <c r="I457" s="128"/>
      <c r="J457" s="129">
        <f>BK457</f>
        <v>0</v>
      </c>
      <c r="L457" s="125"/>
      <c r="M457" s="130"/>
      <c r="P457" s="131">
        <f>SUM(P458:P466)</f>
        <v>0</v>
      </c>
      <c r="R457" s="131">
        <f>SUM(R458:R466)</f>
        <v>0</v>
      </c>
      <c r="T457" s="132">
        <f>SUM(T458:T466)</f>
        <v>0</v>
      </c>
      <c r="AR457" s="126" t="s">
        <v>88</v>
      </c>
      <c r="AT457" s="133" t="s">
        <v>80</v>
      </c>
      <c r="AU457" s="133" t="s">
        <v>81</v>
      </c>
      <c r="AY457" s="126" t="s">
        <v>309</v>
      </c>
      <c r="BK457" s="134">
        <f>SUM(BK458:BK466)</f>
        <v>0</v>
      </c>
    </row>
    <row r="458" spans="2:65" s="1" customFormat="1" ht="24.2" customHeight="1" x14ac:dyDescent="0.2">
      <c r="B458" s="137"/>
      <c r="C458" s="138" t="s">
        <v>2347</v>
      </c>
      <c r="D458" s="138" t="s">
        <v>311</v>
      </c>
      <c r="E458" s="139" t="s">
        <v>4823</v>
      </c>
      <c r="F458" s="140" t="s">
        <v>4824</v>
      </c>
      <c r="G458" s="141" t="s">
        <v>314</v>
      </c>
      <c r="H458" s="142">
        <v>3</v>
      </c>
      <c r="I458" s="143"/>
      <c r="J458" s="144">
        <f t="shared" ref="J458:J465" si="40">ROUND(I458*H458,2)</f>
        <v>0</v>
      </c>
      <c r="K458" s="140" t="s">
        <v>4371</v>
      </c>
      <c r="L458" s="33"/>
      <c r="M458" s="145" t="s">
        <v>1</v>
      </c>
      <c r="N458" s="146" t="s">
        <v>46</v>
      </c>
      <c r="P458" s="147">
        <f t="shared" ref="P458:P465" si="41">O458*H458</f>
        <v>0</v>
      </c>
      <c r="Q458" s="147">
        <v>0</v>
      </c>
      <c r="R458" s="147">
        <f t="shared" ref="R458:R465" si="42">Q458*H458</f>
        <v>0</v>
      </c>
      <c r="S458" s="147">
        <v>0</v>
      </c>
      <c r="T458" s="148">
        <f t="shared" ref="T458:T465" si="43">S458*H458</f>
        <v>0</v>
      </c>
      <c r="AR458" s="149" t="s">
        <v>120</v>
      </c>
      <c r="AT458" s="149" t="s">
        <v>311</v>
      </c>
      <c r="AU458" s="149" t="s">
        <v>88</v>
      </c>
      <c r="AY458" s="17" t="s">
        <v>309</v>
      </c>
      <c r="BE458" s="150">
        <f t="shared" ref="BE458:BE465" si="44">IF(N458="základní",J458,0)</f>
        <v>0</v>
      </c>
      <c r="BF458" s="150">
        <f t="shared" ref="BF458:BF465" si="45">IF(N458="snížená",J458,0)</f>
        <v>0</v>
      </c>
      <c r="BG458" s="150">
        <f t="shared" ref="BG458:BG465" si="46">IF(N458="zákl. přenesená",J458,0)</f>
        <v>0</v>
      </c>
      <c r="BH458" s="150">
        <f t="shared" ref="BH458:BH465" si="47">IF(N458="sníž. přenesená",J458,0)</f>
        <v>0</v>
      </c>
      <c r="BI458" s="150">
        <f t="shared" ref="BI458:BI465" si="48">IF(N458="nulová",J458,0)</f>
        <v>0</v>
      </c>
      <c r="BJ458" s="17" t="s">
        <v>88</v>
      </c>
      <c r="BK458" s="150">
        <f t="shared" ref="BK458:BK465" si="49">ROUND(I458*H458,2)</f>
        <v>0</v>
      </c>
      <c r="BL458" s="17" t="s">
        <v>120</v>
      </c>
      <c r="BM458" s="149" t="s">
        <v>3216</v>
      </c>
    </row>
    <row r="459" spans="2:65" s="1" customFormat="1" ht="24.2" customHeight="1" x14ac:dyDescent="0.2">
      <c r="B459" s="137"/>
      <c r="C459" s="138" t="s">
        <v>2353</v>
      </c>
      <c r="D459" s="138" t="s">
        <v>311</v>
      </c>
      <c r="E459" s="139" t="s">
        <v>4825</v>
      </c>
      <c r="F459" s="140" t="s">
        <v>4826</v>
      </c>
      <c r="G459" s="141" t="s">
        <v>314</v>
      </c>
      <c r="H459" s="142">
        <v>1</v>
      </c>
      <c r="I459" s="143"/>
      <c r="J459" s="144">
        <f t="shared" si="40"/>
        <v>0</v>
      </c>
      <c r="K459" s="140" t="s">
        <v>4371</v>
      </c>
      <c r="L459" s="33"/>
      <c r="M459" s="145" t="s">
        <v>1</v>
      </c>
      <c r="N459" s="146" t="s">
        <v>46</v>
      </c>
      <c r="P459" s="147">
        <f t="shared" si="41"/>
        <v>0</v>
      </c>
      <c r="Q459" s="147">
        <v>0</v>
      </c>
      <c r="R459" s="147">
        <f t="shared" si="42"/>
        <v>0</v>
      </c>
      <c r="S459" s="147">
        <v>0</v>
      </c>
      <c r="T459" s="148">
        <f t="shared" si="43"/>
        <v>0</v>
      </c>
      <c r="AR459" s="149" t="s">
        <v>120</v>
      </c>
      <c r="AT459" s="149" t="s">
        <v>311</v>
      </c>
      <c r="AU459" s="149" t="s">
        <v>88</v>
      </c>
      <c r="AY459" s="17" t="s">
        <v>309</v>
      </c>
      <c r="BE459" s="150">
        <f t="shared" si="44"/>
        <v>0</v>
      </c>
      <c r="BF459" s="150">
        <f t="shared" si="45"/>
        <v>0</v>
      </c>
      <c r="BG459" s="150">
        <f t="shared" si="46"/>
        <v>0</v>
      </c>
      <c r="BH459" s="150">
        <f t="shared" si="47"/>
        <v>0</v>
      </c>
      <c r="BI459" s="150">
        <f t="shared" si="48"/>
        <v>0</v>
      </c>
      <c r="BJ459" s="17" t="s">
        <v>88</v>
      </c>
      <c r="BK459" s="150">
        <f t="shared" si="49"/>
        <v>0</v>
      </c>
      <c r="BL459" s="17" t="s">
        <v>120</v>
      </c>
      <c r="BM459" s="149" t="s">
        <v>3224</v>
      </c>
    </row>
    <row r="460" spans="2:65" s="1" customFormat="1" ht="24.2" customHeight="1" x14ac:dyDescent="0.2">
      <c r="B460" s="137"/>
      <c r="C460" s="138" t="s">
        <v>2358</v>
      </c>
      <c r="D460" s="138" t="s">
        <v>311</v>
      </c>
      <c r="E460" s="139" t="s">
        <v>4827</v>
      </c>
      <c r="F460" s="140" t="s">
        <v>4828</v>
      </c>
      <c r="G460" s="141" t="s">
        <v>314</v>
      </c>
      <c r="H460" s="142">
        <v>1</v>
      </c>
      <c r="I460" s="143"/>
      <c r="J460" s="144">
        <f t="shared" si="40"/>
        <v>0</v>
      </c>
      <c r="K460" s="140" t="s">
        <v>4371</v>
      </c>
      <c r="L460" s="33"/>
      <c r="M460" s="145" t="s">
        <v>1</v>
      </c>
      <c r="N460" s="146" t="s">
        <v>46</v>
      </c>
      <c r="P460" s="147">
        <f t="shared" si="41"/>
        <v>0</v>
      </c>
      <c r="Q460" s="147">
        <v>0</v>
      </c>
      <c r="R460" s="147">
        <f t="shared" si="42"/>
        <v>0</v>
      </c>
      <c r="S460" s="147">
        <v>0</v>
      </c>
      <c r="T460" s="148">
        <f t="shared" si="43"/>
        <v>0</v>
      </c>
      <c r="AR460" s="149" t="s">
        <v>120</v>
      </c>
      <c r="AT460" s="149" t="s">
        <v>311</v>
      </c>
      <c r="AU460" s="149" t="s">
        <v>88</v>
      </c>
      <c r="AY460" s="17" t="s">
        <v>309</v>
      </c>
      <c r="BE460" s="150">
        <f t="shared" si="44"/>
        <v>0</v>
      </c>
      <c r="BF460" s="150">
        <f t="shared" si="45"/>
        <v>0</v>
      </c>
      <c r="BG460" s="150">
        <f t="shared" si="46"/>
        <v>0</v>
      </c>
      <c r="BH460" s="150">
        <f t="shared" si="47"/>
        <v>0</v>
      </c>
      <c r="BI460" s="150">
        <f t="shared" si="48"/>
        <v>0</v>
      </c>
      <c r="BJ460" s="17" t="s">
        <v>88</v>
      </c>
      <c r="BK460" s="150">
        <f t="shared" si="49"/>
        <v>0</v>
      </c>
      <c r="BL460" s="17" t="s">
        <v>120</v>
      </c>
      <c r="BM460" s="149" t="s">
        <v>3232</v>
      </c>
    </row>
    <row r="461" spans="2:65" s="1" customFormat="1" ht="16.5" customHeight="1" x14ac:dyDescent="0.2">
      <c r="B461" s="137"/>
      <c r="C461" s="138" t="s">
        <v>2364</v>
      </c>
      <c r="D461" s="138" t="s">
        <v>311</v>
      </c>
      <c r="E461" s="139" t="s">
        <v>4829</v>
      </c>
      <c r="F461" s="140" t="s">
        <v>4830</v>
      </c>
      <c r="G461" s="141" t="s">
        <v>314</v>
      </c>
      <c r="H461" s="142">
        <v>1</v>
      </c>
      <c r="I461" s="143"/>
      <c r="J461" s="144">
        <f t="shared" si="40"/>
        <v>0</v>
      </c>
      <c r="K461" s="140" t="s">
        <v>4371</v>
      </c>
      <c r="L461" s="33"/>
      <c r="M461" s="145" t="s">
        <v>1</v>
      </c>
      <c r="N461" s="146" t="s">
        <v>46</v>
      </c>
      <c r="P461" s="147">
        <f t="shared" si="41"/>
        <v>0</v>
      </c>
      <c r="Q461" s="147">
        <v>0</v>
      </c>
      <c r="R461" s="147">
        <f t="shared" si="42"/>
        <v>0</v>
      </c>
      <c r="S461" s="147">
        <v>0</v>
      </c>
      <c r="T461" s="148">
        <f t="shared" si="43"/>
        <v>0</v>
      </c>
      <c r="AR461" s="149" t="s">
        <v>120</v>
      </c>
      <c r="AT461" s="149" t="s">
        <v>311</v>
      </c>
      <c r="AU461" s="149" t="s">
        <v>88</v>
      </c>
      <c r="AY461" s="17" t="s">
        <v>309</v>
      </c>
      <c r="BE461" s="150">
        <f t="shared" si="44"/>
        <v>0</v>
      </c>
      <c r="BF461" s="150">
        <f t="shared" si="45"/>
        <v>0</v>
      </c>
      <c r="BG461" s="150">
        <f t="shared" si="46"/>
        <v>0</v>
      </c>
      <c r="BH461" s="150">
        <f t="shared" si="47"/>
        <v>0</v>
      </c>
      <c r="BI461" s="150">
        <f t="shared" si="48"/>
        <v>0</v>
      </c>
      <c r="BJ461" s="17" t="s">
        <v>88</v>
      </c>
      <c r="BK461" s="150">
        <f t="shared" si="49"/>
        <v>0</v>
      </c>
      <c r="BL461" s="17" t="s">
        <v>120</v>
      </c>
      <c r="BM461" s="149" t="s">
        <v>3240</v>
      </c>
    </row>
    <row r="462" spans="2:65" s="1" customFormat="1" ht="21.75" customHeight="1" x14ac:dyDescent="0.2">
      <c r="B462" s="137"/>
      <c r="C462" s="138" t="s">
        <v>2368</v>
      </c>
      <c r="D462" s="138" t="s">
        <v>311</v>
      </c>
      <c r="E462" s="139" t="s">
        <v>4831</v>
      </c>
      <c r="F462" s="140" t="s">
        <v>4832</v>
      </c>
      <c r="G462" s="141" t="s">
        <v>314</v>
      </c>
      <c r="H462" s="142">
        <v>3</v>
      </c>
      <c r="I462" s="143"/>
      <c r="J462" s="144">
        <f t="shared" si="40"/>
        <v>0</v>
      </c>
      <c r="K462" s="140" t="s">
        <v>4371</v>
      </c>
      <c r="L462" s="33"/>
      <c r="M462" s="145" t="s">
        <v>1</v>
      </c>
      <c r="N462" s="146" t="s">
        <v>46</v>
      </c>
      <c r="P462" s="147">
        <f t="shared" si="41"/>
        <v>0</v>
      </c>
      <c r="Q462" s="147">
        <v>0</v>
      </c>
      <c r="R462" s="147">
        <f t="shared" si="42"/>
        <v>0</v>
      </c>
      <c r="S462" s="147">
        <v>0</v>
      </c>
      <c r="T462" s="148">
        <f t="shared" si="43"/>
        <v>0</v>
      </c>
      <c r="AR462" s="149" t="s">
        <v>120</v>
      </c>
      <c r="AT462" s="149" t="s">
        <v>311</v>
      </c>
      <c r="AU462" s="149" t="s">
        <v>88</v>
      </c>
      <c r="AY462" s="17" t="s">
        <v>309</v>
      </c>
      <c r="BE462" s="150">
        <f t="shared" si="44"/>
        <v>0</v>
      </c>
      <c r="BF462" s="150">
        <f t="shared" si="45"/>
        <v>0</v>
      </c>
      <c r="BG462" s="150">
        <f t="shared" si="46"/>
        <v>0</v>
      </c>
      <c r="BH462" s="150">
        <f t="shared" si="47"/>
        <v>0</v>
      </c>
      <c r="BI462" s="150">
        <f t="shared" si="48"/>
        <v>0</v>
      </c>
      <c r="BJ462" s="17" t="s">
        <v>88</v>
      </c>
      <c r="BK462" s="150">
        <f t="shared" si="49"/>
        <v>0</v>
      </c>
      <c r="BL462" s="17" t="s">
        <v>120</v>
      </c>
      <c r="BM462" s="149" t="s">
        <v>3248</v>
      </c>
    </row>
    <row r="463" spans="2:65" s="1" customFormat="1" ht="33" customHeight="1" x14ac:dyDescent="0.2">
      <c r="B463" s="137"/>
      <c r="C463" s="138" t="s">
        <v>2375</v>
      </c>
      <c r="D463" s="138" t="s">
        <v>311</v>
      </c>
      <c r="E463" s="139" t="s">
        <v>4833</v>
      </c>
      <c r="F463" s="140" t="s">
        <v>4834</v>
      </c>
      <c r="G463" s="141" t="s">
        <v>314</v>
      </c>
      <c r="H463" s="142">
        <v>1</v>
      </c>
      <c r="I463" s="143"/>
      <c r="J463" s="144">
        <f t="shared" si="40"/>
        <v>0</v>
      </c>
      <c r="K463" s="140" t="s">
        <v>4371</v>
      </c>
      <c r="L463" s="33"/>
      <c r="M463" s="145" t="s">
        <v>1</v>
      </c>
      <c r="N463" s="146" t="s">
        <v>46</v>
      </c>
      <c r="P463" s="147">
        <f t="shared" si="41"/>
        <v>0</v>
      </c>
      <c r="Q463" s="147">
        <v>0</v>
      </c>
      <c r="R463" s="147">
        <f t="shared" si="42"/>
        <v>0</v>
      </c>
      <c r="S463" s="147">
        <v>0</v>
      </c>
      <c r="T463" s="148">
        <f t="shared" si="43"/>
        <v>0</v>
      </c>
      <c r="AR463" s="149" t="s">
        <v>120</v>
      </c>
      <c r="AT463" s="149" t="s">
        <v>311</v>
      </c>
      <c r="AU463" s="149" t="s">
        <v>88</v>
      </c>
      <c r="AY463" s="17" t="s">
        <v>309</v>
      </c>
      <c r="BE463" s="150">
        <f t="shared" si="44"/>
        <v>0</v>
      </c>
      <c r="BF463" s="150">
        <f t="shared" si="45"/>
        <v>0</v>
      </c>
      <c r="BG463" s="150">
        <f t="shared" si="46"/>
        <v>0</v>
      </c>
      <c r="BH463" s="150">
        <f t="shared" si="47"/>
        <v>0</v>
      </c>
      <c r="BI463" s="150">
        <f t="shared" si="48"/>
        <v>0</v>
      </c>
      <c r="BJ463" s="17" t="s">
        <v>88</v>
      </c>
      <c r="BK463" s="150">
        <f t="shared" si="49"/>
        <v>0</v>
      </c>
      <c r="BL463" s="17" t="s">
        <v>120</v>
      </c>
      <c r="BM463" s="149" t="s">
        <v>3256</v>
      </c>
    </row>
    <row r="464" spans="2:65" s="1" customFormat="1" ht="16.5" customHeight="1" x14ac:dyDescent="0.2">
      <c r="B464" s="137"/>
      <c r="C464" s="138" t="s">
        <v>2381</v>
      </c>
      <c r="D464" s="138" t="s">
        <v>311</v>
      </c>
      <c r="E464" s="139" t="s">
        <v>4835</v>
      </c>
      <c r="F464" s="140" t="s">
        <v>4836</v>
      </c>
      <c r="G464" s="141" t="s">
        <v>314</v>
      </c>
      <c r="H464" s="142">
        <v>1</v>
      </c>
      <c r="I464" s="143"/>
      <c r="J464" s="144">
        <f t="shared" si="40"/>
        <v>0</v>
      </c>
      <c r="K464" s="140" t="s">
        <v>4418</v>
      </c>
      <c r="L464" s="33"/>
      <c r="M464" s="145" t="s">
        <v>1</v>
      </c>
      <c r="N464" s="146" t="s">
        <v>46</v>
      </c>
      <c r="P464" s="147">
        <f t="shared" si="41"/>
        <v>0</v>
      </c>
      <c r="Q464" s="147">
        <v>0</v>
      </c>
      <c r="R464" s="147">
        <f t="shared" si="42"/>
        <v>0</v>
      </c>
      <c r="S464" s="147">
        <v>0</v>
      </c>
      <c r="T464" s="148">
        <f t="shared" si="43"/>
        <v>0</v>
      </c>
      <c r="AR464" s="149" t="s">
        <v>120</v>
      </c>
      <c r="AT464" s="149" t="s">
        <v>311</v>
      </c>
      <c r="AU464" s="149" t="s">
        <v>88</v>
      </c>
      <c r="AY464" s="17" t="s">
        <v>309</v>
      </c>
      <c r="BE464" s="150">
        <f t="shared" si="44"/>
        <v>0</v>
      </c>
      <c r="BF464" s="150">
        <f t="shared" si="45"/>
        <v>0</v>
      </c>
      <c r="BG464" s="150">
        <f t="shared" si="46"/>
        <v>0</v>
      </c>
      <c r="BH464" s="150">
        <f t="shared" si="47"/>
        <v>0</v>
      </c>
      <c r="BI464" s="150">
        <f t="shared" si="48"/>
        <v>0</v>
      </c>
      <c r="BJ464" s="17" t="s">
        <v>88</v>
      </c>
      <c r="BK464" s="150">
        <f t="shared" si="49"/>
        <v>0</v>
      </c>
      <c r="BL464" s="17" t="s">
        <v>120</v>
      </c>
      <c r="BM464" s="149" t="s">
        <v>3264</v>
      </c>
    </row>
    <row r="465" spans="2:65" s="1" customFormat="1" ht="16.5" customHeight="1" x14ac:dyDescent="0.2">
      <c r="B465" s="137"/>
      <c r="C465" s="138" t="s">
        <v>2386</v>
      </c>
      <c r="D465" s="138" t="s">
        <v>311</v>
      </c>
      <c r="E465" s="139" t="s">
        <v>4837</v>
      </c>
      <c r="F465" s="140" t="s">
        <v>4838</v>
      </c>
      <c r="G465" s="141" t="s">
        <v>391</v>
      </c>
      <c r="H465" s="142">
        <v>5.1999999999999998E-2</v>
      </c>
      <c r="I465" s="143"/>
      <c r="J465" s="144">
        <f t="shared" si="40"/>
        <v>0</v>
      </c>
      <c r="K465" s="140" t="s">
        <v>4371</v>
      </c>
      <c r="L465" s="33"/>
      <c r="M465" s="145" t="s">
        <v>1</v>
      </c>
      <c r="N465" s="146" t="s">
        <v>46</v>
      </c>
      <c r="P465" s="147">
        <f t="shared" si="41"/>
        <v>0</v>
      </c>
      <c r="Q465" s="147">
        <v>0</v>
      </c>
      <c r="R465" s="147">
        <f t="shared" si="42"/>
        <v>0</v>
      </c>
      <c r="S465" s="147">
        <v>0</v>
      </c>
      <c r="T465" s="148">
        <f t="shared" si="43"/>
        <v>0</v>
      </c>
      <c r="AR465" s="149" t="s">
        <v>120</v>
      </c>
      <c r="AT465" s="149" t="s">
        <v>311</v>
      </c>
      <c r="AU465" s="149" t="s">
        <v>88</v>
      </c>
      <c r="AY465" s="17" t="s">
        <v>309</v>
      </c>
      <c r="BE465" s="150">
        <f t="shared" si="44"/>
        <v>0</v>
      </c>
      <c r="BF465" s="150">
        <f t="shared" si="45"/>
        <v>0</v>
      </c>
      <c r="BG465" s="150">
        <f t="shared" si="46"/>
        <v>0</v>
      </c>
      <c r="BH465" s="150">
        <f t="shared" si="47"/>
        <v>0</v>
      </c>
      <c r="BI465" s="150">
        <f t="shared" si="48"/>
        <v>0</v>
      </c>
      <c r="BJ465" s="17" t="s">
        <v>88</v>
      </c>
      <c r="BK465" s="150">
        <f t="shared" si="49"/>
        <v>0</v>
      </c>
      <c r="BL465" s="17" t="s">
        <v>120</v>
      </c>
      <c r="BM465" s="149" t="s">
        <v>3272</v>
      </c>
    </row>
    <row r="466" spans="2:65" s="1" customFormat="1" ht="19.5" x14ac:dyDescent="0.2">
      <c r="B466" s="33"/>
      <c r="D466" s="155" t="s">
        <v>318</v>
      </c>
      <c r="F466" s="156" t="s">
        <v>4749</v>
      </c>
      <c r="I466" s="153"/>
      <c r="L466" s="33"/>
      <c r="M466" s="154"/>
      <c r="T466" s="57"/>
      <c r="AT466" s="17" t="s">
        <v>318</v>
      </c>
      <c r="AU466" s="17" t="s">
        <v>88</v>
      </c>
    </row>
    <row r="467" spans="2:65" s="11" customFormat="1" ht="25.9" customHeight="1" x14ac:dyDescent="0.2">
      <c r="B467" s="125"/>
      <c r="D467" s="126" t="s">
        <v>80</v>
      </c>
      <c r="E467" s="127" t="s">
        <v>4839</v>
      </c>
      <c r="F467" s="127" t="s">
        <v>4840</v>
      </c>
      <c r="I467" s="128"/>
      <c r="J467" s="129">
        <f>BK467</f>
        <v>0</v>
      </c>
      <c r="L467" s="125"/>
      <c r="M467" s="130"/>
      <c r="P467" s="131">
        <f>SUM(P468:P478)</f>
        <v>0</v>
      </c>
      <c r="R467" s="131">
        <f>SUM(R468:R478)</f>
        <v>0</v>
      </c>
      <c r="T467" s="132">
        <f>SUM(T468:T478)</f>
        <v>0</v>
      </c>
      <c r="AR467" s="126" t="s">
        <v>88</v>
      </c>
      <c r="AT467" s="133" t="s">
        <v>80</v>
      </c>
      <c r="AU467" s="133" t="s">
        <v>81</v>
      </c>
      <c r="AY467" s="126" t="s">
        <v>309</v>
      </c>
      <c r="BK467" s="134">
        <f>SUM(BK468:BK478)</f>
        <v>0</v>
      </c>
    </row>
    <row r="468" spans="2:65" s="1" customFormat="1" ht="24.2" customHeight="1" x14ac:dyDescent="0.2">
      <c r="B468" s="137"/>
      <c r="C468" s="138" t="s">
        <v>2391</v>
      </c>
      <c r="D468" s="138" t="s">
        <v>311</v>
      </c>
      <c r="E468" s="139" t="s">
        <v>4841</v>
      </c>
      <c r="F468" s="140" t="s">
        <v>4842</v>
      </c>
      <c r="G468" s="141" t="s">
        <v>512</v>
      </c>
      <c r="H468" s="142">
        <v>2</v>
      </c>
      <c r="I468" s="143"/>
      <c r="J468" s="144">
        <f>ROUND(I468*H468,2)</f>
        <v>0</v>
      </c>
      <c r="K468" s="140" t="s">
        <v>4371</v>
      </c>
      <c r="L468" s="33"/>
      <c r="M468" s="145" t="s">
        <v>1</v>
      </c>
      <c r="N468" s="146" t="s">
        <v>46</v>
      </c>
      <c r="P468" s="147">
        <f>O468*H468</f>
        <v>0</v>
      </c>
      <c r="Q468" s="147">
        <v>0</v>
      </c>
      <c r="R468" s="147">
        <f>Q468*H468</f>
        <v>0</v>
      </c>
      <c r="S468" s="147">
        <v>0</v>
      </c>
      <c r="T468" s="148">
        <f>S468*H468</f>
        <v>0</v>
      </c>
      <c r="AR468" s="149" t="s">
        <v>120</v>
      </c>
      <c r="AT468" s="149" t="s">
        <v>311</v>
      </c>
      <c r="AU468" s="149" t="s">
        <v>88</v>
      </c>
      <c r="AY468" s="17" t="s">
        <v>309</v>
      </c>
      <c r="BE468" s="150">
        <f>IF(N468="základní",J468,0)</f>
        <v>0</v>
      </c>
      <c r="BF468" s="150">
        <f>IF(N468="snížená",J468,0)</f>
        <v>0</v>
      </c>
      <c r="BG468" s="150">
        <f>IF(N468="zákl. přenesená",J468,0)</f>
        <v>0</v>
      </c>
      <c r="BH468" s="150">
        <f>IF(N468="sníž. přenesená",J468,0)</f>
        <v>0</v>
      </c>
      <c r="BI468" s="150">
        <f>IF(N468="nulová",J468,0)</f>
        <v>0</v>
      </c>
      <c r="BJ468" s="17" t="s">
        <v>88</v>
      </c>
      <c r="BK468" s="150">
        <f>ROUND(I468*H468,2)</f>
        <v>0</v>
      </c>
      <c r="BL468" s="17" t="s">
        <v>120</v>
      </c>
      <c r="BM468" s="149" t="s">
        <v>3280</v>
      </c>
    </row>
    <row r="469" spans="2:65" s="1" customFormat="1" ht="19.5" x14ac:dyDescent="0.2">
      <c r="B469" s="33"/>
      <c r="D469" s="155" t="s">
        <v>318</v>
      </c>
      <c r="F469" s="156" t="s">
        <v>4843</v>
      </c>
      <c r="I469" s="153"/>
      <c r="L469" s="33"/>
      <c r="M469" s="154"/>
      <c r="T469" s="57"/>
      <c r="AT469" s="17" t="s">
        <v>318</v>
      </c>
      <c r="AU469" s="17" t="s">
        <v>88</v>
      </c>
    </row>
    <row r="470" spans="2:65" s="1" customFormat="1" ht="21.75" customHeight="1" x14ac:dyDescent="0.2">
      <c r="B470" s="137"/>
      <c r="C470" s="138" t="s">
        <v>2396</v>
      </c>
      <c r="D470" s="138" t="s">
        <v>311</v>
      </c>
      <c r="E470" s="139" t="s">
        <v>4844</v>
      </c>
      <c r="F470" s="140" t="s">
        <v>4845</v>
      </c>
      <c r="G470" s="141" t="s">
        <v>314</v>
      </c>
      <c r="H470" s="142">
        <v>6</v>
      </c>
      <c r="I470" s="143"/>
      <c r="J470" s="144">
        <f>ROUND(I470*H470,2)</f>
        <v>0</v>
      </c>
      <c r="K470" s="140" t="s">
        <v>4371</v>
      </c>
      <c r="L470" s="33"/>
      <c r="M470" s="145" t="s">
        <v>1</v>
      </c>
      <c r="N470" s="146" t="s">
        <v>46</v>
      </c>
      <c r="P470" s="147">
        <f>O470*H470</f>
        <v>0</v>
      </c>
      <c r="Q470" s="147">
        <v>0</v>
      </c>
      <c r="R470" s="147">
        <f>Q470*H470</f>
        <v>0</v>
      </c>
      <c r="S470" s="147">
        <v>0</v>
      </c>
      <c r="T470" s="148">
        <f>S470*H470</f>
        <v>0</v>
      </c>
      <c r="AR470" s="149" t="s">
        <v>120</v>
      </c>
      <c r="AT470" s="149" t="s">
        <v>311</v>
      </c>
      <c r="AU470" s="149" t="s">
        <v>88</v>
      </c>
      <c r="AY470" s="17" t="s">
        <v>309</v>
      </c>
      <c r="BE470" s="150">
        <f>IF(N470="základní",J470,0)</f>
        <v>0</v>
      </c>
      <c r="BF470" s="150">
        <f>IF(N470="snížená",J470,0)</f>
        <v>0</v>
      </c>
      <c r="BG470" s="150">
        <f>IF(N470="zákl. přenesená",J470,0)</f>
        <v>0</v>
      </c>
      <c r="BH470" s="150">
        <f>IF(N470="sníž. přenesená",J470,0)</f>
        <v>0</v>
      </c>
      <c r="BI470" s="150">
        <f>IF(N470="nulová",J470,0)</f>
        <v>0</v>
      </c>
      <c r="BJ470" s="17" t="s">
        <v>88</v>
      </c>
      <c r="BK470" s="150">
        <f>ROUND(I470*H470,2)</f>
        <v>0</v>
      </c>
      <c r="BL470" s="17" t="s">
        <v>120</v>
      </c>
      <c r="BM470" s="149" t="s">
        <v>3288</v>
      </c>
    </row>
    <row r="471" spans="2:65" s="1" customFormat="1" ht="19.5" x14ac:dyDescent="0.2">
      <c r="B471" s="33"/>
      <c r="D471" s="155" t="s">
        <v>318</v>
      </c>
      <c r="F471" s="156" t="s">
        <v>4846</v>
      </c>
      <c r="I471" s="153"/>
      <c r="L471" s="33"/>
      <c r="M471" s="154"/>
      <c r="T471" s="57"/>
      <c r="AT471" s="17" t="s">
        <v>318</v>
      </c>
      <c r="AU471" s="17" t="s">
        <v>88</v>
      </c>
    </row>
    <row r="472" spans="2:65" s="1" customFormat="1" ht="16.5" customHeight="1" x14ac:dyDescent="0.2">
      <c r="B472" s="137"/>
      <c r="C472" s="138" t="s">
        <v>2403</v>
      </c>
      <c r="D472" s="138" t="s">
        <v>311</v>
      </c>
      <c r="E472" s="139" t="s">
        <v>4847</v>
      </c>
      <c r="F472" s="140" t="s">
        <v>4848</v>
      </c>
      <c r="G472" s="141" t="s">
        <v>512</v>
      </c>
      <c r="H472" s="142">
        <v>37</v>
      </c>
      <c r="I472" s="143"/>
      <c r="J472" s="144">
        <f t="shared" ref="J472:J477" si="50">ROUND(I472*H472,2)</f>
        <v>0</v>
      </c>
      <c r="K472" s="140" t="s">
        <v>4418</v>
      </c>
      <c r="L472" s="33"/>
      <c r="M472" s="145" t="s">
        <v>1</v>
      </c>
      <c r="N472" s="146" t="s">
        <v>46</v>
      </c>
      <c r="P472" s="147">
        <f t="shared" ref="P472:P477" si="51">O472*H472</f>
        <v>0</v>
      </c>
      <c r="Q472" s="147">
        <v>0</v>
      </c>
      <c r="R472" s="147">
        <f t="shared" ref="R472:R477" si="52">Q472*H472</f>
        <v>0</v>
      </c>
      <c r="S472" s="147">
        <v>0</v>
      </c>
      <c r="T472" s="148">
        <f t="shared" ref="T472:T477" si="53">S472*H472</f>
        <v>0</v>
      </c>
      <c r="AR472" s="149" t="s">
        <v>120</v>
      </c>
      <c r="AT472" s="149" t="s">
        <v>311</v>
      </c>
      <c r="AU472" s="149" t="s">
        <v>88</v>
      </c>
      <c r="AY472" s="17" t="s">
        <v>309</v>
      </c>
      <c r="BE472" s="150">
        <f t="shared" ref="BE472:BE477" si="54">IF(N472="základní",J472,0)</f>
        <v>0</v>
      </c>
      <c r="BF472" s="150">
        <f t="shared" ref="BF472:BF477" si="55">IF(N472="snížená",J472,0)</f>
        <v>0</v>
      </c>
      <c r="BG472" s="150">
        <f t="shared" ref="BG472:BG477" si="56">IF(N472="zákl. přenesená",J472,0)</f>
        <v>0</v>
      </c>
      <c r="BH472" s="150">
        <f t="shared" ref="BH472:BH477" si="57">IF(N472="sníž. přenesená",J472,0)</f>
        <v>0</v>
      </c>
      <c r="BI472" s="150">
        <f t="shared" ref="BI472:BI477" si="58">IF(N472="nulová",J472,0)</f>
        <v>0</v>
      </c>
      <c r="BJ472" s="17" t="s">
        <v>88</v>
      </c>
      <c r="BK472" s="150">
        <f t="shared" ref="BK472:BK477" si="59">ROUND(I472*H472,2)</f>
        <v>0</v>
      </c>
      <c r="BL472" s="17" t="s">
        <v>120</v>
      </c>
      <c r="BM472" s="149" t="s">
        <v>3296</v>
      </c>
    </row>
    <row r="473" spans="2:65" s="1" customFormat="1" ht="16.5" customHeight="1" x14ac:dyDescent="0.2">
      <c r="B473" s="137"/>
      <c r="C473" s="138" t="s">
        <v>2409</v>
      </c>
      <c r="D473" s="138" t="s">
        <v>311</v>
      </c>
      <c r="E473" s="139" t="s">
        <v>4849</v>
      </c>
      <c r="F473" s="140" t="s">
        <v>4850</v>
      </c>
      <c r="G473" s="141" t="s">
        <v>314</v>
      </c>
      <c r="H473" s="142">
        <v>2</v>
      </c>
      <c r="I473" s="143"/>
      <c r="J473" s="144">
        <f t="shared" si="50"/>
        <v>0</v>
      </c>
      <c r="K473" s="140" t="s">
        <v>4418</v>
      </c>
      <c r="L473" s="33"/>
      <c r="M473" s="145" t="s">
        <v>1</v>
      </c>
      <c r="N473" s="146" t="s">
        <v>46</v>
      </c>
      <c r="P473" s="147">
        <f t="shared" si="51"/>
        <v>0</v>
      </c>
      <c r="Q473" s="147">
        <v>0</v>
      </c>
      <c r="R473" s="147">
        <f t="shared" si="52"/>
        <v>0</v>
      </c>
      <c r="S473" s="147">
        <v>0</v>
      </c>
      <c r="T473" s="148">
        <f t="shared" si="53"/>
        <v>0</v>
      </c>
      <c r="AR473" s="149" t="s">
        <v>120</v>
      </c>
      <c r="AT473" s="149" t="s">
        <v>311</v>
      </c>
      <c r="AU473" s="149" t="s">
        <v>88</v>
      </c>
      <c r="AY473" s="17" t="s">
        <v>309</v>
      </c>
      <c r="BE473" s="150">
        <f t="shared" si="54"/>
        <v>0</v>
      </c>
      <c r="BF473" s="150">
        <f t="shared" si="55"/>
        <v>0</v>
      </c>
      <c r="BG473" s="150">
        <f t="shared" si="56"/>
        <v>0</v>
      </c>
      <c r="BH473" s="150">
        <f t="shared" si="57"/>
        <v>0</v>
      </c>
      <c r="BI473" s="150">
        <f t="shared" si="58"/>
        <v>0</v>
      </c>
      <c r="BJ473" s="17" t="s">
        <v>88</v>
      </c>
      <c r="BK473" s="150">
        <f t="shared" si="59"/>
        <v>0</v>
      </c>
      <c r="BL473" s="17" t="s">
        <v>120</v>
      </c>
      <c r="BM473" s="149" t="s">
        <v>3304</v>
      </c>
    </row>
    <row r="474" spans="2:65" s="1" customFormat="1" ht="16.5" customHeight="1" x14ac:dyDescent="0.2">
      <c r="B474" s="137"/>
      <c r="C474" s="138" t="s">
        <v>2415</v>
      </c>
      <c r="D474" s="138" t="s">
        <v>311</v>
      </c>
      <c r="E474" s="139" t="s">
        <v>4851</v>
      </c>
      <c r="F474" s="140" t="s">
        <v>4852</v>
      </c>
      <c r="G474" s="141" t="s">
        <v>314</v>
      </c>
      <c r="H474" s="142">
        <v>2</v>
      </c>
      <c r="I474" s="143"/>
      <c r="J474" s="144">
        <f t="shared" si="50"/>
        <v>0</v>
      </c>
      <c r="K474" s="140" t="s">
        <v>4418</v>
      </c>
      <c r="L474" s="33"/>
      <c r="M474" s="145" t="s">
        <v>1</v>
      </c>
      <c r="N474" s="146" t="s">
        <v>46</v>
      </c>
      <c r="P474" s="147">
        <f t="shared" si="51"/>
        <v>0</v>
      </c>
      <c r="Q474" s="147">
        <v>0</v>
      </c>
      <c r="R474" s="147">
        <f t="shared" si="52"/>
        <v>0</v>
      </c>
      <c r="S474" s="147">
        <v>0</v>
      </c>
      <c r="T474" s="148">
        <f t="shared" si="53"/>
        <v>0</v>
      </c>
      <c r="AR474" s="149" t="s">
        <v>120</v>
      </c>
      <c r="AT474" s="149" t="s">
        <v>311</v>
      </c>
      <c r="AU474" s="149" t="s">
        <v>88</v>
      </c>
      <c r="AY474" s="17" t="s">
        <v>309</v>
      </c>
      <c r="BE474" s="150">
        <f t="shared" si="54"/>
        <v>0</v>
      </c>
      <c r="BF474" s="150">
        <f t="shared" si="55"/>
        <v>0</v>
      </c>
      <c r="BG474" s="150">
        <f t="shared" si="56"/>
        <v>0</v>
      </c>
      <c r="BH474" s="150">
        <f t="shared" si="57"/>
        <v>0</v>
      </c>
      <c r="BI474" s="150">
        <f t="shared" si="58"/>
        <v>0</v>
      </c>
      <c r="BJ474" s="17" t="s">
        <v>88</v>
      </c>
      <c r="BK474" s="150">
        <f t="shared" si="59"/>
        <v>0</v>
      </c>
      <c r="BL474" s="17" t="s">
        <v>120</v>
      </c>
      <c r="BM474" s="149" t="s">
        <v>3312</v>
      </c>
    </row>
    <row r="475" spans="2:65" s="1" customFormat="1" ht="21.75" customHeight="1" x14ac:dyDescent="0.2">
      <c r="B475" s="137"/>
      <c r="C475" s="138" t="s">
        <v>2421</v>
      </c>
      <c r="D475" s="138" t="s">
        <v>311</v>
      </c>
      <c r="E475" s="139" t="s">
        <v>4853</v>
      </c>
      <c r="F475" s="140" t="s">
        <v>4854</v>
      </c>
      <c r="G475" s="141" t="s">
        <v>314</v>
      </c>
      <c r="H475" s="142">
        <v>4</v>
      </c>
      <c r="I475" s="143"/>
      <c r="J475" s="144">
        <f t="shared" si="50"/>
        <v>0</v>
      </c>
      <c r="K475" s="140" t="s">
        <v>4418</v>
      </c>
      <c r="L475" s="33"/>
      <c r="M475" s="145" t="s">
        <v>1</v>
      </c>
      <c r="N475" s="146" t="s">
        <v>46</v>
      </c>
      <c r="P475" s="147">
        <f t="shared" si="51"/>
        <v>0</v>
      </c>
      <c r="Q475" s="147">
        <v>0</v>
      </c>
      <c r="R475" s="147">
        <f t="shared" si="52"/>
        <v>0</v>
      </c>
      <c r="S475" s="147">
        <v>0</v>
      </c>
      <c r="T475" s="148">
        <f t="shared" si="53"/>
        <v>0</v>
      </c>
      <c r="AR475" s="149" t="s">
        <v>120</v>
      </c>
      <c r="AT475" s="149" t="s">
        <v>311</v>
      </c>
      <c r="AU475" s="149" t="s">
        <v>88</v>
      </c>
      <c r="AY475" s="17" t="s">
        <v>309</v>
      </c>
      <c r="BE475" s="150">
        <f t="shared" si="54"/>
        <v>0</v>
      </c>
      <c r="BF475" s="150">
        <f t="shared" si="55"/>
        <v>0</v>
      </c>
      <c r="BG475" s="150">
        <f t="shared" si="56"/>
        <v>0</v>
      </c>
      <c r="BH475" s="150">
        <f t="shared" si="57"/>
        <v>0</v>
      </c>
      <c r="BI475" s="150">
        <f t="shared" si="58"/>
        <v>0</v>
      </c>
      <c r="BJ475" s="17" t="s">
        <v>88</v>
      </c>
      <c r="BK475" s="150">
        <f t="shared" si="59"/>
        <v>0</v>
      </c>
      <c r="BL475" s="17" t="s">
        <v>120</v>
      </c>
      <c r="BM475" s="149" t="s">
        <v>3320</v>
      </c>
    </row>
    <row r="476" spans="2:65" s="1" customFormat="1" ht="24.2" customHeight="1" x14ac:dyDescent="0.2">
      <c r="B476" s="137"/>
      <c r="C476" s="138" t="s">
        <v>2426</v>
      </c>
      <c r="D476" s="138" t="s">
        <v>311</v>
      </c>
      <c r="E476" s="139" t="s">
        <v>4855</v>
      </c>
      <c r="F476" s="140" t="s">
        <v>4856</v>
      </c>
      <c r="G476" s="141" t="s">
        <v>314</v>
      </c>
      <c r="H476" s="142">
        <v>37</v>
      </c>
      <c r="I476" s="143"/>
      <c r="J476" s="144">
        <f t="shared" si="50"/>
        <v>0</v>
      </c>
      <c r="K476" s="140" t="s">
        <v>4418</v>
      </c>
      <c r="L476" s="33"/>
      <c r="M476" s="145" t="s">
        <v>1</v>
      </c>
      <c r="N476" s="146" t="s">
        <v>46</v>
      </c>
      <c r="P476" s="147">
        <f t="shared" si="51"/>
        <v>0</v>
      </c>
      <c r="Q476" s="147">
        <v>0</v>
      </c>
      <c r="R476" s="147">
        <f t="shared" si="52"/>
        <v>0</v>
      </c>
      <c r="S476" s="147">
        <v>0</v>
      </c>
      <c r="T476" s="148">
        <f t="shared" si="53"/>
        <v>0</v>
      </c>
      <c r="AR476" s="149" t="s">
        <v>120</v>
      </c>
      <c r="AT476" s="149" t="s">
        <v>311</v>
      </c>
      <c r="AU476" s="149" t="s">
        <v>88</v>
      </c>
      <c r="AY476" s="17" t="s">
        <v>309</v>
      </c>
      <c r="BE476" s="150">
        <f t="shared" si="54"/>
        <v>0</v>
      </c>
      <c r="BF476" s="150">
        <f t="shared" si="55"/>
        <v>0</v>
      </c>
      <c r="BG476" s="150">
        <f t="shared" si="56"/>
        <v>0</v>
      </c>
      <c r="BH476" s="150">
        <f t="shared" si="57"/>
        <v>0</v>
      </c>
      <c r="BI476" s="150">
        <f t="shared" si="58"/>
        <v>0</v>
      </c>
      <c r="BJ476" s="17" t="s">
        <v>88</v>
      </c>
      <c r="BK476" s="150">
        <f t="shared" si="59"/>
        <v>0</v>
      </c>
      <c r="BL476" s="17" t="s">
        <v>120</v>
      </c>
      <c r="BM476" s="149" t="s">
        <v>3329</v>
      </c>
    </row>
    <row r="477" spans="2:65" s="1" customFormat="1" ht="16.5" customHeight="1" x14ac:dyDescent="0.2">
      <c r="B477" s="137"/>
      <c r="C477" s="138" t="s">
        <v>2431</v>
      </c>
      <c r="D477" s="138" t="s">
        <v>311</v>
      </c>
      <c r="E477" s="139" t="s">
        <v>4857</v>
      </c>
      <c r="F477" s="140" t="s">
        <v>4858</v>
      </c>
      <c r="G477" s="141" t="s">
        <v>391</v>
      </c>
      <c r="H477" s="142">
        <v>0.17699999999999999</v>
      </c>
      <c r="I477" s="143"/>
      <c r="J477" s="144">
        <f t="shared" si="50"/>
        <v>0</v>
      </c>
      <c r="K477" s="140" t="s">
        <v>4371</v>
      </c>
      <c r="L477" s="33"/>
      <c r="M477" s="145" t="s">
        <v>1</v>
      </c>
      <c r="N477" s="146" t="s">
        <v>46</v>
      </c>
      <c r="P477" s="147">
        <f t="shared" si="51"/>
        <v>0</v>
      </c>
      <c r="Q477" s="147">
        <v>0</v>
      </c>
      <c r="R477" s="147">
        <f t="shared" si="52"/>
        <v>0</v>
      </c>
      <c r="S477" s="147">
        <v>0</v>
      </c>
      <c r="T477" s="148">
        <f t="shared" si="53"/>
        <v>0</v>
      </c>
      <c r="AR477" s="149" t="s">
        <v>120</v>
      </c>
      <c r="AT477" s="149" t="s">
        <v>311</v>
      </c>
      <c r="AU477" s="149" t="s">
        <v>88</v>
      </c>
      <c r="AY477" s="17" t="s">
        <v>309</v>
      </c>
      <c r="BE477" s="150">
        <f t="shared" si="54"/>
        <v>0</v>
      </c>
      <c r="BF477" s="150">
        <f t="shared" si="55"/>
        <v>0</v>
      </c>
      <c r="BG477" s="150">
        <f t="shared" si="56"/>
        <v>0</v>
      </c>
      <c r="BH477" s="150">
        <f t="shared" si="57"/>
        <v>0</v>
      </c>
      <c r="BI477" s="150">
        <f t="shared" si="58"/>
        <v>0</v>
      </c>
      <c r="BJ477" s="17" t="s">
        <v>88</v>
      </c>
      <c r="BK477" s="150">
        <f t="shared" si="59"/>
        <v>0</v>
      </c>
      <c r="BL477" s="17" t="s">
        <v>120</v>
      </c>
      <c r="BM477" s="149" t="s">
        <v>3337</v>
      </c>
    </row>
    <row r="478" spans="2:65" s="1" customFormat="1" ht="19.5" x14ac:dyDescent="0.2">
      <c r="B478" s="33"/>
      <c r="D478" s="155" t="s">
        <v>318</v>
      </c>
      <c r="F478" s="156" t="s">
        <v>4749</v>
      </c>
      <c r="I478" s="153"/>
      <c r="L478" s="33"/>
      <c r="M478" s="154"/>
      <c r="T478" s="57"/>
      <c r="AT478" s="17" t="s">
        <v>318</v>
      </c>
      <c r="AU478" s="17" t="s">
        <v>88</v>
      </c>
    </row>
    <row r="479" spans="2:65" s="11" customFormat="1" ht="25.9" customHeight="1" x14ac:dyDescent="0.2">
      <c r="B479" s="125"/>
      <c r="D479" s="126" t="s">
        <v>80</v>
      </c>
      <c r="E479" s="127" t="s">
        <v>4859</v>
      </c>
      <c r="F479" s="127" t="s">
        <v>4860</v>
      </c>
      <c r="I479" s="128"/>
      <c r="J479" s="129">
        <f>BK479</f>
        <v>0</v>
      </c>
      <c r="L479" s="125"/>
      <c r="M479" s="130"/>
      <c r="P479" s="131">
        <f>SUM(P480:P493)</f>
        <v>0</v>
      </c>
      <c r="R479" s="131">
        <f>SUM(R480:R493)</f>
        <v>0</v>
      </c>
      <c r="T479" s="132">
        <f>SUM(T480:T493)</f>
        <v>0</v>
      </c>
      <c r="AR479" s="126" t="s">
        <v>88</v>
      </c>
      <c r="AT479" s="133" t="s">
        <v>80</v>
      </c>
      <c r="AU479" s="133" t="s">
        <v>81</v>
      </c>
      <c r="AY479" s="126" t="s">
        <v>309</v>
      </c>
      <c r="BK479" s="134">
        <f>SUM(BK480:BK493)</f>
        <v>0</v>
      </c>
    </row>
    <row r="480" spans="2:65" s="1" customFormat="1" ht="16.5" customHeight="1" x14ac:dyDescent="0.2">
      <c r="B480" s="137"/>
      <c r="C480" s="138" t="s">
        <v>2438</v>
      </c>
      <c r="D480" s="138" t="s">
        <v>311</v>
      </c>
      <c r="E480" s="139" t="s">
        <v>4861</v>
      </c>
      <c r="F480" s="140" t="s">
        <v>4862</v>
      </c>
      <c r="G480" s="141" t="s">
        <v>314</v>
      </c>
      <c r="H480" s="142">
        <v>1</v>
      </c>
      <c r="I480" s="143"/>
      <c r="J480" s="144">
        <f t="shared" ref="J480:J486" si="60">ROUND(I480*H480,2)</f>
        <v>0</v>
      </c>
      <c r="K480" s="140" t="s">
        <v>4418</v>
      </c>
      <c r="L480" s="33"/>
      <c r="M480" s="145" t="s">
        <v>1</v>
      </c>
      <c r="N480" s="146" t="s">
        <v>46</v>
      </c>
      <c r="P480" s="147">
        <f t="shared" ref="P480:P486" si="61">O480*H480</f>
        <v>0</v>
      </c>
      <c r="Q480" s="147">
        <v>0</v>
      </c>
      <c r="R480" s="147">
        <f t="shared" ref="R480:R486" si="62">Q480*H480</f>
        <v>0</v>
      </c>
      <c r="S480" s="147">
        <v>0</v>
      </c>
      <c r="T480" s="148">
        <f t="shared" ref="T480:T486" si="63">S480*H480</f>
        <v>0</v>
      </c>
      <c r="AR480" s="149" t="s">
        <v>120</v>
      </c>
      <c r="AT480" s="149" t="s">
        <v>311</v>
      </c>
      <c r="AU480" s="149" t="s">
        <v>88</v>
      </c>
      <c r="AY480" s="17" t="s">
        <v>309</v>
      </c>
      <c r="BE480" s="150">
        <f t="shared" ref="BE480:BE486" si="64">IF(N480="základní",J480,0)</f>
        <v>0</v>
      </c>
      <c r="BF480" s="150">
        <f t="shared" ref="BF480:BF486" si="65">IF(N480="snížená",J480,0)</f>
        <v>0</v>
      </c>
      <c r="BG480" s="150">
        <f t="shared" ref="BG480:BG486" si="66">IF(N480="zákl. přenesená",J480,0)</f>
        <v>0</v>
      </c>
      <c r="BH480" s="150">
        <f t="shared" ref="BH480:BH486" si="67">IF(N480="sníž. přenesená",J480,0)</f>
        <v>0</v>
      </c>
      <c r="BI480" s="150">
        <f t="shared" ref="BI480:BI486" si="68">IF(N480="nulová",J480,0)</f>
        <v>0</v>
      </c>
      <c r="BJ480" s="17" t="s">
        <v>88</v>
      </c>
      <c r="BK480" s="150">
        <f t="shared" ref="BK480:BK486" si="69">ROUND(I480*H480,2)</f>
        <v>0</v>
      </c>
      <c r="BL480" s="17" t="s">
        <v>120</v>
      </c>
      <c r="BM480" s="149" t="s">
        <v>3345</v>
      </c>
    </row>
    <row r="481" spans="2:65" s="1" customFormat="1" ht="16.5" customHeight="1" x14ac:dyDescent="0.2">
      <c r="B481" s="137"/>
      <c r="C481" s="138" t="s">
        <v>2444</v>
      </c>
      <c r="D481" s="138" t="s">
        <v>311</v>
      </c>
      <c r="E481" s="139" t="s">
        <v>4863</v>
      </c>
      <c r="F481" s="140" t="s">
        <v>4864</v>
      </c>
      <c r="G481" s="141" t="s">
        <v>314</v>
      </c>
      <c r="H481" s="142">
        <v>1</v>
      </c>
      <c r="I481" s="143"/>
      <c r="J481" s="144">
        <f t="shared" si="60"/>
        <v>0</v>
      </c>
      <c r="K481" s="140" t="s">
        <v>4418</v>
      </c>
      <c r="L481" s="33"/>
      <c r="M481" s="145" t="s">
        <v>1</v>
      </c>
      <c r="N481" s="146" t="s">
        <v>46</v>
      </c>
      <c r="P481" s="147">
        <f t="shared" si="61"/>
        <v>0</v>
      </c>
      <c r="Q481" s="147">
        <v>0</v>
      </c>
      <c r="R481" s="147">
        <f t="shared" si="62"/>
        <v>0</v>
      </c>
      <c r="S481" s="147">
        <v>0</v>
      </c>
      <c r="T481" s="148">
        <f t="shared" si="63"/>
        <v>0</v>
      </c>
      <c r="AR481" s="149" t="s">
        <v>120</v>
      </c>
      <c r="AT481" s="149" t="s">
        <v>311</v>
      </c>
      <c r="AU481" s="149" t="s">
        <v>88</v>
      </c>
      <c r="AY481" s="17" t="s">
        <v>309</v>
      </c>
      <c r="BE481" s="150">
        <f t="shared" si="64"/>
        <v>0</v>
      </c>
      <c r="BF481" s="150">
        <f t="shared" si="65"/>
        <v>0</v>
      </c>
      <c r="BG481" s="150">
        <f t="shared" si="66"/>
        <v>0</v>
      </c>
      <c r="BH481" s="150">
        <f t="shared" si="67"/>
        <v>0</v>
      </c>
      <c r="BI481" s="150">
        <f t="shared" si="68"/>
        <v>0</v>
      </c>
      <c r="BJ481" s="17" t="s">
        <v>88</v>
      </c>
      <c r="BK481" s="150">
        <f t="shared" si="69"/>
        <v>0</v>
      </c>
      <c r="BL481" s="17" t="s">
        <v>120</v>
      </c>
      <c r="BM481" s="149" t="s">
        <v>3353</v>
      </c>
    </row>
    <row r="482" spans="2:65" s="1" customFormat="1" ht="16.5" customHeight="1" x14ac:dyDescent="0.2">
      <c r="B482" s="137"/>
      <c r="C482" s="138" t="s">
        <v>2450</v>
      </c>
      <c r="D482" s="138" t="s">
        <v>311</v>
      </c>
      <c r="E482" s="139" t="s">
        <v>4865</v>
      </c>
      <c r="F482" s="140" t="s">
        <v>4866</v>
      </c>
      <c r="G482" s="141" t="s">
        <v>314</v>
      </c>
      <c r="H482" s="142">
        <v>1</v>
      </c>
      <c r="I482" s="143"/>
      <c r="J482" s="144">
        <f t="shared" si="60"/>
        <v>0</v>
      </c>
      <c r="K482" s="140" t="s">
        <v>4418</v>
      </c>
      <c r="L482" s="33"/>
      <c r="M482" s="145" t="s">
        <v>1</v>
      </c>
      <c r="N482" s="146" t="s">
        <v>46</v>
      </c>
      <c r="P482" s="147">
        <f t="shared" si="61"/>
        <v>0</v>
      </c>
      <c r="Q482" s="147">
        <v>0</v>
      </c>
      <c r="R482" s="147">
        <f t="shared" si="62"/>
        <v>0</v>
      </c>
      <c r="S482" s="147">
        <v>0</v>
      </c>
      <c r="T482" s="148">
        <f t="shared" si="63"/>
        <v>0</v>
      </c>
      <c r="AR482" s="149" t="s">
        <v>120</v>
      </c>
      <c r="AT482" s="149" t="s">
        <v>311</v>
      </c>
      <c r="AU482" s="149" t="s">
        <v>88</v>
      </c>
      <c r="AY482" s="17" t="s">
        <v>309</v>
      </c>
      <c r="BE482" s="150">
        <f t="shared" si="64"/>
        <v>0</v>
      </c>
      <c r="BF482" s="150">
        <f t="shared" si="65"/>
        <v>0</v>
      </c>
      <c r="BG482" s="150">
        <f t="shared" si="66"/>
        <v>0</v>
      </c>
      <c r="BH482" s="150">
        <f t="shared" si="67"/>
        <v>0</v>
      </c>
      <c r="BI482" s="150">
        <f t="shared" si="68"/>
        <v>0</v>
      </c>
      <c r="BJ482" s="17" t="s">
        <v>88</v>
      </c>
      <c r="BK482" s="150">
        <f t="shared" si="69"/>
        <v>0</v>
      </c>
      <c r="BL482" s="17" t="s">
        <v>120</v>
      </c>
      <c r="BM482" s="149" t="s">
        <v>3361</v>
      </c>
    </row>
    <row r="483" spans="2:65" s="1" customFormat="1" ht="16.5" customHeight="1" x14ac:dyDescent="0.2">
      <c r="B483" s="137"/>
      <c r="C483" s="138" t="s">
        <v>2456</v>
      </c>
      <c r="D483" s="138" t="s">
        <v>311</v>
      </c>
      <c r="E483" s="139" t="s">
        <v>4867</v>
      </c>
      <c r="F483" s="140" t="s">
        <v>4868</v>
      </c>
      <c r="G483" s="141" t="s">
        <v>314</v>
      </c>
      <c r="H483" s="142">
        <v>1</v>
      </c>
      <c r="I483" s="143"/>
      <c r="J483" s="144">
        <f t="shared" si="60"/>
        <v>0</v>
      </c>
      <c r="K483" s="140" t="s">
        <v>4418</v>
      </c>
      <c r="L483" s="33"/>
      <c r="M483" s="145" t="s">
        <v>1</v>
      </c>
      <c r="N483" s="146" t="s">
        <v>46</v>
      </c>
      <c r="P483" s="147">
        <f t="shared" si="61"/>
        <v>0</v>
      </c>
      <c r="Q483" s="147">
        <v>0</v>
      </c>
      <c r="R483" s="147">
        <f t="shared" si="62"/>
        <v>0</v>
      </c>
      <c r="S483" s="147">
        <v>0</v>
      </c>
      <c r="T483" s="148">
        <f t="shared" si="63"/>
        <v>0</v>
      </c>
      <c r="AR483" s="149" t="s">
        <v>120</v>
      </c>
      <c r="AT483" s="149" t="s">
        <v>311</v>
      </c>
      <c r="AU483" s="149" t="s">
        <v>88</v>
      </c>
      <c r="AY483" s="17" t="s">
        <v>309</v>
      </c>
      <c r="BE483" s="150">
        <f t="shared" si="64"/>
        <v>0</v>
      </c>
      <c r="BF483" s="150">
        <f t="shared" si="65"/>
        <v>0</v>
      </c>
      <c r="BG483" s="150">
        <f t="shared" si="66"/>
        <v>0</v>
      </c>
      <c r="BH483" s="150">
        <f t="shared" si="67"/>
        <v>0</v>
      </c>
      <c r="BI483" s="150">
        <f t="shared" si="68"/>
        <v>0</v>
      </c>
      <c r="BJ483" s="17" t="s">
        <v>88</v>
      </c>
      <c r="BK483" s="150">
        <f t="shared" si="69"/>
        <v>0</v>
      </c>
      <c r="BL483" s="17" t="s">
        <v>120</v>
      </c>
      <c r="BM483" s="149" t="s">
        <v>3369</v>
      </c>
    </row>
    <row r="484" spans="2:65" s="1" customFormat="1" ht="16.5" customHeight="1" x14ac:dyDescent="0.2">
      <c r="B484" s="137"/>
      <c r="C484" s="138" t="s">
        <v>2463</v>
      </c>
      <c r="D484" s="138" t="s">
        <v>311</v>
      </c>
      <c r="E484" s="139" t="s">
        <v>4869</v>
      </c>
      <c r="F484" s="140" t="s">
        <v>4870</v>
      </c>
      <c r="G484" s="141" t="s">
        <v>314</v>
      </c>
      <c r="H484" s="142">
        <v>3</v>
      </c>
      <c r="I484" s="143"/>
      <c r="J484" s="144">
        <f t="shared" si="60"/>
        <v>0</v>
      </c>
      <c r="K484" s="140" t="s">
        <v>4418</v>
      </c>
      <c r="L484" s="33"/>
      <c r="M484" s="145" t="s">
        <v>1</v>
      </c>
      <c r="N484" s="146" t="s">
        <v>46</v>
      </c>
      <c r="P484" s="147">
        <f t="shared" si="61"/>
        <v>0</v>
      </c>
      <c r="Q484" s="147">
        <v>0</v>
      </c>
      <c r="R484" s="147">
        <f t="shared" si="62"/>
        <v>0</v>
      </c>
      <c r="S484" s="147">
        <v>0</v>
      </c>
      <c r="T484" s="148">
        <f t="shared" si="63"/>
        <v>0</v>
      </c>
      <c r="AR484" s="149" t="s">
        <v>120</v>
      </c>
      <c r="AT484" s="149" t="s">
        <v>311</v>
      </c>
      <c r="AU484" s="149" t="s">
        <v>88</v>
      </c>
      <c r="AY484" s="17" t="s">
        <v>309</v>
      </c>
      <c r="BE484" s="150">
        <f t="shared" si="64"/>
        <v>0</v>
      </c>
      <c r="BF484" s="150">
        <f t="shared" si="65"/>
        <v>0</v>
      </c>
      <c r="BG484" s="150">
        <f t="shared" si="66"/>
        <v>0</v>
      </c>
      <c r="BH484" s="150">
        <f t="shared" si="67"/>
        <v>0</v>
      </c>
      <c r="BI484" s="150">
        <f t="shared" si="68"/>
        <v>0</v>
      </c>
      <c r="BJ484" s="17" t="s">
        <v>88</v>
      </c>
      <c r="BK484" s="150">
        <f t="shared" si="69"/>
        <v>0</v>
      </c>
      <c r="BL484" s="17" t="s">
        <v>120</v>
      </c>
      <c r="BM484" s="149" t="s">
        <v>3377</v>
      </c>
    </row>
    <row r="485" spans="2:65" s="1" customFormat="1" ht="16.5" customHeight="1" x14ac:dyDescent="0.2">
      <c r="B485" s="137"/>
      <c r="C485" s="138" t="s">
        <v>2472</v>
      </c>
      <c r="D485" s="138" t="s">
        <v>311</v>
      </c>
      <c r="E485" s="139" t="s">
        <v>4871</v>
      </c>
      <c r="F485" s="140" t="s">
        <v>4872</v>
      </c>
      <c r="G485" s="141" t="s">
        <v>512</v>
      </c>
      <c r="H485" s="142">
        <v>2</v>
      </c>
      <c r="I485" s="143"/>
      <c r="J485" s="144">
        <f t="shared" si="60"/>
        <v>0</v>
      </c>
      <c r="K485" s="140" t="s">
        <v>4371</v>
      </c>
      <c r="L485" s="33"/>
      <c r="M485" s="145" t="s">
        <v>1</v>
      </c>
      <c r="N485" s="146" t="s">
        <v>46</v>
      </c>
      <c r="P485" s="147">
        <f t="shared" si="61"/>
        <v>0</v>
      </c>
      <c r="Q485" s="147">
        <v>0</v>
      </c>
      <c r="R485" s="147">
        <f t="shared" si="62"/>
        <v>0</v>
      </c>
      <c r="S485" s="147">
        <v>0</v>
      </c>
      <c r="T485" s="148">
        <f t="shared" si="63"/>
        <v>0</v>
      </c>
      <c r="AR485" s="149" t="s">
        <v>120</v>
      </c>
      <c r="AT485" s="149" t="s">
        <v>311</v>
      </c>
      <c r="AU485" s="149" t="s">
        <v>88</v>
      </c>
      <c r="AY485" s="17" t="s">
        <v>309</v>
      </c>
      <c r="BE485" s="150">
        <f t="shared" si="64"/>
        <v>0</v>
      </c>
      <c r="BF485" s="150">
        <f t="shared" si="65"/>
        <v>0</v>
      </c>
      <c r="BG485" s="150">
        <f t="shared" si="66"/>
        <v>0</v>
      </c>
      <c r="BH485" s="150">
        <f t="shared" si="67"/>
        <v>0</v>
      </c>
      <c r="BI485" s="150">
        <f t="shared" si="68"/>
        <v>0</v>
      </c>
      <c r="BJ485" s="17" t="s">
        <v>88</v>
      </c>
      <c r="BK485" s="150">
        <f t="shared" si="69"/>
        <v>0</v>
      </c>
      <c r="BL485" s="17" t="s">
        <v>120</v>
      </c>
      <c r="BM485" s="149" t="s">
        <v>3385</v>
      </c>
    </row>
    <row r="486" spans="2:65" s="1" customFormat="1" ht="16.5" customHeight="1" x14ac:dyDescent="0.2">
      <c r="B486" s="137"/>
      <c r="C486" s="138" t="s">
        <v>2478</v>
      </c>
      <c r="D486" s="138" t="s">
        <v>311</v>
      </c>
      <c r="E486" s="139" t="s">
        <v>4873</v>
      </c>
      <c r="F486" s="140" t="s">
        <v>4874</v>
      </c>
      <c r="G486" s="141" t="s">
        <v>314</v>
      </c>
      <c r="H486" s="142">
        <v>1</v>
      </c>
      <c r="I486" s="143"/>
      <c r="J486" s="144">
        <f t="shared" si="60"/>
        <v>0</v>
      </c>
      <c r="K486" s="140" t="s">
        <v>4418</v>
      </c>
      <c r="L486" s="33"/>
      <c r="M486" s="145" t="s">
        <v>1</v>
      </c>
      <c r="N486" s="146" t="s">
        <v>46</v>
      </c>
      <c r="P486" s="147">
        <f t="shared" si="61"/>
        <v>0</v>
      </c>
      <c r="Q486" s="147">
        <v>0</v>
      </c>
      <c r="R486" s="147">
        <f t="shared" si="62"/>
        <v>0</v>
      </c>
      <c r="S486" s="147">
        <v>0</v>
      </c>
      <c r="T486" s="148">
        <f t="shared" si="63"/>
        <v>0</v>
      </c>
      <c r="AR486" s="149" t="s">
        <v>120</v>
      </c>
      <c r="AT486" s="149" t="s">
        <v>311</v>
      </c>
      <c r="AU486" s="149" t="s">
        <v>88</v>
      </c>
      <c r="AY486" s="17" t="s">
        <v>309</v>
      </c>
      <c r="BE486" s="150">
        <f t="shared" si="64"/>
        <v>0</v>
      </c>
      <c r="BF486" s="150">
        <f t="shared" si="65"/>
        <v>0</v>
      </c>
      <c r="BG486" s="150">
        <f t="shared" si="66"/>
        <v>0</v>
      </c>
      <c r="BH486" s="150">
        <f t="shared" si="67"/>
        <v>0</v>
      </c>
      <c r="BI486" s="150">
        <f t="shared" si="68"/>
        <v>0</v>
      </c>
      <c r="BJ486" s="17" t="s">
        <v>88</v>
      </c>
      <c r="BK486" s="150">
        <f t="shared" si="69"/>
        <v>0</v>
      </c>
      <c r="BL486" s="17" t="s">
        <v>120</v>
      </c>
      <c r="BM486" s="149" t="s">
        <v>3393</v>
      </c>
    </row>
    <row r="487" spans="2:65" s="1" customFormat="1" ht="78" x14ac:dyDescent="0.2">
      <c r="B487" s="33"/>
      <c r="D487" s="155" t="s">
        <v>318</v>
      </c>
      <c r="F487" s="156" t="s">
        <v>4875</v>
      </c>
      <c r="I487" s="153"/>
      <c r="L487" s="33"/>
      <c r="M487" s="154"/>
      <c r="T487" s="57"/>
      <c r="AT487" s="17" t="s">
        <v>318</v>
      </c>
      <c r="AU487" s="17" t="s">
        <v>88</v>
      </c>
    </row>
    <row r="488" spans="2:65" s="1" customFormat="1" ht="16.5" customHeight="1" x14ac:dyDescent="0.2">
      <c r="B488" s="137"/>
      <c r="C488" s="138" t="s">
        <v>2483</v>
      </c>
      <c r="D488" s="138" t="s">
        <v>311</v>
      </c>
      <c r="E488" s="139" t="s">
        <v>4876</v>
      </c>
      <c r="F488" s="140" t="s">
        <v>4877</v>
      </c>
      <c r="G488" s="141" t="s">
        <v>314</v>
      </c>
      <c r="H488" s="142">
        <v>1</v>
      </c>
      <c r="I488" s="143"/>
      <c r="J488" s="144">
        <f>ROUND(I488*H488,2)</f>
        <v>0</v>
      </c>
      <c r="K488" s="140" t="s">
        <v>4418</v>
      </c>
      <c r="L488" s="33"/>
      <c r="M488" s="145" t="s">
        <v>1</v>
      </c>
      <c r="N488" s="146" t="s">
        <v>46</v>
      </c>
      <c r="P488" s="147">
        <f>O488*H488</f>
        <v>0</v>
      </c>
      <c r="Q488" s="147">
        <v>0</v>
      </c>
      <c r="R488" s="147">
        <f>Q488*H488</f>
        <v>0</v>
      </c>
      <c r="S488" s="147">
        <v>0</v>
      </c>
      <c r="T488" s="148">
        <f>S488*H488</f>
        <v>0</v>
      </c>
      <c r="AR488" s="149" t="s">
        <v>120</v>
      </c>
      <c r="AT488" s="149" t="s">
        <v>311</v>
      </c>
      <c r="AU488" s="149" t="s">
        <v>88</v>
      </c>
      <c r="AY488" s="17" t="s">
        <v>309</v>
      </c>
      <c r="BE488" s="150">
        <f>IF(N488="základní",J488,0)</f>
        <v>0</v>
      </c>
      <c r="BF488" s="150">
        <f>IF(N488="snížená",J488,0)</f>
        <v>0</v>
      </c>
      <c r="BG488" s="150">
        <f>IF(N488="zákl. přenesená",J488,0)</f>
        <v>0</v>
      </c>
      <c r="BH488" s="150">
        <f>IF(N488="sníž. přenesená",J488,0)</f>
        <v>0</v>
      </c>
      <c r="BI488" s="150">
        <f>IF(N488="nulová",J488,0)</f>
        <v>0</v>
      </c>
      <c r="BJ488" s="17" t="s">
        <v>88</v>
      </c>
      <c r="BK488" s="150">
        <f>ROUND(I488*H488,2)</f>
        <v>0</v>
      </c>
      <c r="BL488" s="17" t="s">
        <v>120</v>
      </c>
      <c r="BM488" s="149" t="s">
        <v>3401</v>
      </c>
    </row>
    <row r="489" spans="2:65" s="1" customFormat="1" ht="48.75" x14ac:dyDescent="0.2">
      <c r="B489" s="33"/>
      <c r="D489" s="155" t="s">
        <v>318</v>
      </c>
      <c r="F489" s="156" t="s">
        <v>4878</v>
      </c>
      <c r="I489" s="153"/>
      <c r="L489" s="33"/>
      <c r="M489" s="154"/>
      <c r="T489" s="57"/>
      <c r="AT489" s="17" t="s">
        <v>318</v>
      </c>
      <c r="AU489" s="17" t="s">
        <v>88</v>
      </c>
    </row>
    <row r="490" spans="2:65" s="1" customFormat="1" ht="16.5" customHeight="1" x14ac:dyDescent="0.2">
      <c r="B490" s="137"/>
      <c r="C490" s="138" t="s">
        <v>2490</v>
      </c>
      <c r="D490" s="138" t="s">
        <v>311</v>
      </c>
      <c r="E490" s="139" t="s">
        <v>4879</v>
      </c>
      <c r="F490" s="140" t="s">
        <v>4880</v>
      </c>
      <c r="G490" s="141" t="s">
        <v>314</v>
      </c>
      <c r="H490" s="142">
        <v>3</v>
      </c>
      <c r="I490" s="143"/>
      <c r="J490" s="144">
        <f>ROUND(I490*H490,2)</f>
        <v>0</v>
      </c>
      <c r="K490" s="140" t="s">
        <v>4418</v>
      </c>
      <c r="L490" s="33"/>
      <c r="M490" s="145" t="s">
        <v>1</v>
      </c>
      <c r="N490" s="146" t="s">
        <v>46</v>
      </c>
      <c r="P490" s="147">
        <f>O490*H490</f>
        <v>0</v>
      </c>
      <c r="Q490" s="147">
        <v>0</v>
      </c>
      <c r="R490" s="147">
        <f>Q490*H490</f>
        <v>0</v>
      </c>
      <c r="S490" s="147">
        <v>0</v>
      </c>
      <c r="T490" s="148">
        <f>S490*H490</f>
        <v>0</v>
      </c>
      <c r="AR490" s="149" t="s">
        <v>120</v>
      </c>
      <c r="AT490" s="149" t="s">
        <v>311</v>
      </c>
      <c r="AU490" s="149" t="s">
        <v>88</v>
      </c>
      <c r="AY490" s="17" t="s">
        <v>309</v>
      </c>
      <c r="BE490" s="150">
        <f>IF(N490="základní",J490,0)</f>
        <v>0</v>
      </c>
      <c r="BF490" s="150">
        <f>IF(N490="snížená",J490,0)</f>
        <v>0</v>
      </c>
      <c r="BG490" s="150">
        <f>IF(N490="zákl. přenesená",J490,0)</f>
        <v>0</v>
      </c>
      <c r="BH490" s="150">
        <f>IF(N490="sníž. přenesená",J490,0)</f>
        <v>0</v>
      </c>
      <c r="BI490" s="150">
        <f>IF(N490="nulová",J490,0)</f>
        <v>0</v>
      </c>
      <c r="BJ490" s="17" t="s">
        <v>88</v>
      </c>
      <c r="BK490" s="150">
        <f>ROUND(I490*H490,2)</f>
        <v>0</v>
      </c>
      <c r="BL490" s="17" t="s">
        <v>120</v>
      </c>
      <c r="BM490" s="149" t="s">
        <v>3409</v>
      </c>
    </row>
    <row r="491" spans="2:65" s="1" customFormat="1" ht="16.5" customHeight="1" x14ac:dyDescent="0.2">
      <c r="B491" s="137"/>
      <c r="C491" s="138" t="s">
        <v>2498</v>
      </c>
      <c r="D491" s="138" t="s">
        <v>311</v>
      </c>
      <c r="E491" s="139" t="s">
        <v>4881</v>
      </c>
      <c r="F491" s="140" t="s">
        <v>4882</v>
      </c>
      <c r="G491" s="141" t="s">
        <v>314</v>
      </c>
      <c r="H491" s="142">
        <v>2</v>
      </c>
      <c r="I491" s="143"/>
      <c r="J491" s="144">
        <f>ROUND(I491*H491,2)</f>
        <v>0</v>
      </c>
      <c r="K491" s="140" t="s">
        <v>4418</v>
      </c>
      <c r="L491" s="33"/>
      <c r="M491" s="145" t="s">
        <v>1</v>
      </c>
      <c r="N491" s="146" t="s">
        <v>46</v>
      </c>
      <c r="P491" s="147">
        <f>O491*H491</f>
        <v>0</v>
      </c>
      <c r="Q491" s="147">
        <v>0</v>
      </c>
      <c r="R491" s="147">
        <f>Q491*H491</f>
        <v>0</v>
      </c>
      <c r="S491" s="147">
        <v>0</v>
      </c>
      <c r="T491" s="148">
        <f>S491*H491</f>
        <v>0</v>
      </c>
      <c r="AR491" s="149" t="s">
        <v>120</v>
      </c>
      <c r="AT491" s="149" t="s">
        <v>311</v>
      </c>
      <c r="AU491" s="149" t="s">
        <v>88</v>
      </c>
      <c r="AY491" s="17" t="s">
        <v>309</v>
      </c>
      <c r="BE491" s="150">
        <f>IF(N491="základní",J491,0)</f>
        <v>0</v>
      </c>
      <c r="BF491" s="150">
        <f>IF(N491="snížená",J491,0)</f>
        <v>0</v>
      </c>
      <c r="BG491" s="150">
        <f>IF(N491="zákl. přenesená",J491,0)</f>
        <v>0</v>
      </c>
      <c r="BH491" s="150">
        <f>IF(N491="sníž. přenesená",J491,0)</f>
        <v>0</v>
      </c>
      <c r="BI491" s="150">
        <f>IF(N491="nulová",J491,0)</f>
        <v>0</v>
      </c>
      <c r="BJ491" s="17" t="s">
        <v>88</v>
      </c>
      <c r="BK491" s="150">
        <f>ROUND(I491*H491,2)</f>
        <v>0</v>
      </c>
      <c r="BL491" s="17" t="s">
        <v>120</v>
      </c>
      <c r="BM491" s="149" t="s">
        <v>3417</v>
      </c>
    </row>
    <row r="492" spans="2:65" s="1" customFormat="1" ht="16.5" customHeight="1" x14ac:dyDescent="0.2">
      <c r="B492" s="137"/>
      <c r="C492" s="138" t="s">
        <v>2502</v>
      </c>
      <c r="D492" s="138" t="s">
        <v>311</v>
      </c>
      <c r="E492" s="139" t="s">
        <v>4883</v>
      </c>
      <c r="F492" s="140" t="s">
        <v>4884</v>
      </c>
      <c r="G492" s="141" t="s">
        <v>2688</v>
      </c>
      <c r="H492" s="201"/>
      <c r="I492" s="143"/>
      <c r="J492" s="144">
        <f>ROUND(I492*H492,2)</f>
        <v>0</v>
      </c>
      <c r="K492" s="140" t="s">
        <v>4371</v>
      </c>
      <c r="L492" s="33"/>
      <c r="M492" s="145" t="s">
        <v>1</v>
      </c>
      <c r="N492" s="146" t="s">
        <v>46</v>
      </c>
      <c r="P492" s="147">
        <f>O492*H492</f>
        <v>0</v>
      </c>
      <c r="Q492" s="147">
        <v>0</v>
      </c>
      <c r="R492" s="147">
        <f>Q492*H492</f>
        <v>0</v>
      </c>
      <c r="S492" s="147">
        <v>0</v>
      </c>
      <c r="T492" s="148">
        <f>S492*H492</f>
        <v>0</v>
      </c>
      <c r="AR492" s="149" t="s">
        <v>120</v>
      </c>
      <c r="AT492" s="149" t="s">
        <v>311</v>
      </c>
      <c r="AU492" s="149" t="s">
        <v>88</v>
      </c>
      <c r="AY492" s="17" t="s">
        <v>309</v>
      </c>
      <c r="BE492" s="150">
        <f>IF(N492="základní",J492,0)</f>
        <v>0</v>
      </c>
      <c r="BF492" s="150">
        <f>IF(N492="snížená",J492,0)</f>
        <v>0</v>
      </c>
      <c r="BG492" s="150">
        <f>IF(N492="zákl. přenesená",J492,0)</f>
        <v>0</v>
      </c>
      <c r="BH492" s="150">
        <f>IF(N492="sníž. přenesená",J492,0)</f>
        <v>0</v>
      </c>
      <c r="BI492" s="150">
        <f>IF(N492="nulová",J492,0)</f>
        <v>0</v>
      </c>
      <c r="BJ492" s="17" t="s">
        <v>88</v>
      </c>
      <c r="BK492" s="150">
        <f>ROUND(I492*H492,2)</f>
        <v>0</v>
      </c>
      <c r="BL492" s="17" t="s">
        <v>120</v>
      </c>
      <c r="BM492" s="149" t="s">
        <v>3425</v>
      </c>
    </row>
    <row r="493" spans="2:65" s="1" customFormat="1" ht="19.5" x14ac:dyDescent="0.2">
      <c r="B493" s="33"/>
      <c r="D493" s="155" t="s">
        <v>318</v>
      </c>
      <c r="F493" s="156" t="s">
        <v>4749</v>
      </c>
      <c r="I493" s="153"/>
      <c r="L493" s="33"/>
      <c r="M493" s="154"/>
      <c r="T493" s="57"/>
      <c r="AT493" s="17" t="s">
        <v>318</v>
      </c>
      <c r="AU493" s="17" t="s">
        <v>88</v>
      </c>
    </row>
    <row r="494" spans="2:65" s="11" customFormat="1" ht="25.9" customHeight="1" x14ac:dyDescent="0.2">
      <c r="B494" s="125"/>
      <c r="D494" s="126" t="s">
        <v>80</v>
      </c>
      <c r="E494" s="127" t="s">
        <v>4885</v>
      </c>
      <c r="F494" s="127" t="s">
        <v>4886</v>
      </c>
      <c r="I494" s="128"/>
      <c r="J494" s="129">
        <f>BK494</f>
        <v>0</v>
      </c>
      <c r="L494" s="125"/>
      <c r="M494" s="130"/>
      <c r="P494" s="131">
        <f>SUM(P495:P572)</f>
        <v>0</v>
      </c>
      <c r="R494" s="131">
        <f>SUM(R495:R572)</f>
        <v>0</v>
      </c>
      <c r="T494" s="132">
        <f>SUM(T495:T572)</f>
        <v>0</v>
      </c>
      <c r="AR494" s="126" t="s">
        <v>90</v>
      </c>
      <c r="AT494" s="133" t="s">
        <v>80</v>
      </c>
      <c r="AU494" s="133" t="s">
        <v>81</v>
      </c>
      <c r="AY494" s="126" t="s">
        <v>309</v>
      </c>
      <c r="BK494" s="134">
        <f>SUM(BK495:BK572)</f>
        <v>0</v>
      </c>
    </row>
    <row r="495" spans="2:65" s="1" customFormat="1" ht="16.5" customHeight="1" x14ac:dyDescent="0.2">
      <c r="B495" s="137"/>
      <c r="C495" s="138" t="s">
        <v>2507</v>
      </c>
      <c r="D495" s="138" t="s">
        <v>311</v>
      </c>
      <c r="E495" s="139" t="s">
        <v>4887</v>
      </c>
      <c r="F495" s="140" t="s">
        <v>4888</v>
      </c>
      <c r="G495" s="141" t="s">
        <v>512</v>
      </c>
      <c r="H495" s="142">
        <v>196</v>
      </c>
      <c r="I495" s="143"/>
      <c r="J495" s="144">
        <f>ROUND(I495*H495,2)</f>
        <v>0</v>
      </c>
      <c r="K495" s="140" t="s">
        <v>4371</v>
      </c>
      <c r="L495" s="33"/>
      <c r="M495" s="145" t="s">
        <v>1</v>
      </c>
      <c r="N495" s="146" t="s">
        <v>46</v>
      </c>
      <c r="P495" s="147">
        <f>O495*H495</f>
        <v>0</v>
      </c>
      <c r="Q495" s="147">
        <v>0</v>
      </c>
      <c r="R495" s="147">
        <f>Q495*H495</f>
        <v>0</v>
      </c>
      <c r="S495" s="147">
        <v>0</v>
      </c>
      <c r="T495" s="148">
        <f>S495*H495</f>
        <v>0</v>
      </c>
      <c r="AR495" s="149" t="s">
        <v>346</v>
      </c>
      <c r="AT495" s="149" t="s">
        <v>311</v>
      </c>
      <c r="AU495" s="149" t="s">
        <v>88</v>
      </c>
      <c r="AY495" s="17" t="s">
        <v>309</v>
      </c>
      <c r="BE495" s="150">
        <f>IF(N495="základní",J495,0)</f>
        <v>0</v>
      </c>
      <c r="BF495" s="150">
        <f>IF(N495="snížená",J495,0)</f>
        <v>0</v>
      </c>
      <c r="BG495" s="150">
        <f>IF(N495="zákl. přenesená",J495,0)</f>
        <v>0</v>
      </c>
      <c r="BH495" s="150">
        <f>IF(N495="sníž. přenesená",J495,0)</f>
        <v>0</v>
      </c>
      <c r="BI495" s="150">
        <f>IF(N495="nulová",J495,0)</f>
        <v>0</v>
      </c>
      <c r="BJ495" s="17" t="s">
        <v>88</v>
      </c>
      <c r="BK495" s="150">
        <f>ROUND(I495*H495,2)</f>
        <v>0</v>
      </c>
      <c r="BL495" s="17" t="s">
        <v>346</v>
      </c>
      <c r="BM495" s="149" t="s">
        <v>3433</v>
      </c>
    </row>
    <row r="496" spans="2:65" s="1" customFormat="1" ht="19.5" x14ac:dyDescent="0.2">
      <c r="B496" s="33"/>
      <c r="D496" s="155" t="s">
        <v>318</v>
      </c>
      <c r="F496" s="156" t="s">
        <v>4889</v>
      </c>
      <c r="I496" s="153"/>
      <c r="L496" s="33"/>
      <c r="M496" s="154"/>
      <c r="T496" s="57"/>
      <c r="AT496" s="17" t="s">
        <v>318</v>
      </c>
      <c r="AU496" s="17" t="s">
        <v>88</v>
      </c>
    </row>
    <row r="497" spans="2:65" s="1" customFormat="1" ht="16.5" customHeight="1" x14ac:dyDescent="0.2">
      <c r="B497" s="137"/>
      <c r="C497" s="138" t="s">
        <v>2512</v>
      </c>
      <c r="D497" s="138" t="s">
        <v>311</v>
      </c>
      <c r="E497" s="139" t="s">
        <v>4890</v>
      </c>
      <c r="F497" s="140" t="s">
        <v>4891</v>
      </c>
      <c r="G497" s="141" t="s">
        <v>512</v>
      </c>
      <c r="H497" s="142">
        <v>14</v>
      </c>
      <c r="I497" s="143"/>
      <c r="J497" s="144">
        <f>ROUND(I497*H497,2)</f>
        <v>0</v>
      </c>
      <c r="K497" s="140" t="s">
        <v>4371</v>
      </c>
      <c r="L497" s="33"/>
      <c r="M497" s="145" t="s">
        <v>1</v>
      </c>
      <c r="N497" s="146" t="s">
        <v>46</v>
      </c>
      <c r="P497" s="147">
        <f>O497*H497</f>
        <v>0</v>
      </c>
      <c r="Q497" s="147">
        <v>0</v>
      </c>
      <c r="R497" s="147">
        <f>Q497*H497</f>
        <v>0</v>
      </c>
      <c r="S497" s="147">
        <v>0</v>
      </c>
      <c r="T497" s="148">
        <f>S497*H497</f>
        <v>0</v>
      </c>
      <c r="AR497" s="149" t="s">
        <v>346</v>
      </c>
      <c r="AT497" s="149" t="s">
        <v>311</v>
      </c>
      <c r="AU497" s="149" t="s">
        <v>88</v>
      </c>
      <c r="AY497" s="17" t="s">
        <v>309</v>
      </c>
      <c r="BE497" s="150">
        <f>IF(N497="základní",J497,0)</f>
        <v>0</v>
      </c>
      <c r="BF497" s="150">
        <f>IF(N497="snížená",J497,0)</f>
        <v>0</v>
      </c>
      <c r="BG497" s="150">
        <f>IF(N497="zákl. přenesená",J497,0)</f>
        <v>0</v>
      </c>
      <c r="BH497" s="150">
        <f>IF(N497="sníž. přenesená",J497,0)</f>
        <v>0</v>
      </c>
      <c r="BI497" s="150">
        <f>IF(N497="nulová",J497,0)</f>
        <v>0</v>
      </c>
      <c r="BJ497" s="17" t="s">
        <v>88</v>
      </c>
      <c r="BK497" s="150">
        <f>ROUND(I497*H497,2)</f>
        <v>0</v>
      </c>
      <c r="BL497" s="17" t="s">
        <v>346</v>
      </c>
      <c r="BM497" s="149" t="s">
        <v>3441</v>
      </c>
    </row>
    <row r="498" spans="2:65" s="1" customFormat="1" ht="37.9" customHeight="1" x14ac:dyDescent="0.2">
      <c r="B498" s="137"/>
      <c r="C498" s="138" t="s">
        <v>2517</v>
      </c>
      <c r="D498" s="138" t="s">
        <v>311</v>
      </c>
      <c r="E498" s="139" t="s">
        <v>4892</v>
      </c>
      <c r="F498" s="140" t="s">
        <v>4893</v>
      </c>
      <c r="G498" s="141" t="s">
        <v>314</v>
      </c>
      <c r="H498" s="142">
        <v>5</v>
      </c>
      <c r="I498" s="143"/>
      <c r="J498" s="144">
        <f>ROUND(I498*H498,2)</f>
        <v>0</v>
      </c>
      <c r="K498" s="140" t="s">
        <v>4371</v>
      </c>
      <c r="L498" s="33"/>
      <c r="M498" s="145" t="s">
        <v>1</v>
      </c>
      <c r="N498" s="146" t="s">
        <v>46</v>
      </c>
      <c r="P498" s="147">
        <f>O498*H498</f>
        <v>0</v>
      </c>
      <c r="Q498" s="147">
        <v>0</v>
      </c>
      <c r="R498" s="147">
        <f>Q498*H498</f>
        <v>0</v>
      </c>
      <c r="S498" s="147">
        <v>0</v>
      </c>
      <c r="T498" s="148">
        <f>S498*H498</f>
        <v>0</v>
      </c>
      <c r="AR498" s="149" t="s">
        <v>346</v>
      </c>
      <c r="AT498" s="149" t="s">
        <v>311</v>
      </c>
      <c r="AU498" s="149" t="s">
        <v>88</v>
      </c>
      <c r="AY498" s="17" t="s">
        <v>309</v>
      </c>
      <c r="BE498" s="150">
        <f>IF(N498="základní",J498,0)</f>
        <v>0</v>
      </c>
      <c r="BF498" s="150">
        <f>IF(N498="snížená",J498,0)</f>
        <v>0</v>
      </c>
      <c r="BG498" s="150">
        <f>IF(N498="zákl. přenesená",J498,0)</f>
        <v>0</v>
      </c>
      <c r="BH498" s="150">
        <f>IF(N498="sníž. přenesená",J498,0)</f>
        <v>0</v>
      </c>
      <c r="BI498" s="150">
        <f>IF(N498="nulová",J498,0)</f>
        <v>0</v>
      </c>
      <c r="BJ498" s="17" t="s">
        <v>88</v>
      </c>
      <c r="BK498" s="150">
        <f>ROUND(I498*H498,2)</f>
        <v>0</v>
      </c>
      <c r="BL498" s="17" t="s">
        <v>346</v>
      </c>
      <c r="BM498" s="149" t="s">
        <v>3449</v>
      </c>
    </row>
    <row r="499" spans="2:65" s="1" customFormat="1" ht="19.5" x14ac:dyDescent="0.2">
      <c r="B499" s="33"/>
      <c r="D499" s="155" t="s">
        <v>318</v>
      </c>
      <c r="F499" s="156" t="s">
        <v>4894</v>
      </c>
      <c r="I499" s="153"/>
      <c r="L499" s="33"/>
      <c r="M499" s="154"/>
      <c r="T499" s="57"/>
      <c r="AT499" s="17" t="s">
        <v>318</v>
      </c>
      <c r="AU499" s="17" t="s">
        <v>88</v>
      </c>
    </row>
    <row r="500" spans="2:65" s="1" customFormat="1" ht="16.5" customHeight="1" x14ac:dyDescent="0.2">
      <c r="B500" s="137"/>
      <c r="C500" s="138" t="s">
        <v>2523</v>
      </c>
      <c r="D500" s="138" t="s">
        <v>311</v>
      </c>
      <c r="E500" s="139" t="s">
        <v>4895</v>
      </c>
      <c r="F500" s="140" t="s">
        <v>4896</v>
      </c>
      <c r="G500" s="141" t="s">
        <v>512</v>
      </c>
      <c r="H500" s="142">
        <v>45</v>
      </c>
      <c r="I500" s="143"/>
      <c r="J500" s="144">
        <f>ROUND(I500*H500,2)</f>
        <v>0</v>
      </c>
      <c r="K500" s="140" t="s">
        <v>4371</v>
      </c>
      <c r="L500" s="33"/>
      <c r="M500" s="145" t="s">
        <v>1</v>
      </c>
      <c r="N500" s="146" t="s">
        <v>46</v>
      </c>
      <c r="P500" s="147">
        <f>O500*H500</f>
        <v>0</v>
      </c>
      <c r="Q500" s="147">
        <v>0</v>
      </c>
      <c r="R500" s="147">
        <f>Q500*H500</f>
        <v>0</v>
      </c>
      <c r="S500" s="147">
        <v>0</v>
      </c>
      <c r="T500" s="148">
        <f>S500*H500</f>
        <v>0</v>
      </c>
      <c r="AR500" s="149" t="s">
        <v>346</v>
      </c>
      <c r="AT500" s="149" t="s">
        <v>311</v>
      </c>
      <c r="AU500" s="149" t="s">
        <v>88</v>
      </c>
      <c r="AY500" s="17" t="s">
        <v>309</v>
      </c>
      <c r="BE500" s="150">
        <f>IF(N500="základní",J500,0)</f>
        <v>0</v>
      </c>
      <c r="BF500" s="150">
        <f>IF(N500="snížená",J500,0)</f>
        <v>0</v>
      </c>
      <c r="BG500" s="150">
        <f>IF(N500="zákl. přenesená",J500,0)</f>
        <v>0</v>
      </c>
      <c r="BH500" s="150">
        <f>IF(N500="sníž. přenesená",J500,0)</f>
        <v>0</v>
      </c>
      <c r="BI500" s="150">
        <f>IF(N500="nulová",J500,0)</f>
        <v>0</v>
      </c>
      <c r="BJ500" s="17" t="s">
        <v>88</v>
      </c>
      <c r="BK500" s="150">
        <f>ROUND(I500*H500,2)</f>
        <v>0</v>
      </c>
      <c r="BL500" s="17" t="s">
        <v>346</v>
      </c>
      <c r="BM500" s="149" t="s">
        <v>3457</v>
      </c>
    </row>
    <row r="501" spans="2:65" s="1" customFormat="1" ht="19.5" x14ac:dyDescent="0.2">
      <c r="B501" s="33"/>
      <c r="D501" s="155" t="s">
        <v>318</v>
      </c>
      <c r="F501" s="156" t="s">
        <v>4897</v>
      </c>
      <c r="I501" s="153"/>
      <c r="L501" s="33"/>
      <c r="M501" s="154"/>
      <c r="T501" s="57"/>
      <c r="AT501" s="17" t="s">
        <v>318</v>
      </c>
      <c r="AU501" s="17" t="s">
        <v>88</v>
      </c>
    </row>
    <row r="502" spans="2:65" s="1" customFormat="1" ht="16.5" customHeight="1" x14ac:dyDescent="0.2">
      <c r="B502" s="137"/>
      <c r="C502" s="138" t="s">
        <v>2527</v>
      </c>
      <c r="D502" s="138" t="s">
        <v>311</v>
      </c>
      <c r="E502" s="139" t="s">
        <v>4898</v>
      </c>
      <c r="F502" s="140" t="s">
        <v>4899</v>
      </c>
      <c r="G502" s="141" t="s">
        <v>314</v>
      </c>
      <c r="H502" s="142">
        <v>11</v>
      </c>
      <c r="I502" s="143"/>
      <c r="J502" s="144">
        <f>ROUND(I502*H502,2)</f>
        <v>0</v>
      </c>
      <c r="K502" s="140" t="s">
        <v>4418</v>
      </c>
      <c r="L502" s="33"/>
      <c r="M502" s="145" t="s">
        <v>1</v>
      </c>
      <c r="N502" s="146" t="s">
        <v>46</v>
      </c>
      <c r="P502" s="147">
        <f>O502*H502</f>
        <v>0</v>
      </c>
      <c r="Q502" s="147">
        <v>0</v>
      </c>
      <c r="R502" s="147">
        <f>Q502*H502</f>
        <v>0</v>
      </c>
      <c r="S502" s="147">
        <v>0</v>
      </c>
      <c r="T502" s="148">
        <f>S502*H502</f>
        <v>0</v>
      </c>
      <c r="AR502" s="149" t="s">
        <v>346</v>
      </c>
      <c r="AT502" s="149" t="s">
        <v>311</v>
      </c>
      <c r="AU502" s="149" t="s">
        <v>88</v>
      </c>
      <c r="AY502" s="17" t="s">
        <v>309</v>
      </c>
      <c r="BE502" s="150">
        <f>IF(N502="základní",J502,0)</f>
        <v>0</v>
      </c>
      <c r="BF502" s="150">
        <f>IF(N502="snížená",J502,0)</f>
        <v>0</v>
      </c>
      <c r="BG502" s="150">
        <f>IF(N502="zákl. přenesená",J502,0)</f>
        <v>0</v>
      </c>
      <c r="BH502" s="150">
        <f>IF(N502="sníž. přenesená",J502,0)</f>
        <v>0</v>
      </c>
      <c r="BI502" s="150">
        <f>IF(N502="nulová",J502,0)</f>
        <v>0</v>
      </c>
      <c r="BJ502" s="17" t="s">
        <v>88</v>
      </c>
      <c r="BK502" s="150">
        <f>ROUND(I502*H502,2)</f>
        <v>0</v>
      </c>
      <c r="BL502" s="17" t="s">
        <v>346</v>
      </c>
      <c r="BM502" s="149" t="s">
        <v>3465</v>
      </c>
    </row>
    <row r="503" spans="2:65" s="1" customFormat="1" ht="19.5" x14ac:dyDescent="0.2">
      <c r="B503" s="33"/>
      <c r="D503" s="155" t="s">
        <v>318</v>
      </c>
      <c r="F503" s="156" t="s">
        <v>4900</v>
      </c>
      <c r="I503" s="153"/>
      <c r="L503" s="33"/>
      <c r="M503" s="154"/>
      <c r="T503" s="57"/>
      <c r="AT503" s="17" t="s">
        <v>318</v>
      </c>
      <c r="AU503" s="17" t="s">
        <v>88</v>
      </c>
    </row>
    <row r="504" spans="2:65" s="1" customFormat="1" ht="21.75" customHeight="1" x14ac:dyDescent="0.2">
      <c r="B504" s="137"/>
      <c r="C504" s="138" t="s">
        <v>2534</v>
      </c>
      <c r="D504" s="138" t="s">
        <v>311</v>
      </c>
      <c r="E504" s="139" t="s">
        <v>4901</v>
      </c>
      <c r="F504" s="140" t="s">
        <v>4902</v>
      </c>
      <c r="G504" s="141" t="s">
        <v>314</v>
      </c>
      <c r="H504" s="142">
        <v>1</v>
      </c>
      <c r="I504" s="143"/>
      <c r="J504" s="144">
        <f>ROUND(I504*H504,2)</f>
        <v>0</v>
      </c>
      <c r="K504" s="140" t="s">
        <v>4418</v>
      </c>
      <c r="L504" s="33"/>
      <c r="M504" s="145" t="s">
        <v>1</v>
      </c>
      <c r="N504" s="146" t="s">
        <v>46</v>
      </c>
      <c r="P504" s="147">
        <f>O504*H504</f>
        <v>0</v>
      </c>
      <c r="Q504" s="147">
        <v>0</v>
      </c>
      <c r="R504" s="147">
        <f>Q504*H504</f>
        <v>0</v>
      </c>
      <c r="S504" s="147">
        <v>0</v>
      </c>
      <c r="T504" s="148">
        <f>S504*H504</f>
        <v>0</v>
      </c>
      <c r="AR504" s="149" t="s">
        <v>346</v>
      </c>
      <c r="AT504" s="149" t="s">
        <v>311</v>
      </c>
      <c r="AU504" s="149" t="s">
        <v>88</v>
      </c>
      <c r="AY504" s="17" t="s">
        <v>309</v>
      </c>
      <c r="BE504" s="150">
        <f>IF(N504="základní",J504,0)</f>
        <v>0</v>
      </c>
      <c r="BF504" s="150">
        <f>IF(N504="snížená",J504,0)</f>
        <v>0</v>
      </c>
      <c r="BG504" s="150">
        <f>IF(N504="zákl. přenesená",J504,0)</f>
        <v>0</v>
      </c>
      <c r="BH504" s="150">
        <f>IF(N504="sníž. přenesená",J504,0)</f>
        <v>0</v>
      </c>
      <c r="BI504" s="150">
        <f>IF(N504="nulová",J504,0)</f>
        <v>0</v>
      </c>
      <c r="BJ504" s="17" t="s">
        <v>88</v>
      </c>
      <c r="BK504" s="150">
        <f>ROUND(I504*H504,2)</f>
        <v>0</v>
      </c>
      <c r="BL504" s="17" t="s">
        <v>346</v>
      </c>
      <c r="BM504" s="149" t="s">
        <v>3473</v>
      </c>
    </row>
    <row r="505" spans="2:65" s="1" customFormat="1" ht="19.5" x14ac:dyDescent="0.2">
      <c r="B505" s="33"/>
      <c r="D505" s="155" t="s">
        <v>318</v>
      </c>
      <c r="F505" s="156" t="s">
        <v>4903</v>
      </c>
      <c r="I505" s="153"/>
      <c r="L505" s="33"/>
      <c r="M505" s="154"/>
      <c r="T505" s="57"/>
      <c r="AT505" s="17" t="s">
        <v>318</v>
      </c>
      <c r="AU505" s="17" t="s">
        <v>88</v>
      </c>
    </row>
    <row r="506" spans="2:65" s="1" customFormat="1" ht="24.2" customHeight="1" x14ac:dyDescent="0.2">
      <c r="B506" s="137"/>
      <c r="C506" s="138" t="s">
        <v>2539</v>
      </c>
      <c r="D506" s="138" t="s">
        <v>311</v>
      </c>
      <c r="E506" s="139" t="s">
        <v>4904</v>
      </c>
      <c r="F506" s="140" t="s">
        <v>4905</v>
      </c>
      <c r="G506" s="141" t="s">
        <v>314</v>
      </c>
      <c r="H506" s="142">
        <v>26</v>
      </c>
      <c r="I506" s="143"/>
      <c r="J506" s="144">
        <f>ROUND(I506*H506,2)</f>
        <v>0</v>
      </c>
      <c r="K506" s="140" t="s">
        <v>4371</v>
      </c>
      <c r="L506" s="33"/>
      <c r="M506" s="145" t="s">
        <v>1</v>
      </c>
      <c r="N506" s="146" t="s">
        <v>46</v>
      </c>
      <c r="P506" s="147">
        <f>O506*H506</f>
        <v>0</v>
      </c>
      <c r="Q506" s="147">
        <v>0</v>
      </c>
      <c r="R506" s="147">
        <f>Q506*H506</f>
        <v>0</v>
      </c>
      <c r="S506" s="147">
        <v>0</v>
      </c>
      <c r="T506" s="148">
        <f>S506*H506</f>
        <v>0</v>
      </c>
      <c r="AR506" s="149" t="s">
        <v>346</v>
      </c>
      <c r="AT506" s="149" t="s">
        <v>311</v>
      </c>
      <c r="AU506" s="149" t="s">
        <v>88</v>
      </c>
      <c r="AY506" s="17" t="s">
        <v>309</v>
      </c>
      <c r="BE506" s="150">
        <f>IF(N506="základní",J506,0)</f>
        <v>0</v>
      </c>
      <c r="BF506" s="150">
        <f>IF(N506="snížená",J506,0)</f>
        <v>0</v>
      </c>
      <c r="BG506" s="150">
        <f>IF(N506="zákl. přenesená",J506,0)</f>
        <v>0</v>
      </c>
      <c r="BH506" s="150">
        <f>IF(N506="sníž. přenesená",J506,0)</f>
        <v>0</v>
      </c>
      <c r="BI506" s="150">
        <f>IF(N506="nulová",J506,0)</f>
        <v>0</v>
      </c>
      <c r="BJ506" s="17" t="s">
        <v>88</v>
      </c>
      <c r="BK506" s="150">
        <f>ROUND(I506*H506,2)</f>
        <v>0</v>
      </c>
      <c r="BL506" s="17" t="s">
        <v>346</v>
      </c>
      <c r="BM506" s="149" t="s">
        <v>3481</v>
      </c>
    </row>
    <row r="507" spans="2:65" s="1" customFormat="1" ht="19.5" x14ac:dyDescent="0.2">
      <c r="B507" s="33"/>
      <c r="D507" s="155" t="s">
        <v>318</v>
      </c>
      <c r="F507" s="156" t="s">
        <v>4906</v>
      </c>
      <c r="I507" s="153"/>
      <c r="L507" s="33"/>
      <c r="M507" s="154"/>
      <c r="T507" s="57"/>
      <c r="AT507" s="17" t="s">
        <v>318</v>
      </c>
      <c r="AU507" s="17" t="s">
        <v>88</v>
      </c>
    </row>
    <row r="508" spans="2:65" s="1" customFormat="1" ht="24.2" customHeight="1" x14ac:dyDescent="0.2">
      <c r="B508" s="137"/>
      <c r="C508" s="138" t="s">
        <v>2545</v>
      </c>
      <c r="D508" s="138" t="s">
        <v>311</v>
      </c>
      <c r="E508" s="139" t="s">
        <v>4907</v>
      </c>
      <c r="F508" s="140" t="s">
        <v>4908</v>
      </c>
      <c r="G508" s="141" t="s">
        <v>314</v>
      </c>
      <c r="H508" s="142">
        <v>7</v>
      </c>
      <c r="I508" s="143"/>
      <c r="J508" s="144">
        <f>ROUND(I508*H508,2)</f>
        <v>0</v>
      </c>
      <c r="K508" s="140" t="s">
        <v>4371</v>
      </c>
      <c r="L508" s="33"/>
      <c r="M508" s="145" t="s">
        <v>1</v>
      </c>
      <c r="N508" s="146" t="s">
        <v>46</v>
      </c>
      <c r="P508" s="147">
        <f>O508*H508</f>
        <v>0</v>
      </c>
      <c r="Q508" s="147">
        <v>0</v>
      </c>
      <c r="R508" s="147">
        <f>Q508*H508</f>
        <v>0</v>
      </c>
      <c r="S508" s="147">
        <v>0</v>
      </c>
      <c r="T508" s="148">
        <f>S508*H508</f>
        <v>0</v>
      </c>
      <c r="AR508" s="149" t="s">
        <v>346</v>
      </c>
      <c r="AT508" s="149" t="s">
        <v>311</v>
      </c>
      <c r="AU508" s="149" t="s">
        <v>88</v>
      </c>
      <c r="AY508" s="17" t="s">
        <v>309</v>
      </c>
      <c r="BE508" s="150">
        <f>IF(N508="základní",J508,0)</f>
        <v>0</v>
      </c>
      <c r="BF508" s="150">
        <f>IF(N508="snížená",J508,0)</f>
        <v>0</v>
      </c>
      <c r="BG508" s="150">
        <f>IF(N508="zákl. přenesená",J508,0)</f>
        <v>0</v>
      </c>
      <c r="BH508" s="150">
        <f>IF(N508="sníž. přenesená",J508,0)</f>
        <v>0</v>
      </c>
      <c r="BI508" s="150">
        <f>IF(N508="nulová",J508,0)</f>
        <v>0</v>
      </c>
      <c r="BJ508" s="17" t="s">
        <v>88</v>
      </c>
      <c r="BK508" s="150">
        <f>ROUND(I508*H508,2)</f>
        <v>0</v>
      </c>
      <c r="BL508" s="17" t="s">
        <v>346</v>
      </c>
      <c r="BM508" s="149" t="s">
        <v>3489</v>
      </c>
    </row>
    <row r="509" spans="2:65" s="1" customFormat="1" ht="19.5" x14ac:dyDescent="0.2">
      <c r="B509" s="33"/>
      <c r="D509" s="155" t="s">
        <v>318</v>
      </c>
      <c r="F509" s="156" t="s">
        <v>4909</v>
      </c>
      <c r="I509" s="153"/>
      <c r="L509" s="33"/>
      <c r="M509" s="154"/>
      <c r="T509" s="57"/>
      <c r="AT509" s="17" t="s">
        <v>318</v>
      </c>
      <c r="AU509" s="17" t="s">
        <v>88</v>
      </c>
    </row>
    <row r="510" spans="2:65" s="1" customFormat="1" ht="16.5" customHeight="1" x14ac:dyDescent="0.2">
      <c r="B510" s="137"/>
      <c r="C510" s="138" t="s">
        <v>2549</v>
      </c>
      <c r="D510" s="138" t="s">
        <v>311</v>
      </c>
      <c r="E510" s="139" t="s">
        <v>4910</v>
      </c>
      <c r="F510" s="140" t="s">
        <v>4911</v>
      </c>
      <c r="G510" s="141" t="s">
        <v>314</v>
      </c>
      <c r="H510" s="142">
        <v>7</v>
      </c>
      <c r="I510" s="143"/>
      <c r="J510" s="144">
        <f>ROUND(I510*H510,2)</f>
        <v>0</v>
      </c>
      <c r="K510" s="140" t="s">
        <v>4371</v>
      </c>
      <c r="L510" s="33"/>
      <c r="M510" s="145" t="s">
        <v>1</v>
      </c>
      <c r="N510" s="146" t="s">
        <v>46</v>
      </c>
      <c r="P510" s="147">
        <f>O510*H510</f>
        <v>0</v>
      </c>
      <c r="Q510" s="147">
        <v>0</v>
      </c>
      <c r="R510" s="147">
        <f>Q510*H510</f>
        <v>0</v>
      </c>
      <c r="S510" s="147">
        <v>0</v>
      </c>
      <c r="T510" s="148">
        <f>S510*H510</f>
        <v>0</v>
      </c>
      <c r="AR510" s="149" t="s">
        <v>346</v>
      </c>
      <c r="AT510" s="149" t="s">
        <v>311</v>
      </c>
      <c r="AU510" s="149" t="s">
        <v>88</v>
      </c>
      <c r="AY510" s="17" t="s">
        <v>309</v>
      </c>
      <c r="BE510" s="150">
        <f>IF(N510="základní",J510,0)</f>
        <v>0</v>
      </c>
      <c r="BF510" s="150">
        <f>IF(N510="snížená",J510,0)</f>
        <v>0</v>
      </c>
      <c r="BG510" s="150">
        <f>IF(N510="zákl. přenesená",J510,0)</f>
        <v>0</v>
      </c>
      <c r="BH510" s="150">
        <f>IF(N510="sníž. přenesená",J510,0)</f>
        <v>0</v>
      </c>
      <c r="BI510" s="150">
        <f>IF(N510="nulová",J510,0)</f>
        <v>0</v>
      </c>
      <c r="BJ510" s="17" t="s">
        <v>88</v>
      </c>
      <c r="BK510" s="150">
        <f>ROUND(I510*H510,2)</f>
        <v>0</v>
      </c>
      <c r="BL510" s="17" t="s">
        <v>346</v>
      </c>
      <c r="BM510" s="149" t="s">
        <v>3497</v>
      </c>
    </row>
    <row r="511" spans="2:65" s="1" customFormat="1" ht="19.5" x14ac:dyDescent="0.2">
      <c r="B511" s="33"/>
      <c r="D511" s="155" t="s">
        <v>318</v>
      </c>
      <c r="F511" s="156" t="s">
        <v>4909</v>
      </c>
      <c r="I511" s="153"/>
      <c r="L511" s="33"/>
      <c r="M511" s="154"/>
      <c r="T511" s="57"/>
      <c r="AT511" s="17" t="s">
        <v>318</v>
      </c>
      <c r="AU511" s="17" t="s">
        <v>88</v>
      </c>
    </row>
    <row r="512" spans="2:65" s="1" customFormat="1" ht="16.5" customHeight="1" x14ac:dyDescent="0.2">
      <c r="B512" s="137"/>
      <c r="C512" s="138" t="s">
        <v>2553</v>
      </c>
      <c r="D512" s="138" t="s">
        <v>311</v>
      </c>
      <c r="E512" s="139" t="s">
        <v>4912</v>
      </c>
      <c r="F512" s="140" t="s">
        <v>4911</v>
      </c>
      <c r="G512" s="141" t="s">
        <v>314</v>
      </c>
      <c r="H512" s="142">
        <v>26</v>
      </c>
      <c r="I512" s="143"/>
      <c r="J512" s="144">
        <f>ROUND(I512*H512,2)</f>
        <v>0</v>
      </c>
      <c r="K512" s="140" t="s">
        <v>4371</v>
      </c>
      <c r="L512" s="33"/>
      <c r="M512" s="145" t="s">
        <v>1</v>
      </c>
      <c r="N512" s="146" t="s">
        <v>46</v>
      </c>
      <c r="P512" s="147">
        <f>O512*H512</f>
        <v>0</v>
      </c>
      <c r="Q512" s="147">
        <v>0</v>
      </c>
      <c r="R512" s="147">
        <f>Q512*H512</f>
        <v>0</v>
      </c>
      <c r="S512" s="147">
        <v>0</v>
      </c>
      <c r="T512" s="148">
        <f>S512*H512</f>
        <v>0</v>
      </c>
      <c r="AR512" s="149" t="s">
        <v>346</v>
      </c>
      <c r="AT512" s="149" t="s">
        <v>311</v>
      </c>
      <c r="AU512" s="149" t="s">
        <v>88</v>
      </c>
      <c r="AY512" s="17" t="s">
        <v>309</v>
      </c>
      <c r="BE512" s="150">
        <f>IF(N512="základní",J512,0)</f>
        <v>0</v>
      </c>
      <c r="BF512" s="150">
        <f>IF(N512="snížená",J512,0)</f>
        <v>0</v>
      </c>
      <c r="BG512" s="150">
        <f>IF(N512="zákl. přenesená",J512,0)</f>
        <v>0</v>
      </c>
      <c r="BH512" s="150">
        <f>IF(N512="sníž. přenesená",J512,0)</f>
        <v>0</v>
      </c>
      <c r="BI512" s="150">
        <f>IF(N512="nulová",J512,0)</f>
        <v>0</v>
      </c>
      <c r="BJ512" s="17" t="s">
        <v>88</v>
      </c>
      <c r="BK512" s="150">
        <f>ROUND(I512*H512,2)</f>
        <v>0</v>
      </c>
      <c r="BL512" s="17" t="s">
        <v>346</v>
      </c>
      <c r="BM512" s="149" t="s">
        <v>3505</v>
      </c>
    </row>
    <row r="513" spans="2:65" s="1" customFormat="1" ht="19.5" x14ac:dyDescent="0.2">
      <c r="B513" s="33"/>
      <c r="D513" s="155" t="s">
        <v>318</v>
      </c>
      <c r="F513" s="156" t="s">
        <v>4906</v>
      </c>
      <c r="I513" s="153"/>
      <c r="L513" s="33"/>
      <c r="M513" s="154"/>
      <c r="T513" s="57"/>
      <c r="AT513" s="17" t="s">
        <v>318</v>
      </c>
      <c r="AU513" s="17" t="s">
        <v>88</v>
      </c>
    </row>
    <row r="514" spans="2:65" s="1" customFormat="1" ht="16.5" customHeight="1" x14ac:dyDescent="0.2">
      <c r="B514" s="137"/>
      <c r="C514" s="138" t="s">
        <v>2557</v>
      </c>
      <c r="D514" s="138" t="s">
        <v>311</v>
      </c>
      <c r="E514" s="139" t="s">
        <v>4913</v>
      </c>
      <c r="F514" s="140" t="s">
        <v>4914</v>
      </c>
      <c r="G514" s="141" t="s">
        <v>512</v>
      </c>
      <c r="H514" s="142">
        <v>2</v>
      </c>
      <c r="I514" s="143"/>
      <c r="J514" s="144">
        <f>ROUND(I514*H514,2)</f>
        <v>0</v>
      </c>
      <c r="K514" s="140" t="s">
        <v>4371</v>
      </c>
      <c r="L514" s="33"/>
      <c r="M514" s="145" t="s">
        <v>1</v>
      </c>
      <c r="N514" s="146" t="s">
        <v>46</v>
      </c>
      <c r="P514" s="147">
        <f>O514*H514</f>
        <v>0</v>
      </c>
      <c r="Q514" s="147">
        <v>0</v>
      </c>
      <c r="R514" s="147">
        <f>Q514*H514</f>
        <v>0</v>
      </c>
      <c r="S514" s="147">
        <v>0</v>
      </c>
      <c r="T514" s="148">
        <f>S514*H514</f>
        <v>0</v>
      </c>
      <c r="AR514" s="149" t="s">
        <v>346</v>
      </c>
      <c r="AT514" s="149" t="s">
        <v>311</v>
      </c>
      <c r="AU514" s="149" t="s">
        <v>88</v>
      </c>
      <c r="AY514" s="17" t="s">
        <v>309</v>
      </c>
      <c r="BE514" s="150">
        <f>IF(N514="základní",J514,0)</f>
        <v>0</v>
      </c>
      <c r="BF514" s="150">
        <f>IF(N514="snížená",J514,0)</f>
        <v>0</v>
      </c>
      <c r="BG514" s="150">
        <f>IF(N514="zákl. přenesená",J514,0)</f>
        <v>0</v>
      </c>
      <c r="BH514" s="150">
        <f>IF(N514="sníž. přenesená",J514,0)</f>
        <v>0</v>
      </c>
      <c r="BI514" s="150">
        <f>IF(N514="nulová",J514,0)</f>
        <v>0</v>
      </c>
      <c r="BJ514" s="17" t="s">
        <v>88</v>
      </c>
      <c r="BK514" s="150">
        <f>ROUND(I514*H514,2)</f>
        <v>0</v>
      </c>
      <c r="BL514" s="17" t="s">
        <v>346</v>
      </c>
      <c r="BM514" s="149" t="s">
        <v>3513</v>
      </c>
    </row>
    <row r="515" spans="2:65" s="1" customFormat="1" ht="16.5" customHeight="1" x14ac:dyDescent="0.2">
      <c r="B515" s="137"/>
      <c r="C515" s="138" t="s">
        <v>2561</v>
      </c>
      <c r="D515" s="138" t="s">
        <v>311</v>
      </c>
      <c r="E515" s="139" t="s">
        <v>4915</v>
      </c>
      <c r="F515" s="140" t="s">
        <v>4916</v>
      </c>
      <c r="G515" s="141" t="s">
        <v>314</v>
      </c>
      <c r="H515" s="142">
        <v>2</v>
      </c>
      <c r="I515" s="143"/>
      <c r="J515" s="144">
        <f>ROUND(I515*H515,2)</f>
        <v>0</v>
      </c>
      <c r="K515" s="140" t="s">
        <v>4418</v>
      </c>
      <c r="L515" s="33"/>
      <c r="M515" s="145" t="s">
        <v>1</v>
      </c>
      <c r="N515" s="146" t="s">
        <v>46</v>
      </c>
      <c r="P515" s="147">
        <f>O515*H515</f>
        <v>0</v>
      </c>
      <c r="Q515" s="147">
        <v>0</v>
      </c>
      <c r="R515" s="147">
        <f>Q515*H515</f>
        <v>0</v>
      </c>
      <c r="S515" s="147">
        <v>0</v>
      </c>
      <c r="T515" s="148">
        <f>S515*H515</f>
        <v>0</v>
      </c>
      <c r="AR515" s="149" t="s">
        <v>346</v>
      </c>
      <c r="AT515" s="149" t="s">
        <v>311</v>
      </c>
      <c r="AU515" s="149" t="s">
        <v>88</v>
      </c>
      <c r="AY515" s="17" t="s">
        <v>309</v>
      </c>
      <c r="BE515" s="150">
        <f>IF(N515="základní",J515,0)</f>
        <v>0</v>
      </c>
      <c r="BF515" s="150">
        <f>IF(N515="snížená",J515,0)</f>
        <v>0</v>
      </c>
      <c r="BG515" s="150">
        <f>IF(N515="zákl. přenesená",J515,0)</f>
        <v>0</v>
      </c>
      <c r="BH515" s="150">
        <f>IF(N515="sníž. přenesená",J515,0)</f>
        <v>0</v>
      </c>
      <c r="BI515" s="150">
        <f>IF(N515="nulová",J515,0)</f>
        <v>0</v>
      </c>
      <c r="BJ515" s="17" t="s">
        <v>88</v>
      </c>
      <c r="BK515" s="150">
        <f>ROUND(I515*H515,2)</f>
        <v>0</v>
      </c>
      <c r="BL515" s="17" t="s">
        <v>346</v>
      </c>
      <c r="BM515" s="149" t="s">
        <v>3521</v>
      </c>
    </row>
    <row r="516" spans="2:65" s="1" customFormat="1" ht="19.5" x14ac:dyDescent="0.2">
      <c r="B516" s="33"/>
      <c r="D516" s="155" t="s">
        <v>318</v>
      </c>
      <c r="F516" s="156" t="s">
        <v>4917</v>
      </c>
      <c r="I516" s="153"/>
      <c r="L516" s="33"/>
      <c r="M516" s="154"/>
      <c r="T516" s="57"/>
      <c r="AT516" s="17" t="s">
        <v>318</v>
      </c>
      <c r="AU516" s="17" t="s">
        <v>88</v>
      </c>
    </row>
    <row r="517" spans="2:65" s="1" customFormat="1" ht="16.5" customHeight="1" x14ac:dyDescent="0.2">
      <c r="B517" s="137"/>
      <c r="C517" s="138" t="s">
        <v>2565</v>
      </c>
      <c r="D517" s="138" t="s">
        <v>311</v>
      </c>
      <c r="E517" s="139" t="s">
        <v>4918</v>
      </c>
      <c r="F517" s="140" t="s">
        <v>4919</v>
      </c>
      <c r="G517" s="141" t="s">
        <v>314</v>
      </c>
      <c r="H517" s="142">
        <v>2</v>
      </c>
      <c r="I517" s="143"/>
      <c r="J517" s="144">
        <f>ROUND(I517*H517,2)</f>
        <v>0</v>
      </c>
      <c r="K517" s="140" t="s">
        <v>4418</v>
      </c>
      <c r="L517" s="33"/>
      <c r="M517" s="145" t="s">
        <v>1</v>
      </c>
      <c r="N517" s="146" t="s">
        <v>46</v>
      </c>
      <c r="P517" s="147">
        <f>O517*H517</f>
        <v>0</v>
      </c>
      <c r="Q517" s="147">
        <v>0</v>
      </c>
      <c r="R517" s="147">
        <f>Q517*H517</f>
        <v>0</v>
      </c>
      <c r="S517" s="147">
        <v>0</v>
      </c>
      <c r="T517" s="148">
        <f>S517*H517</f>
        <v>0</v>
      </c>
      <c r="AR517" s="149" t="s">
        <v>346</v>
      </c>
      <c r="AT517" s="149" t="s">
        <v>311</v>
      </c>
      <c r="AU517" s="149" t="s">
        <v>88</v>
      </c>
      <c r="AY517" s="17" t="s">
        <v>309</v>
      </c>
      <c r="BE517" s="150">
        <f>IF(N517="základní",J517,0)</f>
        <v>0</v>
      </c>
      <c r="BF517" s="150">
        <f>IF(N517="snížená",J517,0)</f>
        <v>0</v>
      </c>
      <c r="BG517" s="150">
        <f>IF(N517="zákl. přenesená",J517,0)</f>
        <v>0</v>
      </c>
      <c r="BH517" s="150">
        <f>IF(N517="sníž. přenesená",J517,0)</f>
        <v>0</v>
      </c>
      <c r="BI517" s="150">
        <f>IF(N517="nulová",J517,0)</f>
        <v>0</v>
      </c>
      <c r="BJ517" s="17" t="s">
        <v>88</v>
      </c>
      <c r="BK517" s="150">
        <f>ROUND(I517*H517,2)</f>
        <v>0</v>
      </c>
      <c r="BL517" s="17" t="s">
        <v>346</v>
      </c>
      <c r="BM517" s="149" t="s">
        <v>3529</v>
      </c>
    </row>
    <row r="518" spans="2:65" s="1" customFormat="1" ht="16.5" customHeight="1" x14ac:dyDescent="0.2">
      <c r="B518" s="137"/>
      <c r="C518" s="138" t="s">
        <v>2569</v>
      </c>
      <c r="D518" s="138" t="s">
        <v>311</v>
      </c>
      <c r="E518" s="139" t="s">
        <v>4920</v>
      </c>
      <c r="F518" s="140" t="s">
        <v>4921</v>
      </c>
      <c r="G518" s="141" t="s">
        <v>314</v>
      </c>
      <c r="H518" s="142">
        <v>5</v>
      </c>
      <c r="I518" s="143"/>
      <c r="J518" s="144">
        <f>ROUND(I518*H518,2)</f>
        <v>0</v>
      </c>
      <c r="K518" s="140" t="s">
        <v>4371</v>
      </c>
      <c r="L518" s="33"/>
      <c r="M518" s="145" t="s">
        <v>1</v>
      </c>
      <c r="N518" s="146" t="s">
        <v>46</v>
      </c>
      <c r="P518" s="147">
        <f>O518*H518</f>
        <v>0</v>
      </c>
      <c r="Q518" s="147">
        <v>0</v>
      </c>
      <c r="R518" s="147">
        <f>Q518*H518</f>
        <v>0</v>
      </c>
      <c r="S518" s="147">
        <v>0</v>
      </c>
      <c r="T518" s="148">
        <f>S518*H518</f>
        <v>0</v>
      </c>
      <c r="AR518" s="149" t="s">
        <v>346</v>
      </c>
      <c r="AT518" s="149" t="s">
        <v>311</v>
      </c>
      <c r="AU518" s="149" t="s">
        <v>88</v>
      </c>
      <c r="AY518" s="17" t="s">
        <v>309</v>
      </c>
      <c r="BE518" s="150">
        <f>IF(N518="základní",J518,0)</f>
        <v>0</v>
      </c>
      <c r="BF518" s="150">
        <f>IF(N518="snížená",J518,0)</f>
        <v>0</v>
      </c>
      <c r="BG518" s="150">
        <f>IF(N518="zákl. přenesená",J518,0)</f>
        <v>0</v>
      </c>
      <c r="BH518" s="150">
        <f>IF(N518="sníž. přenesená",J518,0)</f>
        <v>0</v>
      </c>
      <c r="BI518" s="150">
        <f>IF(N518="nulová",J518,0)</f>
        <v>0</v>
      </c>
      <c r="BJ518" s="17" t="s">
        <v>88</v>
      </c>
      <c r="BK518" s="150">
        <f>ROUND(I518*H518,2)</f>
        <v>0</v>
      </c>
      <c r="BL518" s="17" t="s">
        <v>346</v>
      </c>
      <c r="BM518" s="149" t="s">
        <v>3537</v>
      </c>
    </row>
    <row r="519" spans="2:65" s="1" customFormat="1" ht="24.2" customHeight="1" x14ac:dyDescent="0.2">
      <c r="B519" s="137"/>
      <c r="C519" s="138" t="s">
        <v>2573</v>
      </c>
      <c r="D519" s="138" t="s">
        <v>311</v>
      </c>
      <c r="E519" s="139" t="s">
        <v>4922</v>
      </c>
      <c r="F519" s="140" t="s">
        <v>4923</v>
      </c>
      <c r="G519" s="141" t="s">
        <v>314</v>
      </c>
      <c r="H519" s="142">
        <v>5</v>
      </c>
      <c r="I519" s="143"/>
      <c r="J519" s="144">
        <f>ROUND(I519*H519,2)</f>
        <v>0</v>
      </c>
      <c r="K519" s="140" t="s">
        <v>4371</v>
      </c>
      <c r="L519" s="33"/>
      <c r="M519" s="145" t="s">
        <v>1</v>
      </c>
      <c r="N519" s="146" t="s">
        <v>46</v>
      </c>
      <c r="P519" s="147">
        <f>O519*H519</f>
        <v>0</v>
      </c>
      <c r="Q519" s="147">
        <v>0</v>
      </c>
      <c r="R519" s="147">
        <f>Q519*H519</f>
        <v>0</v>
      </c>
      <c r="S519" s="147">
        <v>0</v>
      </c>
      <c r="T519" s="148">
        <f>S519*H519</f>
        <v>0</v>
      </c>
      <c r="AR519" s="149" t="s">
        <v>346</v>
      </c>
      <c r="AT519" s="149" t="s">
        <v>311</v>
      </c>
      <c r="AU519" s="149" t="s">
        <v>88</v>
      </c>
      <c r="AY519" s="17" t="s">
        <v>309</v>
      </c>
      <c r="BE519" s="150">
        <f>IF(N519="základní",J519,0)</f>
        <v>0</v>
      </c>
      <c r="BF519" s="150">
        <f>IF(N519="snížená",J519,0)</f>
        <v>0</v>
      </c>
      <c r="BG519" s="150">
        <f>IF(N519="zákl. přenesená",J519,0)</f>
        <v>0</v>
      </c>
      <c r="BH519" s="150">
        <f>IF(N519="sníž. přenesená",J519,0)</f>
        <v>0</v>
      </c>
      <c r="BI519" s="150">
        <f>IF(N519="nulová",J519,0)</f>
        <v>0</v>
      </c>
      <c r="BJ519" s="17" t="s">
        <v>88</v>
      </c>
      <c r="BK519" s="150">
        <f>ROUND(I519*H519,2)</f>
        <v>0</v>
      </c>
      <c r="BL519" s="17" t="s">
        <v>346</v>
      </c>
      <c r="BM519" s="149" t="s">
        <v>3545</v>
      </c>
    </row>
    <row r="520" spans="2:65" s="1" customFormat="1" ht="19.5" x14ac:dyDescent="0.2">
      <c r="B520" s="33"/>
      <c r="D520" s="155" t="s">
        <v>318</v>
      </c>
      <c r="F520" s="156" t="s">
        <v>4924</v>
      </c>
      <c r="I520" s="153"/>
      <c r="L520" s="33"/>
      <c r="M520" s="154"/>
      <c r="T520" s="57"/>
      <c r="AT520" s="17" t="s">
        <v>318</v>
      </c>
      <c r="AU520" s="17" t="s">
        <v>88</v>
      </c>
    </row>
    <row r="521" spans="2:65" s="1" customFormat="1" ht="16.5" customHeight="1" x14ac:dyDescent="0.2">
      <c r="B521" s="137"/>
      <c r="C521" s="138" t="s">
        <v>2577</v>
      </c>
      <c r="D521" s="138" t="s">
        <v>311</v>
      </c>
      <c r="E521" s="139" t="s">
        <v>4925</v>
      </c>
      <c r="F521" s="140" t="s">
        <v>4926</v>
      </c>
      <c r="G521" s="141" t="s">
        <v>314</v>
      </c>
      <c r="H521" s="142">
        <v>1</v>
      </c>
      <c r="I521" s="143"/>
      <c r="J521" s="144">
        <f>ROUND(I521*H521,2)</f>
        <v>0</v>
      </c>
      <c r="K521" s="140" t="s">
        <v>4418</v>
      </c>
      <c r="L521" s="33"/>
      <c r="M521" s="145" t="s">
        <v>1</v>
      </c>
      <c r="N521" s="146" t="s">
        <v>46</v>
      </c>
      <c r="P521" s="147">
        <f>O521*H521</f>
        <v>0</v>
      </c>
      <c r="Q521" s="147">
        <v>0</v>
      </c>
      <c r="R521" s="147">
        <f>Q521*H521</f>
        <v>0</v>
      </c>
      <c r="S521" s="147">
        <v>0</v>
      </c>
      <c r="T521" s="148">
        <f>S521*H521</f>
        <v>0</v>
      </c>
      <c r="AR521" s="149" t="s">
        <v>346</v>
      </c>
      <c r="AT521" s="149" t="s">
        <v>311</v>
      </c>
      <c r="AU521" s="149" t="s">
        <v>88</v>
      </c>
      <c r="AY521" s="17" t="s">
        <v>309</v>
      </c>
      <c r="BE521" s="150">
        <f>IF(N521="základní",J521,0)</f>
        <v>0</v>
      </c>
      <c r="BF521" s="150">
        <f>IF(N521="snížená",J521,0)</f>
        <v>0</v>
      </c>
      <c r="BG521" s="150">
        <f>IF(N521="zákl. přenesená",J521,0)</f>
        <v>0</v>
      </c>
      <c r="BH521" s="150">
        <f>IF(N521="sníž. přenesená",J521,0)</f>
        <v>0</v>
      </c>
      <c r="BI521" s="150">
        <f>IF(N521="nulová",J521,0)</f>
        <v>0</v>
      </c>
      <c r="BJ521" s="17" t="s">
        <v>88</v>
      </c>
      <c r="BK521" s="150">
        <f>ROUND(I521*H521,2)</f>
        <v>0</v>
      </c>
      <c r="BL521" s="17" t="s">
        <v>346</v>
      </c>
      <c r="BM521" s="149" t="s">
        <v>3553</v>
      </c>
    </row>
    <row r="522" spans="2:65" s="1" customFormat="1" ht="19.5" x14ac:dyDescent="0.2">
      <c r="B522" s="33"/>
      <c r="D522" s="155" t="s">
        <v>318</v>
      </c>
      <c r="F522" s="156" t="s">
        <v>4927</v>
      </c>
      <c r="I522" s="153"/>
      <c r="L522" s="33"/>
      <c r="M522" s="154"/>
      <c r="T522" s="57"/>
      <c r="AT522" s="17" t="s">
        <v>318</v>
      </c>
      <c r="AU522" s="17" t="s">
        <v>88</v>
      </c>
    </row>
    <row r="523" spans="2:65" s="1" customFormat="1" ht="16.5" customHeight="1" x14ac:dyDescent="0.2">
      <c r="B523" s="137"/>
      <c r="C523" s="138" t="s">
        <v>2581</v>
      </c>
      <c r="D523" s="138" t="s">
        <v>311</v>
      </c>
      <c r="E523" s="139" t="s">
        <v>4928</v>
      </c>
      <c r="F523" s="140" t="s">
        <v>4929</v>
      </c>
      <c r="G523" s="141" t="s">
        <v>512</v>
      </c>
      <c r="H523" s="142">
        <v>74</v>
      </c>
      <c r="I523" s="143"/>
      <c r="J523" s="144">
        <f>ROUND(I523*H523,2)</f>
        <v>0</v>
      </c>
      <c r="K523" s="140" t="s">
        <v>4371</v>
      </c>
      <c r="L523" s="33"/>
      <c r="M523" s="145" t="s">
        <v>1</v>
      </c>
      <c r="N523" s="146" t="s">
        <v>46</v>
      </c>
      <c r="P523" s="147">
        <f>O523*H523</f>
        <v>0</v>
      </c>
      <c r="Q523" s="147">
        <v>0</v>
      </c>
      <c r="R523" s="147">
        <f>Q523*H523</f>
        <v>0</v>
      </c>
      <c r="S523" s="147">
        <v>0</v>
      </c>
      <c r="T523" s="148">
        <f>S523*H523</f>
        <v>0</v>
      </c>
      <c r="AR523" s="149" t="s">
        <v>346</v>
      </c>
      <c r="AT523" s="149" t="s">
        <v>311</v>
      </c>
      <c r="AU523" s="149" t="s">
        <v>88</v>
      </c>
      <c r="AY523" s="17" t="s">
        <v>309</v>
      </c>
      <c r="BE523" s="150">
        <f>IF(N523="základní",J523,0)</f>
        <v>0</v>
      </c>
      <c r="BF523" s="150">
        <f>IF(N523="snížená",J523,0)</f>
        <v>0</v>
      </c>
      <c r="BG523" s="150">
        <f>IF(N523="zákl. přenesená",J523,0)</f>
        <v>0</v>
      </c>
      <c r="BH523" s="150">
        <f>IF(N523="sníž. přenesená",J523,0)</f>
        <v>0</v>
      </c>
      <c r="BI523" s="150">
        <f>IF(N523="nulová",J523,0)</f>
        <v>0</v>
      </c>
      <c r="BJ523" s="17" t="s">
        <v>88</v>
      </c>
      <c r="BK523" s="150">
        <f>ROUND(I523*H523,2)</f>
        <v>0</v>
      </c>
      <c r="BL523" s="17" t="s">
        <v>346</v>
      </c>
      <c r="BM523" s="149" t="s">
        <v>3561</v>
      </c>
    </row>
    <row r="524" spans="2:65" s="1" customFormat="1" ht="19.5" x14ac:dyDescent="0.2">
      <c r="B524" s="33"/>
      <c r="D524" s="155" t="s">
        <v>318</v>
      </c>
      <c r="F524" s="156" t="s">
        <v>4930</v>
      </c>
      <c r="I524" s="153"/>
      <c r="L524" s="33"/>
      <c r="M524" s="154"/>
      <c r="T524" s="57"/>
      <c r="AT524" s="17" t="s">
        <v>318</v>
      </c>
      <c r="AU524" s="17" t="s">
        <v>88</v>
      </c>
    </row>
    <row r="525" spans="2:65" s="1" customFormat="1" ht="16.5" customHeight="1" x14ac:dyDescent="0.2">
      <c r="B525" s="137"/>
      <c r="C525" s="138" t="s">
        <v>2585</v>
      </c>
      <c r="D525" s="138" t="s">
        <v>311</v>
      </c>
      <c r="E525" s="139" t="s">
        <v>4931</v>
      </c>
      <c r="F525" s="140" t="s">
        <v>4932</v>
      </c>
      <c r="G525" s="141" t="s">
        <v>314</v>
      </c>
      <c r="H525" s="142">
        <v>13</v>
      </c>
      <c r="I525" s="143"/>
      <c r="J525" s="144">
        <f>ROUND(I525*H525,2)</f>
        <v>0</v>
      </c>
      <c r="K525" s="140" t="s">
        <v>4418</v>
      </c>
      <c r="L525" s="33"/>
      <c r="M525" s="145" t="s">
        <v>1</v>
      </c>
      <c r="N525" s="146" t="s">
        <v>46</v>
      </c>
      <c r="P525" s="147">
        <f>O525*H525</f>
        <v>0</v>
      </c>
      <c r="Q525" s="147">
        <v>0</v>
      </c>
      <c r="R525" s="147">
        <f>Q525*H525</f>
        <v>0</v>
      </c>
      <c r="S525" s="147">
        <v>0</v>
      </c>
      <c r="T525" s="148">
        <f>S525*H525</f>
        <v>0</v>
      </c>
      <c r="AR525" s="149" t="s">
        <v>346</v>
      </c>
      <c r="AT525" s="149" t="s">
        <v>311</v>
      </c>
      <c r="AU525" s="149" t="s">
        <v>88</v>
      </c>
      <c r="AY525" s="17" t="s">
        <v>309</v>
      </c>
      <c r="BE525" s="150">
        <f>IF(N525="základní",J525,0)</f>
        <v>0</v>
      </c>
      <c r="BF525" s="150">
        <f>IF(N525="snížená",J525,0)</f>
        <v>0</v>
      </c>
      <c r="BG525" s="150">
        <f>IF(N525="zákl. přenesená",J525,0)</f>
        <v>0</v>
      </c>
      <c r="BH525" s="150">
        <f>IF(N525="sníž. přenesená",J525,0)</f>
        <v>0</v>
      </c>
      <c r="BI525" s="150">
        <f>IF(N525="nulová",J525,0)</f>
        <v>0</v>
      </c>
      <c r="BJ525" s="17" t="s">
        <v>88</v>
      </c>
      <c r="BK525" s="150">
        <f>ROUND(I525*H525,2)</f>
        <v>0</v>
      </c>
      <c r="BL525" s="17" t="s">
        <v>346</v>
      </c>
      <c r="BM525" s="149" t="s">
        <v>3569</v>
      </c>
    </row>
    <row r="526" spans="2:65" s="1" customFormat="1" ht="19.5" x14ac:dyDescent="0.2">
      <c r="B526" s="33"/>
      <c r="D526" s="155" t="s">
        <v>318</v>
      </c>
      <c r="F526" s="156" t="s">
        <v>4933</v>
      </c>
      <c r="I526" s="153"/>
      <c r="L526" s="33"/>
      <c r="M526" s="154"/>
      <c r="T526" s="57"/>
      <c r="AT526" s="17" t="s">
        <v>318</v>
      </c>
      <c r="AU526" s="17" t="s">
        <v>88</v>
      </c>
    </row>
    <row r="527" spans="2:65" s="1" customFormat="1" ht="16.5" customHeight="1" x14ac:dyDescent="0.2">
      <c r="B527" s="137"/>
      <c r="C527" s="138" t="s">
        <v>2589</v>
      </c>
      <c r="D527" s="138" t="s">
        <v>311</v>
      </c>
      <c r="E527" s="139" t="s">
        <v>4934</v>
      </c>
      <c r="F527" s="140" t="s">
        <v>4935</v>
      </c>
      <c r="G527" s="141" t="s">
        <v>314</v>
      </c>
      <c r="H527" s="142">
        <v>1</v>
      </c>
      <c r="I527" s="143"/>
      <c r="J527" s="144">
        <f>ROUND(I527*H527,2)</f>
        <v>0</v>
      </c>
      <c r="K527" s="140" t="s">
        <v>4418</v>
      </c>
      <c r="L527" s="33"/>
      <c r="M527" s="145" t="s">
        <v>1</v>
      </c>
      <c r="N527" s="146" t="s">
        <v>46</v>
      </c>
      <c r="P527" s="147">
        <f>O527*H527</f>
        <v>0</v>
      </c>
      <c r="Q527" s="147">
        <v>0</v>
      </c>
      <c r="R527" s="147">
        <f>Q527*H527</f>
        <v>0</v>
      </c>
      <c r="S527" s="147">
        <v>0</v>
      </c>
      <c r="T527" s="148">
        <f>S527*H527</f>
        <v>0</v>
      </c>
      <c r="AR527" s="149" t="s">
        <v>346</v>
      </c>
      <c r="AT527" s="149" t="s">
        <v>311</v>
      </c>
      <c r="AU527" s="149" t="s">
        <v>88</v>
      </c>
      <c r="AY527" s="17" t="s">
        <v>309</v>
      </c>
      <c r="BE527" s="150">
        <f>IF(N527="základní",J527,0)</f>
        <v>0</v>
      </c>
      <c r="BF527" s="150">
        <f>IF(N527="snížená",J527,0)</f>
        <v>0</v>
      </c>
      <c r="BG527" s="150">
        <f>IF(N527="zákl. přenesená",J527,0)</f>
        <v>0</v>
      </c>
      <c r="BH527" s="150">
        <f>IF(N527="sníž. přenesená",J527,0)</f>
        <v>0</v>
      </c>
      <c r="BI527" s="150">
        <f>IF(N527="nulová",J527,0)</f>
        <v>0</v>
      </c>
      <c r="BJ527" s="17" t="s">
        <v>88</v>
      </c>
      <c r="BK527" s="150">
        <f>ROUND(I527*H527,2)</f>
        <v>0</v>
      </c>
      <c r="BL527" s="17" t="s">
        <v>346</v>
      </c>
      <c r="BM527" s="149" t="s">
        <v>3577</v>
      </c>
    </row>
    <row r="528" spans="2:65" s="1" customFormat="1" ht="19.5" x14ac:dyDescent="0.2">
      <c r="B528" s="33"/>
      <c r="D528" s="155" t="s">
        <v>318</v>
      </c>
      <c r="F528" s="156" t="s">
        <v>4936</v>
      </c>
      <c r="I528" s="153"/>
      <c r="L528" s="33"/>
      <c r="M528" s="154"/>
      <c r="T528" s="57"/>
      <c r="AT528" s="17" t="s">
        <v>318</v>
      </c>
      <c r="AU528" s="17" t="s">
        <v>88</v>
      </c>
    </row>
    <row r="529" spans="2:65" s="1" customFormat="1" ht="16.5" customHeight="1" x14ac:dyDescent="0.2">
      <c r="B529" s="137"/>
      <c r="C529" s="138" t="s">
        <v>2593</v>
      </c>
      <c r="D529" s="138" t="s">
        <v>311</v>
      </c>
      <c r="E529" s="139" t="s">
        <v>4937</v>
      </c>
      <c r="F529" s="140" t="s">
        <v>4938</v>
      </c>
      <c r="G529" s="141" t="s">
        <v>314</v>
      </c>
      <c r="H529" s="142">
        <v>53</v>
      </c>
      <c r="I529" s="143"/>
      <c r="J529" s="144">
        <f>ROUND(I529*H529,2)</f>
        <v>0</v>
      </c>
      <c r="K529" s="140" t="s">
        <v>4418</v>
      </c>
      <c r="L529" s="33"/>
      <c r="M529" s="145" t="s">
        <v>1</v>
      </c>
      <c r="N529" s="146" t="s">
        <v>46</v>
      </c>
      <c r="P529" s="147">
        <f>O529*H529</f>
        <v>0</v>
      </c>
      <c r="Q529" s="147">
        <v>0</v>
      </c>
      <c r="R529" s="147">
        <f>Q529*H529</f>
        <v>0</v>
      </c>
      <c r="S529" s="147">
        <v>0</v>
      </c>
      <c r="T529" s="148">
        <f>S529*H529</f>
        <v>0</v>
      </c>
      <c r="AR529" s="149" t="s">
        <v>346</v>
      </c>
      <c r="AT529" s="149" t="s">
        <v>311</v>
      </c>
      <c r="AU529" s="149" t="s">
        <v>88</v>
      </c>
      <c r="AY529" s="17" t="s">
        <v>309</v>
      </c>
      <c r="BE529" s="150">
        <f>IF(N529="základní",J529,0)</f>
        <v>0</v>
      </c>
      <c r="BF529" s="150">
        <f>IF(N529="snížená",J529,0)</f>
        <v>0</v>
      </c>
      <c r="BG529" s="150">
        <f>IF(N529="zákl. přenesená",J529,0)</f>
        <v>0</v>
      </c>
      <c r="BH529" s="150">
        <f>IF(N529="sníž. přenesená",J529,0)</f>
        <v>0</v>
      </c>
      <c r="BI529" s="150">
        <f>IF(N529="nulová",J529,0)</f>
        <v>0</v>
      </c>
      <c r="BJ529" s="17" t="s">
        <v>88</v>
      </c>
      <c r="BK529" s="150">
        <f>ROUND(I529*H529,2)</f>
        <v>0</v>
      </c>
      <c r="BL529" s="17" t="s">
        <v>346</v>
      </c>
      <c r="BM529" s="149" t="s">
        <v>3585</v>
      </c>
    </row>
    <row r="530" spans="2:65" s="1" customFormat="1" ht="19.5" x14ac:dyDescent="0.2">
      <c r="B530" s="33"/>
      <c r="D530" s="155" t="s">
        <v>318</v>
      </c>
      <c r="F530" s="156" t="s">
        <v>4939</v>
      </c>
      <c r="I530" s="153"/>
      <c r="L530" s="33"/>
      <c r="M530" s="154"/>
      <c r="T530" s="57"/>
      <c r="AT530" s="17" t="s">
        <v>318</v>
      </c>
      <c r="AU530" s="17" t="s">
        <v>88</v>
      </c>
    </row>
    <row r="531" spans="2:65" s="1" customFormat="1" ht="24.2" customHeight="1" x14ac:dyDescent="0.2">
      <c r="B531" s="137"/>
      <c r="C531" s="138" t="s">
        <v>2597</v>
      </c>
      <c r="D531" s="138" t="s">
        <v>311</v>
      </c>
      <c r="E531" s="139" t="s">
        <v>4940</v>
      </c>
      <c r="F531" s="140" t="s">
        <v>4941</v>
      </c>
      <c r="G531" s="141" t="s">
        <v>314</v>
      </c>
      <c r="H531" s="142">
        <v>7</v>
      </c>
      <c r="I531" s="143"/>
      <c r="J531" s="144">
        <f>ROUND(I531*H531,2)</f>
        <v>0</v>
      </c>
      <c r="K531" s="140" t="s">
        <v>4371</v>
      </c>
      <c r="L531" s="33"/>
      <c r="M531" s="145" t="s">
        <v>1</v>
      </c>
      <c r="N531" s="146" t="s">
        <v>46</v>
      </c>
      <c r="P531" s="147">
        <f>O531*H531</f>
        <v>0</v>
      </c>
      <c r="Q531" s="147">
        <v>0</v>
      </c>
      <c r="R531" s="147">
        <f>Q531*H531</f>
        <v>0</v>
      </c>
      <c r="S531" s="147">
        <v>0</v>
      </c>
      <c r="T531" s="148">
        <f>S531*H531</f>
        <v>0</v>
      </c>
      <c r="AR531" s="149" t="s">
        <v>346</v>
      </c>
      <c r="AT531" s="149" t="s">
        <v>311</v>
      </c>
      <c r="AU531" s="149" t="s">
        <v>88</v>
      </c>
      <c r="AY531" s="17" t="s">
        <v>309</v>
      </c>
      <c r="BE531" s="150">
        <f>IF(N531="základní",J531,0)</f>
        <v>0</v>
      </c>
      <c r="BF531" s="150">
        <f>IF(N531="snížená",J531,0)</f>
        <v>0</v>
      </c>
      <c r="BG531" s="150">
        <f>IF(N531="zákl. přenesená",J531,0)</f>
        <v>0</v>
      </c>
      <c r="BH531" s="150">
        <f>IF(N531="sníž. přenesená",J531,0)</f>
        <v>0</v>
      </c>
      <c r="BI531" s="150">
        <f>IF(N531="nulová",J531,0)</f>
        <v>0</v>
      </c>
      <c r="BJ531" s="17" t="s">
        <v>88</v>
      </c>
      <c r="BK531" s="150">
        <f>ROUND(I531*H531,2)</f>
        <v>0</v>
      </c>
      <c r="BL531" s="17" t="s">
        <v>346</v>
      </c>
      <c r="BM531" s="149" t="s">
        <v>3593</v>
      </c>
    </row>
    <row r="532" spans="2:65" s="1" customFormat="1" ht="19.5" x14ac:dyDescent="0.2">
      <c r="B532" s="33"/>
      <c r="D532" s="155" t="s">
        <v>318</v>
      </c>
      <c r="F532" s="156" t="s">
        <v>4942</v>
      </c>
      <c r="I532" s="153"/>
      <c r="L532" s="33"/>
      <c r="M532" s="154"/>
      <c r="T532" s="57"/>
      <c r="AT532" s="17" t="s">
        <v>318</v>
      </c>
      <c r="AU532" s="17" t="s">
        <v>88</v>
      </c>
    </row>
    <row r="533" spans="2:65" s="1" customFormat="1" ht="16.5" customHeight="1" x14ac:dyDescent="0.2">
      <c r="B533" s="137"/>
      <c r="C533" s="138" t="s">
        <v>2601</v>
      </c>
      <c r="D533" s="138" t="s">
        <v>311</v>
      </c>
      <c r="E533" s="139" t="s">
        <v>4943</v>
      </c>
      <c r="F533" s="140" t="s">
        <v>4944</v>
      </c>
      <c r="G533" s="141" t="s">
        <v>314</v>
      </c>
      <c r="H533" s="142">
        <v>60</v>
      </c>
      <c r="I533" s="143"/>
      <c r="J533" s="144">
        <f>ROUND(I533*H533,2)</f>
        <v>0</v>
      </c>
      <c r="K533" s="140" t="s">
        <v>4418</v>
      </c>
      <c r="L533" s="33"/>
      <c r="M533" s="145" t="s">
        <v>1</v>
      </c>
      <c r="N533" s="146" t="s">
        <v>46</v>
      </c>
      <c r="P533" s="147">
        <f>O533*H533</f>
        <v>0</v>
      </c>
      <c r="Q533" s="147">
        <v>0</v>
      </c>
      <c r="R533" s="147">
        <f>Q533*H533</f>
        <v>0</v>
      </c>
      <c r="S533" s="147">
        <v>0</v>
      </c>
      <c r="T533" s="148">
        <f>S533*H533</f>
        <v>0</v>
      </c>
      <c r="AR533" s="149" t="s">
        <v>346</v>
      </c>
      <c r="AT533" s="149" t="s">
        <v>311</v>
      </c>
      <c r="AU533" s="149" t="s">
        <v>88</v>
      </c>
      <c r="AY533" s="17" t="s">
        <v>309</v>
      </c>
      <c r="BE533" s="150">
        <f>IF(N533="základní",J533,0)</f>
        <v>0</v>
      </c>
      <c r="BF533" s="150">
        <f>IF(N533="snížená",J533,0)</f>
        <v>0</v>
      </c>
      <c r="BG533" s="150">
        <f>IF(N533="zákl. přenesená",J533,0)</f>
        <v>0</v>
      </c>
      <c r="BH533" s="150">
        <f>IF(N533="sníž. přenesená",J533,0)</f>
        <v>0</v>
      </c>
      <c r="BI533" s="150">
        <f>IF(N533="nulová",J533,0)</f>
        <v>0</v>
      </c>
      <c r="BJ533" s="17" t="s">
        <v>88</v>
      </c>
      <c r="BK533" s="150">
        <f>ROUND(I533*H533,2)</f>
        <v>0</v>
      </c>
      <c r="BL533" s="17" t="s">
        <v>346</v>
      </c>
      <c r="BM533" s="149" t="s">
        <v>3601</v>
      </c>
    </row>
    <row r="534" spans="2:65" s="1" customFormat="1" ht="19.5" x14ac:dyDescent="0.2">
      <c r="B534" s="33"/>
      <c r="D534" s="155" t="s">
        <v>318</v>
      </c>
      <c r="F534" s="156" t="s">
        <v>4945</v>
      </c>
      <c r="I534" s="153"/>
      <c r="L534" s="33"/>
      <c r="M534" s="154"/>
      <c r="T534" s="57"/>
      <c r="AT534" s="17" t="s">
        <v>318</v>
      </c>
      <c r="AU534" s="17" t="s">
        <v>88</v>
      </c>
    </row>
    <row r="535" spans="2:65" s="1" customFormat="1" ht="16.5" customHeight="1" x14ac:dyDescent="0.2">
      <c r="B535" s="137"/>
      <c r="C535" s="138" t="s">
        <v>2605</v>
      </c>
      <c r="D535" s="138" t="s">
        <v>311</v>
      </c>
      <c r="E535" s="139" t="s">
        <v>4946</v>
      </c>
      <c r="F535" s="140" t="s">
        <v>4947</v>
      </c>
      <c r="G535" s="141" t="s">
        <v>314</v>
      </c>
      <c r="H535" s="142">
        <v>40</v>
      </c>
      <c r="I535" s="143"/>
      <c r="J535" s="144">
        <f>ROUND(I535*H535,2)</f>
        <v>0</v>
      </c>
      <c r="K535" s="140" t="s">
        <v>4371</v>
      </c>
      <c r="L535" s="33"/>
      <c r="M535" s="145" t="s">
        <v>1</v>
      </c>
      <c r="N535" s="146" t="s">
        <v>46</v>
      </c>
      <c r="P535" s="147">
        <f>O535*H535</f>
        <v>0</v>
      </c>
      <c r="Q535" s="147">
        <v>0</v>
      </c>
      <c r="R535" s="147">
        <f>Q535*H535</f>
        <v>0</v>
      </c>
      <c r="S535" s="147">
        <v>0</v>
      </c>
      <c r="T535" s="148">
        <f>S535*H535</f>
        <v>0</v>
      </c>
      <c r="AR535" s="149" t="s">
        <v>346</v>
      </c>
      <c r="AT535" s="149" t="s">
        <v>311</v>
      </c>
      <c r="AU535" s="149" t="s">
        <v>88</v>
      </c>
      <c r="AY535" s="17" t="s">
        <v>309</v>
      </c>
      <c r="BE535" s="150">
        <f>IF(N535="základní",J535,0)</f>
        <v>0</v>
      </c>
      <c r="BF535" s="150">
        <f>IF(N535="snížená",J535,0)</f>
        <v>0</v>
      </c>
      <c r="BG535" s="150">
        <f>IF(N535="zákl. přenesená",J535,0)</f>
        <v>0</v>
      </c>
      <c r="BH535" s="150">
        <f>IF(N535="sníž. přenesená",J535,0)</f>
        <v>0</v>
      </c>
      <c r="BI535" s="150">
        <f>IF(N535="nulová",J535,0)</f>
        <v>0</v>
      </c>
      <c r="BJ535" s="17" t="s">
        <v>88</v>
      </c>
      <c r="BK535" s="150">
        <f>ROUND(I535*H535,2)</f>
        <v>0</v>
      </c>
      <c r="BL535" s="17" t="s">
        <v>346</v>
      </c>
      <c r="BM535" s="149" t="s">
        <v>3609</v>
      </c>
    </row>
    <row r="536" spans="2:65" s="1" customFormat="1" ht="19.5" x14ac:dyDescent="0.2">
      <c r="B536" s="33"/>
      <c r="D536" s="155" t="s">
        <v>318</v>
      </c>
      <c r="F536" s="156" t="s">
        <v>4948</v>
      </c>
      <c r="I536" s="153"/>
      <c r="L536" s="33"/>
      <c r="M536" s="154"/>
      <c r="T536" s="57"/>
      <c r="AT536" s="17" t="s">
        <v>318</v>
      </c>
      <c r="AU536" s="17" t="s">
        <v>88</v>
      </c>
    </row>
    <row r="537" spans="2:65" s="1" customFormat="1" ht="24.2" customHeight="1" x14ac:dyDescent="0.2">
      <c r="B537" s="137"/>
      <c r="C537" s="138" t="s">
        <v>2609</v>
      </c>
      <c r="D537" s="138" t="s">
        <v>311</v>
      </c>
      <c r="E537" s="139" t="s">
        <v>4949</v>
      </c>
      <c r="F537" s="140" t="s">
        <v>4950</v>
      </c>
      <c r="G537" s="141" t="s">
        <v>314</v>
      </c>
      <c r="H537" s="142">
        <v>14</v>
      </c>
      <c r="I537" s="143"/>
      <c r="J537" s="144">
        <f>ROUND(I537*H537,2)</f>
        <v>0</v>
      </c>
      <c r="K537" s="140" t="s">
        <v>4371</v>
      </c>
      <c r="L537" s="33"/>
      <c r="M537" s="145" t="s">
        <v>1</v>
      </c>
      <c r="N537" s="146" t="s">
        <v>46</v>
      </c>
      <c r="P537" s="147">
        <f>O537*H537</f>
        <v>0</v>
      </c>
      <c r="Q537" s="147">
        <v>0</v>
      </c>
      <c r="R537" s="147">
        <f>Q537*H537</f>
        <v>0</v>
      </c>
      <c r="S537" s="147">
        <v>0</v>
      </c>
      <c r="T537" s="148">
        <f>S537*H537</f>
        <v>0</v>
      </c>
      <c r="AR537" s="149" t="s">
        <v>346</v>
      </c>
      <c r="AT537" s="149" t="s">
        <v>311</v>
      </c>
      <c r="AU537" s="149" t="s">
        <v>88</v>
      </c>
      <c r="AY537" s="17" t="s">
        <v>309</v>
      </c>
      <c r="BE537" s="150">
        <f>IF(N537="základní",J537,0)</f>
        <v>0</v>
      </c>
      <c r="BF537" s="150">
        <f>IF(N537="snížená",J537,0)</f>
        <v>0</v>
      </c>
      <c r="BG537" s="150">
        <f>IF(N537="zákl. přenesená",J537,0)</f>
        <v>0</v>
      </c>
      <c r="BH537" s="150">
        <f>IF(N537="sníž. přenesená",J537,0)</f>
        <v>0</v>
      </c>
      <c r="BI537" s="150">
        <f>IF(N537="nulová",J537,0)</f>
        <v>0</v>
      </c>
      <c r="BJ537" s="17" t="s">
        <v>88</v>
      </c>
      <c r="BK537" s="150">
        <f>ROUND(I537*H537,2)</f>
        <v>0</v>
      </c>
      <c r="BL537" s="17" t="s">
        <v>346</v>
      </c>
      <c r="BM537" s="149" t="s">
        <v>3617</v>
      </c>
    </row>
    <row r="538" spans="2:65" s="1" customFormat="1" ht="16.5" customHeight="1" x14ac:dyDescent="0.2">
      <c r="B538" s="137"/>
      <c r="C538" s="138" t="s">
        <v>2613</v>
      </c>
      <c r="D538" s="138" t="s">
        <v>311</v>
      </c>
      <c r="E538" s="139" t="s">
        <v>4951</v>
      </c>
      <c r="F538" s="140" t="s">
        <v>4952</v>
      </c>
      <c r="G538" s="141" t="s">
        <v>314</v>
      </c>
      <c r="H538" s="142">
        <v>16</v>
      </c>
      <c r="I538" s="143"/>
      <c r="J538" s="144">
        <f>ROUND(I538*H538,2)</f>
        <v>0</v>
      </c>
      <c r="K538" s="140" t="s">
        <v>4371</v>
      </c>
      <c r="L538" s="33"/>
      <c r="M538" s="145" t="s">
        <v>1</v>
      </c>
      <c r="N538" s="146" t="s">
        <v>46</v>
      </c>
      <c r="P538" s="147">
        <f>O538*H538</f>
        <v>0</v>
      </c>
      <c r="Q538" s="147">
        <v>0</v>
      </c>
      <c r="R538" s="147">
        <f>Q538*H538</f>
        <v>0</v>
      </c>
      <c r="S538" s="147">
        <v>0</v>
      </c>
      <c r="T538" s="148">
        <f>S538*H538</f>
        <v>0</v>
      </c>
      <c r="AR538" s="149" t="s">
        <v>346</v>
      </c>
      <c r="AT538" s="149" t="s">
        <v>311</v>
      </c>
      <c r="AU538" s="149" t="s">
        <v>88</v>
      </c>
      <c r="AY538" s="17" t="s">
        <v>309</v>
      </c>
      <c r="BE538" s="150">
        <f>IF(N538="základní",J538,0)</f>
        <v>0</v>
      </c>
      <c r="BF538" s="150">
        <f>IF(N538="snížená",J538,0)</f>
        <v>0</v>
      </c>
      <c r="BG538" s="150">
        <f>IF(N538="zákl. přenesená",J538,0)</f>
        <v>0</v>
      </c>
      <c r="BH538" s="150">
        <f>IF(N538="sníž. přenesená",J538,0)</f>
        <v>0</v>
      </c>
      <c r="BI538" s="150">
        <f>IF(N538="nulová",J538,0)</f>
        <v>0</v>
      </c>
      <c r="BJ538" s="17" t="s">
        <v>88</v>
      </c>
      <c r="BK538" s="150">
        <f>ROUND(I538*H538,2)</f>
        <v>0</v>
      </c>
      <c r="BL538" s="17" t="s">
        <v>346</v>
      </c>
      <c r="BM538" s="149" t="s">
        <v>3625</v>
      </c>
    </row>
    <row r="539" spans="2:65" s="1" customFormat="1" ht="16.5" customHeight="1" x14ac:dyDescent="0.2">
      <c r="B539" s="137"/>
      <c r="C539" s="138" t="s">
        <v>2617</v>
      </c>
      <c r="D539" s="138" t="s">
        <v>311</v>
      </c>
      <c r="E539" s="139" t="s">
        <v>4953</v>
      </c>
      <c r="F539" s="140" t="s">
        <v>4954</v>
      </c>
      <c r="G539" s="141" t="s">
        <v>314</v>
      </c>
      <c r="H539" s="142">
        <v>16</v>
      </c>
      <c r="I539" s="143"/>
      <c r="J539" s="144">
        <f>ROUND(I539*H539,2)</f>
        <v>0</v>
      </c>
      <c r="K539" s="140" t="s">
        <v>4418</v>
      </c>
      <c r="L539" s="33"/>
      <c r="M539" s="145" t="s">
        <v>1</v>
      </c>
      <c r="N539" s="146" t="s">
        <v>46</v>
      </c>
      <c r="P539" s="147">
        <f>O539*H539</f>
        <v>0</v>
      </c>
      <c r="Q539" s="147">
        <v>0</v>
      </c>
      <c r="R539" s="147">
        <f>Q539*H539</f>
        <v>0</v>
      </c>
      <c r="S539" s="147">
        <v>0</v>
      </c>
      <c r="T539" s="148">
        <f>S539*H539</f>
        <v>0</v>
      </c>
      <c r="AR539" s="149" t="s">
        <v>346</v>
      </c>
      <c r="AT539" s="149" t="s">
        <v>311</v>
      </c>
      <c r="AU539" s="149" t="s">
        <v>88</v>
      </c>
      <c r="AY539" s="17" t="s">
        <v>309</v>
      </c>
      <c r="BE539" s="150">
        <f>IF(N539="základní",J539,0)</f>
        <v>0</v>
      </c>
      <c r="BF539" s="150">
        <f>IF(N539="snížená",J539,0)</f>
        <v>0</v>
      </c>
      <c r="BG539" s="150">
        <f>IF(N539="zákl. přenesená",J539,0)</f>
        <v>0</v>
      </c>
      <c r="BH539" s="150">
        <f>IF(N539="sníž. přenesená",J539,0)</f>
        <v>0</v>
      </c>
      <c r="BI539" s="150">
        <f>IF(N539="nulová",J539,0)</f>
        <v>0</v>
      </c>
      <c r="BJ539" s="17" t="s">
        <v>88</v>
      </c>
      <c r="BK539" s="150">
        <f>ROUND(I539*H539,2)</f>
        <v>0</v>
      </c>
      <c r="BL539" s="17" t="s">
        <v>346</v>
      </c>
      <c r="BM539" s="149" t="s">
        <v>3633</v>
      </c>
    </row>
    <row r="540" spans="2:65" s="1" customFormat="1" ht="19.5" x14ac:dyDescent="0.2">
      <c r="B540" s="33"/>
      <c r="D540" s="155" t="s">
        <v>318</v>
      </c>
      <c r="F540" s="156" t="s">
        <v>4955</v>
      </c>
      <c r="I540" s="153"/>
      <c r="L540" s="33"/>
      <c r="M540" s="154"/>
      <c r="T540" s="57"/>
      <c r="AT540" s="17" t="s">
        <v>318</v>
      </c>
      <c r="AU540" s="17" t="s">
        <v>88</v>
      </c>
    </row>
    <row r="541" spans="2:65" s="1" customFormat="1" ht="16.5" customHeight="1" x14ac:dyDescent="0.2">
      <c r="B541" s="137"/>
      <c r="C541" s="138" t="s">
        <v>2621</v>
      </c>
      <c r="D541" s="138" t="s">
        <v>311</v>
      </c>
      <c r="E541" s="139" t="s">
        <v>4956</v>
      </c>
      <c r="F541" s="140" t="s">
        <v>4957</v>
      </c>
      <c r="G541" s="141" t="s">
        <v>314</v>
      </c>
      <c r="H541" s="142">
        <v>16</v>
      </c>
      <c r="I541" s="143"/>
      <c r="J541" s="144">
        <f>ROUND(I541*H541,2)</f>
        <v>0</v>
      </c>
      <c r="K541" s="140" t="s">
        <v>4371</v>
      </c>
      <c r="L541" s="33"/>
      <c r="M541" s="145" t="s">
        <v>1</v>
      </c>
      <c r="N541" s="146" t="s">
        <v>46</v>
      </c>
      <c r="P541" s="147">
        <f>O541*H541</f>
        <v>0</v>
      </c>
      <c r="Q541" s="147">
        <v>0</v>
      </c>
      <c r="R541" s="147">
        <f>Q541*H541</f>
        <v>0</v>
      </c>
      <c r="S541" s="147">
        <v>0</v>
      </c>
      <c r="T541" s="148">
        <f>S541*H541</f>
        <v>0</v>
      </c>
      <c r="AR541" s="149" t="s">
        <v>346</v>
      </c>
      <c r="AT541" s="149" t="s">
        <v>311</v>
      </c>
      <c r="AU541" s="149" t="s">
        <v>88</v>
      </c>
      <c r="AY541" s="17" t="s">
        <v>309</v>
      </c>
      <c r="BE541" s="150">
        <f>IF(N541="základní",J541,0)</f>
        <v>0</v>
      </c>
      <c r="BF541" s="150">
        <f>IF(N541="snížená",J541,0)</f>
        <v>0</v>
      </c>
      <c r="BG541" s="150">
        <f>IF(N541="zákl. přenesená",J541,0)</f>
        <v>0</v>
      </c>
      <c r="BH541" s="150">
        <f>IF(N541="sníž. přenesená",J541,0)</f>
        <v>0</v>
      </c>
      <c r="BI541" s="150">
        <f>IF(N541="nulová",J541,0)</f>
        <v>0</v>
      </c>
      <c r="BJ541" s="17" t="s">
        <v>88</v>
      </c>
      <c r="BK541" s="150">
        <f>ROUND(I541*H541,2)</f>
        <v>0</v>
      </c>
      <c r="BL541" s="17" t="s">
        <v>346</v>
      </c>
      <c r="BM541" s="149" t="s">
        <v>3641</v>
      </c>
    </row>
    <row r="542" spans="2:65" s="1" customFormat="1" ht="16.5" customHeight="1" x14ac:dyDescent="0.2">
      <c r="B542" s="137"/>
      <c r="C542" s="138" t="s">
        <v>2625</v>
      </c>
      <c r="D542" s="138" t="s">
        <v>311</v>
      </c>
      <c r="E542" s="139" t="s">
        <v>4958</v>
      </c>
      <c r="F542" s="140" t="s">
        <v>4959</v>
      </c>
      <c r="G542" s="141" t="s">
        <v>314</v>
      </c>
      <c r="H542" s="142">
        <v>16</v>
      </c>
      <c r="I542" s="143"/>
      <c r="J542" s="144">
        <f>ROUND(I542*H542,2)</f>
        <v>0</v>
      </c>
      <c r="K542" s="140" t="s">
        <v>4418</v>
      </c>
      <c r="L542" s="33"/>
      <c r="M542" s="145" t="s">
        <v>1</v>
      </c>
      <c r="N542" s="146" t="s">
        <v>46</v>
      </c>
      <c r="P542" s="147">
        <f>O542*H542</f>
        <v>0</v>
      </c>
      <c r="Q542" s="147">
        <v>0</v>
      </c>
      <c r="R542" s="147">
        <f>Q542*H542</f>
        <v>0</v>
      </c>
      <c r="S542" s="147">
        <v>0</v>
      </c>
      <c r="T542" s="148">
        <f>S542*H542</f>
        <v>0</v>
      </c>
      <c r="AR542" s="149" t="s">
        <v>346</v>
      </c>
      <c r="AT542" s="149" t="s">
        <v>311</v>
      </c>
      <c r="AU542" s="149" t="s">
        <v>88</v>
      </c>
      <c r="AY542" s="17" t="s">
        <v>309</v>
      </c>
      <c r="BE542" s="150">
        <f>IF(N542="základní",J542,0)</f>
        <v>0</v>
      </c>
      <c r="BF542" s="150">
        <f>IF(N542="snížená",J542,0)</f>
        <v>0</v>
      </c>
      <c r="BG542" s="150">
        <f>IF(N542="zákl. přenesená",J542,0)</f>
        <v>0</v>
      </c>
      <c r="BH542" s="150">
        <f>IF(N542="sníž. přenesená",J542,0)</f>
        <v>0</v>
      </c>
      <c r="BI542" s="150">
        <f>IF(N542="nulová",J542,0)</f>
        <v>0</v>
      </c>
      <c r="BJ542" s="17" t="s">
        <v>88</v>
      </c>
      <c r="BK542" s="150">
        <f>ROUND(I542*H542,2)</f>
        <v>0</v>
      </c>
      <c r="BL542" s="17" t="s">
        <v>346</v>
      </c>
      <c r="BM542" s="149" t="s">
        <v>3649</v>
      </c>
    </row>
    <row r="543" spans="2:65" s="1" customFormat="1" ht="19.5" x14ac:dyDescent="0.2">
      <c r="B543" s="33"/>
      <c r="D543" s="155" t="s">
        <v>318</v>
      </c>
      <c r="F543" s="156" t="s">
        <v>4955</v>
      </c>
      <c r="I543" s="153"/>
      <c r="L543" s="33"/>
      <c r="M543" s="154"/>
      <c r="T543" s="57"/>
      <c r="AT543" s="17" t="s">
        <v>318</v>
      </c>
      <c r="AU543" s="17" t="s">
        <v>88</v>
      </c>
    </row>
    <row r="544" spans="2:65" s="1" customFormat="1" ht="16.5" customHeight="1" x14ac:dyDescent="0.2">
      <c r="B544" s="137"/>
      <c r="C544" s="138" t="s">
        <v>2629</v>
      </c>
      <c r="D544" s="138" t="s">
        <v>311</v>
      </c>
      <c r="E544" s="139" t="s">
        <v>4960</v>
      </c>
      <c r="F544" s="140" t="s">
        <v>4961</v>
      </c>
      <c r="G544" s="141" t="s">
        <v>314</v>
      </c>
      <c r="H544" s="142">
        <v>11</v>
      </c>
      <c r="I544" s="143"/>
      <c r="J544" s="144">
        <f>ROUND(I544*H544,2)</f>
        <v>0</v>
      </c>
      <c r="K544" s="140" t="s">
        <v>4371</v>
      </c>
      <c r="L544" s="33"/>
      <c r="M544" s="145" t="s">
        <v>1</v>
      </c>
      <c r="N544" s="146" t="s">
        <v>46</v>
      </c>
      <c r="P544" s="147">
        <f>O544*H544</f>
        <v>0</v>
      </c>
      <c r="Q544" s="147">
        <v>0</v>
      </c>
      <c r="R544" s="147">
        <f>Q544*H544</f>
        <v>0</v>
      </c>
      <c r="S544" s="147">
        <v>0</v>
      </c>
      <c r="T544" s="148">
        <f>S544*H544</f>
        <v>0</v>
      </c>
      <c r="AR544" s="149" t="s">
        <v>346</v>
      </c>
      <c r="AT544" s="149" t="s">
        <v>311</v>
      </c>
      <c r="AU544" s="149" t="s">
        <v>88</v>
      </c>
      <c r="AY544" s="17" t="s">
        <v>309</v>
      </c>
      <c r="BE544" s="150">
        <f>IF(N544="základní",J544,0)</f>
        <v>0</v>
      </c>
      <c r="BF544" s="150">
        <f>IF(N544="snížená",J544,0)</f>
        <v>0</v>
      </c>
      <c r="BG544" s="150">
        <f>IF(N544="zákl. přenesená",J544,0)</f>
        <v>0</v>
      </c>
      <c r="BH544" s="150">
        <f>IF(N544="sníž. přenesená",J544,0)</f>
        <v>0</v>
      </c>
      <c r="BI544" s="150">
        <f>IF(N544="nulová",J544,0)</f>
        <v>0</v>
      </c>
      <c r="BJ544" s="17" t="s">
        <v>88</v>
      </c>
      <c r="BK544" s="150">
        <f>ROUND(I544*H544,2)</f>
        <v>0</v>
      </c>
      <c r="BL544" s="17" t="s">
        <v>346</v>
      </c>
      <c r="BM544" s="149" t="s">
        <v>3657</v>
      </c>
    </row>
    <row r="545" spans="2:65" s="1" customFormat="1" ht="16.5" customHeight="1" x14ac:dyDescent="0.2">
      <c r="B545" s="137"/>
      <c r="C545" s="138" t="s">
        <v>2633</v>
      </c>
      <c r="D545" s="138" t="s">
        <v>311</v>
      </c>
      <c r="E545" s="139" t="s">
        <v>4962</v>
      </c>
      <c r="F545" s="140" t="s">
        <v>4963</v>
      </c>
      <c r="G545" s="141" t="s">
        <v>314</v>
      </c>
      <c r="H545" s="142">
        <v>11</v>
      </c>
      <c r="I545" s="143"/>
      <c r="J545" s="144">
        <f>ROUND(I545*H545,2)</f>
        <v>0</v>
      </c>
      <c r="K545" s="140" t="s">
        <v>4418</v>
      </c>
      <c r="L545" s="33"/>
      <c r="M545" s="145" t="s">
        <v>1</v>
      </c>
      <c r="N545" s="146" t="s">
        <v>46</v>
      </c>
      <c r="P545" s="147">
        <f>O545*H545</f>
        <v>0</v>
      </c>
      <c r="Q545" s="147">
        <v>0</v>
      </c>
      <c r="R545" s="147">
        <f>Q545*H545</f>
        <v>0</v>
      </c>
      <c r="S545" s="147">
        <v>0</v>
      </c>
      <c r="T545" s="148">
        <f>S545*H545</f>
        <v>0</v>
      </c>
      <c r="AR545" s="149" t="s">
        <v>346</v>
      </c>
      <c r="AT545" s="149" t="s">
        <v>311</v>
      </c>
      <c r="AU545" s="149" t="s">
        <v>88</v>
      </c>
      <c r="AY545" s="17" t="s">
        <v>309</v>
      </c>
      <c r="BE545" s="150">
        <f>IF(N545="základní",J545,0)</f>
        <v>0</v>
      </c>
      <c r="BF545" s="150">
        <f>IF(N545="snížená",J545,0)</f>
        <v>0</v>
      </c>
      <c r="BG545" s="150">
        <f>IF(N545="zákl. přenesená",J545,0)</f>
        <v>0</v>
      </c>
      <c r="BH545" s="150">
        <f>IF(N545="sníž. přenesená",J545,0)</f>
        <v>0</v>
      </c>
      <c r="BI545" s="150">
        <f>IF(N545="nulová",J545,0)</f>
        <v>0</v>
      </c>
      <c r="BJ545" s="17" t="s">
        <v>88</v>
      </c>
      <c r="BK545" s="150">
        <f>ROUND(I545*H545,2)</f>
        <v>0</v>
      </c>
      <c r="BL545" s="17" t="s">
        <v>346</v>
      </c>
      <c r="BM545" s="149" t="s">
        <v>3665</v>
      </c>
    </row>
    <row r="546" spans="2:65" s="1" customFormat="1" ht="19.5" x14ac:dyDescent="0.2">
      <c r="B546" s="33"/>
      <c r="D546" s="155" t="s">
        <v>318</v>
      </c>
      <c r="F546" s="156" t="s">
        <v>4964</v>
      </c>
      <c r="I546" s="153"/>
      <c r="L546" s="33"/>
      <c r="M546" s="154"/>
      <c r="T546" s="57"/>
      <c r="AT546" s="17" t="s">
        <v>318</v>
      </c>
      <c r="AU546" s="17" t="s">
        <v>88</v>
      </c>
    </row>
    <row r="547" spans="2:65" s="1" customFormat="1" ht="16.5" customHeight="1" x14ac:dyDescent="0.2">
      <c r="B547" s="137"/>
      <c r="C547" s="138" t="s">
        <v>2637</v>
      </c>
      <c r="D547" s="138" t="s">
        <v>311</v>
      </c>
      <c r="E547" s="139" t="s">
        <v>4965</v>
      </c>
      <c r="F547" s="140" t="s">
        <v>4966</v>
      </c>
      <c r="G547" s="141" t="s">
        <v>512</v>
      </c>
      <c r="H547" s="142">
        <v>11</v>
      </c>
      <c r="I547" s="143"/>
      <c r="J547" s="144">
        <f>ROUND(I547*H547,2)</f>
        <v>0</v>
      </c>
      <c r="K547" s="140" t="s">
        <v>4371</v>
      </c>
      <c r="L547" s="33"/>
      <c r="M547" s="145" t="s">
        <v>1</v>
      </c>
      <c r="N547" s="146" t="s">
        <v>46</v>
      </c>
      <c r="P547" s="147">
        <f>O547*H547</f>
        <v>0</v>
      </c>
      <c r="Q547" s="147">
        <v>0</v>
      </c>
      <c r="R547" s="147">
        <f>Q547*H547</f>
        <v>0</v>
      </c>
      <c r="S547" s="147">
        <v>0</v>
      </c>
      <c r="T547" s="148">
        <f>S547*H547</f>
        <v>0</v>
      </c>
      <c r="AR547" s="149" t="s">
        <v>346</v>
      </c>
      <c r="AT547" s="149" t="s">
        <v>311</v>
      </c>
      <c r="AU547" s="149" t="s">
        <v>88</v>
      </c>
      <c r="AY547" s="17" t="s">
        <v>309</v>
      </c>
      <c r="BE547" s="150">
        <f>IF(N547="základní",J547,0)</f>
        <v>0</v>
      </c>
      <c r="BF547" s="150">
        <f>IF(N547="snížená",J547,0)</f>
        <v>0</v>
      </c>
      <c r="BG547" s="150">
        <f>IF(N547="zákl. přenesená",J547,0)</f>
        <v>0</v>
      </c>
      <c r="BH547" s="150">
        <f>IF(N547="sníž. přenesená",J547,0)</f>
        <v>0</v>
      </c>
      <c r="BI547" s="150">
        <f>IF(N547="nulová",J547,0)</f>
        <v>0</v>
      </c>
      <c r="BJ547" s="17" t="s">
        <v>88</v>
      </c>
      <c r="BK547" s="150">
        <f>ROUND(I547*H547,2)</f>
        <v>0</v>
      </c>
      <c r="BL547" s="17" t="s">
        <v>346</v>
      </c>
      <c r="BM547" s="149" t="s">
        <v>3673</v>
      </c>
    </row>
    <row r="548" spans="2:65" s="1" customFormat="1" ht="19.5" x14ac:dyDescent="0.2">
      <c r="B548" s="33"/>
      <c r="D548" s="155" t="s">
        <v>318</v>
      </c>
      <c r="F548" s="156" t="s">
        <v>4967</v>
      </c>
      <c r="I548" s="153"/>
      <c r="L548" s="33"/>
      <c r="M548" s="154"/>
      <c r="T548" s="57"/>
      <c r="AT548" s="17" t="s">
        <v>318</v>
      </c>
      <c r="AU548" s="17" t="s">
        <v>88</v>
      </c>
    </row>
    <row r="549" spans="2:65" s="1" customFormat="1" ht="16.5" customHeight="1" x14ac:dyDescent="0.2">
      <c r="B549" s="137"/>
      <c r="C549" s="138" t="s">
        <v>2641</v>
      </c>
      <c r="D549" s="138" t="s">
        <v>311</v>
      </c>
      <c r="E549" s="139" t="s">
        <v>4968</v>
      </c>
      <c r="F549" s="140" t="s">
        <v>4969</v>
      </c>
      <c r="G549" s="141" t="s">
        <v>314</v>
      </c>
      <c r="H549" s="142">
        <v>11</v>
      </c>
      <c r="I549" s="143"/>
      <c r="J549" s="144">
        <f>ROUND(I549*H549,2)</f>
        <v>0</v>
      </c>
      <c r="K549" s="140" t="s">
        <v>4418</v>
      </c>
      <c r="L549" s="33"/>
      <c r="M549" s="145" t="s">
        <v>1</v>
      </c>
      <c r="N549" s="146" t="s">
        <v>46</v>
      </c>
      <c r="P549" s="147">
        <f>O549*H549</f>
        <v>0</v>
      </c>
      <c r="Q549" s="147">
        <v>0</v>
      </c>
      <c r="R549" s="147">
        <f>Q549*H549</f>
        <v>0</v>
      </c>
      <c r="S549" s="147">
        <v>0</v>
      </c>
      <c r="T549" s="148">
        <f>S549*H549</f>
        <v>0</v>
      </c>
      <c r="AR549" s="149" t="s">
        <v>346</v>
      </c>
      <c r="AT549" s="149" t="s">
        <v>311</v>
      </c>
      <c r="AU549" s="149" t="s">
        <v>88</v>
      </c>
      <c r="AY549" s="17" t="s">
        <v>309</v>
      </c>
      <c r="BE549" s="150">
        <f>IF(N549="základní",J549,0)</f>
        <v>0</v>
      </c>
      <c r="BF549" s="150">
        <f>IF(N549="snížená",J549,0)</f>
        <v>0</v>
      </c>
      <c r="BG549" s="150">
        <f>IF(N549="zákl. přenesená",J549,0)</f>
        <v>0</v>
      </c>
      <c r="BH549" s="150">
        <f>IF(N549="sníž. přenesená",J549,0)</f>
        <v>0</v>
      </c>
      <c r="BI549" s="150">
        <f>IF(N549="nulová",J549,0)</f>
        <v>0</v>
      </c>
      <c r="BJ549" s="17" t="s">
        <v>88</v>
      </c>
      <c r="BK549" s="150">
        <f>ROUND(I549*H549,2)</f>
        <v>0</v>
      </c>
      <c r="BL549" s="17" t="s">
        <v>346</v>
      </c>
      <c r="BM549" s="149" t="s">
        <v>3681</v>
      </c>
    </row>
    <row r="550" spans="2:65" s="1" customFormat="1" ht="19.5" x14ac:dyDescent="0.2">
      <c r="B550" s="33"/>
      <c r="D550" s="155" t="s">
        <v>318</v>
      </c>
      <c r="F550" s="156" t="s">
        <v>4964</v>
      </c>
      <c r="I550" s="153"/>
      <c r="L550" s="33"/>
      <c r="M550" s="154"/>
      <c r="T550" s="57"/>
      <c r="AT550" s="17" t="s">
        <v>318</v>
      </c>
      <c r="AU550" s="17" t="s">
        <v>88</v>
      </c>
    </row>
    <row r="551" spans="2:65" s="1" customFormat="1" ht="16.5" customHeight="1" x14ac:dyDescent="0.2">
      <c r="B551" s="137"/>
      <c r="C551" s="138" t="s">
        <v>2645</v>
      </c>
      <c r="D551" s="138" t="s">
        <v>311</v>
      </c>
      <c r="E551" s="139" t="s">
        <v>4970</v>
      </c>
      <c r="F551" s="140" t="s">
        <v>4971</v>
      </c>
      <c r="G551" s="141" t="s">
        <v>314</v>
      </c>
      <c r="H551" s="142">
        <v>76</v>
      </c>
      <c r="I551" s="143"/>
      <c r="J551" s="144">
        <f>ROUND(I551*H551,2)</f>
        <v>0</v>
      </c>
      <c r="K551" s="140" t="s">
        <v>4371</v>
      </c>
      <c r="L551" s="33"/>
      <c r="M551" s="145" t="s">
        <v>1</v>
      </c>
      <c r="N551" s="146" t="s">
        <v>46</v>
      </c>
      <c r="P551" s="147">
        <f>O551*H551</f>
        <v>0</v>
      </c>
      <c r="Q551" s="147">
        <v>0</v>
      </c>
      <c r="R551" s="147">
        <f>Q551*H551</f>
        <v>0</v>
      </c>
      <c r="S551" s="147">
        <v>0</v>
      </c>
      <c r="T551" s="148">
        <f>S551*H551</f>
        <v>0</v>
      </c>
      <c r="AR551" s="149" t="s">
        <v>346</v>
      </c>
      <c r="AT551" s="149" t="s">
        <v>311</v>
      </c>
      <c r="AU551" s="149" t="s">
        <v>88</v>
      </c>
      <c r="AY551" s="17" t="s">
        <v>309</v>
      </c>
      <c r="BE551" s="150">
        <f>IF(N551="základní",J551,0)</f>
        <v>0</v>
      </c>
      <c r="BF551" s="150">
        <f>IF(N551="snížená",J551,0)</f>
        <v>0</v>
      </c>
      <c r="BG551" s="150">
        <f>IF(N551="zákl. přenesená",J551,0)</f>
        <v>0</v>
      </c>
      <c r="BH551" s="150">
        <f>IF(N551="sníž. přenesená",J551,0)</f>
        <v>0</v>
      </c>
      <c r="BI551" s="150">
        <f>IF(N551="nulová",J551,0)</f>
        <v>0</v>
      </c>
      <c r="BJ551" s="17" t="s">
        <v>88</v>
      </c>
      <c r="BK551" s="150">
        <f>ROUND(I551*H551,2)</f>
        <v>0</v>
      </c>
      <c r="BL551" s="17" t="s">
        <v>346</v>
      </c>
      <c r="BM551" s="149" t="s">
        <v>3689</v>
      </c>
    </row>
    <row r="552" spans="2:65" s="1" customFormat="1" ht="19.5" x14ac:dyDescent="0.2">
      <c r="B552" s="33"/>
      <c r="D552" s="155" t="s">
        <v>318</v>
      </c>
      <c r="F552" s="156" t="s">
        <v>4972</v>
      </c>
      <c r="I552" s="153"/>
      <c r="L552" s="33"/>
      <c r="M552" s="154"/>
      <c r="T552" s="57"/>
      <c r="AT552" s="17" t="s">
        <v>318</v>
      </c>
      <c r="AU552" s="17" t="s">
        <v>88</v>
      </c>
    </row>
    <row r="553" spans="2:65" s="1" customFormat="1" ht="16.5" customHeight="1" x14ac:dyDescent="0.2">
      <c r="B553" s="137"/>
      <c r="C553" s="138" t="s">
        <v>2649</v>
      </c>
      <c r="D553" s="138" t="s">
        <v>311</v>
      </c>
      <c r="E553" s="139" t="s">
        <v>4973</v>
      </c>
      <c r="F553" s="140" t="s">
        <v>4974</v>
      </c>
      <c r="G553" s="141" t="s">
        <v>314</v>
      </c>
      <c r="H553" s="142">
        <v>8</v>
      </c>
      <c r="I553" s="143"/>
      <c r="J553" s="144">
        <f>ROUND(I553*H553,2)</f>
        <v>0</v>
      </c>
      <c r="K553" s="140" t="s">
        <v>4418</v>
      </c>
      <c r="L553" s="33"/>
      <c r="M553" s="145" t="s">
        <v>1</v>
      </c>
      <c r="N553" s="146" t="s">
        <v>46</v>
      </c>
      <c r="P553" s="147">
        <f>O553*H553</f>
        <v>0</v>
      </c>
      <c r="Q553" s="147">
        <v>0</v>
      </c>
      <c r="R553" s="147">
        <f>Q553*H553</f>
        <v>0</v>
      </c>
      <c r="S553" s="147">
        <v>0</v>
      </c>
      <c r="T553" s="148">
        <f>S553*H553</f>
        <v>0</v>
      </c>
      <c r="AR553" s="149" t="s">
        <v>346</v>
      </c>
      <c r="AT553" s="149" t="s">
        <v>311</v>
      </c>
      <c r="AU553" s="149" t="s">
        <v>88</v>
      </c>
      <c r="AY553" s="17" t="s">
        <v>309</v>
      </c>
      <c r="BE553" s="150">
        <f>IF(N553="základní",J553,0)</f>
        <v>0</v>
      </c>
      <c r="BF553" s="150">
        <f>IF(N553="snížená",J553,0)</f>
        <v>0</v>
      </c>
      <c r="BG553" s="150">
        <f>IF(N553="zákl. přenesená",J553,0)</f>
        <v>0</v>
      </c>
      <c r="BH553" s="150">
        <f>IF(N553="sníž. přenesená",J553,0)</f>
        <v>0</v>
      </c>
      <c r="BI553" s="150">
        <f>IF(N553="nulová",J553,0)</f>
        <v>0</v>
      </c>
      <c r="BJ553" s="17" t="s">
        <v>88</v>
      </c>
      <c r="BK553" s="150">
        <f>ROUND(I553*H553,2)</f>
        <v>0</v>
      </c>
      <c r="BL553" s="17" t="s">
        <v>346</v>
      </c>
      <c r="BM553" s="149" t="s">
        <v>3695</v>
      </c>
    </row>
    <row r="554" spans="2:65" s="1" customFormat="1" ht="19.5" x14ac:dyDescent="0.2">
      <c r="B554" s="33"/>
      <c r="D554" s="155" t="s">
        <v>318</v>
      </c>
      <c r="F554" s="156" t="s">
        <v>4975</v>
      </c>
      <c r="I554" s="153"/>
      <c r="L554" s="33"/>
      <c r="M554" s="154"/>
      <c r="T554" s="57"/>
      <c r="AT554" s="17" t="s">
        <v>318</v>
      </c>
      <c r="AU554" s="17" t="s">
        <v>88</v>
      </c>
    </row>
    <row r="555" spans="2:65" s="1" customFormat="1" ht="16.5" customHeight="1" x14ac:dyDescent="0.2">
      <c r="B555" s="137"/>
      <c r="C555" s="138" t="s">
        <v>2653</v>
      </c>
      <c r="D555" s="138" t="s">
        <v>311</v>
      </c>
      <c r="E555" s="139" t="s">
        <v>4976</v>
      </c>
      <c r="F555" s="140" t="s">
        <v>4977</v>
      </c>
      <c r="G555" s="141" t="s">
        <v>314</v>
      </c>
      <c r="H555" s="142">
        <v>14</v>
      </c>
      <c r="I555" s="143"/>
      <c r="J555" s="144">
        <f>ROUND(I555*H555,2)</f>
        <v>0</v>
      </c>
      <c r="K555" s="140" t="s">
        <v>4418</v>
      </c>
      <c r="L555" s="33"/>
      <c r="M555" s="145" t="s">
        <v>1</v>
      </c>
      <c r="N555" s="146" t="s">
        <v>46</v>
      </c>
      <c r="P555" s="147">
        <f>O555*H555</f>
        <v>0</v>
      </c>
      <c r="Q555" s="147">
        <v>0</v>
      </c>
      <c r="R555" s="147">
        <f>Q555*H555</f>
        <v>0</v>
      </c>
      <c r="S555" s="147">
        <v>0</v>
      </c>
      <c r="T555" s="148">
        <f>S555*H555</f>
        <v>0</v>
      </c>
      <c r="AR555" s="149" t="s">
        <v>346</v>
      </c>
      <c r="AT555" s="149" t="s">
        <v>311</v>
      </c>
      <c r="AU555" s="149" t="s">
        <v>88</v>
      </c>
      <c r="AY555" s="17" t="s">
        <v>309</v>
      </c>
      <c r="BE555" s="150">
        <f>IF(N555="základní",J555,0)</f>
        <v>0</v>
      </c>
      <c r="BF555" s="150">
        <f>IF(N555="snížená",J555,0)</f>
        <v>0</v>
      </c>
      <c r="BG555" s="150">
        <f>IF(N555="zákl. přenesená",J555,0)</f>
        <v>0</v>
      </c>
      <c r="BH555" s="150">
        <f>IF(N555="sníž. přenesená",J555,0)</f>
        <v>0</v>
      </c>
      <c r="BI555" s="150">
        <f>IF(N555="nulová",J555,0)</f>
        <v>0</v>
      </c>
      <c r="BJ555" s="17" t="s">
        <v>88</v>
      </c>
      <c r="BK555" s="150">
        <f>ROUND(I555*H555,2)</f>
        <v>0</v>
      </c>
      <c r="BL555" s="17" t="s">
        <v>346</v>
      </c>
      <c r="BM555" s="149" t="s">
        <v>3702</v>
      </c>
    </row>
    <row r="556" spans="2:65" s="1" customFormat="1" ht="19.5" x14ac:dyDescent="0.2">
      <c r="B556" s="33"/>
      <c r="D556" s="155" t="s">
        <v>318</v>
      </c>
      <c r="F556" s="156" t="s">
        <v>4978</v>
      </c>
      <c r="I556" s="153"/>
      <c r="L556" s="33"/>
      <c r="M556" s="154"/>
      <c r="T556" s="57"/>
      <c r="AT556" s="17" t="s">
        <v>318</v>
      </c>
      <c r="AU556" s="17" t="s">
        <v>88</v>
      </c>
    </row>
    <row r="557" spans="2:65" s="1" customFormat="1" ht="16.5" customHeight="1" x14ac:dyDescent="0.2">
      <c r="B557" s="137"/>
      <c r="C557" s="138" t="s">
        <v>2657</v>
      </c>
      <c r="D557" s="138" t="s">
        <v>311</v>
      </c>
      <c r="E557" s="139" t="s">
        <v>4979</v>
      </c>
      <c r="F557" s="140" t="s">
        <v>4980</v>
      </c>
      <c r="G557" s="141" t="s">
        <v>314</v>
      </c>
      <c r="H557" s="142">
        <v>48</v>
      </c>
      <c r="I557" s="143"/>
      <c r="J557" s="144">
        <f>ROUND(I557*H557,2)</f>
        <v>0</v>
      </c>
      <c r="K557" s="140" t="s">
        <v>4418</v>
      </c>
      <c r="L557" s="33"/>
      <c r="M557" s="145" t="s">
        <v>1</v>
      </c>
      <c r="N557" s="146" t="s">
        <v>46</v>
      </c>
      <c r="P557" s="147">
        <f>O557*H557</f>
        <v>0</v>
      </c>
      <c r="Q557" s="147">
        <v>0</v>
      </c>
      <c r="R557" s="147">
        <f>Q557*H557</f>
        <v>0</v>
      </c>
      <c r="S557" s="147">
        <v>0</v>
      </c>
      <c r="T557" s="148">
        <f>S557*H557</f>
        <v>0</v>
      </c>
      <c r="AR557" s="149" t="s">
        <v>346</v>
      </c>
      <c r="AT557" s="149" t="s">
        <v>311</v>
      </c>
      <c r="AU557" s="149" t="s">
        <v>88</v>
      </c>
      <c r="AY557" s="17" t="s">
        <v>309</v>
      </c>
      <c r="BE557" s="150">
        <f>IF(N557="základní",J557,0)</f>
        <v>0</v>
      </c>
      <c r="BF557" s="150">
        <f>IF(N557="snížená",J557,0)</f>
        <v>0</v>
      </c>
      <c r="BG557" s="150">
        <f>IF(N557="zákl. přenesená",J557,0)</f>
        <v>0</v>
      </c>
      <c r="BH557" s="150">
        <f>IF(N557="sníž. přenesená",J557,0)</f>
        <v>0</v>
      </c>
      <c r="BI557" s="150">
        <f>IF(N557="nulová",J557,0)</f>
        <v>0</v>
      </c>
      <c r="BJ557" s="17" t="s">
        <v>88</v>
      </c>
      <c r="BK557" s="150">
        <f>ROUND(I557*H557,2)</f>
        <v>0</v>
      </c>
      <c r="BL557" s="17" t="s">
        <v>346</v>
      </c>
      <c r="BM557" s="149" t="s">
        <v>3709</v>
      </c>
    </row>
    <row r="558" spans="2:65" s="1" customFormat="1" ht="19.5" x14ac:dyDescent="0.2">
      <c r="B558" s="33"/>
      <c r="D558" s="155" t="s">
        <v>318</v>
      </c>
      <c r="F558" s="156" t="s">
        <v>4981</v>
      </c>
      <c r="I558" s="153"/>
      <c r="L558" s="33"/>
      <c r="M558" s="154"/>
      <c r="T558" s="57"/>
      <c r="AT558" s="17" t="s">
        <v>318</v>
      </c>
      <c r="AU558" s="17" t="s">
        <v>88</v>
      </c>
    </row>
    <row r="559" spans="2:65" s="1" customFormat="1" ht="16.5" customHeight="1" x14ac:dyDescent="0.2">
      <c r="B559" s="137"/>
      <c r="C559" s="138" t="s">
        <v>2661</v>
      </c>
      <c r="D559" s="138" t="s">
        <v>311</v>
      </c>
      <c r="E559" s="139" t="s">
        <v>4982</v>
      </c>
      <c r="F559" s="140" t="s">
        <v>4983</v>
      </c>
      <c r="G559" s="141" t="s">
        <v>314</v>
      </c>
      <c r="H559" s="142">
        <v>4</v>
      </c>
      <c r="I559" s="143"/>
      <c r="J559" s="144">
        <f>ROUND(I559*H559,2)</f>
        <v>0</v>
      </c>
      <c r="K559" s="140" t="s">
        <v>4418</v>
      </c>
      <c r="L559" s="33"/>
      <c r="M559" s="145" t="s">
        <v>1</v>
      </c>
      <c r="N559" s="146" t="s">
        <v>46</v>
      </c>
      <c r="P559" s="147">
        <f>O559*H559</f>
        <v>0</v>
      </c>
      <c r="Q559" s="147">
        <v>0</v>
      </c>
      <c r="R559" s="147">
        <f>Q559*H559</f>
        <v>0</v>
      </c>
      <c r="S559" s="147">
        <v>0</v>
      </c>
      <c r="T559" s="148">
        <f>S559*H559</f>
        <v>0</v>
      </c>
      <c r="AR559" s="149" t="s">
        <v>346</v>
      </c>
      <c r="AT559" s="149" t="s">
        <v>311</v>
      </c>
      <c r="AU559" s="149" t="s">
        <v>88</v>
      </c>
      <c r="AY559" s="17" t="s">
        <v>309</v>
      </c>
      <c r="BE559" s="150">
        <f>IF(N559="základní",J559,0)</f>
        <v>0</v>
      </c>
      <c r="BF559" s="150">
        <f>IF(N559="snížená",J559,0)</f>
        <v>0</v>
      </c>
      <c r="BG559" s="150">
        <f>IF(N559="zákl. přenesená",J559,0)</f>
        <v>0</v>
      </c>
      <c r="BH559" s="150">
        <f>IF(N559="sníž. přenesená",J559,0)</f>
        <v>0</v>
      </c>
      <c r="BI559" s="150">
        <f>IF(N559="nulová",J559,0)</f>
        <v>0</v>
      </c>
      <c r="BJ559" s="17" t="s">
        <v>88</v>
      </c>
      <c r="BK559" s="150">
        <f>ROUND(I559*H559,2)</f>
        <v>0</v>
      </c>
      <c r="BL559" s="17" t="s">
        <v>346</v>
      </c>
      <c r="BM559" s="149" t="s">
        <v>3717</v>
      </c>
    </row>
    <row r="560" spans="2:65" s="1" customFormat="1" ht="19.5" x14ac:dyDescent="0.2">
      <c r="B560" s="33"/>
      <c r="D560" s="155" t="s">
        <v>318</v>
      </c>
      <c r="F560" s="156" t="s">
        <v>4984</v>
      </c>
      <c r="I560" s="153"/>
      <c r="L560" s="33"/>
      <c r="M560" s="154"/>
      <c r="T560" s="57"/>
      <c r="AT560" s="17" t="s">
        <v>318</v>
      </c>
      <c r="AU560" s="17" t="s">
        <v>88</v>
      </c>
    </row>
    <row r="561" spans="2:65" s="1" customFormat="1" ht="16.5" customHeight="1" x14ac:dyDescent="0.2">
      <c r="B561" s="137"/>
      <c r="C561" s="138" t="s">
        <v>2665</v>
      </c>
      <c r="D561" s="138" t="s">
        <v>311</v>
      </c>
      <c r="E561" s="139" t="s">
        <v>4985</v>
      </c>
      <c r="F561" s="140" t="s">
        <v>4986</v>
      </c>
      <c r="G561" s="141" t="s">
        <v>314</v>
      </c>
      <c r="H561" s="142">
        <v>2</v>
      </c>
      <c r="I561" s="143"/>
      <c r="J561" s="144">
        <f>ROUND(I561*H561,2)</f>
        <v>0</v>
      </c>
      <c r="K561" s="140" t="s">
        <v>4418</v>
      </c>
      <c r="L561" s="33"/>
      <c r="M561" s="145" t="s">
        <v>1</v>
      </c>
      <c r="N561" s="146" t="s">
        <v>46</v>
      </c>
      <c r="P561" s="147">
        <f>O561*H561</f>
        <v>0</v>
      </c>
      <c r="Q561" s="147">
        <v>0</v>
      </c>
      <c r="R561" s="147">
        <f>Q561*H561</f>
        <v>0</v>
      </c>
      <c r="S561" s="147">
        <v>0</v>
      </c>
      <c r="T561" s="148">
        <f>S561*H561</f>
        <v>0</v>
      </c>
      <c r="AR561" s="149" t="s">
        <v>346</v>
      </c>
      <c r="AT561" s="149" t="s">
        <v>311</v>
      </c>
      <c r="AU561" s="149" t="s">
        <v>88</v>
      </c>
      <c r="AY561" s="17" t="s">
        <v>309</v>
      </c>
      <c r="BE561" s="150">
        <f>IF(N561="základní",J561,0)</f>
        <v>0</v>
      </c>
      <c r="BF561" s="150">
        <f>IF(N561="snížená",J561,0)</f>
        <v>0</v>
      </c>
      <c r="BG561" s="150">
        <f>IF(N561="zákl. přenesená",J561,0)</f>
        <v>0</v>
      </c>
      <c r="BH561" s="150">
        <f>IF(N561="sníž. přenesená",J561,0)</f>
        <v>0</v>
      </c>
      <c r="BI561" s="150">
        <f>IF(N561="nulová",J561,0)</f>
        <v>0</v>
      </c>
      <c r="BJ561" s="17" t="s">
        <v>88</v>
      </c>
      <c r="BK561" s="150">
        <f>ROUND(I561*H561,2)</f>
        <v>0</v>
      </c>
      <c r="BL561" s="17" t="s">
        <v>346</v>
      </c>
      <c r="BM561" s="149" t="s">
        <v>3725</v>
      </c>
    </row>
    <row r="562" spans="2:65" s="1" customFormat="1" ht="19.5" x14ac:dyDescent="0.2">
      <c r="B562" s="33"/>
      <c r="D562" s="155" t="s">
        <v>318</v>
      </c>
      <c r="F562" s="156" t="s">
        <v>4987</v>
      </c>
      <c r="I562" s="153"/>
      <c r="L562" s="33"/>
      <c r="M562" s="154"/>
      <c r="T562" s="57"/>
      <c r="AT562" s="17" t="s">
        <v>318</v>
      </c>
      <c r="AU562" s="17" t="s">
        <v>88</v>
      </c>
    </row>
    <row r="563" spans="2:65" s="1" customFormat="1" ht="16.5" customHeight="1" x14ac:dyDescent="0.2">
      <c r="B563" s="137"/>
      <c r="C563" s="138" t="s">
        <v>2669</v>
      </c>
      <c r="D563" s="138" t="s">
        <v>311</v>
      </c>
      <c r="E563" s="139" t="s">
        <v>4988</v>
      </c>
      <c r="F563" s="140" t="s">
        <v>4989</v>
      </c>
      <c r="G563" s="141" t="s">
        <v>314</v>
      </c>
      <c r="H563" s="142">
        <v>22</v>
      </c>
      <c r="I563" s="143"/>
      <c r="J563" s="144">
        <f>ROUND(I563*H563,2)</f>
        <v>0</v>
      </c>
      <c r="K563" s="140" t="s">
        <v>4371</v>
      </c>
      <c r="L563" s="33"/>
      <c r="M563" s="145" t="s">
        <v>1</v>
      </c>
      <c r="N563" s="146" t="s">
        <v>46</v>
      </c>
      <c r="P563" s="147">
        <f>O563*H563</f>
        <v>0</v>
      </c>
      <c r="Q563" s="147">
        <v>0</v>
      </c>
      <c r="R563" s="147">
        <f>Q563*H563</f>
        <v>0</v>
      </c>
      <c r="S563" s="147">
        <v>0</v>
      </c>
      <c r="T563" s="148">
        <f>S563*H563</f>
        <v>0</v>
      </c>
      <c r="AR563" s="149" t="s">
        <v>346</v>
      </c>
      <c r="AT563" s="149" t="s">
        <v>311</v>
      </c>
      <c r="AU563" s="149" t="s">
        <v>88</v>
      </c>
      <c r="AY563" s="17" t="s">
        <v>309</v>
      </c>
      <c r="BE563" s="150">
        <f>IF(N563="základní",J563,0)</f>
        <v>0</v>
      </c>
      <c r="BF563" s="150">
        <f>IF(N563="snížená",J563,0)</f>
        <v>0</v>
      </c>
      <c r="BG563" s="150">
        <f>IF(N563="zákl. přenesená",J563,0)</f>
        <v>0</v>
      </c>
      <c r="BH563" s="150">
        <f>IF(N563="sníž. přenesená",J563,0)</f>
        <v>0</v>
      </c>
      <c r="BI563" s="150">
        <f>IF(N563="nulová",J563,0)</f>
        <v>0</v>
      </c>
      <c r="BJ563" s="17" t="s">
        <v>88</v>
      </c>
      <c r="BK563" s="150">
        <f>ROUND(I563*H563,2)</f>
        <v>0</v>
      </c>
      <c r="BL563" s="17" t="s">
        <v>346</v>
      </c>
      <c r="BM563" s="149" t="s">
        <v>3734</v>
      </c>
    </row>
    <row r="564" spans="2:65" s="1" customFormat="1" ht="19.5" x14ac:dyDescent="0.2">
      <c r="B564" s="33"/>
      <c r="D564" s="155" t="s">
        <v>318</v>
      </c>
      <c r="F564" s="156" t="s">
        <v>4990</v>
      </c>
      <c r="I564" s="153"/>
      <c r="L564" s="33"/>
      <c r="M564" s="154"/>
      <c r="T564" s="57"/>
      <c r="AT564" s="17" t="s">
        <v>318</v>
      </c>
      <c r="AU564" s="17" t="s">
        <v>88</v>
      </c>
    </row>
    <row r="565" spans="2:65" s="1" customFormat="1" ht="16.5" customHeight="1" x14ac:dyDescent="0.2">
      <c r="B565" s="137"/>
      <c r="C565" s="138" t="s">
        <v>2673</v>
      </c>
      <c r="D565" s="138" t="s">
        <v>311</v>
      </c>
      <c r="E565" s="139" t="s">
        <v>4991</v>
      </c>
      <c r="F565" s="140" t="s">
        <v>4992</v>
      </c>
      <c r="G565" s="141" t="s">
        <v>314</v>
      </c>
      <c r="H565" s="142">
        <v>5</v>
      </c>
      <c r="I565" s="143"/>
      <c r="J565" s="144">
        <f>ROUND(I565*H565,2)</f>
        <v>0</v>
      </c>
      <c r="K565" s="140" t="s">
        <v>4418</v>
      </c>
      <c r="L565" s="33"/>
      <c r="M565" s="145" t="s">
        <v>1</v>
      </c>
      <c r="N565" s="146" t="s">
        <v>46</v>
      </c>
      <c r="P565" s="147">
        <f>O565*H565</f>
        <v>0</v>
      </c>
      <c r="Q565" s="147">
        <v>0</v>
      </c>
      <c r="R565" s="147">
        <f>Q565*H565</f>
        <v>0</v>
      </c>
      <c r="S565" s="147">
        <v>0</v>
      </c>
      <c r="T565" s="148">
        <f>S565*H565</f>
        <v>0</v>
      </c>
      <c r="AR565" s="149" t="s">
        <v>346</v>
      </c>
      <c r="AT565" s="149" t="s">
        <v>311</v>
      </c>
      <c r="AU565" s="149" t="s">
        <v>88</v>
      </c>
      <c r="AY565" s="17" t="s">
        <v>309</v>
      </c>
      <c r="BE565" s="150">
        <f>IF(N565="základní",J565,0)</f>
        <v>0</v>
      </c>
      <c r="BF565" s="150">
        <f>IF(N565="snížená",J565,0)</f>
        <v>0</v>
      </c>
      <c r="BG565" s="150">
        <f>IF(N565="zákl. přenesená",J565,0)</f>
        <v>0</v>
      </c>
      <c r="BH565" s="150">
        <f>IF(N565="sníž. přenesená",J565,0)</f>
        <v>0</v>
      </c>
      <c r="BI565" s="150">
        <f>IF(N565="nulová",J565,0)</f>
        <v>0</v>
      </c>
      <c r="BJ565" s="17" t="s">
        <v>88</v>
      </c>
      <c r="BK565" s="150">
        <f>ROUND(I565*H565,2)</f>
        <v>0</v>
      </c>
      <c r="BL565" s="17" t="s">
        <v>346</v>
      </c>
      <c r="BM565" s="149" t="s">
        <v>3740</v>
      </c>
    </row>
    <row r="566" spans="2:65" s="1" customFormat="1" ht="19.5" x14ac:dyDescent="0.2">
      <c r="B566" s="33"/>
      <c r="D566" s="155" t="s">
        <v>318</v>
      </c>
      <c r="F566" s="156" t="s">
        <v>4924</v>
      </c>
      <c r="I566" s="153"/>
      <c r="L566" s="33"/>
      <c r="M566" s="154"/>
      <c r="T566" s="57"/>
      <c r="AT566" s="17" t="s">
        <v>318</v>
      </c>
      <c r="AU566" s="17" t="s">
        <v>88</v>
      </c>
    </row>
    <row r="567" spans="2:65" s="1" customFormat="1" ht="16.5" customHeight="1" x14ac:dyDescent="0.2">
      <c r="B567" s="137"/>
      <c r="C567" s="138" t="s">
        <v>2677</v>
      </c>
      <c r="D567" s="138" t="s">
        <v>311</v>
      </c>
      <c r="E567" s="139" t="s">
        <v>4993</v>
      </c>
      <c r="F567" s="140" t="s">
        <v>4994</v>
      </c>
      <c r="G567" s="141" t="s">
        <v>314</v>
      </c>
      <c r="H567" s="142">
        <v>8</v>
      </c>
      <c r="I567" s="143"/>
      <c r="J567" s="144">
        <f>ROUND(I567*H567,2)</f>
        <v>0</v>
      </c>
      <c r="K567" s="140" t="s">
        <v>4418</v>
      </c>
      <c r="L567" s="33"/>
      <c r="M567" s="145" t="s">
        <v>1</v>
      </c>
      <c r="N567" s="146" t="s">
        <v>46</v>
      </c>
      <c r="P567" s="147">
        <f>O567*H567</f>
        <v>0</v>
      </c>
      <c r="Q567" s="147">
        <v>0</v>
      </c>
      <c r="R567" s="147">
        <f>Q567*H567</f>
        <v>0</v>
      </c>
      <c r="S567" s="147">
        <v>0</v>
      </c>
      <c r="T567" s="148">
        <f>S567*H567</f>
        <v>0</v>
      </c>
      <c r="AR567" s="149" t="s">
        <v>346</v>
      </c>
      <c r="AT567" s="149" t="s">
        <v>311</v>
      </c>
      <c r="AU567" s="149" t="s">
        <v>88</v>
      </c>
      <c r="AY567" s="17" t="s">
        <v>309</v>
      </c>
      <c r="BE567" s="150">
        <f>IF(N567="základní",J567,0)</f>
        <v>0</v>
      </c>
      <c r="BF567" s="150">
        <f>IF(N567="snížená",J567,0)</f>
        <v>0</v>
      </c>
      <c r="BG567" s="150">
        <f>IF(N567="zákl. přenesená",J567,0)</f>
        <v>0</v>
      </c>
      <c r="BH567" s="150">
        <f>IF(N567="sníž. přenesená",J567,0)</f>
        <v>0</v>
      </c>
      <c r="BI567" s="150">
        <f>IF(N567="nulová",J567,0)</f>
        <v>0</v>
      </c>
      <c r="BJ567" s="17" t="s">
        <v>88</v>
      </c>
      <c r="BK567" s="150">
        <f>ROUND(I567*H567,2)</f>
        <v>0</v>
      </c>
      <c r="BL567" s="17" t="s">
        <v>346</v>
      </c>
      <c r="BM567" s="149" t="s">
        <v>3748</v>
      </c>
    </row>
    <row r="568" spans="2:65" s="1" customFormat="1" ht="19.5" x14ac:dyDescent="0.2">
      <c r="B568" s="33"/>
      <c r="D568" s="155" t="s">
        <v>318</v>
      </c>
      <c r="F568" s="156" t="s">
        <v>4995</v>
      </c>
      <c r="I568" s="153"/>
      <c r="L568" s="33"/>
      <c r="M568" s="154"/>
      <c r="T568" s="57"/>
      <c r="AT568" s="17" t="s">
        <v>318</v>
      </c>
      <c r="AU568" s="17" t="s">
        <v>88</v>
      </c>
    </row>
    <row r="569" spans="2:65" s="1" customFormat="1" ht="16.5" customHeight="1" x14ac:dyDescent="0.2">
      <c r="B569" s="137"/>
      <c r="C569" s="138" t="s">
        <v>2681</v>
      </c>
      <c r="D569" s="138" t="s">
        <v>311</v>
      </c>
      <c r="E569" s="139" t="s">
        <v>4996</v>
      </c>
      <c r="F569" s="140" t="s">
        <v>4997</v>
      </c>
      <c r="G569" s="141" t="s">
        <v>314</v>
      </c>
      <c r="H569" s="142">
        <v>9</v>
      </c>
      <c r="I569" s="143"/>
      <c r="J569" s="144">
        <f>ROUND(I569*H569,2)</f>
        <v>0</v>
      </c>
      <c r="K569" s="140" t="s">
        <v>4418</v>
      </c>
      <c r="L569" s="33"/>
      <c r="M569" s="145" t="s">
        <v>1</v>
      </c>
      <c r="N569" s="146" t="s">
        <v>46</v>
      </c>
      <c r="P569" s="147">
        <f>O569*H569</f>
        <v>0</v>
      </c>
      <c r="Q569" s="147">
        <v>0</v>
      </c>
      <c r="R569" s="147">
        <f>Q569*H569</f>
        <v>0</v>
      </c>
      <c r="S569" s="147">
        <v>0</v>
      </c>
      <c r="T569" s="148">
        <f>S569*H569</f>
        <v>0</v>
      </c>
      <c r="AR569" s="149" t="s">
        <v>346</v>
      </c>
      <c r="AT569" s="149" t="s">
        <v>311</v>
      </c>
      <c r="AU569" s="149" t="s">
        <v>88</v>
      </c>
      <c r="AY569" s="17" t="s">
        <v>309</v>
      </c>
      <c r="BE569" s="150">
        <f>IF(N569="základní",J569,0)</f>
        <v>0</v>
      </c>
      <c r="BF569" s="150">
        <f>IF(N569="snížená",J569,0)</f>
        <v>0</v>
      </c>
      <c r="BG569" s="150">
        <f>IF(N569="zákl. přenesená",J569,0)</f>
        <v>0</v>
      </c>
      <c r="BH569" s="150">
        <f>IF(N569="sníž. přenesená",J569,0)</f>
        <v>0</v>
      </c>
      <c r="BI569" s="150">
        <f>IF(N569="nulová",J569,0)</f>
        <v>0</v>
      </c>
      <c r="BJ569" s="17" t="s">
        <v>88</v>
      </c>
      <c r="BK569" s="150">
        <f>ROUND(I569*H569,2)</f>
        <v>0</v>
      </c>
      <c r="BL569" s="17" t="s">
        <v>346</v>
      </c>
      <c r="BM569" s="149" t="s">
        <v>3758</v>
      </c>
    </row>
    <row r="570" spans="2:65" s="1" customFormat="1" ht="19.5" x14ac:dyDescent="0.2">
      <c r="B570" s="33"/>
      <c r="D570" s="155" t="s">
        <v>318</v>
      </c>
      <c r="F570" s="156" t="s">
        <v>4998</v>
      </c>
      <c r="I570" s="153"/>
      <c r="L570" s="33"/>
      <c r="M570" s="154"/>
      <c r="T570" s="57"/>
      <c r="AT570" s="17" t="s">
        <v>318</v>
      </c>
      <c r="AU570" s="17" t="s">
        <v>88</v>
      </c>
    </row>
    <row r="571" spans="2:65" s="1" customFormat="1" ht="16.5" customHeight="1" x14ac:dyDescent="0.2">
      <c r="B571" s="137"/>
      <c r="C571" s="138" t="s">
        <v>2685</v>
      </c>
      <c r="D571" s="138" t="s">
        <v>311</v>
      </c>
      <c r="E571" s="139" t="s">
        <v>4999</v>
      </c>
      <c r="F571" s="140" t="s">
        <v>5000</v>
      </c>
      <c r="G571" s="141" t="s">
        <v>391</v>
      </c>
      <c r="H571" s="142">
        <v>2.4580000000000002</v>
      </c>
      <c r="I571" s="143"/>
      <c r="J571" s="144">
        <f>ROUND(I571*H571,2)</f>
        <v>0</v>
      </c>
      <c r="K571" s="140" t="s">
        <v>4371</v>
      </c>
      <c r="L571" s="33"/>
      <c r="M571" s="145" t="s">
        <v>1</v>
      </c>
      <c r="N571" s="146" t="s">
        <v>46</v>
      </c>
      <c r="P571" s="147">
        <f>O571*H571</f>
        <v>0</v>
      </c>
      <c r="Q571" s="147">
        <v>0</v>
      </c>
      <c r="R571" s="147">
        <f>Q571*H571</f>
        <v>0</v>
      </c>
      <c r="S571" s="147">
        <v>0</v>
      </c>
      <c r="T571" s="148">
        <f>S571*H571</f>
        <v>0</v>
      </c>
      <c r="AR571" s="149" t="s">
        <v>346</v>
      </c>
      <c r="AT571" s="149" t="s">
        <v>311</v>
      </c>
      <c r="AU571" s="149" t="s">
        <v>88</v>
      </c>
      <c r="AY571" s="17" t="s">
        <v>309</v>
      </c>
      <c r="BE571" s="150">
        <f>IF(N571="základní",J571,0)</f>
        <v>0</v>
      </c>
      <c r="BF571" s="150">
        <f>IF(N571="snížená",J571,0)</f>
        <v>0</v>
      </c>
      <c r="BG571" s="150">
        <f>IF(N571="zákl. přenesená",J571,0)</f>
        <v>0</v>
      </c>
      <c r="BH571" s="150">
        <f>IF(N571="sníž. přenesená",J571,0)</f>
        <v>0</v>
      </c>
      <c r="BI571" s="150">
        <f>IF(N571="nulová",J571,0)</f>
        <v>0</v>
      </c>
      <c r="BJ571" s="17" t="s">
        <v>88</v>
      </c>
      <c r="BK571" s="150">
        <f>ROUND(I571*H571,2)</f>
        <v>0</v>
      </c>
      <c r="BL571" s="17" t="s">
        <v>346</v>
      </c>
      <c r="BM571" s="149" t="s">
        <v>3768</v>
      </c>
    </row>
    <row r="572" spans="2:65" s="1" customFormat="1" ht="19.5" x14ac:dyDescent="0.2">
      <c r="B572" s="33"/>
      <c r="D572" s="155" t="s">
        <v>318</v>
      </c>
      <c r="F572" s="156" t="s">
        <v>4749</v>
      </c>
      <c r="I572" s="153"/>
      <c r="L572" s="33"/>
      <c r="M572" s="154"/>
      <c r="T572" s="57"/>
      <c r="AT572" s="17" t="s">
        <v>318</v>
      </c>
      <c r="AU572" s="17" t="s">
        <v>88</v>
      </c>
    </row>
    <row r="573" spans="2:65" s="11" customFormat="1" ht="25.9" customHeight="1" x14ac:dyDescent="0.2">
      <c r="B573" s="125"/>
      <c r="D573" s="126" t="s">
        <v>80</v>
      </c>
      <c r="E573" s="127" t="s">
        <v>5001</v>
      </c>
      <c r="F573" s="127" t="s">
        <v>5002</v>
      </c>
      <c r="I573" s="128"/>
      <c r="J573" s="129">
        <f>BK573</f>
        <v>0</v>
      </c>
      <c r="L573" s="125"/>
      <c r="M573" s="130"/>
      <c r="P573" s="131">
        <f>SUM(P574:P592)</f>
        <v>0</v>
      </c>
      <c r="R573" s="131">
        <f>SUM(R574:R592)</f>
        <v>0</v>
      </c>
      <c r="T573" s="132">
        <f>SUM(T574:T592)</f>
        <v>0</v>
      </c>
      <c r="AR573" s="126" t="s">
        <v>90</v>
      </c>
      <c r="AT573" s="133" t="s">
        <v>80</v>
      </c>
      <c r="AU573" s="133" t="s">
        <v>81</v>
      </c>
      <c r="AY573" s="126" t="s">
        <v>309</v>
      </c>
      <c r="BK573" s="134">
        <f>SUM(BK574:BK592)</f>
        <v>0</v>
      </c>
    </row>
    <row r="574" spans="2:65" s="1" customFormat="1" ht="16.5" customHeight="1" x14ac:dyDescent="0.2">
      <c r="B574" s="137"/>
      <c r="C574" s="138" t="s">
        <v>2693</v>
      </c>
      <c r="D574" s="138" t="s">
        <v>311</v>
      </c>
      <c r="E574" s="139" t="s">
        <v>5003</v>
      </c>
      <c r="F574" s="140" t="s">
        <v>5004</v>
      </c>
      <c r="G574" s="141" t="s">
        <v>512</v>
      </c>
      <c r="H574" s="142">
        <v>52</v>
      </c>
      <c r="I574" s="143"/>
      <c r="J574" s="144">
        <f>ROUND(I574*H574,2)</f>
        <v>0</v>
      </c>
      <c r="K574" s="140" t="s">
        <v>4371</v>
      </c>
      <c r="L574" s="33"/>
      <c r="M574" s="145" t="s">
        <v>1</v>
      </c>
      <c r="N574" s="146" t="s">
        <v>46</v>
      </c>
      <c r="P574" s="147">
        <f>O574*H574</f>
        <v>0</v>
      </c>
      <c r="Q574" s="147">
        <v>0</v>
      </c>
      <c r="R574" s="147">
        <f>Q574*H574</f>
        <v>0</v>
      </c>
      <c r="S574" s="147">
        <v>0</v>
      </c>
      <c r="T574" s="148">
        <f>S574*H574</f>
        <v>0</v>
      </c>
      <c r="AR574" s="149" t="s">
        <v>346</v>
      </c>
      <c r="AT574" s="149" t="s">
        <v>311</v>
      </c>
      <c r="AU574" s="149" t="s">
        <v>88</v>
      </c>
      <c r="AY574" s="17" t="s">
        <v>309</v>
      </c>
      <c r="BE574" s="150">
        <f>IF(N574="základní",J574,0)</f>
        <v>0</v>
      </c>
      <c r="BF574" s="150">
        <f>IF(N574="snížená",J574,0)</f>
        <v>0</v>
      </c>
      <c r="BG574" s="150">
        <f>IF(N574="zákl. přenesená",J574,0)</f>
        <v>0</v>
      </c>
      <c r="BH574" s="150">
        <f>IF(N574="sníž. přenesená",J574,0)</f>
        <v>0</v>
      </c>
      <c r="BI574" s="150">
        <f>IF(N574="nulová",J574,0)</f>
        <v>0</v>
      </c>
      <c r="BJ574" s="17" t="s">
        <v>88</v>
      </c>
      <c r="BK574" s="150">
        <f>ROUND(I574*H574,2)</f>
        <v>0</v>
      </c>
      <c r="BL574" s="17" t="s">
        <v>346</v>
      </c>
      <c r="BM574" s="149" t="s">
        <v>3782</v>
      </c>
    </row>
    <row r="575" spans="2:65" s="1" customFormat="1" ht="19.5" x14ac:dyDescent="0.2">
      <c r="B575" s="33"/>
      <c r="D575" s="155" t="s">
        <v>318</v>
      </c>
      <c r="F575" s="156" t="s">
        <v>5005</v>
      </c>
      <c r="I575" s="153"/>
      <c r="L575" s="33"/>
      <c r="M575" s="154"/>
      <c r="T575" s="57"/>
      <c r="AT575" s="17" t="s">
        <v>318</v>
      </c>
      <c r="AU575" s="17" t="s">
        <v>88</v>
      </c>
    </row>
    <row r="576" spans="2:65" s="1" customFormat="1" ht="33" customHeight="1" x14ac:dyDescent="0.2">
      <c r="B576" s="137"/>
      <c r="C576" s="138" t="s">
        <v>2699</v>
      </c>
      <c r="D576" s="138" t="s">
        <v>311</v>
      </c>
      <c r="E576" s="139" t="s">
        <v>5006</v>
      </c>
      <c r="F576" s="140" t="s">
        <v>5007</v>
      </c>
      <c r="G576" s="141" t="s">
        <v>314</v>
      </c>
      <c r="H576" s="142">
        <v>26</v>
      </c>
      <c r="I576" s="143"/>
      <c r="J576" s="144">
        <f>ROUND(I576*H576,2)</f>
        <v>0</v>
      </c>
      <c r="K576" s="140" t="s">
        <v>4371</v>
      </c>
      <c r="L576" s="33"/>
      <c r="M576" s="145" t="s">
        <v>1</v>
      </c>
      <c r="N576" s="146" t="s">
        <v>46</v>
      </c>
      <c r="P576" s="147">
        <f>O576*H576</f>
        <v>0</v>
      </c>
      <c r="Q576" s="147">
        <v>0</v>
      </c>
      <c r="R576" s="147">
        <f>Q576*H576</f>
        <v>0</v>
      </c>
      <c r="S576" s="147">
        <v>0</v>
      </c>
      <c r="T576" s="148">
        <f>S576*H576</f>
        <v>0</v>
      </c>
      <c r="AR576" s="149" t="s">
        <v>346</v>
      </c>
      <c r="AT576" s="149" t="s">
        <v>311</v>
      </c>
      <c r="AU576" s="149" t="s">
        <v>88</v>
      </c>
      <c r="AY576" s="17" t="s">
        <v>309</v>
      </c>
      <c r="BE576" s="150">
        <f>IF(N576="základní",J576,0)</f>
        <v>0</v>
      </c>
      <c r="BF576" s="150">
        <f>IF(N576="snížená",J576,0)</f>
        <v>0</v>
      </c>
      <c r="BG576" s="150">
        <f>IF(N576="zákl. přenesená",J576,0)</f>
        <v>0</v>
      </c>
      <c r="BH576" s="150">
        <f>IF(N576="sníž. přenesená",J576,0)</f>
        <v>0</v>
      </c>
      <c r="BI576" s="150">
        <f>IF(N576="nulová",J576,0)</f>
        <v>0</v>
      </c>
      <c r="BJ576" s="17" t="s">
        <v>88</v>
      </c>
      <c r="BK576" s="150">
        <f>ROUND(I576*H576,2)</f>
        <v>0</v>
      </c>
      <c r="BL576" s="17" t="s">
        <v>346</v>
      </c>
      <c r="BM576" s="149" t="s">
        <v>3799</v>
      </c>
    </row>
    <row r="577" spans="2:65" s="1" customFormat="1" ht="19.5" x14ac:dyDescent="0.2">
      <c r="B577" s="33"/>
      <c r="D577" s="155" t="s">
        <v>318</v>
      </c>
      <c r="F577" s="156" t="s">
        <v>4906</v>
      </c>
      <c r="I577" s="153"/>
      <c r="L577" s="33"/>
      <c r="M577" s="154"/>
      <c r="T577" s="57"/>
      <c r="AT577" s="17" t="s">
        <v>318</v>
      </c>
      <c r="AU577" s="17" t="s">
        <v>88</v>
      </c>
    </row>
    <row r="578" spans="2:65" s="1" customFormat="1" ht="24.2" customHeight="1" x14ac:dyDescent="0.2">
      <c r="B578" s="137"/>
      <c r="C578" s="138" t="s">
        <v>2705</v>
      </c>
      <c r="D578" s="138" t="s">
        <v>311</v>
      </c>
      <c r="E578" s="139" t="s">
        <v>5008</v>
      </c>
      <c r="F578" s="140" t="s">
        <v>5009</v>
      </c>
      <c r="G578" s="141" t="s">
        <v>314</v>
      </c>
      <c r="H578" s="142">
        <v>7</v>
      </c>
      <c r="I578" s="143"/>
      <c r="J578" s="144">
        <f>ROUND(I578*H578,2)</f>
        <v>0</v>
      </c>
      <c r="K578" s="140" t="s">
        <v>4371</v>
      </c>
      <c r="L578" s="33"/>
      <c r="M578" s="145" t="s">
        <v>1</v>
      </c>
      <c r="N578" s="146" t="s">
        <v>46</v>
      </c>
      <c r="P578" s="147">
        <f>O578*H578</f>
        <v>0</v>
      </c>
      <c r="Q578" s="147">
        <v>0</v>
      </c>
      <c r="R578" s="147">
        <f>Q578*H578</f>
        <v>0</v>
      </c>
      <c r="S578" s="147">
        <v>0</v>
      </c>
      <c r="T578" s="148">
        <f>S578*H578</f>
        <v>0</v>
      </c>
      <c r="AR578" s="149" t="s">
        <v>346</v>
      </c>
      <c r="AT578" s="149" t="s">
        <v>311</v>
      </c>
      <c r="AU578" s="149" t="s">
        <v>88</v>
      </c>
      <c r="AY578" s="17" t="s">
        <v>309</v>
      </c>
      <c r="BE578" s="150">
        <f>IF(N578="základní",J578,0)</f>
        <v>0</v>
      </c>
      <c r="BF578" s="150">
        <f>IF(N578="snížená",J578,0)</f>
        <v>0</v>
      </c>
      <c r="BG578" s="150">
        <f>IF(N578="zákl. přenesená",J578,0)</f>
        <v>0</v>
      </c>
      <c r="BH578" s="150">
        <f>IF(N578="sníž. přenesená",J578,0)</f>
        <v>0</v>
      </c>
      <c r="BI578" s="150">
        <f>IF(N578="nulová",J578,0)</f>
        <v>0</v>
      </c>
      <c r="BJ578" s="17" t="s">
        <v>88</v>
      </c>
      <c r="BK578" s="150">
        <f>ROUND(I578*H578,2)</f>
        <v>0</v>
      </c>
      <c r="BL578" s="17" t="s">
        <v>346</v>
      </c>
      <c r="BM578" s="149" t="s">
        <v>3812</v>
      </c>
    </row>
    <row r="579" spans="2:65" s="1" customFormat="1" ht="19.5" x14ac:dyDescent="0.2">
      <c r="B579" s="33"/>
      <c r="D579" s="155" t="s">
        <v>318</v>
      </c>
      <c r="F579" s="156" t="s">
        <v>4909</v>
      </c>
      <c r="I579" s="153"/>
      <c r="L579" s="33"/>
      <c r="M579" s="154"/>
      <c r="T579" s="57"/>
      <c r="AT579" s="17" t="s">
        <v>318</v>
      </c>
      <c r="AU579" s="17" t="s">
        <v>88</v>
      </c>
    </row>
    <row r="580" spans="2:65" s="1" customFormat="1" ht="16.5" customHeight="1" x14ac:dyDescent="0.2">
      <c r="B580" s="137"/>
      <c r="C580" s="138" t="s">
        <v>2710</v>
      </c>
      <c r="D580" s="138" t="s">
        <v>311</v>
      </c>
      <c r="E580" s="139" t="s">
        <v>5010</v>
      </c>
      <c r="F580" s="140" t="s">
        <v>5011</v>
      </c>
      <c r="G580" s="141" t="s">
        <v>314</v>
      </c>
      <c r="H580" s="142">
        <v>12</v>
      </c>
      <c r="I580" s="143"/>
      <c r="J580" s="144">
        <f>ROUND(I580*H580,2)</f>
        <v>0</v>
      </c>
      <c r="K580" s="140" t="s">
        <v>4418</v>
      </c>
      <c r="L580" s="33"/>
      <c r="M580" s="145" t="s">
        <v>1</v>
      </c>
      <c r="N580" s="146" t="s">
        <v>46</v>
      </c>
      <c r="P580" s="147">
        <f>O580*H580</f>
        <v>0</v>
      </c>
      <c r="Q580" s="147">
        <v>0</v>
      </c>
      <c r="R580" s="147">
        <f>Q580*H580</f>
        <v>0</v>
      </c>
      <c r="S580" s="147">
        <v>0</v>
      </c>
      <c r="T580" s="148">
        <f>S580*H580</f>
        <v>0</v>
      </c>
      <c r="AR580" s="149" t="s">
        <v>346</v>
      </c>
      <c r="AT580" s="149" t="s">
        <v>311</v>
      </c>
      <c r="AU580" s="149" t="s">
        <v>88</v>
      </c>
      <c r="AY580" s="17" t="s">
        <v>309</v>
      </c>
      <c r="BE580" s="150">
        <f>IF(N580="základní",J580,0)</f>
        <v>0</v>
      </c>
      <c r="BF580" s="150">
        <f>IF(N580="snížená",J580,0)</f>
        <v>0</v>
      </c>
      <c r="BG580" s="150">
        <f>IF(N580="zákl. přenesená",J580,0)</f>
        <v>0</v>
      </c>
      <c r="BH580" s="150">
        <f>IF(N580="sníž. přenesená",J580,0)</f>
        <v>0</v>
      </c>
      <c r="BI580" s="150">
        <f>IF(N580="nulová",J580,0)</f>
        <v>0</v>
      </c>
      <c r="BJ580" s="17" t="s">
        <v>88</v>
      </c>
      <c r="BK580" s="150">
        <f>ROUND(I580*H580,2)</f>
        <v>0</v>
      </c>
      <c r="BL580" s="17" t="s">
        <v>346</v>
      </c>
      <c r="BM580" s="149" t="s">
        <v>3824</v>
      </c>
    </row>
    <row r="581" spans="2:65" s="1" customFormat="1" ht="19.5" x14ac:dyDescent="0.2">
      <c r="B581" s="33"/>
      <c r="D581" s="155" t="s">
        <v>318</v>
      </c>
      <c r="F581" s="156" t="s">
        <v>5012</v>
      </c>
      <c r="I581" s="153"/>
      <c r="L581" s="33"/>
      <c r="M581" s="154"/>
      <c r="T581" s="57"/>
      <c r="AT581" s="17" t="s">
        <v>318</v>
      </c>
      <c r="AU581" s="17" t="s">
        <v>88</v>
      </c>
    </row>
    <row r="582" spans="2:65" s="1" customFormat="1" ht="16.5" customHeight="1" x14ac:dyDescent="0.2">
      <c r="B582" s="137"/>
      <c r="C582" s="138" t="s">
        <v>2714</v>
      </c>
      <c r="D582" s="138" t="s">
        <v>311</v>
      </c>
      <c r="E582" s="139" t="s">
        <v>5013</v>
      </c>
      <c r="F582" s="140" t="s">
        <v>5014</v>
      </c>
      <c r="G582" s="141" t="s">
        <v>314</v>
      </c>
      <c r="H582" s="142">
        <v>5</v>
      </c>
      <c r="I582" s="143"/>
      <c r="J582" s="144">
        <f>ROUND(I582*H582,2)</f>
        <v>0</v>
      </c>
      <c r="K582" s="140" t="s">
        <v>4418</v>
      </c>
      <c r="L582" s="33"/>
      <c r="M582" s="145" t="s">
        <v>1</v>
      </c>
      <c r="N582" s="146" t="s">
        <v>46</v>
      </c>
      <c r="P582" s="147">
        <f>O582*H582</f>
        <v>0</v>
      </c>
      <c r="Q582" s="147">
        <v>0</v>
      </c>
      <c r="R582" s="147">
        <f>Q582*H582</f>
        <v>0</v>
      </c>
      <c r="S582" s="147">
        <v>0</v>
      </c>
      <c r="T582" s="148">
        <f>S582*H582</f>
        <v>0</v>
      </c>
      <c r="AR582" s="149" t="s">
        <v>346</v>
      </c>
      <c r="AT582" s="149" t="s">
        <v>311</v>
      </c>
      <c r="AU582" s="149" t="s">
        <v>88</v>
      </c>
      <c r="AY582" s="17" t="s">
        <v>309</v>
      </c>
      <c r="BE582" s="150">
        <f>IF(N582="základní",J582,0)</f>
        <v>0</v>
      </c>
      <c r="BF582" s="150">
        <f>IF(N582="snížená",J582,0)</f>
        <v>0</v>
      </c>
      <c r="BG582" s="150">
        <f>IF(N582="zákl. přenesená",J582,0)</f>
        <v>0</v>
      </c>
      <c r="BH582" s="150">
        <f>IF(N582="sníž. přenesená",J582,0)</f>
        <v>0</v>
      </c>
      <c r="BI582" s="150">
        <f>IF(N582="nulová",J582,0)</f>
        <v>0</v>
      </c>
      <c r="BJ582" s="17" t="s">
        <v>88</v>
      </c>
      <c r="BK582" s="150">
        <f>ROUND(I582*H582,2)</f>
        <v>0</v>
      </c>
      <c r="BL582" s="17" t="s">
        <v>346</v>
      </c>
      <c r="BM582" s="149" t="s">
        <v>3835</v>
      </c>
    </row>
    <row r="583" spans="2:65" s="1" customFormat="1" ht="19.5" x14ac:dyDescent="0.2">
      <c r="B583" s="33"/>
      <c r="D583" s="155" t="s">
        <v>318</v>
      </c>
      <c r="F583" s="156" t="s">
        <v>4924</v>
      </c>
      <c r="I583" s="153"/>
      <c r="L583" s="33"/>
      <c r="M583" s="154"/>
      <c r="T583" s="57"/>
      <c r="AT583" s="17" t="s">
        <v>318</v>
      </c>
      <c r="AU583" s="17" t="s">
        <v>88</v>
      </c>
    </row>
    <row r="584" spans="2:65" s="1" customFormat="1" ht="16.5" customHeight="1" x14ac:dyDescent="0.2">
      <c r="B584" s="137"/>
      <c r="C584" s="138" t="s">
        <v>2718</v>
      </c>
      <c r="D584" s="138" t="s">
        <v>311</v>
      </c>
      <c r="E584" s="139" t="s">
        <v>5015</v>
      </c>
      <c r="F584" s="140" t="s">
        <v>5016</v>
      </c>
      <c r="G584" s="141" t="s">
        <v>314</v>
      </c>
      <c r="H584" s="142">
        <v>2</v>
      </c>
      <c r="I584" s="143"/>
      <c r="J584" s="144">
        <f>ROUND(I584*H584,2)</f>
        <v>0</v>
      </c>
      <c r="K584" s="140" t="s">
        <v>4418</v>
      </c>
      <c r="L584" s="33"/>
      <c r="M584" s="145" t="s">
        <v>1</v>
      </c>
      <c r="N584" s="146" t="s">
        <v>46</v>
      </c>
      <c r="P584" s="147">
        <f>O584*H584</f>
        <v>0</v>
      </c>
      <c r="Q584" s="147">
        <v>0</v>
      </c>
      <c r="R584" s="147">
        <f>Q584*H584</f>
        <v>0</v>
      </c>
      <c r="S584" s="147">
        <v>0</v>
      </c>
      <c r="T584" s="148">
        <f>S584*H584</f>
        <v>0</v>
      </c>
      <c r="AR584" s="149" t="s">
        <v>346</v>
      </c>
      <c r="AT584" s="149" t="s">
        <v>311</v>
      </c>
      <c r="AU584" s="149" t="s">
        <v>88</v>
      </c>
      <c r="AY584" s="17" t="s">
        <v>309</v>
      </c>
      <c r="BE584" s="150">
        <f>IF(N584="základní",J584,0)</f>
        <v>0</v>
      </c>
      <c r="BF584" s="150">
        <f>IF(N584="snížená",J584,0)</f>
        <v>0</v>
      </c>
      <c r="BG584" s="150">
        <f>IF(N584="zákl. přenesená",J584,0)</f>
        <v>0</v>
      </c>
      <c r="BH584" s="150">
        <f>IF(N584="sníž. přenesená",J584,0)</f>
        <v>0</v>
      </c>
      <c r="BI584" s="150">
        <f>IF(N584="nulová",J584,0)</f>
        <v>0</v>
      </c>
      <c r="BJ584" s="17" t="s">
        <v>88</v>
      </c>
      <c r="BK584" s="150">
        <f>ROUND(I584*H584,2)</f>
        <v>0</v>
      </c>
      <c r="BL584" s="17" t="s">
        <v>346</v>
      </c>
      <c r="BM584" s="149" t="s">
        <v>3846</v>
      </c>
    </row>
    <row r="585" spans="2:65" s="1" customFormat="1" ht="19.5" x14ac:dyDescent="0.2">
      <c r="B585" s="33"/>
      <c r="D585" s="155" t="s">
        <v>318</v>
      </c>
      <c r="F585" s="156" t="s">
        <v>4917</v>
      </c>
      <c r="I585" s="153"/>
      <c r="L585" s="33"/>
      <c r="M585" s="154"/>
      <c r="T585" s="57"/>
      <c r="AT585" s="17" t="s">
        <v>318</v>
      </c>
      <c r="AU585" s="17" t="s">
        <v>88</v>
      </c>
    </row>
    <row r="586" spans="2:65" s="1" customFormat="1" ht="24.2" customHeight="1" x14ac:dyDescent="0.2">
      <c r="B586" s="137"/>
      <c r="C586" s="138" t="s">
        <v>2722</v>
      </c>
      <c r="D586" s="138" t="s">
        <v>311</v>
      </c>
      <c r="E586" s="139" t="s">
        <v>5017</v>
      </c>
      <c r="F586" s="140" t="s">
        <v>5018</v>
      </c>
      <c r="G586" s="141" t="s">
        <v>314</v>
      </c>
      <c r="H586" s="142">
        <v>26</v>
      </c>
      <c r="I586" s="143"/>
      <c r="J586" s="144">
        <f>ROUND(I586*H586,2)</f>
        <v>0</v>
      </c>
      <c r="K586" s="140" t="s">
        <v>4371</v>
      </c>
      <c r="L586" s="33"/>
      <c r="M586" s="145" t="s">
        <v>1</v>
      </c>
      <c r="N586" s="146" t="s">
        <v>46</v>
      </c>
      <c r="P586" s="147">
        <f>O586*H586</f>
        <v>0</v>
      </c>
      <c r="Q586" s="147">
        <v>0</v>
      </c>
      <c r="R586" s="147">
        <f>Q586*H586</f>
        <v>0</v>
      </c>
      <c r="S586" s="147">
        <v>0</v>
      </c>
      <c r="T586" s="148">
        <f>S586*H586</f>
        <v>0</v>
      </c>
      <c r="AR586" s="149" t="s">
        <v>346</v>
      </c>
      <c r="AT586" s="149" t="s">
        <v>311</v>
      </c>
      <c r="AU586" s="149" t="s">
        <v>88</v>
      </c>
      <c r="AY586" s="17" t="s">
        <v>309</v>
      </c>
      <c r="BE586" s="150">
        <f>IF(N586="základní",J586,0)</f>
        <v>0</v>
      </c>
      <c r="BF586" s="150">
        <f>IF(N586="snížená",J586,0)</f>
        <v>0</v>
      </c>
      <c r="BG586" s="150">
        <f>IF(N586="zákl. přenesená",J586,0)</f>
        <v>0</v>
      </c>
      <c r="BH586" s="150">
        <f>IF(N586="sníž. přenesená",J586,0)</f>
        <v>0</v>
      </c>
      <c r="BI586" s="150">
        <f>IF(N586="nulová",J586,0)</f>
        <v>0</v>
      </c>
      <c r="BJ586" s="17" t="s">
        <v>88</v>
      </c>
      <c r="BK586" s="150">
        <f>ROUND(I586*H586,2)</f>
        <v>0</v>
      </c>
      <c r="BL586" s="17" t="s">
        <v>346</v>
      </c>
      <c r="BM586" s="149" t="s">
        <v>3857</v>
      </c>
    </row>
    <row r="587" spans="2:65" s="1" customFormat="1" ht="16.5" customHeight="1" x14ac:dyDescent="0.2">
      <c r="B587" s="137"/>
      <c r="C587" s="138" t="s">
        <v>2726</v>
      </c>
      <c r="D587" s="138" t="s">
        <v>311</v>
      </c>
      <c r="E587" s="139" t="s">
        <v>5019</v>
      </c>
      <c r="F587" s="140" t="s">
        <v>5020</v>
      </c>
      <c r="G587" s="141" t="s">
        <v>314</v>
      </c>
      <c r="H587" s="142">
        <v>7</v>
      </c>
      <c r="I587" s="143"/>
      <c r="J587" s="144">
        <f>ROUND(I587*H587,2)</f>
        <v>0</v>
      </c>
      <c r="K587" s="140" t="s">
        <v>4371</v>
      </c>
      <c r="L587" s="33"/>
      <c r="M587" s="145" t="s">
        <v>1</v>
      </c>
      <c r="N587" s="146" t="s">
        <v>46</v>
      </c>
      <c r="P587" s="147">
        <f>O587*H587</f>
        <v>0</v>
      </c>
      <c r="Q587" s="147">
        <v>0</v>
      </c>
      <c r="R587" s="147">
        <f>Q587*H587</f>
        <v>0</v>
      </c>
      <c r="S587" s="147">
        <v>0</v>
      </c>
      <c r="T587" s="148">
        <f>S587*H587</f>
        <v>0</v>
      </c>
      <c r="AR587" s="149" t="s">
        <v>346</v>
      </c>
      <c r="AT587" s="149" t="s">
        <v>311</v>
      </c>
      <c r="AU587" s="149" t="s">
        <v>88</v>
      </c>
      <c r="AY587" s="17" t="s">
        <v>309</v>
      </c>
      <c r="BE587" s="150">
        <f>IF(N587="základní",J587,0)</f>
        <v>0</v>
      </c>
      <c r="BF587" s="150">
        <f>IF(N587="snížená",J587,0)</f>
        <v>0</v>
      </c>
      <c r="BG587" s="150">
        <f>IF(N587="zákl. přenesená",J587,0)</f>
        <v>0</v>
      </c>
      <c r="BH587" s="150">
        <f>IF(N587="sníž. přenesená",J587,0)</f>
        <v>0</v>
      </c>
      <c r="BI587" s="150">
        <f>IF(N587="nulová",J587,0)</f>
        <v>0</v>
      </c>
      <c r="BJ587" s="17" t="s">
        <v>88</v>
      </c>
      <c r="BK587" s="150">
        <f>ROUND(I587*H587,2)</f>
        <v>0</v>
      </c>
      <c r="BL587" s="17" t="s">
        <v>346</v>
      </c>
      <c r="BM587" s="149" t="s">
        <v>3869</v>
      </c>
    </row>
    <row r="588" spans="2:65" s="1" customFormat="1" ht="19.5" x14ac:dyDescent="0.2">
      <c r="B588" s="33"/>
      <c r="D588" s="155" t="s">
        <v>318</v>
      </c>
      <c r="F588" s="156" t="s">
        <v>4909</v>
      </c>
      <c r="I588" s="153"/>
      <c r="L588" s="33"/>
      <c r="M588" s="154"/>
      <c r="T588" s="57"/>
      <c r="AT588" s="17" t="s">
        <v>318</v>
      </c>
      <c r="AU588" s="17" t="s">
        <v>88</v>
      </c>
    </row>
    <row r="589" spans="2:65" s="1" customFormat="1" ht="16.5" customHeight="1" x14ac:dyDescent="0.2">
      <c r="B589" s="137"/>
      <c r="C589" s="138" t="s">
        <v>2730</v>
      </c>
      <c r="D589" s="138" t="s">
        <v>311</v>
      </c>
      <c r="E589" s="139" t="s">
        <v>5021</v>
      </c>
      <c r="F589" s="140" t="s">
        <v>5022</v>
      </c>
      <c r="G589" s="141" t="s">
        <v>314</v>
      </c>
      <c r="H589" s="142">
        <v>1</v>
      </c>
      <c r="I589" s="143"/>
      <c r="J589" s="144">
        <f>ROUND(I589*H589,2)</f>
        <v>0</v>
      </c>
      <c r="K589" s="140" t="s">
        <v>4371</v>
      </c>
      <c r="L589" s="33"/>
      <c r="M589" s="145" t="s">
        <v>1</v>
      </c>
      <c r="N589" s="146" t="s">
        <v>46</v>
      </c>
      <c r="P589" s="147">
        <f>O589*H589</f>
        <v>0</v>
      </c>
      <c r="Q589" s="147">
        <v>0</v>
      </c>
      <c r="R589" s="147">
        <f>Q589*H589</f>
        <v>0</v>
      </c>
      <c r="S589" s="147">
        <v>0</v>
      </c>
      <c r="T589" s="148">
        <f>S589*H589</f>
        <v>0</v>
      </c>
      <c r="AR589" s="149" t="s">
        <v>346</v>
      </c>
      <c r="AT589" s="149" t="s">
        <v>311</v>
      </c>
      <c r="AU589" s="149" t="s">
        <v>88</v>
      </c>
      <c r="AY589" s="17" t="s">
        <v>309</v>
      </c>
      <c r="BE589" s="150">
        <f>IF(N589="základní",J589,0)</f>
        <v>0</v>
      </c>
      <c r="BF589" s="150">
        <f>IF(N589="snížená",J589,0)</f>
        <v>0</v>
      </c>
      <c r="BG589" s="150">
        <f>IF(N589="zákl. přenesená",J589,0)</f>
        <v>0</v>
      </c>
      <c r="BH589" s="150">
        <f>IF(N589="sníž. přenesená",J589,0)</f>
        <v>0</v>
      </c>
      <c r="BI589" s="150">
        <f>IF(N589="nulová",J589,0)</f>
        <v>0</v>
      </c>
      <c r="BJ589" s="17" t="s">
        <v>88</v>
      </c>
      <c r="BK589" s="150">
        <f>ROUND(I589*H589,2)</f>
        <v>0</v>
      </c>
      <c r="BL589" s="17" t="s">
        <v>346</v>
      </c>
      <c r="BM589" s="149" t="s">
        <v>3879</v>
      </c>
    </row>
    <row r="590" spans="2:65" s="1" customFormat="1" ht="19.5" x14ac:dyDescent="0.2">
      <c r="B590" s="33"/>
      <c r="D590" s="155" t="s">
        <v>318</v>
      </c>
      <c r="F590" s="156" t="s">
        <v>4903</v>
      </c>
      <c r="I590" s="153"/>
      <c r="L590" s="33"/>
      <c r="M590" s="154"/>
      <c r="T590" s="57"/>
      <c r="AT590" s="17" t="s">
        <v>318</v>
      </c>
      <c r="AU590" s="17" t="s">
        <v>88</v>
      </c>
    </row>
    <row r="591" spans="2:65" s="1" customFormat="1" ht="16.5" customHeight="1" x14ac:dyDescent="0.2">
      <c r="B591" s="137"/>
      <c r="C591" s="138" t="s">
        <v>2734</v>
      </c>
      <c r="D591" s="138" t="s">
        <v>311</v>
      </c>
      <c r="E591" s="139" t="s">
        <v>4999</v>
      </c>
      <c r="F591" s="140" t="s">
        <v>5000</v>
      </c>
      <c r="G591" s="141" t="s">
        <v>391</v>
      </c>
      <c r="H591" s="142">
        <v>0.76</v>
      </c>
      <c r="I591" s="143"/>
      <c r="J591" s="144">
        <f>ROUND(I591*H591,2)</f>
        <v>0</v>
      </c>
      <c r="K591" s="140" t="s">
        <v>4371</v>
      </c>
      <c r="L591" s="33"/>
      <c r="M591" s="145" t="s">
        <v>1</v>
      </c>
      <c r="N591" s="146" t="s">
        <v>46</v>
      </c>
      <c r="P591" s="147">
        <f>O591*H591</f>
        <v>0</v>
      </c>
      <c r="Q591" s="147">
        <v>0</v>
      </c>
      <c r="R591" s="147">
        <f>Q591*H591</f>
        <v>0</v>
      </c>
      <c r="S591" s="147">
        <v>0</v>
      </c>
      <c r="T591" s="148">
        <f>S591*H591</f>
        <v>0</v>
      </c>
      <c r="AR591" s="149" t="s">
        <v>346</v>
      </c>
      <c r="AT591" s="149" t="s">
        <v>311</v>
      </c>
      <c r="AU591" s="149" t="s">
        <v>88</v>
      </c>
      <c r="AY591" s="17" t="s">
        <v>309</v>
      </c>
      <c r="BE591" s="150">
        <f>IF(N591="základní",J591,0)</f>
        <v>0</v>
      </c>
      <c r="BF591" s="150">
        <f>IF(N591="snížená",J591,0)</f>
        <v>0</v>
      </c>
      <c r="BG591" s="150">
        <f>IF(N591="zákl. přenesená",J591,0)</f>
        <v>0</v>
      </c>
      <c r="BH591" s="150">
        <f>IF(N591="sníž. přenesená",J591,0)</f>
        <v>0</v>
      </c>
      <c r="BI591" s="150">
        <f>IF(N591="nulová",J591,0)</f>
        <v>0</v>
      </c>
      <c r="BJ591" s="17" t="s">
        <v>88</v>
      </c>
      <c r="BK591" s="150">
        <f>ROUND(I591*H591,2)</f>
        <v>0</v>
      </c>
      <c r="BL591" s="17" t="s">
        <v>346</v>
      </c>
      <c r="BM591" s="149" t="s">
        <v>3893</v>
      </c>
    </row>
    <row r="592" spans="2:65" s="1" customFormat="1" ht="19.5" x14ac:dyDescent="0.2">
      <c r="B592" s="33"/>
      <c r="D592" s="155" t="s">
        <v>318</v>
      </c>
      <c r="F592" s="156" t="s">
        <v>4749</v>
      </c>
      <c r="I592" s="153"/>
      <c r="L592" s="33"/>
      <c r="M592" s="154"/>
      <c r="T592" s="57"/>
      <c r="AT592" s="17" t="s">
        <v>318</v>
      </c>
      <c r="AU592" s="17" t="s">
        <v>88</v>
      </c>
    </row>
    <row r="593" spans="2:65" s="11" customFormat="1" ht="25.9" customHeight="1" x14ac:dyDescent="0.2">
      <c r="B593" s="125"/>
      <c r="D593" s="126" t="s">
        <v>80</v>
      </c>
      <c r="E593" s="127" t="s">
        <v>1455</v>
      </c>
      <c r="F593" s="127" t="s">
        <v>1456</v>
      </c>
      <c r="I593" s="128"/>
      <c r="J593" s="129">
        <f>BK593</f>
        <v>0</v>
      </c>
      <c r="L593" s="125"/>
      <c r="M593" s="130"/>
      <c r="P593" s="131">
        <f>SUM(P594:P612)</f>
        <v>0</v>
      </c>
      <c r="R593" s="131">
        <f>SUM(R594:R612)</f>
        <v>0</v>
      </c>
      <c r="T593" s="132">
        <f>SUM(T594:T612)</f>
        <v>0</v>
      </c>
      <c r="AR593" s="126" t="s">
        <v>90</v>
      </c>
      <c r="AT593" s="133" t="s">
        <v>80</v>
      </c>
      <c r="AU593" s="133" t="s">
        <v>81</v>
      </c>
      <c r="AY593" s="126" t="s">
        <v>309</v>
      </c>
      <c r="BK593" s="134">
        <f>SUM(BK594:BK612)</f>
        <v>0</v>
      </c>
    </row>
    <row r="594" spans="2:65" s="1" customFormat="1" ht="16.5" customHeight="1" x14ac:dyDescent="0.2">
      <c r="B594" s="137"/>
      <c r="C594" s="138" t="s">
        <v>2738</v>
      </c>
      <c r="D594" s="138" t="s">
        <v>311</v>
      </c>
      <c r="E594" s="139" t="s">
        <v>5023</v>
      </c>
      <c r="F594" s="140" t="s">
        <v>5024</v>
      </c>
      <c r="G594" s="141" t="s">
        <v>434</v>
      </c>
      <c r="H594" s="142">
        <v>391</v>
      </c>
      <c r="I594" s="143"/>
      <c r="J594" s="144">
        <f>ROUND(I594*H594,2)</f>
        <v>0</v>
      </c>
      <c r="K594" s="140" t="s">
        <v>4371</v>
      </c>
      <c r="L594" s="33"/>
      <c r="M594" s="145" t="s">
        <v>1</v>
      </c>
      <c r="N594" s="146" t="s">
        <v>46</v>
      </c>
      <c r="P594" s="147">
        <f>O594*H594</f>
        <v>0</v>
      </c>
      <c r="Q594" s="147">
        <v>0</v>
      </c>
      <c r="R594" s="147">
        <f>Q594*H594</f>
        <v>0</v>
      </c>
      <c r="S594" s="147">
        <v>0</v>
      </c>
      <c r="T594" s="148">
        <f>S594*H594</f>
        <v>0</v>
      </c>
      <c r="AR594" s="149" t="s">
        <v>346</v>
      </c>
      <c r="AT594" s="149" t="s">
        <v>311</v>
      </c>
      <c r="AU594" s="149" t="s">
        <v>88</v>
      </c>
      <c r="AY594" s="17" t="s">
        <v>309</v>
      </c>
      <c r="BE594" s="150">
        <f>IF(N594="základní",J594,0)</f>
        <v>0</v>
      </c>
      <c r="BF594" s="150">
        <f>IF(N594="snížená",J594,0)</f>
        <v>0</v>
      </c>
      <c r="BG594" s="150">
        <f>IF(N594="zákl. přenesená",J594,0)</f>
        <v>0</v>
      </c>
      <c r="BH594" s="150">
        <f>IF(N594="sníž. přenesená",J594,0)</f>
        <v>0</v>
      </c>
      <c r="BI594" s="150">
        <f>IF(N594="nulová",J594,0)</f>
        <v>0</v>
      </c>
      <c r="BJ594" s="17" t="s">
        <v>88</v>
      </c>
      <c r="BK594" s="150">
        <f>ROUND(I594*H594,2)</f>
        <v>0</v>
      </c>
      <c r="BL594" s="17" t="s">
        <v>346</v>
      </c>
      <c r="BM594" s="149" t="s">
        <v>3903</v>
      </c>
    </row>
    <row r="595" spans="2:65" s="1" customFormat="1" ht="19.5" x14ac:dyDescent="0.2">
      <c r="B595" s="33"/>
      <c r="D595" s="155" t="s">
        <v>318</v>
      </c>
      <c r="F595" s="156" t="s">
        <v>5025</v>
      </c>
      <c r="I595" s="153"/>
      <c r="L595" s="33"/>
      <c r="M595" s="154"/>
      <c r="T595" s="57"/>
      <c r="AT595" s="17" t="s">
        <v>318</v>
      </c>
      <c r="AU595" s="17" t="s">
        <v>88</v>
      </c>
    </row>
    <row r="596" spans="2:65" s="1" customFormat="1" ht="16.5" customHeight="1" x14ac:dyDescent="0.2">
      <c r="B596" s="137"/>
      <c r="C596" s="138" t="s">
        <v>2742</v>
      </c>
      <c r="D596" s="138" t="s">
        <v>311</v>
      </c>
      <c r="E596" s="139" t="s">
        <v>5026</v>
      </c>
      <c r="F596" s="140" t="s">
        <v>5027</v>
      </c>
      <c r="G596" s="141" t="s">
        <v>434</v>
      </c>
      <c r="H596" s="142">
        <v>367</v>
      </c>
      <c r="I596" s="143"/>
      <c r="J596" s="144">
        <f>ROUND(I596*H596,2)</f>
        <v>0</v>
      </c>
      <c r="K596" s="140" t="s">
        <v>4371</v>
      </c>
      <c r="L596" s="33"/>
      <c r="M596" s="145" t="s">
        <v>1</v>
      </c>
      <c r="N596" s="146" t="s">
        <v>46</v>
      </c>
      <c r="P596" s="147">
        <f>O596*H596</f>
        <v>0</v>
      </c>
      <c r="Q596" s="147">
        <v>0</v>
      </c>
      <c r="R596" s="147">
        <f>Q596*H596</f>
        <v>0</v>
      </c>
      <c r="S596" s="147">
        <v>0</v>
      </c>
      <c r="T596" s="148">
        <f>S596*H596</f>
        <v>0</v>
      </c>
      <c r="AR596" s="149" t="s">
        <v>346</v>
      </c>
      <c r="AT596" s="149" t="s">
        <v>311</v>
      </c>
      <c r="AU596" s="149" t="s">
        <v>88</v>
      </c>
      <c r="AY596" s="17" t="s">
        <v>309</v>
      </c>
      <c r="BE596" s="150">
        <f>IF(N596="základní",J596,0)</f>
        <v>0</v>
      </c>
      <c r="BF596" s="150">
        <f>IF(N596="snížená",J596,0)</f>
        <v>0</v>
      </c>
      <c r="BG596" s="150">
        <f>IF(N596="zákl. přenesená",J596,0)</f>
        <v>0</v>
      </c>
      <c r="BH596" s="150">
        <f>IF(N596="sníž. přenesená",J596,0)</f>
        <v>0</v>
      </c>
      <c r="BI596" s="150">
        <f>IF(N596="nulová",J596,0)</f>
        <v>0</v>
      </c>
      <c r="BJ596" s="17" t="s">
        <v>88</v>
      </c>
      <c r="BK596" s="150">
        <f>ROUND(I596*H596,2)</f>
        <v>0</v>
      </c>
      <c r="BL596" s="17" t="s">
        <v>346</v>
      </c>
      <c r="BM596" s="149" t="s">
        <v>3913</v>
      </c>
    </row>
    <row r="597" spans="2:65" s="1" customFormat="1" ht="19.5" x14ac:dyDescent="0.2">
      <c r="B597" s="33"/>
      <c r="D597" s="155" t="s">
        <v>318</v>
      </c>
      <c r="F597" s="156" t="s">
        <v>5028</v>
      </c>
      <c r="I597" s="153"/>
      <c r="L597" s="33"/>
      <c r="M597" s="154"/>
      <c r="T597" s="57"/>
      <c r="AT597" s="17" t="s">
        <v>318</v>
      </c>
      <c r="AU597" s="17" t="s">
        <v>88</v>
      </c>
    </row>
    <row r="598" spans="2:65" s="1" customFormat="1" ht="16.5" customHeight="1" x14ac:dyDescent="0.2">
      <c r="B598" s="137"/>
      <c r="C598" s="138" t="s">
        <v>2746</v>
      </c>
      <c r="D598" s="138" t="s">
        <v>311</v>
      </c>
      <c r="E598" s="139" t="s">
        <v>5029</v>
      </c>
      <c r="F598" s="140" t="s">
        <v>5030</v>
      </c>
      <c r="G598" s="141" t="s">
        <v>434</v>
      </c>
      <c r="H598" s="142">
        <v>355</v>
      </c>
      <c r="I598" s="143"/>
      <c r="J598" s="144">
        <f>ROUND(I598*H598,2)</f>
        <v>0</v>
      </c>
      <c r="K598" s="140" t="s">
        <v>4371</v>
      </c>
      <c r="L598" s="33"/>
      <c r="M598" s="145" t="s">
        <v>1</v>
      </c>
      <c r="N598" s="146" t="s">
        <v>46</v>
      </c>
      <c r="P598" s="147">
        <f>O598*H598</f>
        <v>0</v>
      </c>
      <c r="Q598" s="147">
        <v>0</v>
      </c>
      <c r="R598" s="147">
        <f>Q598*H598</f>
        <v>0</v>
      </c>
      <c r="S598" s="147">
        <v>0</v>
      </c>
      <c r="T598" s="148">
        <f>S598*H598</f>
        <v>0</v>
      </c>
      <c r="AR598" s="149" t="s">
        <v>346</v>
      </c>
      <c r="AT598" s="149" t="s">
        <v>311</v>
      </c>
      <c r="AU598" s="149" t="s">
        <v>88</v>
      </c>
      <c r="AY598" s="17" t="s">
        <v>309</v>
      </c>
      <c r="BE598" s="150">
        <f>IF(N598="základní",J598,0)</f>
        <v>0</v>
      </c>
      <c r="BF598" s="150">
        <f>IF(N598="snížená",J598,0)</f>
        <v>0</v>
      </c>
      <c r="BG598" s="150">
        <f>IF(N598="zákl. přenesená",J598,0)</f>
        <v>0</v>
      </c>
      <c r="BH598" s="150">
        <f>IF(N598="sníž. přenesená",J598,0)</f>
        <v>0</v>
      </c>
      <c r="BI598" s="150">
        <f>IF(N598="nulová",J598,0)</f>
        <v>0</v>
      </c>
      <c r="BJ598" s="17" t="s">
        <v>88</v>
      </c>
      <c r="BK598" s="150">
        <f>ROUND(I598*H598,2)</f>
        <v>0</v>
      </c>
      <c r="BL598" s="17" t="s">
        <v>346</v>
      </c>
      <c r="BM598" s="149" t="s">
        <v>3918</v>
      </c>
    </row>
    <row r="599" spans="2:65" s="1" customFormat="1" ht="19.5" x14ac:dyDescent="0.2">
      <c r="B599" s="33"/>
      <c r="D599" s="155" t="s">
        <v>318</v>
      </c>
      <c r="F599" s="156" t="s">
        <v>5031</v>
      </c>
      <c r="I599" s="153"/>
      <c r="L599" s="33"/>
      <c r="M599" s="154"/>
      <c r="T599" s="57"/>
      <c r="AT599" s="17" t="s">
        <v>318</v>
      </c>
      <c r="AU599" s="17" t="s">
        <v>88</v>
      </c>
    </row>
    <row r="600" spans="2:65" s="1" customFormat="1" ht="16.5" customHeight="1" x14ac:dyDescent="0.2">
      <c r="B600" s="137"/>
      <c r="C600" s="138" t="s">
        <v>2750</v>
      </c>
      <c r="D600" s="138" t="s">
        <v>311</v>
      </c>
      <c r="E600" s="139" t="s">
        <v>5032</v>
      </c>
      <c r="F600" s="140" t="s">
        <v>5033</v>
      </c>
      <c r="G600" s="141" t="s">
        <v>434</v>
      </c>
      <c r="H600" s="142">
        <v>254</v>
      </c>
      <c r="I600" s="143"/>
      <c r="J600" s="144">
        <f>ROUND(I600*H600,2)</f>
        <v>0</v>
      </c>
      <c r="K600" s="140" t="s">
        <v>4371</v>
      </c>
      <c r="L600" s="33"/>
      <c r="M600" s="145" t="s">
        <v>1</v>
      </c>
      <c r="N600" s="146" t="s">
        <v>46</v>
      </c>
      <c r="P600" s="147">
        <f>O600*H600</f>
        <v>0</v>
      </c>
      <c r="Q600" s="147">
        <v>0</v>
      </c>
      <c r="R600" s="147">
        <f>Q600*H600</f>
        <v>0</v>
      </c>
      <c r="S600" s="147">
        <v>0</v>
      </c>
      <c r="T600" s="148">
        <f>S600*H600</f>
        <v>0</v>
      </c>
      <c r="AR600" s="149" t="s">
        <v>346</v>
      </c>
      <c r="AT600" s="149" t="s">
        <v>311</v>
      </c>
      <c r="AU600" s="149" t="s">
        <v>88</v>
      </c>
      <c r="AY600" s="17" t="s">
        <v>309</v>
      </c>
      <c r="BE600" s="150">
        <f>IF(N600="základní",J600,0)</f>
        <v>0</v>
      </c>
      <c r="BF600" s="150">
        <f>IF(N600="snížená",J600,0)</f>
        <v>0</v>
      </c>
      <c r="BG600" s="150">
        <f>IF(N600="zákl. přenesená",J600,0)</f>
        <v>0</v>
      </c>
      <c r="BH600" s="150">
        <f>IF(N600="sníž. přenesená",J600,0)</f>
        <v>0</v>
      </c>
      <c r="BI600" s="150">
        <f>IF(N600="nulová",J600,0)</f>
        <v>0</v>
      </c>
      <c r="BJ600" s="17" t="s">
        <v>88</v>
      </c>
      <c r="BK600" s="150">
        <f>ROUND(I600*H600,2)</f>
        <v>0</v>
      </c>
      <c r="BL600" s="17" t="s">
        <v>346</v>
      </c>
      <c r="BM600" s="149" t="s">
        <v>3930</v>
      </c>
    </row>
    <row r="601" spans="2:65" s="1" customFormat="1" ht="19.5" x14ac:dyDescent="0.2">
      <c r="B601" s="33"/>
      <c r="D601" s="155" t="s">
        <v>318</v>
      </c>
      <c r="F601" s="156" t="s">
        <v>5034</v>
      </c>
      <c r="I601" s="153"/>
      <c r="L601" s="33"/>
      <c r="M601" s="154"/>
      <c r="T601" s="57"/>
      <c r="AT601" s="17" t="s">
        <v>318</v>
      </c>
      <c r="AU601" s="17" t="s">
        <v>88</v>
      </c>
    </row>
    <row r="602" spans="2:65" s="1" customFormat="1" ht="16.5" customHeight="1" x14ac:dyDescent="0.2">
      <c r="B602" s="137"/>
      <c r="C602" s="138" t="s">
        <v>2754</v>
      </c>
      <c r="D602" s="138" t="s">
        <v>311</v>
      </c>
      <c r="E602" s="139" t="s">
        <v>5035</v>
      </c>
      <c r="F602" s="140" t="s">
        <v>5036</v>
      </c>
      <c r="G602" s="141" t="s">
        <v>434</v>
      </c>
      <c r="H602" s="142">
        <v>208</v>
      </c>
      <c r="I602" s="143"/>
      <c r="J602" s="144">
        <f>ROUND(I602*H602,2)</f>
        <v>0</v>
      </c>
      <c r="K602" s="140" t="s">
        <v>4371</v>
      </c>
      <c r="L602" s="33"/>
      <c r="M602" s="145" t="s">
        <v>1</v>
      </c>
      <c r="N602" s="146" t="s">
        <v>46</v>
      </c>
      <c r="P602" s="147">
        <f>O602*H602</f>
        <v>0</v>
      </c>
      <c r="Q602" s="147">
        <v>0</v>
      </c>
      <c r="R602" s="147">
        <f>Q602*H602</f>
        <v>0</v>
      </c>
      <c r="S602" s="147">
        <v>0</v>
      </c>
      <c r="T602" s="148">
        <f>S602*H602</f>
        <v>0</v>
      </c>
      <c r="AR602" s="149" t="s">
        <v>346</v>
      </c>
      <c r="AT602" s="149" t="s">
        <v>311</v>
      </c>
      <c r="AU602" s="149" t="s">
        <v>88</v>
      </c>
      <c r="AY602" s="17" t="s">
        <v>309</v>
      </c>
      <c r="BE602" s="150">
        <f>IF(N602="základní",J602,0)</f>
        <v>0</v>
      </c>
      <c r="BF602" s="150">
        <f>IF(N602="snížená",J602,0)</f>
        <v>0</v>
      </c>
      <c r="BG602" s="150">
        <f>IF(N602="zákl. přenesená",J602,0)</f>
        <v>0</v>
      </c>
      <c r="BH602" s="150">
        <f>IF(N602="sníž. přenesená",J602,0)</f>
        <v>0</v>
      </c>
      <c r="BI602" s="150">
        <f>IF(N602="nulová",J602,0)</f>
        <v>0</v>
      </c>
      <c r="BJ602" s="17" t="s">
        <v>88</v>
      </c>
      <c r="BK602" s="150">
        <f>ROUND(I602*H602,2)</f>
        <v>0</v>
      </c>
      <c r="BL602" s="17" t="s">
        <v>346</v>
      </c>
      <c r="BM602" s="149" t="s">
        <v>3938</v>
      </c>
    </row>
    <row r="603" spans="2:65" s="1" customFormat="1" ht="19.5" x14ac:dyDescent="0.2">
      <c r="B603" s="33"/>
      <c r="D603" s="155" t="s">
        <v>318</v>
      </c>
      <c r="F603" s="156" t="s">
        <v>5037</v>
      </c>
      <c r="I603" s="153"/>
      <c r="L603" s="33"/>
      <c r="M603" s="154"/>
      <c r="T603" s="57"/>
      <c r="AT603" s="17" t="s">
        <v>318</v>
      </c>
      <c r="AU603" s="17" t="s">
        <v>88</v>
      </c>
    </row>
    <row r="604" spans="2:65" s="1" customFormat="1" ht="16.5" customHeight="1" x14ac:dyDescent="0.2">
      <c r="B604" s="137"/>
      <c r="C604" s="138" t="s">
        <v>2758</v>
      </c>
      <c r="D604" s="138" t="s">
        <v>311</v>
      </c>
      <c r="E604" s="139" t="s">
        <v>5038</v>
      </c>
      <c r="F604" s="140" t="s">
        <v>5039</v>
      </c>
      <c r="G604" s="141" t="s">
        <v>434</v>
      </c>
      <c r="H604" s="142">
        <v>108</v>
      </c>
      <c r="I604" s="143"/>
      <c r="J604" s="144">
        <f>ROUND(I604*H604,2)</f>
        <v>0</v>
      </c>
      <c r="K604" s="140" t="s">
        <v>4371</v>
      </c>
      <c r="L604" s="33"/>
      <c r="M604" s="145" t="s">
        <v>1</v>
      </c>
      <c r="N604" s="146" t="s">
        <v>46</v>
      </c>
      <c r="P604" s="147">
        <f>O604*H604</f>
        <v>0</v>
      </c>
      <c r="Q604" s="147">
        <v>0</v>
      </c>
      <c r="R604" s="147">
        <f>Q604*H604</f>
        <v>0</v>
      </c>
      <c r="S604" s="147">
        <v>0</v>
      </c>
      <c r="T604" s="148">
        <f>S604*H604</f>
        <v>0</v>
      </c>
      <c r="AR604" s="149" t="s">
        <v>346</v>
      </c>
      <c r="AT604" s="149" t="s">
        <v>311</v>
      </c>
      <c r="AU604" s="149" t="s">
        <v>88</v>
      </c>
      <c r="AY604" s="17" t="s">
        <v>309</v>
      </c>
      <c r="BE604" s="150">
        <f>IF(N604="základní",J604,0)</f>
        <v>0</v>
      </c>
      <c r="BF604" s="150">
        <f>IF(N604="snížená",J604,0)</f>
        <v>0</v>
      </c>
      <c r="BG604" s="150">
        <f>IF(N604="zákl. přenesená",J604,0)</f>
        <v>0</v>
      </c>
      <c r="BH604" s="150">
        <f>IF(N604="sníž. přenesená",J604,0)</f>
        <v>0</v>
      </c>
      <c r="BI604" s="150">
        <f>IF(N604="nulová",J604,0)</f>
        <v>0</v>
      </c>
      <c r="BJ604" s="17" t="s">
        <v>88</v>
      </c>
      <c r="BK604" s="150">
        <f>ROUND(I604*H604,2)</f>
        <v>0</v>
      </c>
      <c r="BL604" s="17" t="s">
        <v>346</v>
      </c>
      <c r="BM604" s="149" t="s">
        <v>3946</v>
      </c>
    </row>
    <row r="605" spans="2:65" s="1" customFormat="1" ht="19.5" x14ac:dyDescent="0.2">
      <c r="B605" s="33"/>
      <c r="D605" s="155" t="s">
        <v>318</v>
      </c>
      <c r="F605" s="156" t="s">
        <v>5040</v>
      </c>
      <c r="I605" s="153"/>
      <c r="L605" s="33"/>
      <c r="M605" s="154"/>
      <c r="T605" s="57"/>
      <c r="AT605" s="17" t="s">
        <v>318</v>
      </c>
      <c r="AU605" s="17" t="s">
        <v>88</v>
      </c>
    </row>
    <row r="606" spans="2:65" s="1" customFormat="1" ht="16.5" customHeight="1" x14ac:dyDescent="0.2">
      <c r="B606" s="137"/>
      <c r="C606" s="138" t="s">
        <v>2762</v>
      </c>
      <c r="D606" s="138" t="s">
        <v>311</v>
      </c>
      <c r="E606" s="139" t="s">
        <v>5041</v>
      </c>
      <c r="F606" s="140" t="s">
        <v>5042</v>
      </c>
      <c r="G606" s="141" t="s">
        <v>434</v>
      </c>
      <c r="H606" s="142">
        <v>20</v>
      </c>
      <c r="I606" s="143"/>
      <c r="J606" s="144">
        <f>ROUND(I606*H606,2)</f>
        <v>0</v>
      </c>
      <c r="K606" s="140" t="s">
        <v>4371</v>
      </c>
      <c r="L606" s="33"/>
      <c r="M606" s="145" t="s">
        <v>1</v>
      </c>
      <c r="N606" s="146" t="s">
        <v>46</v>
      </c>
      <c r="P606" s="147">
        <f>O606*H606</f>
        <v>0</v>
      </c>
      <c r="Q606" s="147">
        <v>0</v>
      </c>
      <c r="R606" s="147">
        <f>Q606*H606</f>
        <v>0</v>
      </c>
      <c r="S606" s="147">
        <v>0</v>
      </c>
      <c r="T606" s="148">
        <f>S606*H606</f>
        <v>0</v>
      </c>
      <c r="AR606" s="149" t="s">
        <v>346</v>
      </c>
      <c r="AT606" s="149" t="s">
        <v>311</v>
      </c>
      <c r="AU606" s="149" t="s">
        <v>88</v>
      </c>
      <c r="AY606" s="17" t="s">
        <v>309</v>
      </c>
      <c r="BE606" s="150">
        <f>IF(N606="základní",J606,0)</f>
        <v>0</v>
      </c>
      <c r="BF606" s="150">
        <f>IF(N606="snížená",J606,0)</f>
        <v>0</v>
      </c>
      <c r="BG606" s="150">
        <f>IF(N606="zákl. přenesená",J606,0)</f>
        <v>0</v>
      </c>
      <c r="BH606" s="150">
        <f>IF(N606="sníž. přenesená",J606,0)</f>
        <v>0</v>
      </c>
      <c r="BI606" s="150">
        <f>IF(N606="nulová",J606,0)</f>
        <v>0</v>
      </c>
      <c r="BJ606" s="17" t="s">
        <v>88</v>
      </c>
      <c r="BK606" s="150">
        <f>ROUND(I606*H606,2)</f>
        <v>0</v>
      </c>
      <c r="BL606" s="17" t="s">
        <v>346</v>
      </c>
      <c r="BM606" s="149" t="s">
        <v>3954</v>
      </c>
    </row>
    <row r="607" spans="2:65" s="1" customFormat="1" ht="19.5" x14ac:dyDescent="0.2">
      <c r="B607" s="33"/>
      <c r="D607" s="155" t="s">
        <v>318</v>
      </c>
      <c r="F607" s="156" t="s">
        <v>5043</v>
      </c>
      <c r="I607" s="153"/>
      <c r="L607" s="33"/>
      <c r="M607" s="154"/>
      <c r="T607" s="57"/>
      <c r="AT607" s="17" t="s">
        <v>318</v>
      </c>
      <c r="AU607" s="17" t="s">
        <v>88</v>
      </c>
    </row>
    <row r="608" spans="2:65" s="1" customFormat="1" ht="16.5" customHeight="1" x14ac:dyDescent="0.2">
      <c r="B608" s="137"/>
      <c r="C608" s="138" t="s">
        <v>2766</v>
      </c>
      <c r="D608" s="138" t="s">
        <v>311</v>
      </c>
      <c r="E608" s="139" t="s">
        <v>5044</v>
      </c>
      <c r="F608" s="140" t="s">
        <v>5045</v>
      </c>
      <c r="G608" s="141" t="s">
        <v>1331</v>
      </c>
      <c r="H608" s="142">
        <v>340.6</v>
      </c>
      <c r="I608" s="143"/>
      <c r="J608" s="144">
        <f>ROUND(I608*H608,2)</f>
        <v>0</v>
      </c>
      <c r="K608" s="140" t="s">
        <v>4371</v>
      </c>
      <c r="L608" s="33"/>
      <c r="M608" s="145" t="s">
        <v>1</v>
      </c>
      <c r="N608" s="146" t="s">
        <v>46</v>
      </c>
      <c r="P608" s="147">
        <f>O608*H608</f>
        <v>0</v>
      </c>
      <c r="Q608" s="147">
        <v>0</v>
      </c>
      <c r="R608" s="147">
        <f>Q608*H608</f>
        <v>0</v>
      </c>
      <c r="S608" s="147">
        <v>0</v>
      </c>
      <c r="T608" s="148">
        <f>S608*H608</f>
        <v>0</v>
      </c>
      <c r="AR608" s="149" t="s">
        <v>346</v>
      </c>
      <c r="AT608" s="149" t="s">
        <v>311</v>
      </c>
      <c r="AU608" s="149" t="s">
        <v>88</v>
      </c>
      <c r="AY608" s="17" t="s">
        <v>309</v>
      </c>
      <c r="BE608" s="150">
        <f>IF(N608="základní",J608,0)</f>
        <v>0</v>
      </c>
      <c r="BF608" s="150">
        <f>IF(N608="snížená",J608,0)</f>
        <v>0</v>
      </c>
      <c r="BG608" s="150">
        <f>IF(N608="zákl. přenesená",J608,0)</f>
        <v>0</v>
      </c>
      <c r="BH608" s="150">
        <f>IF(N608="sníž. přenesená",J608,0)</f>
        <v>0</v>
      </c>
      <c r="BI608" s="150">
        <f>IF(N608="nulová",J608,0)</f>
        <v>0</v>
      </c>
      <c r="BJ608" s="17" t="s">
        <v>88</v>
      </c>
      <c r="BK608" s="150">
        <f>ROUND(I608*H608,2)</f>
        <v>0</v>
      </c>
      <c r="BL608" s="17" t="s">
        <v>346</v>
      </c>
      <c r="BM608" s="149" t="s">
        <v>3962</v>
      </c>
    </row>
    <row r="609" spans="2:65" s="1" customFormat="1" ht="19.5" x14ac:dyDescent="0.2">
      <c r="B609" s="33"/>
      <c r="D609" s="155" t="s">
        <v>318</v>
      </c>
      <c r="F609" s="156" t="s">
        <v>5046</v>
      </c>
      <c r="I609" s="153"/>
      <c r="L609" s="33"/>
      <c r="M609" s="154"/>
      <c r="T609" s="57"/>
      <c r="AT609" s="17" t="s">
        <v>318</v>
      </c>
      <c r="AU609" s="17" t="s">
        <v>88</v>
      </c>
    </row>
    <row r="610" spans="2:65" s="1" customFormat="1" ht="16.5" customHeight="1" x14ac:dyDescent="0.2">
      <c r="B610" s="137"/>
      <c r="C610" s="138" t="s">
        <v>2770</v>
      </c>
      <c r="D610" s="138" t="s">
        <v>311</v>
      </c>
      <c r="E610" s="139" t="s">
        <v>5047</v>
      </c>
      <c r="F610" s="140" t="s">
        <v>5048</v>
      </c>
      <c r="G610" s="141" t="s">
        <v>1331</v>
      </c>
      <c r="H610" s="142">
        <v>340.6</v>
      </c>
      <c r="I610" s="143"/>
      <c r="J610" s="144">
        <f>ROUND(I610*H610,2)</f>
        <v>0</v>
      </c>
      <c r="K610" s="140" t="s">
        <v>4371</v>
      </c>
      <c r="L610" s="33"/>
      <c r="M610" s="145" t="s">
        <v>1</v>
      </c>
      <c r="N610" s="146" t="s">
        <v>46</v>
      </c>
      <c r="P610" s="147">
        <f>O610*H610</f>
        <v>0</v>
      </c>
      <c r="Q610" s="147">
        <v>0</v>
      </c>
      <c r="R610" s="147">
        <f>Q610*H610</f>
        <v>0</v>
      </c>
      <c r="S610" s="147">
        <v>0</v>
      </c>
      <c r="T610" s="148">
        <f>S610*H610</f>
        <v>0</v>
      </c>
      <c r="AR610" s="149" t="s">
        <v>346</v>
      </c>
      <c r="AT610" s="149" t="s">
        <v>311</v>
      </c>
      <c r="AU610" s="149" t="s">
        <v>88</v>
      </c>
      <c r="AY610" s="17" t="s">
        <v>309</v>
      </c>
      <c r="BE610" s="150">
        <f>IF(N610="základní",J610,0)</f>
        <v>0</v>
      </c>
      <c r="BF610" s="150">
        <f>IF(N610="snížená",J610,0)</f>
        <v>0</v>
      </c>
      <c r="BG610" s="150">
        <f>IF(N610="zákl. přenesená",J610,0)</f>
        <v>0</v>
      </c>
      <c r="BH610" s="150">
        <f>IF(N610="sníž. přenesená",J610,0)</f>
        <v>0</v>
      </c>
      <c r="BI610" s="150">
        <f>IF(N610="nulová",J610,0)</f>
        <v>0</v>
      </c>
      <c r="BJ610" s="17" t="s">
        <v>88</v>
      </c>
      <c r="BK610" s="150">
        <f>ROUND(I610*H610,2)</f>
        <v>0</v>
      </c>
      <c r="BL610" s="17" t="s">
        <v>346</v>
      </c>
      <c r="BM610" s="149" t="s">
        <v>3970</v>
      </c>
    </row>
    <row r="611" spans="2:65" s="1" customFormat="1" ht="16.5" customHeight="1" x14ac:dyDescent="0.2">
      <c r="B611" s="137"/>
      <c r="C611" s="138" t="s">
        <v>2774</v>
      </c>
      <c r="D611" s="138" t="s">
        <v>311</v>
      </c>
      <c r="E611" s="139" t="s">
        <v>5049</v>
      </c>
      <c r="F611" s="140" t="s">
        <v>5050</v>
      </c>
      <c r="G611" s="141" t="s">
        <v>391</v>
      </c>
      <c r="H611" s="142">
        <v>0.78300000000000003</v>
      </c>
      <c r="I611" s="143"/>
      <c r="J611" s="144">
        <f>ROUND(I611*H611,2)</f>
        <v>0</v>
      </c>
      <c r="K611" s="140" t="s">
        <v>4371</v>
      </c>
      <c r="L611" s="33"/>
      <c r="M611" s="145" t="s">
        <v>1</v>
      </c>
      <c r="N611" s="146" t="s">
        <v>46</v>
      </c>
      <c r="P611" s="147">
        <f>O611*H611</f>
        <v>0</v>
      </c>
      <c r="Q611" s="147">
        <v>0</v>
      </c>
      <c r="R611" s="147">
        <f>Q611*H611</f>
        <v>0</v>
      </c>
      <c r="S611" s="147">
        <v>0</v>
      </c>
      <c r="T611" s="148">
        <f>S611*H611</f>
        <v>0</v>
      </c>
      <c r="AR611" s="149" t="s">
        <v>346</v>
      </c>
      <c r="AT611" s="149" t="s">
        <v>311</v>
      </c>
      <c r="AU611" s="149" t="s">
        <v>88</v>
      </c>
      <c r="AY611" s="17" t="s">
        <v>309</v>
      </c>
      <c r="BE611" s="150">
        <f>IF(N611="základní",J611,0)</f>
        <v>0</v>
      </c>
      <c r="BF611" s="150">
        <f>IF(N611="snížená",J611,0)</f>
        <v>0</v>
      </c>
      <c r="BG611" s="150">
        <f>IF(N611="zákl. přenesená",J611,0)</f>
        <v>0</v>
      </c>
      <c r="BH611" s="150">
        <f>IF(N611="sníž. přenesená",J611,0)</f>
        <v>0</v>
      </c>
      <c r="BI611" s="150">
        <f>IF(N611="nulová",J611,0)</f>
        <v>0</v>
      </c>
      <c r="BJ611" s="17" t="s">
        <v>88</v>
      </c>
      <c r="BK611" s="150">
        <f>ROUND(I611*H611,2)</f>
        <v>0</v>
      </c>
      <c r="BL611" s="17" t="s">
        <v>346</v>
      </c>
      <c r="BM611" s="149" t="s">
        <v>3978</v>
      </c>
    </row>
    <row r="612" spans="2:65" s="1" customFormat="1" ht="19.5" x14ac:dyDescent="0.2">
      <c r="B612" s="33"/>
      <c r="D612" s="155" t="s">
        <v>318</v>
      </c>
      <c r="F612" s="156" t="s">
        <v>4490</v>
      </c>
      <c r="I612" s="153"/>
      <c r="L612" s="33"/>
      <c r="M612" s="154"/>
      <c r="T612" s="57"/>
      <c r="AT612" s="17" t="s">
        <v>318</v>
      </c>
      <c r="AU612" s="17" t="s">
        <v>88</v>
      </c>
    </row>
    <row r="613" spans="2:65" s="11" customFormat="1" ht="25.9" customHeight="1" x14ac:dyDescent="0.2">
      <c r="B613" s="125"/>
      <c r="D613" s="126" t="s">
        <v>80</v>
      </c>
      <c r="E613" s="127" t="s">
        <v>5051</v>
      </c>
      <c r="F613" s="127" t="s">
        <v>5052</v>
      </c>
      <c r="I613" s="128"/>
      <c r="J613" s="129">
        <f>BK613</f>
        <v>0</v>
      </c>
      <c r="L613" s="125"/>
      <c r="M613" s="130"/>
      <c r="P613" s="131">
        <f>P614</f>
        <v>0</v>
      </c>
      <c r="R613" s="131">
        <f>R614</f>
        <v>0</v>
      </c>
      <c r="T613" s="132">
        <f>T614</f>
        <v>0</v>
      </c>
      <c r="AR613" s="126" t="s">
        <v>88</v>
      </c>
      <c r="AT613" s="133" t="s">
        <v>80</v>
      </c>
      <c r="AU613" s="133" t="s">
        <v>81</v>
      </c>
      <c r="AY613" s="126" t="s">
        <v>309</v>
      </c>
      <c r="BK613" s="134">
        <f>BK614</f>
        <v>0</v>
      </c>
    </row>
    <row r="614" spans="2:65" s="1" customFormat="1" ht="16.5" customHeight="1" x14ac:dyDescent="0.2">
      <c r="B614" s="137"/>
      <c r="C614" s="138" t="s">
        <v>2790</v>
      </c>
      <c r="D614" s="138" t="s">
        <v>311</v>
      </c>
      <c r="E614" s="139" t="s">
        <v>5053</v>
      </c>
      <c r="F614" s="140" t="s">
        <v>5054</v>
      </c>
      <c r="G614" s="141" t="s">
        <v>512</v>
      </c>
      <c r="H614" s="142">
        <v>1</v>
      </c>
      <c r="I614" s="143"/>
      <c r="J614" s="144">
        <f>ROUND(I614*H614,2)</f>
        <v>0</v>
      </c>
      <c r="K614" s="140" t="s">
        <v>4418</v>
      </c>
      <c r="L614" s="33"/>
      <c r="M614" s="171" t="s">
        <v>1</v>
      </c>
      <c r="N614" s="172" t="s">
        <v>46</v>
      </c>
      <c r="O614" s="173"/>
      <c r="P614" s="174">
        <f>O614*H614</f>
        <v>0</v>
      </c>
      <c r="Q614" s="174">
        <v>0</v>
      </c>
      <c r="R614" s="174">
        <f>Q614*H614</f>
        <v>0</v>
      </c>
      <c r="S614" s="174">
        <v>0</v>
      </c>
      <c r="T614" s="175">
        <f>S614*H614</f>
        <v>0</v>
      </c>
      <c r="AR614" s="149" t="s">
        <v>120</v>
      </c>
      <c r="AT614" s="149" t="s">
        <v>311</v>
      </c>
      <c r="AU614" s="149" t="s">
        <v>88</v>
      </c>
      <c r="AY614" s="17" t="s">
        <v>309</v>
      </c>
      <c r="BE614" s="150">
        <f>IF(N614="základní",J614,0)</f>
        <v>0</v>
      </c>
      <c r="BF614" s="150">
        <f>IF(N614="snížená",J614,0)</f>
        <v>0</v>
      </c>
      <c r="BG614" s="150">
        <f>IF(N614="zákl. přenesená",J614,0)</f>
        <v>0</v>
      </c>
      <c r="BH614" s="150">
        <f>IF(N614="sníž. přenesená",J614,0)</f>
        <v>0</v>
      </c>
      <c r="BI614" s="150">
        <f>IF(N614="nulová",J614,0)</f>
        <v>0</v>
      </c>
      <c r="BJ614" s="17" t="s">
        <v>88</v>
      </c>
      <c r="BK614" s="150">
        <f>ROUND(I614*H614,2)</f>
        <v>0</v>
      </c>
      <c r="BL614" s="17" t="s">
        <v>120</v>
      </c>
      <c r="BM614" s="149" t="s">
        <v>3986</v>
      </c>
    </row>
    <row r="615" spans="2:65" s="1" customFormat="1" ht="6.95" customHeight="1" x14ac:dyDescent="0.2">
      <c r="B615" s="45"/>
      <c r="C615" s="46"/>
      <c r="D615" s="46"/>
      <c r="E615" s="46"/>
      <c r="F615" s="46"/>
      <c r="G615" s="46"/>
      <c r="H615" s="46"/>
      <c r="I615" s="46"/>
      <c r="J615" s="46"/>
      <c r="K615" s="46"/>
      <c r="L615" s="33"/>
    </row>
  </sheetData>
  <autoFilter ref="C143:K614" xr:uid="{00000000-0009-0000-0000-000005000000}"/>
  <mergeCells count="15">
    <mergeCell ref="E130:H130"/>
    <mergeCell ref="E134:H134"/>
    <mergeCell ref="E132:H132"/>
    <mergeCell ref="E136:H136"/>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2:BM684"/>
  <sheetViews>
    <sheetView showGridLines="0" workbookViewId="0"/>
  </sheetViews>
  <sheetFormatPr defaultRowHeight="11.2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233" t="s">
        <v>5</v>
      </c>
      <c r="M2" s="234"/>
      <c r="N2" s="234"/>
      <c r="O2" s="234"/>
      <c r="P2" s="234"/>
      <c r="Q2" s="234"/>
      <c r="R2" s="234"/>
      <c r="S2" s="234"/>
      <c r="T2" s="234"/>
      <c r="U2" s="234"/>
      <c r="V2" s="234"/>
      <c r="AT2" s="17" t="s">
        <v>121</v>
      </c>
    </row>
    <row r="3" spans="2:46" ht="6.95" customHeight="1" x14ac:dyDescent="0.2">
      <c r="B3" s="18"/>
      <c r="C3" s="19"/>
      <c r="D3" s="19"/>
      <c r="E3" s="19"/>
      <c r="F3" s="19"/>
      <c r="G3" s="19"/>
      <c r="H3" s="19"/>
      <c r="I3" s="19"/>
      <c r="J3" s="19"/>
      <c r="K3" s="19"/>
      <c r="L3" s="20"/>
      <c r="AT3" s="17" t="s">
        <v>90</v>
      </c>
    </row>
    <row r="4" spans="2:46" ht="24.95" customHeight="1" x14ac:dyDescent="0.2">
      <c r="B4" s="20"/>
      <c r="D4" s="21" t="s">
        <v>275</v>
      </c>
      <c r="L4" s="20"/>
      <c r="M4" s="94" t="s">
        <v>10</v>
      </c>
      <c r="AT4" s="17" t="s">
        <v>3</v>
      </c>
    </row>
    <row r="5" spans="2:46" ht="6.95" customHeight="1" x14ac:dyDescent="0.2">
      <c r="B5" s="20"/>
      <c r="L5" s="20"/>
    </row>
    <row r="6" spans="2:46" ht="12" customHeight="1" x14ac:dyDescent="0.2">
      <c r="B6" s="20"/>
      <c r="D6" s="27" t="s">
        <v>16</v>
      </c>
      <c r="L6" s="20"/>
    </row>
    <row r="7" spans="2:46" ht="16.5" customHeight="1" x14ac:dyDescent="0.2">
      <c r="B7" s="20"/>
      <c r="E7" s="254" t="str">
        <f>'Rekapitulace stavby'!K6</f>
        <v>OBLASTNÍ NEMOCNICE JIČÍN PAVILON PSYCHIATRIE</v>
      </c>
      <c r="F7" s="255"/>
      <c r="G7" s="255"/>
      <c r="H7" s="255"/>
      <c r="L7" s="20"/>
    </row>
    <row r="8" spans="2:46" ht="12.75" x14ac:dyDescent="0.2">
      <c r="B8" s="20"/>
      <c r="D8" s="27" t="s">
        <v>276</v>
      </c>
      <c r="L8" s="20"/>
    </row>
    <row r="9" spans="2:46" ht="16.5" customHeight="1" x14ac:dyDescent="0.2">
      <c r="B9" s="20"/>
      <c r="E9" s="254" t="s">
        <v>277</v>
      </c>
      <c r="F9" s="234"/>
      <c r="G9" s="234"/>
      <c r="H9" s="234"/>
      <c r="L9" s="20"/>
    </row>
    <row r="10" spans="2:46" ht="12" customHeight="1" x14ac:dyDescent="0.2">
      <c r="B10" s="20"/>
      <c r="D10" s="27" t="s">
        <v>278</v>
      </c>
      <c r="L10" s="20"/>
    </row>
    <row r="11" spans="2:46" s="1" customFormat="1" ht="16.5" customHeight="1" x14ac:dyDescent="0.2">
      <c r="B11" s="33"/>
      <c r="E11" s="238" t="s">
        <v>4347</v>
      </c>
      <c r="F11" s="253"/>
      <c r="G11" s="253"/>
      <c r="H11" s="253"/>
      <c r="L11" s="33"/>
    </row>
    <row r="12" spans="2:46" s="1" customFormat="1" ht="12" customHeight="1" x14ac:dyDescent="0.2">
      <c r="B12" s="33"/>
      <c r="D12" s="27" t="s">
        <v>5055</v>
      </c>
      <c r="L12" s="33"/>
    </row>
    <row r="13" spans="2:46" s="1" customFormat="1" ht="16.5" customHeight="1" x14ac:dyDescent="0.2">
      <c r="B13" s="33"/>
      <c r="E13" s="220" t="s">
        <v>5056</v>
      </c>
      <c r="F13" s="253"/>
      <c r="G13" s="253"/>
      <c r="H13" s="253"/>
      <c r="L13" s="33"/>
    </row>
    <row r="14" spans="2:46" s="1" customFormat="1" x14ac:dyDescent="0.2">
      <c r="B14" s="33"/>
      <c r="L14" s="33"/>
    </row>
    <row r="15" spans="2:46" s="1" customFormat="1" ht="12" customHeight="1" x14ac:dyDescent="0.2">
      <c r="B15" s="33"/>
      <c r="D15" s="27" t="s">
        <v>18</v>
      </c>
      <c r="F15" s="25" t="s">
        <v>1</v>
      </c>
      <c r="I15" s="27" t="s">
        <v>20</v>
      </c>
      <c r="J15" s="25" t="s">
        <v>1</v>
      </c>
      <c r="L15" s="33"/>
    </row>
    <row r="16" spans="2:46" s="1" customFormat="1" ht="12" customHeight="1" x14ac:dyDescent="0.2">
      <c r="B16" s="33"/>
      <c r="D16" s="27" t="s">
        <v>22</v>
      </c>
      <c r="F16" s="25" t="s">
        <v>23</v>
      </c>
      <c r="I16" s="27" t="s">
        <v>24</v>
      </c>
      <c r="J16" s="53">
        <f>'Rekapitulace stavby'!AN8</f>
        <v>45961</v>
      </c>
      <c r="L16" s="33"/>
    </row>
    <row r="17" spans="2:12" s="1" customFormat="1" ht="10.9" customHeight="1" x14ac:dyDescent="0.2">
      <c r="B17" s="33"/>
      <c r="L17" s="33"/>
    </row>
    <row r="18" spans="2:12" s="1" customFormat="1" ht="12" customHeight="1" x14ac:dyDescent="0.2">
      <c r="B18" s="33"/>
      <c r="D18" s="27" t="s">
        <v>29</v>
      </c>
      <c r="I18" s="27" t="s">
        <v>30</v>
      </c>
      <c r="J18" s="25" t="str">
        <f>IF('Rekapitulace stavby'!AN10="","",'Rekapitulace stavby'!AN10)</f>
        <v/>
      </c>
      <c r="L18" s="33"/>
    </row>
    <row r="19" spans="2:12" s="1" customFormat="1" ht="18" customHeight="1" x14ac:dyDescent="0.2">
      <c r="B19" s="33"/>
      <c r="E19" s="25" t="str">
        <f>IF('Rekapitulace stavby'!E11="","",'Rekapitulace stavby'!E11)</f>
        <v>KRÁLOVÉHRADECKÝ KRAJ</v>
      </c>
      <c r="I19" s="27" t="s">
        <v>32</v>
      </c>
      <c r="J19" s="25" t="str">
        <f>IF('Rekapitulace stavby'!AN11="","",'Rekapitulace stavby'!AN11)</f>
        <v/>
      </c>
      <c r="L19" s="33"/>
    </row>
    <row r="20" spans="2:12" s="1" customFormat="1" ht="6.95" customHeight="1" x14ac:dyDescent="0.2">
      <c r="B20" s="33"/>
      <c r="L20" s="33"/>
    </row>
    <row r="21" spans="2:12" s="1" customFormat="1" ht="12" customHeight="1" x14ac:dyDescent="0.2">
      <c r="B21" s="33"/>
      <c r="D21" s="27" t="s">
        <v>33</v>
      </c>
      <c r="I21" s="27" t="s">
        <v>30</v>
      </c>
      <c r="J21" s="28" t="str">
        <f>'Rekapitulace stavby'!AN13</f>
        <v>Vyplň údaj</v>
      </c>
      <c r="L21" s="33"/>
    </row>
    <row r="22" spans="2:12" s="1" customFormat="1" ht="18" customHeight="1" x14ac:dyDescent="0.2">
      <c r="B22" s="33"/>
      <c r="E22" s="256" t="str">
        <f>'Rekapitulace stavby'!E14</f>
        <v>Vyplň údaj</v>
      </c>
      <c r="F22" s="242"/>
      <c r="G22" s="242"/>
      <c r="H22" s="242"/>
      <c r="I22" s="27" t="s">
        <v>32</v>
      </c>
      <c r="J22" s="28" t="str">
        <f>'Rekapitulace stavby'!AN14</f>
        <v>Vyplň údaj</v>
      </c>
      <c r="L22" s="33"/>
    </row>
    <row r="23" spans="2:12" s="1" customFormat="1" ht="6.95" customHeight="1" x14ac:dyDescent="0.2">
      <c r="B23" s="33"/>
      <c r="L23" s="33"/>
    </row>
    <row r="24" spans="2:12" s="1" customFormat="1" ht="12" customHeight="1" x14ac:dyDescent="0.2">
      <c r="B24" s="33"/>
      <c r="D24" s="27" t="s">
        <v>35</v>
      </c>
      <c r="I24" s="27" t="s">
        <v>30</v>
      </c>
      <c r="J24" s="25" t="str">
        <f>IF('Rekapitulace stavby'!AN16="","",'Rekapitulace stavby'!AN16)</f>
        <v/>
      </c>
      <c r="L24" s="33"/>
    </row>
    <row r="25" spans="2:12" s="1" customFormat="1" ht="18" customHeight="1" x14ac:dyDescent="0.2">
      <c r="B25" s="33"/>
      <c r="E25" s="25" t="str">
        <f>IF('Rekapitulace stavby'!E17="","",'Rekapitulace stavby'!E17)</f>
        <v>KANIA a.s.</v>
      </c>
      <c r="I25" s="27" t="s">
        <v>32</v>
      </c>
      <c r="J25" s="25" t="str">
        <f>IF('Rekapitulace stavby'!AN17="","",'Rekapitulace stavby'!AN17)</f>
        <v/>
      </c>
      <c r="L25" s="33"/>
    </row>
    <row r="26" spans="2:12" s="1" customFormat="1" ht="6.95" customHeight="1" x14ac:dyDescent="0.2">
      <c r="B26" s="33"/>
      <c r="L26" s="33"/>
    </row>
    <row r="27" spans="2:12" s="1" customFormat="1" ht="12" customHeight="1" x14ac:dyDescent="0.2">
      <c r="B27" s="33"/>
      <c r="D27" s="27" t="s">
        <v>38</v>
      </c>
      <c r="I27" s="27" t="s">
        <v>30</v>
      </c>
      <c r="J27" s="25" t="str">
        <f>IF('Rekapitulace stavby'!AN19="","",'Rekapitulace stavby'!AN19)</f>
        <v/>
      </c>
      <c r="L27" s="33"/>
    </row>
    <row r="28" spans="2:12" s="1" customFormat="1" ht="18" customHeight="1" x14ac:dyDescent="0.2">
      <c r="B28" s="33"/>
      <c r="E28" s="25" t="str">
        <f>IF('Rekapitulace stavby'!E20="","",'Rekapitulace stavby'!E20)</f>
        <v xml:space="preserve"> </v>
      </c>
      <c r="I28" s="27" t="s">
        <v>32</v>
      </c>
      <c r="J28" s="25" t="str">
        <f>IF('Rekapitulace stavby'!AN20="","",'Rekapitulace stavby'!AN20)</f>
        <v/>
      </c>
      <c r="L28" s="33"/>
    </row>
    <row r="29" spans="2:12" s="1" customFormat="1" ht="6.95" customHeight="1" x14ac:dyDescent="0.2">
      <c r="B29" s="33"/>
      <c r="L29" s="33"/>
    </row>
    <row r="30" spans="2:12" s="1" customFormat="1" ht="12" customHeight="1" x14ac:dyDescent="0.2">
      <c r="B30" s="33"/>
      <c r="D30" s="27" t="s">
        <v>39</v>
      </c>
      <c r="L30" s="33"/>
    </row>
    <row r="31" spans="2:12" s="7" customFormat="1" ht="47.25" customHeight="1" x14ac:dyDescent="0.2">
      <c r="B31" s="95"/>
      <c r="E31" s="246" t="s">
        <v>5057</v>
      </c>
      <c r="F31" s="246"/>
      <c r="G31" s="246"/>
      <c r="H31" s="246"/>
      <c r="L31" s="95"/>
    </row>
    <row r="32" spans="2:12" s="1" customFormat="1" ht="6.95" customHeight="1" x14ac:dyDescent="0.2">
      <c r="B32" s="33"/>
      <c r="L32" s="33"/>
    </row>
    <row r="33" spans="2:12" s="1" customFormat="1" ht="6.95" customHeight="1" x14ac:dyDescent="0.2">
      <c r="B33" s="33"/>
      <c r="D33" s="54"/>
      <c r="E33" s="54"/>
      <c r="F33" s="54"/>
      <c r="G33" s="54"/>
      <c r="H33" s="54"/>
      <c r="I33" s="54"/>
      <c r="J33" s="54"/>
      <c r="K33" s="54"/>
      <c r="L33" s="33"/>
    </row>
    <row r="34" spans="2:12" s="1" customFormat="1" ht="25.35" customHeight="1" x14ac:dyDescent="0.2">
      <c r="B34" s="33"/>
      <c r="D34" s="96" t="s">
        <v>41</v>
      </c>
      <c r="J34" s="67">
        <f>ROUND(J136, 2)</f>
        <v>0</v>
      </c>
      <c r="L34" s="33"/>
    </row>
    <row r="35" spans="2:12" s="1" customFormat="1" ht="6.95" customHeight="1" x14ac:dyDescent="0.2">
      <c r="B35" s="33"/>
      <c r="D35" s="54"/>
      <c r="E35" s="54"/>
      <c r="F35" s="54"/>
      <c r="G35" s="54"/>
      <c r="H35" s="54"/>
      <c r="I35" s="54"/>
      <c r="J35" s="54"/>
      <c r="K35" s="54"/>
      <c r="L35" s="33"/>
    </row>
    <row r="36" spans="2:12" s="1" customFormat="1" ht="14.45" customHeight="1" x14ac:dyDescent="0.2">
      <c r="B36" s="33"/>
      <c r="F36" s="36" t="s">
        <v>43</v>
      </c>
      <c r="I36" s="36" t="s">
        <v>42</v>
      </c>
      <c r="J36" s="36" t="s">
        <v>44</v>
      </c>
      <c r="L36" s="33"/>
    </row>
    <row r="37" spans="2:12" s="1" customFormat="1" ht="14.45" customHeight="1" x14ac:dyDescent="0.2">
      <c r="B37" s="33"/>
      <c r="D37" s="56" t="s">
        <v>45</v>
      </c>
      <c r="E37" s="27" t="s">
        <v>46</v>
      </c>
      <c r="F37" s="87">
        <f>ROUND((SUM(BE136:BE683)),  2)</f>
        <v>0</v>
      </c>
      <c r="I37" s="97">
        <v>0.21</v>
      </c>
      <c r="J37" s="87">
        <f>ROUND(((SUM(BE136:BE683))*I37),  2)</f>
        <v>0</v>
      </c>
      <c r="L37" s="33"/>
    </row>
    <row r="38" spans="2:12" s="1" customFormat="1" ht="14.45" customHeight="1" x14ac:dyDescent="0.2">
      <c r="B38" s="33"/>
      <c r="E38" s="27" t="s">
        <v>47</v>
      </c>
      <c r="F38" s="87">
        <f>ROUND((SUM(BF136:BF683)),  2)</f>
        <v>0</v>
      </c>
      <c r="I38" s="97">
        <v>0.12</v>
      </c>
      <c r="J38" s="87">
        <f>ROUND(((SUM(BF136:BF683))*I38),  2)</f>
        <v>0</v>
      </c>
      <c r="L38" s="33"/>
    </row>
    <row r="39" spans="2:12" s="1" customFormat="1" ht="14.45" hidden="1" customHeight="1" x14ac:dyDescent="0.2">
      <c r="B39" s="33"/>
      <c r="E39" s="27" t="s">
        <v>48</v>
      </c>
      <c r="F39" s="87">
        <f>ROUND((SUM(BG136:BG683)),  2)</f>
        <v>0</v>
      </c>
      <c r="I39" s="97">
        <v>0.21</v>
      </c>
      <c r="J39" s="87">
        <f>0</f>
        <v>0</v>
      </c>
      <c r="L39" s="33"/>
    </row>
    <row r="40" spans="2:12" s="1" customFormat="1" ht="14.45" hidden="1" customHeight="1" x14ac:dyDescent="0.2">
      <c r="B40" s="33"/>
      <c r="E40" s="27" t="s">
        <v>49</v>
      </c>
      <c r="F40" s="87">
        <f>ROUND((SUM(BH136:BH683)),  2)</f>
        <v>0</v>
      </c>
      <c r="I40" s="97">
        <v>0.12</v>
      </c>
      <c r="J40" s="87">
        <f>0</f>
        <v>0</v>
      </c>
      <c r="L40" s="33"/>
    </row>
    <row r="41" spans="2:12" s="1" customFormat="1" ht="14.45" hidden="1" customHeight="1" x14ac:dyDescent="0.2">
      <c r="B41" s="33"/>
      <c r="E41" s="27" t="s">
        <v>50</v>
      </c>
      <c r="F41" s="87">
        <f>ROUND((SUM(BI136:BI683)),  2)</f>
        <v>0</v>
      </c>
      <c r="I41" s="97">
        <v>0</v>
      </c>
      <c r="J41" s="87">
        <f>0</f>
        <v>0</v>
      </c>
      <c r="L41" s="33"/>
    </row>
    <row r="42" spans="2:12" s="1" customFormat="1" ht="6.95" customHeight="1" x14ac:dyDescent="0.2">
      <c r="B42" s="33"/>
      <c r="L42" s="33"/>
    </row>
    <row r="43" spans="2:12" s="1" customFormat="1" ht="25.35" customHeight="1" x14ac:dyDescent="0.2">
      <c r="B43" s="33"/>
      <c r="C43" s="98"/>
      <c r="D43" s="99" t="s">
        <v>51</v>
      </c>
      <c r="E43" s="58"/>
      <c r="F43" s="58"/>
      <c r="G43" s="100" t="s">
        <v>52</v>
      </c>
      <c r="H43" s="101" t="s">
        <v>53</v>
      </c>
      <c r="I43" s="58"/>
      <c r="J43" s="102">
        <f>SUM(J34:J41)</f>
        <v>0</v>
      </c>
      <c r="K43" s="103"/>
      <c r="L43" s="33"/>
    </row>
    <row r="44" spans="2:12" s="1" customFormat="1" ht="14.45" customHeight="1" x14ac:dyDescent="0.2">
      <c r="B44" s="33"/>
      <c r="L44" s="33"/>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33"/>
      <c r="D50" s="42" t="s">
        <v>54</v>
      </c>
      <c r="E50" s="43"/>
      <c r="F50" s="43"/>
      <c r="G50" s="42" t="s">
        <v>55</v>
      </c>
      <c r="H50" s="43"/>
      <c r="I50" s="43"/>
      <c r="J50" s="43"/>
      <c r="K50" s="43"/>
      <c r="L50" s="33"/>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2.75" x14ac:dyDescent="0.2">
      <c r="B61" s="33"/>
      <c r="D61" s="44" t="s">
        <v>56</v>
      </c>
      <c r="E61" s="35"/>
      <c r="F61" s="104" t="s">
        <v>57</v>
      </c>
      <c r="G61" s="44" t="s">
        <v>56</v>
      </c>
      <c r="H61" s="35"/>
      <c r="I61" s="35"/>
      <c r="J61" s="105" t="s">
        <v>57</v>
      </c>
      <c r="K61" s="35"/>
      <c r="L61" s="33"/>
    </row>
    <row r="62" spans="2:12" x14ac:dyDescent="0.2">
      <c r="B62" s="20"/>
      <c r="L62" s="20"/>
    </row>
    <row r="63" spans="2:12" x14ac:dyDescent="0.2">
      <c r="B63" s="20"/>
      <c r="L63" s="20"/>
    </row>
    <row r="64" spans="2:12" x14ac:dyDescent="0.2">
      <c r="B64" s="20"/>
      <c r="L64" s="20"/>
    </row>
    <row r="65" spans="2:12" s="1" customFormat="1" ht="12.75" x14ac:dyDescent="0.2">
      <c r="B65" s="33"/>
      <c r="D65" s="42" t="s">
        <v>58</v>
      </c>
      <c r="E65" s="43"/>
      <c r="F65" s="43"/>
      <c r="G65" s="42" t="s">
        <v>59</v>
      </c>
      <c r="H65" s="43"/>
      <c r="I65" s="43"/>
      <c r="J65" s="43"/>
      <c r="K65" s="43"/>
      <c r="L65" s="33"/>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2.75" x14ac:dyDescent="0.2">
      <c r="B76" s="33"/>
      <c r="D76" s="44" t="s">
        <v>56</v>
      </c>
      <c r="E76" s="35"/>
      <c r="F76" s="104" t="s">
        <v>57</v>
      </c>
      <c r="G76" s="44" t="s">
        <v>56</v>
      </c>
      <c r="H76" s="35"/>
      <c r="I76" s="35"/>
      <c r="J76" s="105" t="s">
        <v>57</v>
      </c>
      <c r="K76" s="35"/>
      <c r="L76" s="33"/>
    </row>
    <row r="77" spans="2:12" s="1" customFormat="1" ht="14.45" customHeight="1" x14ac:dyDescent="0.2">
      <c r="B77" s="45"/>
      <c r="C77" s="46"/>
      <c r="D77" s="46"/>
      <c r="E77" s="46"/>
      <c r="F77" s="46"/>
      <c r="G77" s="46"/>
      <c r="H77" s="46"/>
      <c r="I77" s="46"/>
      <c r="J77" s="46"/>
      <c r="K77" s="46"/>
      <c r="L77" s="33"/>
    </row>
    <row r="81" spans="2:12" s="1" customFormat="1" ht="6.95" customHeight="1" x14ac:dyDescent="0.2">
      <c r="B81" s="47"/>
      <c r="C81" s="48"/>
      <c r="D81" s="48"/>
      <c r="E81" s="48"/>
      <c r="F81" s="48"/>
      <c r="G81" s="48"/>
      <c r="H81" s="48"/>
      <c r="I81" s="48"/>
      <c r="J81" s="48"/>
      <c r="K81" s="48"/>
      <c r="L81" s="33"/>
    </row>
    <row r="82" spans="2:12" s="1" customFormat="1" ht="24.95" customHeight="1" x14ac:dyDescent="0.2">
      <c r="B82" s="33"/>
      <c r="C82" s="21" t="s">
        <v>280</v>
      </c>
      <c r="L82" s="33"/>
    </row>
    <row r="83" spans="2:12" s="1" customFormat="1" ht="6.95" customHeight="1" x14ac:dyDescent="0.2">
      <c r="B83" s="33"/>
      <c r="L83" s="33"/>
    </row>
    <row r="84" spans="2:12" s="1" customFormat="1" ht="12" customHeight="1" x14ac:dyDescent="0.2">
      <c r="B84" s="33"/>
      <c r="C84" s="27" t="s">
        <v>16</v>
      </c>
      <c r="L84" s="33"/>
    </row>
    <row r="85" spans="2:12" s="1" customFormat="1" ht="16.5" customHeight="1" x14ac:dyDescent="0.2">
      <c r="B85" s="33"/>
      <c r="E85" s="254" t="str">
        <f>E7</f>
        <v>OBLASTNÍ NEMOCNICE JIČÍN PAVILON PSYCHIATRIE</v>
      </c>
      <c r="F85" s="255"/>
      <c r="G85" s="255"/>
      <c r="H85" s="255"/>
      <c r="L85" s="33"/>
    </row>
    <row r="86" spans="2:12" ht="12" customHeight="1" x14ac:dyDescent="0.2">
      <c r="B86" s="20"/>
      <c r="C86" s="27" t="s">
        <v>276</v>
      </c>
      <c r="L86" s="20"/>
    </row>
    <row r="87" spans="2:12" ht="16.5" customHeight="1" x14ac:dyDescent="0.2">
      <c r="B87" s="20"/>
      <c r="E87" s="254" t="s">
        <v>277</v>
      </c>
      <c r="F87" s="234"/>
      <c r="G87" s="234"/>
      <c r="H87" s="234"/>
      <c r="L87" s="20"/>
    </row>
    <row r="88" spans="2:12" ht="12" customHeight="1" x14ac:dyDescent="0.2">
      <c r="B88" s="20"/>
      <c r="C88" s="27" t="s">
        <v>278</v>
      </c>
      <c r="L88" s="20"/>
    </row>
    <row r="89" spans="2:12" s="1" customFormat="1" ht="16.5" customHeight="1" x14ac:dyDescent="0.2">
      <c r="B89" s="33"/>
      <c r="E89" s="238" t="s">
        <v>4347</v>
      </c>
      <c r="F89" s="253"/>
      <c r="G89" s="253"/>
      <c r="H89" s="253"/>
      <c r="L89" s="33"/>
    </row>
    <row r="90" spans="2:12" s="1" customFormat="1" ht="12" customHeight="1" x14ac:dyDescent="0.2">
      <c r="B90" s="33"/>
      <c r="C90" s="27" t="s">
        <v>5055</v>
      </c>
      <c r="L90" s="33"/>
    </row>
    <row r="91" spans="2:12" s="1" customFormat="1" ht="16.5" customHeight="1" x14ac:dyDescent="0.2">
      <c r="B91" s="33"/>
      <c r="E91" s="220" t="str">
        <f>E13</f>
        <v>D.1.4.2.1 - Vzduchotechnika</v>
      </c>
      <c r="F91" s="253"/>
      <c r="G91" s="253"/>
      <c r="H91" s="253"/>
      <c r="L91" s="33"/>
    </row>
    <row r="92" spans="2:12" s="1" customFormat="1" ht="6.95" customHeight="1" x14ac:dyDescent="0.2">
      <c r="B92" s="33"/>
      <c r="L92" s="33"/>
    </row>
    <row r="93" spans="2:12" s="1" customFormat="1" ht="12" customHeight="1" x14ac:dyDescent="0.2">
      <c r="B93" s="33"/>
      <c r="C93" s="27" t="s">
        <v>22</v>
      </c>
      <c r="F93" s="25" t="str">
        <f>F16</f>
        <v xml:space="preserve"> </v>
      </c>
      <c r="I93" s="27" t="s">
        <v>24</v>
      </c>
      <c r="J93" s="53">
        <f>IF(J16="","",J16)</f>
        <v>45961</v>
      </c>
      <c r="L93" s="33"/>
    </row>
    <row r="94" spans="2:12" s="1" customFormat="1" ht="6.95" customHeight="1" x14ac:dyDescent="0.2">
      <c r="B94" s="33"/>
      <c r="L94" s="33"/>
    </row>
    <row r="95" spans="2:12" s="1" customFormat="1" ht="15.2" customHeight="1" x14ac:dyDescent="0.2">
      <c r="B95" s="33"/>
      <c r="C95" s="27" t="s">
        <v>29</v>
      </c>
      <c r="F95" s="25" t="str">
        <f>E19</f>
        <v>KRÁLOVÉHRADECKÝ KRAJ</v>
      </c>
      <c r="I95" s="27" t="s">
        <v>35</v>
      </c>
      <c r="J95" s="31" t="str">
        <f>E25</f>
        <v>KANIA a.s.</v>
      </c>
      <c r="L95" s="33"/>
    </row>
    <row r="96" spans="2:12" s="1" customFormat="1" ht="15.2" customHeight="1" x14ac:dyDescent="0.2">
      <c r="B96" s="33"/>
      <c r="C96" s="27" t="s">
        <v>33</v>
      </c>
      <c r="F96" s="25" t="str">
        <f>IF(E22="","",E22)</f>
        <v>Vyplň údaj</v>
      </c>
      <c r="I96" s="27" t="s">
        <v>38</v>
      </c>
      <c r="J96" s="31" t="str">
        <f>E28</f>
        <v xml:space="preserve"> </v>
      </c>
      <c r="L96" s="33"/>
    </row>
    <row r="97" spans="2:47" s="1" customFormat="1" ht="10.35" customHeight="1" x14ac:dyDescent="0.2">
      <c r="B97" s="33"/>
      <c r="L97" s="33"/>
    </row>
    <row r="98" spans="2:47" s="1" customFormat="1" ht="29.25" customHeight="1" x14ac:dyDescent="0.2">
      <c r="B98" s="33"/>
      <c r="C98" s="106" t="s">
        <v>281</v>
      </c>
      <c r="D98" s="98"/>
      <c r="E98" s="98"/>
      <c r="F98" s="98"/>
      <c r="G98" s="98"/>
      <c r="H98" s="98"/>
      <c r="I98" s="98"/>
      <c r="J98" s="107" t="s">
        <v>282</v>
      </c>
      <c r="K98" s="98"/>
      <c r="L98" s="33"/>
    </row>
    <row r="99" spans="2:47" s="1" customFormat="1" ht="10.35" customHeight="1" x14ac:dyDescent="0.2">
      <c r="B99" s="33"/>
      <c r="L99" s="33"/>
    </row>
    <row r="100" spans="2:47" s="1" customFormat="1" ht="22.9" customHeight="1" x14ac:dyDescent="0.2">
      <c r="B100" s="33"/>
      <c r="C100" s="108" t="s">
        <v>283</v>
      </c>
      <c r="J100" s="67">
        <f>J136</f>
        <v>0</v>
      </c>
      <c r="L100" s="33"/>
      <c r="AU100" s="17" t="s">
        <v>284</v>
      </c>
    </row>
    <row r="101" spans="2:47" s="8" customFormat="1" ht="24.95" customHeight="1" x14ac:dyDescent="0.2">
      <c r="B101" s="109"/>
      <c r="D101" s="110" t="s">
        <v>5058</v>
      </c>
      <c r="E101" s="111"/>
      <c r="F101" s="111"/>
      <c r="G101" s="111"/>
      <c r="H101" s="111"/>
      <c r="I101" s="111"/>
      <c r="J101" s="112">
        <f>J137</f>
        <v>0</v>
      </c>
      <c r="L101" s="109"/>
    </row>
    <row r="102" spans="2:47" s="8" customFormat="1" ht="24.95" customHeight="1" x14ac:dyDescent="0.2">
      <c r="B102" s="109"/>
      <c r="D102" s="110" t="s">
        <v>5059</v>
      </c>
      <c r="E102" s="111"/>
      <c r="F102" s="111"/>
      <c r="G102" s="111"/>
      <c r="H102" s="111"/>
      <c r="I102" s="111"/>
      <c r="J102" s="112">
        <f>J164</f>
        <v>0</v>
      </c>
      <c r="L102" s="109"/>
    </row>
    <row r="103" spans="2:47" s="8" customFormat="1" ht="24.95" customHeight="1" x14ac:dyDescent="0.2">
      <c r="B103" s="109"/>
      <c r="D103" s="110" t="s">
        <v>5060</v>
      </c>
      <c r="E103" s="111"/>
      <c r="F103" s="111"/>
      <c r="G103" s="111"/>
      <c r="H103" s="111"/>
      <c r="I103" s="111"/>
      <c r="J103" s="112">
        <f>J199</f>
        <v>0</v>
      </c>
      <c r="L103" s="109"/>
    </row>
    <row r="104" spans="2:47" s="8" customFormat="1" ht="24.95" customHeight="1" x14ac:dyDescent="0.2">
      <c r="B104" s="109"/>
      <c r="D104" s="110" t="s">
        <v>5061</v>
      </c>
      <c r="E104" s="111"/>
      <c r="F104" s="111"/>
      <c r="G104" s="111"/>
      <c r="H104" s="111"/>
      <c r="I104" s="111"/>
      <c r="J104" s="112">
        <f>J246</f>
        <v>0</v>
      </c>
      <c r="L104" s="109"/>
    </row>
    <row r="105" spans="2:47" s="8" customFormat="1" ht="24.95" customHeight="1" x14ac:dyDescent="0.2">
      <c r="B105" s="109"/>
      <c r="D105" s="110" t="s">
        <v>5062</v>
      </c>
      <c r="E105" s="111"/>
      <c r="F105" s="111"/>
      <c r="G105" s="111"/>
      <c r="H105" s="111"/>
      <c r="I105" s="111"/>
      <c r="J105" s="112">
        <f>J294</f>
        <v>0</v>
      </c>
      <c r="L105" s="109"/>
    </row>
    <row r="106" spans="2:47" s="8" customFormat="1" ht="24.95" customHeight="1" x14ac:dyDescent="0.2">
      <c r="B106" s="109"/>
      <c r="D106" s="110" t="s">
        <v>5063</v>
      </c>
      <c r="E106" s="111"/>
      <c r="F106" s="111"/>
      <c r="G106" s="111"/>
      <c r="H106" s="111"/>
      <c r="I106" s="111"/>
      <c r="J106" s="112">
        <f>J378</f>
        <v>0</v>
      </c>
      <c r="L106" s="109"/>
    </row>
    <row r="107" spans="2:47" s="8" customFormat="1" ht="24.95" customHeight="1" x14ac:dyDescent="0.2">
      <c r="B107" s="109"/>
      <c r="D107" s="110" t="s">
        <v>5064</v>
      </c>
      <c r="E107" s="111"/>
      <c r="F107" s="111"/>
      <c r="G107" s="111"/>
      <c r="H107" s="111"/>
      <c r="I107" s="111"/>
      <c r="J107" s="112">
        <f>J417</f>
        <v>0</v>
      </c>
      <c r="L107" s="109"/>
    </row>
    <row r="108" spans="2:47" s="8" customFormat="1" ht="24.95" customHeight="1" x14ac:dyDescent="0.2">
      <c r="B108" s="109"/>
      <c r="D108" s="110" t="s">
        <v>5065</v>
      </c>
      <c r="E108" s="111"/>
      <c r="F108" s="111"/>
      <c r="G108" s="111"/>
      <c r="H108" s="111"/>
      <c r="I108" s="111"/>
      <c r="J108" s="112">
        <f>J544</f>
        <v>0</v>
      </c>
      <c r="L108" s="109"/>
    </row>
    <row r="109" spans="2:47" s="8" customFormat="1" ht="24.95" customHeight="1" x14ac:dyDescent="0.2">
      <c r="B109" s="109"/>
      <c r="D109" s="110" t="s">
        <v>5066</v>
      </c>
      <c r="E109" s="111"/>
      <c r="F109" s="111"/>
      <c r="G109" s="111"/>
      <c r="H109" s="111"/>
      <c r="I109" s="111"/>
      <c r="J109" s="112">
        <f>J577</f>
        <v>0</v>
      </c>
      <c r="L109" s="109"/>
    </row>
    <row r="110" spans="2:47" s="8" customFormat="1" ht="24.95" customHeight="1" x14ac:dyDescent="0.2">
      <c r="B110" s="109"/>
      <c r="D110" s="110" t="s">
        <v>5067</v>
      </c>
      <c r="E110" s="111"/>
      <c r="F110" s="111"/>
      <c r="G110" s="111"/>
      <c r="H110" s="111"/>
      <c r="I110" s="111"/>
      <c r="J110" s="112">
        <f>J594</f>
        <v>0</v>
      </c>
      <c r="L110" s="109"/>
    </row>
    <row r="111" spans="2:47" s="8" customFormat="1" ht="24.95" customHeight="1" x14ac:dyDescent="0.2">
      <c r="B111" s="109"/>
      <c r="D111" s="110" t="s">
        <v>5068</v>
      </c>
      <c r="E111" s="111"/>
      <c r="F111" s="111"/>
      <c r="G111" s="111"/>
      <c r="H111" s="111"/>
      <c r="I111" s="111"/>
      <c r="J111" s="112">
        <f>J673</f>
        <v>0</v>
      </c>
      <c r="L111" s="109"/>
    </row>
    <row r="112" spans="2:47" s="8" customFormat="1" ht="24.95" customHeight="1" x14ac:dyDescent="0.2">
      <c r="B112" s="109"/>
      <c r="D112" s="110" t="s">
        <v>4368</v>
      </c>
      <c r="E112" s="111"/>
      <c r="F112" s="111"/>
      <c r="G112" s="111"/>
      <c r="H112" s="111"/>
      <c r="I112" s="111"/>
      <c r="J112" s="112">
        <f>J678</f>
        <v>0</v>
      </c>
      <c r="L112" s="109"/>
    </row>
    <row r="113" spans="2:12" s="1" customFormat="1" ht="21.75" customHeight="1" x14ac:dyDescent="0.2">
      <c r="B113" s="33"/>
      <c r="L113" s="33"/>
    </row>
    <row r="114" spans="2:12" s="1" customFormat="1" ht="6.95" customHeight="1" x14ac:dyDescent="0.2">
      <c r="B114" s="45"/>
      <c r="C114" s="46"/>
      <c r="D114" s="46"/>
      <c r="E114" s="46"/>
      <c r="F114" s="46"/>
      <c r="G114" s="46"/>
      <c r="H114" s="46"/>
      <c r="I114" s="46"/>
      <c r="J114" s="46"/>
      <c r="K114" s="46"/>
      <c r="L114" s="33"/>
    </row>
    <row r="118" spans="2:12" s="1" customFormat="1" ht="6.95" customHeight="1" x14ac:dyDescent="0.2">
      <c r="B118" s="47"/>
      <c r="C118" s="48"/>
      <c r="D118" s="48"/>
      <c r="E118" s="48"/>
      <c r="F118" s="48"/>
      <c r="G118" s="48"/>
      <c r="H118" s="48"/>
      <c r="I118" s="48"/>
      <c r="J118" s="48"/>
      <c r="K118" s="48"/>
      <c r="L118" s="33"/>
    </row>
    <row r="119" spans="2:12" s="1" customFormat="1" ht="24.95" customHeight="1" x14ac:dyDescent="0.2">
      <c r="B119" s="33"/>
      <c r="C119" s="21" t="s">
        <v>294</v>
      </c>
      <c r="L119" s="33"/>
    </row>
    <row r="120" spans="2:12" s="1" customFormat="1" ht="6.95" customHeight="1" x14ac:dyDescent="0.2">
      <c r="B120" s="33"/>
      <c r="L120" s="33"/>
    </row>
    <row r="121" spans="2:12" s="1" customFormat="1" ht="12" customHeight="1" x14ac:dyDescent="0.2">
      <c r="B121" s="33"/>
      <c r="C121" s="27" t="s">
        <v>16</v>
      </c>
      <c r="L121" s="33"/>
    </row>
    <row r="122" spans="2:12" s="1" customFormat="1" ht="16.5" customHeight="1" x14ac:dyDescent="0.2">
      <c r="B122" s="33"/>
      <c r="E122" s="254" t="str">
        <f>E7</f>
        <v>OBLASTNÍ NEMOCNICE JIČÍN PAVILON PSYCHIATRIE</v>
      </c>
      <c r="F122" s="255"/>
      <c r="G122" s="255"/>
      <c r="H122" s="255"/>
      <c r="L122" s="33"/>
    </row>
    <row r="123" spans="2:12" ht="12" customHeight="1" x14ac:dyDescent="0.2">
      <c r="B123" s="20"/>
      <c r="C123" s="27" t="s">
        <v>276</v>
      </c>
      <c r="L123" s="20"/>
    </row>
    <row r="124" spans="2:12" ht="16.5" customHeight="1" x14ac:dyDescent="0.2">
      <c r="B124" s="20"/>
      <c r="E124" s="254" t="s">
        <v>277</v>
      </c>
      <c r="F124" s="234"/>
      <c r="G124" s="234"/>
      <c r="H124" s="234"/>
      <c r="L124" s="20"/>
    </row>
    <row r="125" spans="2:12" ht="12" customHeight="1" x14ac:dyDescent="0.2">
      <c r="B125" s="20"/>
      <c r="C125" s="27" t="s">
        <v>278</v>
      </c>
      <c r="L125" s="20"/>
    </row>
    <row r="126" spans="2:12" s="1" customFormat="1" ht="16.5" customHeight="1" x14ac:dyDescent="0.2">
      <c r="B126" s="33"/>
      <c r="E126" s="238" t="s">
        <v>4347</v>
      </c>
      <c r="F126" s="253"/>
      <c r="G126" s="253"/>
      <c r="H126" s="253"/>
      <c r="L126" s="33"/>
    </row>
    <row r="127" spans="2:12" s="1" customFormat="1" ht="12" customHeight="1" x14ac:dyDescent="0.2">
      <c r="B127" s="33"/>
      <c r="C127" s="27" t="s">
        <v>5055</v>
      </c>
      <c r="L127" s="33"/>
    </row>
    <row r="128" spans="2:12" s="1" customFormat="1" ht="16.5" customHeight="1" x14ac:dyDescent="0.2">
      <c r="B128" s="33"/>
      <c r="E128" s="220" t="str">
        <f>E13</f>
        <v>D.1.4.2.1 - Vzduchotechnika</v>
      </c>
      <c r="F128" s="253"/>
      <c r="G128" s="253"/>
      <c r="H128" s="253"/>
      <c r="L128" s="33"/>
    </row>
    <row r="129" spans="2:65" s="1" customFormat="1" ht="6.95" customHeight="1" x14ac:dyDescent="0.2">
      <c r="B129" s="33"/>
      <c r="L129" s="33"/>
    </row>
    <row r="130" spans="2:65" s="1" customFormat="1" ht="12" customHeight="1" x14ac:dyDescent="0.2">
      <c r="B130" s="33"/>
      <c r="C130" s="27" t="s">
        <v>22</v>
      </c>
      <c r="F130" s="25" t="str">
        <f>F16</f>
        <v xml:space="preserve"> </v>
      </c>
      <c r="I130" s="27" t="s">
        <v>24</v>
      </c>
      <c r="J130" s="53">
        <f>IF(J16="","",J16)</f>
        <v>45961</v>
      </c>
      <c r="L130" s="33"/>
    </row>
    <row r="131" spans="2:65" s="1" customFormat="1" ht="6.95" customHeight="1" x14ac:dyDescent="0.2">
      <c r="B131" s="33"/>
      <c r="L131" s="33"/>
    </row>
    <row r="132" spans="2:65" s="1" customFormat="1" ht="15.2" customHeight="1" x14ac:dyDescent="0.2">
      <c r="B132" s="33"/>
      <c r="C132" s="27" t="s">
        <v>29</v>
      </c>
      <c r="F132" s="25" t="str">
        <f>E19</f>
        <v>KRÁLOVÉHRADECKÝ KRAJ</v>
      </c>
      <c r="I132" s="27" t="s">
        <v>35</v>
      </c>
      <c r="J132" s="31" t="str">
        <f>E25</f>
        <v>KANIA a.s.</v>
      </c>
      <c r="L132" s="33"/>
    </row>
    <row r="133" spans="2:65" s="1" customFormat="1" ht="15.2" customHeight="1" x14ac:dyDescent="0.2">
      <c r="B133" s="33"/>
      <c r="C133" s="27" t="s">
        <v>33</v>
      </c>
      <c r="F133" s="25" t="str">
        <f>IF(E22="","",E22)</f>
        <v>Vyplň údaj</v>
      </c>
      <c r="I133" s="27" t="s">
        <v>38</v>
      </c>
      <c r="J133" s="31" t="str">
        <f>E28</f>
        <v xml:space="preserve"> </v>
      </c>
      <c r="L133" s="33"/>
    </row>
    <row r="134" spans="2:65" s="1" customFormat="1" ht="10.35" customHeight="1" x14ac:dyDescent="0.2">
      <c r="B134" s="33"/>
      <c r="L134" s="33"/>
    </row>
    <row r="135" spans="2:65" s="10" customFormat="1" ht="29.25" customHeight="1" x14ac:dyDescent="0.2">
      <c r="B135" s="117"/>
      <c r="C135" s="118" t="s">
        <v>295</v>
      </c>
      <c r="D135" s="119" t="s">
        <v>66</v>
      </c>
      <c r="E135" s="119" t="s">
        <v>62</v>
      </c>
      <c r="F135" s="119" t="s">
        <v>63</v>
      </c>
      <c r="G135" s="119" t="s">
        <v>296</v>
      </c>
      <c r="H135" s="119" t="s">
        <v>297</v>
      </c>
      <c r="I135" s="119" t="s">
        <v>298</v>
      </c>
      <c r="J135" s="119" t="s">
        <v>282</v>
      </c>
      <c r="K135" s="120" t="s">
        <v>299</v>
      </c>
      <c r="L135" s="117"/>
      <c r="M135" s="60" t="s">
        <v>1</v>
      </c>
      <c r="N135" s="61" t="s">
        <v>45</v>
      </c>
      <c r="O135" s="61" t="s">
        <v>300</v>
      </c>
      <c r="P135" s="61" t="s">
        <v>301</v>
      </c>
      <c r="Q135" s="61" t="s">
        <v>302</v>
      </c>
      <c r="R135" s="61" t="s">
        <v>303</v>
      </c>
      <c r="S135" s="61" t="s">
        <v>304</v>
      </c>
      <c r="T135" s="62" t="s">
        <v>305</v>
      </c>
    </row>
    <row r="136" spans="2:65" s="1" customFormat="1" ht="22.9" customHeight="1" x14ac:dyDescent="0.25">
      <c r="B136" s="33"/>
      <c r="C136" s="65" t="s">
        <v>306</v>
      </c>
      <c r="J136" s="121">
        <f>BK136</f>
        <v>0</v>
      </c>
      <c r="L136" s="33"/>
      <c r="M136" s="63"/>
      <c r="N136" s="54"/>
      <c r="O136" s="54"/>
      <c r="P136" s="122">
        <f>P137+P164+P199+P246+P294+P378+P417+P544+P577+P594+P673+P678</f>
        <v>0</v>
      </c>
      <c r="Q136" s="54"/>
      <c r="R136" s="122">
        <f>R137+R164+R199+R246+R294+R378+R417+R544+R577+R594+R673+R678</f>
        <v>0</v>
      </c>
      <c r="S136" s="54"/>
      <c r="T136" s="123">
        <f>T137+T164+T199+T246+T294+T378+T417+T544+T577+T594+T673+T678</f>
        <v>0</v>
      </c>
      <c r="AT136" s="17" t="s">
        <v>80</v>
      </c>
      <c r="AU136" s="17" t="s">
        <v>284</v>
      </c>
      <c r="BK136" s="124">
        <f>BK137+BK164+BK199+BK246+BK294+BK378+BK417+BK544+BK577+BK594+BK673+BK678</f>
        <v>0</v>
      </c>
    </row>
    <row r="137" spans="2:65" s="11" customFormat="1" ht="25.9" customHeight="1" x14ac:dyDescent="0.2">
      <c r="B137" s="125"/>
      <c r="D137" s="126" t="s">
        <v>80</v>
      </c>
      <c r="E137" s="127" t="s">
        <v>5069</v>
      </c>
      <c r="F137" s="127" t="s">
        <v>5070</v>
      </c>
      <c r="I137" s="128"/>
      <c r="J137" s="129">
        <f>BK137</f>
        <v>0</v>
      </c>
      <c r="L137" s="125"/>
      <c r="M137" s="130"/>
      <c r="P137" s="131">
        <f>SUM(P138:P163)</f>
        <v>0</v>
      </c>
      <c r="R137" s="131">
        <f>SUM(R138:R163)</f>
        <v>0</v>
      </c>
      <c r="T137" s="132">
        <f>SUM(T138:T163)</f>
        <v>0</v>
      </c>
      <c r="AR137" s="126" t="s">
        <v>88</v>
      </c>
      <c r="AT137" s="133" t="s">
        <v>80</v>
      </c>
      <c r="AU137" s="133" t="s">
        <v>81</v>
      </c>
      <c r="AY137" s="126" t="s">
        <v>309</v>
      </c>
      <c r="BK137" s="134">
        <f>SUM(BK138:BK163)</f>
        <v>0</v>
      </c>
    </row>
    <row r="138" spans="2:65" s="1" customFormat="1" ht="21.75" customHeight="1" x14ac:dyDescent="0.2">
      <c r="B138" s="137"/>
      <c r="C138" s="138" t="s">
        <v>88</v>
      </c>
      <c r="D138" s="138" t="s">
        <v>311</v>
      </c>
      <c r="E138" s="139" t="s">
        <v>5071</v>
      </c>
      <c r="F138" s="140" t="s">
        <v>5072</v>
      </c>
      <c r="G138" s="141" t="s">
        <v>2702</v>
      </c>
      <c r="H138" s="142">
        <v>1</v>
      </c>
      <c r="I138" s="143"/>
      <c r="J138" s="144">
        <f>ROUND(I138*H138,2)</f>
        <v>0</v>
      </c>
      <c r="K138" s="140" t="s">
        <v>366</v>
      </c>
      <c r="L138" s="33"/>
      <c r="M138" s="145" t="s">
        <v>1</v>
      </c>
      <c r="N138" s="146" t="s">
        <v>46</v>
      </c>
      <c r="P138" s="147">
        <f>O138*H138</f>
        <v>0</v>
      </c>
      <c r="Q138" s="147">
        <v>0</v>
      </c>
      <c r="R138" s="147">
        <f>Q138*H138</f>
        <v>0</v>
      </c>
      <c r="S138" s="147">
        <v>0</v>
      </c>
      <c r="T138" s="148">
        <f>S138*H138</f>
        <v>0</v>
      </c>
      <c r="AR138" s="149" t="s">
        <v>120</v>
      </c>
      <c r="AT138" s="149" t="s">
        <v>311</v>
      </c>
      <c r="AU138" s="149" t="s">
        <v>88</v>
      </c>
      <c r="AY138" s="17" t="s">
        <v>309</v>
      </c>
      <c r="BE138" s="150">
        <f>IF(N138="základní",J138,0)</f>
        <v>0</v>
      </c>
      <c r="BF138" s="150">
        <f>IF(N138="snížená",J138,0)</f>
        <v>0</v>
      </c>
      <c r="BG138" s="150">
        <f>IF(N138="zákl. přenesená",J138,0)</f>
        <v>0</v>
      </c>
      <c r="BH138" s="150">
        <f>IF(N138="sníž. přenesená",J138,0)</f>
        <v>0</v>
      </c>
      <c r="BI138" s="150">
        <f>IF(N138="nulová",J138,0)</f>
        <v>0</v>
      </c>
      <c r="BJ138" s="17" t="s">
        <v>88</v>
      </c>
      <c r="BK138" s="150">
        <f>ROUND(I138*H138,2)</f>
        <v>0</v>
      </c>
      <c r="BL138" s="17" t="s">
        <v>120</v>
      </c>
      <c r="BM138" s="149" t="s">
        <v>90</v>
      </c>
    </row>
    <row r="139" spans="2:65" s="1" customFormat="1" ht="48.75" x14ac:dyDescent="0.2">
      <c r="B139" s="33"/>
      <c r="D139" s="155" t="s">
        <v>318</v>
      </c>
      <c r="F139" s="156" t="s">
        <v>5073</v>
      </c>
      <c r="I139" s="153"/>
      <c r="L139" s="33"/>
      <c r="M139" s="154"/>
      <c r="T139" s="57"/>
      <c r="AT139" s="17" t="s">
        <v>318</v>
      </c>
      <c r="AU139" s="17" t="s">
        <v>88</v>
      </c>
    </row>
    <row r="140" spans="2:65" s="1" customFormat="1" ht="16.5" customHeight="1" x14ac:dyDescent="0.2">
      <c r="B140" s="137"/>
      <c r="C140" s="138" t="s">
        <v>90</v>
      </c>
      <c r="D140" s="138" t="s">
        <v>311</v>
      </c>
      <c r="E140" s="139" t="s">
        <v>5074</v>
      </c>
      <c r="F140" s="140" t="s">
        <v>5075</v>
      </c>
      <c r="G140" s="141" t="s">
        <v>2702</v>
      </c>
      <c r="H140" s="142">
        <v>4</v>
      </c>
      <c r="I140" s="143"/>
      <c r="J140" s="144">
        <f>ROUND(I140*H140,2)</f>
        <v>0</v>
      </c>
      <c r="K140" s="140" t="s">
        <v>366</v>
      </c>
      <c r="L140" s="33"/>
      <c r="M140" s="145" t="s">
        <v>1</v>
      </c>
      <c r="N140" s="146" t="s">
        <v>46</v>
      </c>
      <c r="P140" s="147">
        <f>O140*H140</f>
        <v>0</v>
      </c>
      <c r="Q140" s="147">
        <v>0</v>
      </c>
      <c r="R140" s="147">
        <f>Q140*H140</f>
        <v>0</v>
      </c>
      <c r="S140" s="147">
        <v>0</v>
      </c>
      <c r="T140" s="148">
        <f>S140*H140</f>
        <v>0</v>
      </c>
      <c r="AR140" s="149" t="s">
        <v>120</v>
      </c>
      <c r="AT140" s="149" t="s">
        <v>311</v>
      </c>
      <c r="AU140" s="149" t="s">
        <v>88</v>
      </c>
      <c r="AY140" s="17" t="s">
        <v>309</v>
      </c>
      <c r="BE140" s="150">
        <f>IF(N140="základní",J140,0)</f>
        <v>0</v>
      </c>
      <c r="BF140" s="150">
        <f>IF(N140="snížená",J140,0)</f>
        <v>0</v>
      </c>
      <c r="BG140" s="150">
        <f>IF(N140="zákl. přenesená",J140,0)</f>
        <v>0</v>
      </c>
      <c r="BH140" s="150">
        <f>IF(N140="sníž. přenesená",J140,0)</f>
        <v>0</v>
      </c>
      <c r="BI140" s="150">
        <f>IF(N140="nulová",J140,0)</f>
        <v>0</v>
      </c>
      <c r="BJ140" s="17" t="s">
        <v>88</v>
      </c>
      <c r="BK140" s="150">
        <f>ROUND(I140*H140,2)</f>
        <v>0</v>
      </c>
      <c r="BL140" s="17" t="s">
        <v>120</v>
      </c>
      <c r="BM140" s="149" t="s">
        <v>120</v>
      </c>
    </row>
    <row r="141" spans="2:65" s="1" customFormat="1" ht="19.5" x14ac:dyDescent="0.2">
      <c r="B141" s="33"/>
      <c r="D141" s="155" t="s">
        <v>318</v>
      </c>
      <c r="F141" s="156" t="s">
        <v>5076</v>
      </c>
      <c r="I141" s="153"/>
      <c r="L141" s="33"/>
      <c r="M141" s="154"/>
      <c r="T141" s="57"/>
      <c r="AT141" s="17" t="s">
        <v>318</v>
      </c>
      <c r="AU141" s="17" t="s">
        <v>88</v>
      </c>
    </row>
    <row r="142" spans="2:65" s="1" customFormat="1" ht="16.5" customHeight="1" x14ac:dyDescent="0.2">
      <c r="B142" s="137"/>
      <c r="C142" s="138" t="s">
        <v>101</v>
      </c>
      <c r="D142" s="138" t="s">
        <v>311</v>
      </c>
      <c r="E142" s="139" t="s">
        <v>5077</v>
      </c>
      <c r="F142" s="140" t="s">
        <v>5078</v>
      </c>
      <c r="G142" s="141" t="s">
        <v>2702</v>
      </c>
      <c r="H142" s="142">
        <v>10</v>
      </c>
      <c r="I142" s="143"/>
      <c r="J142" s="144">
        <f>ROUND(I142*H142,2)</f>
        <v>0</v>
      </c>
      <c r="K142" s="140" t="s">
        <v>366</v>
      </c>
      <c r="L142" s="33"/>
      <c r="M142" s="145" t="s">
        <v>1</v>
      </c>
      <c r="N142" s="146" t="s">
        <v>46</v>
      </c>
      <c r="P142" s="147">
        <f>O142*H142</f>
        <v>0</v>
      </c>
      <c r="Q142" s="147">
        <v>0</v>
      </c>
      <c r="R142" s="147">
        <f>Q142*H142</f>
        <v>0</v>
      </c>
      <c r="S142" s="147">
        <v>0</v>
      </c>
      <c r="T142" s="148">
        <f>S142*H142</f>
        <v>0</v>
      </c>
      <c r="AR142" s="149" t="s">
        <v>120</v>
      </c>
      <c r="AT142" s="149" t="s">
        <v>311</v>
      </c>
      <c r="AU142" s="149" t="s">
        <v>88</v>
      </c>
      <c r="AY142" s="17" t="s">
        <v>309</v>
      </c>
      <c r="BE142" s="150">
        <f>IF(N142="základní",J142,0)</f>
        <v>0</v>
      </c>
      <c r="BF142" s="150">
        <f>IF(N142="snížená",J142,0)</f>
        <v>0</v>
      </c>
      <c r="BG142" s="150">
        <f>IF(N142="zákl. přenesená",J142,0)</f>
        <v>0</v>
      </c>
      <c r="BH142" s="150">
        <f>IF(N142="sníž. přenesená",J142,0)</f>
        <v>0</v>
      </c>
      <c r="BI142" s="150">
        <f>IF(N142="nulová",J142,0)</f>
        <v>0</v>
      </c>
      <c r="BJ142" s="17" t="s">
        <v>88</v>
      </c>
      <c r="BK142" s="150">
        <f>ROUND(I142*H142,2)</f>
        <v>0</v>
      </c>
      <c r="BL142" s="17" t="s">
        <v>120</v>
      </c>
      <c r="BM142" s="149" t="s">
        <v>325</v>
      </c>
    </row>
    <row r="143" spans="2:65" s="1" customFormat="1" ht="16.5" customHeight="1" x14ac:dyDescent="0.2">
      <c r="B143" s="137"/>
      <c r="C143" s="138" t="s">
        <v>120</v>
      </c>
      <c r="D143" s="138" t="s">
        <v>311</v>
      </c>
      <c r="E143" s="139" t="s">
        <v>5079</v>
      </c>
      <c r="F143" s="140" t="s">
        <v>5080</v>
      </c>
      <c r="G143" s="141" t="s">
        <v>2702</v>
      </c>
      <c r="H143" s="142">
        <v>4</v>
      </c>
      <c r="I143" s="143"/>
      <c r="J143" s="144">
        <f>ROUND(I143*H143,2)</f>
        <v>0</v>
      </c>
      <c r="K143" s="140" t="s">
        <v>366</v>
      </c>
      <c r="L143" s="33"/>
      <c r="M143" s="145" t="s">
        <v>1</v>
      </c>
      <c r="N143" s="146" t="s">
        <v>46</v>
      </c>
      <c r="P143" s="147">
        <f>O143*H143</f>
        <v>0</v>
      </c>
      <c r="Q143" s="147">
        <v>0</v>
      </c>
      <c r="R143" s="147">
        <f>Q143*H143</f>
        <v>0</v>
      </c>
      <c r="S143" s="147">
        <v>0</v>
      </c>
      <c r="T143" s="148">
        <f>S143*H143</f>
        <v>0</v>
      </c>
      <c r="AR143" s="149" t="s">
        <v>120</v>
      </c>
      <c r="AT143" s="149" t="s">
        <v>311</v>
      </c>
      <c r="AU143" s="149" t="s">
        <v>88</v>
      </c>
      <c r="AY143" s="17" t="s">
        <v>309</v>
      </c>
      <c r="BE143" s="150">
        <f>IF(N143="základní",J143,0)</f>
        <v>0</v>
      </c>
      <c r="BF143" s="150">
        <f>IF(N143="snížená",J143,0)</f>
        <v>0</v>
      </c>
      <c r="BG143" s="150">
        <f>IF(N143="zákl. přenesená",J143,0)</f>
        <v>0</v>
      </c>
      <c r="BH143" s="150">
        <f>IF(N143="sníž. přenesená",J143,0)</f>
        <v>0</v>
      </c>
      <c r="BI143" s="150">
        <f>IF(N143="nulová",J143,0)</f>
        <v>0</v>
      </c>
      <c r="BJ143" s="17" t="s">
        <v>88</v>
      </c>
      <c r="BK143" s="150">
        <f>ROUND(I143*H143,2)</f>
        <v>0</v>
      </c>
      <c r="BL143" s="17" t="s">
        <v>120</v>
      </c>
      <c r="BM143" s="149" t="s">
        <v>329</v>
      </c>
    </row>
    <row r="144" spans="2:65" s="1" customFormat="1" ht="29.25" x14ac:dyDescent="0.2">
      <c r="B144" s="33"/>
      <c r="D144" s="155" t="s">
        <v>318</v>
      </c>
      <c r="F144" s="156" t="s">
        <v>5081</v>
      </c>
      <c r="I144" s="153"/>
      <c r="L144" s="33"/>
      <c r="M144" s="154"/>
      <c r="T144" s="57"/>
      <c r="AT144" s="17" t="s">
        <v>318</v>
      </c>
      <c r="AU144" s="17" t="s">
        <v>88</v>
      </c>
    </row>
    <row r="145" spans="2:65" s="1" customFormat="1" ht="24.2" customHeight="1" x14ac:dyDescent="0.2">
      <c r="B145" s="137"/>
      <c r="C145" s="138" t="s">
        <v>331</v>
      </c>
      <c r="D145" s="138" t="s">
        <v>311</v>
      </c>
      <c r="E145" s="139" t="s">
        <v>5082</v>
      </c>
      <c r="F145" s="140" t="s">
        <v>5083</v>
      </c>
      <c r="G145" s="141" t="s">
        <v>2702</v>
      </c>
      <c r="H145" s="142">
        <v>6</v>
      </c>
      <c r="I145" s="143"/>
      <c r="J145" s="144">
        <f>ROUND(I145*H145,2)</f>
        <v>0</v>
      </c>
      <c r="K145" s="140" t="s">
        <v>366</v>
      </c>
      <c r="L145" s="33"/>
      <c r="M145" s="145" t="s">
        <v>1</v>
      </c>
      <c r="N145" s="146" t="s">
        <v>46</v>
      </c>
      <c r="P145" s="147">
        <f>O145*H145</f>
        <v>0</v>
      </c>
      <c r="Q145" s="147">
        <v>0</v>
      </c>
      <c r="R145" s="147">
        <f>Q145*H145</f>
        <v>0</v>
      </c>
      <c r="S145" s="147">
        <v>0</v>
      </c>
      <c r="T145" s="148">
        <f>S145*H145</f>
        <v>0</v>
      </c>
      <c r="AR145" s="149" t="s">
        <v>120</v>
      </c>
      <c r="AT145" s="149" t="s">
        <v>311</v>
      </c>
      <c r="AU145" s="149" t="s">
        <v>88</v>
      </c>
      <c r="AY145" s="17" t="s">
        <v>309</v>
      </c>
      <c r="BE145" s="150">
        <f>IF(N145="základní",J145,0)</f>
        <v>0</v>
      </c>
      <c r="BF145" s="150">
        <f>IF(N145="snížená",J145,0)</f>
        <v>0</v>
      </c>
      <c r="BG145" s="150">
        <f>IF(N145="zákl. přenesená",J145,0)</f>
        <v>0</v>
      </c>
      <c r="BH145" s="150">
        <f>IF(N145="sníž. přenesená",J145,0)</f>
        <v>0</v>
      </c>
      <c r="BI145" s="150">
        <f>IF(N145="nulová",J145,0)</f>
        <v>0</v>
      </c>
      <c r="BJ145" s="17" t="s">
        <v>88</v>
      </c>
      <c r="BK145" s="150">
        <f>ROUND(I145*H145,2)</f>
        <v>0</v>
      </c>
      <c r="BL145" s="17" t="s">
        <v>120</v>
      </c>
      <c r="BM145" s="149" t="s">
        <v>334</v>
      </c>
    </row>
    <row r="146" spans="2:65" s="1" customFormat="1" ht="16.5" customHeight="1" x14ac:dyDescent="0.2">
      <c r="B146" s="137"/>
      <c r="C146" s="138" t="s">
        <v>325</v>
      </c>
      <c r="D146" s="138" t="s">
        <v>311</v>
      </c>
      <c r="E146" s="139" t="s">
        <v>5084</v>
      </c>
      <c r="F146" s="140" t="s">
        <v>5085</v>
      </c>
      <c r="G146" s="141" t="s">
        <v>2702</v>
      </c>
      <c r="H146" s="142">
        <v>1</v>
      </c>
      <c r="I146" s="143"/>
      <c r="J146" s="144">
        <f>ROUND(I146*H146,2)</f>
        <v>0</v>
      </c>
      <c r="K146" s="140" t="s">
        <v>366</v>
      </c>
      <c r="L146" s="33"/>
      <c r="M146" s="145" t="s">
        <v>1</v>
      </c>
      <c r="N146" s="146" t="s">
        <v>46</v>
      </c>
      <c r="P146" s="147">
        <f>O146*H146</f>
        <v>0</v>
      </c>
      <c r="Q146" s="147">
        <v>0</v>
      </c>
      <c r="R146" s="147">
        <f>Q146*H146</f>
        <v>0</v>
      </c>
      <c r="S146" s="147">
        <v>0</v>
      </c>
      <c r="T146" s="148">
        <f>S146*H146</f>
        <v>0</v>
      </c>
      <c r="AR146" s="149" t="s">
        <v>120</v>
      </c>
      <c r="AT146" s="149" t="s">
        <v>311</v>
      </c>
      <c r="AU146" s="149" t="s">
        <v>88</v>
      </c>
      <c r="AY146" s="17" t="s">
        <v>309</v>
      </c>
      <c r="BE146" s="150">
        <f>IF(N146="základní",J146,0)</f>
        <v>0</v>
      </c>
      <c r="BF146" s="150">
        <f>IF(N146="snížená",J146,0)</f>
        <v>0</v>
      </c>
      <c r="BG146" s="150">
        <f>IF(N146="zákl. přenesená",J146,0)</f>
        <v>0</v>
      </c>
      <c r="BH146" s="150">
        <f>IF(N146="sníž. přenesená",J146,0)</f>
        <v>0</v>
      </c>
      <c r="BI146" s="150">
        <f>IF(N146="nulová",J146,0)</f>
        <v>0</v>
      </c>
      <c r="BJ146" s="17" t="s">
        <v>88</v>
      </c>
      <c r="BK146" s="150">
        <f>ROUND(I146*H146,2)</f>
        <v>0</v>
      </c>
      <c r="BL146" s="17" t="s">
        <v>120</v>
      </c>
      <c r="BM146" s="149" t="s">
        <v>8</v>
      </c>
    </row>
    <row r="147" spans="2:65" s="1" customFormat="1" ht="16.5" customHeight="1" x14ac:dyDescent="0.2">
      <c r="B147" s="137"/>
      <c r="C147" s="138" t="s">
        <v>339</v>
      </c>
      <c r="D147" s="138" t="s">
        <v>311</v>
      </c>
      <c r="E147" s="139" t="s">
        <v>5086</v>
      </c>
      <c r="F147" s="140" t="s">
        <v>5087</v>
      </c>
      <c r="G147" s="141" t="s">
        <v>2702</v>
      </c>
      <c r="H147" s="142">
        <v>1</v>
      </c>
      <c r="I147" s="143"/>
      <c r="J147" s="144">
        <f>ROUND(I147*H147,2)</f>
        <v>0</v>
      </c>
      <c r="K147" s="140" t="s">
        <v>366</v>
      </c>
      <c r="L147" s="33"/>
      <c r="M147" s="145" t="s">
        <v>1</v>
      </c>
      <c r="N147" s="146" t="s">
        <v>46</v>
      </c>
      <c r="P147" s="147">
        <f>O147*H147</f>
        <v>0</v>
      </c>
      <c r="Q147" s="147">
        <v>0</v>
      </c>
      <c r="R147" s="147">
        <f>Q147*H147</f>
        <v>0</v>
      </c>
      <c r="S147" s="147">
        <v>0</v>
      </c>
      <c r="T147" s="148">
        <f>S147*H147</f>
        <v>0</v>
      </c>
      <c r="AR147" s="149" t="s">
        <v>120</v>
      </c>
      <c r="AT147" s="149" t="s">
        <v>311</v>
      </c>
      <c r="AU147" s="149" t="s">
        <v>88</v>
      </c>
      <c r="AY147" s="17" t="s">
        <v>309</v>
      </c>
      <c r="BE147" s="150">
        <f>IF(N147="základní",J147,0)</f>
        <v>0</v>
      </c>
      <c r="BF147" s="150">
        <f>IF(N147="snížená",J147,0)</f>
        <v>0</v>
      </c>
      <c r="BG147" s="150">
        <f>IF(N147="zákl. přenesená",J147,0)</f>
        <v>0</v>
      </c>
      <c r="BH147" s="150">
        <f>IF(N147="sníž. přenesená",J147,0)</f>
        <v>0</v>
      </c>
      <c r="BI147" s="150">
        <f>IF(N147="nulová",J147,0)</f>
        <v>0</v>
      </c>
      <c r="BJ147" s="17" t="s">
        <v>88</v>
      </c>
      <c r="BK147" s="150">
        <f>ROUND(I147*H147,2)</f>
        <v>0</v>
      </c>
      <c r="BL147" s="17" t="s">
        <v>120</v>
      </c>
      <c r="BM147" s="149" t="s">
        <v>342</v>
      </c>
    </row>
    <row r="148" spans="2:65" s="1" customFormat="1" ht="29.25" x14ac:dyDescent="0.2">
      <c r="B148" s="33"/>
      <c r="D148" s="155" t="s">
        <v>318</v>
      </c>
      <c r="F148" s="156" t="s">
        <v>5088</v>
      </c>
      <c r="I148" s="153"/>
      <c r="L148" s="33"/>
      <c r="M148" s="154"/>
      <c r="T148" s="57"/>
      <c r="AT148" s="17" t="s">
        <v>318</v>
      </c>
      <c r="AU148" s="17" t="s">
        <v>88</v>
      </c>
    </row>
    <row r="149" spans="2:65" s="1" customFormat="1" ht="16.5" customHeight="1" x14ac:dyDescent="0.2">
      <c r="B149" s="137"/>
      <c r="C149" s="138" t="s">
        <v>329</v>
      </c>
      <c r="D149" s="138" t="s">
        <v>311</v>
      </c>
      <c r="E149" s="139" t="s">
        <v>5089</v>
      </c>
      <c r="F149" s="140" t="s">
        <v>5090</v>
      </c>
      <c r="G149" s="141" t="s">
        <v>2702</v>
      </c>
      <c r="H149" s="142">
        <v>1</v>
      </c>
      <c r="I149" s="143"/>
      <c r="J149" s="144">
        <f>ROUND(I149*H149,2)</f>
        <v>0</v>
      </c>
      <c r="K149" s="140" t="s">
        <v>366</v>
      </c>
      <c r="L149" s="33"/>
      <c r="M149" s="145" t="s">
        <v>1</v>
      </c>
      <c r="N149" s="146" t="s">
        <v>46</v>
      </c>
      <c r="P149" s="147">
        <f>O149*H149</f>
        <v>0</v>
      </c>
      <c r="Q149" s="147">
        <v>0</v>
      </c>
      <c r="R149" s="147">
        <f>Q149*H149</f>
        <v>0</v>
      </c>
      <c r="S149" s="147">
        <v>0</v>
      </c>
      <c r="T149" s="148">
        <f>S149*H149</f>
        <v>0</v>
      </c>
      <c r="AR149" s="149" t="s">
        <v>120</v>
      </c>
      <c r="AT149" s="149" t="s">
        <v>311</v>
      </c>
      <c r="AU149" s="149" t="s">
        <v>88</v>
      </c>
      <c r="AY149" s="17" t="s">
        <v>309</v>
      </c>
      <c r="BE149" s="150">
        <f>IF(N149="základní",J149,0)</f>
        <v>0</v>
      </c>
      <c r="BF149" s="150">
        <f>IF(N149="snížená",J149,0)</f>
        <v>0</v>
      </c>
      <c r="BG149" s="150">
        <f>IF(N149="zákl. přenesená",J149,0)</f>
        <v>0</v>
      </c>
      <c r="BH149" s="150">
        <f>IF(N149="sníž. přenesená",J149,0)</f>
        <v>0</v>
      </c>
      <c r="BI149" s="150">
        <f>IF(N149="nulová",J149,0)</f>
        <v>0</v>
      </c>
      <c r="BJ149" s="17" t="s">
        <v>88</v>
      </c>
      <c r="BK149" s="150">
        <f>ROUND(I149*H149,2)</f>
        <v>0</v>
      </c>
      <c r="BL149" s="17" t="s">
        <v>120</v>
      </c>
      <c r="BM149" s="149" t="s">
        <v>346</v>
      </c>
    </row>
    <row r="150" spans="2:65" s="1" customFormat="1" ht="29.25" x14ac:dyDescent="0.2">
      <c r="B150" s="33"/>
      <c r="D150" s="155" t="s">
        <v>318</v>
      </c>
      <c r="F150" s="156" t="s">
        <v>5091</v>
      </c>
      <c r="I150" s="153"/>
      <c r="L150" s="33"/>
      <c r="M150" s="154"/>
      <c r="T150" s="57"/>
      <c r="AT150" s="17" t="s">
        <v>318</v>
      </c>
      <c r="AU150" s="17" t="s">
        <v>88</v>
      </c>
    </row>
    <row r="151" spans="2:65" s="1" customFormat="1" ht="16.5" customHeight="1" x14ac:dyDescent="0.2">
      <c r="B151" s="137"/>
      <c r="C151" s="138" t="s">
        <v>348</v>
      </c>
      <c r="D151" s="138" t="s">
        <v>311</v>
      </c>
      <c r="E151" s="139" t="s">
        <v>5092</v>
      </c>
      <c r="F151" s="140" t="s">
        <v>5093</v>
      </c>
      <c r="G151" s="141" t="s">
        <v>2702</v>
      </c>
      <c r="H151" s="142">
        <v>1</v>
      </c>
      <c r="I151" s="143"/>
      <c r="J151" s="144">
        <f>ROUND(I151*H151,2)</f>
        <v>0</v>
      </c>
      <c r="K151" s="140" t="s">
        <v>366</v>
      </c>
      <c r="L151" s="33"/>
      <c r="M151" s="145" t="s">
        <v>1</v>
      </c>
      <c r="N151" s="146" t="s">
        <v>46</v>
      </c>
      <c r="P151" s="147">
        <f>O151*H151</f>
        <v>0</v>
      </c>
      <c r="Q151" s="147">
        <v>0</v>
      </c>
      <c r="R151" s="147">
        <f>Q151*H151</f>
        <v>0</v>
      </c>
      <c r="S151" s="147">
        <v>0</v>
      </c>
      <c r="T151" s="148">
        <f>S151*H151</f>
        <v>0</v>
      </c>
      <c r="AR151" s="149" t="s">
        <v>120</v>
      </c>
      <c r="AT151" s="149" t="s">
        <v>311</v>
      </c>
      <c r="AU151" s="149" t="s">
        <v>88</v>
      </c>
      <c r="AY151" s="17" t="s">
        <v>309</v>
      </c>
      <c r="BE151" s="150">
        <f>IF(N151="základní",J151,0)</f>
        <v>0</v>
      </c>
      <c r="BF151" s="150">
        <f>IF(N151="snížená",J151,0)</f>
        <v>0</v>
      </c>
      <c r="BG151" s="150">
        <f>IF(N151="zákl. přenesená",J151,0)</f>
        <v>0</v>
      </c>
      <c r="BH151" s="150">
        <f>IF(N151="sníž. přenesená",J151,0)</f>
        <v>0</v>
      </c>
      <c r="BI151" s="150">
        <f>IF(N151="nulová",J151,0)</f>
        <v>0</v>
      </c>
      <c r="BJ151" s="17" t="s">
        <v>88</v>
      </c>
      <c r="BK151" s="150">
        <f>ROUND(I151*H151,2)</f>
        <v>0</v>
      </c>
      <c r="BL151" s="17" t="s">
        <v>120</v>
      </c>
      <c r="BM151" s="149" t="s">
        <v>351</v>
      </c>
    </row>
    <row r="152" spans="2:65" s="1" customFormat="1" ht="39" x14ac:dyDescent="0.2">
      <c r="B152" s="33"/>
      <c r="D152" s="155" t="s">
        <v>318</v>
      </c>
      <c r="F152" s="156" t="s">
        <v>5094</v>
      </c>
      <c r="I152" s="153"/>
      <c r="L152" s="33"/>
      <c r="M152" s="154"/>
      <c r="T152" s="57"/>
      <c r="AT152" s="17" t="s">
        <v>318</v>
      </c>
      <c r="AU152" s="17" t="s">
        <v>88</v>
      </c>
    </row>
    <row r="153" spans="2:65" s="1" customFormat="1" ht="16.5" customHeight="1" x14ac:dyDescent="0.2">
      <c r="B153" s="137"/>
      <c r="C153" s="138" t="s">
        <v>334</v>
      </c>
      <c r="D153" s="138" t="s">
        <v>311</v>
      </c>
      <c r="E153" s="139" t="s">
        <v>5095</v>
      </c>
      <c r="F153" s="140" t="s">
        <v>5096</v>
      </c>
      <c r="G153" s="141" t="s">
        <v>2702</v>
      </c>
      <c r="H153" s="142">
        <v>1</v>
      </c>
      <c r="I153" s="143"/>
      <c r="J153" s="144">
        <f>ROUND(I153*H153,2)</f>
        <v>0</v>
      </c>
      <c r="K153" s="140" t="s">
        <v>366</v>
      </c>
      <c r="L153" s="33"/>
      <c r="M153" s="145" t="s">
        <v>1</v>
      </c>
      <c r="N153" s="146" t="s">
        <v>46</v>
      </c>
      <c r="P153" s="147">
        <f>O153*H153</f>
        <v>0</v>
      </c>
      <c r="Q153" s="147">
        <v>0</v>
      </c>
      <c r="R153" s="147">
        <f>Q153*H153</f>
        <v>0</v>
      </c>
      <c r="S153" s="147">
        <v>0</v>
      </c>
      <c r="T153" s="148">
        <f>S153*H153</f>
        <v>0</v>
      </c>
      <c r="AR153" s="149" t="s">
        <v>120</v>
      </c>
      <c r="AT153" s="149" t="s">
        <v>311</v>
      </c>
      <c r="AU153" s="149" t="s">
        <v>88</v>
      </c>
      <c r="AY153" s="17" t="s">
        <v>309</v>
      </c>
      <c r="BE153" s="150">
        <f>IF(N153="základní",J153,0)</f>
        <v>0</v>
      </c>
      <c r="BF153" s="150">
        <f>IF(N153="snížená",J153,0)</f>
        <v>0</v>
      </c>
      <c r="BG153" s="150">
        <f>IF(N153="zákl. přenesená",J153,0)</f>
        <v>0</v>
      </c>
      <c r="BH153" s="150">
        <f>IF(N153="sníž. přenesená",J153,0)</f>
        <v>0</v>
      </c>
      <c r="BI153" s="150">
        <f>IF(N153="nulová",J153,0)</f>
        <v>0</v>
      </c>
      <c r="BJ153" s="17" t="s">
        <v>88</v>
      </c>
      <c r="BK153" s="150">
        <f>ROUND(I153*H153,2)</f>
        <v>0</v>
      </c>
      <c r="BL153" s="17" t="s">
        <v>120</v>
      </c>
      <c r="BM153" s="149" t="s">
        <v>355</v>
      </c>
    </row>
    <row r="154" spans="2:65" s="1" customFormat="1" ht="29.25" x14ac:dyDescent="0.2">
      <c r="B154" s="33"/>
      <c r="D154" s="155" t="s">
        <v>318</v>
      </c>
      <c r="F154" s="156" t="s">
        <v>5097</v>
      </c>
      <c r="I154" s="153"/>
      <c r="L154" s="33"/>
      <c r="M154" s="154"/>
      <c r="T154" s="57"/>
      <c r="AT154" s="17" t="s">
        <v>318</v>
      </c>
      <c r="AU154" s="17" t="s">
        <v>88</v>
      </c>
    </row>
    <row r="155" spans="2:65" s="1" customFormat="1" ht="16.5" customHeight="1" x14ac:dyDescent="0.2">
      <c r="B155" s="137"/>
      <c r="C155" s="138" t="s">
        <v>357</v>
      </c>
      <c r="D155" s="138" t="s">
        <v>311</v>
      </c>
      <c r="E155" s="139" t="s">
        <v>5098</v>
      </c>
      <c r="F155" s="140" t="s">
        <v>5099</v>
      </c>
      <c r="G155" s="141" t="s">
        <v>2702</v>
      </c>
      <c r="H155" s="142">
        <v>2</v>
      </c>
      <c r="I155" s="143"/>
      <c r="J155" s="144">
        <f t="shared" ref="J155:J162" si="0">ROUND(I155*H155,2)</f>
        <v>0</v>
      </c>
      <c r="K155" s="140" t="s">
        <v>366</v>
      </c>
      <c r="L155" s="33"/>
      <c r="M155" s="145" t="s">
        <v>1</v>
      </c>
      <c r="N155" s="146" t="s">
        <v>46</v>
      </c>
      <c r="P155" s="147">
        <f t="shared" ref="P155:P162" si="1">O155*H155</f>
        <v>0</v>
      </c>
      <c r="Q155" s="147">
        <v>0</v>
      </c>
      <c r="R155" s="147">
        <f t="shared" ref="R155:R162" si="2">Q155*H155</f>
        <v>0</v>
      </c>
      <c r="S155" s="147">
        <v>0</v>
      </c>
      <c r="T155" s="148">
        <f t="shared" ref="T155:T162" si="3">S155*H155</f>
        <v>0</v>
      </c>
      <c r="AR155" s="149" t="s">
        <v>120</v>
      </c>
      <c r="AT155" s="149" t="s">
        <v>311</v>
      </c>
      <c r="AU155" s="149" t="s">
        <v>88</v>
      </c>
      <c r="AY155" s="17" t="s">
        <v>309</v>
      </c>
      <c r="BE155" s="150">
        <f t="shared" ref="BE155:BE162" si="4">IF(N155="základní",J155,0)</f>
        <v>0</v>
      </c>
      <c r="BF155" s="150">
        <f t="shared" ref="BF155:BF162" si="5">IF(N155="snížená",J155,0)</f>
        <v>0</v>
      </c>
      <c r="BG155" s="150">
        <f t="shared" ref="BG155:BG162" si="6">IF(N155="zákl. přenesená",J155,0)</f>
        <v>0</v>
      </c>
      <c r="BH155" s="150">
        <f t="shared" ref="BH155:BH162" si="7">IF(N155="sníž. přenesená",J155,0)</f>
        <v>0</v>
      </c>
      <c r="BI155" s="150">
        <f t="shared" ref="BI155:BI162" si="8">IF(N155="nulová",J155,0)</f>
        <v>0</v>
      </c>
      <c r="BJ155" s="17" t="s">
        <v>88</v>
      </c>
      <c r="BK155" s="150">
        <f t="shared" ref="BK155:BK162" si="9">ROUND(I155*H155,2)</f>
        <v>0</v>
      </c>
      <c r="BL155" s="17" t="s">
        <v>120</v>
      </c>
      <c r="BM155" s="149" t="s">
        <v>361</v>
      </c>
    </row>
    <row r="156" spans="2:65" s="1" customFormat="1" ht="21.75" customHeight="1" x14ac:dyDescent="0.2">
      <c r="B156" s="137"/>
      <c r="C156" s="138" t="s">
        <v>8</v>
      </c>
      <c r="D156" s="138" t="s">
        <v>311</v>
      </c>
      <c r="E156" s="139" t="s">
        <v>5100</v>
      </c>
      <c r="F156" s="140" t="s">
        <v>5101</v>
      </c>
      <c r="G156" s="141" t="s">
        <v>360</v>
      </c>
      <c r="H156" s="142">
        <v>230</v>
      </c>
      <c r="I156" s="143"/>
      <c r="J156" s="144">
        <f t="shared" si="0"/>
        <v>0</v>
      </c>
      <c r="K156" s="140" t="s">
        <v>366</v>
      </c>
      <c r="L156" s="33"/>
      <c r="M156" s="145" t="s">
        <v>1</v>
      </c>
      <c r="N156" s="146" t="s">
        <v>46</v>
      </c>
      <c r="P156" s="147">
        <f t="shared" si="1"/>
        <v>0</v>
      </c>
      <c r="Q156" s="147">
        <v>0</v>
      </c>
      <c r="R156" s="147">
        <f t="shared" si="2"/>
        <v>0</v>
      </c>
      <c r="S156" s="147">
        <v>0</v>
      </c>
      <c r="T156" s="148">
        <f t="shared" si="3"/>
        <v>0</v>
      </c>
      <c r="AR156" s="149" t="s">
        <v>120</v>
      </c>
      <c r="AT156" s="149" t="s">
        <v>311</v>
      </c>
      <c r="AU156" s="149" t="s">
        <v>88</v>
      </c>
      <c r="AY156" s="17" t="s">
        <v>309</v>
      </c>
      <c r="BE156" s="150">
        <f t="shared" si="4"/>
        <v>0</v>
      </c>
      <c r="BF156" s="150">
        <f t="shared" si="5"/>
        <v>0</v>
      </c>
      <c r="BG156" s="150">
        <f t="shared" si="6"/>
        <v>0</v>
      </c>
      <c r="BH156" s="150">
        <f t="shared" si="7"/>
        <v>0</v>
      </c>
      <c r="BI156" s="150">
        <f t="shared" si="8"/>
        <v>0</v>
      </c>
      <c r="BJ156" s="17" t="s">
        <v>88</v>
      </c>
      <c r="BK156" s="150">
        <f t="shared" si="9"/>
        <v>0</v>
      </c>
      <c r="BL156" s="17" t="s">
        <v>120</v>
      </c>
      <c r="BM156" s="149" t="s">
        <v>367</v>
      </c>
    </row>
    <row r="157" spans="2:65" s="1" customFormat="1" ht="16.5" customHeight="1" x14ac:dyDescent="0.2">
      <c r="B157" s="137"/>
      <c r="C157" s="138" t="s">
        <v>368</v>
      </c>
      <c r="D157" s="138" t="s">
        <v>311</v>
      </c>
      <c r="E157" s="139" t="s">
        <v>5102</v>
      </c>
      <c r="F157" s="140" t="s">
        <v>5103</v>
      </c>
      <c r="G157" s="141" t="s">
        <v>434</v>
      </c>
      <c r="H157" s="142">
        <v>10</v>
      </c>
      <c r="I157" s="143"/>
      <c r="J157" s="144">
        <f t="shared" si="0"/>
        <v>0</v>
      </c>
      <c r="K157" s="140" t="s">
        <v>366</v>
      </c>
      <c r="L157" s="33"/>
      <c r="M157" s="145" t="s">
        <v>1</v>
      </c>
      <c r="N157" s="146" t="s">
        <v>46</v>
      </c>
      <c r="P157" s="147">
        <f t="shared" si="1"/>
        <v>0</v>
      </c>
      <c r="Q157" s="147">
        <v>0</v>
      </c>
      <c r="R157" s="147">
        <f t="shared" si="2"/>
        <v>0</v>
      </c>
      <c r="S157" s="147">
        <v>0</v>
      </c>
      <c r="T157" s="148">
        <f t="shared" si="3"/>
        <v>0</v>
      </c>
      <c r="AR157" s="149" t="s">
        <v>120</v>
      </c>
      <c r="AT157" s="149" t="s">
        <v>311</v>
      </c>
      <c r="AU157" s="149" t="s">
        <v>88</v>
      </c>
      <c r="AY157" s="17" t="s">
        <v>309</v>
      </c>
      <c r="BE157" s="150">
        <f t="shared" si="4"/>
        <v>0</v>
      </c>
      <c r="BF157" s="150">
        <f t="shared" si="5"/>
        <v>0</v>
      </c>
      <c r="BG157" s="150">
        <f t="shared" si="6"/>
        <v>0</v>
      </c>
      <c r="BH157" s="150">
        <f t="shared" si="7"/>
        <v>0</v>
      </c>
      <c r="BI157" s="150">
        <f t="shared" si="8"/>
        <v>0</v>
      </c>
      <c r="BJ157" s="17" t="s">
        <v>88</v>
      </c>
      <c r="BK157" s="150">
        <f t="shared" si="9"/>
        <v>0</v>
      </c>
      <c r="BL157" s="17" t="s">
        <v>120</v>
      </c>
      <c r="BM157" s="149" t="s">
        <v>371</v>
      </c>
    </row>
    <row r="158" spans="2:65" s="1" customFormat="1" ht="21.75" customHeight="1" x14ac:dyDescent="0.2">
      <c r="B158" s="137"/>
      <c r="C158" s="138" t="s">
        <v>342</v>
      </c>
      <c r="D158" s="138" t="s">
        <v>311</v>
      </c>
      <c r="E158" s="139" t="s">
        <v>5104</v>
      </c>
      <c r="F158" s="140" t="s">
        <v>5105</v>
      </c>
      <c r="G158" s="141" t="s">
        <v>434</v>
      </c>
      <c r="H158" s="142">
        <v>20</v>
      </c>
      <c r="I158" s="143"/>
      <c r="J158" s="144">
        <f t="shared" si="0"/>
        <v>0</v>
      </c>
      <c r="K158" s="140" t="s">
        <v>366</v>
      </c>
      <c r="L158" s="33"/>
      <c r="M158" s="145" t="s">
        <v>1</v>
      </c>
      <c r="N158" s="146" t="s">
        <v>46</v>
      </c>
      <c r="P158" s="147">
        <f t="shared" si="1"/>
        <v>0</v>
      </c>
      <c r="Q158" s="147">
        <v>0</v>
      </c>
      <c r="R158" s="147">
        <f t="shared" si="2"/>
        <v>0</v>
      </c>
      <c r="S158" s="147">
        <v>0</v>
      </c>
      <c r="T158" s="148">
        <f t="shared" si="3"/>
        <v>0</v>
      </c>
      <c r="AR158" s="149" t="s">
        <v>120</v>
      </c>
      <c r="AT158" s="149" t="s">
        <v>311</v>
      </c>
      <c r="AU158" s="149" t="s">
        <v>88</v>
      </c>
      <c r="AY158" s="17" t="s">
        <v>309</v>
      </c>
      <c r="BE158" s="150">
        <f t="shared" si="4"/>
        <v>0</v>
      </c>
      <c r="BF158" s="150">
        <f t="shared" si="5"/>
        <v>0</v>
      </c>
      <c r="BG158" s="150">
        <f t="shared" si="6"/>
        <v>0</v>
      </c>
      <c r="BH158" s="150">
        <f t="shared" si="7"/>
        <v>0</v>
      </c>
      <c r="BI158" s="150">
        <f t="shared" si="8"/>
        <v>0</v>
      </c>
      <c r="BJ158" s="17" t="s">
        <v>88</v>
      </c>
      <c r="BK158" s="150">
        <f t="shared" si="9"/>
        <v>0</v>
      </c>
      <c r="BL158" s="17" t="s">
        <v>120</v>
      </c>
      <c r="BM158" s="149" t="s">
        <v>376</v>
      </c>
    </row>
    <row r="159" spans="2:65" s="1" customFormat="1" ht="24.2" customHeight="1" x14ac:dyDescent="0.2">
      <c r="B159" s="137"/>
      <c r="C159" s="138" t="s">
        <v>378</v>
      </c>
      <c r="D159" s="138" t="s">
        <v>311</v>
      </c>
      <c r="E159" s="139" t="s">
        <v>5106</v>
      </c>
      <c r="F159" s="140" t="s">
        <v>5107</v>
      </c>
      <c r="G159" s="141" t="s">
        <v>360</v>
      </c>
      <c r="H159" s="142">
        <v>30</v>
      </c>
      <c r="I159" s="143"/>
      <c r="J159" s="144">
        <f t="shared" si="0"/>
        <v>0</v>
      </c>
      <c r="K159" s="140" t="s">
        <v>366</v>
      </c>
      <c r="L159" s="33"/>
      <c r="M159" s="145" t="s">
        <v>1</v>
      </c>
      <c r="N159" s="146" t="s">
        <v>46</v>
      </c>
      <c r="P159" s="147">
        <f t="shared" si="1"/>
        <v>0</v>
      </c>
      <c r="Q159" s="147">
        <v>0</v>
      </c>
      <c r="R159" s="147">
        <f t="shared" si="2"/>
        <v>0</v>
      </c>
      <c r="S159" s="147">
        <v>0</v>
      </c>
      <c r="T159" s="148">
        <f t="shared" si="3"/>
        <v>0</v>
      </c>
      <c r="AR159" s="149" t="s">
        <v>120</v>
      </c>
      <c r="AT159" s="149" t="s">
        <v>311</v>
      </c>
      <c r="AU159" s="149" t="s">
        <v>88</v>
      </c>
      <c r="AY159" s="17" t="s">
        <v>309</v>
      </c>
      <c r="BE159" s="150">
        <f t="shared" si="4"/>
        <v>0</v>
      </c>
      <c r="BF159" s="150">
        <f t="shared" si="5"/>
        <v>0</v>
      </c>
      <c r="BG159" s="150">
        <f t="shared" si="6"/>
        <v>0</v>
      </c>
      <c r="BH159" s="150">
        <f t="shared" si="7"/>
        <v>0</v>
      </c>
      <c r="BI159" s="150">
        <f t="shared" si="8"/>
        <v>0</v>
      </c>
      <c r="BJ159" s="17" t="s">
        <v>88</v>
      </c>
      <c r="BK159" s="150">
        <f t="shared" si="9"/>
        <v>0</v>
      </c>
      <c r="BL159" s="17" t="s">
        <v>120</v>
      </c>
      <c r="BM159" s="149" t="s">
        <v>381</v>
      </c>
    </row>
    <row r="160" spans="2:65" s="1" customFormat="1" ht="24.2" customHeight="1" x14ac:dyDescent="0.2">
      <c r="B160" s="137"/>
      <c r="C160" s="138" t="s">
        <v>346</v>
      </c>
      <c r="D160" s="138" t="s">
        <v>311</v>
      </c>
      <c r="E160" s="139" t="s">
        <v>5108</v>
      </c>
      <c r="F160" s="140" t="s">
        <v>5109</v>
      </c>
      <c r="G160" s="141" t="s">
        <v>360</v>
      </c>
      <c r="H160" s="142">
        <v>110</v>
      </c>
      <c r="I160" s="143"/>
      <c r="J160" s="144">
        <f t="shared" si="0"/>
        <v>0</v>
      </c>
      <c r="K160" s="140" t="s">
        <v>366</v>
      </c>
      <c r="L160" s="33"/>
      <c r="M160" s="145" t="s">
        <v>1</v>
      </c>
      <c r="N160" s="146" t="s">
        <v>46</v>
      </c>
      <c r="P160" s="147">
        <f t="shared" si="1"/>
        <v>0</v>
      </c>
      <c r="Q160" s="147">
        <v>0</v>
      </c>
      <c r="R160" s="147">
        <f t="shared" si="2"/>
        <v>0</v>
      </c>
      <c r="S160" s="147">
        <v>0</v>
      </c>
      <c r="T160" s="148">
        <f t="shared" si="3"/>
        <v>0</v>
      </c>
      <c r="AR160" s="149" t="s">
        <v>120</v>
      </c>
      <c r="AT160" s="149" t="s">
        <v>311</v>
      </c>
      <c r="AU160" s="149" t="s">
        <v>88</v>
      </c>
      <c r="AY160" s="17" t="s">
        <v>309</v>
      </c>
      <c r="BE160" s="150">
        <f t="shared" si="4"/>
        <v>0</v>
      </c>
      <c r="BF160" s="150">
        <f t="shared" si="5"/>
        <v>0</v>
      </c>
      <c r="BG160" s="150">
        <f t="shared" si="6"/>
        <v>0</v>
      </c>
      <c r="BH160" s="150">
        <f t="shared" si="7"/>
        <v>0</v>
      </c>
      <c r="BI160" s="150">
        <f t="shared" si="8"/>
        <v>0</v>
      </c>
      <c r="BJ160" s="17" t="s">
        <v>88</v>
      </c>
      <c r="BK160" s="150">
        <f t="shared" si="9"/>
        <v>0</v>
      </c>
      <c r="BL160" s="17" t="s">
        <v>120</v>
      </c>
      <c r="BM160" s="149" t="s">
        <v>385</v>
      </c>
    </row>
    <row r="161" spans="2:65" s="1" customFormat="1" ht="24.2" customHeight="1" x14ac:dyDescent="0.2">
      <c r="B161" s="137"/>
      <c r="C161" s="138" t="s">
        <v>388</v>
      </c>
      <c r="D161" s="138" t="s">
        <v>311</v>
      </c>
      <c r="E161" s="139" t="s">
        <v>5110</v>
      </c>
      <c r="F161" s="140" t="s">
        <v>5111</v>
      </c>
      <c r="G161" s="141" t="s">
        <v>360</v>
      </c>
      <c r="H161" s="142">
        <v>20</v>
      </c>
      <c r="I161" s="143"/>
      <c r="J161" s="144">
        <f t="shared" si="0"/>
        <v>0</v>
      </c>
      <c r="K161" s="140" t="s">
        <v>366</v>
      </c>
      <c r="L161" s="33"/>
      <c r="M161" s="145" t="s">
        <v>1</v>
      </c>
      <c r="N161" s="146" t="s">
        <v>46</v>
      </c>
      <c r="P161" s="147">
        <f t="shared" si="1"/>
        <v>0</v>
      </c>
      <c r="Q161" s="147">
        <v>0</v>
      </c>
      <c r="R161" s="147">
        <f t="shared" si="2"/>
        <v>0</v>
      </c>
      <c r="S161" s="147">
        <v>0</v>
      </c>
      <c r="T161" s="148">
        <f t="shared" si="3"/>
        <v>0</v>
      </c>
      <c r="AR161" s="149" t="s">
        <v>120</v>
      </c>
      <c r="AT161" s="149" t="s">
        <v>311</v>
      </c>
      <c r="AU161" s="149" t="s">
        <v>88</v>
      </c>
      <c r="AY161" s="17" t="s">
        <v>309</v>
      </c>
      <c r="BE161" s="150">
        <f t="shared" si="4"/>
        <v>0</v>
      </c>
      <c r="BF161" s="150">
        <f t="shared" si="5"/>
        <v>0</v>
      </c>
      <c r="BG161" s="150">
        <f t="shared" si="6"/>
        <v>0</v>
      </c>
      <c r="BH161" s="150">
        <f t="shared" si="7"/>
        <v>0</v>
      </c>
      <c r="BI161" s="150">
        <f t="shared" si="8"/>
        <v>0</v>
      </c>
      <c r="BJ161" s="17" t="s">
        <v>88</v>
      </c>
      <c r="BK161" s="150">
        <f t="shared" si="9"/>
        <v>0</v>
      </c>
      <c r="BL161" s="17" t="s">
        <v>120</v>
      </c>
      <c r="BM161" s="149" t="s">
        <v>392</v>
      </c>
    </row>
    <row r="162" spans="2:65" s="1" customFormat="1" ht="16.5" customHeight="1" x14ac:dyDescent="0.2">
      <c r="B162" s="137"/>
      <c r="C162" s="138" t="s">
        <v>351</v>
      </c>
      <c r="D162" s="138" t="s">
        <v>311</v>
      </c>
      <c r="E162" s="139" t="s">
        <v>5112</v>
      </c>
      <c r="F162" s="140" t="s">
        <v>5113</v>
      </c>
      <c r="G162" s="141" t="s">
        <v>2702</v>
      </c>
      <c r="H162" s="142">
        <v>1</v>
      </c>
      <c r="I162" s="143"/>
      <c r="J162" s="144">
        <f t="shared" si="0"/>
        <v>0</v>
      </c>
      <c r="K162" s="140" t="s">
        <v>366</v>
      </c>
      <c r="L162" s="33"/>
      <c r="M162" s="145" t="s">
        <v>1</v>
      </c>
      <c r="N162" s="146" t="s">
        <v>46</v>
      </c>
      <c r="P162" s="147">
        <f t="shared" si="1"/>
        <v>0</v>
      </c>
      <c r="Q162" s="147">
        <v>0</v>
      </c>
      <c r="R162" s="147">
        <f t="shared" si="2"/>
        <v>0</v>
      </c>
      <c r="S162" s="147">
        <v>0</v>
      </c>
      <c r="T162" s="148">
        <f t="shared" si="3"/>
        <v>0</v>
      </c>
      <c r="AR162" s="149" t="s">
        <v>120</v>
      </c>
      <c r="AT162" s="149" t="s">
        <v>311</v>
      </c>
      <c r="AU162" s="149" t="s">
        <v>88</v>
      </c>
      <c r="AY162" s="17" t="s">
        <v>309</v>
      </c>
      <c r="BE162" s="150">
        <f t="shared" si="4"/>
        <v>0</v>
      </c>
      <c r="BF162" s="150">
        <f t="shared" si="5"/>
        <v>0</v>
      </c>
      <c r="BG162" s="150">
        <f t="shared" si="6"/>
        <v>0</v>
      </c>
      <c r="BH162" s="150">
        <f t="shared" si="7"/>
        <v>0</v>
      </c>
      <c r="BI162" s="150">
        <f t="shared" si="8"/>
        <v>0</v>
      </c>
      <c r="BJ162" s="17" t="s">
        <v>88</v>
      </c>
      <c r="BK162" s="150">
        <f t="shared" si="9"/>
        <v>0</v>
      </c>
      <c r="BL162" s="17" t="s">
        <v>120</v>
      </c>
      <c r="BM162" s="149" t="s">
        <v>398</v>
      </c>
    </row>
    <row r="163" spans="2:65" s="1" customFormat="1" ht="29.25" x14ac:dyDescent="0.2">
      <c r="B163" s="33"/>
      <c r="D163" s="155" t="s">
        <v>318</v>
      </c>
      <c r="F163" s="156" t="s">
        <v>5114</v>
      </c>
      <c r="I163" s="153"/>
      <c r="L163" s="33"/>
      <c r="M163" s="154"/>
      <c r="T163" s="57"/>
      <c r="AT163" s="17" t="s">
        <v>318</v>
      </c>
      <c r="AU163" s="17" t="s">
        <v>88</v>
      </c>
    </row>
    <row r="164" spans="2:65" s="11" customFormat="1" ht="25.9" customHeight="1" x14ac:dyDescent="0.2">
      <c r="B164" s="125"/>
      <c r="D164" s="126" t="s">
        <v>80</v>
      </c>
      <c r="E164" s="127" t="s">
        <v>5115</v>
      </c>
      <c r="F164" s="127" t="s">
        <v>5116</v>
      </c>
      <c r="I164" s="128"/>
      <c r="J164" s="129">
        <f>BK164</f>
        <v>0</v>
      </c>
      <c r="L164" s="125"/>
      <c r="M164" s="130"/>
      <c r="P164" s="131">
        <f>SUM(P165:P198)</f>
        <v>0</v>
      </c>
      <c r="R164" s="131">
        <f>SUM(R165:R198)</f>
        <v>0</v>
      </c>
      <c r="T164" s="132">
        <f>SUM(T165:T198)</f>
        <v>0</v>
      </c>
      <c r="AR164" s="126" t="s">
        <v>88</v>
      </c>
      <c r="AT164" s="133" t="s">
        <v>80</v>
      </c>
      <c r="AU164" s="133" t="s">
        <v>81</v>
      </c>
      <c r="AY164" s="126" t="s">
        <v>309</v>
      </c>
      <c r="BK164" s="134">
        <f>SUM(BK165:BK198)</f>
        <v>0</v>
      </c>
    </row>
    <row r="165" spans="2:65" s="1" customFormat="1" ht="21.75" customHeight="1" x14ac:dyDescent="0.2">
      <c r="B165" s="137"/>
      <c r="C165" s="138" t="s">
        <v>399</v>
      </c>
      <c r="D165" s="138" t="s">
        <v>311</v>
      </c>
      <c r="E165" s="139" t="s">
        <v>5117</v>
      </c>
      <c r="F165" s="140" t="s">
        <v>5118</v>
      </c>
      <c r="G165" s="141" t="s">
        <v>2702</v>
      </c>
      <c r="H165" s="142">
        <v>1</v>
      </c>
      <c r="I165" s="143"/>
      <c r="J165" s="144">
        <f>ROUND(I165*H165,2)</f>
        <v>0</v>
      </c>
      <c r="K165" s="140" t="s">
        <v>366</v>
      </c>
      <c r="L165" s="33"/>
      <c r="M165" s="145" t="s">
        <v>1</v>
      </c>
      <c r="N165" s="146" t="s">
        <v>46</v>
      </c>
      <c r="P165" s="147">
        <f>O165*H165</f>
        <v>0</v>
      </c>
      <c r="Q165" s="147">
        <v>0</v>
      </c>
      <c r="R165" s="147">
        <f>Q165*H165</f>
        <v>0</v>
      </c>
      <c r="S165" s="147">
        <v>0</v>
      </c>
      <c r="T165" s="148">
        <f>S165*H165</f>
        <v>0</v>
      </c>
      <c r="AR165" s="149" t="s">
        <v>120</v>
      </c>
      <c r="AT165" s="149" t="s">
        <v>311</v>
      </c>
      <c r="AU165" s="149" t="s">
        <v>88</v>
      </c>
      <c r="AY165" s="17" t="s">
        <v>309</v>
      </c>
      <c r="BE165" s="150">
        <f>IF(N165="základní",J165,0)</f>
        <v>0</v>
      </c>
      <c r="BF165" s="150">
        <f>IF(N165="snížená",J165,0)</f>
        <v>0</v>
      </c>
      <c r="BG165" s="150">
        <f>IF(N165="zákl. přenesená",J165,0)</f>
        <v>0</v>
      </c>
      <c r="BH165" s="150">
        <f>IF(N165="sníž. přenesená",J165,0)</f>
        <v>0</v>
      </c>
      <c r="BI165" s="150">
        <f>IF(N165="nulová",J165,0)</f>
        <v>0</v>
      </c>
      <c r="BJ165" s="17" t="s">
        <v>88</v>
      </c>
      <c r="BK165" s="150">
        <f>ROUND(I165*H165,2)</f>
        <v>0</v>
      </c>
      <c r="BL165" s="17" t="s">
        <v>120</v>
      </c>
      <c r="BM165" s="149" t="s">
        <v>402</v>
      </c>
    </row>
    <row r="166" spans="2:65" s="1" customFormat="1" ht="29.25" x14ac:dyDescent="0.2">
      <c r="B166" s="33"/>
      <c r="D166" s="155" t="s">
        <v>318</v>
      </c>
      <c r="F166" s="156" t="s">
        <v>5119</v>
      </c>
      <c r="I166" s="153"/>
      <c r="L166" s="33"/>
      <c r="M166" s="154"/>
      <c r="T166" s="57"/>
      <c r="AT166" s="17" t="s">
        <v>318</v>
      </c>
      <c r="AU166" s="17" t="s">
        <v>88</v>
      </c>
    </row>
    <row r="167" spans="2:65" s="1" customFormat="1" ht="16.5" customHeight="1" x14ac:dyDescent="0.2">
      <c r="B167" s="137"/>
      <c r="C167" s="138" t="s">
        <v>355</v>
      </c>
      <c r="D167" s="138" t="s">
        <v>311</v>
      </c>
      <c r="E167" s="139" t="s">
        <v>5120</v>
      </c>
      <c r="F167" s="140" t="s">
        <v>5121</v>
      </c>
      <c r="G167" s="141" t="s">
        <v>2702</v>
      </c>
      <c r="H167" s="142">
        <v>2</v>
      </c>
      <c r="I167" s="143"/>
      <c r="J167" s="144">
        <f>ROUND(I167*H167,2)</f>
        <v>0</v>
      </c>
      <c r="K167" s="140" t="s">
        <v>366</v>
      </c>
      <c r="L167" s="33"/>
      <c r="M167" s="145" t="s">
        <v>1</v>
      </c>
      <c r="N167" s="146" t="s">
        <v>46</v>
      </c>
      <c r="P167" s="147">
        <f>O167*H167</f>
        <v>0</v>
      </c>
      <c r="Q167" s="147">
        <v>0</v>
      </c>
      <c r="R167" s="147">
        <f>Q167*H167</f>
        <v>0</v>
      </c>
      <c r="S167" s="147">
        <v>0</v>
      </c>
      <c r="T167" s="148">
        <f>S167*H167</f>
        <v>0</v>
      </c>
      <c r="AR167" s="149" t="s">
        <v>120</v>
      </c>
      <c r="AT167" s="149" t="s">
        <v>311</v>
      </c>
      <c r="AU167" s="149" t="s">
        <v>88</v>
      </c>
      <c r="AY167" s="17" t="s">
        <v>309</v>
      </c>
      <c r="BE167" s="150">
        <f>IF(N167="základní",J167,0)</f>
        <v>0</v>
      </c>
      <c r="BF167" s="150">
        <f>IF(N167="snížená",J167,0)</f>
        <v>0</v>
      </c>
      <c r="BG167" s="150">
        <f>IF(N167="zákl. přenesená",J167,0)</f>
        <v>0</v>
      </c>
      <c r="BH167" s="150">
        <f>IF(N167="sníž. přenesená",J167,0)</f>
        <v>0</v>
      </c>
      <c r="BI167" s="150">
        <f>IF(N167="nulová",J167,0)</f>
        <v>0</v>
      </c>
      <c r="BJ167" s="17" t="s">
        <v>88</v>
      </c>
      <c r="BK167" s="150">
        <f>ROUND(I167*H167,2)</f>
        <v>0</v>
      </c>
      <c r="BL167" s="17" t="s">
        <v>120</v>
      </c>
      <c r="BM167" s="149" t="s">
        <v>406</v>
      </c>
    </row>
    <row r="168" spans="2:65" s="1" customFormat="1" ht="19.5" x14ac:dyDescent="0.2">
      <c r="B168" s="33"/>
      <c r="D168" s="155" t="s">
        <v>318</v>
      </c>
      <c r="F168" s="156" t="s">
        <v>5076</v>
      </c>
      <c r="I168" s="153"/>
      <c r="L168" s="33"/>
      <c r="M168" s="154"/>
      <c r="T168" s="57"/>
      <c r="AT168" s="17" t="s">
        <v>318</v>
      </c>
      <c r="AU168" s="17" t="s">
        <v>88</v>
      </c>
    </row>
    <row r="169" spans="2:65" s="1" customFormat="1" ht="16.5" customHeight="1" x14ac:dyDescent="0.2">
      <c r="B169" s="137"/>
      <c r="C169" s="138" t="s">
        <v>7</v>
      </c>
      <c r="D169" s="138" t="s">
        <v>311</v>
      </c>
      <c r="E169" s="139" t="s">
        <v>5122</v>
      </c>
      <c r="F169" s="140" t="s">
        <v>5123</v>
      </c>
      <c r="G169" s="141" t="s">
        <v>2702</v>
      </c>
      <c r="H169" s="142">
        <v>1</v>
      </c>
      <c r="I169" s="143"/>
      <c r="J169" s="144">
        <f t="shared" ref="J169:J179" si="10">ROUND(I169*H169,2)</f>
        <v>0</v>
      </c>
      <c r="K169" s="140" t="s">
        <v>366</v>
      </c>
      <c r="L169" s="33"/>
      <c r="M169" s="145" t="s">
        <v>1</v>
      </c>
      <c r="N169" s="146" t="s">
        <v>46</v>
      </c>
      <c r="P169" s="147">
        <f t="shared" ref="P169:P179" si="11">O169*H169</f>
        <v>0</v>
      </c>
      <c r="Q169" s="147">
        <v>0</v>
      </c>
      <c r="R169" s="147">
        <f t="shared" ref="R169:R179" si="12">Q169*H169</f>
        <v>0</v>
      </c>
      <c r="S169" s="147">
        <v>0</v>
      </c>
      <c r="T169" s="148">
        <f t="shared" ref="T169:T179" si="13">S169*H169</f>
        <v>0</v>
      </c>
      <c r="AR169" s="149" t="s">
        <v>120</v>
      </c>
      <c r="AT169" s="149" t="s">
        <v>311</v>
      </c>
      <c r="AU169" s="149" t="s">
        <v>88</v>
      </c>
      <c r="AY169" s="17" t="s">
        <v>309</v>
      </c>
      <c r="BE169" s="150">
        <f t="shared" ref="BE169:BE179" si="14">IF(N169="základní",J169,0)</f>
        <v>0</v>
      </c>
      <c r="BF169" s="150">
        <f t="shared" ref="BF169:BF179" si="15">IF(N169="snížená",J169,0)</f>
        <v>0</v>
      </c>
      <c r="BG169" s="150">
        <f t="shared" ref="BG169:BG179" si="16">IF(N169="zákl. přenesená",J169,0)</f>
        <v>0</v>
      </c>
      <c r="BH169" s="150">
        <f t="shared" ref="BH169:BH179" si="17">IF(N169="sníž. přenesená",J169,0)</f>
        <v>0</v>
      </c>
      <c r="BI169" s="150">
        <f t="shared" ref="BI169:BI179" si="18">IF(N169="nulová",J169,0)</f>
        <v>0</v>
      </c>
      <c r="BJ169" s="17" t="s">
        <v>88</v>
      </c>
      <c r="BK169" s="150">
        <f t="shared" ref="BK169:BK179" si="19">ROUND(I169*H169,2)</f>
        <v>0</v>
      </c>
      <c r="BL169" s="17" t="s">
        <v>120</v>
      </c>
      <c r="BM169" s="149" t="s">
        <v>410</v>
      </c>
    </row>
    <row r="170" spans="2:65" s="1" customFormat="1" ht="16.5" customHeight="1" x14ac:dyDescent="0.2">
      <c r="B170" s="137"/>
      <c r="C170" s="138" t="s">
        <v>361</v>
      </c>
      <c r="D170" s="138" t="s">
        <v>311</v>
      </c>
      <c r="E170" s="139" t="s">
        <v>5124</v>
      </c>
      <c r="F170" s="140" t="s">
        <v>5125</v>
      </c>
      <c r="G170" s="141" t="s">
        <v>2702</v>
      </c>
      <c r="H170" s="142">
        <v>3</v>
      </c>
      <c r="I170" s="143"/>
      <c r="J170" s="144">
        <f t="shared" si="10"/>
        <v>0</v>
      </c>
      <c r="K170" s="140" t="s">
        <v>366</v>
      </c>
      <c r="L170" s="33"/>
      <c r="M170" s="145" t="s">
        <v>1</v>
      </c>
      <c r="N170" s="146" t="s">
        <v>46</v>
      </c>
      <c r="P170" s="147">
        <f t="shared" si="11"/>
        <v>0</v>
      </c>
      <c r="Q170" s="147">
        <v>0</v>
      </c>
      <c r="R170" s="147">
        <f t="shared" si="12"/>
        <v>0</v>
      </c>
      <c r="S170" s="147">
        <v>0</v>
      </c>
      <c r="T170" s="148">
        <f t="shared" si="13"/>
        <v>0</v>
      </c>
      <c r="AR170" s="149" t="s">
        <v>120</v>
      </c>
      <c r="AT170" s="149" t="s">
        <v>311</v>
      </c>
      <c r="AU170" s="149" t="s">
        <v>88</v>
      </c>
      <c r="AY170" s="17" t="s">
        <v>309</v>
      </c>
      <c r="BE170" s="150">
        <f t="shared" si="14"/>
        <v>0</v>
      </c>
      <c r="BF170" s="150">
        <f t="shared" si="15"/>
        <v>0</v>
      </c>
      <c r="BG170" s="150">
        <f t="shared" si="16"/>
        <v>0</v>
      </c>
      <c r="BH170" s="150">
        <f t="shared" si="17"/>
        <v>0</v>
      </c>
      <c r="BI170" s="150">
        <f t="shared" si="18"/>
        <v>0</v>
      </c>
      <c r="BJ170" s="17" t="s">
        <v>88</v>
      </c>
      <c r="BK170" s="150">
        <f t="shared" si="19"/>
        <v>0</v>
      </c>
      <c r="BL170" s="17" t="s">
        <v>120</v>
      </c>
      <c r="BM170" s="149" t="s">
        <v>414</v>
      </c>
    </row>
    <row r="171" spans="2:65" s="1" customFormat="1" ht="16.5" customHeight="1" x14ac:dyDescent="0.2">
      <c r="B171" s="137"/>
      <c r="C171" s="138" t="s">
        <v>416</v>
      </c>
      <c r="D171" s="138" t="s">
        <v>311</v>
      </c>
      <c r="E171" s="139" t="s">
        <v>5126</v>
      </c>
      <c r="F171" s="140" t="s">
        <v>5127</v>
      </c>
      <c r="G171" s="141" t="s">
        <v>2702</v>
      </c>
      <c r="H171" s="142">
        <v>2</v>
      </c>
      <c r="I171" s="143"/>
      <c r="J171" s="144">
        <f t="shared" si="10"/>
        <v>0</v>
      </c>
      <c r="K171" s="140" t="s">
        <v>366</v>
      </c>
      <c r="L171" s="33"/>
      <c r="M171" s="145" t="s">
        <v>1</v>
      </c>
      <c r="N171" s="146" t="s">
        <v>46</v>
      </c>
      <c r="P171" s="147">
        <f t="shared" si="11"/>
        <v>0</v>
      </c>
      <c r="Q171" s="147">
        <v>0</v>
      </c>
      <c r="R171" s="147">
        <f t="shared" si="12"/>
        <v>0</v>
      </c>
      <c r="S171" s="147">
        <v>0</v>
      </c>
      <c r="T171" s="148">
        <f t="shared" si="13"/>
        <v>0</v>
      </c>
      <c r="AR171" s="149" t="s">
        <v>120</v>
      </c>
      <c r="AT171" s="149" t="s">
        <v>311</v>
      </c>
      <c r="AU171" s="149" t="s">
        <v>88</v>
      </c>
      <c r="AY171" s="17" t="s">
        <v>309</v>
      </c>
      <c r="BE171" s="150">
        <f t="shared" si="14"/>
        <v>0</v>
      </c>
      <c r="BF171" s="150">
        <f t="shared" si="15"/>
        <v>0</v>
      </c>
      <c r="BG171" s="150">
        <f t="shared" si="16"/>
        <v>0</v>
      </c>
      <c r="BH171" s="150">
        <f t="shared" si="17"/>
        <v>0</v>
      </c>
      <c r="BI171" s="150">
        <f t="shared" si="18"/>
        <v>0</v>
      </c>
      <c r="BJ171" s="17" t="s">
        <v>88</v>
      </c>
      <c r="BK171" s="150">
        <f t="shared" si="19"/>
        <v>0</v>
      </c>
      <c r="BL171" s="17" t="s">
        <v>120</v>
      </c>
      <c r="BM171" s="149" t="s">
        <v>420</v>
      </c>
    </row>
    <row r="172" spans="2:65" s="1" customFormat="1" ht="16.5" customHeight="1" x14ac:dyDescent="0.2">
      <c r="B172" s="137"/>
      <c r="C172" s="138" t="s">
        <v>367</v>
      </c>
      <c r="D172" s="138" t="s">
        <v>311</v>
      </c>
      <c r="E172" s="139" t="s">
        <v>5128</v>
      </c>
      <c r="F172" s="140" t="s">
        <v>5129</v>
      </c>
      <c r="G172" s="141" t="s">
        <v>2702</v>
      </c>
      <c r="H172" s="142">
        <v>2</v>
      </c>
      <c r="I172" s="143"/>
      <c r="J172" s="144">
        <f t="shared" si="10"/>
        <v>0</v>
      </c>
      <c r="K172" s="140" t="s">
        <v>366</v>
      </c>
      <c r="L172" s="33"/>
      <c r="M172" s="145" t="s">
        <v>1</v>
      </c>
      <c r="N172" s="146" t="s">
        <v>46</v>
      </c>
      <c r="P172" s="147">
        <f t="shared" si="11"/>
        <v>0</v>
      </c>
      <c r="Q172" s="147">
        <v>0</v>
      </c>
      <c r="R172" s="147">
        <f t="shared" si="12"/>
        <v>0</v>
      </c>
      <c r="S172" s="147">
        <v>0</v>
      </c>
      <c r="T172" s="148">
        <f t="shared" si="13"/>
        <v>0</v>
      </c>
      <c r="AR172" s="149" t="s">
        <v>120</v>
      </c>
      <c r="AT172" s="149" t="s">
        <v>311</v>
      </c>
      <c r="AU172" s="149" t="s">
        <v>88</v>
      </c>
      <c r="AY172" s="17" t="s">
        <v>309</v>
      </c>
      <c r="BE172" s="150">
        <f t="shared" si="14"/>
        <v>0</v>
      </c>
      <c r="BF172" s="150">
        <f t="shared" si="15"/>
        <v>0</v>
      </c>
      <c r="BG172" s="150">
        <f t="shared" si="16"/>
        <v>0</v>
      </c>
      <c r="BH172" s="150">
        <f t="shared" si="17"/>
        <v>0</v>
      </c>
      <c r="BI172" s="150">
        <f t="shared" si="18"/>
        <v>0</v>
      </c>
      <c r="BJ172" s="17" t="s">
        <v>88</v>
      </c>
      <c r="BK172" s="150">
        <f t="shared" si="19"/>
        <v>0</v>
      </c>
      <c r="BL172" s="17" t="s">
        <v>120</v>
      </c>
      <c r="BM172" s="149" t="s">
        <v>424</v>
      </c>
    </row>
    <row r="173" spans="2:65" s="1" customFormat="1" ht="16.5" customHeight="1" x14ac:dyDescent="0.2">
      <c r="B173" s="137"/>
      <c r="C173" s="138" t="s">
        <v>426</v>
      </c>
      <c r="D173" s="138" t="s">
        <v>311</v>
      </c>
      <c r="E173" s="139" t="s">
        <v>5130</v>
      </c>
      <c r="F173" s="140" t="s">
        <v>5131</v>
      </c>
      <c r="G173" s="141" t="s">
        <v>2702</v>
      </c>
      <c r="H173" s="142">
        <v>1</v>
      </c>
      <c r="I173" s="143"/>
      <c r="J173" s="144">
        <f t="shared" si="10"/>
        <v>0</v>
      </c>
      <c r="K173" s="140" t="s">
        <v>366</v>
      </c>
      <c r="L173" s="33"/>
      <c r="M173" s="145" t="s">
        <v>1</v>
      </c>
      <c r="N173" s="146" t="s">
        <v>46</v>
      </c>
      <c r="P173" s="147">
        <f t="shared" si="11"/>
        <v>0</v>
      </c>
      <c r="Q173" s="147">
        <v>0</v>
      </c>
      <c r="R173" s="147">
        <f t="shared" si="12"/>
        <v>0</v>
      </c>
      <c r="S173" s="147">
        <v>0</v>
      </c>
      <c r="T173" s="148">
        <f t="shared" si="13"/>
        <v>0</v>
      </c>
      <c r="AR173" s="149" t="s">
        <v>120</v>
      </c>
      <c r="AT173" s="149" t="s">
        <v>311</v>
      </c>
      <c r="AU173" s="149" t="s">
        <v>88</v>
      </c>
      <c r="AY173" s="17" t="s">
        <v>309</v>
      </c>
      <c r="BE173" s="150">
        <f t="shared" si="14"/>
        <v>0</v>
      </c>
      <c r="BF173" s="150">
        <f t="shared" si="15"/>
        <v>0</v>
      </c>
      <c r="BG173" s="150">
        <f t="shared" si="16"/>
        <v>0</v>
      </c>
      <c r="BH173" s="150">
        <f t="shared" si="17"/>
        <v>0</v>
      </c>
      <c r="BI173" s="150">
        <f t="shared" si="18"/>
        <v>0</v>
      </c>
      <c r="BJ173" s="17" t="s">
        <v>88</v>
      </c>
      <c r="BK173" s="150">
        <f t="shared" si="19"/>
        <v>0</v>
      </c>
      <c r="BL173" s="17" t="s">
        <v>120</v>
      </c>
      <c r="BM173" s="149" t="s">
        <v>429</v>
      </c>
    </row>
    <row r="174" spans="2:65" s="1" customFormat="1" ht="16.5" customHeight="1" x14ac:dyDescent="0.2">
      <c r="B174" s="137"/>
      <c r="C174" s="138" t="s">
        <v>371</v>
      </c>
      <c r="D174" s="138" t="s">
        <v>311</v>
      </c>
      <c r="E174" s="139" t="s">
        <v>5132</v>
      </c>
      <c r="F174" s="140" t="s">
        <v>5133</v>
      </c>
      <c r="G174" s="141" t="s">
        <v>2702</v>
      </c>
      <c r="H174" s="142">
        <v>3</v>
      </c>
      <c r="I174" s="143"/>
      <c r="J174" s="144">
        <f t="shared" si="10"/>
        <v>0</v>
      </c>
      <c r="K174" s="140" t="s">
        <v>366</v>
      </c>
      <c r="L174" s="33"/>
      <c r="M174" s="145" t="s">
        <v>1</v>
      </c>
      <c r="N174" s="146" t="s">
        <v>46</v>
      </c>
      <c r="P174" s="147">
        <f t="shared" si="11"/>
        <v>0</v>
      </c>
      <c r="Q174" s="147">
        <v>0</v>
      </c>
      <c r="R174" s="147">
        <f t="shared" si="12"/>
        <v>0</v>
      </c>
      <c r="S174" s="147">
        <v>0</v>
      </c>
      <c r="T174" s="148">
        <f t="shared" si="13"/>
        <v>0</v>
      </c>
      <c r="AR174" s="149" t="s">
        <v>120</v>
      </c>
      <c r="AT174" s="149" t="s">
        <v>311</v>
      </c>
      <c r="AU174" s="149" t="s">
        <v>88</v>
      </c>
      <c r="AY174" s="17" t="s">
        <v>309</v>
      </c>
      <c r="BE174" s="150">
        <f t="shared" si="14"/>
        <v>0</v>
      </c>
      <c r="BF174" s="150">
        <f t="shared" si="15"/>
        <v>0</v>
      </c>
      <c r="BG174" s="150">
        <f t="shared" si="16"/>
        <v>0</v>
      </c>
      <c r="BH174" s="150">
        <f t="shared" si="17"/>
        <v>0</v>
      </c>
      <c r="BI174" s="150">
        <f t="shared" si="18"/>
        <v>0</v>
      </c>
      <c r="BJ174" s="17" t="s">
        <v>88</v>
      </c>
      <c r="BK174" s="150">
        <f t="shared" si="19"/>
        <v>0</v>
      </c>
      <c r="BL174" s="17" t="s">
        <v>120</v>
      </c>
      <c r="BM174" s="149" t="s">
        <v>435</v>
      </c>
    </row>
    <row r="175" spans="2:65" s="1" customFormat="1" ht="16.5" customHeight="1" x14ac:dyDescent="0.2">
      <c r="B175" s="137"/>
      <c r="C175" s="138" t="s">
        <v>437</v>
      </c>
      <c r="D175" s="138" t="s">
        <v>311</v>
      </c>
      <c r="E175" s="139" t="s">
        <v>5134</v>
      </c>
      <c r="F175" s="140" t="s">
        <v>5135</v>
      </c>
      <c r="G175" s="141" t="s">
        <v>2702</v>
      </c>
      <c r="H175" s="142">
        <v>4</v>
      </c>
      <c r="I175" s="143"/>
      <c r="J175" s="144">
        <f t="shared" si="10"/>
        <v>0</v>
      </c>
      <c r="K175" s="140" t="s">
        <v>366</v>
      </c>
      <c r="L175" s="33"/>
      <c r="M175" s="145" t="s">
        <v>1</v>
      </c>
      <c r="N175" s="146" t="s">
        <v>46</v>
      </c>
      <c r="P175" s="147">
        <f t="shared" si="11"/>
        <v>0</v>
      </c>
      <c r="Q175" s="147">
        <v>0</v>
      </c>
      <c r="R175" s="147">
        <f t="shared" si="12"/>
        <v>0</v>
      </c>
      <c r="S175" s="147">
        <v>0</v>
      </c>
      <c r="T175" s="148">
        <f t="shared" si="13"/>
        <v>0</v>
      </c>
      <c r="AR175" s="149" t="s">
        <v>120</v>
      </c>
      <c r="AT175" s="149" t="s">
        <v>311</v>
      </c>
      <c r="AU175" s="149" t="s">
        <v>88</v>
      </c>
      <c r="AY175" s="17" t="s">
        <v>309</v>
      </c>
      <c r="BE175" s="150">
        <f t="shared" si="14"/>
        <v>0</v>
      </c>
      <c r="BF175" s="150">
        <f t="shared" si="15"/>
        <v>0</v>
      </c>
      <c r="BG175" s="150">
        <f t="shared" si="16"/>
        <v>0</v>
      </c>
      <c r="BH175" s="150">
        <f t="shared" si="17"/>
        <v>0</v>
      </c>
      <c r="BI175" s="150">
        <f t="shared" si="18"/>
        <v>0</v>
      </c>
      <c r="BJ175" s="17" t="s">
        <v>88</v>
      </c>
      <c r="BK175" s="150">
        <f t="shared" si="19"/>
        <v>0</v>
      </c>
      <c r="BL175" s="17" t="s">
        <v>120</v>
      </c>
      <c r="BM175" s="149" t="s">
        <v>440</v>
      </c>
    </row>
    <row r="176" spans="2:65" s="1" customFormat="1" ht="16.5" customHeight="1" x14ac:dyDescent="0.2">
      <c r="B176" s="137"/>
      <c r="C176" s="138" t="s">
        <v>376</v>
      </c>
      <c r="D176" s="138" t="s">
        <v>311</v>
      </c>
      <c r="E176" s="139" t="s">
        <v>5136</v>
      </c>
      <c r="F176" s="140" t="s">
        <v>5137</v>
      </c>
      <c r="G176" s="141" t="s">
        <v>2702</v>
      </c>
      <c r="H176" s="142">
        <v>3</v>
      </c>
      <c r="I176" s="143"/>
      <c r="J176" s="144">
        <f t="shared" si="10"/>
        <v>0</v>
      </c>
      <c r="K176" s="140" t="s">
        <v>366</v>
      </c>
      <c r="L176" s="33"/>
      <c r="M176" s="145" t="s">
        <v>1</v>
      </c>
      <c r="N176" s="146" t="s">
        <v>46</v>
      </c>
      <c r="P176" s="147">
        <f t="shared" si="11"/>
        <v>0</v>
      </c>
      <c r="Q176" s="147">
        <v>0</v>
      </c>
      <c r="R176" s="147">
        <f t="shared" si="12"/>
        <v>0</v>
      </c>
      <c r="S176" s="147">
        <v>0</v>
      </c>
      <c r="T176" s="148">
        <f t="shared" si="13"/>
        <v>0</v>
      </c>
      <c r="AR176" s="149" t="s">
        <v>120</v>
      </c>
      <c r="AT176" s="149" t="s">
        <v>311</v>
      </c>
      <c r="AU176" s="149" t="s">
        <v>88</v>
      </c>
      <c r="AY176" s="17" t="s">
        <v>309</v>
      </c>
      <c r="BE176" s="150">
        <f t="shared" si="14"/>
        <v>0</v>
      </c>
      <c r="BF176" s="150">
        <f t="shared" si="15"/>
        <v>0</v>
      </c>
      <c r="BG176" s="150">
        <f t="shared" si="16"/>
        <v>0</v>
      </c>
      <c r="BH176" s="150">
        <f t="shared" si="17"/>
        <v>0</v>
      </c>
      <c r="BI176" s="150">
        <f t="shared" si="18"/>
        <v>0</v>
      </c>
      <c r="BJ176" s="17" t="s">
        <v>88</v>
      </c>
      <c r="BK176" s="150">
        <f t="shared" si="19"/>
        <v>0</v>
      </c>
      <c r="BL176" s="17" t="s">
        <v>120</v>
      </c>
      <c r="BM176" s="149" t="s">
        <v>443</v>
      </c>
    </row>
    <row r="177" spans="2:65" s="1" customFormat="1" ht="16.5" customHeight="1" x14ac:dyDescent="0.2">
      <c r="B177" s="137"/>
      <c r="C177" s="138" t="s">
        <v>444</v>
      </c>
      <c r="D177" s="138" t="s">
        <v>311</v>
      </c>
      <c r="E177" s="139" t="s">
        <v>5138</v>
      </c>
      <c r="F177" s="140" t="s">
        <v>5139</v>
      </c>
      <c r="G177" s="141" t="s">
        <v>2702</v>
      </c>
      <c r="H177" s="142">
        <v>2</v>
      </c>
      <c r="I177" s="143"/>
      <c r="J177" s="144">
        <f t="shared" si="10"/>
        <v>0</v>
      </c>
      <c r="K177" s="140" t="s">
        <v>366</v>
      </c>
      <c r="L177" s="33"/>
      <c r="M177" s="145" t="s">
        <v>1</v>
      </c>
      <c r="N177" s="146" t="s">
        <v>46</v>
      </c>
      <c r="P177" s="147">
        <f t="shared" si="11"/>
        <v>0</v>
      </c>
      <c r="Q177" s="147">
        <v>0</v>
      </c>
      <c r="R177" s="147">
        <f t="shared" si="12"/>
        <v>0</v>
      </c>
      <c r="S177" s="147">
        <v>0</v>
      </c>
      <c r="T177" s="148">
        <f t="shared" si="13"/>
        <v>0</v>
      </c>
      <c r="AR177" s="149" t="s">
        <v>120</v>
      </c>
      <c r="AT177" s="149" t="s">
        <v>311</v>
      </c>
      <c r="AU177" s="149" t="s">
        <v>88</v>
      </c>
      <c r="AY177" s="17" t="s">
        <v>309</v>
      </c>
      <c r="BE177" s="150">
        <f t="shared" si="14"/>
        <v>0</v>
      </c>
      <c r="BF177" s="150">
        <f t="shared" si="15"/>
        <v>0</v>
      </c>
      <c r="BG177" s="150">
        <f t="shared" si="16"/>
        <v>0</v>
      </c>
      <c r="BH177" s="150">
        <f t="shared" si="17"/>
        <v>0</v>
      </c>
      <c r="BI177" s="150">
        <f t="shared" si="18"/>
        <v>0</v>
      </c>
      <c r="BJ177" s="17" t="s">
        <v>88</v>
      </c>
      <c r="BK177" s="150">
        <f t="shared" si="19"/>
        <v>0</v>
      </c>
      <c r="BL177" s="17" t="s">
        <v>120</v>
      </c>
      <c r="BM177" s="149" t="s">
        <v>447</v>
      </c>
    </row>
    <row r="178" spans="2:65" s="1" customFormat="1" ht="16.5" customHeight="1" x14ac:dyDescent="0.2">
      <c r="B178" s="137"/>
      <c r="C178" s="138" t="s">
        <v>381</v>
      </c>
      <c r="D178" s="138" t="s">
        <v>311</v>
      </c>
      <c r="E178" s="139" t="s">
        <v>5140</v>
      </c>
      <c r="F178" s="140" t="s">
        <v>5141</v>
      </c>
      <c r="G178" s="141" t="s">
        <v>2702</v>
      </c>
      <c r="H178" s="142">
        <v>2</v>
      </c>
      <c r="I178" s="143"/>
      <c r="J178" s="144">
        <f t="shared" si="10"/>
        <v>0</v>
      </c>
      <c r="K178" s="140" t="s">
        <v>366</v>
      </c>
      <c r="L178" s="33"/>
      <c r="M178" s="145" t="s">
        <v>1</v>
      </c>
      <c r="N178" s="146" t="s">
        <v>46</v>
      </c>
      <c r="P178" s="147">
        <f t="shared" si="11"/>
        <v>0</v>
      </c>
      <c r="Q178" s="147">
        <v>0</v>
      </c>
      <c r="R178" s="147">
        <f t="shared" si="12"/>
        <v>0</v>
      </c>
      <c r="S178" s="147">
        <v>0</v>
      </c>
      <c r="T178" s="148">
        <f t="shared" si="13"/>
        <v>0</v>
      </c>
      <c r="AR178" s="149" t="s">
        <v>120</v>
      </c>
      <c r="AT178" s="149" t="s">
        <v>311</v>
      </c>
      <c r="AU178" s="149" t="s">
        <v>88</v>
      </c>
      <c r="AY178" s="17" t="s">
        <v>309</v>
      </c>
      <c r="BE178" s="150">
        <f t="shared" si="14"/>
        <v>0</v>
      </c>
      <c r="BF178" s="150">
        <f t="shared" si="15"/>
        <v>0</v>
      </c>
      <c r="BG178" s="150">
        <f t="shared" si="16"/>
        <v>0</v>
      </c>
      <c r="BH178" s="150">
        <f t="shared" si="17"/>
        <v>0</v>
      </c>
      <c r="BI178" s="150">
        <f t="shared" si="18"/>
        <v>0</v>
      </c>
      <c r="BJ178" s="17" t="s">
        <v>88</v>
      </c>
      <c r="BK178" s="150">
        <f t="shared" si="19"/>
        <v>0</v>
      </c>
      <c r="BL178" s="17" t="s">
        <v>120</v>
      </c>
      <c r="BM178" s="149" t="s">
        <v>452</v>
      </c>
    </row>
    <row r="179" spans="2:65" s="1" customFormat="1" ht="16.5" customHeight="1" x14ac:dyDescent="0.2">
      <c r="B179" s="137"/>
      <c r="C179" s="138" t="s">
        <v>458</v>
      </c>
      <c r="D179" s="138" t="s">
        <v>311</v>
      </c>
      <c r="E179" s="139" t="s">
        <v>5142</v>
      </c>
      <c r="F179" s="140" t="s">
        <v>5143</v>
      </c>
      <c r="G179" s="141" t="s">
        <v>2702</v>
      </c>
      <c r="H179" s="142">
        <v>1</v>
      </c>
      <c r="I179" s="143"/>
      <c r="J179" s="144">
        <f t="shared" si="10"/>
        <v>0</v>
      </c>
      <c r="K179" s="140" t="s">
        <v>366</v>
      </c>
      <c r="L179" s="33"/>
      <c r="M179" s="145" t="s">
        <v>1</v>
      </c>
      <c r="N179" s="146" t="s">
        <v>46</v>
      </c>
      <c r="P179" s="147">
        <f t="shared" si="11"/>
        <v>0</v>
      </c>
      <c r="Q179" s="147">
        <v>0</v>
      </c>
      <c r="R179" s="147">
        <f t="shared" si="12"/>
        <v>0</v>
      </c>
      <c r="S179" s="147">
        <v>0</v>
      </c>
      <c r="T179" s="148">
        <f t="shared" si="13"/>
        <v>0</v>
      </c>
      <c r="AR179" s="149" t="s">
        <v>120</v>
      </c>
      <c r="AT179" s="149" t="s">
        <v>311</v>
      </c>
      <c r="AU179" s="149" t="s">
        <v>88</v>
      </c>
      <c r="AY179" s="17" t="s">
        <v>309</v>
      </c>
      <c r="BE179" s="150">
        <f t="shared" si="14"/>
        <v>0</v>
      </c>
      <c r="BF179" s="150">
        <f t="shared" si="15"/>
        <v>0</v>
      </c>
      <c r="BG179" s="150">
        <f t="shared" si="16"/>
        <v>0</v>
      </c>
      <c r="BH179" s="150">
        <f t="shared" si="17"/>
        <v>0</v>
      </c>
      <c r="BI179" s="150">
        <f t="shared" si="18"/>
        <v>0</v>
      </c>
      <c r="BJ179" s="17" t="s">
        <v>88</v>
      </c>
      <c r="BK179" s="150">
        <f t="shared" si="19"/>
        <v>0</v>
      </c>
      <c r="BL179" s="17" t="s">
        <v>120</v>
      </c>
      <c r="BM179" s="149" t="s">
        <v>461</v>
      </c>
    </row>
    <row r="180" spans="2:65" s="1" customFormat="1" ht="29.25" x14ac:dyDescent="0.2">
      <c r="B180" s="33"/>
      <c r="D180" s="155" t="s">
        <v>318</v>
      </c>
      <c r="F180" s="156" t="s">
        <v>5144</v>
      </c>
      <c r="I180" s="153"/>
      <c r="L180" s="33"/>
      <c r="M180" s="154"/>
      <c r="T180" s="57"/>
      <c r="AT180" s="17" t="s">
        <v>318</v>
      </c>
      <c r="AU180" s="17" t="s">
        <v>88</v>
      </c>
    </row>
    <row r="181" spans="2:65" s="1" customFormat="1" ht="16.5" customHeight="1" x14ac:dyDescent="0.2">
      <c r="B181" s="137"/>
      <c r="C181" s="138" t="s">
        <v>385</v>
      </c>
      <c r="D181" s="138" t="s">
        <v>311</v>
      </c>
      <c r="E181" s="139" t="s">
        <v>5145</v>
      </c>
      <c r="F181" s="140" t="s">
        <v>5146</v>
      </c>
      <c r="G181" s="141" t="s">
        <v>2702</v>
      </c>
      <c r="H181" s="142">
        <v>1</v>
      </c>
      <c r="I181" s="143"/>
      <c r="J181" s="144">
        <f>ROUND(I181*H181,2)</f>
        <v>0</v>
      </c>
      <c r="K181" s="140" t="s">
        <v>366</v>
      </c>
      <c r="L181" s="33"/>
      <c r="M181" s="145" t="s">
        <v>1</v>
      </c>
      <c r="N181" s="146" t="s">
        <v>46</v>
      </c>
      <c r="P181" s="147">
        <f>O181*H181</f>
        <v>0</v>
      </c>
      <c r="Q181" s="147">
        <v>0</v>
      </c>
      <c r="R181" s="147">
        <f>Q181*H181</f>
        <v>0</v>
      </c>
      <c r="S181" s="147">
        <v>0</v>
      </c>
      <c r="T181" s="148">
        <f>S181*H181</f>
        <v>0</v>
      </c>
      <c r="AR181" s="149" t="s">
        <v>120</v>
      </c>
      <c r="AT181" s="149" t="s">
        <v>311</v>
      </c>
      <c r="AU181" s="149" t="s">
        <v>88</v>
      </c>
      <c r="AY181" s="17" t="s">
        <v>309</v>
      </c>
      <c r="BE181" s="150">
        <f>IF(N181="základní",J181,0)</f>
        <v>0</v>
      </c>
      <c r="BF181" s="150">
        <f>IF(N181="snížená",J181,0)</f>
        <v>0</v>
      </c>
      <c r="BG181" s="150">
        <f>IF(N181="zákl. přenesená",J181,0)</f>
        <v>0</v>
      </c>
      <c r="BH181" s="150">
        <f>IF(N181="sníž. přenesená",J181,0)</f>
        <v>0</v>
      </c>
      <c r="BI181" s="150">
        <f>IF(N181="nulová",J181,0)</f>
        <v>0</v>
      </c>
      <c r="BJ181" s="17" t="s">
        <v>88</v>
      </c>
      <c r="BK181" s="150">
        <f>ROUND(I181*H181,2)</f>
        <v>0</v>
      </c>
      <c r="BL181" s="17" t="s">
        <v>120</v>
      </c>
      <c r="BM181" s="149" t="s">
        <v>468</v>
      </c>
    </row>
    <row r="182" spans="2:65" s="1" customFormat="1" ht="29.25" x14ac:dyDescent="0.2">
      <c r="B182" s="33"/>
      <c r="D182" s="155" t="s">
        <v>318</v>
      </c>
      <c r="F182" s="156" t="s">
        <v>5147</v>
      </c>
      <c r="I182" s="153"/>
      <c r="L182" s="33"/>
      <c r="M182" s="154"/>
      <c r="T182" s="57"/>
      <c r="AT182" s="17" t="s">
        <v>318</v>
      </c>
      <c r="AU182" s="17" t="s">
        <v>88</v>
      </c>
    </row>
    <row r="183" spans="2:65" s="1" customFormat="1" ht="16.5" customHeight="1" x14ac:dyDescent="0.2">
      <c r="B183" s="137"/>
      <c r="C183" s="138" t="s">
        <v>471</v>
      </c>
      <c r="D183" s="138" t="s">
        <v>311</v>
      </c>
      <c r="E183" s="139" t="s">
        <v>5148</v>
      </c>
      <c r="F183" s="140" t="s">
        <v>5149</v>
      </c>
      <c r="G183" s="141" t="s">
        <v>2702</v>
      </c>
      <c r="H183" s="142">
        <v>1</v>
      </c>
      <c r="I183" s="143"/>
      <c r="J183" s="144">
        <f>ROUND(I183*H183,2)</f>
        <v>0</v>
      </c>
      <c r="K183" s="140" t="s">
        <v>366</v>
      </c>
      <c r="L183" s="33"/>
      <c r="M183" s="145" t="s">
        <v>1</v>
      </c>
      <c r="N183" s="146" t="s">
        <v>46</v>
      </c>
      <c r="P183" s="147">
        <f>O183*H183</f>
        <v>0</v>
      </c>
      <c r="Q183" s="147">
        <v>0</v>
      </c>
      <c r="R183" s="147">
        <f>Q183*H183</f>
        <v>0</v>
      </c>
      <c r="S183" s="147">
        <v>0</v>
      </c>
      <c r="T183" s="148">
        <f>S183*H183</f>
        <v>0</v>
      </c>
      <c r="AR183" s="149" t="s">
        <v>120</v>
      </c>
      <c r="AT183" s="149" t="s">
        <v>311</v>
      </c>
      <c r="AU183" s="149" t="s">
        <v>88</v>
      </c>
      <c r="AY183" s="17" t="s">
        <v>309</v>
      </c>
      <c r="BE183" s="150">
        <f>IF(N183="základní",J183,0)</f>
        <v>0</v>
      </c>
      <c r="BF183" s="150">
        <f>IF(N183="snížená",J183,0)</f>
        <v>0</v>
      </c>
      <c r="BG183" s="150">
        <f>IF(N183="zákl. přenesená",J183,0)</f>
        <v>0</v>
      </c>
      <c r="BH183" s="150">
        <f>IF(N183="sníž. přenesená",J183,0)</f>
        <v>0</v>
      </c>
      <c r="BI183" s="150">
        <f>IF(N183="nulová",J183,0)</f>
        <v>0</v>
      </c>
      <c r="BJ183" s="17" t="s">
        <v>88</v>
      </c>
      <c r="BK183" s="150">
        <f>ROUND(I183*H183,2)</f>
        <v>0</v>
      </c>
      <c r="BL183" s="17" t="s">
        <v>120</v>
      </c>
      <c r="BM183" s="149" t="s">
        <v>474</v>
      </c>
    </row>
    <row r="184" spans="2:65" s="1" customFormat="1" ht="48.75" x14ac:dyDescent="0.2">
      <c r="B184" s="33"/>
      <c r="D184" s="155" t="s">
        <v>318</v>
      </c>
      <c r="F184" s="156" t="s">
        <v>5150</v>
      </c>
      <c r="I184" s="153"/>
      <c r="L184" s="33"/>
      <c r="M184" s="154"/>
      <c r="T184" s="57"/>
      <c r="AT184" s="17" t="s">
        <v>318</v>
      </c>
      <c r="AU184" s="17" t="s">
        <v>88</v>
      </c>
    </row>
    <row r="185" spans="2:65" s="1" customFormat="1" ht="16.5" customHeight="1" x14ac:dyDescent="0.2">
      <c r="B185" s="137"/>
      <c r="C185" s="138" t="s">
        <v>392</v>
      </c>
      <c r="D185" s="138" t="s">
        <v>311</v>
      </c>
      <c r="E185" s="139" t="s">
        <v>5151</v>
      </c>
      <c r="F185" s="140" t="s">
        <v>5152</v>
      </c>
      <c r="G185" s="141" t="s">
        <v>2702</v>
      </c>
      <c r="H185" s="142">
        <v>1</v>
      </c>
      <c r="I185" s="143"/>
      <c r="J185" s="144">
        <f>ROUND(I185*H185,2)</f>
        <v>0</v>
      </c>
      <c r="K185" s="140" t="s">
        <v>366</v>
      </c>
      <c r="L185" s="33"/>
      <c r="M185" s="145" t="s">
        <v>1</v>
      </c>
      <c r="N185" s="146" t="s">
        <v>46</v>
      </c>
      <c r="P185" s="147">
        <f>O185*H185</f>
        <v>0</v>
      </c>
      <c r="Q185" s="147">
        <v>0</v>
      </c>
      <c r="R185" s="147">
        <f>Q185*H185</f>
        <v>0</v>
      </c>
      <c r="S185" s="147">
        <v>0</v>
      </c>
      <c r="T185" s="148">
        <f>S185*H185</f>
        <v>0</v>
      </c>
      <c r="AR185" s="149" t="s">
        <v>120</v>
      </c>
      <c r="AT185" s="149" t="s">
        <v>311</v>
      </c>
      <c r="AU185" s="149" t="s">
        <v>88</v>
      </c>
      <c r="AY185" s="17" t="s">
        <v>309</v>
      </c>
      <c r="BE185" s="150">
        <f>IF(N185="základní",J185,0)</f>
        <v>0</v>
      </c>
      <c r="BF185" s="150">
        <f>IF(N185="snížená",J185,0)</f>
        <v>0</v>
      </c>
      <c r="BG185" s="150">
        <f>IF(N185="zákl. přenesená",J185,0)</f>
        <v>0</v>
      </c>
      <c r="BH185" s="150">
        <f>IF(N185="sníž. přenesená",J185,0)</f>
        <v>0</v>
      </c>
      <c r="BI185" s="150">
        <f>IF(N185="nulová",J185,0)</f>
        <v>0</v>
      </c>
      <c r="BJ185" s="17" t="s">
        <v>88</v>
      </c>
      <c r="BK185" s="150">
        <f>ROUND(I185*H185,2)</f>
        <v>0</v>
      </c>
      <c r="BL185" s="17" t="s">
        <v>120</v>
      </c>
      <c r="BM185" s="149" t="s">
        <v>478</v>
      </c>
    </row>
    <row r="186" spans="2:65" s="1" customFormat="1" ht="48.75" x14ac:dyDescent="0.2">
      <c r="B186" s="33"/>
      <c r="D186" s="155" t="s">
        <v>318</v>
      </c>
      <c r="F186" s="156" t="s">
        <v>5153</v>
      </c>
      <c r="I186" s="153"/>
      <c r="L186" s="33"/>
      <c r="M186" s="154"/>
      <c r="T186" s="57"/>
      <c r="AT186" s="17" t="s">
        <v>318</v>
      </c>
      <c r="AU186" s="17" t="s">
        <v>88</v>
      </c>
    </row>
    <row r="187" spans="2:65" s="1" customFormat="1" ht="16.5" customHeight="1" x14ac:dyDescent="0.2">
      <c r="B187" s="137"/>
      <c r="C187" s="138" t="s">
        <v>480</v>
      </c>
      <c r="D187" s="138" t="s">
        <v>311</v>
      </c>
      <c r="E187" s="139" t="s">
        <v>5154</v>
      </c>
      <c r="F187" s="140" t="s">
        <v>5155</v>
      </c>
      <c r="G187" s="141" t="s">
        <v>2702</v>
      </c>
      <c r="H187" s="142">
        <v>1</v>
      </c>
      <c r="I187" s="143"/>
      <c r="J187" s="144">
        <f>ROUND(I187*H187,2)</f>
        <v>0</v>
      </c>
      <c r="K187" s="140" t="s">
        <v>366</v>
      </c>
      <c r="L187" s="33"/>
      <c r="M187" s="145" t="s">
        <v>1</v>
      </c>
      <c r="N187" s="146" t="s">
        <v>46</v>
      </c>
      <c r="P187" s="147">
        <f>O187*H187</f>
        <v>0</v>
      </c>
      <c r="Q187" s="147">
        <v>0</v>
      </c>
      <c r="R187" s="147">
        <f>Q187*H187</f>
        <v>0</v>
      </c>
      <c r="S187" s="147">
        <v>0</v>
      </c>
      <c r="T187" s="148">
        <f>S187*H187</f>
        <v>0</v>
      </c>
      <c r="AR187" s="149" t="s">
        <v>120</v>
      </c>
      <c r="AT187" s="149" t="s">
        <v>311</v>
      </c>
      <c r="AU187" s="149" t="s">
        <v>88</v>
      </c>
      <c r="AY187" s="17" t="s">
        <v>309</v>
      </c>
      <c r="BE187" s="150">
        <f>IF(N187="základní",J187,0)</f>
        <v>0</v>
      </c>
      <c r="BF187" s="150">
        <f>IF(N187="snížená",J187,0)</f>
        <v>0</v>
      </c>
      <c r="BG187" s="150">
        <f>IF(N187="zákl. přenesená",J187,0)</f>
        <v>0</v>
      </c>
      <c r="BH187" s="150">
        <f>IF(N187="sníž. přenesená",J187,0)</f>
        <v>0</v>
      </c>
      <c r="BI187" s="150">
        <f>IF(N187="nulová",J187,0)</f>
        <v>0</v>
      </c>
      <c r="BJ187" s="17" t="s">
        <v>88</v>
      </c>
      <c r="BK187" s="150">
        <f>ROUND(I187*H187,2)</f>
        <v>0</v>
      </c>
      <c r="BL187" s="17" t="s">
        <v>120</v>
      </c>
      <c r="BM187" s="149" t="s">
        <v>483</v>
      </c>
    </row>
    <row r="188" spans="2:65" s="1" customFormat="1" ht="29.25" x14ac:dyDescent="0.2">
      <c r="B188" s="33"/>
      <c r="D188" s="155" t="s">
        <v>318</v>
      </c>
      <c r="F188" s="156" t="s">
        <v>5156</v>
      </c>
      <c r="I188" s="153"/>
      <c r="L188" s="33"/>
      <c r="M188" s="154"/>
      <c r="T188" s="57"/>
      <c r="AT188" s="17" t="s">
        <v>318</v>
      </c>
      <c r="AU188" s="17" t="s">
        <v>88</v>
      </c>
    </row>
    <row r="189" spans="2:65" s="1" customFormat="1" ht="16.5" customHeight="1" x14ac:dyDescent="0.2">
      <c r="B189" s="137"/>
      <c r="C189" s="138" t="s">
        <v>398</v>
      </c>
      <c r="D189" s="138" t="s">
        <v>311</v>
      </c>
      <c r="E189" s="139" t="s">
        <v>5157</v>
      </c>
      <c r="F189" s="140" t="s">
        <v>5158</v>
      </c>
      <c r="G189" s="141" t="s">
        <v>2702</v>
      </c>
      <c r="H189" s="142">
        <v>1</v>
      </c>
      <c r="I189" s="143"/>
      <c r="J189" s="144">
        <f>ROUND(I189*H189,2)</f>
        <v>0</v>
      </c>
      <c r="K189" s="140" t="s">
        <v>366</v>
      </c>
      <c r="L189" s="33"/>
      <c r="M189" s="145" t="s">
        <v>1</v>
      </c>
      <c r="N189" s="146" t="s">
        <v>46</v>
      </c>
      <c r="P189" s="147">
        <f>O189*H189</f>
        <v>0</v>
      </c>
      <c r="Q189" s="147">
        <v>0</v>
      </c>
      <c r="R189" s="147">
        <f>Q189*H189</f>
        <v>0</v>
      </c>
      <c r="S189" s="147">
        <v>0</v>
      </c>
      <c r="T189" s="148">
        <f>S189*H189</f>
        <v>0</v>
      </c>
      <c r="AR189" s="149" t="s">
        <v>120</v>
      </c>
      <c r="AT189" s="149" t="s">
        <v>311</v>
      </c>
      <c r="AU189" s="149" t="s">
        <v>88</v>
      </c>
      <c r="AY189" s="17" t="s">
        <v>309</v>
      </c>
      <c r="BE189" s="150">
        <f>IF(N189="základní",J189,0)</f>
        <v>0</v>
      </c>
      <c r="BF189" s="150">
        <f>IF(N189="snížená",J189,0)</f>
        <v>0</v>
      </c>
      <c r="BG189" s="150">
        <f>IF(N189="zákl. přenesená",J189,0)</f>
        <v>0</v>
      </c>
      <c r="BH189" s="150">
        <f>IF(N189="sníž. přenesená",J189,0)</f>
        <v>0</v>
      </c>
      <c r="BI189" s="150">
        <f>IF(N189="nulová",J189,0)</f>
        <v>0</v>
      </c>
      <c r="BJ189" s="17" t="s">
        <v>88</v>
      </c>
      <c r="BK189" s="150">
        <f>ROUND(I189*H189,2)</f>
        <v>0</v>
      </c>
      <c r="BL189" s="17" t="s">
        <v>120</v>
      </c>
      <c r="BM189" s="149" t="s">
        <v>488</v>
      </c>
    </row>
    <row r="190" spans="2:65" s="1" customFormat="1" ht="29.25" x14ac:dyDescent="0.2">
      <c r="B190" s="33"/>
      <c r="D190" s="155" t="s">
        <v>318</v>
      </c>
      <c r="F190" s="156" t="s">
        <v>5159</v>
      </c>
      <c r="I190" s="153"/>
      <c r="L190" s="33"/>
      <c r="M190" s="154"/>
      <c r="T190" s="57"/>
      <c r="AT190" s="17" t="s">
        <v>318</v>
      </c>
      <c r="AU190" s="17" t="s">
        <v>88</v>
      </c>
    </row>
    <row r="191" spans="2:65" s="1" customFormat="1" ht="16.5" customHeight="1" x14ac:dyDescent="0.2">
      <c r="B191" s="137"/>
      <c r="C191" s="138" t="s">
        <v>491</v>
      </c>
      <c r="D191" s="138" t="s">
        <v>311</v>
      </c>
      <c r="E191" s="139" t="s">
        <v>5160</v>
      </c>
      <c r="F191" s="140" t="s">
        <v>5161</v>
      </c>
      <c r="G191" s="141" t="s">
        <v>2702</v>
      </c>
      <c r="H191" s="142">
        <v>1</v>
      </c>
      <c r="I191" s="143"/>
      <c r="J191" s="144">
        <f t="shared" ref="J191:J198" si="20">ROUND(I191*H191,2)</f>
        <v>0</v>
      </c>
      <c r="K191" s="140" t="s">
        <v>366</v>
      </c>
      <c r="L191" s="33"/>
      <c r="M191" s="145" t="s">
        <v>1</v>
      </c>
      <c r="N191" s="146" t="s">
        <v>46</v>
      </c>
      <c r="P191" s="147">
        <f t="shared" ref="P191:P198" si="21">O191*H191</f>
        <v>0</v>
      </c>
      <c r="Q191" s="147">
        <v>0</v>
      </c>
      <c r="R191" s="147">
        <f t="shared" ref="R191:R198" si="22">Q191*H191</f>
        <v>0</v>
      </c>
      <c r="S191" s="147">
        <v>0</v>
      </c>
      <c r="T191" s="148">
        <f t="shared" ref="T191:T198" si="23">S191*H191</f>
        <v>0</v>
      </c>
      <c r="AR191" s="149" t="s">
        <v>120</v>
      </c>
      <c r="AT191" s="149" t="s">
        <v>311</v>
      </c>
      <c r="AU191" s="149" t="s">
        <v>88</v>
      </c>
      <c r="AY191" s="17" t="s">
        <v>309</v>
      </c>
      <c r="BE191" s="150">
        <f t="shared" ref="BE191:BE198" si="24">IF(N191="základní",J191,0)</f>
        <v>0</v>
      </c>
      <c r="BF191" s="150">
        <f t="shared" ref="BF191:BF198" si="25">IF(N191="snížená",J191,0)</f>
        <v>0</v>
      </c>
      <c r="BG191" s="150">
        <f t="shared" ref="BG191:BG198" si="26">IF(N191="zákl. přenesená",J191,0)</f>
        <v>0</v>
      </c>
      <c r="BH191" s="150">
        <f t="shared" ref="BH191:BH198" si="27">IF(N191="sníž. přenesená",J191,0)</f>
        <v>0</v>
      </c>
      <c r="BI191" s="150">
        <f t="shared" ref="BI191:BI198" si="28">IF(N191="nulová",J191,0)</f>
        <v>0</v>
      </c>
      <c r="BJ191" s="17" t="s">
        <v>88</v>
      </c>
      <c r="BK191" s="150">
        <f t="shared" ref="BK191:BK198" si="29">ROUND(I191*H191,2)</f>
        <v>0</v>
      </c>
      <c r="BL191" s="17" t="s">
        <v>120</v>
      </c>
      <c r="BM191" s="149" t="s">
        <v>494</v>
      </c>
    </row>
    <row r="192" spans="2:65" s="1" customFormat="1" ht="16.5" customHeight="1" x14ac:dyDescent="0.2">
      <c r="B192" s="137"/>
      <c r="C192" s="138" t="s">
        <v>402</v>
      </c>
      <c r="D192" s="138" t="s">
        <v>311</v>
      </c>
      <c r="E192" s="139" t="s">
        <v>5162</v>
      </c>
      <c r="F192" s="140" t="s">
        <v>5163</v>
      </c>
      <c r="G192" s="141" t="s">
        <v>2702</v>
      </c>
      <c r="H192" s="142">
        <v>1</v>
      </c>
      <c r="I192" s="143"/>
      <c r="J192" s="144">
        <f t="shared" si="20"/>
        <v>0</v>
      </c>
      <c r="K192" s="140" t="s">
        <v>366</v>
      </c>
      <c r="L192" s="33"/>
      <c r="M192" s="145" t="s">
        <v>1</v>
      </c>
      <c r="N192" s="146" t="s">
        <v>46</v>
      </c>
      <c r="P192" s="147">
        <f t="shared" si="21"/>
        <v>0</v>
      </c>
      <c r="Q192" s="147">
        <v>0</v>
      </c>
      <c r="R192" s="147">
        <f t="shared" si="22"/>
        <v>0</v>
      </c>
      <c r="S192" s="147">
        <v>0</v>
      </c>
      <c r="T192" s="148">
        <f t="shared" si="23"/>
        <v>0</v>
      </c>
      <c r="AR192" s="149" t="s">
        <v>120</v>
      </c>
      <c r="AT192" s="149" t="s">
        <v>311</v>
      </c>
      <c r="AU192" s="149" t="s">
        <v>88</v>
      </c>
      <c r="AY192" s="17" t="s">
        <v>309</v>
      </c>
      <c r="BE192" s="150">
        <f t="shared" si="24"/>
        <v>0</v>
      </c>
      <c r="BF192" s="150">
        <f t="shared" si="25"/>
        <v>0</v>
      </c>
      <c r="BG192" s="150">
        <f t="shared" si="26"/>
        <v>0</v>
      </c>
      <c r="BH192" s="150">
        <f t="shared" si="27"/>
        <v>0</v>
      </c>
      <c r="BI192" s="150">
        <f t="shared" si="28"/>
        <v>0</v>
      </c>
      <c r="BJ192" s="17" t="s">
        <v>88</v>
      </c>
      <c r="BK192" s="150">
        <f t="shared" si="29"/>
        <v>0</v>
      </c>
      <c r="BL192" s="17" t="s">
        <v>120</v>
      </c>
      <c r="BM192" s="149" t="s">
        <v>501</v>
      </c>
    </row>
    <row r="193" spans="2:65" s="1" customFormat="1" ht="16.5" customHeight="1" x14ac:dyDescent="0.2">
      <c r="B193" s="137"/>
      <c r="C193" s="138" t="s">
        <v>503</v>
      </c>
      <c r="D193" s="138" t="s">
        <v>311</v>
      </c>
      <c r="E193" s="139" t="s">
        <v>5164</v>
      </c>
      <c r="F193" s="140" t="s">
        <v>5165</v>
      </c>
      <c r="G193" s="141" t="s">
        <v>360</v>
      </c>
      <c r="H193" s="142">
        <v>120</v>
      </c>
      <c r="I193" s="143"/>
      <c r="J193" s="144">
        <f t="shared" si="20"/>
        <v>0</v>
      </c>
      <c r="K193" s="140" t="s">
        <v>366</v>
      </c>
      <c r="L193" s="33"/>
      <c r="M193" s="145" t="s">
        <v>1</v>
      </c>
      <c r="N193" s="146" t="s">
        <v>46</v>
      </c>
      <c r="P193" s="147">
        <f t="shared" si="21"/>
        <v>0</v>
      </c>
      <c r="Q193" s="147">
        <v>0</v>
      </c>
      <c r="R193" s="147">
        <f t="shared" si="22"/>
        <v>0</v>
      </c>
      <c r="S193" s="147">
        <v>0</v>
      </c>
      <c r="T193" s="148">
        <f t="shared" si="23"/>
        <v>0</v>
      </c>
      <c r="AR193" s="149" t="s">
        <v>120</v>
      </c>
      <c r="AT193" s="149" t="s">
        <v>311</v>
      </c>
      <c r="AU193" s="149" t="s">
        <v>88</v>
      </c>
      <c r="AY193" s="17" t="s">
        <v>309</v>
      </c>
      <c r="BE193" s="150">
        <f t="shared" si="24"/>
        <v>0</v>
      </c>
      <c r="BF193" s="150">
        <f t="shared" si="25"/>
        <v>0</v>
      </c>
      <c r="BG193" s="150">
        <f t="shared" si="26"/>
        <v>0</v>
      </c>
      <c r="BH193" s="150">
        <f t="shared" si="27"/>
        <v>0</v>
      </c>
      <c r="BI193" s="150">
        <f t="shared" si="28"/>
        <v>0</v>
      </c>
      <c r="BJ193" s="17" t="s">
        <v>88</v>
      </c>
      <c r="BK193" s="150">
        <f t="shared" si="29"/>
        <v>0</v>
      </c>
      <c r="BL193" s="17" t="s">
        <v>120</v>
      </c>
      <c r="BM193" s="149" t="s">
        <v>506</v>
      </c>
    </row>
    <row r="194" spans="2:65" s="1" customFormat="1" ht="16.5" customHeight="1" x14ac:dyDescent="0.2">
      <c r="B194" s="137"/>
      <c r="C194" s="138" t="s">
        <v>406</v>
      </c>
      <c r="D194" s="138" t="s">
        <v>311</v>
      </c>
      <c r="E194" s="139" t="s">
        <v>5166</v>
      </c>
      <c r="F194" s="140" t="s">
        <v>5167</v>
      </c>
      <c r="G194" s="141" t="s">
        <v>434</v>
      </c>
      <c r="H194" s="142">
        <v>3</v>
      </c>
      <c r="I194" s="143"/>
      <c r="J194" s="144">
        <f t="shared" si="20"/>
        <v>0</v>
      </c>
      <c r="K194" s="140" t="s">
        <v>366</v>
      </c>
      <c r="L194" s="33"/>
      <c r="M194" s="145" t="s">
        <v>1</v>
      </c>
      <c r="N194" s="146" t="s">
        <v>46</v>
      </c>
      <c r="P194" s="147">
        <f t="shared" si="21"/>
        <v>0</v>
      </c>
      <c r="Q194" s="147">
        <v>0</v>
      </c>
      <c r="R194" s="147">
        <f t="shared" si="22"/>
        <v>0</v>
      </c>
      <c r="S194" s="147">
        <v>0</v>
      </c>
      <c r="T194" s="148">
        <f t="shared" si="23"/>
        <v>0</v>
      </c>
      <c r="AR194" s="149" t="s">
        <v>120</v>
      </c>
      <c r="AT194" s="149" t="s">
        <v>311</v>
      </c>
      <c r="AU194" s="149" t="s">
        <v>88</v>
      </c>
      <c r="AY194" s="17" t="s">
        <v>309</v>
      </c>
      <c r="BE194" s="150">
        <f t="shared" si="24"/>
        <v>0</v>
      </c>
      <c r="BF194" s="150">
        <f t="shared" si="25"/>
        <v>0</v>
      </c>
      <c r="BG194" s="150">
        <f t="shared" si="26"/>
        <v>0</v>
      </c>
      <c r="BH194" s="150">
        <f t="shared" si="27"/>
        <v>0</v>
      </c>
      <c r="BI194" s="150">
        <f t="shared" si="28"/>
        <v>0</v>
      </c>
      <c r="BJ194" s="17" t="s">
        <v>88</v>
      </c>
      <c r="BK194" s="150">
        <f t="shared" si="29"/>
        <v>0</v>
      </c>
      <c r="BL194" s="17" t="s">
        <v>120</v>
      </c>
      <c r="BM194" s="149" t="s">
        <v>513</v>
      </c>
    </row>
    <row r="195" spans="2:65" s="1" customFormat="1" ht="16.5" customHeight="1" x14ac:dyDescent="0.2">
      <c r="B195" s="137"/>
      <c r="C195" s="138" t="s">
        <v>516</v>
      </c>
      <c r="D195" s="138" t="s">
        <v>311</v>
      </c>
      <c r="E195" s="139" t="s">
        <v>5168</v>
      </c>
      <c r="F195" s="140" t="s">
        <v>5169</v>
      </c>
      <c r="G195" s="141" t="s">
        <v>434</v>
      </c>
      <c r="H195" s="142">
        <v>7</v>
      </c>
      <c r="I195" s="143"/>
      <c r="J195" s="144">
        <f t="shared" si="20"/>
        <v>0</v>
      </c>
      <c r="K195" s="140" t="s">
        <v>366</v>
      </c>
      <c r="L195" s="33"/>
      <c r="M195" s="145" t="s">
        <v>1</v>
      </c>
      <c r="N195" s="146" t="s">
        <v>46</v>
      </c>
      <c r="P195" s="147">
        <f t="shared" si="21"/>
        <v>0</v>
      </c>
      <c r="Q195" s="147">
        <v>0</v>
      </c>
      <c r="R195" s="147">
        <f t="shared" si="22"/>
        <v>0</v>
      </c>
      <c r="S195" s="147">
        <v>0</v>
      </c>
      <c r="T195" s="148">
        <f t="shared" si="23"/>
        <v>0</v>
      </c>
      <c r="AR195" s="149" t="s">
        <v>120</v>
      </c>
      <c r="AT195" s="149" t="s">
        <v>311</v>
      </c>
      <c r="AU195" s="149" t="s">
        <v>88</v>
      </c>
      <c r="AY195" s="17" t="s">
        <v>309</v>
      </c>
      <c r="BE195" s="150">
        <f t="shared" si="24"/>
        <v>0</v>
      </c>
      <c r="BF195" s="150">
        <f t="shared" si="25"/>
        <v>0</v>
      </c>
      <c r="BG195" s="150">
        <f t="shared" si="26"/>
        <v>0</v>
      </c>
      <c r="BH195" s="150">
        <f t="shared" si="27"/>
        <v>0</v>
      </c>
      <c r="BI195" s="150">
        <f t="shared" si="28"/>
        <v>0</v>
      </c>
      <c r="BJ195" s="17" t="s">
        <v>88</v>
      </c>
      <c r="BK195" s="150">
        <f t="shared" si="29"/>
        <v>0</v>
      </c>
      <c r="BL195" s="17" t="s">
        <v>120</v>
      </c>
      <c r="BM195" s="149" t="s">
        <v>519</v>
      </c>
    </row>
    <row r="196" spans="2:65" s="1" customFormat="1" ht="16.5" customHeight="1" x14ac:dyDescent="0.2">
      <c r="B196" s="137"/>
      <c r="C196" s="138" t="s">
        <v>410</v>
      </c>
      <c r="D196" s="138" t="s">
        <v>311</v>
      </c>
      <c r="E196" s="139" t="s">
        <v>5170</v>
      </c>
      <c r="F196" s="140" t="s">
        <v>5171</v>
      </c>
      <c r="G196" s="141" t="s">
        <v>434</v>
      </c>
      <c r="H196" s="142">
        <v>5</v>
      </c>
      <c r="I196" s="143"/>
      <c r="J196" s="144">
        <f t="shared" si="20"/>
        <v>0</v>
      </c>
      <c r="K196" s="140" t="s">
        <v>366</v>
      </c>
      <c r="L196" s="33"/>
      <c r="M196" s="145" t="s">
        <v>1</v>
      </c>
      <c r="N196" s="146" t="s">
        <v>46</v>
      </c>
      <c r="P196" s="147">
        <f t="shared" si="21"/>
        <v>0</v>
      </c>
      <c r="Q196" s="147">
        <v>0</v>
      </c>
      <c r="R196" s="147">
        <f t="shared" si="22"/>
        <v>0</v>
      </c>
      <c r="S196" s="147">
        <v>0</v>
      </c>
      <c r="T196" s="148">
        <f t="shared" si="23"/>
        <v>0</v>
      </c>
      <c r="AR196" s="149" t="s">
        <v>120</v>
      </c>
      <c r="AT196" s="149" t="s">
        <v>311</v>
      </c>
      <c r="AU196" s="149" t="s">
        <v>88</v>
      </c>
      <c r="AY196" s="17" t="s">
        <v>309</v>
      </c>
      <c r="BE196" s="150">
        <f t="shared" si="24"/>
        <v>0</v>
      </c>
      <c r="BF196" s="150">
        <f t="shared" si="25"/>
        <v>0</v>
      </c>
      <c r="BG196" s="150">
        <f t="shared" si="26"/>
        <v>0</v>
      </c>
      <c r="BH196" s="150">
        <f t="shared" si="27"/>
        <v>0</v>
      </c>
      <c r="BI196" s="150">
        <f t="shared" si="28"/>
        <v>0</v>
      </c>
      <c r="BJ196" s="17" t="s">
        <v>88</v>
      </c>
      <c r="BK196" s="150">
        <f t="shared" si="29"/>
        <v>0</v>
      </c>
      <c r="BL196" s="17" t="s">
        <v>120</v>
      </c>
      <c r="BM196" s="149" t="s">
        <v>521</v>
      </c>
    </row>
    <row r="197" spans="2:65" s="1" customFormat="1" ht="16.5" customHeight="1" x14ac:dyDescent="0.2">
      <c r="B197" s="137"/>
      <c r="C197" s="138" t="s">
        <v>523</v>
      </c>
      <c r="D197" s="138" t="s">
        <v>311</v>
      </c>
      <c r="E197" s="139" t="s">
        <v>5172</v>
      </c>
      <c r="F197" s="140" t="s">
        <v>5173</v>
      </c>
      <c r="G197" s="141" t="s">
        <v>434</v>
      </c>
      <c r="H197" s="142">
        <v>6</v>
      </c>
      <c r="I197" s="143"/>
      <c r="J197" s="144">
        <f t="shared" si="20"/>
        <v>0</v>
      </c>
      <c r="K197" s="140" t="s">
        <v>366</v>
      </c>
      <c r="L197" s="33"/>
      <c r="M197" s="145" t="s">
        <v>1</v>
      </c>
      <c r="N197" s="146" t="s">
        <v>46</v>
      </c>
      <c r="P197" s="147">
        <f t="shared" si="21"/>
        <v>0</v>
      </c>
      <c r="Q197" s="147">
        <v>0</v>
      </c>
      <c r="R197" s="147">
        <f t="shared" si="22"/>
        <v>0</v>
      </c>
      <c r="S197" s="147">
        <v>0</v>
      </c>
      <c r="T197" s="148">
        <f t="shared" si="23"/>
        <v>0</v>
      </c>
      <c r="AR197" s="149" t="s">
        <v>120</v>
      </c>
      <c r="AT197" s="149" t="s">
        <v>311</v>
      </c>
      <c r="AU197" s="149" t="s">
        <v>88</v>
      </c>
      <c r="AY197" s="17" t="s">
        <v>309</v>
      </c>
      <c r="BE197" s="150">
        <f t="shared" si="24"/>
        <v>0</v>
      </c>
      <c r="BF197" s="150">
        <f t="shared" si="25"/>
        <v>0</v>
      </c>
      <c r="BG197" s="150">
        <f t="shared" si="26"/>
        <v>0</v>
      </c>
      <c r="BH197" s="150">
        <f t="shared" si="27"/>
        <v>0</v>
      </c>
      <c r="BI197" s="150">
        <f t="shared" si="28"/>
        <v>0</v>
      </c>
      <c r="BJ197" s="17" t="s">
        <v>88</v>
      </c>
      <c r="BK197" s="150">
        <f t="shared" si="29"/>
        <v>0</v>
      </c>
      <c r="BL197" s="17" t="s">
        <v>120</v>
      </c>
      <c r="BM197" s="149" t="s">
        <v>524</v>
      </c>
    </row>
    <row r="198" spans="2:65" s="1" customFormat="1" ht="24.2" customHeight="1" x14ac:dyDescent="0.2">
      <c r="B198" s="137"/>
      <c r="C198" s="138" t="s">
        <v>414</v>
      </c>
      <c r="D198" s="138" t="s">
        <v>311</v>
      </c>
      <c r="E198" s="139" t="s">
        <v>5174</v>
      </c>
      <c r="F198" s="140" t="s">
        <v>5107</v>
      </c>
      <c r="G198" s="141" t="s">
        <v>360</v>
      </c>
      <c r="H198" s="142">
        <v>32</v>
      </c>
      <c r="I198" s="143"/>
      <c r="J198" s="144">
        <f t="shared" si="20"/>
        <v>0</v>
      </c>
      <c r="K198" s="140" t="s">
        <v>366</v>
      </c>
      <c r="L198" s="33"/>
      <c r="M198" s="145" t="s">
        <v>1</v>
      </c>
      <c r="N198" s="146" t="s">
        <v>46</v>
      </c>
      <c r="P198" s="147">
        <f t="shared" si="21"/>
        <v>0</v>
      </c>
      <c r="Q198" s="147">
        <v>0</v>
      </c>
      <c r="R198" s="147">
        <f t="shared" si="22"/>
        <v>0</v>
      </c>
      <c r="S198" s="147">
        <v>0</v>
      </c>
      <c r="T198" s="148">
        <f t="shared" si="23"/>
        <v>0</v>
      </c>
      <c r="AR198" s="149" t="s">
        <v>120</v>
      </c>
      <c r="AT198" s="149" t="s">
        <v>311</v>
      </c>
      <c r="AU198" s="149" t="s">
        <v>88</v>
      </c>
      <c r="AY198" s="17" t="s">
        <v>309</v>
      </c>
      <c r="BE198" s="150">
        <f t="shared" si="24"/>
        <v>0</v>
      </c>
      <c r="BF198" s="150">
        <f t="shared" si="25"/>
        <v>0</v>
      </c>
      <c r="BG198" s="150">
        <f t="shared" si="26"/>
        <v>0</v>
      </c>
      <c r="BH198" s="150">
        <f t="shared" si="27"/>
        <v>0</v>
      </c>
      <c r="BI198" s="150">
        <f t="shared" si="28"/>
        <v>0</v>
      </c>
      <c r="BJ198" s="17" t="s">
        <v>88</v>
      </c>
      <c r="BK198" s="150">
        <f t="shared" si="29"/>
        <v>0</v>
      </c>
      <c r="BL198" s="17" t="s">
        <v>120</v>
      </c>
      <c r="BM198" s="149" t="s">
        <v>527</v>
      </c>
    </row>
    <row r="199" spans="2:65" s="11" customFormat="1" ht="25.9" customHeight="1" x14ac:dyDescent="0.2">
      <c r="B199" s="125"/>
      <c r="D199" s="126" t="s">
        <v>80</v>
      </c>
      <c r="E199" s="127" t="s">
        <v>5175</v>
      </c>
      <c r="F199" s="127" t="s">
        <v>5176</v>
      </c>
      <c r="I199" s="128"/>
      <c r="J199" s="129">
        <f>BK199</f>
        <v>0</v>
      </c>
      <c r="L199" s="125"/>
      <c r="M199" s="130"/>
      <c r="P199" s="131">
        <f>SUM(P200:P245)</f>
        <v>0</v>
      </c>
      <c r="R199" s="131">
        <f>SUM(R200:R245)</f>
        <v>0</v>
      </c>
      <c r="T199" s="132">
        <f>SUM(T200:T245)</f>
        <v>0</v>
      </c>
      <c r="AR199" s="126" t="s">
        <v>88</v>
      </c>
      <c r="AT199" s="133" t="s">
        <v>80</v>
      </c>
      <c r="AU199" s="133" t="s">
        <v>81</v>
      </c>
      <c r="AY199" s="126" t="s">
        <v>309</v>
      </c>
      <c r="BK199" s="134">
        <f>SUM(BK200:BK245)</f>
        <v>0</v>
      </c>
    </row>
    <row r="200" spans="2:65" s="1" customFormat="1" ht="21.75" customHeight="1" x14ac:dyDescent="0.2">
      <c r="B200" s="137"/>
      <c r="C200" s="138" t="s">
        <v>529</v>
      </c>
      <c r="D200" s="138" t="s">
        <v>311</v>
      </c>
      <c r="E200" s="139" t="s">
        <v>5177</v>
      </c>
      <c r="F200" s="140" t="s">
        <v>5178</v>
      </c>
      <c r="G200" s="141" t="s">
        <v>2702</v>
      </c>
      <c r="H200" s="142">
        <v>1</v>
      </c>
      <c r="I200" s="143"/>
      <c r="J200" s="144">
        <f>ROUND(I200*H200,2)</f>
        <v>0</v>
      </c>
      <c r="K200" s="140" t="s">
        <v>366</v>
      </c>
      <c r="L200" s="33"/>
      <c r="M200" s="145" t="s">
        <v>1</v>
      </c>
      <c r="N200" s="146" t="s">
        <v>46</v>
      </c>
      <c r="P200" s="147">
        <f>O200*H200</f>
        <v>0</v>
      </c>
      <c r="Q200" s="147">
        <v>0</v>
      </c>
      <c r="R200" s="147">
        <f>Q200*H200</f>
        <v>0</v>
      </c>
      <c r="S200" s="147">
        <v>0</v>
      </c>
      <c r="T200" s="148">
        <f>S200*H200</f>
        <v>0</v>
      </c>
      <c r="AR200" s="149" t="s">
        <v>120</v>
      </c>
      <c r="AT200" s="149" t="s">
        <v>311</v>
      </c>
      <c r="AU200" s="149" t="s">
        <v>88</v>
      </c>
      <c r="AY200" s="17" t="s">
        <v>309</v>
      </c>
      <c r="BE200" s="150">
        <f>IF(N200="základní",J200,0)</f>
        <v>0</v>
      </c>
      <c r="BF200" s="150">
        <f>IF(N200="snížená",J200,0)</f>
        <v>0</v>
      </c>
      <c r="BG200" s="150">
        <f>IF(N200="zákl. přenesená",J200,0)</f>
        <v>0</v>
      </c>
      <c r="BH200" s="150">
        <f>IF(N200="sníž. přenesená",J200,0)</f>
        <v>0</v>
      </c>
      <c r="BI200" s="150">
        <f>IF(N200="nulová",J200,0)</f>
        <v>0</v>
      </c>
      <c r="BJ200" s="17" t="s">
        <v>88</v>
      </c>
      <c r="BK200" s="150">
        <f>ROUND(I200*H200,2)</f>
        <v>0</v>
      </c>
      <c r="BL200" s="17" t="s">
        <v>120</v>
      </c>
      <c r="BM200" s="149" t="s">
        <v>532</v>
      </c>
    </row>
    <row r="201" spans="2:65" s="1" customFormat="1" ht="39" x14ac:dyDescent="0.2">
      <c r="B201" s="33"/>
      <c r="D201" s="155" t="s">
        <v>318</v>
      </c>
      <c r="F201" s="156" t="s">
        <v>5179</v>
      </c>
      <c r="I201" s="153"/>
      <c r="L201" s="33"/>
      <c r="M201" s="154"/>
      <c r="T201" s="57"/>
      <c r="AT201" s="17" t="s">
        <v>318</v>
      </c>
      <c r="AU201" s="17" t="s">
        <v>88</v>
      </c>
    </row>
    <row r="202" spans="2:65" s="1" customFormat="1" ht="24.2" customHeight="1" x14ac:dyDescent="0.2">
      <c r="B202" s="137"/>
      <c r="C202" s="138" t="s">
        <v>420</v>
      </c>
      <c r="D202" s="138" t="s">
        <v>311</v>
      </c>
      <c r="E202" s="139" t="s">
        <v>5180</v>
      </c>
      <c r="F202" s="140" t="s">
        <v>5181</v>
      </c>
      <c r="G202" s="141" t="s">
        <v>2702</v>
      </c>
      <c r="H202" s="142">
        <v>1</v>
      </c>
      <c r="I202" s="143"/>
      <c r="J202" s="144">
        <f>ROUND(I202*H202,2)</f>
        <v>0</v>
      </c>
      <c r="K202" s="140" t="s">
        <v>366</v>
      </c>
      <c r="L202" s="33"/>
      <c r="M202" s="145" t="s">
        <v>1</v>
      </c>
      <c r="N202" s="146" t="s">
        <v>46</v>
      </c>
      <c r="P202" s="147">
        <f>O202*H202</f>
        <v>0</v>
      </c>
      <c r="Q202" s="147">
        <v>0</v>
      </c>
      <c r="R202" s="147">
        <f>Q202*H202</f>
        <v>0</v>
      </c>
      <c r="S202" s="147">
        <v>0</v>
      </c>
      <c r="T202" s="148">
        <f>S202*H202</f>
        <v>0</v>
      </c>
      <c r="AR202" s="149" t="s">
        <v>120</v>
      </c>
      <c r="AT202" s="149" t="s">
        <v>311</v>
      </c>
      <c r="AU202" s="149" t="s">
        <v>88</v>
      </c>
      <c r="AY202" s="17" t="s">
        <v>309</v>
      </c>
      <c r="BE202" s="150">
        <f>IF(N202="základní",J202,0)</f>
        <v>0</v>
      </c>
      <c r="BF202" s="150">
        <f>IF(N202="snížená",J202,0)</f>
        <v>0</v>
      </c>
      <c r="BG202" s="150">
        <f>IF(N202="zákl. přenesená",J202,0)</f>
        <v>0</v>
      </c>
      <c r="BH202" s="150">
        <f>IF(N202="sníž. přenesená",J202,0)</f>
        <v>0</v>
      </c>
      <c r="BI202" s="150">
        <f>IF(N202="nulová",J202,0)</f>
        <v>0</v>
      </c>
      <c r="BJ202" s="17" t="s">
        <v>88</v>
      </c>
      <c r="BK202" s="150">
        <f>ROUND(I202*H202,2)</f>
        <v>0</v>
      </c>
      <c r="BL202" s="17" t="s">
        <v>120</v>
      </c>
      <c r="BM202" s="149" t="s">
        <v>538</v>
      </c>
    </row>
    <row r="203" spans="2:65" s="1" customFormat="1" ht="16.5" customHeight="1" x14ac:dyDescent="0.2">
      <c r="B203" s="137"/>
      <c r="C203" s="138" t="s">
        <v>540</v>
      </c>
      <c r="D203" s="138" t="s">
        <v>311</v>
      </c>
      <c r="E203" s="139" t="s">
        <v>5182</v>
      </c>
      <c r="F203" s="140" t="s">
        <v>5183</v>
      </c>
      <c r="G203" s="141" t="s">
        <v>2702</v>
      </c>
      <c r="H203" s="142">
        <v>2</v>
      </c>
      <c r="I203" s="143"/>
      <c r="J203" s="144">
        <f>ROUND(I203*H203,2)</f>
        <v>0</v>
      </c>
      <c r="K203" s="140" t="s">
        <v>366</v>
      </c>
      <c r="L203" s="33"/>
      <c r="M203" s="145" t="s">
        <v>1</v>
      </c>
      <c r="N203" s="146" t="s">
        <v>46</v>
      </c>
      <c r="P203" s="147">
        <f>O203*H203</f>
        <v>0</v>
      </c>
      <c r="Q203" s="147">
        <v>0</v>
      </c>
      <c r="R203" s="147">
        <f>Q203*H203</f>
        <v>0</v>
      </c>
      <c r="S203" s="147">
        <v>0</v>
      </c>
      <c r="T203" s="148">
        <f>S203*H203</f>
        <v>0</v>
      </c>
      <c r="AR203" s="149" t="s">
        <v>120</v>
      </c>
      <c r="AT203" s="149" t="s">
        <v>311</v>
      </c>
      <c r="AU203" s="149" t="s">
        <v>88</v>
      </c>
      <c r="AY203" s="17" t="s">
        <v>309</v>
      </c>
      <c r="BE203" s="150">
        <f>IF(N203="základní",J203,0)</f>
        <v>0</v>
      </c>
      <c r="BF203" s="150">
        <f>IF(N203="snížená",J203,0)</f>
        <v>0</v>
      </c>
      <c r="BG203" s="150">
        <f>IF(N203="zákl. přenesená",J203,0)</f>
        <v>0</v>
      </c>
      <c r="BH203" s="150">
        <f>IF(N203="sníž. přenesená",J203,0)</f>
        <v>0</v>
      </c>
      <c r="BI203" s="150">
        <f>IF(N203="nulová",J203,0)</f>
        <v>0</v>
      </c>
      <c r="BJ203" s="17" t="s">
        <v>88</v>
      </c>
      <c r="BK203" s="150">
        <f>ROUND(I203*H203,2)</f>
        <v>0</v>
      </c>
      <c r="BL203" s="17" t="s">
        <v>120</v>
      </c>
      <c r="BM203" s="149" t="s">
        <v>543</v>
      </c>
    </row>
    <row r="204" spans="2:65" s="1" customFormat="1" ht="19.5" x14ac:dyDescent="0.2">
      <c r="B204" s="33"/>
      <c r="D204" s="155" t="s">
        <v>318</v>
      </c>
      <c r="F204" s="156" t="s">
        <v>5076</v>
      </c>
      <c r="I204" s="153"/>
      <c r="L204" s="33"/>
      <c r="M204" s="154"/>
      <c r="T204" s="57"/>
      <c r="AT204" s="17" t="s">
        <v>318</v>
      </c>
      <c r="AU204" s="17" t="s">
        <v>88</v>
      </c>
    </row>
    <row r="205" spans="2:65" s="1" customFormat="1" ht="16.5" customHeight="1" x14ac:dyDescent="0.2">
      <c r="B205" s="137"/>
      <c r="C205" s="138" t="s">
        <v>424</v>
      </c>
      <c r="D205" s="138" t="s">
        <v>311</v>
      </c>
      <c r="E205" s="139" t="s">
        <v>5184</v>
      </c>
      <c r="F205" s="140" t="s">
        <v>5183</v>
      </c>
      <c r="G205" s="141" t="s">
        <v>2702</v>
      </c>
      <c r="H205" s="142">
        <v>2</v>
      </c>
      <c r="I205" s="143"/>
      <c r="J205" s="144">
        <f>ROUND(I205*H205,2)</f>
        <v>0</v>
      </c>
      <c r="K205" s="140" t="s">
        <v>366</v>
      </c>
      <c r="L205" s="33"/>
      <c r="M205" s="145" t="s">
        <v>1</v>
      </c>
      <c r="N205" s="146" t="s">
        <v>46</v>
      </c>
      <c r="P205" s="147">
        <f>O205*H205</f>
        <v>0</v>
      </c>
      <c r="Q205" s="147">
        <v>0</v>
      </c>
      <c r="R205" s="147">
        <f>Q205*H205</f>
        <v>0</v>
      </c>
      <c r="S205" s="147">
        <v>0</v>
      </c>
      <c r="T205" s="148">
        <f>S205*H205</f>
        <v>0</v>
      </c>
      <c r="AR205" s="149" t="s">
        <v>120</v>
      </c>
      <c r="AT205" s="149" t="s">
        <v>311</v>
      </c>
      <c r="AU205" s="149" t="s">
        <v>88</v>
      </c>
      <c r="AY205" s="17" t="s">
        <v>309</v>
      </c>
      <c r="BE205" s="150">
        <f>IF(N205="základní",J205,0)</f>
        <v>0</v>
      </c>
      <c r="BF205" s="150">
        <f>IF(N205="snížená",J205,0)</f>
        <v>0</v>
      </c>
      <c r="BG205" s="150">
        <f>IF(N205="zákl. přenesená",J205,0)</f>
        <v>0</v>
      </c>
      <c r="BH205" s="150">
        <f>IF(N205="sníž. přenesená",J205,0)</f>
        <v>0</v>
      </c>
      <c r="BI205" s="150">
        <f>IF(N205="nulová",J205,0)</f>
        <v>0</v>
      </c>
      <c r="BJ205" s="17" t="s">
        <v>88</v>
      </c>
      <c r="BK205" s="150">
        <f>ROUND(I205*H205,2)</f>
        <v>0</v>
      </c>
      <c r="BL205" s="17" t="s">
        <v>120</v>
      </c>
      <c r="BM205" s="149" t="s">
        <v>546</v>
      </c>
    </row>
    <row r="206" spans="2:65" s="1" customFormat="1" ht="19.5" x14ac:dyDescent="0.2">
      <c r="B206" s="33"/>
      <c r="D206" s="155" t="s">
        <v>318</v>
      </c>
      <c r="F206" s="156" t="s">
        <v>5076</v>
      </c>
      <c r="I206" s="153"/>
      <c r="L206" s="33"/>
      <c r="M206" s="154"/>
      <c r="T206" s="57"/>
      <c r="AT206" s="17" t="s">
        <v>318</v>
      </c>
      <c r="AU206" s="17" t="s">
        <v>88</v>
      </c>
    </row>
    <row r="207" spans="2:65" s="1" customFormat="1" ht="16.5" customHeight="1" x14ac:dyDescent="0.2">
      <c r="B207" s="137"/>
      <c r="C207" s="138" t="s">
        <v>547</v>
      </c>
      <c r="D207" s="138" t="s">
        <v>311</v>
      </c>
      <c r="E207" s="139" t="s">
        <v>5185</v>
      </c>
      <c r="F207" s="140" t="s">
        <v>5183</v>
      </c>
      <c r="G207" s="141" t="s">
        <v>2702</v>
      </c>
      <c r="H207" s="142">
        <v>2</v>
      </c>
      <c r="I207" s="143"/>
      <c r="J207" s="144">
        <f>ROUND(I207*H207,2)</f>
        <v>0</v>
      </c>
      <c r="K207" s="140" t="s">
        <v>366</v>
      </c>
      <c r="L207" s="33"/>
      <c r="M207" s="145" t="s">
        <v>1</v>
      </c>
      <c r="N207" s="146" t="s">
        <v>46</v>
      </c>
      <c r="P207" s="147">
        <f>O207*H207</f>
        <v>0</v>
      </c>
      <c r="Q207" s="147">
        <v>0</v>
      </c>
      <c r="R207" s="147">
        <f>Q207*H207</f>
        <v>0</v>
      </c>
      <c r="S207" s="147">
        <v>0</v>
      </c>
      <c r="T207" s="148">
        <f>S207*H207</f>
        <v>0</v>
      </c>
      <c r="AR207" s="149" t="s">
        <v>120</v>
      </c>
      <c r="AT207" s="149" t="s">
        <v>311</v>
      </c>
      <c r="AU207" s="149" t="s">
        <v>88</v>
      </c>
      <c r="AY207" s="17" t="s">
        <v>309</v>
      </c>
      <c r="BE207" s="150">
        <f>IF(N207="základní",J207,0)</f>
        <v>0</v>
      </c>
      <c r="BF207" s="150">
        <f>IF(N207="snížená",J207,0)</f>
        <v>0</v>
      </c>
      <c r="BG207" s="150">
        <f>IF(N207="zákl. přenesená",J207,0)</f>
        <v>0</v>
      </c>
      <c r="BH207" s="150">
        <f>IF(N207="sníž. přenesená",J207,0)</f>
        <v>0</v>
      </c>
      <c r="BI207" s="150">
        <f>IF(N207="nulová",J207,0)</f>
        <v>0</v>
      </c>
      <c r="BJ207" s="17" t="s">
        <v>88</v>
      </c>
      <c r="BK207" s="150">
        <f>ROUND(I207*H207,2)</f>
        <v>0</v>
      </c>
      <c r="BL207" s="17" t="s">
        <v>120</v>
      </c>
      <c r="BM207" s="149" t="s">
        <v>550</v>
      </c>
    </row>
    <row r="208" spans="2:65" s="1" customFormat="1" ht="19.5" x14ac:dyDescent="0.2">
      <c r="B208" s="33"/>
      <c r="D208" s="155" t="s">
        <v>318</v>
      </c>
      <c r="F208" s="156" t="s">
        <v>5076</v>
      </c>
      <c r="I208" s="153"/>
      <c r="L208" s="33"/>
      <c r="M208" s="154"/>
      <c r="T208" s="57"/>
      <c r="AT208" s="17" t="s">
        <v>318</v>
      </c>
      <c r="AU208" s="17" t="s">
        <v>88</v>
      </c>
    </row>
    <row r="209" spans="2:65" s="1" customFormat="1" ht="16.5" customHeight="1" x14ac:dyDescent="0.2">
      <c r="B209" s="137"/>
      <c r="C209" s="138" t="s">
        <v>429</v>
      </c>
      <c r="D209" s="138" t="s">
        <v>311</v>
      </c>
      <c r="E209" s="139" t="s">
        <v>5186</v>
      </c>
      <c r="F209" s="140" t="s">
        <v>5187</v>
      </c>
      <c r="G209" s="141" t="s">
        <v>2702</v>
      </c>
      <c r="H209" s="142">
        <v>20</v>
      </c>
      <c r="I209" s="143"/>
      <c r="J209" s="144">
        <f t="shared" ref="J209:J214" si="30">ROUND(I209*H209,2)</f>
        <v>0</v>
      </c>
      <c r="K209" s="140" t="s">
        <v>366</v>
      </c>
      <c r="L209" s="33"/>
      <c r="M209" s="145" t="s">
        <v>1</v>
      </c>
      <c r="N209" s="146" t="s">
        <v>46</v>
      </c>
      <c r="P209" s="147">
        <f t="shared" ref="P209:P214" si="31">O209*H209</f>
        <v>0</v>
      </c>
      <c r="Q209" s="147">
        <v>0</v>
      </c>
      <c r="R209" s="147">
        <f t="shared" ref="R209:R214" si="32">Q209*H209</f>
        <v>0</v>
      </c>
      <c r="S209" s="147">
        <v>0</v>
      </c>
      <c r="T209" s="148">
        <f t="shared" ref="T209:T214" si="33">S209*H209</f>
        <v>0</v>
      </c>
      <c r="AR209" s="149" t="s">
        <v>120</v>
      </c>
      <c r="AT209" s="149" t="s">
        <v>311</v>
      </c>
      <c r="AU209" s="149" t="s">
        <v>88</v>
      </c>
      <c r="AY209" s="17" t="s">
        <v>309</v>
      </c>
      <c r="BE209" s="150">
        <f t="shared" ref="BE209:BE214" si="34">IF(N209="základní",J209,0)</f>
        <v>0</v>
      </c>
      <c r="BF209" s="150">
        <f t="shared" ref="BF209:BF214" si="35">IF(N209="snížená",J209,0)</f>
        <v>0</v>
      </c>
      <c r="BG209" s="150">
        <f t="shared" ref="BG209:BG214" si="36">IF(N209="zákl. přenesená",J209,0)</f>
        <v>0</v>
      </c>
      <c r="BH209" s="150">
        <f t="shared" ref="BH209:BH214" si="37">IF(N209="sníž. přenesená",J209,0)</f>
        <v>0</v>
      </c>
      <c r="BI209" s="150">
        <f t="shared" ref="BI209:BI214" si="38">IF(N209="nulová",J209,0)</f>
        <v>0</v>
      </c>
      <c r="BJ209" s="17" t="s">
        <v>88</v>
      </c>
      <c r="BK209" s="150">
        <f t="shared" ref="BK209:BK214" si="39">ROUND(I209*H209,2)</f>
        <v>0</v>
      </c>
      <c r="BL209" s="17" t="s">
        <v>120</v>
      </c>
      <c r="BM209" s="149" t="s">
        <v>553</v>
      </c>
    </row>
    <row r="210" spans="2:65" s="1" customFormat="1" ht="16.5" customHeight="1" x14ac:dyDescent="0.2">
      <c r="B210" s="137"/>
      <c r="C210" s="138" t="s">
        <v>554</v>
      </c>
      <c r="D210" s="138" t="s">
        <v>311</v>
      </c>
      <c r="E210" s="139" t="s">
        <v>5188</v>
      </c>
      <c r="F210" s="140" t="s">
        <v>5189</v>
      </c>
      <c r="G210" s="141" t="s">
        <v>2702</v>
      </c>
      <c r="H210" s="142">
        <v>4</v>
      </c>
      <c r="I210" s="143"/>
      <c r="J210" s="144">
        <f t="shared" si="30"/>
        <v>0</v>
      </c>
      <c r="K210" s="140" t="s">
        <v>366</v>
      </c>
      <c r="L210" s="33"/>
      <c r="M210" s="145" t="s">
        <v>1</v>
      </c>
      <c r="N210" s="146" t="s">
        <v>46</v>
      </c>
      <c r="P210" s="147">
        <f t="shared" si="31"/>
        <v>0</v>
      </c>
      <c r="Q210" s="147">
        <v>0</v>
      </c>
      <c r="R210" s="147">
        <f t="shared" si="32"/>
        <v>0</v>
      </c>
      <c r="S210" s="147">
        <v>0</v>
      </c>
      <c r="T210" s="148">
        <f t="shared" si="33"/>
        <v>0</v>
      </c>
      <c r="AR210" s="149" t="s">
        <v>120</v>
      </c>
      <c r="AT210" s="149" t="s">
        <v>311</v>
      </c>
      <c r="AU210" s="149" t="s">
        <v>88</v>
      </c>
      <c r="AY210" s="17" t="s">
        <v>309</v>
      </c>
      <c r="BE210" s="150">
        <f t="shared" si="34"/>
        <v>0</v>
      </c>
      <c r="BF210" s="150">
        <f t="shared" si="35"/>
        <v>0</v>
      </c>
      <c r="BG210" s="150">
        <f t="shared" si="36"/>
        <v>0</v>
      </c>
      <c r="BH210" s="150">
        <f t="shared" si="37"/>
        <v>0</v>
      </c>
      <c r="BI210" s="150">
        <f t="shared" si="38"/>
        <v>0</v>
      </c>
      <c r="BJ210" s="17" t="s">
        <v>88</v>
      </c>
      <c r="BK210" s="150">
        <f t="shared" si="39"/>
        <v>0</v>
      </c>
      <c r="BL210" s="17" t="s">
        <v>120</v>
      </c>
      <c r="BM210" s="149" t="s">
        <v>557</v>
      </c>
    </row>
    <row r="211" spans="2:65" s="1" customFormat="1" ht="16.5" customHeight="1" x14ac:dyDescent="0.2">
      <c r="B211" s="137"/>
      <c r="C211" s="138" t="s">
        <v>435</v>
      </c>
      <c r="D211" s="138" t="s">
        <v>311</v>
      </c>
      <c r="E211" s="139" t="s">
        <v>5190</v>
      </c>
      <c r="F211" s="140" t="s">
        <v>5191</v>
      </c>
      <c r="G211" s="141" t="s">
        <v>2702</v>
      </c>
      <c r="H211" s="142">
        <v>4</v>
      </c>
      <c r="I211" s="143"/>
      <c r="J211" s="144">
        <f t="shared" si="30"/>
        <v>0</v>
      </c>
      <c r="K211" s="140" t="s">
        <v>366</v>
      </c>
      <c r="L211" s="33"/>
      <c r="M211" s="145" t="s">
        <v>1</v>
      </c>
      <c r="N211" s="146" t="s">
        <v>46</v>
      </c>
      <c r="P211" s="147">
        <f t="shared" si="31"/>
        <v>0</v>
      </c>
      <c r="Q211" s="147">
        <v>0</v>
      </c>
      <c r="R211" s="147">
        <f t="shared" si="32"/>
        <v>0</v>
      </c>
      <c r="S211" s="147">
        <v>0</v>
      </c>
      <c r="T211" s="148">
        <f t="shared" si="33"/>
        <v>0</v>
      </c>
      <c r="AR211" s="149" t="s">
        <v>120</v>
      </c>
      <c r="AT211" s="149" t="s">
        <v>311</v>
      </c>
      <c r="AU211" s="149" t="s">
        <v>88</v>
      </c>
      <c r="AY211" s="17" t="s">
        <v>309</v>
      </c>
      <c r="BE211" s="150">
        <f t="shared" si="34"/>
        <v>0</v>
      </c>
      <c r="BF211" s="150">
        <f t="shared" si="35"/>
        <v>0</v>
      </c>
      <c r="BG211" s="150">
        <f t="shared" si="36"/>
        <v>0</v>
      </c>
      <c r="BH211" s="150">
        <f t="shared" si="37"/>
        <v>0</v>
      </c>
      <c r="BI211" s="150">
        <f t="shared" si="38"/>
        <v>0</v>
      </c>
      <c r="BJ211" s="17" t="s">
        <v>88</v>
      </c>
      <c r="BK211" s="150">
        <f t="shared" si="39"/>
        <v>0</v>
      </c>
      <c r="BL211" s="17" t="s">
        <v>120</v>
      </c>
      <c r="BM211" s="149" t="s">
        <v>560</v>
      </c>
    </row>
    <row r="212" spans="2:65" s="1" customFormat="1" ht="16.5" customHeight="1" x14ac:dyDescent="0.2">
      <c r="B212" s="137"/>
      <c r="C212" s="138" t="s">
        <v>561</v>
      </c>
      <c r="D212" s="138" t="s">
        <v>311</v>
      </c>
      <c r="E212" s="139" t="s">
        <v>5192</v>
      </c>
      <c r="F212" s="140" t="s">
        <v>5193</v>
      </c>
      <c r="G212" s="141" t="s">
        <v>2702</v>
      </c>
      <c r="H212" s="142">
        <v>2</v>
      </c>
      <c r="I212" s="143"/>
      <c r="J212" s="144">
        <f t="shared" si="30"/>
        <v>0</v>
      </c>
      <c r="K212" s="140" t="s">
        <v>366</v>
      </c>
      <c r="L212" s="33"/>
      <c r="M212" s="145" t="s">
        <v>1</v>
      </c>
      <c r="N212" s="146" t="s">
        <v>46</v>
      </c>
      <c r="P212" s="147">
        <f t="shared" si="31"/>
        <v>0</v>
      </c>
      <c r="Q212" s="147">
        <v>0</v>
      </c>
      <c r="R212" s="147">
        <f t="shared" si="32"/>
        <v>0</v>
      </c>
      <c r="S212" s="147">
        <v>0</v>
      </c>
      <c r="T212" s="148">
        <f t="shared" si="33"/>
        <v>0</v>
      </c>
      <c r="AR212" s="149" t="s">
        <v>120</v>
      </c>
      <c r="AT212" s="149" t="s">
        <v>311</v>
      </c>
      <c r="AU212" s="149" t="s">
        <v>88</v>
      </c>
      <c r="AY212" s="17" t="s">
        <v>309</v>
      </c>
      <c r="BE212" s="150">
        <f t="shared" si="34"/>
        <v>0</v>
      </c>
      <c r="BF212" s="150">
        <f t="shared" si="35"/>
        <v>0</v>
      </c>
      <c r="BG212" s="150">
        <f t="shared" si="36"/>
        <v>0</v>
      </c>
      <c r="BH212" s="150">
        <f t="shared" si="37"/>
        <v>0</v>
      </c>
      <c r="BI212" s="150">
        <f t="shared" si="38"/>
        <v>0</v>
      </c>
      <c r="BJ212" s="17" t="s">
        <v>88</v>
      </c>
      <c r="BK212" s="150">
        <f t="shared" si="39"/>
        <v>0</v>
      </c>
      <c r="BL212" s="17" t="s">
        <v>120</v>
      </c>
      <c r="BM212" s="149" t="s">
        <v>564</v>
      </c>
    </row>
    <row r="213" spans="2:65" s="1" customFormat="1" ht="16.5" customHeight="1" x14ac:dyDescent="0.2">
      <c r="B213" s="137"/>
      <c r="C213" s="138" t="s">
        <v>440</v>
      </c>
      <c r="D213" s="138" t="s">
        <v>311</v>
      </c>
      <c r="E213" s="139" t="s">
        <v>5194</v>
      </c>
      <c r="F213" s="140" t="s">
        <v>5195</v>
      </c>
      <c r="G213" s="141" t="s">
        <v>2702</v>
      </c>
      <c r="H213" s="142">
        <v>1</v>
      </c>
      <c r="I213" s="143"/>
      <c r="J213" s="144">
        <f t="shared" si="30"/>
        <v>0</v>
      </c>
      <c r="K213" s="140" t="s">
        <v>366</v>
      </c>
      <c r="L213" s="33"/>
      <c r="M213" s="145" t="s">
        <v>1</v>
      </c>
      <c r="N213" s="146" t="s">
        <v>46</v>
      </c>
      <c r="P213" s="147">
        <f t="shared" si="31"/>
        <v>0</v>
      </c>
      <c r="Q213" s="147">
        <v>0</v>
      </c>
      <c r="R213" s="147">
        <f t="shared" si="32"/>
        <v>0</v>
      </c>
      <c r="S213" s="147">
        <v>0</v>
      </c>
      <c r="T213" s="148">
        <f t="shared" si="33"/>
        <v>0</v>
      </c>
      <c r="AR213" s="149" t="s">
        <v>120</v>
      </c>
      <c r="AT213" s="149" t="s">
        <v>311</v>
      </c>
      <c r="AU213" s="149" t="s">
        <v>88</v>
      </c>
      <c r="AY213" s="17" t="s">
        <v>309</v>
      </c>
      <c r="BE213" s="150">
        <f t="shared" si="34"/>
        <v>0</v>
      </c>
      <c r="BF213" s="150">
        <f t="shared" si="35"/>
        <v>0</v>
      </c>
      <c r="BG213" s="150">
        <f t="shared" si="36"/>
        <v>0</v>
      </c>
      <c r="BH213" s="150">
        <f t="shared" si="37"/>
        <v>0</v>
      </c>
      <c r="BI213" s="150">
        <f t="shared" si="38"/>
        <v>0</v>
      </c>
      <c r="BJ213" s="17" t="s">
        <v>88</v>
      </c>
      <c r="BK213" s="150">
        <f t="shared" si="39"/>
        <v>0</v>
      </c>
      <c r="BL213" s="17" t="s">
        <v>120</v>
      </c>
      <c r="BM213" s="149" t="s">
        <v>567</v>
      </c>
    </row>
    <row r="214" spans="2:65" s="1" customFormat="1" ht="16.5" customHeight="1" x14ac:dyDescent="0.2">
      <c r="B214" s="137"/>
      <c r="C214" s="138" t="s">
        <v>568</v>
      </c>
      <c r="D214" s="138" t="s">
        <v>311</v>
      </c>
      <c r="E214" s="139" t="s">
        <v>5196</v>
      </c>
      <c r="F214" s="140" t="s">
        <v>5197</v>
      </c>
      <c r="G214" s="141" t="s">
        <v>2702</v>
      </c>
      <c r="H214" s="142">
        <v>8</v>
      </c>
      <c r="I214" s="143"/>
      <c r="J214" s="144">
        <f t="shared" si="30"/>
        <v>0</v>
      </c>
      <c r="K214" s="140" t="s">
        <v>366</v>
      </c>
      <c r="L214" s="33"/>
      <c r="M214" s="145" t="s">
        <v>1</v>
      </c>
      <c r="N214" s="146" t="s">
        <v>46</v>
      </c>
      <c r="P214" s="147">
        <f t="shared" si="31"/>
        <v>0</v>
      </c>
      <c r="Q214" s="147">
        <v>0</v>
      </c>
      <c r="R214" s="147">
        <f t="shared" si="32"/>
        <v>0</v>
      </c>
      <c r="S214" s="147">
        <v>0</v>
      </c>
      <c r="T214" s="148">
        <f t="shared" si="33"/>
        <v>0</v>
      </c>
      <c r="AR214" s="149" t="s">
        <v>120</v>
      </c>
      <c r="AT214" s="149" t="s">
        <v>311</v>
      </c>
      <c r="AU214" s="149" t="s">
        <v>88</v>
      </c>
      <c r="AY214" s="17" t="s">
        <v>309</v>
      </c>
      <c r="BE214" s="150">
        <f t="shared" si="34"/>
        <v>0</v>
      </c>
      <c r="BF214" s="150">
        <f t="shared" si="35"/>
        <v>0</v>
      </c>
      <c r="BG214" s="150">
        <f t="shared" si="36"/>
        <v>0</v>
      </c>
      <c r="BH214" s="150">
        <f t="shared" si="37"/>
        <v>0</v>
      </c>
      <c r="BI214" s="150">
        <f t="shared" si="38"/>
        <v>0</v>
      </c>
      <c r="BJ214" s="17" t="s">
        <v>88</v>
      </c>
      <c r="BK214" s="150">
        <f t="shared" si="39"/>
        <v>0</v>
      </c>
      <c r="BL214" s="17" t="s">
        <v>120</v>
      </c>
      <c r="BM214" s="149" t="s">
        <v>571</v>
      </c>
    </row>
    <row r="215" spans="2:65" s="1" customFormat="1" ht="29.25" x14ac:dyDescent="0.2">
      <c r="B215" s="33"/>
      <c r="D215" s="155" t="s">
        <v>318</v>
      </c>
      <c r="F215" s="156" t="s">
        <v>5198</v>
      </c>
      <c r="I215" s="153"/>
      <c r="L215" s="33"/>
      <c r="M215" s="154"/>
      <c r="T215" s="57"/>
      <c r="AT215" s="17" t="s">
        <v>318</v>
      </c>
      <c r="AU215" s="17" t="s">
        <v>88</v>
      </c>
    </row>
    <row r="216" spans="2:65" s="1" customFormat="1" ht="16.5" customHeight="1" x14ac:dyDescent="0.2">
      <c r="B216" s="137"/>
      <c r="C216" s="138" t="s">
        <v>443</v>
      </c>
      <c r="D216" s="138" t="s">
        <v>311</v>
      </c>
      <c r="E216" s="139" t="s">
        <v>5199</v>
      </c>
      <c r="F216" s="140" t="s">
        <v>5200</v>
      </c>
      <c r="G216" s="141" t="s">
        <v>2702</v>
      </c>
      <c r="H216" s="142">
        <v>8</v>
      </c>
      <c r="I216" s="143"/>
      <c r="J216" s="144">
        <f>ROUND(I216*H216,2)</f>
        <v>0</v>
      </c>
      <c r="K216" s="140" t="s">
        <v>366</v>
      </c>
      <c r="L216" s="33"/>
      <c r="M216" s="145" t="s">
        <v>1</v>
      </c>
      <c r="N216" s="146" t="s">
        <v>46</v>
      </c>
      <c r="P216" s="147">
        <f>O216*H216</f>
        <v>0</v>
      </c>
      <c r="Q216" s="147">
        <v>0</v>
      </c>
      <c r="R216" s="147">
        <f>Q216*H216</f>
        <v>0</v>
      </c>
      <c r="S216" s="147">
        <v>0</v>
      </c>
      <c r="T216" s="148">
        <f>S216*H216</f>
        <v>0</v>
      </c>
      <c r="AR216" s="149" t="s">
        <v>120</v>
      </c>
      <c r="AT216" s="149" t="s">
        <v>311</v>
      </c>
      <c r="AU216" s="149" t="s">
        <v>88</v>
      </c>
      <c r="AY216" s="17" t="s">
        <v>309</v>
      </c>
      <c r="BE216" s="150">
        <f>IF(N216="základní",J216,0)</f>
        <v>0</v>
      </c>
      <c r="BF216" s="150">
        <f>IF(N216="snížená",J216,0)</f>
        <v>0</v>
      </c>
      <c r="BG216" s="150">
        <f>IF(N216="zákl. přenesená",J216,0)</f>
        <v>0</v>
      </c>
      <c r="BH216" s="150">
        <f>IF(N216="sníž. přenesená",J216,0)</f>
        <v>0</v>
      </c>
      <c r="BI216" s="150">
        <f>IF(N216="nulová",J216,0)</f>
        <v>0</v>
      </c>
      <c r="BJ216" s="17" t="s">
        <v>88</v>
      </c>
      <c r="BK216" s="150">
        <f>ROUND(I216*H216,2)</f>
        <v>0</v>
      </c>
      <c r="BL216" s="17" t="s">
        <v>120</v>
      </c>
      <c r="BM216" s="149" t="s">
        <v>574</v>
      </c>
    </row>
    <row r="217" spans="2:65" s="1" customFormat="1" ht="19.5" x14ac:dyDescent="0.2">
      <c r="B217" s="33"/>
      <c r="D217" s="155" t="s">
        <v>318</v>
      </c>
      <c r="F217" s="156" t="s">
        <v>5201</v>
      </c>
      <c r="I217" s="153"/>
      <c r="L217" s="33"/>
      <c r="M217" s="154"/>
      <c r="T217" s="57"/>
      <c r="AT217" s="17" t="s">
        <v>318</v>
      </c>
      <c r="AU217" s="17" t="s">
        <v>88</v>
      </c>
    </row>
    <row r="218" spans="2:65" s="1" customFormat="1" ht="24.2" customHeight="1" x14ac:dyDescent="0.2">
      <c r="B218" s="137"/>
      <c r="C218" s="138" t="s">
        <v>578</v>
      </c>
      <c r="D218" s="138" t="s">
        <v>311</v>
      </c>
      <c r="E218" s="139" t="s">
        <v>5202</v>
      </c>
      <c r="F218" s="140" t="s">
        <v>5203</v>
      </c>
      <c r="G218" s="141" t="s">
        <v>2702</v>
      </c>
      <c r="H218" s="142">
        <v>2</v>
      </c>
      <c r="I218" s="143"/>
      <c r="J218" s="144">
        <f t="shared" ref="J218:J226" si="40">ROUND(I218*H218,2)</f>
        <v>0</v>
      </c>
      <c r="K218" s="140" t="s">
        <v>366</v>
      </c>
      <c r="L218" s="33"/>
      <c r="M218" s="145" t="s">
        <v>1</v>
      </c>
      <c r="N218" s="146" t="s">
        <v>46</v>
      </c>
      <c r="P218" s="147">
        <f t="shared" ref="P218:P226" si="41">O218*H218</f>
        <v>0</v>
      </c>
      <c r="Q218" s="147">
        <v>0</v>
      </c>
      <c r="R218" s="147">
        <f t="shared" ref="R218:R226" si="42">Q218*H218</f>
        <v>0</v>
      </c>
      <c r="S218" s="147">
        <v>0</v>
      </c>
      <c r="T218" s="148">
        <f t="shared" ref="T218:T226" si="43">S218*H218</f>
        <v>0</v>
      </c>
      <c r="AR218" s="149" t="s">
        <v>120</v>
      </c>
      <c r="AT218" s="149" t="s">
        <v>311</v>
      </c>
      <c r="AU218" s="149" t="s">
        <v>88</v>
      </c>
      <c r="AY218" s="17" t="s">
        <v>309</v>
      </c>
      <c r="BE218" s="150">
        <f t="shared" ref="BE218:BE226" si="44">IF(N218="základní",J218,0)</f>
        <v>0</v>
      </c>
      <c r="BF218" s="150">
        <f t="shared" ref="BF218:BF226" si="45">IF(N218="snížená",J218,0)</f>
        <v>0</v>
      </c>
      <c r="BG218" s="150">
        <f t="shared" ref="BG218:BG226" si="46">IF(N218="zákl. přenesená",J218,0)</f>
        <v>0</v>
      </c>
      <c r="BH218" s="150">
        <f t="shared" ref="BH218:BH226" si="47">IF(N218="sníž. přenesená",J218,0)</f>
        <v>0</v>
      </c>
      <c r="BI218" s="150">
        <f t="shared" ref="BI218:BI226" si="48">IF(N218="nulová",J218,0)</f>
        <v>0</v>
      </c>
      <c r="BJ218" s="17" t="s">
        <v>88</v>
      </c>
      <c r="BK218" s="150">
        <f t="shared" ref="BK218:BK226" si="49">ROUND(I218*H218,2)</f>
        <v>0</v>
      </c>
      <c r="BL218" s="17" t="s">
        <v>120</v>
      </c>
      <c r="BM218" s="149" t="s">
        <v>581</v>
      </c>
    </row>
    <row r="219" spans="2:65" s="1" customFormat="1" ht="24.2" customHeight="1" x14ac:dyDescent="0.2">
      <c r="B219" s="137"/>
      <c r="C219" s="138" t="s">
        <v>447</v>
      </c>
      <c r="D219" s="138" t="s">
        <v>311</v>
      </c>
      <c r="E219" s="139" t="s">
        <v>5204</v>
      </c>
      <c r="F219" s="140" t="s">
        <v>5205</v>
      </c>
      <c r="G219" s="141" t="s">
        <v>2702</v>
      </c>
      <c r="H219" s="142">
        <v>2</v>
      </c>
      <c r="I219" s="143"/>
      <c r="J219" s="144">
        <f t="shared" si="40"/>
        <v>0</v>
      </c>
      <c r="K219" s="140" t="s">
        <v>366</v>
      </c>
      <c r="L219" s="33"/>
      <c r="M219" s="145" t="s">
        <v>1</v>
      </c>
      <c r="N219" s="146" t="s">
        <v>46</v>
      </c>
      <c r="P219" s="147">
        <f t="shared" si="41"/>
        <v>0</v>
      </c>
      <c r="Q219" s="147">
        <v>0</v>
      </c>
      <c r="R219" s="147">
        <f t="shared" si="42"/>
        <v>0</v>
      </c>
      <c r="S219" s="147">
        <v>0</v>
      </c>
      <c r="T219" s="148">
        <f t="shared" si="43"/>
        <v>0</v>
      </c>
      <c r="AR219" s="149" t="s">
        <v>120</v>
      </c>
      <c r="AT219" s="149" t="s">
        <v>311</v>
      </c>
      <c r="AU219" s="149" t="s">
        <v>88</v>
      </c>
      <c r="AY219" s="17" t="s">
        <v>309</v>
      </c>
      <c r="BE219" s="150">
        <f t="shared" si="44"/>
        <v>0</v>
      </c>
      <c r="BF219" s="150">
        <f t="shared" si="45"/>
        <v>0</v>
      </c>
      <c r="BG219" s="150">
        <f t="shared" si="46"/>
        <v>0</v>
      </c>
      <c r="BH219" s="150">
        <f t="shared" si="47"/>
        <v>0</v>
      </c>
      <c r="BI219" s="150">
        <f t="shared" si="48"/>
        <v>0</v>
      </c>
      <c r="BJ219" s="17" t="s">
        <v>88</v>
      </c>
      <c r="BK219" s="150">
        <f t="shared" si="49"/>
        <v>0</v>
      </c>
      <c r="BL219" s="17" t="s">
        <v>120</v>
      </c>
      <c r="BM219" s="149" t="s">
        <v>585</v>
      </c>
    </row>
    <row r="220" spans="2:65" s="1" customFormat="1" ht="16.5" customHeight="1" x14ac:dyDescent="0.2">
      <c r="B220" s="137"/>
      <c r="C220" s="138" t="s">
        <v>587</v>
      </c>
      <c r="D220" s="138" t="s">
        <v>311</v>
      </c>
      <c r="E220" s="139" t="s">
        <v>5206</v>
      </c>
      <c r="F220" s="140" t="s">
        <v>5207</v>
      </c>
      <c r="G220" s="141" t="s">
        <v>2702</v>
      </c>
      <c r="H220" s="142">
        <v>2</v>
      </c>
      <c r="I220" s="143"/>
      <c r="J220" s="144">
        <f t="shared" si="40"/>
        <v>0</v>
      </c>
      <c r="K220" s="140" t="s">
        <v>366</v>
      </c>
      <c r="L220" s="33"/>
      <c r="M220" s="145" t="s">
        <v>1</v>
      </c>
      <c r="N220" s="146" t="s">
        <v>46</v>
      </c>
      <c r="P220" s="147">
        <f t="shared" si="41"/>
        <v>0</v>
      </c>
      <c r="Q220" s="147">
        <v>0</v>
      </c>
      <c r="R220" s="147">
        <f t="shared" si="42"/>
        <v>0</v>
      </c>
      <c r="S220" s="147">
        <v>0</v>
      </c>
      <c r="T220" s="148">
        <f t="shared" si="43"/>
        <v>0</v>
      </c>
      <c r="AR220" s="149" t="s">
        <v>120</v>
      </c>
      <c r="AT220" s="149" t="s">
        <v>311</v>
      </c>
      <c r="AU220" s="149" t="s">
        <v>88</v>
      </c>
      <c r="AY220" s="17" t="s">
        <v>309</v>
      </c>
      <c r="BE220" s="150">
        <f t="shared" si="44"/>
        <v>0</v>
      </c>
      <c r="BF220" s="150">
        <f t="shared" si="45"/>
        <v>0</v>
      </c>
      <c r="BG220" s="150">
        <f t="shared" si="46"/>
        <v>0</v>
      </c>
      <c r="BH220" s="150">
        <f t="shared" si="47"/>
        <v>0</v>
      </c>
      <c r="BI220" s="150">
        <f t="shared" si="48"/>
        <v>0</v>
      </c>
      <c r="BJ220" s="17" t="s">
        <v>88</v>
      </c>
      <c r="BK220" s="150">
        <f t="shared" si="49"/>
        <v>0</v>
      </c>
      <c r="BL220" s="17" t="s">
        <v>120</v>
      </c>
      <c r="BM220" s="149" t="s">
        <v>590</v>
      </c>
    </row>
    <row r="221" spans="2:65" s="1" customFormat="1" ht="16.5" customHeight="1" x14ac:dyDescent="0.2">
      <c r="B221" s="137"/>
      <c r="C221" s="138" t="s">
        <v>452</v>
      </c>
      <c r="D221" s="138" t="s">
        <v>311</v>
      </c>
      <c r="E221" s="139" t="s">
        <v>5208</v>
      </c>
      <c r="F221" s="140" t="s">
        <v>5209</v>
      </c>
      <c r="G221" s="141" t="s">
        <v>2702</v>
      </c>
      <c r="H221" s="142">
        <v>2</v>
      </c>
      <c r="I221" s="143"/>
      <c r="J221" s="144">
        <f t="shared" si="40"/>
        <v>0</v>
      </c>
      <c r="K221" s="140" t="s">
        <v>366</v>
      </c>
      <c r="L221" s="33"/>
      <c r="M221" s="145" t="s">
        <v>1</v>
      </c>
      <c r="N221" s="146" t="s">
        <v>46</v>
      </c>
      <c r="P221" s="147">
        <f t="shared" si="41"/>
        <v>0</v>
      </c>
      <c r="Q221" s="147">
        <v>0</v>
      </c>
      <c r="R221" s="147">
        <f t="shared" si="42"/>
        <v>0</v>
      </c>
      <c r="S221" s="147">
        <v>0</v>
      </c>
      <c r="T221" s="148">
        <f t="shared" si="43"/>
        <v>0</v>
      </c>
      <c r="AR221" s="149" t="s">
        <v>120</v>
      </c>
      <c r="AT221" s="149" t="s">
        <v>311</v>
      </c>
      <c r="AU221" s="149" t="s">
        <v>88</v>
      </c>
      <c r="AY221" s="17" t="s">
        <v>309</v>
      </c>
      <c r="BE221" s="150">
        <f t="shared" si="44"/>
        <v>0</v>
      </c>
      <c r="BF221" s="150">
        <f t="shared" si="45"/>
        <v>0</v>
      </c>
      <c r="BG221" s="150">
        <f t="shared" si="46"/>
        <v>0</v>
      </c>
      <c r="BH221" s="150">
        <f t="shared" si="47"/>
        <v>0</v>
      </c>
      <c r="BI221" s="150">
        <f t="shared" si="48"/>
        <v>0</v>
      </c>
      <c r="BJ221" s="17" t="s">
        <v>88</v>
      </c>
      <c r="BK221" s="150">
        <f t="shared" si="49"/>
        <v>0</v>
      </c>
      <c r="BL221" s="17" t="s">
        <v>120</v>
      </c>
      <c r="BM221" s="149" t="s">
        <v>1281</v>
      </c>
    </row>
    <row r="222" spans="2:65" s="1" customFormat="1" ht="16.5" customHeight="1" x14ac:dyDescent="0.2">
      <c r="B222" s="137"/>
      <c r="C222" s="138" t="s">
        <v>896</v>
      </c>
      <c r="D222" s="138" t="s">
        <v>311</v>
      </c>
      <c r="E222" s="139" t="s">
        <v>5210</v>
      </c>
      <c r="F222" s="140" t="s">
        <v>5211</v>
      </c>
      <c r="G222" s="141" t="s">
        <v>2702</v>
      </c>
      <c r="H222" s="142">
        <v>1</v>
      </c>
      <c r="I222" s="143"/>
      <c r="J222" s="144">
        <f t="shared" si="40"/>
        <v>0</v>
      </c>
      <c r="K222" s="140" t="s">
        <v>366</v>
      </c>
      <c r="L222" s="33"/>
      <c r="M222" s="145" t="s">
        <v>1</v>
      </c>
      <c r="N222" s="146" t="s">
        <v>46</v>
      </c>
      <c r="P222" s="147">
        <f t="shared" si="41"/>
        <v>0</v>
      </c>
      <c r="Q222" s="147">
        <v>0</v>
      </c>
      <c r="R222" s="147">
        <f t="shared" si="42"/>
        <v>0</v>
      </c>
      <c r="S222" s="147">
        <v>0</v>
      </c>
      <c r="T222" s="148">
        <f t="shared" si="43"/>
        <v>0</v>
      </c>
      <c r="AR222" s="149" t="s">
        <v>120</v>
      </c>
      <c r="AT222" s="149" t="s">
        <v>311</v>
      </c>
      <c r="AU222" s="149" t="s">
        <v>88</v>
      </c>
      <c r="AY222" s="17" t="s">
        <v>309</v>
      </c>
      <c r="BE222" s="150">
        <f t="shared" si="44"/>
        <v>0</v>
      </c>
      <c r="BF222" s="150">
        <f t="shared" si="45"/>
        <v>0</v>
      </c>
      <c r="BG222" s="150">
        <f t="shared" si="46"/>
        <v>0</v>
      </c>
      <c r="BH222" s="150">
        <f t="shared" si="47"/>
        <v>0</v>
      </c>
      <c r="BI222" s="150">
        <f t="shared" si="48"/>
        <v>0</v>
      </c>
      <c r="BJ222" s="17" t="s">
        <v>88</v>
      </c>
      <c r="BK222" s="150">
        <f t="shared" si="49"/>
        <v>0</v>
      </c>
      <c r="BL222" s="17" t="s">
        <v>120</v>
      </c>
      <c r="BM222" s="149" t="s">
        <v>1287</v>
      </c>
    </row>
    <row r="223" spans="2:65" s="1" customFormat="1" ht="16.5" customHeight="1" x14ac:dyDescent="0.2">
      <c r="B223" s="137"/>
      <c r="C223" s="138" t="s">
        <v>461</v>
      </c>
      <c r="D223" s="138" t="s">
        <v>311</v>
      </c>
      <c r="E223" s="139" t="s">
        <v>5212</v>
      </c>
      <c r="F223" s="140" t="s">
        <v>5213</v>
      </c>
      <c r="G223" s="141" t="s">
        <v>2702</v>
      </c>
      <c r="H223" s="142">
        <v>2</v>
      </c>
      <c r="I223" s="143"/>
      <c r="J223" s="144">
        <f t="shared" si="40"/>
        <v>0</v>
      </c>
      <c r="K223" s="140" t="s">
        <v>366</v>
      </c>
      <c r="L223" s="33"/>
      <c r="M223" s="145" t="s">
        <v>1</v>
      </c>
      <c r="N223" s="146" t="s">
        <v>46</v>
      </c>
      <c r="P223" s="147">
        <f t="shared" si="41"/>
        <v>0</v>
      </c>
      <c r="Q223" s="147">
        <v>0</v>
      </c>
      <c r="R223" s="147">
        <f t="shared" si="42"/>
        <v>0</v>
      </c>
      <c r="S223" s="147">
        <v>0</v>
      </c>
      <c r="T223" s="148">
        <f t="shared" si="43"/>
        <v>0</v>
      </c>
      <c r="AR223" s="149" t="s">
        <v>120</v>
      </c>
      <c r="AT223" s="149" t="s">
        <v>311</v>
      </c>
      <c r="AU223" s="149" t="s">
        <v>88</v>
      </c>
      <c r="AY223" s="17" t="s">
        <v>309</v>
      </c>
      <c r="BE223" s="150">
        <f t="shared" si="44"/>
        <v>0</v>
      </c>
      <c r="BF223" s="150">
        <f t="shared" si="45"/>
        <v>0</v>
      </c>
      <c r="BG223" s="150">
        <f t="shared" si="46"/>
        <v>0</v>
      </c>
      <c r="BH223" s="150">
        <f t="shared" si="47"/>
        <v>0</v>
      </c>
      <c r="BI223" s="150">
        <f t="shared" si="48"/>
        <v>0</v>
      </c>
      <c r="BJ223" s="17" t="s">
        <v>88</v>
      </c>
      <c r="BK223" s="150">
        <f t="shared" si="49"/>
        <v>0</v>
      </c>
      <c r="BL223" s="17" t="s">
        <v>120</v>
      </c>
      <c r="BM223" s="149" t="s">
        <v>1298</v>
      </c>
    </row>
    <row r="224" spans="2:65" s="1" customFormat="1" ht="16.5" customHeight="1" x14ac:dyDescent="0.2">
      <c r="B224" s="137"/>
      <c r="C224" s="138" t="s">
        <v>909</v>
      </c>
      <c r="D224" s="138" t="s">
        <v>311</v>
      </c>
      <c r="E224" s="139" t="s">
        <v>5214</v>
      </c>
      <c r="F224" s="140" t="s">
        <v>5135</v>
      </c>
      <c r="G224" s="141" t="s">
        <v>2702</v>
      </c>
      <c r="H224" s="142">
        <v>2</v>
      </c>
      <c r="I224" s="143"/>
      <c r="J224" s="144">
        <f t="shared" si="40"/>
        <v>0</v>
      </c>
      <c r="K224" s="140" t="s">
        <v>366</v>
      </c>
      <c r="L224" s="33"/>
      <c r="M224" s="145" t="s">
        <v>1</v>
      </c>
      <c r="N224" s="146" t="s">
        <v>46</v>
      </c>
      <c r="P224" s="147">
        <f t="shared" si="41"/>
        <v>0</v>
      </c>
      <c r="Q224" s="147">
        <v>0</v>
      </c>
      <c r="R224" s="147">
        <f t="shared" si="42"/>
        <v>0</v>
      </c>
      <c r="S224" s="147">
        <v>0</v>
      </c>
      <c r="T224" s="148">
        <f t="shared" si="43"/>
        <v>0</v>
      </c>
      <c r="AR224" s="149" t="s">
        <v>120</v>
      </c>
      <c r="AT224" s="149" t="s">
        <v>311</v>
      </c>
      <c r="AU224" s="149" t="s">
        <v>88</v>
      </c>
      <c r="AY224" s="17" t="s">
        <v>309</v>
      </c>
      <c r="BE224" s="150">
        <f t="shared" si="44"/>
        <v>0</v>
      </c>
      <c r="BF224" s="150">
        <f t="shared" si="45"/>
        <v>0</v>
      </c>
      <c r="BG224" s="150">
        <f t="shared" si="46"/>
        <v>0</v>
      </c>
      <c r="BH224" s="150">
        <f t="shared" si="47"/>
        <v>0</v>
      </c>
      <c r="BI224" s="150">
        <f t="shared" si="48"/>
        <v>0</v>
      </c>
      <c r="BJ224" s="17" t="s">
        <v>88</v>
      </c>
      <c r="BK224" s="150">
        <f t="shared" si="49"/>
        <v>0</v>
      </c>
      <c r="BL224" s="17" t="s">
        <v>120</v>
      </c>
      <c r="BM224" s="149" t="s">
        <v>1314</v>
      </c>
    </row>
    <row r="225" spans="2:65" s="1" customFormat="1" ht="16.5" customHeight="1" x14ac:dyDescent="0.2">
      <c r="B225" s="137"/>
      <c r="C225" s="138" t="s">
        <v>468</v>
      </c>
      <c r="D225" s="138" t="s">
        <v>311</v>
      </c>
      <c r="E225" s="139" t="s">
        <v>5215</v>
      </c>
      <c r="F225" s="140" t="s">
        <v>5133</v>
      </c>
      <c r="G225" s="141" t="s">
        <v>2702</v>
      </c>
      <c r="H225" s="142">
        <v>1</v>
      </c>
      <c r="I225" s="143"/>
      <c r="J225" s="144">
        <f t="shared" si="40"/>
        <v>0</v>
      </c>
      <c r="K225" s="140" t="s">
        <v>366</v>
      </c>
      <c r="L225" s="33"/>
      <c r="M225" s="145" t="s">
        <v>1</v>
      </c>
      <c r="N225" s="146" t="s">
        <v>46</v>
      </c>
      <c r="P225" s="147">
        <f t="shared" si="41"/>
        <v>0</v>
      </c>
      <c r="Q225" s="147">
        <v>0</v>
      </c>
      <c r="R225" s="147">
        <f t="shared" si="42"/>
        <v>0</v>
      </c>
      <c r="S225" s="147">
        <v>0</v>
      </c>
      <c r="T225" s="148">
        <f t="shared" si="43"/>
        <v>0</v>
      </c>
      <c r="AR225" s="149" t="s">
        <v>120</v>
      </c>
      <c r="AT225" s="149" t="s">
        <v>311</v>
      </c>
      <c r="AU225" s="149" t="s">
        <v>88</v>
      </c>
      <c r="AY225" s="17" t="s">
        <v>309</v>
      </c>
      <c r="BE225" s="150">
        <f t="shared" si="44"/>
        <v>0</v>
      </c>
      <c r="BF225" s="150">
        <f t="shared" si="45"/>
        <v>0</v>
      </c>
      <c r="BG225" s="150">
        <f t="shared" si="46"/>
        <v>0</v>
      </c>
      <c r="BH225" s="150">
        <f t="shared" si="47"/>
        <v>0</v>
      </c>
      <c r="BI225" s="150">
        <f t="shared" si="48"/>
        <v>0</v>
      </c>
      <c r="BJ225" s="17" t="s">
        <v>88</v>
      </c>
      <c r="BK225" s="150">
        <f t="shared" si="49"/>
        <v>0</v>
      </c>
      <c r="BL225" s="17" t="s">
        <v>120</v>
      </c>
      <c r="BM225" s="149" t="s">
        <v>1323</v>
      </c>
    </row>
    <row r="226" spans="2:65" s="1" customFormat="1" ht="16.5" customHeight="1" x14ac:dyDescent="0.2">
      <c r="B226" s="137"/>
      <c r="C226" s="138" t="s">
        <v>936</v>
      </c>
      <c r="D226" s="138" t="s">
        <v>311</v>
      </c>
      <c r="E226" s="139" t="s">
        <v>5216</v>
      </c>
      <c r="F226" s="140" t="s">
        <v>5217</v>
      </c>
      <c r="G226" s="141" t="s">
        <v>2702</v>
      </c>
      <c r="H226" s="142">
        <v>1</v>
      </c>
      <c r="I226" s="143"/>
      <c r="J226" s="144">
        <f t="shared" si="40"/>
        <v>0</v>
      </c>
      <c r="K226" s="140" t="s">
        <v>366</v>
      </c>
      <c r="L226" s="33"/>
      <c r="M226" s="145" t="s">
        <v>1</v>
      </c>
      <c r="N226" s="146" t="s">
        <v>46</v>
      </c>
      <c r="P226" s="147">
        <f t="shared" si="41"/>
        <v>0</v>
      </c>
      <c r="Q226" s="147">
        <v>0</v>
      </c>
      <c r="R226" s="147">
        <f t="shared" si="42"/>
        <v>0</v>
      </c>
      <c r="S226" s="147">
        <v>0</v>
      </c>
      <c r="T226" s="148">
        <f t="shared" si="43"/>
        <v>0</v>
      </c>
      <c r="AR226" s="149" t="s">
        <v>120</v>
      </c>
      <c r="AT226" s="149" t="s">
        <v>311</v>
      </c>
      <c r="AU226" s="149" t="s">
        <v>88</v>
      </c>
      <c r="AY226" s="17" t="s">
        <v>309</v>
      </c>
      <c r="BE226" s="150">
        <f t="shared" si="44"/>
        <v>0</v>
      </c>
      <c r="BF226" s="150">
        <f t="shared" si="45"/>
        <v>0</v>
      </c>
      <c r="BG226" s="150">
        <f t="shared" si="46"/>
        <v>0</v>
      </c>
      <c r="BH226" s="150">
        <f t="shared" si="47"/>
        <v>0</v>
      </c>
      <c r="BI226" s="150">
        <f t="shared" si="48"/>
        <v>0</v>
      </c>
      <c r="BJ226" s="17" t="s">
        <v>88</v>
      </c>
      <c r="BK226" s="150">
        <f t="shared" si="49"/>
        <v>0</v>
      </c>
      <c r="BL226" s="17" t="s">
        <v>120</v>
      </c>
      <c r="BM226" s="149" t="s">
        <v>1334</v>
      </c>
    </row>
    <row r="227" spans="2:65" s="1" customFormat="1" ht="29.25" x14ac:dyDescent="0.2">
      <c r="B227" s="33"/>
      <c r="D227" s="155" t="s">
        <v>318</v>
      </c>
      <c r="F227" s="156" t="s">
        <v>5218</v>
      </c>
      <c r="I227" s="153"/>
      <c r="L227" s="33"/>
      <c r="M227" s="154"/>
      <c r="T227" s="57"/>
      <c r="AT227" s="17" t="s">
        <v>318</v>
      </c>
      <c r="AU227" s="17" t="s">
        <v>88</v>
      </c>
    </row>
    <row r="228" spans="2:65" s="1" customFormat="1" ht="16.5" customHeight="1" x14ac:dyDescent="0.2">
      <c r="B228" s="137"/>
      <c r="C228" s="138" t="s">
        <v>474</v>
      </c>
      <c r="D228" s="138" t="s">
        <v>311</v>
      </c>
      <c r="E228" s="139" t="s">
        <v>5219</v>
      </c>
      <c r="F228" s="140" t="s">
        <v>5220</v>
      </c>
      <c r="G228" s="141" t="s">
        <v>2702</v>
      </c>
      <c r="H228" s="142">
        <v>1</v>
      </c>
      <c r="I228" s="143"/>
      <c r="J228" s="144">
        <f>ROUND(I228*H228,2)</f>
        <v>0</v>
      </c>
      <c r="K228" s="140" t="s">
        <v>366</v>
      </c>
      <c r="L228" s="33"/>
      <c r="M228" s="145" t="s">
        <v>1</v>
      </c>
      <c r="N228" s="146" t="s">
        <v>46</v>
      </c>
      <c r="P228" s="147">
        <f>O228*H228</f>
        <v>0</v>
      </c>
      <c r="Q228" s="147">
        <v>0</v>
      </c>
      <c r="R228" s="147">
        <f>Q228*H228</f>
        <v>0</v>
      </c>
      <c r="S228" s="147">
        <v>0</v>
      </c>
      <c r="T228" s="148">
        <f>S228*H228</f>
        <v>0</v>
      </c>
      <c r="AR228" s="149" t="s">
        <v>120</v>
      </c>
      <c r="AT228" s="149" t="s">
        <v>311</v>
      </c>
      <c r="AU228" s="149" t="s">
        <v>88</v>
      </c>
      <c r="AY228" s="17" t="s">
        <v>309</v>
      </c>
      <c r="BE228" s="150">
        <f>IF(N228="základní",J228,0)</f>
        <v>0</v>
      </c>
      <c r="BF228" s="150">
        <f>IF(N228="snížená",J228,0)</f>
        <v>0</v>
      </c>
      <c r="BG228" s="150">
        <f>IF(N228="zákl. přenesená",J228,0)</f>
        <v>0</v>
      </c>
      <c r="BH228" s="150">
        <f>IF(N228="sníž. přenesená",J228,0)</f>
        <v>0</v>
      </c>
      <c r="BI228" s="150">
        <f>IF(N228="nulová",J228,0)</f>
        <v>0</v>
      </c>
      <c r="BJ228" s="17" t="s">
        <v>88</v>
      </c>
      <c r="BK228" s="150">
        <f>ROUND(I228*H228,2)</f>
        <v>0</v>
      </c>
      <c r="BL228" s="17" t="s">
        <v>120</v>
      </c>
      <c r="BM228" s="149" t="s">
        <v>1345</v>
      </c>
    </row>
    <row r="229" spans="2:65" s="1" customFormat="1" ht="29.25" x14ac:dyDescent="0.2">
      <c r="B229" s="33"/>
      <c r="D229" s="155" t="s">
        <v>318</v>
      </c>
      <c r="F229" s="156" t="s">
        <v>5221</v>
      </c>
      <c r="I229" s="153"/>
      <c r="L229" s="33"/>
      <c r="M229" s="154"/>
      <c r="T229" s="57"/>
      <c r="AT229" s="17" t="s">
        <v>318</v>
      </c>
      <c r="AU229" s="17" t="s">
        <v>88</v>
      </c>
    </row>
    <row r="230" spans="2:65" s="1" customFormat="1" ht="16.5" customHeight="1" x14ac:dyDescent="0.2">
      <c r="B230" s="137"/>
      <c r="C230" s="138" t="s">
        <v>961</v>
      </c>
      <c r="D230" s="138" t="s">
        <v>311</v>
      </c>
      <c r="E230" s="139" t="s">
        <v>5222</v>
      </c>
      <c r="F230" s="140" t="s">
        <v>5223</v>
      </c>
      <c r="G230" s="141" t="s">
        <v>2702</v>
      </c>
      <c r="H230" s="142">
        <v>1</v>
      </c>
      <c r="I230" s="143"/>
      <c r="J230" s="144">
        <f>ROUND(I230*H230,2)</f>
        <v>0</v>
      </c>
      <c r="K230" s="140" t="s">
        <v>366</v>
      </c>
      <c r="L230" s="33"/>
      <c r="M230" s="145" t="s">
        <v>1</v>
      </c>
      <c r="N230" s="146" t="s">
        <v>46</v>
      </c>
      <c r="P230" s="147">
        <f>O230*H230</f>
        <v>0</v>
      </c>
      <c r="Q230" s="147">
        <v>0</v>
      </c>
      <c r="R230" s="147">
        <f>Q230*H230</f>
        <v>0</v>
      </c>
      <c r="S230" s="147">
        <v>0</v>
      </c>
      <c r="T230" s="148">
        <f>S230*H230</f>
        <v>0</v>
      </c>
      <c r="AR230" s="149" t="s">
        <v>120</v>
      </c>
      <c r="AT230" s="149" t="s">
        <v>311</v>
      </c>
      <c r="AU230" s="149" t="s">
        <v>88</v>
      </c>
      <c r="AY230" s="17" t="s">
        <v>309</v>
      </c>
      <c r="BE230" s="150">
        <f>IF(N230="základní",J230,0)</f>
        <v>0</v>
      </c>
      <c r="BF230" s="150">
        <f>IF(N230="snížená",J230,0)</f>
        <v>0</v>
      </c>
      <c r="BG230" s="150">
        <f>IF(N230="zákl. přenesená",J230,0)</f>
        <v>0</v>
      </c>
      <c r="BH230" s="150">
        <f>IF(N230="sníž. přenesená",J230,0)</f>
        <v>0</v>
      </c>
      <c r="BI230" s="150">
        <f>IF(N230="nulová",J230,0)</f>
        <v>0</v>
      </c>
      <c r="BJ230" s="17" t="s">
        <v>88</v>
      </c>
      <c r="BK230" s="150">
        <f>ROUND(I230*H230,2)</f>
        <v>0</v>
      </c>
      <c r="BL230" s="17" t="s">
        <v>120</v>
      </c>
      <c r="BM230" s="149" t="s">
        <v>1350</v>
      </c>
    </row>
    <row r="231" spans="2:65" s="1" customFormat="1" ht="39" x14ac:dyDescent="0.2">
      <c r="B231" s="33"/>
      <c r="D231" s="155" t="s">
        <v>318</v>
      </c>
      <c r="F231" s="156" t="s">
        <v>5224</v>
      </c>
      <c r="I231" s="153"/>
      <c r="L231" s="33"/>
      <c r="M231" s="154"/>
      <c r="T231" s="57"/>
      <c r="AT231" s="17" t="s">
        <v>318</v>
      </c>
      <c r="AU231" s="17" t="s">
        <v>88</v>
      </c>
    </row>
    <row r="232" spans="2:65" s="1" customFormat="1" ht="16.5" customHeight="1" x14ac:dyDescent="0.2">
      <c r="B232" s="137"/>
      <c r="C232" s="138" t="s">
        <v>478</v>
      </c>
      <c r="D232" s="138" t="s">
        <v>311</v>
      </c>
      <c r="E232" s="139" t="s">
        <v>5225</v>
      </c>
      <c r="F232" s="140" t="s">
        <v>5226</v>
      </c>
      <c r="G232" s="141" t="s">
        <v>2702</v>
      </c>
      <c r="H232" s="142">
        <v>1</v>
      </c>
      <c r="I232" s="143"/>
      <c r="J232" s="144">
        <f>ROUND(I232*H232,2)</f>
        <v>0</v>
      </c>
      <c r="K232" s="140" t="s">
        <v>366</v>
      </c>
      <c r="L232" s="33"/>
      <c r="M232" s="145" t="s">
        <v>1</v>
      </c>
      <c r="N232" s="146" t="s">
        <v>46</v>
      </c>
      <c r="P232" s="147">
        <f>O232*H232</f>
        <v>0</v>
      </c>
      <c r="Q232" s="147">
        <v>0</v>
      </c>
      <c r="R232" s="147">
        <f>Q232*H232</f>
        <v>0</v>
      </c>
      <c r="S232" s="147">
        <v>0</v>
      </c>
      <c r="T232" s="148">
        <f>S232*H232</f>
        <v>0</v>
      </c>
      <c r="AR232" s="149" t="s">
        <v>120</v>
      </c>
      <c r="AT232" s="149" t="s">
        <v>311</v>
      </c>
      <c r="AU232" s="149" t="s">
        <v>88</v>
      </c>
      <c r="AY232" s="17" t="s">
        <v>309</v>
      </c>
      <c r="BE232" s="150">
        <f>IF(N232="základní",J232,0)</f>
        <v>0</v>
      </c>
      <c r="BF232" s="150">
        <f>IF(N232="snížená",J232,0)</f>
        <v>0</v>
      </c>
      <c r="BG232" s="150">
        <f>IF(N232="zákl. přenesená",J232,0)</f>
        <v>0</v>
      </c>
      <c r="BH232" s="150">
        <f>IF(N232="sníž. přenesená",J232,0)</f>
        <v>0</v>
      </c>
      <c r="BI232" s="150">
        <f>IF(N232="nulová",J232,0)</f>
        <v>0</v>
      </c>
      <c r="BJ232" s="17" t="s">
        <v>88</v>
      </c>
      <c r="BK232" s="150">
        <f>ROUND(I232*H232,2)</f>
        <v>0</v>
      </c>
      <c r="BL232" s="17" t="s">
        <v>120</v>
      </c>
      <c r="BM232" s="149" t="s">
        <v>1359</v>
      </c>
    </row>
    <row r="233" spans="2:65" s="1" customFormat="1" ht="39" x14ac:dyDescent="0.2">
      <c r="B233" s="33"/>
      <c r="D233" s="155" t="s">
        <v>318</v>
      </c>
      <c r="F233" s="156" t="s">
        <v>5227</v>
      </c>
      <c r="I233" s="153"/>
      <c r="L233" s="33"/>
      <c r="M233" s="154"/>
      <c r="T233" s="57"/>
      <c r="AT233" s="17" t="s">
        <v>318</v>
      </c>
      <c r="AU233" s="17" t="s">
        <v>88</v>
      </c>
    </row>
    <row r="234" spans="2:65" s="1" customFormat="1" ht="16.5" customHeight="1" x14ac:dyDescent="0.2">
      <c r="B234" s="137"/>
      <c r="C234" s="138" t="s">
        <v>988</v>
      </c>
      <c r="D234" s="138" t="s">
        <v>311</v>
      </c>
      <c r="E234" s="139" t="s">
        <v>5228</v>
      </c>
      <c r="F234" s="140" t="s">
        <v>5229</v>
      </c>
      <c r="G234" s="141" t="s">
        <v>2702</v>
      </c>
      <c r="H234" s="142">
        <v>1</v>
      </c>
      <c r="I234" s="143"/>
      <c r="J234" s="144">
        <f t="shared" ref="J234:J245" si="50">ROUND(I234*H234,2)</f>
        <v>0</v>
      </c>
      <c r="K234" s="140" t="s">
        <v>366</v>
      </c>
      <c r="L234" s="33"/>
      <c r="M234" s="145" t="s">
        <v>1</v>
      </c>
      <c r="N234" s="146" t="s">
        <v>46</v>
      </c>
      <c r="P234" s="147">
        <f t="shared" ref="P234:P245" si="51">O234*H234</f>
        <v>0</v>
      </c>
      <c r="Q234" s="147">
        <v>0</v>
      </c>
      <c r="R234" s="147">
        <f t="shared" ref="R234:R245" si="52">Q234*H234</f>
        <v>0</v>
      </c>
      <c r="S234" s="147">
        <v>0</v>
      </c>
      <c r="T234" s="148">
        <f t="shared" ref="T234:T245" si="53">S234*H234</f>
        <v>0</v>
      </c>
      <c r="AR234" s="149" t="s">
        <v>120</v>
      </c>
      <c r="AT234" s="149" t="s">
        <v>311</v>
      </c>
      <c r="AU234" s="149" t="s">
        <v>88</v>
      </c>
      <c r="AY234" s="17" t="s">
        <v>309</v>
      </c>
      <c r="BE234" s="150">
        <f t="shared" ref="BE234:BE245" si="54">IF(N234="základní",J234,0)</f>
        <v>0</v>
      </c>
      <c r="BF234" s="150">
        <f t="shared" ref="BF234:BF245" si="55">IF(N234="snížená",J234,0)</f>
        <v>0</v>
      </c>
      <c r="BG234" s="150">
        <f t="shared" ref="BG234:BG245" si="56">IF(N234="zákl. přenesená",J234,0)</f>
        <v>0</v>
      </c>
      <c r="BH234" s="150">
        <f t="shared" ref="BH234:BH245" si="57">IF(N234="sníž. přenesená",J234,0)</f>
        <v>0</v>
      </c>
      <c r="BI234" s="150">
        <f t="shared" ref="BI234:BI245" si="58">IF(N234="nulová",J234,0)</f>
        <v>0</v>
      </c>
      <c r="BJ234" s="17" t="s">
        <v>88</v>
      </c>
      <c r="BK234" s="150">
        <f t="shared" ref="BK234:BK245" si="59">ROUND(I234*H234,2)</f>
        <v>0</v>
      </c>
      <c r="BL234" s="17" t="s">
        <v>120</v>
      </c>
      <c r="BM234" s="149" t="s">
        <v>1370</v>
      </c>
    </row>
    <row r="235" spans="2:65" s="1" customFormat="1" ht="16.5" customHeight="1" x14ac:dyDescent="0.2">
      <c r="B235" s="137"/>
      <c r="C235" s="138" t="s">
        <v>483</v>
      </c>
      <c r="D235" s="138" t="s">
        <v>311</v>
      </c>
      <c r="E235" s="139" t="s">
        <v>5230</v>
      </c>
      <c r="F235" s="140" t="s">
        <v>5231</v>
      </c>
      <c r="G235" s="141" t="s">
        <v>2702</v>
      </c>
      <c r="H235" s="142">
        <v>1</v>
      </c>
      <c r="I235" s="143"/>
      <c r="J235" s="144">
        <f t="shared" si="50"/>
        <v>0</v>
      </c>
      <c r="K235" s="140" t="s">
        <v>366</v>
      </c>
      <c r="L235" s="33"/>
      <c r="M235" s="145" t="s">
        <v>1</v>
      </c>
      <c r="N235" s="146" t="s">
        <v>46</v>
      </c>
      <c r="P235" s="147">
        <f t="shared" si="51"/>
        <v>0</v>
      </c>
      <c r="Q235" s="147">
        <v>0</v>
      </c>
      <c r="R235" s="147">
        <f t="shared" si="52"/>
        <v>0</v>
      </c>
      <c r="S235" s="147">
        <v>0</v>
      </c>
      <c r="T235" s="148">
        <f t="shared" si="53"/>
        <v>0</v>
      </c>
      <c r="AR235" s="149" t="s">
        <v>120</v>
      </c>
      <c r="AT235" s="149" t="s">
        <v>311</v>
      </c>
      <c r="AU235" s="149" t="s">
        <v>88</v>
      </c>
      <c r="AY235" s="17" t="s">
        <v>309</v>
      </c>
      <c r="BE235" s="150">
        <f t="shared" si="54"/>
        <v>0</v>
      </c>
      <c r="BF235" s="150">
        <f t="shared" si="55"/>
        <v>0</v>
      </c>
      <c r="BG235" s="150">
        <f t="shared" si="56"/>
        <v>0</v>
      </c>
      <c r="BH235" s="150">
        <f t="shared" si="57"/>
        <v>0</v>
      </c>
      <c r="BI235" s="150">
        <f t="shared" si="58"/>
        <v>0</v>
      </c>
      <c r="BJ235" s="17" t="s">
        <v>88</v>
      </c>
      <c r="BK235" s="150">
        <f t="shared" si="59"/>
        <v>0</v>
      </c>
      <c r="BL235" s="17" t="s">
        <v>120</v>
      </c>
      <c r="BM235" s="149" t="s">
        <v>1376</v>
      </c>
    </row>
    <row r="236" spans="2:65" s="1" customFormat="1" ht="16.5" customHeight="1" x14ac:dyDescent="0.2">
      <c r="B236" s="137"/>
      <c r="C236" s="138" t="s">
        <v>999</v>
      </c>
      <c r="D236" s="138" t="s">
        <v>311</v>
      </c>
      <c r="E236" s="139" t="s">
        <v>5232</v>
      </c>
      <c r="F236" s="140" t="s">
        <v>5165</v>
      </c>
      <c r="G236" s="141" t="s">
        <v>360</v>
      </c>
      <c r="H236" s="142">
        <v>120</v>
      </c>
      <c r="I236" s="143"/>
      <c r="J236" s="144">
        <f t="shared" si="50"/>
        <v>0</v>
      </c>
      <c r="K236" s="140" t="s">
        <v>366</v>
      </c>
      <c r="L236" s="33"/>
      <c r="M236" s="145" t="s">
        <v>1</v>
      </c>
      <c r="N236" s="146" t="s">
        <v>46</v>
      </c>
      <c r="P236" s="147">
        <f t="shared" si="51"/>
        <v>0</v>
      </c>
      <c r="Q236" s="147">
        <v>0</v>
      </c>
      <c r="R236" s="147">
        <f t="shared" si="52"/>
        <v>0</v>
      </c>
      <c r="S236" s="147">
        <v>0</v>
      </c>
      <c r="T236" s="148">
        <f t="shared" si="53"/>
        <v>0</v>
      </c>
      <c r="AR236" s="149" t="s">
        <v>120</v>
      </c>
      <c r="AT236" s="149" t="s">
        <v>311</v>
      </c>
      <c r="AU236" s="149" t="s">
        <v>88</v>
      </c>
      <c r="AY236" s="17" t="s">
        <v>309</v>
      </c>
      <c r="BE236" s="150">
        <f t="shared" si="54"/>
        <v>0</v>
      </c>
      <c r="BF236" s="150">
        <f t="shared" si="55"/>
        <v>0</v>
      </c>
      <c r="BG236" s="150">
        <f t="shared" si="56"/>
        <v>0</v>
      </c>
      <c r="BH236" s="150">
        <f t="shared" si="57"/>
        <v>0</v>
      </c>
      <c r="BI236" s="150">
        <f t="shared" si="58"/>
        <v>0</v>
      </c>
      <c r="BJ236" s="17" t="s">
        <v>88</v>
      </c>
      <c r="BK236" s="150">
        <f t="shared" si="59"/>
        <v>0</v>
      </c>
      <c r="BL236" s="17" t="s">
        <v>120</v>
      </c>
      <c r="BM236" s="149" t="s">
        <v>1381</v>
      </c>
    </row>
    <row r="237" spans="2:65" s="1" customFormat="1" ht="16.5" customHeight="1" x14ac:dyDescent="0.2">
      <c r="B237" s="137"/>
      <c r="C237" s="138" t="s">
        <v>488</v>
      </c>
      <c r="D237" s="138" t="s">
        <v>311</v>
      </c>
      <c r="E237" s="139" t="s">
        <v>5233</v>
      </c>
      <c r="F237" s="140" t="s">
        <v>5167</v>
      </c>
      <c r="G237" s="141" t="s">
        <v>434</v>
      </c>
      <c r="H237" s="142">
        <v>15</v>
      </c>
      <c r="I237" s="143"/>
      <c r="J237" s="144">
        <f t="shared" si="50"/>
        <v>0</v>
      </c>
      <c r="K237" s="140" t="s">
        <v>366</v>
      </c>
      <c r="L237" s="33"/>
      <c r="M237" s="145" t="s">
        <v>1</v>
      </c>
      <c r="N237" s="146" t="s">
        <v>46</v>
      </c>
      <c r="P237" s="147">
        <f t="shared" si="51"/>
        <v>0</v>
      </c>
      <c r="Q237" s="147">
        <v>0</v>
      </c>
      <c r="R237" s="147">
        <f t="shared" si="52"/>
        <v>0</v>
      </c>
      <c r="S237" s="147">
        <v>0</v>
      </c>
      <c r="T237" s="148">
        <f t="shared" si="53"/>
        <v>0</v>
      </c>
      <c r="AR237" s="149" t="s">
        <v>120</v>
      </c>
      <c r="AT237" s="149" t="s">
        <v>311</v>
      </c>
      <c r="AU237" s="149" t="s">
        <v>88</v>
      </c>
      <c r="AY237" s="17" t="s">
        <v>309</v>
      </c>
      <c r="BE237" s="150">
        <f t="shared" si="54"/>
        <v>0</v>
      </c>
      <c r="BF237" s="150">
        <f t="shared" si="55"/>
        <v>0</v>
      </c>
      <c r="BG237" s="150">
        <f t="shared" si="56"/>
        <v>0</v>
      </c>
      <c r="BH237" s="150">
        <f t="shared" si="57"/>
        <v>0</v>
      </c>
      <c r="BI237" s="150">
        <f t="shared" si="58"/>
        <v>0</v>
      </c>
      <c r="BJ237" s="17" t="s">
        <v>88</v>
      </c>
      <c r="BK237" s="150">
        <f t="shared" si="59"/>
        <v>0</v>
      </c>
      <c r="BL237" s="17" t="s">
        <v>120</v>
      </c>
      <c r="BM237" s="149" t="s">
        <v>1385</v>
      </c>
    </row>
    <row r="238" spans="2:65" s="1" customFormat="1" ht="16.5" customHeight="1" x14ac:dyDescent="0.2">
      <c r="B238" s="137"/>
      <c r="C238" s="138" t="s">
        <v>1011</v>
      </c>
      <c r="D238" s="138" t="s">
        <v>311</v>
      </c>
      <c r="E238" s="139" t="s">
        <v>5234</v>
      </c>
      <c r="F238" s="140" t="s">
        <v>5235</v>
      </c>
      <c r="G238" s="141" t="s">
        <v>434</v>
      </c>
      <c r="H238" s="142">
        <v>8</v>
      </c>
      <c r="I238" s="143"/>
      <c r="J238" s="144">
        <f t="shared" si="50"/>
        <v>0</v>
      </c>
      <c r="K238" s="140" t="s">
        <v>366</v>
      </c>
      <c r="L238" s="33"/>
      <c r="M238" s="145" t="s">
        <v>1</v>
      </c>
      <c r="N238" s="146" t="s">
        <v>46</v>
      </c>
      <c r="P238" s="147">
        <f t="shared" si="51"/>
        <v>0</v>
      </c>
      <c r="Q238" s="147">
        <v>0</v>
      </c>
      <c r="R238" s="147">
        <f t="shared" si="52"/>
        <v>0</v>
      </c>
      <c r="S238" s="147">
        <v>0</v>
      </c>
      <c r="T238" s="148">
        <f t="shared" si="53"/>
        <v>0</v>
      </c>
      <c r="AR238" s="149" t="s">
        <v>120</v>
      </c>
      <c r="AT238" s="149" t="s">
        <v>311</v>
      </c>
      <c r="AU238" s="149" t="s">
        <v>88</v>
      </c>
      <c r="AY238" s="17" t="s">
        <v>309</v>
      </c>
      <c r="BE238" s="150">
        <f t="shared" si="54"/>
        <v>0</v>
      </c>
      <c r="BF238" s="150">
        <f t="shared" si="55"/>
        <v>0</v>
      </c>
      <c r="BG238" s="150">
        <f t="shared" si="56"/>
        <v>0</v>
      </c>
      <c r="BH238" s="150">
        <f t="shared" si="57"/>
        <v>0</v>
      </c>
      <c r="BI238" s="150">
        <f t="shared" si="58"/>
        <v>0</v>
      </c>
      <c r="BJ238" s="17" t="s">
        <v>88</v>
      </c>
      <c r="BK238" s="150">
        <f t="shared" si="59"/>
        <v>0</v>
      </c>
      <c r="BL238" s="17" t="s">
        <v>120</v>
      </c>
      <c r="BM238" s="149" t="s">
        <v>1394</v>
      </c>
    </row>
    <row r="239" spans="2:65" s="1" customFormat="1" ht="16.5" customHeight="1" x14ac:dyDescent="0.2">
      <c r="B239" s="137"/>
      <c r="C239" s="138" t="s">
        <v>494</v>
      </c>
      <c r="D239" s="138" t="s">
        <v>311</v>
      </c>
      <c r="E239" s="139" t="s">
        <v>5236</v>
      </c>
      <c r="F239" s="140" t="s">
        <v>5237</v>
      </c>
      <c r="G239" s="141" t="s">
        <v>434</v>
      </c>
      <c r="H239" s="142">
        <v>8</v>
      </c>
      <c r="I239" s="143"/>
      <c r="J239" s="144">
        <f t="shared" si="50"/>
        <v>0</v>
      </c>
      <c r="K239" s="140" t="s">
        <v>366</v>
      </c>
      <c r="L239" s="33"/>
      <c r="M239" s="145" t="s">
        <v>1</v>
      </c>
      <c r="N239" s="146" t="s">
        <v>46</v>
      </c>
      <c r="P239" s="147">
        <f t="shared" si="51"/>
        <v>0</v>
      </c>
      <c r="Q239" s="147">
        <v>0</v>
      </c>
      <c r="R239" s="147">
        <f t="shared" si="52"/>
        <v>0</v>
      </c>
      <c r="S239" s="147">
        <v>0</v>
      </c>
      <c r="T239" s="148">
        <f t="shared" si="53"/>
        <v>0</v>
      </c>
      <c r="AR239" s="149" t="s">
        <v>120</v>
      </c>
      <c r="AT239" s="149" t="s">
        <v>311</v>
      </c>
      <c r="AU239" s="149" t="s">
        <v>88</v>
      </c>
      <c r="AY239" s="17" t="s">
        <v>309</v>
      </c>
      <c r="BE239" s="150">
        <f t="shared" si="54"/>
        <v>0</v>
      </c>
      <c r="BF239" s="150">
        <f t="shared" si="55"/>
        <v>0</v>
      </c>
      <c r="BG239" s="150">
        <f t="shared" si="56"/>
        <v>0</v>
      </c>
      <c r="BH239" s="150">
        <f t="shared" si="57"/>
        <v>0</v>
      </c>
      <c r="BI239" s="150">
        <f t="shared" si="58"/>
        <v>0</v>
      </c>
      <c r="BJ239" s="17" t="s">
        <v>88</v>
      </c>
      <c r="BK239" s="150">
        <f t="shared" si="59"/>
        <v>0</v>
      </c>
      <c r="BL239" s="17" t="s">
        <v>120</v>
      </c>
      <c r="BM239" s="149" t="s">
        <v>1398</v>
      </c>
    </row>
    <row r="240" spans="2:65" s="1" customFormat="1" ht="16.5" customHeight="1" x14ac:dyDescent="0.2">
      <c r="B240" s="137"/>
      <c r="C240" s="138" t="s">
        <v>1020</v>
      </c>
      <c r="D240" s="138" t="s">
        <v>311</v>
      </c>
      <c r="E240" s="139" t="s">
        <v>5238</v>
      </c>
      <c r="F240" s="140" t="s">
        <v>5239</v>
      </c>
      <c r="G240" s="141" t="s">
        <v>434</v>
      </c>
      <c r="H240" s="142">
        <v>5</v>
      </c>
      <c r="I240" s="143"/>
      <c r="J240" s="144">
        <f t="shared" si="50"/>
        <v>0</v>
      </c>
      <c r="K240" s="140" t="s">
        <v>366</v>
      </c>
      <c r="L240" s="33"/>
      <c r="M240" s="145" t="s">
        <v>1</v>
      </c>
      <c r="N240" s="146" t="s">
        <v>46</v>
      </c>
      <c r="P240" s="147">
        <f t="shared" si="51"/>
        <v>0</v>
      </c>
      <c r="Q240" s="147">
        <v>0</v>
      </c>
      <c r="R240" s="147">
        <f t="shared" si="52"/>
        <v>0</v>
      </c>
      <c r="S240" s="147">
        <v>0</v>
      </c>
      <c r="T240" s="148">
        <f t="shared" si="53"/>
        <v>0</v>
      </c>
      <c r="AR240" s="149" t="s">
        <v>120</v>
      </c>
      <c r="AT240" s="149" t="s">
        <v>311</v>
      </c>
      <c r="AU240" s="149" t="s">
        <v>88</v>
      </c>
      <c r="AY240" s="17" t="s">
        <v>309</v>
      </c>
      <c r="BE240" s="150">
        <f t="shared" si="54"/>
        <v>0</v>
      </c>
      <c r="BF240" s="150">
        <f t="shared" si="55"/>
        <v>0</v>
      </c>
      <c r="BG240" s="150">
        <f t="shared" si="56"/>
        <v>0</v>
      </c>
      <c r="BH240" s="150">
        <f t="shared" si="57"/>
        <v>0</v>
      </c>
      <c r="BI240" s="150">
        <f t="shared" si="58"/>
        <v>0</v>
      </c>
      <c r="BJ240" s="17" t="s">
        <v>88</v>
      </c>
      <c r="BK240" s="150">
        <f t="shared" si="59"/>
        <v>0</v>
      </c>
      <c r="BL240" s="17" t="s">
        <v>120</v>
      </c>
      <c r="BM240" s="149" t="s">
        <v>1409</v>
      </c>
    </row>
    <row r="241" spans="2:65" s="1" customFormat="1" ht="21.75" customHeight="1" x14ac:dyDescent="0.2">
      <c r="B241" s="137"/>
      <c r="C241" s="138" t="s">
        <v>501</v>
      </c>
      <c r="D241" s="138" t="s">
        <v>311</v>
      </c>
      <c r="E241" s="139" t="s">
        <v>5240</v>
      </c>
      <c r="F241" s="140" t="s">
        <v>5241</v>
      </c>
      <c r="G241" s="141" t="s">
        <v>434</v>
      </c>
      <c r="H241" s="142">
        <v>30</v>
      </c>
      <c r="I241" s="143"/>
      <c r="J241" s="144">
        <f t="shared" si="50"/>
        <v>0</v>
      </c>
      <c r="K241" s="140" t="s">
        <v>366</v>
      </c>
      <c r="L241" s="33"/>
      <c r="M241" s="145" t="s">
        <v>1</v>
      </c>
      <c r="N241" s="146" t="s">
        <v>46</v>
      </c>
      <c r="P241" s="147">
        <f t="shared" si="51"/>
        <v>0</v>
      </c>
      <c r="Q241" s="147">
        <v>0</v>
      </c>
      <c r="R241" s="147">
        <f t="shared" si="52"/>
        <v>0</v>
      </c>
      <c r="S241" s="147">
        <v>0</v>
      </c>
      <c r="T241" s="148">
        <f t="shared" si="53"/>
        <v>0</v>
      </c>
      <c r="AR241" s="149" t="s">
        <v>120</v>
      </c>
      <c r="AT241" s="149" t="s">
        <v>311</v>
      </c>
      <c r="AU241" s="149" t="s">
        <v>88</v>
      </c>
      <c r="AY241" s="17" t="s">
        <v>309</v>
      </c>
      <c r="BE241" s="150">
        <f t="shared" si="54"/>
        <v>0</v>
      </c>
      <c r="BF241" s="150">
        <f t="shared" si="55"/>
        <v>0</v>
      </c>
      <c r="BG241" s="150">
        <f t="shared" si="56"/>
        <v>0</v>
      </c>
      <c r="BH241" s="150">
        <f t="shared" si="57"/>
        <v>0</v>
      </c>
      <c r="BI241" s="150">
        <f t="shared" si="58"/>
        <v>0</v>
      </c>
      <c r="BJ241" s="17" t="s">
        <v>88</v>
      </c>
      <c r="BK241" s="150">
        <f t="shared" si="59"/>
        <v>0</v>
      </c>
      <c r="BL241" s="17" t="s">
        <v>120</v>
      </c>
      <c r="BM241" s="149" t="s">
        <v>1419</v>
      </c>
    </row>
    <row r="242" spans="2:65" s="1" customFormat="1" ht="21.75" customHeight="1" x14ac:dyDescent="0.2">
      <c r="B242" s="137"/>
      <c r="C242" s="138" t="s">
        <v>1031</v>
      </c>
      <c r="D242" s="138" t="s">
        <v>311</v>
      </c>
      <c r="E242" s="139" t="s">
        <v>5242</v>
      </c>
      <c r="F242" s="140" t="s">
        <v>5243</v>
      </c>
      <c r="G242" s="141" t="s">
        <v>434</v>
      </c>
      <c r="H242" s="142">
        <v>6</v>
      </c>
      <c r="I242" s="143"/>
      <c r="J242" s="144">
        <f t="shared" si="50"/>
        <v>0</v>
      </c>
      <c r="K242" s="140" t="s">
        <v>366</v>
      </c>
      <c r="L242" s="33"/>
      <c r="M242" s="145" t="s">
        <v>1</v>
      </c>
      <c r="N242" s="146" t="s">
        <v>46</v>
      </c>
      <c r="P242" s="147">
        <f t="shared" si="51"/>
        <v>0</v>
      </c>
      <c r="Q242" s="147">
        <v>0</v>
      </c>
      <c r="R242" s="147">
        <f t="shared" si="52"/>
        <v>0</v>
      </c>
      <c r="S242" s="147">
        <v>0</v>
      </c>
      <c r="T242" s="148">
        <f t="shared" si="53"/>
        <v>0</v>
      </c>
      <c r="AR242" s="149" t="s">
        <v>120</v>
      </c>
      <c r="AT242" s="149" t="s">
        <v>311</v>
      </c>
      <c r="AU242" s="149" t="s">
        <v>88</v>
      </c>
      <c r="AY242" s="17" t="s">
        <v>309</v>
      </c>
      <c r="BE242" s="150">
        <f t="shared" si="54"/>
        <v>0</v>
      </c>
      <c r="BF242" s="150">
        <f t="shared" si="55"/>
        <v>0</v>
      </c>
      <c r="BG242" s="150">
        <f t="shared" si="56"/>
        <v>0</v>
      </c>
      <c r="BH242" s="150">
        <f t="shared" si="57"/>
        <v>0</v>
      </c>
      <c r="BI242" s="150">
        <f t="shared" si="58"/>
        <v>0</v>
      </c>
      <c r="BJ242" s="17" t="s">
        <v>88</v>
      </c>
      <c r="BK242" s="150">
        <f t="shared" si="59"/>
        <v>0</v>
      </c>
      <c r="BL242" s="17" t="s">
        <v>120</v>
      </c>
      <c r="BM242" s="149" t="s">
        <v>1430</v>
      </c>
    </row>
    <row r="243" spans="2:65" s="1" customFormat="1" ht="21.75" customHeight="1" x14ac:dyDescent="0.2">
      <c r="B243" s="137"/>
      <c r="C243" s="138" t="s">
        <v>506</v>
      </c>
      <c r="D243" s="138" t="s">
        <v>311</v>
      </c>
      <c r="E243" s="139" t="s">
        <v>5244</v>
      </c>
      <c r="F243" s="140" t="s">
        <v>5245</v>
      </c>
      <c r="G243" s="141" t="s">
        <v>434</v>
      </c>
      <c r="H243" s="142">
        <v>6</v>
      </c>
      <c r="I243" s="143"/>
      <c r="J243" s="144">
        <f t="shared" si="50"/>
        <v>0</v>
      </c>
      <c r="K243" s="140" t="s">
        <v>366</v>
      </c>
      <c r="L243" s="33"/>
      <c r="M243" s="145" t="s">
        <v>1</v>
      </c>
      <c r="N243" s="146" t="s">
        <v>46</v>
      </c>
      <c r="P243" s="147">
        <f t="shared" si="51"/>
        <v>0</v>
      </c>
      <c r="Q243" s="147">
        <v>0</v>
      </c>
      <c r="R243" s="147">
        <f t="shared" si="52"/>
        <v>0</v>
      </c>
      <c r="S243" s="147">
        <v>0</v>
      </c>
      <c r="T243" s="148">
        <f t="shared" si="53"/>
        <v>0</v>
      </c>
      <c r="AR243" s="149" t="s">
        <v>120</v>
      </c>
      <c r="AT243" s="149" t="s">
        <v>311</v>
      </c>
      <c r="AU243" s="149" t="s">
        <v>88</v>
      </c>
      <c r="AY243" s="17" t="s">
        <v>309</v>
      </c>
      <c r="BE243" s="150">
        <f t="shared" si="54"/>
        <v>0</v>
      </c>
      <c r="BF243" s="150">
        <f t="shared" si="55"/>
        <v>0</v>
      </c>
      <c r="BG243" s="150">
        <f t="shared" si="56"/>
        <v>0</v>
      </c>
      <c r="BH243" s="150">
        <f t="shared" si="57"/>
        <v>0</v>
      </c>
      <c r="BI243" s="150">
        <f t="shared" si="58"/>
        <v>0</v>
      </c>
      <c r="BJ243" s="17" t="s">
        <v>88</v>
      </c>
      <c r="BK243" s="150">
        <f t="shared" si="59"/>
        <v>0</v>
      </c>
      <c r="BL243" s="17" t="s">
        <v>120</v>
      </c>
      <c r="BM243" s="149" t="s">
        <v>1440</v>
      </c>
    </row>
    <row r="244" spans="2:65" s="1" customFormat="1" ht="21.75" customHeight="1" x14ac:dyDescent="0.2">
      <c r="B244" s="137"/>
      <c r="C244" s="138" t="s">
        <v>1047</v>
      </c>
      <c r="D244" s="138" t="s">
        <v>311</v>
      </c>
      <c r="E244" s="139" t="s">
        <v>5246</v>
      </c>
      <c r="F244" s="140" t="s">
        <v>5247</v>
      </c>
      <c r="G244" s="141" t="s">
        <v>434</v>
      </c>
      <c r="H244" s="142">
        <v>1</v>
      </c>
      <c r="I244" s="143"/>
      <c r="J244" s="144">
        <f t="shared" si="50"/>
        <v>0</v>
      </c>
      <c r="K244" s="140" t="s">
        <v>366</v>
      </c>
      <c r="L244" s="33"/>
      <c r="M244" s="145" t="s">
        <v>1</v>
      </c>
      <c r="N244" s="146" t="s">
        <v>46</v>
      </c>
      <c r="P244" s="147">
        <f t="shared" si="51"/>
        <v>0</v>
      </c>
      <c r="Q244" s="147">
        <v>0</v>
      </c>
      <c r="R244" s="147">
        <f t="shared" si="52"/>
        <v>0</v>
      </c>
      <c r="S244" s="147">
        <v>0</v>
      </c>
      <c r="T244" s="148">
        <f t="shared" si="53"/>
        <v>0</v>
      </c>
      <c r="AR244" s="149" t="s">
        <v>120</v>
      </c>
      <c r="AT244" s="149" t="s">
        <v>311</v>
      </c>
      <c r="AU244" s="149" t="s">
        <v>88</v>
      </c>
      <c r="AY244" s="17" t="s">
        <v>309</v>
      </c>
      <c r="BE244" s="150">
        <f t="shared" si="54"/>
        <v>0</v>
      </c>
      <c r="BF244" s="150">
        <f t="shared" si="55"/>
        <v>0</v>
      </c>
      <c r="BG244" s="150">
        <f t="shared" si="56"/>
        <v>0</v>
      </c>
      <c r="BH244" s="150">
        <f t="shared" si="57"/>
        <v>0</v>
      </c>
      <c r="BI244" s="150">
        <f t="shared" si="58"/>
        <v>0</v>
      </c>
      <c r="BJ244" s="17" t="s">
        <v>88</v>
      </c>
      <c r="BK244" s="150">
        <f t="shared" si="59"/>
        <v>0</v>
      </c>
      <c r="BL244" s="17" t="s">
        <v>120</v>
      </c>
      <c r="BM244" s="149" t="s">
        <v>1450</v>
      </c>
    </row>
    <row r="245" spans="2:65" s="1" customFormat="1" ht="24.2" customHeight="1" x14ac:dyDescent="0.2">
      <c r="B245" s="137"/>
      <c r="C245" s="138" t="s">
        <v>513</v>
      </c>
      <c r="D245" s="138" t="s">
        <v>311</v>
      </c>
      <c r="E245" s="139" t="s">
        <v>5248</v>
      </c>
      <c r="F245" s="140" t="s">
        <v>5107</v>
      </c>
      <c r="G245" s="141" t="s">
        <v>360</v>
      </c>
      <c r="H245" s="142">
        <v>80</v>
      </c>
      <c r="I245" s="143"/>
      <c r="J245" s="144">
        <f t="shared" si="50"/>
        <v>0</v>
      </c>
      <c r="K245" s="140" t="s">
        <v>366</v>
      </c>
      <c r="L245" s="33"/>
      <c r="M245" s="145" t="s">
        <v>1</v>
      </c>
      <c r="N245" s="146" t="s">
        <v>46</v>
      </c>
      <c r="P245" s="147">
        <f t="shared" si="51"/>
        <v>0</v>
      </c>
      <c r="Q245" s="147">
        <v>0</v>
      </c>
      <c r="R245" s="147">
        <f t="shared" si="52"/>
        <v>0</v>
      </c>
      <c r="S245" s="147">
        <v>0</v>
      </c>
      <c r="T245" s="148">
        <f t="shared" si="53"/>
        <v>0</v>
      </c>
      <c r="AR245" s="149" t="s">
        <v>120</v>
      </c>
      <c r="AT245" s="149" t="s">
        <v>311</v>
      </c>
      <c r="AU245" s="149" t="s">
        <v>88</v>
      </c>
      <c r="AY245" s="17" t="s">
        <v>309</v>
      </c>
      <c r="BE245" s="150">
        <f t="shared" si="54"/>
        <v>0</v>
      </c>
      <c r="BF245" s="150">
        <f t="shared" si="55"/>
        <v>0</v>
      </c>
      <c r="BG245" s="150">
        <f t="shared" si="56"/>
        <v>0</v>
      </c>
      <c r="BH245" s="150">
        <f t="shared" si="57"/>
        <v>0</v>
      </c>
      <c r="BI245" s="150">
        <f t="shared" si="58"/>
        <v>0</v>
      </c>
      <c r="BJ245" s="17" t="s">
        <v>88</v>
      </c>
      <c r="BK245" s="150">
        <f t="shared" si="59"/>
        <v>0</v>
      </c>
      <c r="BL245" s="17" t="s">
        <v>120</v>
      </c>
      <c r="BM245" s="149" t="s">
        <v>1465</v>
      </c>
    </row>
    <row r="246" spans="2:65" s="11" customFormat="1" ht="25.9" customHeight="1" x14ac:dyDescent="0.2">
      <c r="B246" s="125"/>
      <c r="D246" s="126" t="s">
        <v>80</v>
      </c>
      <c r="E246" s="127" t="s">
        <v>5249</v>
      </c>
      <c r="F246" s="127" t="s">
        <v>5250</v>
      </c>
      <c r="I246" s="128"/>
      <c r="J246" s="129">
        <f>BK246</f>
        <v>0</v>
      </c>
      <c r="L246" s="125"/>
      <c r="M246" s="130"/>
      <c r="P246" s="131">
        <f>SUM(P247:P293)</f>
        <v>0</v>
      </c>
      <c r="R246" s="131">
        <f>SUM(R247:R293)</f>
        <v>0</v>
      </c>
      <c r="T246" s="132">
        <f>SUM(T247:T293)</f>
        <v>0</v>
      </c>
      <c r="AR246" s="126" t="s">
        <v>88</v>
      </c>
      <c r="AT246" s="133" t="s">
        <v>80</v>
      </c>
      <c r="AU246" s="133" t="s">
        <v>81</v>
      </c>
      <c r="AY246" s="126" t="s">
        <v>309</v>
      </c>
      <c r="BK246" s="134">
        <f>SUM(BK247:BK293)</f>
        <v>0</v>
      </c>
    </row>
    <row r="247" spans="2:65" s="1" customFormat="1" ht="21.75" customHeight="1" x14ac:dyDescent="0.2">
      <c r="B247" s="137"/>
      <c r="C247" s="138" t="s">
        <v>1058</v>
      </c>
      <c r="D247" s="138" t="s">
        <v>311</v>
      </c>
      <c r="E247" s="139" t="s">
        <v>5251</v>
      </c>
      <c r="F247" s="140" t="s">
        <v>5252</v>
      </c>
      <c r="G247" s="141" t="s">
        <v>2702</v>
      </c>
      <c r="H247" s="142">
        <v>1</v>
      </c>
      <c r="I247" s="143"/>
      <c r="J247" s="144">
        <f>ROUND(I247*H247,2)</f>
        <v>0</v>
      </c>
      <c r="K247" s="140" t="s">
        <v>366</v>
      </c>
      <c r="L247" s="33"/>
      <c r="M247" s="145" t="s">
        <v>1</v>
      </c>
      <c r="N247" s="146" t="s">
        <v>46</v>
      </c>
      <c r="P247" s="147">
        <f>O247*H247</f>
        <v>0</v>
      </c>
      <c r="Q247" s="147">
        <v>0</v>
      </c>
      <c r="R247" s="147">
        <f>Q247*H247</f>
        <v>0</v>
      </c>
      <c r="S247" s="147">
        <v>0</v>
      </c>
      <c r="T247" s="148">
        <f>S247*H247</f>
        <v>0</v>
      </c>
      <c r="AR247" s="149" t="s">
        <v>120</v>
      </c>
      <c r="AT247" s="149" t="s">
        <v>311</v>
      </c>
      <c r="AU247" s="149" t="s">
        <v>88</v>
      </c>
      <c r="AY247" s="17" t="s">
        <v>309</v>
      </c>
      <c r="BE247" s="150">
        <f>IF(N247="základní",J247,0)</f>
        <v>0</v>
      </c>
      <c r="BF247" s="150">
        <f>IF(N247="snížená",J247,0)</f>
        <v>0</v>
      </c>
      <c r="BG247" s="150">
        <f>IF(N247="zákl. přenesená",J247,0)</f>
        <v>0</v>
      </c>
      <c r="BH247" s="150">
        <f>IF(N247="sníž. přenesená",J247,0)</f>
        <v>0</v>
      </c>
      <c r="BI247" s="150">
        <f>IF(N247="nulová",J247,0)</f>
        <v>0</v>
      </c>
      <c r="BJ247" s="17" t="s">
        <v>88</v>
      </c>
      <c r="BK247" s="150">
        <f>ROUND(I247*H247,2)</f>
        <v>0</v>
      </c>
      <c r="BL247" s="17" t="s">
        <v>120</v>
      </c>
      <c r="BM247" s="149" t="s">
        <v>1477</v>
      </c>
    </row>
    <row r="248" spans="2:65" s="1" customFormat="1" ht="48.75" x14ac:dyDescent="0.2">
      <c r="B248" s="33"/>
      <c r="D248" s="155" t="s">
        <v>318</v>
      </c>
      <c r="F248" s="156" t="s">
        <v>5253</v>
      </c>
      <c r="I248" s="153"/>
      <c r="L248" s="33"/>
      <c r="M248" s="154"/>
      <c r="T248" s="57"/>
      <c r="AT248" s="17" t="s">
        <v>318</v>
      </c>
      <c r="AU248" s="17" t="s">
        <v>88</v>
      </c>
    </row>
    <row r="249" spans="2:65" s="1" customFormat="1" ht="16.5" customHeight="1" x14ac:dyDescent="0.2">
      <c r="B249" s="137"/>
      <c r="C249" s="138" t="s">
        <v>519</v>
      </c>
      <c r="D249" s="138" t="s">
        <v>311</v>
      </c>
      <c r="E249" s="139" t="s">
        <v>5254</v>
      </c>
      <c r="F249" s="140" t="s">
        <v>5255</v>
      </c>
      <c r="G249" s="141" t="s">
        <v>2702</v>
      </c>
      <c r="H249" s="142">
        <v>2</v>
      </c>
      <c r="I249" s="143"/>
      <c r="J249" s="144">
        <f>ROUND(I249*H249,2)</f>
        <v>0</v>
      </c>
      <c r="K249" s="140" t="s">
        <v>366</v>
      </c>
      <c r="L249" s="33"/>
      <c r="M249" s="145" t="s">
        <v>1</v>
      </c>
      <c r="N249" s="146" t="s">
        <v>46</v>
      </c>
      <c r="P249" s="147">
        <f>O249*H249</f>
        <v>0</v>
      </c>
      <c r="Q249" s="147">
        <v>0</v>
      </c>
      <c r="R249" s="147">
        <f>Q249*H249</f>
        <v>0</v>
      </c>
      <c r="S249" s="147">
        <v>0</v>
      </c>
      <c r="T249" s="148">
        <f>S249*H249</f>
        <v>0</v>
      </c>
      <c r="AR249" s="149" t="s">
        <v>120</v>
      </c>
      <c r="AT249" s="149" t="s">
        <v>311</v>
      </c>
      <c r="AU249" s="149" t="s">
        <v>88</v>
      </c>
      <c r="AY249" s="17" t="s">
        <v>309</v>
      </c>
      <c r="BE249" s="150">
        <f>IF(N249="základní",J249,0)</f>
        <v>0</v>
      </c>
      <c r="BF249" s="150">
        <f>IF(N249="snížená",J249,0)</f>
        <v>0</v>
      </c>
      <c r="BG249" s="150">
        <f>IF(N249="zákl. přenesená",J249,0)</f>
        <v>0</v>
      </c>
      <c r="BH249" s="150">
        <f>IF(N249="sníž. přenesená",J249,0)</f>
        <v>0</v>
      </c>
      <c r="BI249" s="150">
        <f>IF(N249="nulová",J249,0)</f>
        <v>0</v>
      </c>
      <c r="BJ249" s="17" t="s">
        <v>88</v>
      </c>
      <c r="BK249" s="150">
        <f>ROUND(I249*H249,2)</f>
        <v>0</v>
      </c>
      <c r="BL249" s="17" t="s">
        <v>120</v>
      </c>
      <c r="BM249" s="149" t="s">
        <v>1489</v>
      </c>
    </row>
    <row r="250" spans="2:65" s="1" customFormat="1" ht="19.5" x14ac:dyDescent="0.2">
      <c r="B250" s="33"/>
      <c r="D250" s="155" t="s">
        <v>318</v>
      </c>
      <c r="F250" s="156" t="s">
        <v>5076</v>
      </c>
      <c r="I250" s="153"/>
      <c r="L250" s="33"/>
      <c r="M250" s="154"/>
      <c r="T250" s="57"/>
      <c r="AT250" s="17" t="s">
        <v>318</v>
      </c>
      <c r="AU250" s="17" t="s">
        <v>88</v>
      </c>
    </row>
    <row r="251" spans="2:65" s="1" customFormat="1" ht="16.5" customHeight="1" x14ac:dyDescent="0.2">
      <c r="B251" s="137"/>
      <c r="C251" s="138" t="s">
        <v>1067</v>
      </c>
      <c r="D251" s="138" t="s">
        <v>311</v>
      </c>
      <c r="E251" s="139" t="s">
        <v>5256</v>
      </c>
      <c r="F251" s="140" t="s">
        <v>5257</v>
      </c>
      <c r="G251" s="141" t="s">
        <v>2702</v>
      </c>
      <c r="H251" s="142">
        <v>1</v>
      </c>
      <c r="I251" s="143"/>
      <c r="J251" s="144">
        <f>ROUND(I251*H251,2)</f>
        <v>0</v>
      </c>
      <c r="K251" s="140" t="s">
        <v>366</v>
      </c>
      <c r="L251" s="33"/>
      <c r="M251" s="145" t="s">
        <v>1</v>
      </c>
      <c r="N251" s="146" t="s">
        <v>46</v>
      </c>
      <c r="P251" s="147">
        <f>O251*H251</f>
        <v>0</v>
      </c>
      <c r="Q251" s="147">
        <v>0</v>
      </c>
      <c r="R251" s="147">
        <f>Q251*H251</f>
        <v>0</v>
      </c>
      <c r="S251" s="147">
        <v>0</v>
      </c>
      <c r="T251" s="148">
        <f>S251*H251</f>
        <v>0</v>
      </c>
      <c r="AR251" s="149" t="s">
        <v>120</v>
      </c>
      <c r="AT251" s="149" t="s">
        <v>311</v>
      </c>
      <c r="AU251" s="149" t="s">
        <v>88</v>
      </c>
      <c r="AY251" s="17" t="s">
        <v>309</v>
      </c>
      <c r="BE251" s="150">
        <f>IF(N251="základní",J251,0)</f>
        <v>0</v>
      </c>
      <c r="BF251" s="150">
        <f>IF(N251="snížená",J251,0)</f>
        <v>0</v>
      </c>
      <c r="BG251" s="150">
        <f>IF(N251="zákl. přenesená",J251,0)</f>
        <v>0</v>
      </c>
      <c r="BH251" s="150">
        <f>IF(N251="sníž. přenesená",J251,0)</f>
        <v>0</v>
      </c>
      <c r="BI251" s="150">
        <f>IF(N251="nulová",J251,0)</f>
        <v>0</v>
      </c>
      <c r="BJ251" s="17" t="s">
        <v>88</v>
      </c>
      <c r="BK251" s="150">
        <f>ROUND(I251*H251,2)</f>
        <v>0</v>
      </c>
      <c r="BL251" s="17" t="s">
        <v>120</v>
      </c>
      <c r="BM251" s="149" t="s">
        <v>1500</v>
      </c>
    </row>
    <row r="252" spans="2:65" s="1" customFormat="1" ht="19.5" x14ac:dyDescent="0.2">
      <c r="B252" s="33"/>
      <c r="D252" s="155" t="s">
        <v>318</v>
      </c>
      <c r="F252" s="156" t="s">
        <v>5076</v>
      </c>
      <c r="I252" s="153"/>
      <c r="L252" s="33"/>
      <c r="M252" s="154"/>
      <c r="T252" s="57"/>
      <c r="AT252" s="17" t="s">
        <v>318</v>
      </c>
      <c r="AU252" s="17" t="s">
        <v>88</v>
      </c>
    </row>
    <row r="253" spans="2:65" s="1" customFormat="1" ht="16.5" customHeight="1" x14ac:dyDescent="0.2">
      <c r="B253" s="137"/>
      <c r="C253" s="138" t="s">
        <v>521</v>
      </c>
      <c r="D253" s="138" t="s">
        <v>311</v>
      </c>
      <c r="E253" s="139" t="s">
        <v>5258</v>
      </c>
      <c r="F253" s="140" t="s">
        <v>5255</v>
      </c>
      <c r="G253" s="141" t="s">
        <v>2702</v>
      </c>
      <c r="H253" s="142">
        <v>2</v>
      </c>
      <c r="I253" s="143"/>
      <c r="J253" s="144">
        <f>ROUND(I253*H253,2)</f>
        <v>0</v>
      </c>
      <c r="K253" s="140" t="s">
        <v>366</v>
      </c>
      <c r="L253" s="33"/>
      <c r="M253" s="145" t="s">
        <v>1</v>
      </c>
      <c r="N253" s="146" t="s">
        <v>46</v>
      </c>
      <c r="P253" s="147">
        <f>O253*H253</f>
        <v>0</v>
      </c>
      <c r="Q253" s="147">
        <v>0</v>
      </c>
      <c r="R253" s="147">
        <f>Q253*H253</f>
        <v>0</v>
      </c>
      <c r="S253" s="147">
        <v>0</v>
      </c>
      <c r="T253" s="148">
        <f>S253*H253</f>
        <v>0</v>
      </c>
      <c r="AR253" s="149" t="s">
        <v>120</v>
      </c>
      <c r="AT253" s="149" t="s">
        <v>311</v>
      </c>
      <c r="AU253" s="149" t="s">
        <v>88</v>
      </c>
      <c r="AY253" s="17" t="s">
        <v>309</v>
      </c>
      <c r="BE253" s="150">
        <f>IF(N253="základní",J253,0)</f>
        <v>0</v>
      </c>
      <c r="BF253" s="150">
        <f>IF(N253="snížená",J253,0)</f>
        <v>0</v>
      </c>
      <c r="BG253" s="150">
        <f>IF(N253="zákl. přenesená",J253,0)</f>
        <v>0</v>
      </c>
      <c r="BH253" s="150">
        <f>IF(N253="sníž. přenesená",J253,0)</f>
        <v>0</v>
      </c>
      <c r="BI253" s="150">
        <f>IF(N253="nulová",J253,0)</f>
        <v>0</v>
      </c>
      <c r="BJ253" s="17" t="s">
        <v>88</v>
      </c>
      <c r="BK253" s="150">
        <f>ROUND(I253*H253,2)</f>
        <v>0</v>
      </c>
      <c r="BL253" s="17" t="s">
        <v>120</v>
      </c>
      <c r="BM253" s="149" t="s">
        <v>1512</v>
      </c>
    </row>
    <row r="254" spans="2:65" s="1" customFormat="1" ht="19.5" x14ac:dyDescent="0.2">
      <c r="B254" s="33"/>
      <c r="D254" s="155" t="s">
        <v>318</v>
      </c>
      <c r="F254" s="156" t="s">
        <v>5076</v>
      </c>
      <c r="I254" s="153"/>
      <c r="L254" s="33"/>
      <c r="M254" s="154"/>
      <c r="T254" s="57"/>
      <c r="AT254" s="17" t="s">
        <v>318</v>
      </c>
      <c r="AU254" s="17" t="s">
        <v>88</v>
      </c>
    </row>
    <row r="255" spans="2:65" s="1" customFormat="1" ht="16.5" customHeight="1" x14ac:dyDescent="0.2">
      <c r="B255" s="137"/>
      <c r="C255" s="138" t="s">
        <v>1078</v>
      </c>
      <c r="D255" s="138" t="s">
        <v>311</v>
      </c>
      <c r="E255" s="139" t="s">
        <v>5259</v>
      </c>
      <c r="F255" s="140" t="s">
        <v>5260</v>
      </c>
      <c r="G255" s="141" t="s">
        <v>2702</v>
      </c>
      <c r="H255" s="142">
        <v>2</v>
      </c>
      <c r="I255" s="143"/>
      <c r="J255" s="144">
        <f>ROUND(I255*H255,2)</f>
        <v>0</v>
      </c>
      <c r="K255" s="140" t="s">
        <v>366</v>
      </c>
      <c r="L255" s="33"/>
      <c r="M255" s="145" t="s">
        <v>1</v>
      </c>
      <c r="N255" s="146" t="s">
        <v>46</v>
      </c>
      <c r="P255" s="147">
        <f>O255*H255</f>
        <v>0</v>
      </c>
      <c r="Q255" s="147">
        <v>0</v>
      </c>
      <c r="R255" s="147">
        <f>Q255*H255</f>
        <v>0</v>
      </c>
      <c r="S255" s="147">
        <v>0</v>
      </c>
      <c r="T255" s="148">
        <f>S255*H255</f>
        <v>0</v>
      </c>
      <c r="AR255" s="149" t="s">
        <v>120</v>
      </c>
      <c r="AT255" s="149" t="s">
        <v>311</v>
      </c>
      <c r="AU255" s="149" t="s">
        <v>88</v>
      </c>
      <c r="AY255" s="17" t="s">
        <v>309</v>
      </c>
      <c r="BE255" s="150">
        <f>IF(N255="základní",J255,0)</f>
        <v>0</v>
      </c>
      <c r="BF255" s="150">
        <f>IF(N255="snížená",J255,0)</f>
        <v>0</v>
      </c>
      <c r="BG255" s="150">
        <f>IF(N255="zákl. přenesená",J255,0)</f>
        <v>0</v>
      </c>
      <c r="BH255" s="150">
        <f>IF(N255="sníž. přenesená",J255,0)</f>
        <v>0</v>
      </c>
      <c r="BI255" s="150">
        <f>IF(N255="nulová",J255,0)</f>
        <v>0</v>
      </c>
      <c r="BJ255" s="17" t="s">
        <v>88</v>
      </c>
      <c r="BK255" s="150">
        <f>ROUND(I255*H255,2)</f>
        <v>0</v>
      </c>
      <c r="BL255" s="17" t="s">
        <v>120</v>
      </c>
      <c r="BM255" s="149" t="s">
        <v>1526</v>
      </c>
    </row>
    <row r="256" spans="2:65" s="1" customFormat="1" ht="19.5" x14ac:dyDescent="0.2">
      <c r="B256" s="33"/>
      <c r="D256" s="155" t="s">
        <v>318</v>
      </c>
      <c r="F256" s="156" t="s">
        <v>5076</v>
      </c>
      <c r="I256" s="153"/>
      <c r="L256" s="33"/>
      <c r="M256" s="154"/>
      <c r="T256" s="57"/>
      <c r="AT256" s="17" t="s">
        <v>318</v>
      </c>
      <c r="AU256" s="17" t="s">
        <v>88</v>
      </c>
    </row>
    <row r="257" spans="2:65" s="1" customFormat="1" ht="16.5" customHeight="1" x14ac:dyDescent="0.2">
      <c r="B257" s="137"/>
      <c r="C257" s="138" t="s">
        <v>524</v>
      </c>
      <c r="D257" s="138" t="s">
        <v>311</v>
      </c>
      <c r="E257" s="139" t="s">
        <v>5261</v>
      </c>
      <c r="F257" s="140" t="s">
        <v>5260</v>
      </c>
      <c r="G257" s="141" t="s">
        <v>2702</v>
      </c>
      <c r="H257" s="142">
        <v>2</v>
      </c>
      <c r="I257" s="143"/>
      <c r="J257" s="144">
        <f>ROUND(I257*H257,2)</f>
        <v>0</v>
      </c>
      <c r="K257" s="140" t="s">
        <v>366</v>
      </c>
      <c r="L257" s="33"/>
      <c r="M257" s="145" t="s">
        <v>1</v>
      </c>
      <c r="N257" s="146" t="s">
        <v>46</v>
      </c>
      <c r="P257" s="147">
        <f>O257*H257</f>
        <v>0</v>
      </c>
      <c r="Q257" s="147">
        <v>0</v>
      </c>
      <c r="R257" s="147">
        <f>Q257*H257</f>
        <v>0</v>
      </c>
      <c r="S257" s="147">
        <v>0</v>
      </c>
      <c r="T257" s="148">
        <f>S257*H257</f>
        <v>0</v>
      </c>
      <c r="AR257" s="149" t="s">
        <v>120</v>
      </c>
      <c r="AT257" s="149" t="s">
        <v>311</v>
      </c>
      <c r="AU257" s="149" t="s">
        <v>88</v>
      </c>
      <c r="AY257" s="17" t="s">
        <v>309</v>
      </c>
      <c r="BE257" s="150">
        <f>IF(N257="základní",J257,0)</f>
        <v>0</v>
      </c>
      <c r="BF257" s="150">
        <f>IF(N257="snížená",J257,0)</f>
        <v>0</v>
      </c>
      <c r="BG257" s="150">
        <f>IF(N257="zákl. přenesená",J257,0)</f>
        <v>0</v>
      </c>
      <c r="BH257" s="150">
        <f>IF(N257="sníž. přenesená",J257,0)</f>
        <v>0</v>
      </c>
      <c r="BI257" s="150">
        <f>IF(N257="nulová",J257,0)</f>
        <v>0</v>
      </c>
      <c r="BJ257" s="17" t="s">
        <v>88</v>
      </c>
      <c r="BK257" s="150">
        <f>ROUND(I257*H257,2)</f>
        <v>0</v>
      </c>
      <c r="BL257" s="17" t="s">
        <v>120</v>
      </c>
      <c r="BM257" s="149" t="s">
        <v>1537</v>
      </c>
    </row>
    <row r="258" spans="2:65" s="1" customFormat="1" ht="19.5" x14ac:dyDescent="0.2">
      <c r="B258" s="33"/>
      <c r="D258" s="155" t="s">
        <v>318</v>
      </c>
      <c r="F258" s="156" t="s">
        <v>5076</v>
      </c>
      <c r="I258" s="153"/>
      <c r="L258" s="33"/>
      <c r="M258" s="154"/>
      <c r="T258" s="57"/>
      <c r="AT258" s="17" t="s">
        <v>318</v>
      </c>
      <c r="AU258" s="17" t="s">
        <v>88</v>
      </c>
    </row>
    <row r="259" spans="2:65" s="1" customFormat="1" ht="16.5" customHeight="1" x14ac:dyDescent="0.2">
      <c r="B259" s="137"/>
      <c r="C259" s="138" t="s">
        <v>1089</v>
      </c>
      <c r="D259" s="138" t="s">
        <v>311</v>
      </c>
      <c r="E259" s="139" t="s">
        <v>5262</v>
      </c>
      <c r="F259" s="140" t="s">
        <v>5187</v>
      </c>
      <c r="G259" s="141" t="s">
        <v>2702</v>
      </c>
      <c r="H259" s="142">
        <v>8</v>
      </c>
      <c r="I259" s="143"/>
      <c r="J259" s="144">
        <f>ROUND(I259*H259,2)</f>
        <v>0</v>
      </c>
      <c r="K259" s="140" t="s">
        <v>366</v>
      </c>
      <c r="L259" s="33"/>
      <c r="M259" s="145" t="s">
        <v>1</v>
      </c>
      <c r="N259" s="146" t="s">
        <v>46</v>
      </c>
      <c r="P259" s="147">
        <f>O259*H259</f>
        <v>0</v>
      </c>
      <c r="Q259" s="147">
        <v>0</v>
      </c>
      <c r="R259" s="147">
        <f>Q259*H259</f>
        <v>0</v>
      </c>
      <c r="S259" s="147">
        <v>0</v>
      </c>
      <c r="T259" s="148">
        <f>S259*H259</f>
        <v>0</v>
      </c>
      <c r="AR259" s="149" t="s">
        <v>120</v>
      </c>
      <c r="AT259" s="149" t="s">
        <v>311</v>
      </c>
      <c r="AU259" s="149" t="s">
        <v>88</v>
      </c>
      <c r="AY259" s="17" t="s">
        <v>309</v>
      </c>
      <c r="BE259" s="150">
        <f>IF(N259="základní",J259,0)</f>
        <v>0</v>
      </c>
      <c r="BF259" s="150">
        <f>IF(N259="snížená",J259,0)</f>
        <v>0</v>
      </c>
      <c r="BG259" s="150">
        <f>IF(N259="zákl. přenesená",J259,0)</f>
        <v>0</v>
      </c>
      <c r="BH259" s="150">
        <f>IF(N259="sníž. přenesená",J259,0)</f>
        <v>0</v>
      </c>
      <c r="BI259" s="150">
        <f>IF(N259="nulová",J259,0)</f>
        <v>0</v>
      </c>
      <c r="BJ259" s="17" t="s">
        <v>88</v>
      </c>
      <c r="BK259" s="150">
        <f>ROUND(I259*H259,2)</f>
        <v>0</v>
      </c>
      <c r="BL259" s="17" t="s">
        <v>120</v>
      </c>
      <c r="BM259" s="149" t="s">
        <v>1551</v>
      </c>
    </row>
    <row r="260" spans="2:65" s="1" customFormat="1" ht="16.5" customHeight="1" x14ac:dyDescent="0.2">
      <c r="B260" s="137"/>
      <c r="C260" s="138" t="s">
        <v>527</v>
      </c>
      <c r="D260" s="138" t="s">
        <v>311</v>
      </c>
      <c r="E260" s="139" t="s">
        <v>5263</v>
      </c>
      <c r="F260" s="140" t="s">
        <v>5189</v>
      </c>
      <c r="G260" s="141" t="s">
        <v>2702</v>
      </c>
      <c r="H260" s="142">
        <v>2</v>
      </c>
      <c r="I260" s="143"/>
      <c r="J260" s="144">
        <f>ROUND(I260*H260,2)</f>
        <v>0</v>
      </c>
      <c r="K260" s="140" t="s">
        <v>366</v>
      </c>
      <c r="L260" s="33"/>
      <c r="M260" s="145" t="s">
        <v>1</v>
      </c>
      <c r="N260" s="146" t="s">
        <v>46</v>
      </c>
      <c r="P260" s="147">
        <f>O260*H260</f>
        <v>0</v>
      </c>
      <c r="Q260" s="147">
        <v>0</v>
      </c>
      <c r="R260" s="147">
        <f>Q260*H260</f>
        <v>0</v>
      </c>
      <c r="S260" s="147">
        <v>0</v>
      </c>
      <c r="T260" s="148">
        <f>S260*H260</f>
        <v>0</v>
      </c>
      <c r="AR260" s="149" t="s">
        <v>120</v>
      </c>
      <c r="AT260" s="149" t="s">
        <v>311</v>
      </c>
      <c r="AU260" s="149" t="s">
        <v>88</v>
      </c>
      <c r="AY260" s="17" t="s">
        <v>309</v>
      </c>
      <c r="BE260" s="150">
        <f>IF(N260="základní",J260,0)</f>
        <v>0</v>
      </c>
      <c r="BF260" s="150">
        <f>IF(N260="snížená",J260,0)</f>
        <v>0</v>
      </c>
      <c r="BG260" s="150">
        <f>IF(N260="zákl. přenesená",J260,0)</f>
        <v>0</v>
      </c>
      <c r="BH260" s="150">
        <f>IF(N260="sníž. přenesená",J260,0)</f>
        <v>0</v>
      </c>
      <c r="BI260" s="150">
        <f>IF(N260="nulová",J260,0)</f>
        <v>0</v>
      </c>
      <c r="BJ260" s="17" t="s">
        <v>88</v>
      </c>
      <c r="BK260" s="150">
        <f>ROUND(I260*H260,2)</f>
        <v>0</v>
      </c>
      <c r="BL260" s="17" t="s">
        <v>120</v>
      </c>
      <c r="BM260" s="149" t="s">
        <v>1562</v>
      </c>
    </row>
    <row r="261" spans="2:65" s="1" customFormat="1" ht="16.5" customHeight="1" x14ac:dyDescent="0.2">
      <c r="B261" s="137"/>
      <c r="C261" s="138" t="s">
        <v>1101</v>
      </c>
      <c r="D261" s="138" t="s">
        <v>311</v>
      </c>
      <c r="E261" s="139" t="s">
        <v>5264</v>
      </c>
      <c r="F261" s="140" t="s">
        <v>5191</v>
      </c>
      <c r="G261" s="141" t="s">
        <v>2702</v>
      </c>
      <c r="H261" s="142">
        <v>2</v>
      </c>
      <c r="I261" s="143"/>
      <c r="J261" s="144">
        <f>ROUND(I261*H261,2)</f>
        <v>0</v>
      </c>
      <c r="K261" s="140" t="s">
        <v>366</v>
      </c>
      <c r="L261" s="33"/>
      <c r="M261" s="145" t="s">
        <v>1</v>
      </c>
      <c r="N261" s="146" t="s">
        <v>46</v>
      </c>
      <c r="P261" s="147">
        <f>O261*H261</f>
        <v>0</v>
      </c>
      <c r="Q261" s="147">
        <v>0</v>
      </c>
      <c r="R261" s="147">
        <f>Q261*H261</f>
        <v>0</v>
      </c>
      <c r="S261" s="147">
        <v>0</v>
      </c>
      <c r="T261" s="148">
        <f>S261*H261</f>
        <v>0</v>
      </c>
      <c r="AR261" s="149" t="s">
        <v>120</v>
      </c>
      <c r="AT261" s="149" t="s">
        <v>311</v>
      </c>
      <c r="AU261" s="149" t="s">
        <v>88</v>
      </c>
      <c r="AY261" s="17" t="s">
        <v>309</v>
      </c>
      <c r="BE261" s="150">
        <f>IF(N261="základní",J261,0)</f>
        <v>0</v>
      </c>
      <c r="BF261" s="150">
        <f>IF(N261="snížená",J261,0)</f>
        <v>0</v>
      </c>
      <c r="BG261" s="150">
        <f>IF(N261="zákl. přenesená",J261,0)</f>
        <v>0</v>
      </c>
      <c r="BH261" s="150">
        <f>IF(N261="sníž. přenesená",J261,0)</f>
        <v>0</v>
      </c>
      <c r="BI261" s="150">
        <f>IF(N261="nulová",J261,0)</f>
        <v>0</v>
      </c>
      <c r="BJ261" s="17" t="s">
        <v>88</v>
      </c>
      <c r="BK261" s="150">
        <f>ROUND(I261*H261,2)</f>
        <v>0</v>
      </c>
      <c r="BL261" s="17" t="s">
        <v>120</v>
      </c>
      <c r="BM261" s="149" t="s">
        <v>1574</v>
      </c>
    </row>
    <row r="262" spans="2:65" s="1" customFormat="1" ht="16.5" customHeight="1" x14ac:dyDescent="0.2">
      <c r="B262" s="137"/>
      <c r="C262" s="138" t="s">
        <v>532</v>
      </c>
      <c r="D262" s="138" t="s">
        <v>311</v>
      </c>
      <c r="E262" s="139" t="s">
        <v>5265</v>
      </c>
      <c r="F262" s="140" t="s">
        <v>5197</v>
      </c>
      <c r="G262" s="141" t="s">
        <v>2702</v>
      </c>
      <c r="H262" s="142">
        <v>2</v>
      </c>
      <c r="I262" s="143"/>
      <c r="J262" s="144">
        <f>ROUND(I262*H262,2)</f>
        <v>0</v>
      </c>
      <c r="K262" s="140" t="s">
        <v>366</v>
      </c>
      <c r="L262" s="33"/>
      <c r="M262" s="145" t="s">
        <v>1</v>
      </c>
      <c r="N262" s="146" t="s">
        <v>46</v>
      </c>
      <c r="P262" s="147">
        <f>O262*H262</f>
        <v>0</v>
      </c>
      <c r="Q262" s="147">
        <v>0</v>
      </c>
      <c r="R262" s="147">
        <f>Q262*H262</f>
        <v>0</v>
      </c>
      <c r="S262" s="147">
        <v>0</v>
      </c>
      <c r="T262" s="148">
        <f>S262*H262</f>
        <v>0</v>
      </c>
      <c r="AR262" s="149" t="s">
        <v>120</v>
      </c>
      <c r="AT262" s="149" t="s">
        <v>311</v>
      </c>
      <c r="AU262" s="149" t="s">
        <v>88</v>
      </c>
      <c r="AY262" s="17" t="s">
        <v>309</v>
      </c>
      <c r="BE262" s="150">
        <f>IF(N262="základní",J262,0)</f>
        <v>0</v>
      </c>
      <c r="BF262" s="150">
        <f>IF(N262="snížená",J262,0)</f>
        <v>0</v>
      </c>
      <c r="BG262" s="150">
        <f>IF(N262="zákl. přenesená",J262,0)</f>
        <v>0</v>
      </c>
      <c r="BH262" s="150">
        <f>IF(N262="sníž. přenesená",J262,0)</f>
        <v>0</v>
      </c>
      <c r="BI262" s="150">
        <f>IF(N262="nulová",J262,0)</f>
        <v>0</v>
      </c>
      <c r="BJ262" s="17" t="s">
        <v>88</v>
      </c>
      <c r="BK262" s="150">
        <f>ROUND(I262*H262,2)</f>
        <v>0</v>
      </c>
      <c r="BL262" s="17" t="s">
        <v>120</v>
      </c>
      <c r="BM262" s="149" t="s">
        <v>1583</v>
      </c>
    </row>
    <row r="263" spans="2:65" s="1" customFormat="1" ht="29.25" x14ac:dyDescent="0.2">
      <c r="B263" s="33"/>
      <c r="D263" s="155" t="s">
        <v>318</v>
      </c>
      <c r="F263" s="156" t="s">
        <v>5198</v>
      </c>
      <c r="I263" s="153"/>
      <c r="L263" s="33"/>
      <c r="M263" s="154"/>
      <c r="T263" s="57"/>
      <c r="AT263" s="17" t="s">
        <v>318</v>
      </c>
      <c r="AU263" s="17" t="s">
        <v>88</v>
      </c>
    </row>
    <row r="264" spans="2:65" s="1" customFormat="1" ht="16.5" customHeight="1" x14ac:dyDescent="0.2">
      <c r="B264" s="137"/>
      <c r="C264" s="138" t="s">
        <v>1112</v>
      </c>
      <c r="D264" s="138" t="s">
        <v>311</v>
      </c>
      <c r="E264" s="139" t="s">
        <v>5266</v>
      </c>
      <c r="F264" s="140" t="s">
        <v>5267</v>
      </c>
      <c r="G264" s="141" t="s">
        <v>2702</v>
      </c>
      <c r="H264" s="142">
        <v>3</v>
      </c>
      <c r="I264" s="143"/>
      <c r="J264" s="144">
        <f>ROUND(I264*H264,2)</f>
        <v>0</v>
      </c>
      <c r="K264" s="140" t="s">
        <v>366</v>
      </c>
      <c r="L264" s="33"/>
      <c r="M264" s="145" t="s">
        <v>1</v>
      </c>
      <c r="N264" s="146" t="s">
        <v>46</v>
      </c>
      <c r="P264" s="147">
        <f>O264*H264</f>
        <v>0</v>
      </c>
      <c r="Q264" s="147">
        <v>0</v>
      </c>
      <c r="R264" s="147">
        <f>Q264*H264</f>
        <v>0</v>
      </c>
      <c r="S264" s="147">
        <v>0</v>
      </c>
      <c r="T264" s="148">
        <f>S264*H264</f>
        <v>0</v>
      </c>
      <c r="AR264" s="149" t="s">
        <v>120</v>
      </c>
      <c r="AT264" s="149" t="s">
        <v>311</v>
      </c>
      <c r="AU264" s="149" t="s">
        <v>88</v>
      </c>
      <c r="AY264" s="17" t="s">
        <v>309</v>
      </c>
      <c r="BE264" s="150">
        <f>IF(N264="základní",J264,0)</f>
        <v>0</v>
      </c>
      <c r="BF264" s="150">
        <f>IF(N264="snížená",J264,0)</f>
        <v>0</v>
      </c>
      <c r="BG264" s="150">
        <f>IF(N264="zákl. přenesená",J264,0)</f>
        <v>0</v>
      </c>
      <c r="BH264" s="150">
        <f>IF(N264="sníž. přenesená",J264,0)</f>
        <v>0</v>
      </c>
      <c r="BI264" s="150">
        <f>IF(N264="nulová",J264,0)</f>
        <v>0</v>
      </c>
      <c r="BJ264" s="17" t="s">
        <v>88</v>
      </c>
      <c r="BK264" s="150">
        <f>ROUND(I264*H264,2)</f>
        <v>0</v>
      </c>
      <c r="BL264" s="17" t="s">
        <v>120</v>
      </c>
      <c r="BM264" s="149" t="s">
        <v>1589</v>
      </c>
    </row>
    <row r="265" spans="2:65" s="1" customFormat="1" ht="29.25" x14ac:dyDescent="0.2">
      <c r="B265" s="33"/>
      <c r="D265" s="155" t="s">
        <v>318</v>
      </c>
      <c r="F265" s="156" t="s">
        <v>5198</v>
      </c>
      <c r="I265" s="153"/>
      <c r="L265" s="33"/>
      <c r="M265" s="154"/>
      <c r="T265" s="57"/>
      <c r="AT265" s="17" t="s">
        <v>318</v>
      </c>
      <c r="AU265" s="17" t="s">
        <v>88</v>
      </c>
    </row>
    <row r="266" spans="2:65" s="1" customFormat="1" ht="16.5" customHeight="1" x14ac:dyDescent="0.2">
      <c r="B266" s="137"/>
      <c r="C266" s="138" t="s">
        <v>538</v>
      </c>
      <c r="D266" s="138" t="s">
        <v>311</v>
      </c>
      <c r="E266" s="139" t="s">
        <v>5268</v>
      </c>
      <c r="F266" s="140" t="s">
        <v>5200</v>
      </c>
      <c r="G266" s="141" t="s">
        <v>2702</v>
      </c>
      <c r="H266" s="142">
        <v>2</v>
      </c>
      <c r="I266" s="143"/>
      <c r="J266" s="144">
        <f>ROUND(I266*H266,2)</f>
        <v>0</v>
      </c>
      <c r="K266" s="140" t="s">
        <v>366</v>
      </c>
      <c r="L266" s="33"/>
      <c r="M266" s="145" t="s">
        <v>1</v>
      </c>
      <c r="N266" s="146" t="s">
        <v>46</v>
      </c>
      <c r="P266" s="147">
        <f>O266*H266</f>
        <v>0</v>
      </c>
      <c r="Q266" s="147">
        <v>0</v>
      </c>
      <c r="R266" s="147">
        <f>Q266*H266</f>
        <v>0</v>
      </c>
      <c r="S266" s="147">
        <v>0</v>
      </c>
      <c r="T266" s="148">
        <f>S266*H266</f>
        <v>0</v>
      </c>
      <c r="AR266" s="149" t="s">
        <v>120</v>
      </c>
      <c r="AT266" s="149" t="s">
        <v>311</v>
      </c>
      <c r="AU266" s="149" t="s">
        <v>88</v>
      </c>
      <c r="AY266" s="17" t="s">
        <v>309</v>
      </c>
      <c r="BE266" s="150">
        <f>IF(N266="základní",J266,0)</f>
        <v>0</v>
      </c>
      <c r="BF266" s="150">
        <f>IF(N266="snížená",J266,0)</f>
        <v>0</v>
      </c>
      <c r="BG266" s="150">
        <f>IF(N266="zákl. přenesená",J266,0)</f>
        <v>0</v>
      </c>
      <c r="BH266" s="150">
        <f>IF(N266="sníž. přenesená",J266,0)</f>
        <v>0</v>
      </c>
      <c r="BI266" s="150">
        <f>IF(N266="nulová",J266,0)</f>
        <v>0</v>
      </c>
      <c r="BJ266" s="17" t="s">
        <v>88</v>
      </c>
      <c r="BK266" s="150">
        <f>ROUND(I266*H266,2)</f>
        <v>0</v>
      </c>
      <c r="BL266" s="17" t="s">
        <v>120</v>
      </c>
      <c r="BM266" s="149" t="s">
        <v>1603</v>
      </c>
    </row>
    <row r="267" spans="2:65" s="1" customFormat="1" ht="19.5" x14ac:dyDescent="0.2">
      <c r="B267" s="33"/>
      <c r="D267" s="155" t="s">
        <v>318</v>
      </c>
      <c r="F267" s="156" t="s">
        <v>5201</v>
      </c>
      <c r="I267" s="153"/>
      <c r="L267" s="33"/>
      <c r="M267" s="154"/>
      <c r="T267" s="57"/>
      <c r="AT267" s="17" t="s">
        <v>318</v>
      </c>
      <c r="AU267" s="17" t="s">
        <v>88</v>
      </c>
    </row>
    <row r="268" spans="2:65" s="1" customFormat="1" ht="16.5" customHeight="1" x14ac:dyDescent="0.2">
      <c r="B268" s="137"/>
      <c r="C268" s="138" t="s">
        <v>1121</v>
      </c>
      <c r="D268" s="138" t="s">
        <v>311</v>
      </c>
      <c r="E268" s="139" t="s">
        <v>5269</v>
      </c>
      <c r="F268" s="140" t="s">
        <v>5270</v>
      </c>
      <c r="G268" s="141" t="s">
        <v>2702</v>
      </c>
      <c r="H268" s="142">
        <v>3</v>
      </c>
      <c r="I268" s="143"/>
      <c r="J268" s="144">
        <f>ROUND(I268*H268,2)</f>
        <v>0</v>
      </c>
      <c r="K268" s="140" t="s">
        <v>366</v>
      </c>
      <c r="L268" s="33"/>
      <c r="M268" s="145" t="s">
        <v>1</v>
      </c>
      <c r="N268" s="146" t="s">
        <v>46</v>
      </c>
      <c r="P268" s="147">
        <f>O268*H268</f>
        <v>0</v>
      </c>
      <c r="Q268" s="147">
        <v>0</v>
      </c>
      <c r="R268" s="147">
        <f>Q268*H268</f>
        <v>0</v>
      </c>
      <c r="S268" s="147">
        <v>0</v>
      </c>
      <c r="T268" s="148">
        <f>S268*H268</f>
        <v>0</v>
      </c>
      <c r="AR268" s="149" t="s">
        <v>120</v>
      </c>
      <c r="AT268" s="149" t="s">
        <v>311</v>
      </c>
      <c r="AU268" s="149" t="s">
        <v>88</v>
      </c>
      <c r="AY268" s="17" t="s">
        <v>309</v>
      </c>
      <c r="BE268" s="150">
        <f>IF(N268="základní",J268,0)</f>
        <v>0</v>
      </c>
      <c r="BF268" s="150">
        <f>IF(N268="snížená",J268,0)</f>
        <v>0</v>
      </c>
      <c r="BG268" s="150">
        <f>IF(N268="zákl. přenesená",J268,0)</f>
        <v>0</v>
      </c>
      <c r="BH268" s="150">
        <f>IF(N268="sníž. přenesená",J268,0)</f>
        <v>0</v>
      </c>
      <c r="BI268" s="150">
        <f>IF(N268="nulová",J268,0)</f>
        <v>0</v>
      </c>
      <c r="BJ268" s="17" t="s">
        <v>88</v>
      </c>
      <c r="BK268" s="150">
        <f>ROUND(I268*H268,2)</f>
        <v>0</v>
      </c>
      <c r="BL268" s="17" t="s">
        <v>120</v>
      </c>
      <c r="BM268" s="149" t="s">
        <v>2286</v>
      </c>
    </row>
    <row r="269" spans="2:65" s="1" customFormat="1" ht="19.5" x14ac:dyDescent="0.2">
      <c r="B269" s="33"/>
      <c r="D269" s="155" t="s">
        <v>318</v>
      </c>
      <c r="F269" s="156" t="s">
        <v>5201</v>
      </c>
      <c r="I269" s="153"/>
      <c r="L269" s="33"/>
      <c r="M269" s="154"/>
      <c r="T269" s="57"/>
      <c r="AT269" s="17" t="s">
        <v>318</v>
      </c>
      <c r="AU269" s="17" t="s">
        <v>88</v>
      </c>
    </row>
    <row r="270" spans="2:65" s="1" customFormat="1" ht="16.5" customHeight="1" x14ac:dyDescent="0.2">
      <c r="B270" s="137"/>
      <c r="C270" s="138" t="s">
        <v>543</v>
      </c>
      <c r="D270" s="138" t="s">
        <v>311</v>
      </c>
      <c r="E270" s="139" t="s">
        <v>5271</v>
      </c>
      <c r="F270" s="140" t="s">
        <v>5209</v>
      </c>
      <c r="G270" s="141" t="s">
        <v>2702</v>
      </c>
      <c r="H270" s="142">
        <v>1</v>
      </c>
      <c r="I270" s="143"/>
      <c r="J270" s="144">
        <f>ROUND(I270*H270,2)</f>
        <v>0</v>
      </c>
      <c r="K270" s="140" t="s">
        <v>366</v>
      </c>
      <c r="L270" s="33"/>
      <c r="M270" s="145" t="s">
        <v>1</v>
      </c>
      <c r="N270" s="146" t="s">
        <v>46</v>
      </c>
      <c r="P270" s="147">
        <f>O270*H270</f>
        <v>0</v>
      </c>
      <c r="Q270" s="147">
        <v>0</v>
      </c>
      <c r="R270" s="147">
        <f>Q270*H270</f>
        <v>0</v>
      </c>
      <c r="S270" s="147">
        <v>0</v>
      </c>
      <c r="T270" s="148">
        <f>S270*H270</f>
        <v>0</v>
      </c>
      <c r="AR270" s="149" t="s">
        <v>120</v>
      </c>
      <c r="AT270" s="149" t="s">
        <v>311</v>
      </c>
      <c r="AU270" s="149" t="s">
        <v>88</v>
      </c>
      <c r="AY270" s="17" t="s">
        <v>309</v>
      </c>
      <c r="BE270" s="150">
        <f>IF(N270="základní",J270,0)</f>
        <v>0</v>
      </c>
      <c r="BF270" s="150">
        <f>IF(N270="snížená",J270,0)</f>
        <v>0</v>
      </c>
      <c r="BG270" s="150">
        <f>IF(N270="zákl. přenesená",J270,0)</f>
        <v>0</v>
      </c>
      <c r="BH270" s="150">
        <f>IF(N270="sníž. přenesená",J270,0)</f>
        <v>0</v>
      </c>
      <c r="BI270" s="150">
        <f>IF(N270="nulová",J270,0)</f>
        <v>0</v>
      </c>
      <c r="BJ270" s="17" t="s">
        <v>88</v>
      </c>
      <c r="BK270" s="150">
        <f>ROUND(I270*H270,2)</f>
        <v>0</v>
      </c>
      <c r="BL270" s="17" t="s">
        <v>120</v>
      </c>
      <c r="BM270" s="149" t="s">
        <v>2296</v>
      </c>
    </row>
    <row r="271" spans="2:65" s="1" customFormat="1" ht="16.5" customHeight="1" x14ac:dyDescent="0.2">
      <c r="B271" s="137"/>
      <c r="C271" s="138" t="s">
        <v>497</v>
      </c>
      <c r="D271" s="138" t="s">
        <v>311</v>
      </c>
      <c r="E271" s="139" t="s">
        <v>5272</v>
      </c>
      <c r="F271" s="140" t="s">
        <v>5135</v>
      </c>
      <c r="G271" s="141" t="s">
        <v>2702</v>
      </c>
      <c r="H271" s="142">
        <v>1</v>
      </c>
      <c r="I271" s="143"/>
      <c r="J271" s="144">
        <f>ROUND(I271*H271,2)</f>
        <v>0</v>
      </c>
      <c r="K271" s="140" t="s">
        <v>366</v>
      </c>
      <c r="L271" s="33"/>
      <c r="M271" s="145" t="s">
        <v>1</v>
      </c>
      <c r="N271" s="146" t="s">
        <v>46</v>
      </c>
      <c r="P271" s="147">
        <f>O271*H271</f>
        <v>0</v>
      </c>
      <c r="Q271" s="147">
        <v>0</v>
      </c>
      <c r="R271" s="147">
        <f>Q271*H271</f>
        <v>0</v>
      </c>
      <c r="S271" s="147">
        <v>0</v>
      </c>
      <c r="T271" s="148">
        <f>S271*H271</f>
        <v>0</v>
      </c>
      <c r="AR271" s="149" t="s">
        <v>120</v>
      </c>
      <c r="AT271" s="149" t="s">
        <v>311</v>
      </c>
      <c r="AU271" s="149" t="s">
        <v>88</v>
      </c>
      <c r="AY271" s="17" t="s">
        <v>309</v>
      </c>
      <c r="BE271" s="150">
        <f>IF(N271="základní",J271,0)</f>
        <v>0</v>
      </c>
      <c r="BF271" s="150">
        <f>IF(N271="snížená",J271,0)</f>
        <v>0</v>
      </c>
      <c r="BG271" s="150">
        <f>IF(N271="zákl. přenesená",J271,0)</f>
        <v>0</v>
      </c>
      <c r="BH271" s="150">
        <f>IF(N271="sníž. přenesená",J271,0)</f>
        <v>0</v>
      </c>
      <c r="BI271" s="150">
        <f>IF(N271="nulová",J271,0)</f>
        <v>0</v>
      </c>
      <c r="BJ271" s="17" t="s">
        <v>88</v>
      </c>
      <c r="BK271" s="150">
        <f>ROUND(I271*H271,2)</f>
        <v>0</v>
      </c>
      <c r="BL271" s="17" t="s">
        <v>120</v>
      </c>
      <c r="BM271" s="149" t="s">
        <v>2303</v>
      </c>
    </row>
    <row r="272" spans="2:65" s="1" customFormat="1" ht="16.5" customHeight="1" x14ac:dyDescent="0.2">
      <c r="B272" s="137"/>
      <c r="C272" s="138" t="s">
        <v>546</v>
      </c>
      <c r="D272" s="138" t="s">
        <v>311</v>
      </c>
      <c r="E272" s="139" t="s">
        <v>5273</v>
      </c>
      <c r="F272" s="140" t="s">
        <v>5085</v>
      </c>
      <c r="G272" s="141" t="s">
        <v>2702</v>
      </c>
      <c r="H272" s="142">
        <v>3</v>
      </c>
      <c r="I272" s="143"/>
      <c r="J272" s="144">
        <f>ROUND(I272*H272,2)</f>
        <v>0</v>
      </c>
      <c r="K272" s="140" t="s">
        <v>366</v>
      </c>
      <c r="L272" s="33"/>
      <c r="M272" s="145" t="s">
        <v>1</v>
      </c>
      <c r="N272" s="146" t="s">
        <v>46</v>
      </c>
      <c r="P272" s="147">
        <f>O272*H272</f>
        <v>0</v>
      </c>
      <c r="Q272" s="147">
        <v>0</v>
      </c>
      <c r="R272" s="147">
        <f>Q272*H272</f>
        <v>0</v>
      </c>
      <c r="S272" s="147">
        <v>0</v>
      </c>
      <c r="T272" s="148">
        <f>S272*H272</f>
        <v>0</v>
      </c>
      <c r="AR272" s="149" t="s">
        <v>120</v>
      </c>
      <c r="AT272" s="149" t="s">
        <v>311</v>
      </c>
      <c r="AU272" s="149" t="s">
        <v>88</v>
      </c>
      <c r="AY272" s="17" t="s">
        <v>309</v>
      </c>
      <c r="BE272" s="150">
        <f>IF(N272="základní",J272,0)</f>
        <v>0</v>
      </c>
      <c r="BF272" s="150">
        <f>IF(N272="snížená",J272,0)</f>
        <v>0</v>
      </c>
      <c r="BG272" s="150">
        <f>IF(N272="zákl. přenesená",J272,0)</f>
        <v>0</v>
      </c>
      <c r="BH272" s="150">
        <f>IF(N272="sníž. přenesená",J272,0)</f>
        <v>0</v>
      </c>
      <c r="BI272" s="150">
        <f>IF(N272="nulová",J272,0)</f>
        <v>0</v>
      </c>
      <c r="BJ272" s="17" t="s">
        <v>88</v>
      </c>
      <c r="BK272" s="150">
        <f>ROUND(I272*H272,2)</f>
        <v>0</v>
      </c>
      <c r="BL272" s="17" t="s">
        <v>120</v>
      </c>
      <c r="BM272" s="149" t="s">
        <v>2313</v>
      </c>
    </row>
    <row r="273" spans="2:65" s="1" customFormat="1" ht="16.5" customHeight="1" x14ac:dyDescent="0.2">
      <c r="B273" s="137"/>
      <c r="C273" s="138" t="s">
        <v>1142</v>
      </c>
      <c r="D273" s="138" t="s">
        <v>311</v>
      </c>
      <c r="E273" s="139" t="s">
        <v>5274</v>
      </c>
      <c r="F273" s="140" t="s">
        <v>5146</v>
      </c>
      <c r="G273" s="141" t="s">
        <v>2702</v>
      </c>
      <c r="H273" s="142">
        <v>1</v>
      </c>
      <c r="I273" s="143"/>
      <c r="J273" s="144">
        <f>ROUND(I273*H273,2)</f>
        <v>0</v>
      </c>
      <c r="K273" s="140" t="s">
        <v>366</v>
      </c>
      <c r="L273" s="33"/>
      <c r="M273" s="145" t="s">
        <v>1</v>
      </c>
      <c r="N273" s="146" t="s">
        <v>46</v>
      </c>
      <c r="P273" s="147">
        <f>O273*H273</f>
        <v>0</v>
      </c>
      <c r="Q273" s="147">
        <v>0</v>
      </c>
      <c r="R273" s="147">
        <f>Q273*H273</f>
        <v>0</v>
      </c>
      <c r="S273" s="147">
        <v>0</v>
      </c>
      <c r="T273" s="148">
        <f>S273*H273</f>
        <v>0</v>
      </c>
      <c r="AR273" s="149" t="s">
        <v>120</v>
      </c>
      <c r="AT273" s="149" t="s">
        <v>311</v>
      </c>
      <c r="AU273" s="149" t="s">
        <v>88</v>
      </c>
      <c r="AY273" s="17" t="s">
        <v>309</v>
      </c>
      <c r="BE273" s="150">
        <f>IF(N273="základní",J273,0)</f>
        <v>0</v>
      </c>
      <c r="BF273" s="150">
        <f>IF(N273="snížená",J273,0)</f>
        <v>0</v>
      </c>
      <c r="BG273" s="150">
        <f>IF(N273="zákl. přenesená",J273,0)</f>
        <v>0</v>
      </c>
      <c r="BH273" s="150">
        <f>IF(N273="sníž. přenesená",J273,0)</f>
        <v>0</v>
      </c>
      <c r="BI273" s="150">
        <f>IF(N273="nulová",J273,0)</f>
        <v>0</v>
      </c>
      <c r="BJ273" s="17" t="s">
        <v>88</v>
      </c>
      <c r="BK273" s="150">
        <f>ROUND(I273*H273,2)</f>
        <v>0</v>
      </c>
      <c r="BL273" s="17" t="s">
        <v>120</v>
      </c>
      <c r="BM273" s="149" t="s">
        <v>2323</v>
      </c>
    </row>
    <row r="274" spans="2:65" s="1" customFormat="1" ht="29.25" x14ac:dyDescent="0.2">
      <c r="B274" s="33"/>
      <c r="D274" s="155" t="s">
        <v>318</v>
      </c>
      <c r="F274" s="156" t="s">
        <v>5275</v>
      </c>
      <c r="I274" s="153"/>
      <c r="L274" s="33"/>
      <c r="M274" s="154"/>
      <c r="T274" s="57"/>
      <c r="AT274" s="17" t="s">
        <v>318</v>
      </c>
      <c r="AU274" s="17" t="s">
        <v>88</v>
      </c>
    </row>
    <row r="275" spans="2:65" s="1" customFormat="1" ht="16.5" customHeight="1" x14ac:dyDescent="0.2">
      <c r="B275" s="137"/>
      <c r="C275" s="138" t="s">
        <v>550</v>
      </c>
      <c r="D275" s="138" t="s">
        <v>311</v>
      </c>
      <c r="E275" s="139" t="s">
        <v>5276</v>
      </c>
      <c r="F275" s="140" t="s">
        <v>5277</v>
      </c>
      <c r="G275" s="141" t="s">
        <v>2702</v>
      </c>
      <c r="H275" s="142">
        <v>1</v>
      </c>
      <c r="I275" s="143"/>
      <c r="J275" s="144">
        <f>ROUND(I275*H275,2)</f>
        <v>0</v>
      </c>
      <c r="K275" s="140" t="s">
        <v>366</v>
      </c>
      <c r="L275" s="33"/>
      <c r="M275" s="145" t="s">
        <v>1</v>
      </c>
      <c r="N275" s="146" t="s">
        <v>46</v>
      </c>
      <c r="P275" s="147">
        <f>O275*H275</f>
        <v>0</v>
      </c>
      <c r="Q275" s="147">
        <v>0</v>
      </c>
      <c r="R275" s="147">
        <f>Q275*H275</f>
        <v>0</v>
      </c>
      <c r="S275" s="147">
        <v>0</v>
      </c>
      <c r="T275" s="148">
        <f>S275*H275</f>
        <v>0</v>
      </c>
      <c r="AR275" s="149" t="s">
        <v>120</v>
      </c>
      <c r="AT275" s="149" t="s">
        <v>311</v>
      </c>
      <c r="AU275" s="149" t="s">
        <v>88</v>
      </c>
      <c r="AY275" s="17" t="s">
        <v>309</v>
      </c>
      <c r="BE275" s="150">
        <f>IF(N275="základní",J275,0)</f>
        <v>0</v>
      </c>
      <c r="BF275" s="150">
        <f>IF(N275="snížená",J275,0)</f>
        <v>0</v>
      </c>
      <c r="BG275" s="150">
        <f>IF(N275="zákl. přenesená",J275,0)</f>
        <v>0</v>
      </c>
      <c r="BH275" s="150">
        <f>IF(N275="sníž. přenesená",J275,0)</f>
        <v>0</v>
      </c>
      <c r="BI275" s="150">
        <f>IF(N275="nulová",J275,0)</f>
        <v>0</v>
      </c>
      <c r="BJ275" s="17" t="s">
        <v>88</v>
      </c>
      <c r="BK275" s="150">
        <f>ROUND(I275*H275,2)</f>
        <v>0</v>
      </c>
      <c r="BL275" s="17" t="s">
        <v>120</v>
      </c>
      <c r="BM275" s="149" t="s">
        <v>2333</v>
      </c>
    </row>
    <row r="276" spans="2:65" s="1" customFormat="1" ht="39" x14ac:dyDescent="0.2">
      <c r="B276" s="33"/>
      <c r="D276" s="155" t="s">
        <v>318</v>
      </c>
      <c r="F276" s="156" t="s">
        <v>5278</v>
      </c>
      <c r="I276" s="153"/>
      <c r="L276" s="33"/>
      <c r="M276" s="154"/>
      <c r="T276" s="57"/>
      <c r="AT276" s="17" t="s">
        <v>318</v>
      </c>
      <c r="AU276" s="17" t="s">
        <v>88</v>
      </c>
    </row>
    <row r="277" spans="2:65" s="1" customFormat="1" ht="16.5" customHeight="1" x14ac:dyDescent="0.2">
      <c r="B277" s="137"/>
      <c r="C277" s="138" t="s">
        <v>1152</v>
      </c>
      <c r="D277" s="138" t="s">
        <v>311</v>
      </c>
      <c r="E277" s="139" t="s">
        <v>5279</v>
      </c>
      <c r="F277" s="140" t="s">
        <v>5280</v>
      </c>
      <c r="G277" s="141" t="s">
        <v>2702</v>
      </c>
      <c r="H277" s="142">
        <v>1</v>
      </c>
      <c r="I277" s="143"/>
      <c r="J277" s="144">
        <f>ROUND(I277*H277,2)</f>
        <v>0</v>
      </c>
      <c r="K277" s="140" t="s">
        <v>366</v>
      </c>
      <c r="L277" s="33"/>
      <c r="M277" s="145" t="s">
        <v>1</v>
      </c>
      <c r="N277" s="146" t="s">
        <v>46</v>
      </c>
      <c r="P277" s="147">
        <f>O277*H277</f>
        <v>0</v>
      </c>
      <c r="Q277" s="147">
        <v>0</v>
      </c>
      <c r="R277" s="147">
        <f>Q277*H277</f>
        <v>0</v>
      </c>
      <c r="S277" s="147">
        <v>0</v>
      </c>
      <c r="T277" s="148">
        <f>S277*H277</f>
        <v>0</v>
      </c>
      <c r="AR277" s="149" t="s">
        <v>120</v>
      </c>
      <c r="AT277" s="149" t="s">
        <v>311</v>
      </c>
      <c r="AU277" s="149" t="s">
        <v>88</v>
      </c>
      <c r="AY277" s="17" t="s">
        <v>309</v>
      </c>
      <c r="BE277" s="150">
        <f>IF(N277="základní",J277,0)</f>
        <v>0</v>
      </c>
      <c r="BF277" s="150">
        <f>IF(N277="snížená",J277,0)</f>
        <v>0</v>
      </c>
      <c r="BG277" s="150">
        <f>IF(N277="zákl. přenesená",J277,0)</f>
        <v>0</v>
      </c>
      <c r="BH277" s="150">
        <f>IF(N277="sníž. přenesená",J277,0)</f>
        <v>0</v>
      </c>
      <c r="BI277" s="150">
        <f>IF(N277="nulová",J277,0)</f>
        <v>0</v>
      </c>
      <c r="BJ277" s="17" t="s">
        <v>88</v>
      </c>
      <c r="BK277" s="150">
        <f>ROUND(I277*H277,2)</f>
        <v>0</v>
      </c>
      <c r="BL277" s="17" t="s">
        <v>120</v>
      </c>
      <c r="BM277" s="149" t="s">
        <v>2342</v>
      </c>
    </row>
    <row r="278" spans="2:65" s="1" customFormat="1" ht="39" x14ac:dyDescent="0.2">
      <c r="B278" s="33"/>
      <c r="D278" s="155" t="s">
        <v>318</v>
      </c>
      <c r="F278" s="156" t="s">
        <v>5281</v>
      </c>
      <c r="I278" s="153"/>
      <c r="L278" s="33"/>
      <c r="M278" s="154"/>
      <c r="T278" s="57"/>
      <c r="AT278" s="17" t="s">
        <v>318</v>
      </c>
      <c r="AU278" s="17" t="s">
        <v>88</v>
      </c>
    </row>
    <row r="279" spans="2:65" s="1" customFormat="1" ht="16.5" customHeight="1" x14ac:dyDescent="0.2">
      <c r="B279" s="137"/>
      <c r="C279" s="138" t="s">
        <v>553</v>
      </c>
      <c r="D279" s="138" t="s">
        <v>311</v>
      </c>
      <c r="E279" s="139" t="s">
        <v>5282</v>
      </c>
      <c r="F279" s="140" t="s">
        <v>5283</v>
      </c>
      <c r="G279" s="141" t="s">
        <v>2702</v>
      </c>
      <c r="H279" s="142">
        <v>1</v>
      </c>
      <c r="I279" s="143"/>
      <c r="J279" s="144">
        <f>ROUND(I279*H279,2)</f>
        <v>0</v>
      </c>
      <c r="K279" s="140" t="s">
        <v>366</v>
      </c>
      <c r="L279" s="33"/>
      <c r="M279" s="145" t="s">
        <v>1</v>
      </c>
      <c r="N279" s="146" t="s">
        <v>46</v>
      </c>
      <c r="P279" s="147">
        <f>O279*H279</f>
        <v>0</v>
      </c>
      <c r="Q279" s="147">
        <v>0</v>
      </c>
      <c r="R279" s="147">
        <f>Q279*H279</f>
        <v>0</v>
      </c>
      <c r="S279" s="147">
        <v>0</v>
      </c>
      <c r="T279" s="148">
        <f>S279*H279</f>
        <v>0</v>
      </c>
      <c r="AR279" s="149" t="s">
        <v>120</v>
      </c>
      <c r="AT279" s="149" t="s">
        <v>311</v>
      </c>
      <c r="AU279" s="149" t="s">
        <v>88</v>
      </c>
      <c r="AY279" s="17" t="s">
        <v>309</v>
      </c>
      <c r="BE279" s="150">
        <f>IF(N279="základní",J279,0)</f>
        <v>0</v>
      </c>
      <c r="BF279" s="150">
        <f>IF(N279="snížená",J279,0)</f>
        <v>0</v>
      </c>
      <c r="BG279" s="150">
        <f>IF(N279="zákl. přenesená",J279,0)</f>
        <v>0</v>
      </c>
      <c r="BH279" s="150">
        <f>IF(N279="sníž. přenesená",J279,0)</f>
        <v>0</v>
      </c>
      <c r="BI279" s="150">
        <f>IF(N279="nulová",J279,0)</f>
        <v>0</v>
      </c>
      <c r="BJ279" s="17" t="s">
        <v>88</v>
      </c>
      <c r="BK279" s="150">
        <f>ROUND(I279*H279,2)</f>
        <v>0</v>
      </c>
      <c r="BL279" s="17" t="s">
        <v>120</v>
      </c>
      <c r="BM279" s="149" t="s">
        <v>2353</v>
      </c>
    </row>
    <row r="280" spans="2:65" s="1" customFormat="1" ht="29.25" x14ac:dyDescent="0.2">
      <c r="B280" s="33"/>
      <c r="D280" s="155" t="s">
        <v>318</v>
      </c>
      <c r="F280" s="156" t="s">
        <v>5284</v>
      </c>
      <c r="I280" s="153"/>
      <c r="L280" s="33"/>
      <c r="M280" s="154"/>
      <c r="T280" s="57"/>
      <c r="AT280" s="17" t="s">
        <v>318</v>
      </c>
      <c r="AU280" s="17" t="s">
        <v>88</v>
      </c>
    </row>
    <row r="281" spans="2:65" s="1" customFormat="1" ht="16.5" customHeight="1" x14ac:dyDescent="0.2">
      <c r="B281" s="137"/>
      <c r="C281" s="138" t="s">
        <v>1161</v>
      </c>
      <c r="D281" s="138" t="s">
        <v>311</v>
      </c>
      <c r="E281" s="139" t="s">
        <v>5285</v>
      </c>
      <c r="F281" s="140" t="s">
        <v>5286</v>
      </c>
      <c r="G281" s="141" t="s">
        <v>2702</v>
      </c>
      <c r="H281" s="142">
        <v>1</v>
      </c>
      <c r="I281" s="143"/>
      <c r="J281" s="144">
        <f t="shared" ref="J281:J292" si="60">ROUND(I281*H281,2)</f>
        <v>0</v>
      </c>
      <c r="K281" s="140" t="s">
        <v>366</v>
      </c>
      <c r="L281" s="33"/>
      <c r="M281" s="145" t="s">
        <v>1</v>
      </c>
      <c r="N281" s="146" t="s">
        <v>46</v>
      </c>
      <c r="P281" s="147">
        <f t="shared" ref="P281:P292" si="61">O281*H281</f>
        <v>0</v>
      </c>
      <c r="Q281" s="147">
        <v>0</v>
      </c>
      <c r="R281" s="147">
        <f t="shared" ref="R281:R292" si="62">Q281*H281</f>
        <v>0</v>
      </c>
      <c r="S281" s="147">
        <v>0</v>
      </c>
      <c r="T281" s="148">
        <f t="shared" ref="T281:T292" si="63">S281*H281</f>
        <v>0</v>
      </c>
      <c r="AR281" s="149" t="s">
        <v>120</v>
      </c>
      <c r="AT281" s="149" t="s">
        <v>311</v>
      </c>
      <c r="AU281" s="149" t="s">
        <v>88</v>
      </c>
      <c r="AY281" s="17" t="s">
        <v>309</v>
      </c>
      <c r="BE281" s="150">
        <f t="shared" ref="BE281:BE292" si="64">IF(N281="základní",J281,0)</f>
        <v>0</v>
      </c>
      <c r="BF281" s="150">
        <f t="shared" ref="BF281:BF292" si="65">IF(N281="snížená",J281,0)</f>
        <v>0</v>
      </c>
      <c r="BG281" s="150">
        <f t="shared" ref="BG281:BG292" si="66">IF(N281="zákl. přenesená",J281,0)</f>
        <v>0</v>
      </c>
      <c r="BH281" s="150">
        <f t="shared" ref="BH281:BH292" si="67">IF(N281="sníž. přenesená",J281,0)</f>
        <v>0</v>
      </c>
      <c r="BI281" s="150">
        <f t="shared" ref="BI281:BI292" si="68">IF(N281="nulová",J281,0)</f>
        <v>0</v>
      </c>
      <c r="BJ281" s="17" t="s">
        <v>88</v>
      </c>
      <c r="BK281" s="150">
        <f t="shared" ref="BK281:BK292" si="69">ROUND(I281*H281,2)</f>
        <v>0</v>
      </c>
      <c r="BL281" s="17" t="s">
        <v>120</v>
      </c>
      <c r="BM281" s="149" t="s">
        <v>2364</v>
      </c>
    </row>
    <row r="282" spans="2:65" s="1" customFormat="1" ht="16.5" customHeight="1" x14ac:dyDescent="0.2">
      <c r="B282" s="137"/>
      <c r="C282" s="138" t="s">
        <v>557</v>
      </c>
      <c r="D282" s="138" t="s">
        <v>311</v>
      </c>
      <c r="E282" s="139" t="s">
        <v>5287</v>
      </c>
      <c r="F282" s="140" t="s">
        <v>5288</v>
      </c>
      <c r="G282" s="141" t="s">
        <v>2702</v>
      </c>
      <c r="H282" s="142">
        <v>1</v>
      </c>
      <c r="I282" s="143"/>
      <c r="J282" s="144">
        <f t="shared" si="60"/>
        <v>0</v>
      </c>
      <c r="K282" s="140" t="s">
        <v>366</v>
      </c>
      <c r="L282" s="33"/>
      <c r="M282" s="145" t="s">
        <v>1</v>
      </c>
      <c r="N282" s="146" t="s">
        <v>46</v>
      </c>
      <c r="P282" s="147">
        <f t="shared" si="61"/>
        <v>0</v>
      </c>
      <c r="Q282" s="147">
        <v>0</v>
      </c>
      <c r="R282" s="147">
        <f t="shared" si="62"/>
        <v>0</v>
      </c>
      <c r="S282" s="147">
        <v>0</v>
      </c>
      <c r="T282" s="148">
        <f t="shared" si="63"/>
        <v>0</v>
      </c>
      <c r="AR282" s="149" t="s">
        <v>120</v>
      </c>
      <c r="AT282" s="149" t="s">
        <v>311</v>
      </c>
      <c r="AU282" s="149" t="s">
        <v>88</v>
      </c>
      <c r="AY282" s="17" t="s">
        <v>309</v>
      </c>
      <c r="BE282" s="150">
        <f t="shared" si="64"/>
        <v>0</v>
      </c>
      <c r="BF282" s="150">
        <f t="shared" si="65"/>
        <v>0</v>
      </c>
      <c r="BG282" s="150">
        <f t="shared" si="66"/>
        <v>0</v>
      </c>
      <c r="BH282" s="150">
        <f t="shared" si="67"/>
        <v>0</v>
      </c>
      <c r="BI282" s="150">
        <f t="shared" si="68"/>
        <v>0</v>
      </c>
      <c r="BJ282" s="17" t="s">
        <v>88</v>
      </c>
      <c r="BK282" s="150">
        <f t="shared" si="69"/>
        <v>0</v>
      </c>
      <c r="BL282" s="17" t="s">
        <v>120</v>
      </c>
      <c r="BM282" s="149" t="s">
        <v>2375</v>
      </c>
    </row>
    <row r="283" spans="2:65" s="1" customFormat="1" ht="21.75" customHeight="1" x14ac:dyDescent="0.2">
      <c r="B283" s="137"/>
      <c r="C283" s="138" t="s">
        <v>1170</v>
      </c>
      <c r="D283" s="138" t="s">
        <v>311</v>
      </c>
      <c r="E283" s="139" t="s">
        <v>5289</v>
      </c>
      <c r="F283" s="140" t="s">
        <v>5101</v>
      </c>
      <c r="G283" s="141" t="s">
        <v>360</v>
      </c>
      <c r="H283" s="142">
        <v>340</v>
      </c>
      <c r="I283" s="143"/>
      <c r="J283" s="144">
        <f t="shared" si="60"/>
        <v>0</v>
      </c>
      <c r="K283" s="140" t="s">
        <v>366</v>
      </c>
      <c r="L283" s="33"/>
      <c r="M283" s="145" t="s">
        <v>1</v>
      </c>
      <c r="N283" s="146" t="s">
        <v>46</v>
      </c>
      <c r="P283" s="147">
        <f t="shared" si="61"/>
        <v>0</v>
      </c>
      <c r="Q283" s="147">
        <v>0</v>
      </c>
      <c r="R283" s="147">
        <f t="shared" si="62"/>
        <v>0</v>
      </c>
      <c r="S283" s="147">
        <v>0</v>
      </c>
      <c r="T283" s="148">
        <f t="shared" si="63"/>
        <v>0</v>
      </c>
      <c r="AR283" s="149" t="s">
        <v>120</v>
      </c>
      <c r="AT283" s="149" t="s">
        <v>311</v>
      </c>
      <c r="AU283" s="149" t="s">
        <v>88</v>
      </c>
      <c r="AY283" s="17" t="s">
        <v>309</v>
      </c>
      <c r="BE283" s="150">
        <f t="shared" si="64"/>
        <v>0</v>
      </c>
      <c r="BF283" s="150">
        <f t="shared" si="65"/>
        <v>0</v>
      </c>
      <c r="BG283" s="150">
        <f t="shared" si="66"/>
        <v>0</v>
      </c>
      <c r="BH283" s="150">
        <f t="shared" si="67"/>
        <v>0</v>
      </c>
      <c r="BI283" s="150">
        <f t="shared" si="68"/>
        <v>0</v>
      </c>
      <c r="BJ283" s="17" t="s">
        <v>88</v>
      </c>
      <c r="BK283" s="150">
        <f t="shared" si="69"/>
        <v>0</v>
      </c>
      <c r="BL283" s="17" t="s">
        <v>120</v>
      </c>
      <c r="BM283" s="149" t="s">
        <v>2386</v>
      </c>
    </row>
    <row r="284" spans="2:65" s="1" customFormat="1" ht="16.5" customHeight="1" x14ac:dyDescent="0.2">
      <c r="B284" s="137"/>
      <c r="C284" s="138" t="s">
        <v>560</v>
      </c>
      <c r="D284" s="138" t="s">
        <v>311</v>
      </c>
      <c r="E284" s="139" t="s">
        <v>5290</v>
      </c>
      <c r="F284" s="140" t="s">
        <v>5167</v>
      </c>
      <c r="G284" s="141" t="s">
        <v>434</v>
      </c>
      <c r="H284" s="142">
        <v>6</v>
      </c>
      <c r="I284" s="143"/>
      <c r="J284" s="144">
        <f t="shared" si="60"/>
        <v>0</v>
      </c>
      <c r="K284" s="140" t="s">
        <v>366</v>
      </c>
      <c r="L284" s="33"/>
      <c r="M284" s="145" t="s">
        <v>1</v>
      </c>
      <c r="N284" s="146" t="s">
        <v>46</v>
      </c>
      <c r="P284" s="147">
        <f t="shared" si="61"/>
        <v>0</v>
      </c>
      <c r="Q284" s="147">
        <v>0</v>
      </c>
      <c r="R284" s="147">
        <f t="shared" si="62"/>
        <v>0</v>
      </c>
      <c r="S284" s="147">
        <v>0</v>
      </c>
      <c r="T284" s="148">
        <f t="shared" si="63"/>
        <v>0</v>
      </c>
      <c r="AR284" s="149" t="s">
        <v>120</v>
      </c>
      <c r="AT284" s="149" t="s">
        <v>311</v>
      </c>
      <c r="AU284" s="149" t="s">
        <v>88</v>
      </c>
      <c r="AY284" s="17" t="s">
        <v>309</v>
      </c>
      <c r="BE284" s="150">
        <f t="shared" si="64"/>
        <v>0</v>
      </c>
      <c r="BF284" s="150">
        <f t="shared" si="65"/>
        <v>0</v>
      </c>
      <c r="BG284" s="150">
        <f t="shared" si="66"/>
        <v>0</v>
      </c>
      <c r="BH284" s="150">
        <f t="shared" si="67"/>
        <v>0</v>
      </c>
      <c r="BI284" s="150">
        <f t="shared" si="68"/>
        <v>0</v>
      </c>
      <c r="BJ284" s="17" t="s">
        <v>88</v>
      </c>
      <c r="BK284" s="150">
        <f t="shared" si="69"/>
        <v>0</v>
      </c>
      <c r="BL284" s="17" t="s">
        <v>120</v>
      </c>
      <c r="BM284" s="149" t="s">
        <v>2396</v>
      </c>
    </row>
    <row r="285" spans="2:65" s="1" customFormat="1" ht="16.5" customHeight="1" x14ac:dyDescent="0.2">
      <c r="B285" s="137"/>
      <c r="C285" s="138" t="s">
        <v>1182</v>
      </c>
      <c r="D285" s="138" t="s">
        <v>311</v>
      </c>
      <c r="E285" s="139" t="s">
        <v>5291</v>
      </c>
      <c r="F285" s="140" t="s">
        <v>5235</v>
      </c>
      <c r="G285" s="141" t="s">
        <v>434</v>
      </c>
      <c r="H285" s="142">
        <v>6</v>
      </c>
      <c r="I285" s="143"/>
      <c r="J285" s="144">
        <f t="shared" si="60"/>
        <v>0</v>
      </c>
      <c r="K285" s="140" t="s">
        <v>366</v>
      </c>
      <c r="L285" s="33"/>
      <c r="M285" s="145" t="s">
        <v>1</v>
      </c>
      <c r="N285" s="146" t="s">
        <v>46</v>
      </c>
      <c r="P285" s="147">
        <f t="shared" si="61"/>
        <v>0</v>
      </c>
      <c r="Q285" s="147">
        <v>0</v>
      </c>
      <c r="R285" s="147">
        <f t="shared" si="62"/>
        <v>0</v>
      </c>
      <c r="S285" s="147">
        <v>0</v>
      </c>
      <c r="T285" s="148">
        <f t="shared" si="63"/>
        <v>0</v>
      </c>
      <c r="AR285" s="149" t="s">
        <v>120</v>
      </c>
      <c r="AT285" s="149" t="s">
        <v>311</v>
      </c>
      <c r="AU285" s="149" t="s">
        <v>88</v>
      </c>
      <c r="AY285" s="17" t="s">
        <v>309</v>
      </c>
      <c r="BE285" s="150">
        <f t="shared" si="64"/>
        <v>0</v>
      </c>
      <c r="BF285" s="150">
        <f t="shared" si="65"/>
        <v>0</v>
      </c>
      <c r="BG285" s="150">
        <f t="shared" si="66"/>
        <v>0</v>
      </c>
      <c r="BH285" s="150">
        <f t="shared" si="67"/>
        <v>0</v>
      </c>
      <c r="BI285" s="150">
        <f t="shared" si="68"/>
        <v>0</v>
      </c>
      <c r="BJ285" s="17" t="s">
        <v>88</v>
      </c>
      <c r="BK285" s="150">
        <f t="shared" si="69"/>
        <v>0</v>
      </c>
      <c r="BL285" s="17" t="s">
        <v>120</v>
      </c>
      <c r="BM285" s="149" t="s">
        <v>2409</v>
      </c>
    </row>
    <row r="286" spans="2:65" s="1" customFormat="1" ht="16.5" customHeight="1" x14ac:dyDescent="0.2">
      <c r="B286" s="137"/>
      <c r="C286" s="138" t="s">
        <v>564</v>
      </c>
      <c r="D286" s="138" t="s">
        <v>311</v>
      </c>
      <c r="E286" s="139" t="s">
        <v>5292</v>
      </c>
      <c r="F286" s="140" t="s">
        <v>5237</v>
      </c>
      <c r="G286" s="141" t="s">
        <v>434</v>
      </c>
      <c r="H286" s="142">
        <v>16</v>
      </c>
      <c r="I286" s="143"/>
      <c r="J286" s="144">
        <f t="shared" si="60"/>
        <v>0</v>
      </c>
      <c r="K286" s="140" t="s">
        <v>366</v>
      </c>
      <c r="L286" s="33"/>
      <c r="M286" s="145" t="s">
        <v>1</v>
      </c>
      <c r="N286" s="146" t="s">
        <v>46</v>
      </c>
      <c r="P286" s="147">
        <f t="shared" si="61"/>
        <v>0</v>
      </c>
      <c r="Q286" s="147">
        <v>0</v>
      </c>
      <c r="R286" s="147">
        <f t="shared" si="62"/>
        <v>0</v>
      </c>
      <c r="S286" s="147">
        <v>0</v>
      </c>
      <c r="T286" s="148">
        <f t="shared" si="63"/>
        <v>0</v>
      </c>
      <c r="AR286" s="149" t="s">
        <v>120</v>
      </c>
      <c r="AT286" s="149" t="s">
        <v>311</v>
      </c>
      <c r="AU286" s="149" t="s">
        <v>88</v>
      </c>
      <c r="AY286" s="17" t="s">
        <v>309</v>
      </c>
      <c r="BE286" s="150">
        <f t="shared" si="64"/>
        <v>0</v>
      </c>
      <c r="BF286" s="150">
        <f t="shared" si="65"/>
        <v>0</v>
      </c>
      <c r="BG286" s="150">
        <f t="shared" si="66"/>
        <v>0</v>
      </c>
      <c r="BH286" s="150">
        <f t="shared" si="67"/>
        <v>0</v>
      </c>
      <c r="BI286" s="150">
        <f t="shared" si="68"/>
        <v>0</v>
      </c>
      <c r="BJ286" s="17" t="s">
        <v>88</v>
      </c>
      <c r="BK286" s="150">
        <f t="shared" si="69"/>
        <v>0</v>
      </c>
      <c r="BL286" s="17" t="s">
        <v>120</v>
      </c>
      <c r="BM286" s="149" t="s">
        <v>2421</v>
      </c>
    </row>
    <row r="287" spans="2:65" s="1" customFormat="1" ht="21.75" customHeight="1" x14ac:dyDescent="0.2">
      <c r="B287" s="137"/>
      <c r="C287" s="138" t="s">
        <v>1196</v>
      </c>
      <c r="D287" s="138" t="s">
        <v>311</v>
      </c>
      <c r="E287" s="139" t="s">
        <v>5293</v>
      </c>
      <c r="F287" s="140" t="s">
        <v>5241</v>
      </c>
      <c r="G287" s="141" t="s">
        <v>434</v>
      </c>
      <c r="H287" s="142">
        <v>9</v>
      </c>
      <c r="I287" s="143"/>
      <c r="J287" s="144">
        <f t="shared" si="60"/>
        <v>0</v>
      </c>
      <c r="K287" s="140" t="s">
        <v>366</v>
      </c>
      <c r="L287" s="33"/>
      <c r="M287" s="145" t="s">
        <v>1</v>
      </c>
      <c r="N287" s="146" t="s">
        <v>46</v>
      </c>
      <c r="P287" s="147">
        <f t="shared" si="61"/>
        <v>0</v>
      </c>
      <c r="Q287" s="147">
        <v>0</v>
      </c>
      <c r="R287" s="147">
        <f t="shared" si="62"/>
        <v>0</v>
      </c>
      <c r="S287" s="147">
        <v>0</v>
      </c>
      <c r="T287" s="148">
        <f t="shared" si="63"/>
        <v>0</v>
      </c>
      <c r="AR287" s="149" t="s">
        <v>120</v>
      </c>
      <c r="AT287" s="149" t="s">
        <v>311</v>
      </c>
      <c r="AU287" s="149" t="s">
        <v>88</v>
      </c>
      <c r="AY287" s="17" t="s">
        <v>309</v>
      </c>
      <c r="BE287" s="150">
        <f t="shared" si="64"/>
        <v>0</v>
      </c>
      <c r="BF287" s="150">
        <f t="shared" si="65"/>
        <v>0</v>
      </c>
      <c r="BG287" s="150">
        <f t="shared" si="66"/>
        <v>0</v>
      </c>
      <c r="BH287" s="150">
        <f t="shared" si="67"/>
        <v>0</v>
      </c>
      <c r="BI287" s="150">
        <f t="shared" si="68"/>
        <v>0</v>
      </c>
      <c r="BJ287" s="17" t="s">
        <v>88</v>
      </c>
      <c r="BK287" s="150">
        <f t="shared" si="69"/>
        <v>0</v>
      </c>
      <c r="BL287" s="17" t="s">
        <v>120</v>
      </c>
      <c r="BM287" s="149" t="s">
        <v>2431</v>
      </c>
    </row>
    <row r="288" spans="2:65" s="1" customFormat="1" ht="21.75" customHeight="1" x14ac:dyDescent="0.2">
      <c r="B288" s="137"/>
      <c r="C288" s="138" t="s">
        <v>567</v>
      </c>
      <c r="D288" s="138" t="s">
        <v>311</v>
      </c>
      <c r="E288" s="139" t="s">
        <v>5294</v>
      </c>
      <c r="F288" s="140" t="s">
        <v>5243</v>
      </c>
      <c r="G288" s="141" t="s">
        <v>434</v>
      </c>
      <c r="H288" s="142">
        <v>6</v>
      </c>
      <c r="I288" s="143"/>
      <c r="J288" s="144">
        <f t="shared" si="60"/>
        <v>0</v>
      </c>
      <c r="K288" s="140" t="s">
        <v>366</v>
      </c>
      <c r="L288" s="33"/>
      <c r="M288" s="145" t="s">
        <v>1</v>
      </c>
      <c r="N288" s="146" t="s">
        <v>46</v>
      </c>
      <c r="P288" s="147">
        <f t="shared" si="61"/>
        <v>0</v>
      </c>
      <c r="Q288" s="147">
        <v>0</v>
      </c>
      <c r="R288" s="147">
        <f t="shared" si="62"/>
        <v>0</v>
      </c>
      <c r="S288" s="147">
        <v>0</v>
      </c>
      <c r="T288" s="148">
        <f t="shared" si="63"/>
        <v>0</v>
      </c>
      <c r="AR288" s="149" t="s">
        <v>120</v>
      </c>
      <c r="AT288" s="149" t="s">
        <v>311</v>
      </c>
      <c r="AU288" s="149" t="s">
        <v>88</v>
      </c>
      <c r="AY288" s="17" t="s">
        <v>309</v>
      </c>
      <c r="BE288" s="150">
        <f t="shared" si="64"/>
        <v>0</v>
      </c>
      <c r="BF288" s="150">
        <f t="shared" si="65"/>
        <v>0</v>
      </c>
      <c r="BG288" s="150">
        <f t="shared" si="66"/>
        <v>0</v>
      </c>
      <c r="BH288" s="150">
        <f t="shared" si="67"/>
        <v>0</v>
      </c>
      <c r="BI288" s="150">
        <f t="shared" si="68"/>
        <v>0</v>
      </c>
      <c r="BJ288" s="17" t="s">
        <v>88</v>
      </c>
      <c r="BK288" s="150">
        <f t="shared" si="69"/>
        <v>0</v>
      </c>
      <c r="BL288" s="17" t="s">
        <v>120</v>
      </c>
      <c r="BM288" s="149" t="s">
        <v>2444</v>
      </c>
    </row>
    <row r="289" spans="2:65" s="1" customFormat="1" ht="21.75" customHeight="1" x14ac:dyDescent="0.2">
      <c r="B289" s="137"/>
      <c r="C289" s="138" t="s">
        <v>1219</v>
      </c>
      <c r="D289" s="138" t="s">
        <v>311</v>
      </c>
      <c r="E289" s="139" t="s">
        <v>5295</v>
      </c>
      <c r="F289" s="140" t="s">
        <v>5245</v>
      </c>
      <c r="G289" s="141" t="s">
        <v>434</v>
      </c>
      <c r="H289" s="142">
        <v>3</v>
      </c>
      <c r="I289" s="143"/>
      <c r="J289" s="144">
        <f t="shared" si="60"/>
        <v>0</v>
      </c>
      <c r="K289" s="140" t="s">
        <v>366</v>
      </c>
      <c r="L289" s="33"/>
      <c r="M289" s="145" t="s">
        <v>1</v>
      </c>
      <c r="N289" s="146" t="s">
        <v>46</v>
      </c>
      <c r="P289" s="147">
        <f t="shared" si="61"/>
        <v>0</v>
      </c>
      <c r="Q289" s="147">
        <v>0</v>
      </c>
      <c r="R289" s="147">
        <f t="shared" si="62"/>
        <v>0</v>
      </c>
      <c r="S289" s="147">
        <v>0</v>
      </c>
      <c r="T289" s="148">
        <f t="shared" si="63"/>
        <v>0</v>
      </c>
      <c r="AR289" s="149" t="s">
        <v>120</v>
      </c>
      <c r="AT289" s="149" t="s">
        <v>311</v>
      </c>
      <c r="AU289" s="149" t="s">
        <v>88</v>
      </c>
      <c r="AY289" s="17" t="s">
        <v>309</v>
      </c>
      <c r="BE289" s="150">
        <f t="shared" si="64"/>
        <v>0</v>
      </c>
      <c r="BF289" s="150">
        <f t="shared" si="65"/>
        <v>0</v>
      </c>
      <c r="BG289" s="150">
        <f t="shared" si="66"/>
        <v>0</v>
      </c>
      <c r="BH289" s="150">
        <f t="shared" si="67"/>
        <v>0</v>
      </c>
      <c r="BI289" s="150">
        <f t="shared" si="68"/>
        <v>0</v>
      </c>
      <c r="BJ289" s="17" t="s">
        <v>88</v>
      </c>
      <c r="BK289" s="150">
        <f t="shared" si="69"/>
        <v>0</v>
      </c>
      <c r="BL289" s="17" t="s">
        <v>120</v>
      </c>
      <c r="BM289" s="149" t="s">
        <v>2456</v>
      </c>
    </row>
    <row r="290" spans="2:65" s="1" customFormat="1" ht="24.2" customHeight="1" x14ac:dyDescent="0.2">
      <c r="B290" s="137"/>
      <c r="C290" s="138" t="s">
        <v>571</v>
      </c>
      <c r="D290" s="138" t="s">
        <v>311</v>
      </c>
      <c r="E290" s="139" t="s">
        <v>5296</v>
      </c>
      <c r="F290" s="140" t="s">
        <v>5107</v>
      </c>
      <c r="G290" s="141" t="s">
        <v>360</v>
      </c>
      <c r="H290" s="142">
        <v>270</v>
      </c>
      <c r="I290" s="143"/>
      <c r="J290" s="144">
        <f t="shared" si="60"/>
        <v>0</v>
      </c>
      <c r="K290" s="140" t="s">
        <v>366</v>
      </c>
      <c r="L290" s="33"/>
      <c r="M290" s="145" t="s">
        <v>1</v>
      </c>
      <c r="N290" s="146" t="s">
        <v>46</v>
      </c>
      <c r="P290" s="147">
        <f t="shared" si="61"/>
        <v>0</v>
      </c>
      <c r="Q290" s="147">
        <v>0</v>
      </c>
      <c r="R290" s="147">
        <f t="shared" si="62"/>
        <v>0</v>
      </c>
      <c r="S290" s="147">
        <v>0</v>
      </c>
      <c r="T290" s="148">
        <f t="shared" si="63"/>
        <v>0</v>
      </c>
      <c r="AR290" s="149" t="s">
        <v>120</v>
      </c>
      <c r="AT290" s="149" t="s">
        <v>311</v>
      </c>
      <c r="AU290" s="149" t="s">
        <v>88</v>
      </c>
      <c r="AY290" s="17" t="s">
        <v>309</v>
      </c>
      <c r="BE290" s="150">
        <f t="shared" si="64"/>
        <v>0</v>
      </c>
      <c r="BF290" s="150">
        <f t="shared" si="65"/>
        <v>0</v>
      </c>
      <c r="BG290" s="150">
        <f t="shared" si="66"/>
        <v>0</v>
      </c>
      <c r="BH290" s="150">
        <f t="shared" si="67"/>
        <v>0</v>
      </c>
      <c r="BI290" s="150">
        <f t="shared" si="68"/>
        <v>0</v>
      </c>
      <c r="BJ290" s="17" t="s">
        <v>88</v>
      </c>
      <c r="BK290" s="150">
        <f t="shared" si="69"/>
        <v>0</v>
      </c>
      <c r="BL290" s="17" t="s">
        <v>120</v>
      </c>
      <c r="BM290" s="149" t="s">
        <v>2472</v>
      </c>
    </row>
    <row r="291" spans="2:65" s="1" customFormat="1" ht="24.2" customHeight="1" x14ac:dyDescent="0.2">
      <c r="B291" s="137"/>
      <c r="C291" s="138" t="s">
        <v>1231</v>
      </c>
      <c r="D291" s="138" t="s">
        <v>311</v>
      </c>
      <c r="E291" s="139" t="s">
        <v>5297</v>
      </c>
      <c r="F291" s="140" t="s">
        <v>5111</v>
      </c>
      <c r="G291" s="141" t="s">
        <v>360</v>
      </c>
      <c r="H291" s="142">
        <v>70</v>
      </c>
      <c r="I291" s="143"/>
      <c r="J291" s="144">
        <f t="shared" si="60"/>
        <v>0</v>
      </c>
      <c r="K291" s="140" t="s">
        <v>366</v>
      </c>
      <c r="L291" s="33"/>
      <c r="M291" s="145" t="s">
        <v>1</v>
      </c>
      <c r="N291" s="146" t="s">
        <v>46</v>
      </c>
      <c r="P291" s="147">
        <f t="shared" si="61"/>
        <v>0</v>
      </c>
      <c r="Q291" s="147">
        <v>0</v>
      </c>
      <c r="R291" s="147">
        <f t="shared" si="62"/>
        <v>0</v>
      </c>
      <c r="S291" s="147">
        <v>0</v>
      </c>
      <c r="T291" s="148">
        <f t="shared" si="63"/>
        <v>0</v>
      </c>
      <c r="AR291" s="149" t="s">
        <v>120</v>
      </c>
      <c r="AT291" s="149" t="s">
        <v>311</v>
      </c>
      <c r="AU291" s="149" t="s">
        <v>88</v>
      </c>
      <c r="AY291" s="17" t="s">
        <v>309</v>
      </c>
      <c r="BE291" s="150">
        <f t="shared" si="64"/>
        <v>0</v>
      </c>
      <c r="BF291" s="150">
        <f t="shared" si="65"/>
        <v>0</v>
      </c>
      <c r="BG291" s="150">
        <f t="shared" si="66"/>
        <v>0</v>
      </c>
      <c r="BH291" s="150">
        <f t="shared" si="67"/>
        <v>0</v>
      </c>
      <c r="BI291" s="150">
        <f t="shared" si="68"/>
        <v>0</v>
      </c>
      <c r="BJ291" s="17" t="s">
        <v>88</v>
      </c>
      <c r="BK291" s="150">
        <f t="shared" si="69"/>
        <v>0</v>
      </c>
      <c r="BL291" s="17" t="s">
        <v>120</v>
      </c>
      <c r="BM291" s="149" t="s">
        <v>2483</v>
      </c>
    </row>
    <row r="292" spans="2:65" s="1" customFormat="1" ht="16.5" customHeight="1" x14ac:dyDescent="0.2">
      <c r="B292" s="137"/>
      <c r="C292" s="138" t="s">
        <v>574</v>
      </c>
      <c r="D292" s="138" t="s">
        <v>311</v>
      </c>
      <c r="E292" s="139" t="s">
        <v>5298</v>
      </c>
      <c r="F292" s="140" t="s">
        <v>5299</v>
      </c>
      <c r="G292" s="141" t="s">
        <v>2702</v>
      </c>
      <c r="H292" s="142">
        <v>1</v>
      </c>
      <c r="I292" s="143"/>
      <c r="J292" s="144">
        <f t="shared" si="60"/>
        <v>0</v>
      </c>
      <c r="K292" s="140" t="s">
        <v>366</v>
      </c>
      <c r="L292" s="33"/>
      <c r="M292" s="145" t="s">
        <v>1</v>
      </c>
      <c r="N292" s="146" t="s">
        <v>46</v>
      </c>
      <c r="P292" s="147">
        <f t="shared" si="61"/>
        <v>0</v>
      </c>
      <c r="Q292" s="147">
        <v>0</v>
      </c>
      <c r="R292" s="147">
        <f t="shared" si="62"/>
        <v>0</v>
      </c>
      <c r="S292" s="147">
        <v>0</v>
      </c>
      <c r="T292" s="148">
        <f t="shared" si="63"/>
        <v>0</v>
      </c>
      <c r="AR292" s="149" t="s">
        <v>120</v>
      </c>
      <c r="AT292" s="149" t="s">
        <v>311</v>
      </c>
      <c r="AU292" s="149" t="s">
        <v>88</v>
      </c>
      <c r="AY292" s="17" t="s">
        <v>309</v>
      </c>
      <c r="BE292" s="150">
        <f t="shared" si="64"/>
        <v>0</v>
      </c>
      <c r="BF292" s="150">
        <f t="shared" si="65"/>
        <v>0</v>
      </c>
      <c r="BG292" s="150">
        <f t="shared" si="66"/>
        <v>0</v>
      </c>
      <c r="BH292" s="150">
        <f t="shared" si="67"/>
        <v>0</v>
      </c>
      <c r="BI292" s="150">
        <f t="shared" si="68"/>
        <v>0</v>
      </c>
      <c r="BJ292" s="17" t="s">
        <v>88</v>
      </c>
      <c r="BK292" s="150">
        <f t="shared" si="69"/>
        <v>0</v>
      </c>
      <c r="BL292" s="17" t="s">
        <v>120</v>
      </c>
      <c r="BM292" s="149" t="s">
        <v>2498</v>
      </c>
    </row>
    <row r="293" spans="2:65" s="1" customFormat="1" ht="29.25" x14ac:dyDescent="0.2">
      <c r="B293" s="33"/>
      <c r="D293" s="155" t="s">
        <v>318</v>
      </c>
      <c r="F293" s="156" t="s">
        <v>5114</v>
      </c>
      <c r="I293" s="153"/>
      <c r="L293" s="33"/>
      <c r="M293" s="154"/>
      <c r="T293" s="57"/>
      <c r="AT293" s="17" t="s">
        <v>318</v>
      </c>
      <c r="AU293" s="17" t="s">
        <v>88</v>
      </c>
    </row>
    <row r="294" spans="2:65" s="11" customFormat="1" ht="25.9" customHeight="1" x14ac:dyDescent="0.2">
      <c r="B294" s="125"/>
      <c r="D294" s="126" t="s">
        <v>80</v>
      </c>
      <c r="E294" s="127" t="s">
        <v>5300</v>
      </c>
      <c r="F294" s="127" t="s">
        <v>5301</v>
      </c>
      <c r="I294" s="128"/>
      <c r="J294" s="129">
        <f>BK294</f>
        <v>0</v>
      </c>
      <c r="L294" s="125"/>
      <c r="M294" s="130"/>
      <c r="P294" s="131">
        <f>SUM(P295:P377)</f>
        <v>0</v>
      </c>
      <c r="R294" s="131">
        <f>SUM(R295:R377)</f>
        <v>0</v>
      </c>
      <c r="T294" s="132">
        <f>SUM(T295:T377)</f>
        <v>0</v>
      </c>
      <c r="AR294" s="126" t="s">
        <v>88</v>
      </c>
      <c r="AT294" s="133" t="s">
        <v>80</v>
      </c>
      <c r="AU294" s="133" t="s">
        <v>81</v>
      </c>
      <c r="AY294" s="126" t="s">
        <v>309</v>
      </c>
      <c r="BK294" s="134">
        <f>SUM(BK295:BK377)</f>
        <v>0</v>
      </c>
    </row>
    <row r="295" spans="2:65" s="1" customFormat="1" ht="21.75" customHeight="1" x14ac:dyDescent="0.2">
      <c r="B295" s="137"/>
      <c r="C295" s="138" t="s">
        <v>1242</v>
      </c>
      <c r="D295" s="138" t="s">
        <v>311</v>
      </c>
      <c r="E295" s="139" t="s">
        <v>5302</v>
      </c>
      <c r="F295" s="140" t="s">
        <v>5303</v>
      </c>
      <c r="G295" s="141" t="s">
        <v>2702</v>
      </c>
      <c r="H295" s="142">
        <v>1</v>
      </c>
      <c r="I295" s="143"/>
      <c r="J295" s="144">
        <f>ROUND(I295*H295,2)</f>
        <v>0</v>
      </c>
      <c r="K295" s="140" t="s">
        <v>366</v>
      </c>
      <c r="L295" s="33"/>
      <c r="M295" s="145" t="s">
        <v>1</v>
      </c>
      <c r="N295" s="146" t="s">
        <v>46</v>
      </c>
      <c r="P295" s="147">
        <f>O295*H295</f>
        <v>0</v>
      </c>
      <c r="Q295" s="147">
        <v>0</v>
      </c>
      <c r="R295" s="147">
        <f>Q295*H295</f>
        <v>0</v>
      </c>
      <c r="S295" s="147">
        <v>0</v>
      </c>
      <c r="T295" s="148">
        <f>S295*H295</f>
        <v>0</v>
      </c>
      <c r="AR295" s="149" t="s">
        <v>120</v>
      </c>
      <c r="AT295" s="149" t="s">
        <v>311</v>
      </c>
      <c r="AU295" s="149" t="s">
        <v>88</v>
      </c>
      <c r="AY295" s="17" t="s">
        <v>309</v>
      </c>
      <c r="BE295" s="150">
        <f>IF(N295="základní",J295,0)</f>
        <v>0</v>
      </c>
      <c r="BF295" s="150">
        <f>IF(N295="snížená",J295,0)</f>
        <v>0</v>
      </c>
      <c r="BG295" s="150">
        <f>IF(N295="zákl. přenesená",J295,0)</f>
        <v>0</v>
      </c>
      <c r="BH295" s="150">
        <f>IF(N295="sníž. přenesená",J295,0)</f>
        <v>0</v>
      </c>
      <c r="BI295" s="150">
        <f>IF(N295="nulová",J295,0)</f>
        <v>0</v>
      </c>
      <c r="BJ295" s="17" t="s">
        <v>88</v>
      </c>
      <c r="BK295" s="150">
        <f>ROUND(I295*H295,2)</f>
        <v>0</v>
      </c>
      <c r="BL295" s="17" t="s">
        <v>120</v>
      </c>
      <c r="BM295" s="149" t="s">
        <v>2507</v>
      </c>
    </row>
    <row r="296" spans="2:65" s="1" customFormat="1" ht="48.75" x14ac:dyDescent="0.2">
      <c r="B296" s="33"/>
      <c r="D296" s="155" t="s">
        <v>318</v>
      </c>
      <c r="F296" s="156" t="s">
        <v>5304</v>
      </c>
      <c r="I296" s="153"/>
      <c r="L296" s="33"/>
      <c r="M296" s="154"/>
      <c r="T296" s="57"/>
      <c r="AT296" s="17" t="s">
        <v>318</v>
      </c>
      <c r="AU296" s="17" t="s">
        <v>88</v>
      </c>
    </row>
    <row r="297" spans="2:65" s="1" customFormat="1" ht="16.5" customHeight="1" x14ac:dyDescent="0.2">
      <c r="B297" s="137"/>
      <c r="C297" s="138" t="s">
        <v>581</v>
      </c>
      <c r="D297" s="138" t="s">
        <v>311</v>
      </c>
      <c r="E297" s="139" t="s">
        <v>5305</v>
      </c>
      <c r="F297" s="140" t="s">
        <v>5306</v>
      </c>
      <c r="G297" s="141" t="s">
        <v>2702</v>
      </c>
      <c r="H297" s="142">
        <v>1</v>
      </c>
      <c r="I297" s="143"/>
      <c r="J297" s="144">
        <f>ROUND(I297*H297,2)</f>
        <v>0</v>
      </c>
      <c r="K297" s="140" t="s">
        <v>366</v>
      </c>
      <c r="L297" s="33"/>
      <c r="M297" s="145" t="s">
        <v>1</v>
      </c>
      <c r="N297" s="146" t="s">
        <v>46</v>
      </c>
      <c r="P297" s="147">
        <f>O297*H297</f>
        <v>0</v>
      </c>
      <c r="Q297" s="147">
        <v>0</v>
      </c>
      <c r="R297" s="147">
        <f>Q297*H297</f>
        <v>0</v>
      </c>
      <c r="S297" s="147">
        <v>0</v>
      </c>
      <c r="T297" s="148">
        <f>S297*H297</f>
        <v>0</v>
      </c>
      <c r="AR297" s="149" t="s">
        <v>120</v>
      </c>
      <c r="AT297" s="149" t="s">
        <v>311</v>
      </c>
      <c r="AU297" s="149" t="s">
        <v>88</v>
      </c>
      <c r="AY297" s="17" t="s">
        <v>309</v>
      </c>
      <c r="BE297" s="150">
        <f>IF(N297="základní",J297,0)</f>
        <v>0</v>
      </c>
      <c r="BF297" s="150">
        <f>IF(N297="snížená",J297,0)</f>
        <v>0</v>
      </c>
      <c r="BG297" s="150">
        <f>IF(N297="zákl. přenesená",J297,0)</f>
        <v>0</v>
      </c>
      <c r="BH297" s="150">
        <f>IF(N297="sníž. přenesená",J297,0)</f>
        <v>0</v>
      </c>
      <c r="BI297" s="150">
        <f>IF(N297="nulová",J297,0)</f>
        <v>0</v>
      </c>
      <c r="BJ297" s="17" t="s">
        <v>88</v>
      </c>
      <c r="BK297" s="150">
        <f>ROUND(I297*H297,2)</f>
        <v>0</v>
      </c>
      <c r="BL297" s="17" t="s">
        <v>120</v>
      </c>
      <c r="BM297" s="149" t="s">
        <v>2517</v>
      </c>
    </row>
    <row r="298" spans="2:65" s="1" customFormat="1" ht="19.5" x14ac:dyDescent="0.2">
      <c r="B298" s="33"/>
      <c r="D298" s="155" t="s">
        <v>318</v>
      </c>
      <c r="F298" s="156" t="s">
        <v>5076</v>
      </c>
      <c r="I298" s="153"/>
      <c r="L298" s="33"/>
      <c r="M298" s="154"/>
      <c r="T298" s="57"/>
      <c r="AT298" s="17" t="s">
        <v>318</v>
      </c>
      <c r="AU298" s="17" t="s">
        <v>88</v>
      </c>
    </row>
    <row r="299" spans="2:65" s="1" customFormat="1" ht="16.5" customHeight="1" x14ac:dyDescent="0.2">
      <c r="B299" s="137"/>
      <c r="C299" s="138" t="s">
        <v>1251</v>
      </c>
      <c r="D299" s="138" t="s">
        <v>311</v>
      </c>
      <c r="E299" s="139" t="s">
        <v>5307</v>
      </c>
      <c r="F299" s="140" t="s">
        <v>5308</v>
      </c>
      <c r="G299" s="141" t="s">
        <v>2702</v>
      </c>
      <c r="H299" s="142">
        <v>1</v>
      </c>
      <c r="I299" s="143"/>
      <c r="J299" s="144">
        <f>ROUND(I299*H299,2)</f>
        <v>0</v>
      </c>
      <c r="K299" s="140" t="s">
        <v>366</v>
      </c>
      <c r="L299" s="33"/>
      <c r="M299" s="145" t="s">
        <v>1</v>
      </c>
      <c r="N299" s="146" t="s">
        <v>46</v>
      </c>
      <c r="P299" s="147">
        <f>O299*H299</f>
        <v>0</v>
      </c>
      <c r="Q299" s="147">
        <v>0</v>
      </c>
      <c r="R299" s="147">
        <f>Q299*H299</f>
        <v>0</v>
      </c>
      <c r="S299" s="147">
        <v>0</v>
      </c>
      <c r="T299" s="148">
        <f>S299*H299</f>
        <v>0</v>
      </c>
      <c r="AR299" s="149" t="s">
        <v>120</v>
      </c>
      <c r="AT299" s="149" t="s">
        <v>311</v>
      </c>
      <c r="AU299" s="149" t="s">
        <v>88</v>
      </c>
      <c r="AY299" s="17" t="s">
        <v>309</v>
      </c>
      <c r="BE299" s="150">
        <f>IF(N299="základní",J299,0)</f>
        <v>0</v>
      </c>
      <c r="BF299" s="150">
        <f>IF(N299="snížená",J299,0)</f>
        <v>0</v>
      </c>
      <c r="BG299" s="150">
        <f>IF(N299="zákl. přenesená",J299,0)</f>
        <v>0</v>
      </c>
      <c r="BH299" s="150">
        <f>IF(N299="sníž. přenesená",J299,0)</f>
        <v>0</v>
      </c>
      <c r="BI299" s="150">
        <f>IF(N299="nulová",J299,0)</f>
        <v>0</v>
      </c>
      <c r="BJ299" s="17" t="s">
        <v>88</v>
      </c>
      <c r="BK299" s="150">
        <f>ROUND(I299*H299,2)</f>
        <v>0</v>
      </c>
      <c r="BL299" s="17" t="s">
        <v>120</v>
      </c>
      <c r="BM299" s="149" t="s">
        <v>2527</v>
      </c>
    </row>
    <row r="300" spans="2:65" s="1" customFormat="1" ht="19.5" x14ac:dyDescent="0.2">
      <c r="B300" s="33"/>
      <c r="D300" s="155" t="s">
        <v>318</v>
      </c>
      <c r="F300" s="156" t="s">
        <v>5076</v>
      </c>
      <c r="I300" s="153"/>
      <c r="L300" s="33"/>
      <c r="M300" s="154"/>
      <c r="T300" s="57"/>
      <c r="AT300" s="17" t="s">
        <v>318</v>
      </c>
      <c r="AU300" s="17" t="s">
        <v>88</v>
      </c>
    </row>
    <row r="301" spans="2:65" s="1" customFormat="1" ht="16.5" customHeight="1" x14ac:dyDescent="0.2">
      <c r="B301" s="137"/>
      <c r="C301" s="138" t="s">
        <v>585</v>
      </c>
      <c r="D301" s="138" t="s">
        <v>311</v>
      </c>
      <c r="E301" s="139" t="s">
        <v>5309</v>
      </c>
      <c r="F301" s="140" t="s">
        <v>5306</v>
      </c>
      <c r="G301" s="141" t="s">
        <v>2702</v>
      </c>
      <c r="H301" s="142">
        <v>1</v>
      </c>
      <c r="I301" s="143"/>
      <c r="J301" s="144">
        <f>ROUND(I301*H301,2)</f>
        <v>0</v>
      </c>
      <c r="K301" s="140" t="s">
        <v>366</v>
      </c>
      <c r="L301" s="33"/>
      <c r="M301" s="145" t="s">
        <v>1</v>
      </c>
      <c r="N301" s="146" t="s">
        <v>46</v>
      </c>
      <c r="P301" s="147">
        <f>O301*H301</f>
        <v>0</v>
      </c>
      <c r="Q301" s="147">
        <v>0</v>
      </c>
      <c r="R301" s="147">
        <f>Q301*H301</f>
        <v>0</v>
      </c>
      <c r="S301" s="147">
        <v>0</v>
      </c>
      <c r="T301" s="148">
        <f>S301*H301</f>
        <v>0</v>
      </c>
      <c r="AR301" s="149" t="s">
        <v>120</v>
      </c>
      <c r="AT301" s="149" t="s">
        <v>311</v>
      </c>
      <c r="AU301" s="149" t="s">
        <v>88</v>
      </c>
      <c r="AY301" s="17" t="s">
        <v>309</v>
      </c>
      <c r="BE301" s="150">
        <f>IF(N301="základní",J301,0)</f>
        <v>0</v>
      </c>
      <c r="BF301" s="150">
        <f>IF(N301="snížená",J301,0)</f>
        <v>0</v>
      </c>
      <c r="BG301" s="150">
        <f>IF(N301="zákl. přenesená",J301,0)</f>
        <v>0</v>
      </c>
      <c r="BH301" s="150">
        <f>IF(N301="sníž. přenesená",J301,0)</f>
        <v>0</v>
      </c>
      <c r="BI301" s="150">
        <f>IF(N301="nulová",J301,0)</f>
        <v>0</v>
      </c>
      <c r="BJ301" s="17" t="s">
        <v>88</v>
      </c>
      <c r="BK301" s="150">
        <f>ROUND(I301*H301,2)</f>
        <v>0</v>
      </c>
      <c r="BL301" s="17" t="s">
        <v>120</v>
      </c>
      <c r="BM301" s="149" t="s">
        <v>2539</v>
      </c>
    </row>
    <row r="302" spans="2:65" s="1" customFormat="1" ht="19.5" x14ac:dyDescent="0.2">
      <c r="B302" s="33"/>
      <c r="D302" s="155" t="s">
        <v>318</v>
      </c>
      <c r="F302" s="156" t="s">
        <v>5076</v>
      </c>
      <c r="I302" s="153"/>
      <c r="L302" s="33"/>
      <c r="M302" s="154"/>
      <c r="T302" s="57"/>
      <c r="AT302" s="17" t="s">
        <v>318</v>
      </c>
      <c r="AU302" s="17" t="s">
        <v>88</v>
      </c>
    </row>
    <row r="303" spans="2:65" s="1" customFormat="1" ht="16.5" customHeight="1" x14ac:dyDescent="0.2">
      <c r="B303" s="137"/>
      <c r="C303" s="138" t="s">
        <v>1262</v>
      </c>
      <c r="D303" s="138" t="s">
        <v>311</v>
      </c>
      <c r="E303" s="139" t="s">
        <v>5310</v>
      </c>
      <c r="F303" s="140" t="s">
        <v>5308</v>
      </c>
      <c r="G303" s="141" t="s">
        <v>2702</v>
      </c>
      <c r="H303" s="142">
        <v>1</v>
      </c>
      <c r="I303" s="143"/>
      <c r="J303" s="144">
        <f>ROUND(I303*H303,2)</f>
        <v>0</v>
      </c>
      <c r="K303" s="140" t="s">
        <v>366</v>
      </c>
      <c r="L303" s="33"/>
      <c r="M303" s="145" t="s">
        <v>1</v>
      </c>
      <c r="N303" s="146" t="s">
        <v>46</v>
      </c>
      <c r="P303" s="147">
        <f>O303*H303</f>
        <v>0</v>
      </c>
      <c r="Q303" s="147">
        <v>0</v>
      </c>
      <c r="R303" s="147">
        <f>Q303*H303</f>
        <v>0</v>
      </c>
      <c r="S303" s="147">
        <v>0</v>
      </c>
      <c r="T303" s="148">
        <f>S303*H303</f>
        <v>0</v>
      </c>
      <c r="AR303" s="149" t="s">
        <v>120</v>
      </c>
      <c r="AT303" s="149" t="s">
        <v>311</v>
      </c>
      <c r="AU303" s="149" t="s">
        <v>88</v>
      </c>
      <c r="AY303" s="17" t="s">
        <v>309</v>
      </c>
      <c r="BE303" s="150">
        <f>IF(N303="základní",J303,0)</f>
        <v>0</v>
      </c>
      <c r="BF303" s="150">
        <f>IF(N303="snížená",J303,0)</f>
        <v>0</v>
      </c>
      <c r="BG303" s="150">
        <f>IF(N303="zákl. přenesená",J303,0)</f>
        <v>0</v>
      </c>
      <c r="BH303" s="150">
        <f>IF(N303="sníž. přenesená",J303,0)</f>
        <v>0</v>
      </c>
      <c r="BI303" s="150">
        <f>IF(N303="nulová",J303,0)</f>
        <v>0</v>
      </c>
      <c r="BJ303" s="17" t="s">
        <v>88</v>
      </c>
      <c r="BK303" s="150">
        <f>ROUND(I303*H303,2)</f>
        <v>0</v>
      </c>
      <c r="BL303" s="17" t="s">
        <v>120</v>
      </c>
      <c r="BM303" s="149" t="s">
        <v>2549</v>
      </c>
    </row>
    <row r="304" spans="2:65" s="1" customFormat="1" ht="19.5" x14ac:dyDescent="0.2">
      <c r="B304" s="33"/>
      <c r="D304" s="155" t="s">
        <v>318</v>
      </c>
      <c r="F304" s="156" t="s">
        <v>5076</v>
      </c>
      <c r="I304" s="153"/>
      <c r="L304" s="33"/>
      <c r="M304" s="154"/>
      <c r="T304" s="57"/>
      <c r="AT304" s="17" t="s">
        <v>318</v>
      </c>
      <c r="AU304" s="17" t="s">
        <v>88</v>
      </c>
    </row>
    <row r="305" spans="2:65" s="1" customFormat="1" ht="16.5" customHeight="1" x14ac:dyDescent="0.2">
      <c r="B305" s="137"/>
      <c r="C305" s="138" t="s">
        <v>590</v>
      </c>
      <c r="D305" s="138" t="s">
        <v>311</v>
      </c>
      <c r="E305" s="139" t="s">
        <v>5311</v>
      </c>
      <c r="F305" s="140" t="s">
        <v>5306</v>
      </c>
      <c r="G305" s="141" t="s">
        <v>2702</v>
      </c>
      <c r="H305" s="142">
        <v>1</v>
      </c>
      <c r="I305" s="143"/>
      <c r="J305" s="144">
        <f>ROUND(I305*H305,2)</f>
        <v>0</v>
      </c>
      <c r="K305" s="140" t="s">
        <v>366</v>
      </c>
      <c r="L305" s="33"/>
      <c r="M305" s="145" t="s">
        <v>1</v>
      </c>
      <c r="N305" s="146" t="s">
        <v>46</v>
      </c>
      <c r="P305" s="147">
        <f>O305*H305</f>
        <v>0</v>
      </c>
      <c r="Q305" s="147">
        <v>0</v>
      </c>
      <c r="R305" s="147">
        <f>Q305*H305</f>
        <v>0</v>
      </c>
      <c r="S305" s="147">
        <v>0</v>
      </c>
      <c r="T305" s="148">
        <f>S305*H305</f>
        <v>0</v>
      </c>
      <c r="AR305" s="149" t="s">
        <v>120</v>
      </c>
      <c r="AT305" s="149" t="s">
        <v>311</v>
      </c>
      <c r="AU305" s="149" t="s">
        <v>88</v>
      </c>
      <c r="AY305" s="17" t="s">
        <v>309</v>
      </c>
      <c r="BE305" s="150">
        <f>IF(N305="základní",J305,0)</f>
        <v>0</v>
      </c>
      <c r="BF305" s="150">
        <f>IF(N305="snížená",J305,0)</f>
        <v>0</v>
      </c>
      <c r="BG305" s="150">
        <f>IF(N305="zákl. přenesená",J305,0)</f>
        <v>0</v>
      </c>
      <c r="BH305" s="150">
        <f>IF(N305="sníž. přenesená",J305,0)</f>
        <v>0</v>
      </c>
      <c r="BI305" s="150">
        <f>IF(N305="nulová",J305,0)</f>
        <v>0</v>
      </c>
      <c r="BJ305" s="17" t="s">
        <v>88</v>
      </c>
      <c r="BK305" s="150">
        <f>ROUND(I305*H305,2)</f>
        <v>0</v>
      </c>
      <c r="BL305" s="17" t="s">
        <v>120</v>
      </c>
      <c r="BM305" s="149" t="s">
        <v>2557</v>
      </c>
    </row>
    <row r="306" spans="2:65" s="1" customFormat="1" ht="19.5" x14ac:dyDescent="0.2">
      <c r="B306" s="33"/>
      <c r="D306" s="155" t="s">
        <v>318</v>
      </c>
      <c r="F306" s="156" t="s">
        <v>5076</v>
      </c>
      <c r="I306" s="153"/>
      <c r="L306" s="33"/>
      <c r="M306" s="154"/>
      <c r="T306" s="57"/>
      <c r="AT306" s="17" t="s">
        <v>318</v>
      </c>
      <c r="AU306" s="17" t="s">
        <v>88</v>
      </c>
    </row>
    <row r="307" spans="2:65" s="1" customFormat="1" ht="16.5" customHeight="1" x14ac:dyDescent="0.2">
      <c r="B307" s="137"/>
      <c r="C307" s="138" t="s">
        <v>1276</v>
      </c>
      <c r="D307" s="138" t="s">
        <v>311</v>
      </c>
      <c r="E307" s="139" t="s">
        <v>5312</v>
      </c>
      <c r="F307" s="140" t="s">
        <v>5308</v>
      </c>
      <c r="G307" s="141" t="s">
        <v>2702</v>
      </c>
      <c r="H307" s="142">
        <v>1</v>
      </c>
      <c r="I307" s="143"/>
      <c r="J307" s="144">
        <f>ROUND(I307*H307,2)</f>
        <v>0</v>
      </c>
      <c r="K307" s="140" t="s">
        <v>366</v>
      </c>
      <c r="L307" s="33"/>
      <c r="M307" s="145" t="s">
        <v>1</v>
      </c>
      <c r="N307" s="146" t="s">
        <v>46</v>
      </c>
      <c r="P307" s="147">
        <f>O307*H307</f>
        <v>0</v>
      </c>
      <c r="Q307" s="147">
        <v>0</v>
      </c>
      <c r="R307" s="147">
        <f>Q307*H307</f>
        <v>0</v>
      </c>
      <c r="S307" s="147">
        <v>0</v>
      </c>
      <c r="T307" s="148">
        <f>S307*H307</f>
        <v>0</v>
      </c>
      <c r="AR307" s="149" t="s">
        <v>120</v>
      </c>
      <c r="AT307" s="149" t="s">
        <v>311</v>
      </c>
      <c r="AU307" s="149" t="s">
        <v>88</v>
      </c>
      <c r="AY307" s="17" t="s">
        <v>309</v>
      </c>
      <c r="BE307" s="150">
        <f>IF(N307="základní",J307,0)</f>
        <v>0</v>
      </c>
      <c r="BF307" s="150">
        <f>IF(N307="snížená",J307,0)</f>
        <v>0</v>
      </c>
      <c r="BG307" s="150">
        <f>IF(N307="zákl. přenesená",J307,0)</f>
        <v>0</v>
      </c>
      <c r="BH307" s="150">
        <f>IF(N307="sníž. přenesená",J307,0)</f>
        <v>0</v>
      </c>
      <c r="BI307" s="150">
        <f>IF(N307="nulová",J307,0)</f>
        <v>0</v>
      </c>
      <c r="BJ307" s="17" t="s">
        <v>88</v>
      </c>
      <c r="BK307" s="150">
        <f>ROUND(I307*H307,2)</f>
        <v>0</v>
      </c>
      <c r="BL307" s="17" t="s">
        <v>120</v>
      </c>
      <c r="BM307" s="149" t="s">
        <v>2565</v>
      </c>
    </row>
    <row r="308" spans="2:65" s="1" customFormat="1" ht="19.5" x14ac:dyDescent="0.2">
      <c r="B308" s="33"/>
      <c r="D308" s="155" t="s">
        <v>318</v>
      </c>
      <c r="F308" s="156" t="s">
        <v>5076</v>
      </c>
      <c r="I308" s="153"/>
      <c r="L308" s="33"/>
      <c r="M308" s="154"/>
      <c r="T308" s="57"/>
      <c r="AT308" s="17" t="s">
        <v>318</v>
      </c>
      <c r="AU308" s="17" t="s">
        <v>88</v>
      </c>
    </row>
    <row r="309" spans="2:65" s="1" customFormat="1" ht="16.5" customHeight="1" x14ac:dyDescent="0.2">
      <c r="B309" s="137"/>
      <c r="C309" s="138" t="s">
        <v>1281</v>
      </c>
      <c r="D309" s="138" t="s">
        <v>311</v>
      </c>
      <c r="E309" s="139" t="s">
        <v>5313</v>
      </c>
      <c r="F309" s="140" t="s">
        <v>5314</v>
      </c>
      <c r="G309" s="141" t="s">
        <v>2702</v>
      </c>
      <c r="H309" s="142">
        <v>1</v>
      </c>
      <c r="I309" s="143"/>
      <c r="J309" s="144">
        <f>ROUND(I309*H309,2)</f>
        <v>0</v>
      </c>
      <c r="K309" s="140" t="s">
        <v>366</v>
      </c>
      <c r="L309" s="33"/>
      <c r="M309" s="145" t="s">
        <v>1</v>
      </c>
      <c r="N309" s="146" t="s">
        <v>46</v>
      </c>
      <c r="P309" s="147">
        <f>O309*H309</f>
        <v>0</v>
      </c>
      <c r="Q309" s="147">
        <v>0</v>
      </c>
      <c r="R309" s="147">
        <f>Q309*H309</f>
        <v>0</v>
      </c>
      <c r="S309" s="147">
        <v>0</v>
      </c>
      <c r="T309" s="148">
        <f>S309*H309</f>
        <v>0</v>
      </c>
      <c r="AR309" s="149" t="s">
        <v>120</v>
      </c>
      <c r="AT309" s="149" t="s">
        <v>311</v>
      </c>
      <c r="AU309" s="149" t="s">
        <v>88</v>
      </c>
      <c r="AY309" s="17" t="s">
        <v>309</v>
      </c>
      <c r="BE309" s="150">
        <f>IF(N309="základní",J309,0)</f>
        <v>0</v>
      </c>
      <c r="BF309" s="150">
        <f>IF(N309="snížená",J309,0)</f>
        <v>0</v>
      </c>
      <c r="BG309" s="150">
        <f>IF(N309="zákl. přenesená",J309,0)</f>
        <v>0</v>
      </c>
      <c r="BH309" s="150">
        <f>IF(N309="sníž. přenesená",J309,0)</f>
        <v>0</v>
      </c>
      <c r="BI309" s="150">
        <f>IF(N309="nulová",J309,0)</f>
        <v>0</v>
      </c>
      <c r="BJ309" s="17" t="s">
        <v>88</v>
      </c>
      <c r="BK309" s="150">
        <f>ROUND(I309*H309,2)</f>
        <v>0</v>
      </c>
      <c r="BL309" s="17" t="s">
        <v>120</v>
      </c>
      <c r="BM309" s="149" t="s">
        <v>2573</v>
      </c>
    </row>
    <row r="310" spans="2:65" s="1" customFormat="1" ht="19.5" x14ac:dyDescent="0.2">
      <c r="B310" s="33"/>
      <c r="D310" s="155" t="s">
        <v>318</v>
      </c>
      <c r="F310" s="156" t="s">
        <v>5076</v>
      </c>
      <c r="I310" s="153"/>
      <c r="L310" s="33"/>
      <c r="M310" s="154"/>
      <c r="T310" s="57"/>
      <c r="AT310" s="17" t="s">
        <v>318</v>
      </c>
      <c r="AU310" s="17" t="s">
        <v>88</v>
      </c>
    </row>
    <row r="311" spans="2:65" s="1" customFormat="1" ht="16.5" customHeight="1" x14ac:dyDescent="0.2">
      <c r="B311" s="137"/>
      <c r="C311" s="138" t="s">
        <v>1284</v>
      </c>
      <c r="D311" s="138" t="s">
        <v>311</v>
      </c>
      <c r="E311" s="139" t="s">
        <v>5315</v>
      </c>
      <c r="F311" s="140" t="s">
        <v>5316</v>
      </c>
      <c r="G311" s="141" t="s">
        <v>2702</v>
      </c>
      <c r="H311" s="142">
        <v>1</v>
      </c>
      <c r="I311" s="143"/>
      <c r="J311" s="144">
        <f>ROUND(I311*H311,2)</f>
        <v>0</v>
      </c>
      <c r="K311" s="140" t="s">
        <v>366</v>
      </c>
      <c r="L311" s="33"/>
      <c r="M311" s="145" t="s">
        <v>1</v>
      </c>
      <c r="N311" s="146" t="s">
        <v>46</v>
      </c>
      <c r="P311" s="147">
        <f>O311*H311</f>
        <v>0</v>
      </c>
      <c r="Q311" s="147">
        <v>0</v>
      </c>
      <c r="R311" s="147">
        <f>Q311*H311</f>
        <v>0</v>
      </c>
      <c r="S311" s="147">
        <v>0</v>
      </c>
      <c r="T311" s="148">
        <f>S311*H311</f>
        <v>0</v>
      </c>
      <c r="AR311" s="149" t="s">
        <v>120</v>
      </c>
      <c r="AT311" s="149" t="s">
        <v>311</v>
      </c>
      <c r="AU311" s="149" t="s">
        <v>88</v>
      </c>
      <c r="AY311" s="17" t="s">
        <v>309</v>
      </c>
      <c r="BE311" s="150">
        <f>IF(N311="základní",J311,0)</f>
        <v>0</v>
      </c>
      <c r="BF311" s="150">
        <f>IF(N311="snížená",J311,0)</f>
        <v>0</v>
      </c>
      <c r="BG311" s="150">
        <f>IF(N311="zákl. přenesená",J311,0)</f>
        <v>0</v>
      </c>
      <c r="BH311" s="150">
        <f>IF(N311="sníž. přenesená",J311,0)</f>
        <v>0</v>
      </c>
      <c r="BI311" s="150">
        <f>IF(N311="nulová",J311,0)</f>
        <v>0</v>
      </c>
      <c r="BJ311" s="17" t="s">
        <v>88</v>
      </c>
      <c r="BK311" s="150">
        <f>ROUND(I311*H311,2)</f>
        <v>0</v>
      </c>
      <c r="BL311" s="17" t="s">
        <v>120</v>
      </c>
      <c r="BM311" s="149" t="s">
        <v>2581</v>
      </c>
    </row>
    <row r="312" spans="2:65" s="1" customFormat="1" ht="19.5" x14ac:dyDescent="0.2">
      <c r="B312" s="33"/>
      <c r="D312" s="155" t="s">
        <v>318</v>
      </c>
      <c r="F312" s="156" t="s">
        <v>5076</v>
      </c>
      <c r="I312" s="153"/>
      <c r="L312" s="33"/>
      <c r="M312" s="154"/>
      <c r="T312" s="57"/>
      <c r="AT312" s="17" t="s">
        <v>318</v>
      </c>
      <c r="AU312" s="17" t="s">
        <v>88</v>
      </c>
    </row>
    <row r="313" spans="2:65" s="1" customFormat="1" ht="16.5" customHeight="1" x14ac:dyDescent="0.2">
      <c r="B313" s="137"/>
      <c r="C313" s="138" t="s">
        <v>1287</v>
      </c>
      <c r="D313" s="138" t="s">
        <v>311</v>
      </c>
      <c r="E313" s="139" t="s">
        <v>5317</v>
      </c>
      <c r="F313" s="140" t="s">
        <v>5314</v>
      </c>
      <c r="G313" s="141" t="s">
        <v>2702</v>
      </c>
      <c r="H313" s="142">
        <v>2</v>
      </c>
      <c r="I313" s="143"/>
      <c r="J313" s="144">
        <f>ROUND(I313*H313,2)</f>
        <v>0</v>
      </c>
      <c r="K313" s="140" t="s">
        <v>366</v>
      </c>
      <c r="L313" s="33"/>
      <c r="M313" s="145" t="s">
        <v>1</v>
      </c>
      <c r="N313" s="146" t="s">
        <v>46</v>
      </c>
      <c r="P313" s="147">
        <f>O313*H313</f>
        <v>0</v>
      </c>
      <c r="Q313" s="147">
        <v>0</v>
      </c>
      <c r="R313" s="147">
        <f>Q313*H313</f>
        <v>0</v>
      </c>
      <c r="S313" s="147">
        <v>0</v>
      </c>
      <c r="T313" s="148">
        <f>S313*H313</f>
        <v>0</v>
      </c>
      <c r="AR313" s="149" t="s">
        <v>120</v>
      </c>
      <c r="AT313" s="149" t="s">
        <v>311</v>
      </c>
      <c r="AU313" s="149" t="s">
        <v>88</v>
      </c>
      <c r="AY313" s="17" t="s">
        <v>309</v>
      </c>
      <c r="BE313" s="150">
        <f>IF(N313="základní",J313,0)</f>
        <v>0</v>
      </c>
      <c r="BF313" s="150">
        <f>IF(N313="snížená",J313,0)</f>
        <v>0</v>
      </c>
      <c r="BG313" s="150">
        <f>IF(N313="zákl. přenesená",J313,0)</f>
        <v>0</v>
      </c>
      <c r="BH313" s="150">
        <f>IF(N313="sníž. přenesená",J313,0)</f>
        <v>0</v>
      </c>
      <c r="BI313" s="150">
        <f>IF(N313="nulová",J313,0)</f>
        <v>0</v>
      </c>
      <c r="BJ313" s="17" t="s">
        <v>88</v>
      </c>
      <c r="BK313" s="150">
        <f>ROUND(I313*H313,2)</f>
        <v>0</v>
      </c>
      <c r="BL313" s="17" t="s">
        <v>120</v>
      </c>
      <c r="BM313" s="149" t="s">
        <v>2589</v>
      </c>
    </row>
    <row r="314" spans="2:65" s="1" customFormat="1" ht="19.5" x14ac:dyDescent="0.2">
      <c r="B314" s="33"/>
      <c r="D314" s="155" t="s">
        <v>318</v>
      </c>
      <c r="F314" s="156" t="s">
        <v>5076</v>
      </c>
      <c r="I314" s="153"/>
      <c r="L314" s="33"/>
      <c r="M314" s="154"/>
      <c r="T314" s="57"/>
      <c r="AT314" s="17" t="s">
        <v>318</v>
      </c>
      <c r="AU314" s="17" t="s">
        <v>88</v>
      </c>
    </row>
    <row r="315" spans="2:65" s="1" customFormat="1" ht="16.5" customHeight="1" x14ac:dyDescent="0.2">
      <c r="B315" s="137"/>
      <c r="C315" s="138" t="s">
        <v>1292</v>
      </c>
      <c r="D315" s="138" t="s">
        <v>311</v>
      </c>
      <c r="E315" s="139" t="s">
        <v>5318</v>
      </c>
      <c r="F315" s="140" t="s">
        <v>5319</v>
      </c>
      <c r="G315" s="141" t="s">
        <v>2702</v>
      </c>
      <c r="H315" s="142">
        <v>2</v>
      </c>
      <c r="I315" s="143"/>
      <c r="J315" s="144">
        <f>ROUND(I315*H315,2)</f>
        <v>0</v>
      </c>
      <c r="K315" s="140" t="s">
        <v>366</v>
      </c>
      <c r="L315" s="33"/>
      <c r="M315" s="145" t="s">
        <v>1</v>
      </c>
      <c r="N315" s="146" t="s">
        <v>46</v>
      </c>
      <c r="P315" s="147">
        <f>O315*H315</f>
        <v>0</v>
      </c>
      <c r="Q315" s="147">
        <v>0</v>
      </c>
      <c r="R315" s="147">
        <f>Q315*H315</f>
        <v>0</v>
      </c>
      <c r="S315" s="147">
        <v>0</v>
      </c>
      <c r="T315" s="148">
        <f>S315*H315</f>
        <v>0</v>
      </c>
      <c r="AR315" s="149" t="s">
        <v>120</v>
      </c>
      <c r="AT315" s="149" t="s">
        <v>311</v>
      </c>
      <c r="AU315" s="149" t="s">
        <v>88</v>
      </c>
      <c r="AY315" s="17" t="s">
        <v>309</v>
      </c>
      <c r="BE315" s="150">
        <f>IF(N315="základní",J315,0)</f>
        <v>0</v>
      </c>
      <c r="BF315" s="150">
        <f>IF(N315="snížená",J315,0)</f>
        <v>0</v>
      </c>
      <c r="BG315" s="150">
        <f>IF(N315="zákl. přenesená",J315,0)</f>
        <v>0</v>
      </c>
      <c r="BH315" s="150">
        <f>IF(N315="sníž. přenesená",J315,0)</f>
        <v>0</v>
      </c>
      <c r="BI315" s="150">
        <f>IF(N315="nulová",J315,0)</f>
        <v>0</v>
      </c>
      <c r="BJ315" s="17" t="s">
        <v>88</v>
      </c>
      <c r="BK315" s="150">
        <f>ROUND(I315*H315,2)</f>
        <v>0</v>
      </c>
      <c r="BL315" s="17" t="s">
        <v>120</v>
      </c>
      <c r="BM315" s="149" t="s">
        <v>2597</v>
      </c>
    </row>
    <row r="316" spans="2:65" s="1" customFormat="1" ht="19.5" x14ac:dyDescent="0.2">
      <c r="B316" s="33"/>
      <c r="D316" s="155" t="s">
        <v>318</v>
      </c>
      <c r="F316" s="156" t="s">
        <v>5076</v>
      </c>
      <c r="I316" s="153"/>
      <c r="L316" s="33"/>
      <c r="M316" s="154"/>
      <c r="T316" s="57"/>
      <c r="AT316" s="17" t="s">
        <v>318</v>
      </c>
      <c r="AU316" s="17" t="s">
        <v>88</v>
      </c>
    </row>
    <row r="317" spans="2:65" s="1" customFormat="1" ht="16.5" customHeight="1" x14ac:dyDescent="0.2">
      <c r="B317" s="137"/>
      <c r="C317" s="138" t="s">
        <v>1298</v>
      </c>
      <c r="D317" s="138" t="s">
        <v>311</v>
      </c>
      <c r="E317" s="139" t="s">
        <v>5320</v>
      </c>
      <c r="F317" s="140" t="s">
        <v>5321</v>
      </c>
      <c r="G317" s="141" t="s">
        <v>2702</v>
      </c>
      <c r="H317" s="142">
        <v>2</v>
      </c>
      <c r="I317" s="143"/>
      <c r="J317" s="144">
        <f>ROUND(I317*H317,2)</f>
        <v>0</v>
      </c>
      <c r="K317" s="140" t="s">
        <v>366</v>
      </c>
      <c r="L317" s="33"/>
      <c r="M317" s="145" t="s">
        <v>1</v>
      </c>
      <c r="N317" s="146" t="s">
        <v>46</v>
      </c>
      <c r="P317" s="147">
        <f>O317*H317</f>
        <v>0</v>
      </c>
      <c r="Q317" s="147">
        <v>0</v>
      </c>
      <c r="R317" s="147">
        <f>Q317*H317</f>
        <v>0</v>
      </c>
      <c r="S317" s="147">
        <v>0</v>
      </c>
      <c r="T317" s="148">
        <f>S317*H317</f>
        <v>0</v>
      </c>
      <c r="AR317" s="149" t="s">
        <v>120</v>
      </c>
      <c r="AT317" s="149" t="s">
        <v>311</v>
      </c>
      <c r="AU317" s="149" t="s">
        <v>88</v>
      </c>
      <c r="AY317" s="17" t="s">
        <v>309</v>
      </c>
      <c r="BE317" s="150">
        <f>IF(N317="základní",J317,0)</f>
        <v>0</v>
      </c>
      <c r="BF317" s="150">
        <f>IF(N317="snížená",J317,0)</f>
        <v>0</v>
      </c>
      <c r="BG317" s="150">
        <f>IF(N317="zákl. přenesená",J317,0)</f>
        <v>0</v>
      </c>
      <c r="BH317" s="150">
        <f>IF(N317="sníž. přenesená",J317,0)</f>
        <v>0</v>
      </c>
      <c r="BI317" s="150">
        <f>IF(N317="nulová",J317,0)</f>
        <v>0</v>
      </c>
      <c r="BJ317" s="17" t="s">
        <v>88</v>
      </c>
      <c r="BK317" s="150">
        <f>ROUND(I317*H317,2)</f>
        <v>0</v>
      </c>
      <c r="BL317" s="17" t="s">
        <v>120</v>
      </c>
      <c r="BM317" s="149" t="s">
        <v>2605</v>
      </c>
    </row>
    <row r="318" spans="2:65" s="1" customFormat="1" ht="19.5" x14ac:dyDescent="0.2">
      <c r="B318" s="33"/>
      <c r="D318" s="155" t="s">
        <v>318</v>
      </c>
      <c r="F318" s="156" t="s">
        <v>5076</v>
      </c>
      <c r="I318" s="153"/>
      <c r="L318" s="33"/>
      <c r="M318" s="154"/>
      <c r="T318" s="57"/>
      <c r="AT318" s="17" t="s">
        <v>318</v>
      </c>
      <c r="AU318" s="17" t="s">
        <v>88</v>
      </c>
    </row>
    <row r="319" spans="2:65" s="1" customFormat="1" ht="16.5" customHeight="1" x14ac:dyDescent="0.2">
      <c r="B319" s="137"/>
      <c r="C319" s="138" t="s">
        <v>1305</v>
      </c>
      <c r="D319" s="138" t="s">
        <v>311</v>
      </c>
      <c r="E319" s="139" t="s">
        <v>5322</v>
      </c>
      <c r="F319" s="140" t="s">
        <v>5321</v>
      </c>
      <c r="G319" s="141" t="s">
        <v>2702</v>
      </c>
      <c r="H319" s="142">
        <v>2</v>
      </c>
      <c r="I319" s="143"/>
      <c r="J319" s="144">
        <f>ROUND(I319*H319,2)</f>
        <v>0</v>
      </c>
      <c r="K319" s="140" t="s">
        <v>366</v>
      </c>
      <c r="L319" s="33"/>
      <c r="M319" s="145" t="s">
        <v>1</v>
      </c>
      <c r="N319" s="146" t="s">
        <v>46</v>
      </c>
      <c r="P319" s="147">
        <f>O319*H319</f>
        <v>0</v>
      </c>
      <c r="Q319" s="147">
        <v>0</v>
      </c>
      <c r="R319" s="147">
        <f>Q319*H319</f>
        <v>0</v>
      </c>
      <c r="S319" s="147">
        <v>0</v>
      </c>
      <c r="T319" s="148">
        <f>S319*H319</f>
        <v>0</v>
      </c>
      <c r="AR319" s="149" t="s">
        <v>120</v>
      </c>
      <c r="AT319" s="149" t="s">
        <v>311</v>
      </c>
      <c r="AU319" s="149" t="s">
        <v>88</v>
      </c>
      <c r="AY319" s="17" t="s">
        <v>309</v>
      </c>
      <c r="BE319" s="150">
        <f>IF(N319="základní",J319,0)</f>
        <v>0</v>
      </c>
      <c r="BF319" s="150">
        <f>IF(N319="snížená",J319,0)</f>
        <v>0</v>
      </c>
      <c r="BG319" s="150">
        <f>IF(N319="zákl. přenesená",J319,0)</f>
        <v>0</v>
      </c>
      <c r="BH319" s="150">
        <f>IF(N319="sníž. přenesená",J319,0)</f>
        <v>0</v>
      </c>
      <c r="BI319" s="150">
        <f>IF(N319="nulová",J319,0)</f>
        <v>0</v>
      </c>
      <c r="BJ319" s="17" t="s">
        <v>88</v>
      </c>
      <c r="BK319" s="150">
        <f>ROUND(I319*H319,2)</f>
        <v>0</v>
      </c>
      <c r="BL319" s="17" t="s">
        <v>120</v>
      </c>
      <c r="BM319" s="149" t="s">
        <v>2613</v>
      </c>
    </row>
    <row r="320" spans="2:65" s="1" customFormat="1" ht="19.5" x14ac:dyDescent="0.2">
      <c r="B320" s="33"/>
      <c r="D320" s="155" t="s">
        <v>318</v>
      </c>
      <c r="F320" s="156" t="s">
        <v>5076</v>
      </c>
      <c r="I320" s="153"/>
      <c r="L320" s="33"/>
      <c r="M320" s="154"/>
      <c r="T320" s="57"/>
      <c r="AT320" s="17" t="s">
        <v>318</v>
      </c>
      <c r="AU320" s="17" t="s">
        <v>88</v>
      </c>
    </row>
    <row r="321" spans="2:65" s="1" customFormat="1" ht="16.5" customHeight="1" x14ac:dyDescent="0.2">
      <c r="B321" s="137"/>
      <c r="C321" s="138" t="s">
        <v>1314</v>
      </c>
      <c r="D321" s="138" t="s">
        <v>311</v>
      </c>
      <c r="E321" s="139" t="s">
        <v>5323</v>
      </c>
      <c r="F321" s="140" t="s">
        <v>5187</v>
      </c>
      <c r="G321" s="141" t="s">
        <v>2702</v>
      </c>
      <c r="H321" s="142">
        <v>17</v>
      </c>
      <c r="I321" s="143"/>
      <c r="J321" s="144">
        <f t="shared" ref="J321:J329" si="70">ROUND(I321*H321,2)</f>
        <v>0</v>
      </c>
      <c r="K321" s="140" t="s">
        <v>366</v>
      </c>
      <c r="L321" s="33"/>
      <c r="M321" s="145" t="s">
        <v>1</v>
      </c>
      <c r="N321" s="146" t="s">
        <v>46</v>
      </c>
      <c r="P321" s="147">
        <f t="shared" ref="P321:P329" si="71">O321*H321</f>
        <v>0</v>
      </c>
      <c r="Q321" s="147">
        <v>0</v>
      </c>
      <c r="R321" s="147">
        <f t="shared" ref="R321:R329" si="72">Q321*H321</f>
        <v>0</v>
      </c>
      <c r="S321" s="147">
        <v>0</v>
      </c>
      <c r="T321" s="148">
        <f t="shared" ref="T321:T329" si="73">S321*H321</f>
        <v>0</v>
      </c>
      <c r="AR321" s="149" t="s">
        <v>120</v>
      </c>
      <c r="AT321" s="149" t="s">
        <v>311</v>
      </c>
      <c r="AU321" s="149" t="s">
        <v>88</v>
      </c>
      <c r="AY321" s="17" t="s">
        <v>309</v>
      </c>
      <c r="BE321" s="150">
        <f t="shared" ref="BE321:BE329" si="74">IF(N321="základní",J321,0)</f>
        <v>0</v>
      </c>
      <c r="BF321" s="150">
        <f t="shared" ref="BF321:BF329" si="75">IF(N321="snížená",J321,0)</f>
        <v>0</v>
      </c>
      <c r="BG321" s="150">
        <f t="shared" ref="BG321:BG329" si="76">IF(N321="zákl. přenesená",J321,0)</f>
        <v>0</v>
      </c>
      <c r="BH321" s="150">
        <f t="shared" ref="BH321:BH329" si="77">IF(N321="sníž. přenesená",J321,0)</f>
        <v>0</v>
      </c>
      <c r="BI321" s="150">
        <f t="shared" ref="BI321:BI329" si="78">IF(N321="nulová",J321,0)</f>
        <v>0</v>
      </c>
      <c r="BJ321" s="17" t="s">
        <v>88</v>
      </c>
      <c r="BK321" s="150">
        <f t="shared" ref="BK321:BK329" si="79">ROUND(I321*H321,2)</f>
        <v>0</v>
      </c>
      <c r="BL321" s="17" t="s">
        <v>120</v>
      </c>
      <c r="BM321" s="149" t="s">
        <v>2621</v>
      </c>
    </row>
    <row r="322" spans="2:65" s="1" customFormat="1" ht="16.5" customHeight="1" x14ac:dyDescent="0.2">
      <c r="B322" s="137"/>
      <c r="C322" s="138" t="s">
        <v>1318</v>
      </c>
      <c r="D322" s="138" t="s">
        <v>311</v>
      </c>
      <c r="E322" s="139" t="s">
        <v>5324</v>
      </c>
      <c r="F322" s="140" t="s">
        <v>5189</v>
      </c>
      <c r="G322" s="141" t="s">
        <v>2702</v>
      </c>
      <c r="H322" s="142">
        <v>8</v>
      </c>
      <c r="I322" s="143"/>
      <c r="J322" s="144">
        <f t="shared" si="70"/>
        <v>0</v>
      </c>
      <c r="K322" s="140" t="s">
        <v>366</v>
      </c>
      <c r="L322" s="33"/>
      <c r="M322" s="145" t="s">
        <v>1</v>
      </c>
      <c r="N322" s="146" t="s">
        <v>46</v>
      </c>
      <c r="P322" s="147">
        <f t="shared" si="71"/>
        <v>0</v>
      </c>
      <c r="Q322" s="147">
        <v>0</v>
      </c>
      <c r="R322" s="147">
        <f t="shared" si="72"/>
        <v>0</v>
      </c>
      <c r="S322" s="147">
        <v>0</v>
      </c>
      <c r="T322" s="148">
        <f t="shared" si="73"/>
        <v>0</v>
      </c>
      <c r="AR322" s="149" t="s">
        <v>120</v>
      </c>
      <c r="AT322" s="149" t="s">
        <v>311</v>
      </c>
      <c r="AU322" s="149" t="s">
        <v>88</v>
      </c>
      <c r="AY322" s="17" t="s">
        <v>309</v>
      </c>
      <c r="BE322" s="150">
        <f t="shared" si="74"/>
        <v>0</v>
      </c>
      <c r="BF322" s="150">
        <f t="shared" si="75"/>
        <v>0</v>
      </c>
      <c r="BG322" s="150">
        <f t="shared" si="76"/>
        <v>0</v>
      </c>
      <c r="BH322" s="150">
        <f t="shared" si="77"/>
        <v>0</v>
      </c>
      <c r="BI322" s="150">
        <f t="shared" si="78"/>
        <v>0</v>
      </c>
      <c r="BJ322" s="17" t="s">
        <v>88</v>
      </c>
      <c r="BK322" s="150">
        <f t="shared" si="79"/>
        <v>0</v>
      </c>
      <c r="BL322" s="17" t="s">
        <v>120</v>
      </c>
      <c r="BM322" s="149" t="s">
        <v>2629</v>
      </c>
    </row>
    <row r="323" spans="2:65" s="1" customFormat="1" ht="16.5" customHeight="1" x14ac:dyDescent="0.2">
      <c r="B323" s="137"/>
      <c r="C323" s="138" t="s">
        <v>1323</v>
      </c>
      <c r="D323" s="138" t="s">
        <v>311</v>
      </c>
      <c r="E323" s="139" t="s">
        <v>5325</v>
      </c>
      <c r="F323" s="140" t="s">
        <v>5191</v>
      </c>
      <c r="G323" s="141" t="s">
        <v>2702</v>
      </c>
      <c r="H323" s="142">
        <v>1</v>
      </c>
      <c r="I323" s="143"/>
      <c r="J323" s="144">
        <f t="shared" si="70"/>
        <v>0</v>
      </c>
      <c r="K323" s="140" t="s">
        <v>366</v>
      </c>
      <c r="L323" s="33"/>
      <c r="M323" s="145" t="s">
        <v>1</v>
      </c>
      <c r="N323" s="146" t="s">
        <v>46</v>
      </c>
      <c r="P323" s="147">
        <f t="shared" si="71"/>
        <v>0</v>
      </c>
      <c r="Q323" s="147">
        <v>0</v>
      </c>
      <c r="R323" s="147">
        <f t="shared" si="72"/>
        <v>0</v>
      </c>
      <c r="S323" s="147">
        <v>0</v>
      </c>
      <c r="T323" s="148">
        <f t="shared" si="73"/>
        <v>0</v>
      </c>
      <c r="AR323" s="149" t="s">
        <v>120</v>
      </c>
      <c r="AT323" s="149" t="s">
        <v>311</v>
      </c>
      <c r="AU323" s="149" t="s">
        <v>88</v>
      </c>
      <c r="AY323" s="17" t="s">
        <v>309</v>
      </c>
      <c r="BE323" s="150">
        <f t="shared" si="74"/>
        <v>0</v>
      </c>
      <c r="BF323" s="150">
        <f t="shared" si="75"/>
        <v>0</v>
      </c>
      <c r="BG323" s="150">
        <f t="shared" si="76"/>
        <v>0</v>
      </c>
      <c r="BH323" s="150">
        <f t="shared" si="77"/>
        <v>0</v>
      </c>
      <c r="BI323" s="150">
        <f t="shared" si="78"/>
        <v>0</v>
      </c>
      <c r="BJ323" s="17" t="s">
        <v>88</v>
      </c>
      <c r="BK323" s="150">
        <f t="shared" si="79"/>
        <v>0</v>
      </c>
      <c r="BL323" s="17" t="s">
        <v>120</v>
      </c>
      <c r="BM323" s="149" t="s">
        <v>2637</v>
      </c>
    </row>
    <row r="324" spans="2:65" s="1" customFormat="1" ht="16.5" customHeight="1" x14ac:dyDescent="0.2">
      <c r="B324" s="137"/>
      <c r="C324" s="138" t="s">
        <v>1328</v>
      </c>
      <c r="D324" s="138" t="s">
        <v>311</v>
      </c>
      <c r="E324" s="139" t="s">
        <v>5326</v>
      </c>
      <c r="F324" s="140" t="s">
        <v>5327</v>
      </c>
      <c r="G324" s="141" t="s">
        <v>2702</v>
      </c>
      <c r="H324" s="142">
        <v>1</v>
      </c>
      <c r="I324" s="143"/>
      <c r="J324" s="144">
        <f t="shared" si="70"/>
        <v>0</v>
      </c>
      <c r="K324" s="140" t="s">
        <v>366</v>
      </c>
      <c r="L324" s="33"/>
      <c r="M324" s="145" t="s">
        <v>1</v>
      </c>
      <c r="N324" s="146" t="s">
        <v>46</v>
      </c>
      <c r="P324" s="147">
        <f t="shared" si="71"/>
        <v>0</v>
      </c>
      <c r="Q324" s="147">
        <v>0</v>
      </c>
      <c r="R324" s="147">
        <f t="shared" si="72"/>
        <v>0</v>
      </c>
      <c r="S324" s="147">
        <v>0</v>
      </c>
      <c r="T324" s="148">
        <f t="shared" si="73"/>
        <v>0</v>
      </c>
      <c r="AR324" s="149" t="s">
        <v>120</v>
      </c>
      <c r="AT324" s="149" t="s">
        <v>311</v>
      </c>
      <c r="AU324" s="149" t="s">
        <v>88</v>
      </c>
      <c r="AY324" s="17" t="s">
        <v>309</v>
      </c>
      <c r="BE324" s="150">
        <f t="shared" si="74"/>
        <v>0</v>
      </c>
      <c r="BF324" s="150">
        <f t="shared" si="75"/>
        <v>0</v>
      </c>
      <c r="BG324" s="150">
        <f t="shared" si="76"/>
        <v>0</v>
      </c>
      <c r="BH324" s="150">
        <f t="shared" si="77"/>
        <v>0</v>
      </c>
      <c r="BI324" s="150">
        <f t="shared" si="78"/>
        <v>0</v>
      </c>
      <c r="BJ324" s="17" t="s">
        <v>88</v>
      </c>
      <c r="BK324" s="150">
        <f t="shared" si="79"/>
        <v>0</v>
      </c>
      <c r="BL324" s="17" t="s">
        <v>120</v>
      </c>
      <c r="BM324" s="149" t="s">
        <v>2645</v>
      </c>
    </row>
    <row r="325" spans="2:65" s="1" customFormat="1" ht="16.5" customHeight="1" x14ac:dyDescent="0.2">
      <c r="B325" s="137"/>
      <c r="C325" s="138" t="s">
        <v>1334</v>
      </c>
      <c r="D325" s="138" t="s">
        <v>311</v>
      </c>
      <c r="E325" s="139" t="s">
        <v>5328</v>
      </c>
      <c r="F325" s="140" t="s">
        <v>5329</v>
      </c>
      <c r="G325" s="141" t="s">
        <v>2702</v>
      </c>
      <c r="H325" s="142">
        <v>1</v>
      </c>
      <c r="I325" s="143"/>
      <c r="J325" s="144">
        <f t="shared" si="70"/>
        <v>0</v>
      </c>
      <c r="K325" s="140" t="s">
        <v>366</v>
      </c>
      <c r="L325" s="33"/>
      <c r="M325" s="145" t="s">
        <v>1</v>
      </c>
      <c r="N325" s="146" t="s">
        <v>46</v>
      </c>
      <c r="P325" s="147">
        <f t="shared" si="71"/>
        <v>0</v>
      </c>
      <c r="Q325" s="147">
        <v>0</v>
      </c>
      <c r="R325" s="147">
        <f t="shared" si="72"/>
        <v>0</v>
      </c>
      <c r="S325" s="147">
        <v>0</v>
      </c>
      <c r="T325" s="148">
        <f t="shared" si="73"/>
        <v>0</v>
      </c>
      <c r="AR325" s="149" t="s">
        <v>120</v>
      </c>
      <c r="AT325" s="149" t="s">
        <v>311</v>
      </c>
      <c r="AU325" s="149" t="s">
        <v>88</v>
      </c>
      <c r="AY325" s="17" t="s">
        <v>309</v>
      </c>
      <c r="BE325" s="150">
        <f t="shared" si="74"/>
        <v>0</v>
      </c>
      <c r="BF325" s="150">
        <f t="shared" si="75"/>
        <v>0</v>
      </c>
      <c r="BG325" s="150">
        <f t="shared" si="76"/>
        <v>0</v>
      </c>
      <c r="BH325" s="150">
        <f t="shared" si="77"/>
        <v>0</v>
      </c>
      <c r="BI325" s="150">
        <f t="shared" si="78"/>
        <v>0</v>
      </c>
      <c r="BJ325" s="17" t="s">
        <v>88</v>
      </c>
      <c r="BK325" s="150">
        <f t="shared" si="79"/>
        <v>0</v>
      </c>
      <c r="BL325" s="17" t="s">
        <v>120</v>
      </c>
      <c r="BM325" s="149" t="s">
        <v>2653</v>
      </c>
    </row>
    <row r="326" spans="2:65" s="1" customFormat="1" ht="16.5" customHeight="1" x14ac:dyDescent="0.2">
      <c r="B326" s="137"/>
      <c r="C326" s="138" t="s">
        <v>1340</v>
      </c>
      <c r="D326" s="138" t="s">
        <v>311</v>
      </c>
      <c r="E326" s="139" t="s">
        <v>5330</v>
      </c>
      <c r="F326" s="140" t="s">
        <v>5331</v>
      </c>
      <c r="G326" s="141" t="s">
        <v>2702</v>
      </c>
      <c r="H326" s="142">
        <v>1</v>
      </c>
      <c r="I326" s="143"/>
      <c r="J326" s="144">
        <f t="shared" si="70"/>
        <v>0</v>
      </c>
      <c r="K326" s="140" t="s">
        <v>366</v>
      </c>
      <c r="L326" s="33"/>
      <c r="M326" s="145" t="s">
        <v>1</v>
      </c>
      <c r="N326" s="146" t="s">
        <v>46</v>
      </c>
      <c r="P326" s="147">
        <f t="shared" si="71"/>
        <v>0</v>
      </c>
      <c r="Q326" s="147">
        <v>0</v>
      </c>
      <c r="R326" s="147">
        <f t="shared" si="72"/>
        <v>0</v>
      </c>
      <c r="S326" s="147">
        <v>0</v>
      </c>
      <c r="T326" s="148">
        <f t="shared" si="73"/>
        <v>0</v>
      </c>
      <c r="AR326" s="149" t="s">
        <v>120</v>
      </c>
      <c r="AT326" s="149" t="s">
        <v>311</v>
      </c>
      <c r="AU326" s="149" t="s">
        <v>88</v>
      </c>
      <c r="AY326" s="17" t="s">
        <v>309</v>
      </c>
      <c r="BE326" s="150">
        <f t="shared" si="74"/>
        <v>0</v>
      </c>
      <c r="BF326" s="150">
        <f t="shared" si="75"/>
        <v>0</v>
      </c>
      <c r="BG326" s="150">
        <f t="shared" si="76"/>
        <v>0</v>
      </c>
      <c r="BH326" s="150">
        <f t="shared" si="77"/>
        <v>0</v>
      </c>
      <c r="BI326" s="150">
        <f t="shared" si="78"/>
        <v>0</v>
      </c>
      <c r="BJ326" s="17" t="s">
        <v>88</v>
      </c>
      <c r="BK326" s="150">
        <f t="shared" si="79"/>
        <v>0</v>
      </c>
      <c r="BL326" s="17" t="s">
        <v>120</v>
      </c>
      <c r="BM326" s="149" t="s">
        <v>2661</v>
      </c>
    </row>
    <row r="327" spans="2:65" s="1" customFormat="1" ht="16.5" customHeight="1" x14ac:dyDescent="0.2">
      <c r="B327" s="137"/>
      <c r="C327" s="138" t="s">
        <v>1345</v>
      </c>
      <c r="D327" s="138" t="s">
        <v>311</v>
      </c>
      <c r="E327" s="139" t="s">
        <v>5332</v>
      </c>
      <c r="F327" s="140" t="s">
        <v>5333</v>
      </c>
      <c r="G327" s="141" t="s">
        <v>2702</v>
      </c>
      <c r="H327" s="142">
        <v>1</v>
      </c>
      <c r="I327" s="143"/>
      <c r="J327" s="144">
        <f t="shared" si="70"/>
        <v>0</v>
      </c>
      <c r="K327" s="140" t="s">
        <v>366</v>
      </c>
      <c r="L327" s="33"/>
      <c r="M327" s="145" t="s">
        <v>1</v>
      </c>
      <c r="N327" s="146" t="s">
        <v>46</v>
      </c>
      <c r="P327" s="147">
        <f t="shared" si="71"/>
        <v>0</v>
      </c>
      <c r="Q327" s="147">
        <v>0</v>
      </c>
      <c r="R327" s="147">
        <f t="shared" si="72"/>
        <v>0</v>
      </c>
      <c r="S327" s="147">
        <v>0</v>
      </c>
      <c r="T327" s="148">
        <f t="shared" si="73"/>
        <v>0</v>
      </c>
      <c r="AR327" s="149" t="s">
        <v>120</v>
      </c>
      <c r="AT327" s="149" t="s">
        <v>311</v>
      </c>
      <c r="AU327" s="149" t="s">
        <v>88</v>
      </c>
      <c r="AY327" s="17" t="s">
        <v>309</v>
      </c>
      <c r="BE327" s="150">
        <f t="shared" si="74"/>
        <v>0</v>
      </c>
      <c r="BF327" s="150">
        <f t="shared" si="75"/>
        <v>0</v>
      </c>
      <c r="BG327" s="150">
        <f t="shared" si="76"/>
        <v>0</v>
      </c>
      <c r="BH327" s="150">
        <f t="shared" si="77"/>
        <v>0</v>
      </c>
      <c r="BI327" s="150">
        <f t="shared" si="78"/>
        <v>0</v>
      </c>
      <c r="BJ327" s="17" t="s">
        <v>88</v>
      </c>
      <c r="BK327" s="150">
        <f t="shared" si="79"/>
        <v>0</v>
      </c>
      <c r="BL327" s="17" t="s">
        <v>120</v>
      </c>
      <c r="BM327" s="149" t="s">
        <v>2669</v>
      </c>
    </row>
    <row r="328" spans="2:65" s="1" customFormat="1" ht="16.5" customHeight="1" x14ac:dyDescent="0.2">
      <c r="B328" s="137"/>
      <c r="C328" s="138" t="s">
        <v>1347</v>
      </c>
      <c r="D328" s="138" t="s">
        <v>311</v>
      </c>
      <c r="E328" s="139" t="s">
        <v>5334</v>
      </c>
      <c r="F328" s="140" t="s">
        <v>5335</v>
      </c>
      <c r="G328" s="141" t="s">
        <v>2702</v>
      </c>
      <c r="H328" s="142">
        <v>2</v>
      </c>
      <c r="I328" s="143"/>
      <c r="J328" s="144">
        <f t="shared" si="70"/>
        <v>0</v>
      </c>
      <c r="K328" s="140" t="s">
        <v>366</v>
      </c>
      <c r="L328" s="33"/>
      <c r="M328" s="145" t="s">
        <v>1</v>
      </c>
      <c r="N328" s="146" t="s">
        <v>46</v>
      </c>
      <c r="P328" s="147">
        <f t="shared" si="71"/>
        <v>0</v>
      </c>
      <c r="Q328" s="147">
        <v>0</v>
      </c>
      <c r="R328" s="147">
        <f t="shared" si="72"/>
        <v>0</v>
      </c>
      <c r="S328" s="147">
        <v>0</v>
      </c>
      <c r="T328" s="148">
        <f t="shared" si="73"/>
        <v>0</v>
      </c>
      <c r="AR328" s="149" t="s">
        <v>120</v>
      </c>
      <c r="AT328" s="149" t="s">
        <v>311</v>
      </c>
      <c r="AU328" s="149" t="s">
        <v>88</v>
      </c>
      <c r="AY328" s="17" t="s">
        <v>309</v>
      </c>
      <c r="BE328" s="150">
        <f t="shared" si="74"/>
        <v>0</v>
      </c>
      <c r="BF328" s="150">
        <f t="shared" si="75"/>
        <v>0</v>
      </c>
      <c r="BG328" s="150">
        <f t="shared" si="76"/>
        <v>0</v>
      </c>
      <c r="BH328" s="150">
        <f t="shared" si="77"/>
        <v>0</v>
      </c>
      <c r="BI328" s="150">
        <f t="shared" si="78"/>
        <v>0</v>
      </c>
      <c r="BJ328" s="17" t="s">
        <v>88</v>
      </c>
      <c r="BK328" s="150">
        <f t="shared" si="79"/>
        <v>0</v>
      </c>
      <c r="BL328" s="17" t="s">
        <v>120</v>
      </c>
      <c r="BM328" s="149" t="s">
        <v>2677</v>
      </c>
    </row>
    <row r="329" spans="2:65" s="1" customFormat="1" ht="16.5" customHeight="1" x14ac:dyDescent="0.2">
      <c r="B329" s="137"/>
      <c r="C329" s="138" t="s">
        <v>1350</v>
      </c>
      <c r="D329" s="138" t="s">
        <v>311</v>
      </c>
      <c r="E329" s="139" t="s">
        <v>5336</v>
      </c>
      <c r="F329" s="140" t="s">
        <v>5197</v>
      </c>
      <c r="G329" s="141" t="s">
        <v>2702</v>
      </c>
      <c r="H329" s="142">
        <v>6</v>
      </c>
      <c r="I329" s="143"/>
      <c r="J329" s="144">
        <f t="shared" si="70"/>
        <v>0</v>
      </c>
      <c r="K329" s="140" t="s">
        <v>366</v>
      </c>
      <c r="L329" s="33"/>
      <c r="M329" s="145" t="s">
        <v>1</v>
      </c>
      <c r="N329" s="146" t="s">
        <v>46</v>
      </c>
      <c r="P329" s="147">
        <f t="shared" si="71"/>
        <v>0</v>
      </c>
      <c r="Q329" s="147">
        <v>0</v>
      </c>
      <c r="R329" s="147">
        <f t="shared" si="72"/>
        <v>0</v>
      </c>
      <c r="S329" s="147">
        <v>0</v>
      </c>
      <c r="T329" s="148">
        <f t="shared" si="73"/>
        <v>0</v>
      </c>
      <c r="AR329" s="149" t="s">
        <v>120</v>
      </c>
      <c r="AT329" s="149" t="s">
        <v>311</v>
      </c>
      <c r="AU329" s="149" t="s">
        <v>88</v>
      </c>
      <c r="AY329" s="17" t="s">
        <v>309</v>
      </c>
      <c r="BE329" s="150">
        <f t="shared" si="74"/>
        <v>0</v>
      </c>
      <c r="BF329" s="150">
        <f t="shared" si="75"/>
        <v>0</v>
      </c>
      <c r="BG329" s="150">
        <f t="shared" si="76"/>
        <v>0</v>
      </c>
      <c r="BH329" s="150">
        <f t="shared" si="77"/>
        <v>0</v>
      </c>
      <c r="BI329" s="150">
        <f t="shared" si="78"/>
        <v>0</v>
      </c>
      <c r="BJ329" s="17" t="s">
        <v>88</v>
      </c>
      <c r="BK329" s="150">
        <f t="shared" si="79"/>
        <v>0</v>
      </c>
      <c r="BL329" s="17" t="s">
        <v>120</v>
      </c>
      <c r="BM329" s="149" t="s">
        <v>2685</v>
      </c>
    </row>
    <row r="330" spans="2:65" s="1" customFormat="1" ht="29.25" x14ac:dyDescent="0.2">
      <c r="B330" s="33"/>
      <c r="D330" s="155" t="s">
        <v>318</v>
      </c>
      <c r="F330" s="156" t="s">
        <v>5198</v>
      </c>
      <c r="I330" s="153"/>
      <c r="L330" s="33"/>
      <c r="M330" s="154"/>
      <c r="T330" s="57"/>
      <c r="AT330" s="17" t="s">
        <v>318</v>
      </c>
      <c r="AU330" s="17" t="s">
        <v>88</v>
      </c>
    </row>
    <row r="331" spans="2:65" s="1" customFormat="1" ht="16.5" customHeight="1" x14ac:dyDescent="0.2">
      <c r="B331" s="137"/>
      <c r="C331" s="138" t="s">
        <v>1356</v>
      </c>
      <c r="D331" s="138" t="s">
        <v>311</v>
      </c>
      <c r="E331" s="139" t="s">
        <v>5337</v>
      </c>
      <c r="F331" s="140" t="s">
        <v>5197</v>
      </c>
      <c r="G331" s="141" t="s">
        <v>2702</v>
      </c>
      <c r="H331" s="142">
        <v>2</v>
      </c>
      <c r="I331" s="143"/>
      <c r="J331" s="144">
        <f>ROUND(I331*H331,2)</f>
        <v>0</v>
      </c>
      <c r="K331" s="140" t="s">
        <v>366</v>
      </c>
      <c r="L331" s="33"/>
      <c r="M331" s="145" t="s">
        <v>1</v>
      </c>
      <c r="N331" s="146" t="s">
        <v>46</v>
      </c>
      <c r="P331" s="147">
        <f>O331*H331</f>
        <v>0</v>
      </c>
      <c r="Q331" s="147">
        <v>0</v>
      </c>
      <c r="R331" s="147">
        <f>Q331*H331</f>
        <v>0</v>
      </c>
      <c r="S331" s="147">
        <v>0</v>
      </c>
      <c r="T331" s="148">
        <f>S331*H331</f>
        <v>0</v>
      </c>
      <c r="AR331" s="149" t="s">
        <v>120</v>
      </c>
      <c r="AT331" s="149" t="s">
        <v>311</v>
      </c>
      <c r="AU331" s="149" t="s">
        <v>88</v>
      </c>
      <c r="AY331" s="17" t="s">
        <v>309</v>
      </c>
      <c r="BE331" s="150">
        <f>IF(N331="základní",J331,0)</f>
        <v>0</v>
      </c>
      <c r="BF331" s="150">
        <f>IF(N331="snížená",J331,0)</f>
        <v>0</v>
      </c>
      <c r="BG331" s="150">
        <f>IF(N331="zákl. přenesená",J331,0)</f>
        <v>0</v>
      </c>
      <c r="BH331" s="150">
        <f>IF(N331="sníž. přenesená",J331,0)</f>
        <v>0</v>
      </c>
      <c r="BI331" s="150">
        <f>IF(N331="nulová",J331,0)</f>
        <v>0</v>
      </c>
      <c r="BJ331" s="17" t="s">
        <v>88</v>
      </c>
      <c r="BK331" s="150">
        <f>ROUND(I331*H331,2)</f>
        <v>0</v>
      </c>
      <c r="BL331" s="17" t="s">
        <v>120</v>
      </c>
      <c r="BM331" s="149" t="s">
        <v>2699</v>
      </c>
    </row>
    <row r="332" spans="2:65" s="1" customFormat="1" ht="29.25" x14ac:dyDescent="0.2">
      <c r="B332" s="33"/>
      <c r="D332" s="155" t="s">
        <v>318</v>
      </c>
      <c r="F332" s="156" t="s">
        <v>5338</v>
      </c>
      <c r="I332" s="153"/>
      <c r="L332" s="33"/>
      <c r="M332" s="154"/>
      <c r="T332" s="57"/>
      <c r="AT332" s="17" t="s">
        <v>318</v>
      </c>
      <c r="AU332" s="17" t="s">
        <v>88</v>
      </c>
    </row>
    <row r="333" spans="2:65" s="1" customFormat="1" ht="16.5" customHeight="1" x14ac:dyDescent="0.2">
      <c r="B333" s="137"/>
      <c r="C333" s="138" t="s">
        <v>1359</v>
      </c>
      <c r="D333" s="138" t="s">
        <v>311</v>
      </c>
      <c r="E333" s="139" t="s">
        <v>5339</v>
      </c>
      <c r="F333" s="140" t="s">
        <v>5267</v>
      </c>
      <c r="G333" s="141" t="s">
        <v>2702</v>
      </c>
      <c r="H333" s="142">
        <v>2</v>
      </c>
      <c r="I333" s="143"/>
      <c r="J333" s="144">
        <f>ROUND(I333*H333,2)</f>
        <v>0</v>
      </c>
      <c r="K333" s="140" t="s">
        <v>366</v>
      </c>
      <c r="L333" s="33"/>
      <c r="M333" s="145" t="s">
        <v>1</v>
      </c>
      <c r="N333" s="146" t="s">
        <v>46</v>
      </c>
      <c r="P333" s="147">
        <f>O333*H333</f>
        <v>0</v>
      </c>
      <c r="Q333" s="147">
        <v>0</v>
      </c>
      <c r="R333" s="147">
        <f>Q333*H333</f>
        <v>0</v>
      </c>
      <c r="S333" s="147">
        <v>0</v>
      </c>
      <c r="T333" s="148">
        <f>S333*H333</f>
        <v>0</v>
      </c>
      <c r="AR333" s="149" t="s">
        <v>120</v>
      </c>
      <c r="AT333" s="149" t="s">
        <v>311</v>
      </c>
      <c r="AU333" s="149" t="s">
        <v>88</v>
      </c>
      <c r="AY333" s="17" t="s">
        <v>309</v>
      </c>
      <c r="BE333" s="150">
        <f>IF(N333="základní",J333,0)</f>
        <v>0</v>
      </c>
      <c r="BF333" s="150">
        <f>IF(N333="snížená",J333,0)</f>
        <v>0</v>
      </c>
      <c r="BG333" s="150">
        <f>IF(N333="zákl. přenesená",J333,0)</f>
        <v>0</v>
      </c>
      <c r="BH333" s="150">
        <f>IF(N333="sníž. přenesená",J333,0)</f>
        <v>0</v>
      </c>
      <c r="BI333" s="150">
        <f>IF(N333="nulová",J333,0)</f>
        <v>0</v>
      </c>
      <c r="BJ333" s="17" t="s">
        <v>88</v>
      </c>
      <c r="BK333" s="150">
        <f>ROUND(I333*H333,2)</f>
        <v>0</v>
      </c>
      <c r="BL333" s="17" t="s">
        <v>120</v>
      </c>
      <c r="BM333" s="149" t="s">
        <v>2710</v>
      </c>
    </row>
    <row r="334" spans="2:65" s="1" customFormat="1" ht="29.25" x14ac:dyDescent="0.2">
      <c r="B334" s="33"/>
      <c r="D334" s="155" t="s">
        <v>318</v>
      </c>
      <c r="F334" s="156" t="s">
        <v>5198</v>
      </c>
      <c r="I334" s="153"/>
      <c r="L334" s="33"/>
      <c r="M334" s="154"/>
      <c r="T334" s="57"/>
      <c r="AT334" s="17" t="s">
        <v>318</v>
      </c>
      <c r="AU334" s="17" t="s">
        <v>88</v>
      </c>
    </row>
    <row r="335" spans="2:65" s="1" customFormat="1" ht="16.5" customHeight="1" x14ac:dyDescent="0.2">
      <c r="B335" s="137"/>
      <c r="C335" s="138" t="s">
        <v>1365</v>
      </c>
      <c r="D335" s="138" t="s">
        <v>311</v>
      </c>
      <c r="E335" s="139" t="s">
        <v>5340</v>
      </c>
      <c r="F335" s="140" t="s">
        <v>5200</v>
      </c>
      <c r="G335" s="141" t="s">
        <v>2702</v>
      </c>
      <c r="H335" s="142">
        <v>2</v>
      </c>
      <c r="I335" s="143"/>
      <c r="J335" s="144">
        <f>ROUND(I335*H335,2)</f>
        <v>0</v>
      </c>
      <c r="K335" s="140" t="s">
        <v>366</v>
      </c>
      <c r="L335" s="33"/>
      <c r="M335" s="145" t="s">
        <v>1</v>
      </c>
      <c r="N335" s="146" t="s">
        <v>46</v>
      </c>
      <c r="P335" s="147">
        <f>O335*H335</f>
        <v>0</v>
      </c>
      <c r="Q335" s="147">
        <v>0</v>
      </c>
      <c r="R335" s="147">
        <f>Q335*H335</f>
        <v>0</v>
      </c>
      <c r="S335" s="147">
        <v>0</v>
      </c>
      <c r="T335" s="148">
        <f>S335*H335</f>
        <v>0</v>
      </c>
      <c r="AR335" s="149" t="s">
        <v>120</v>
      </c>
      <c r="AT335" s="149" t="s">
        <v>311</v>
      </c>
      <c r="AU335" s="149" t="s">
        <v>88</v>
      </c>
      <c r="AY335" s="17" t="s">
        <v>309</v>
      </c>
      <c r="BE335" s="150">
        <f>IF(N335="základní",J335,0)</f>
        <v>0</v>
      </c>
      <c r="BF335" s="150">
        <f>IF(N335="snížená",J335,0)</f>
        <v>0</v>
      </c>
      <c r="BG335" s="150">
        <f>IF(N335="zákl. přenesená",J335,0)</f>
        <v>0</v>
      </c>
      <c r="BH335" s="150">
        <f>IF(N335="sníž. přenesená",J335,0)</f>
        <v>0</v>
      </c>
      <c r="BI335" s="150">
        <f>IF(N335="nulová",J335,0)</f>
        <v>0</v>
      </c>
      <c r="BJ335" s="17" t="s">
        <v>88</v>
      </c>
      <c r="BK335" s="150">
        <f>ROUND(I335*H335,2)</f>
        <v>0</v>
      </c>
      <c r="BL335" s="17" t="s">
        <v>120</v>
      </c>
      <c r="BM335" s="149" t="s">
        <v>2718</v>
      </c>
    </row>
    <row r="336" spans="2:65" s="1" customFormat="1" ht="19.5" x14ac:dyDescent="0.2">
      <c r="B336" s="33"/>
      <c r="D336" s="155" t="s">
        <v>318</v>
      </c>
      <c r="F336" s="156" t="s">
        <v>5201</v>
      </c>
      <c r="I336" s="153"/>
      <c r="L336" s="33"/>
      <c r="M336" s="154"/>
      <c r="T336" s="57"/>
      <c r="AT336" s="17" t="s">
        <v>318</v>
      </c>
      <c r="AU336" s="17" t="s">
        <v>88</v>
      </c>
    </row>
    <row r="337" spans="2:65" s="1" customFormat="1" ht="16.5" customHeight="1" x14ac:dyDescent="0.2">
      <c r="B337" s="137"/>
      <c r="C337" s="138" t="s">
        <v>1370</v>
      </c>
      <c r="D337" s="138" t="s">
        <v>311</v>
      </c>
      <c r="E337" s="139" t="s">
        <v>5341</v>
      </c>
      <c r="F337" s="140" t="s">
        <v>5200</v>
      </c>
      <c r="G337" s="141" t="s">
        <v>2702</v>
      </c>
      <c r="H337" s="142">
        <v>6</v>
      </c>
      <c r="I337" s="143"/>
      <c r="J337" s="144">
        <f>ROUND(I337*H337,2)</f>
        <v>0</v>
      </c>
      <c r="K337" s="140" t="s">
        <v>366</v>
      </c>
      <c r="L337" s="33"/>
      <c r="M337" s="145" t="s">
        <v>1</v>
      </c>
      <c r="N337" s="146" t="s">
        <v>46</v>
      </c>
      <c r="P337" s="147">
        <f>O337*H337</f>
        <v>0</v>
      </c>
      <c r="Q337" s="147">
        <v>0</v>
      </c>
      <c r="R337" s="147">
        <f>Q337*H337</f>
        <v>0</v>
      </c>
      <c r="S337" s="147">
        <v>0</v>
      </c>
      <c r="T337" s="148">
        <f>S337*H337</f>
        <v>0</v>
      </c>
      <c r="AR337" s="149" t="s">
        <v>120</v>
      </c>
      <c r="AT337" s="149" t="s">
        <v>311</v>
      </c>
      <c r="AU337" s="149" t="s">
        <v>88</v>
      </c>
      <c r="AY337" s="17" t="s">
        <v>309</v>
      </c>
      <c r="BE337" s="150">
        <f>IF(N337="základní",J337,0)</f>
        <v>0</v>
      </c>
      <c r="BF337" s="150">
        <f>IF(N337="snížená",J337,0)</f>
        <v>0</v>
      </c>
      <c r="BG337" s="150">
        <f>IF(N337="zákl. přenesená",J337,0)</f>
        <v>0</v>
      </c>
      <c r="BH337" s="150">
        <f>IF(N337="sníž. přenesená",J337,0)</f>
        <v>0</v>
      </c>
      <c r="BI337" s="150">
        <f>IF(N337="nulová",J337,0)</f>
        <v>0</v>
      </c>
      <c r="BJ337" s="17" t="s">
        <v>88</v>
      </c>
      <c r="BK337" s="150">
        <f>ROUND(I337*H337,2)</f>
        <v>0</v>
      </c>
      <c r="BL337" s="17" t="s">
        <v>120</v>
      </c>
      <c r="BM337" s="149" t="s">
        <v>2726</v>
      </c>
    </row>
    <row r="338" spans="2:65" s="1" customFormat="1" ht="19.5" x14ac:dyDescent="0.2">
      <c r="B338" s="33"/>
      <c r="D338" s="155" t="s">
        <v>318</v>
      </c>
      <c r="F338" s="156" t="s">
        <v>5342</v>
      </c>
      <c r="I338" s="153"/>
      <c r="L338" s="33"/>
      <c r="M338" s="154"/>
      <c r="T338" s="57"/>
      <c r="AT338" s="17" t="s">
        <v>318</v>
      </c>
      <c r="AU338" s="17" t="s">
        <v>88</v>
      </c>
    </row>
    <row r="339" spans="2:65" s="1" customFormat="1" ht="16.5" customHeight="1" x14ac:dyDescent="0.2">
      <c r="B339" s="137"/>
      <c r="C339" s="138" t="s">
        <v>1372</v>
      </c>
      <c r="D339" s="138" t="s">
        <v>311</v>
      </c>
      <c r="E339" s="139" t="s">
        <v>5343</v>
      </c>
      <c r="F339" s="140" t="s">
        <v>5270</v>
      </c>
      <c r="G339" s="141" t="s">
        <v>2702</v>
      </c>
      <c r="H339" s="142">
        <v>2</v>
      </c>
      <c r="I339" s="143"/>
      <c r="J339" s="144">
        <f>ROUND(I339*H339,2)</f>
        <v>0</v>
      </c>
      <c r="K339" s="140" t="s">
        <v>366</v>
      </c>
      <c r="L339" s="33"/>
      <c r="M339" s="145" t="s">
        <v>1</v>
      </c>
      <c r="N339" s="146" t="s">
        <v>46</v>
      </c>
      <c r="P339" s="147">
        <f>O339*H339</f>
        <v>0</v>
      </c>
      <c r="Q339" s="147">
        <v>0</v>
      </c>
      <c r="R339" s="147">
        <f>Q339*H339</f>
        <v>0</v>
      </c>
      <c r="S339" s="147">
        <v>0</v>
      </c>
      <c r="T339" s="148">
        <f>S339*H339</f>
        <v>0</v>
      </c>
      <c r="AR339" s="149" t="s">
        <v>120</v>
      </c>
      <c r="AT339" s="149" t="s">
        <v>311</v>
      </c>
      <c r="AU339" s="149" t="s">
        <v>88</v>
      </c>
      <c r="AY339" s="17" t="s">
        <v>309</v>
      </c>
      <c r="BE339" s="150">
        <f>IF(N339="základní",J339,0)</f>
        <v>0</v>
      </c>
      <c r="BF339" s="150">
        <f>IF(N339="snížená",J339,0)</f>
        <v>0</v>
      </c>
      <c r="BG339" s="150">
        <f>IF(N339="zákl. přenesená",J339,0)</f>
        <v>0</v>
      </c>
      <c r="BH339" s="150">
        <f>IF(N339="sníž. přenesená",J339,0)</f>
        <v>0</v>
      </c>
      <c r="BI339" s="150">
        <f>IF(N339="nulová",J339,0)</f>
        <v>0</v>
      </c>
      <c r="BJ339" s="17" t="s">
        <v>88</v>
      </c>
      <c r="BK339" s="150">
        <f>ROUND(I339*H339,2)</f>
        <v>0</v>
      </c>
      <c r="BL339" s="17" t="s">
        <v>120</v>
      </c>
      <c r="BM339" s="149" t="s">
        <v>2734</v>
      </c>
    </row>
    <row r="340" spans="2:65" s="1" customFormat="1" ht="19.5" x14ac:dyDescent="0.2">
      <c r="B340" s="33"/>
      <c r="D340" s="155" t="s">
        <v>318</v>
      </c>
      <c r="F340" s="156" t="s">
        <v>5201</v>
      </c>
      <c r="I340" s="153"/>
      <c r="L340" s="33"/>
      <c r="M340" s="154"/>
      <c r="T340" s="57"/>
      <c r="AT340" s="17" t="s">
        <v>318</v>
      </c>
      <c r="AU340" s="17" t="s">
        <v>88</v>
      </c>
    </row>
    <row r="341" spans="2:65" s="1" customFormat="1" ht="21.75" customHeight="1" x14ac:dyDescent="0.2">
      <c r="B341" s="137"/>
      <c r="C341" s="138" t="s">
        <v>1376</v>
      </c>
      <c r="D341" s="138" t="s">
        <v>311</v>
      </c>
      <c r="E341" s="139" t="s">
        <v>5344</v>
      </c>
      <c r="F341" s="140" t="s">
        <v>5345</v>
      </c>
      <c r="G341" s="141" t="s">
        <v>2702</v>
      </c>
      <c r="H341" s="142">
        <v>2</v>
      </c>
      <c r="I341" s="143"/>
      <c r="J341" s="144">
        <f t="shared" ref="J341:J357" si="80">ROUND(I341*H341,2)</f>
        <v>0</v>
      </c>
      <c r="K341" s="140" t="s">
        <v>366</v>
      </c>
      <c r="L341" s="33"/>
      <c r="M341" s="145" t="s">
        <v>1</v>
      </c>
      <c r="N341" s="146" t="s">
        <v>46</v>
      </c>
      <c r="P341" s="147">
        <f t="shared" ref="P341:P357" si="81">O341*H341</f>
        <v>0</v>
      </c>
      <c r="Q341" s="147">
        <v>0</v>
      </c>
      <c r="R341" s="147">
        <f t="shared" ref="R341:R357" si="82">Q341*H341</f>
        <v>0</v>
      </c>
      <c r="S341" s="147">
        <v>0</v>
      </c>
      <c r="T341" s="148">
        <f t="shared" ref="T341:T357" si="83">S341*H341</f>
        <v>0</v>
      </c>
      <c r="AR341" s="149" t="s">
        <v>120</v>
      </c>
      <c r="AT341" s="149" t="s">
        <v>311</v>
      </c>
      <c r="AU341" s="149" t="s">
        <v>88</v>
      </c>
      <c r="AY341" s="17" t="s">
        <v>309</v>
      </c>
      <c r="BE341" s="150">
        <f t="shared" ref="BE341:BE357" si="84">IF(N341="základní",J341,0)</f>
        <v>0</v>
      </c>
      <c r="BF341" s="150">
        <f t="shared" ref="BF341:BF357" si="85">IF(N341="snížená",J341,0)</f>
        <v>0</v>
      </c>
      <c r="BG341" s="150">
        <f t="shared" ref="BG341:BG357" si="86">IF(N341="zákl. přenesená",J341,0)</f>
        <v>0</v>
      </c>
      <c r="BH341" s="150">
        <f t="shared" ref="BH341:BH357" si="87">IF(N341="sníž. přenesená",J341,0)</f>
        <v>0</v>
      </c>
      <c r="BI341" s="150">
        <f t="shared" ref="BI341:BI357" si="88">IF(N341="nulová",J341,0)</f>
        <v>0</v>
      </c>
      <c r="BJ341" s="17" t="s">
        <v>88</v>
      </c>
      <c r="BK341" s="150">
        <f t="shared" ref="BK341:BK357" si="89">ROUND(I341*H341,2)</f>
        <v>0</v>
      </c>
      <c r="BL341" s="17" t="s">
        <v>120</v>
      </c>
      <c r="BM341" s="149" t="s">
        <v>2742</v>
      </c>
    </row>
    <row r="342" spans="2:65" s="1" customFormat="1" ht="21.75" customHeight="1" x14ac:dyDescent="0.2">
      <c r="B342" s="137"/>
      <c r="C342" s="138" t="s">
        <v>1378</v>
      </c>
      <c r="D342" s="138" t="s">
        <v>311</v>
      </c>
      <c r="E342" s="139" t="s">
        <v>5346</v>
      </c>
      <c r="F342" s="140" t="s">
        <v>5347</v>
      </c>
      <c r="G342" s="141" t="s">
        <v>2702</v>
      </c>
      <c r="H342" s="142">
        <v>3</v>
      </c>
      <c r="I342" s="143"/>
      <c r="J342" s="144">
        <f t="shared" si="80"/>
        <v>0</v>
      </c>
      <c r="K342" s="140" t="s">
        <v>366</v>
      </c>
      <c r="L342" s="33"/>
      <c r="M342" s="145" t="s">
        <v>1</v>
      </c>
      <c r="N342" s="146" t="s">
        <v>46</v>
      </c>
      <c r="P342" s="147">
        <f t="shared" si="81"/>
        <v>0</v>
      </c>
      <c r="Q342" s="147">
        <v>0</v>
      </c>
      <c r="R342" s="147">
        <f t="shared" si="82"/>
        <v>0</v>
      </c>
      <c r="S342" s="147">
        <v>0</v>
      </c>
      <c r="T342" s="148">
        <f t="shared" si="83"/>
        <v>0</v>
      </c>
      <c r="AR342" s="149" t="s">
        <v>120</v>
      </c>
      <c r="AT342" s="149" t="s">
        <v>311</v>
      </c>
      <c r="AU342" s="149" t="s">
        <v>88</v>
      </c>
      <c r="AY342" s="17" t="s">
        <v>309</v>
      </c>
      <c r="BE342" s="150">
        <f t="shared" si="84"/>
        <v>0</v>
      </c>
      <c r="BF342" s="150">
        <f t="shared" si="85"/>
        <v>0</v>
      </c>
      <c r="BG342" s="150">
        <f t="shared" si="86"/>
        <v>0</v>
      </c>
      <c r="BH342" s="150">
        <f t="shared" si="87"/>
        <v>0</v>
      </c>
      <c r="BI342" s="150">
        <f t="shared" si="88"/>
        <v>0</v>
      </c>
      <c r="BJ342" s="17" t="s">
        <v>88</v>
      </c>
      <c r="BK342" s="150">
        <f t="shared" si="89"/>
        <v>0</v>
      </c>
      <c r="BL342" s="17" t="s">
        <v>120</v>
      </c>
      <c r="BM342" s="149" t="s">
        <v>2750</v>
      </c>
    </row>
    <row r="343" spans="2:65" s="1" customFormat="1" ht="21.75" customHeight="1" x14ac:dyDescent="0.2">
      <c r="B343" s="137"/>
      <c r="C343" s="138" t="s">
        <v>1381</v>
      </c>
      <c r="D343" s="138" t="s">
        <v>311</v>
      </c>
      <c r="E343" s="139" t="s">
        <v>5348</v>
      </c>
      <c r="F343" s="140" t="s">
        <v>5349</v>
      </c>
      <c r="G343" s="141" t="s">
        <v>2702</v>
      </c>
      <c r="H343" s="142">
        <v>2</v>
      </c>
      <c r="I343" s="143"/>
      <c r="J343" s="144">
        <f t="shared" si="80"/>
        <v>0</v>
      </c>
      <c r="K343" s="140" t="s">
        <v>366</v>
      </c>
      <c r="L343" s="33"/>
      <c r="M343" s="145" t="s">
        <v>1</v>
      </c>
      <c r="N343" s="146" t="s">
        <v>46</v>
      </c>
      <c r="P343" s="147">
        <f t="shared" si="81"/>
        <v>0</v>
      </c>
      <c r="Q343" s="147">
        <v>0</v>
      </c>
      <c r="R343" s="147">
        <f t="shared" si="82"/>
        <v>0</v>
      </c>
      <c r="S343" s="147">
        <v>0</v>
      </c>
      <c r="T343" s="148">
        <f t="shared" si="83"/>
        <v>0</v>
      </c>
      <c r="AR343" s="149" t="s">
        <v>120</v>
      </c>
      <c r="AT343" s="149" t="s">
        <v>311</v>
      </c>
      <c r="AU343" s="149" t="s">
        <v>88</v>
      </c>
      <c r="AY343" s="17" t="s">
        <v>309</v>
      </c>
      <c r="BE343" s="150">
        <f t="shared" si="84"/>
        <v>0</v>
      </c>
      <c r="BF343" s="150">
        <f t="shared" si="85"/>
        <v>0</v>
      </c>
      <c r="BG343" s="150">
        <f t="shared" si="86"/>
        <v>0</v>
      </c>
      <c r="BH343" s="150">
        <f t="shared" si="87"/>
        <v>0</v>
      </c>
      <c r="BI343" s="150">
        <f t="shared" si="88"/>
        <v>0</v>
      </c>
      <c r="BJ343" s="17" t="s">
        <v>88</v>
      </c>
      <c r="BK343" s="150">
        <f t="shared" si="89"/>
        <v>0</v>
      </c>
      <c r="BL343" s="17" t="s">
        <v>120</v>
      </c>
      <c r="BM343" s="149" t="s">
        <v>2758</v>
      </c>
    </row>
    <row r="344" spans="2:65" s="1" customFormat="1" ht="21.75" customHeight="1" x14ac:dyDescent="0.2">
      <c r="B344" s="137"/>
      <c r="C344" s="138" t="s">
        <v>1383</v>
      </c>
      <c r="D344" s="138" t="s">
        <v>311</v>
      </c>
      <c r="E344" s="139" t="s">
        <v>5350</v>
      </c>
      <c r="F344" s="140" t="s">
        <v>5351</v>
      </c>
      <c r="G344" s="141" t="s">
        <v>2702</v>
      </c>
      <c r="H344" s="142">
        <v>2</v>
      </c>
      <c r="I344" s="143"/>
      <c r="J344" s="144">
        <f t="shared" si="80"/>
        <v>0</v>
      </c>
      <c r="K344" s="140" t="s">
        <v>366</v>
      </c>
      <c r="L344" s="33"/>
      <c r="M344" s="145" t="s">
        <v>1</v>
      </c>
      <c r="N344" s="146" t="s">
        <v>46</v>
      </c>
      <c r="P344" s="147">
        <f t="shared" si="81"/>
        <v>0</v>
      </c>
      <c r="Q344" s="147">
        <v>0</v>
      </c>
      <c r="R344" s="147">
        <f t="shared" si="82"/>
        <v>0</v>
      </c>
      <c r="S344" s="147">
        <v>0</v>
      </c>
      <c r="T344" s="148">
        <f t="shared" si="83"/>
        <v>0</v>
      </c>
      <c r="AR344" s="149" t="s">
        <v>120</v>
      </c>
      <c r="AT344" s="149" t="s">
        <v>311</v>
      </c>
      <c r="AU344" s="149" t="s">
        <v>88</v>
      </c>
      <c r="AY344" s="17" t="s">
        <v>309</v>
      </c>
      <c r="BE344" s="150">
        <f t="shared" si="84"/>
        <v>0</v>
      </c>
      <c r="BF344" s="150">
        <f t="shared" si="85"/>
        <v>0</v>
      </c>
      <c r="BG344" s="150">
        <f t="shared" si="86"/>
        <v>0</v>
      </c>
      <c r="BH344" s="150">
        <f t="shared" si="87"/>
        <v>0</v>
      </c>
      <c r="BI344" s="150">
        <f t="shared" si="88"/>
        <v>0</v>
      </c>
      <c r="BJ344" s="17" t="s">
        <v>88</v>
      </c>
      <c r="BK344" s="150">
        <f t="shared" si="89"/>
        <v>0</v>
      </c>
      <c r="BL344" s="17" t="s">
        <v>120</v>
      </c>
      <c r="BM344" s="149" t="s">
        <v>2766</v>
      </c>
    </row>
    <row r="345" spans="2:65" s="1" customFormat="1" ht="24.2" customHeight="1" x14ac:dyDescent="0.2">
      <c r="B345" s="137"/>
      <c r="C345" s="138" t="s">
        <v>1385</v>
      </c>
      <c r="D345" s="138" t="s">
        <v>311</v>
      </c>
      <c r="E345" s="139" t="s">
        <v>5352</v>
      </c>
      <c r="F345" s="140" t="s">
        <v>5353</v>
      </c>
      <c r="G345" s="141" t="s">
        <v>2702</v>
      </c>
      <c r="H345" s="142">
        <v>2</v>
      </c>
      <c r="I345" s="143"/>
      <c r="J345" s="144">
        <f t="shared" si="80"/>
        <v>0</v>
      </c>
      <c r="K345" s="140" t="s">
        <v>366</v>
      </c>
      <c r="L345" s="33"/>
      <c r="M345" s="145" t="s">
        <v>1</v>
      </c>
      <c r="N345" s="146" t="s">
        <v>46</v>
      </c>
      <c r="P345" s="147">
        <f t="shared" si="81"/>
        <v>0</v>
      </c>
      <c r="Q345" s="147">
        <v>0</v>
      </c>
      <c r="R345" s="147">
        <f t="shared" si="82"/>
        <v>0</v>
      </c>
      <c r="S345" s="147">
        <v>0</v>
      </c>
      <c r="T345" s="148">
        <f t="shared" si="83"/>
        <v>0</v>
      </c>
      <c r="AR345" s="149" t="s">
        <v>120</v>
      </c>
      <c r="AT345" s="149" t="s">
        <v>311</v>
      </c>
      <c r="AU345" s="149" t="s">
        <v>88</v>
      </c>
      <c r="AY345" s="17" t="s">
        <v>309</v>
      </c>
      <c r="BE345" s="150">
        <f t="shared" si="84"/>
        <v>0</v>
      </c>
      <c r="BF345" s="150">
        <f t="shared" si="85"/>
        <v>0</v>
      </c>
      <c r="BG345" s="150">
        <f t="shared" si="86"/>
        <v>0</v>
      </c>
      <c r="BH345" s="150">
        <f t="shared" si="87"/>
        <v>0</v>
      </c>
      <c r="BI345" s="150">
        <f t="shared" si="88"/>
        <v>0</v>
      </c>
      <c r="BJ345" s="17" t="s">
        <v>88</v>
      </c>
      <c r="BK345" s="150">
        <f t="shared" si="89"/>
        <v>0</v>
      </c>
      <c r="BL345" s="17" t="s">
        <v>120</v>
      </c>
      <c r="BM345" s="149" t="s">
        <v>2774</v>
      </c>
    </row>
    <row r="346" spans="2:65" s="1" customFormat="1" ht="21.75" customHeight="1" x14ac:dyDescent="0.2">
      <c r="B346" s="137"/>
      <c r="C346" s="138" t="s">
        <v>1391</v>
      </c>
      <c r="D346" s="138" t="s">
        <v>311</v>
      </c>
      <c r="E346" s="139" t="s">
        <v>5354</v>
      </c>
      <c r="F346" s="140" t="s">
        <v>5355</v>
      </c>
      <c r="G346" s="141" t="s">
        <v>2702</v>
      </c>
      <c r="H346" s="142">
        <v>2</v>
      </c>
      <c r="I346" s="143"/>
      <c r="J346" s="144">
        <f t="shared" si="80"/>
        <v>0</v>
      </c>
      <c r="K346" s="140" t="s">
        <v>366</v>
      </c>
      <c r="L346" s="33"/>
      <c r="M346" s="145" t="s">
        <v>1</v>
      </c>
      <c r="N346" s="146" t="s">
        <v>46</v>
      </c>
      <c r="P346" s="147">
        <f t="shared" si="81"/>
        <v>0</v>
      </c>
      <c r="Q346" s="147">
        <v>0</v>
      </c>
      <c r="R346" s="147">
        <f t="shared" si="82"/>
        <v>0</v>
      </c>
      <c r="S346" s="147">
        <v>0</v>
      </c>
      <c r="T346" s="148">
        <f t="shared" si="83"/>
        <v>0</v>
      </c>
      <c r="AR346" s="149" t="s">
        <v>120</v>
      </c>
      <c r="AT346" s="149" t="s">
        <v>311</v>
      </c>
      <c r="AU346" s="149" t="s">
        <v>88</v>
      </c>
      <c r="AY346" s="17" t="s">
        <v>309</v>
      </c>
      <c r="BE346" s="150">
        <f t="shared" si="84"/>
        <v>0</v>
      </c>
      <c r="BF346" s="150">
        <f t="shared" si="85"/>
        <v>0</v>
      </c>
      <c r="BG346" s="150">
        <f t="shared" si="86"/>
        <v>0</v>
      </c>
      <c r="BH346" s="150">
        <f t="shared" si="87"/>
        <v>0</v>
      </c>
      <c r="BI346" s="150">
        <f t="shared" si="88"/>
        <v>0</v>
      </c>
      <c r="BJ346" s="17" t="s">
        <v>88</v>
      </c>
      <c r="BK346" s="150">
        <f t="shared" si="89"/>
        <v>0</v>
      </c>
      <c r="BL346" s="17" t="s">
        <v>120</v>
      </c>
      <c r="BM346" s="149" t="s">
        <v>2782</v>
      </c>
    </row>
    <row r="347" spans="2:65" s="1" customFormat="1" ht="16.5" customHeight="1" x14ac:dyDescent="0.2">
      <c r="B347" s="137"/>
      <c r="C347" s="138" t="s">
        <v>1394</v>
      </c>
      <c r="D347" s="138" t="s">
        <v>311</v>
      </c>
      <c r="E347" s="139" t="s">
        <v>5356</v>
      </c>
      <c r="F347" s="140" t="s">
        <v>5209</v>
      </c>
      <c r="G347" s="141" t="s">
        <v>2702</v>
      </c>
      <c r="H347" s="142">
        <v>1</v>
      </c>
      <c r="I347" s="143"/>
      <c r="J347" s="144">
        <f t="shared" si="80"/>
        <v>0</v>
      </c>
      <c r="K347" s="140" t="s">
        <v>366</v>
      </c>
      <c r="L347" s="33"/>
      <c r="M347" s="145" t="s">
        <v>1</v>
      </c>
      <c r="N347" s="146" t="s">
        <v>46</v>
      </c>
      <c r="P347" s="147">
        <f t="shared" si="81"/>
        <v>0</v>
      </c>
      <c r="Q347" s="147">
        <v>0</v>
      </c>
      <c r="R347" s="147">
        <f t="shared" si="82"/>
        <v>0</v>
      </c>
      <c r="S347" s="147">
        <v>0</v>
      </c>
      <c r="T347" s="148">
        <f t="shared" si="83"/>
        <v>0</v>
      </c>
      <c r="AR347" s="149" t="s">
        <v>120</v>
      </c>
      <c r="AT347" s="149" t="s">
        <v>311</v>
      </c>
      <c r="AU347" s="149" t="s">
        <v>88</v>
      </c>
      <c r="AY347" s="17" t="s">
        <v>309</v>
      </c>
      <c r="BE347" s="150">
        <f t="shared" si="84"/>
        <v>0</v>
      </c>
      <c r="BF347" s="150">
        <f t="shared" si="85"/>
        <v>0</v>
      </c>
      <c r="BG347" s="150">
        <f t="shared" si="86"/>
        <v>0</v>
      </c>
      <c r="BH347" s="150">
        <f t="shared" si="87"/>
        <v>0</v>
      </c>
      <c r="BI347" s="150">
        <f t="shared" si="88"/>
        <v>0</v>
      </c>
      <c r="BJ347" s="17" t="s">
        <v>88</v>
      </c>
      <c r="BK347" s="150">
        <f t="shared" si="89"/>
        <v>0</v>
      </c>
      <c r="BL347" s="17" t="s">
        <v>120</v>
      </c>
      <c r="BM347" s="149" t="s">
        <v>2790</v>
      </c>
    </row>
    <row r="348" spans="2:65" s="1" customFormat="1" ht="16.5" customHeight="1" x14ac:dyDescent="0.2">
      <c r="B348" s="137"/>
      <c r="C348" s="138" t="s">
        <v>1396</v>
      </c>
      <c r="D348" s="138" t="s">
        <v>311</v>
      </c>
      <c r="E348" s="139" t="s">
        <v>5357</v>
      </c>
      <c r="F348" s="140" t="s">
        <v>5137</v>
      </c>
      <c r="G348" s="141" t="s">
        <v>2702</v>
      </c>
      <c r="H348" s="142">
        <v>1</v>
      </c>
      <c r="I348" s="143"/>
      <c r="J348" s="144">
        <f t="shared" si="80"/>
        <v>0</v>
      </c>
      <c r="K348" s="140" t="s">
        <v>366</v>
      </c>
      <c r="L348" s="33"/>
      <c r="M348" s="145" t="s">
        <v>1</v>
      </c>
      <c r="N348" s="146" t="s">
        <v>46</v>
      </c>
      <c r="P348" s="147">
        <f t="shared" si="81"/>
        <v>0</v>
      </c>
      <c r="Q348" s="147">
        <v>0</v>
      </c>
      <c r="R348" s="147">
        <f t="shared" si="82"/>
        <v>0</v>
      </c>
      <c r="S348" s="147">
        <v>0</v>
      </c>
      <c r="T348" s="148">
        <f t="shared" si="83"/>
        <v>0</v>
      </c>
      <c r="AR348" s="149" t="s">
        <v>120</v>
      </c>
      <c r="AT348" s="149" t="s">
        <v>311</v>
      </c>
      <c r="AU348" s="149" t="s">
        <v>88</v>
      </c>
      <c r="AY348" s="17" t="s">
        <v>309</v>
      </c>
      <c r="BE348" s="150">
        <f t="shared" si="84"/>
        <v>0</v>
      </c>
      <c r="BF348" s="150">
        <f t="shared" si="85"/>
        <v>0</v>
      </c>
      <c r="BG348" s="150">
        <f t="shared" si="86"/>
        <v>0</v>
      </c>
      <c r="BH348" s="150">
        <f t="shared" si="87"/>
        <v>0</v>
      </c>
      <c r="BI348" s="150">
        <f t="shared" si="88"/>
        <v>0</v>
      </c>
      <c r="BJ348" s="17" t="s">
        <v>88</v>
      </c>
      <c r="BK348" s="150">
        <f t="shared" si="89"/>
        <v>0</v>
      </c>
      <c r="BL348" s="17" t="s">
        <v>120</v>
      </c>
      <c r="BM348" s="149" t="s">
        <v>2798</v>
      </c>
    </row>
    <row r="349" spans="2:65" s="1" customFormat="1" ht="16.5" customHeight="1" x14ac:dyDescent="0.2">
      <c r="B349" s="137"/>
      <c r="C349" s="138" t="s">
        <v>1398</v>
      </c>
      <c r="D349" s="138" t="s">
        <v>311</v>
      </c>
      <c r="E349" s="139" t="s">
        <v>5358</v>
      </c>
      <c r="F349" s="140" t="s">
        <v>5213</v>
      </c>
      <c r="G349" s="141" t="s">
        <v>2702</v>
      </c>
      <c r="H349" s="142">
        <v>3</v>
      </c>
      <c r="I349" s="143"/>
      <c r="J349" s="144">
        <f t="shared" si="80"/>
        <v>0</v>
      </c>
      <c r="K349" s="140" t="s">
        <v>366</v>
      </c>
      <c r="L349" s="33"/>
      <c r="M349" s="145" t="s">
        <v>1</v>
      </c>
      <c r="N349" s="146" t="s">
        <v>46</v>
      </c>
      <c r="P349" s="147">
        <f t="shared" si="81"/>
        <v>0</v>
      </c>
      <c r="Q349" s="147">
        <v>0</v>
      </c>
      <c r="R349" s="147">
        <f t="shared" si="82"/>
        <v>0</v>
      </c>
      <c r="S349" s="147">
        <v>0</v>
      </c>
      <c r="T349" s="148">
        <f t="shared" si="83"/>
        <v>0</v>
      </c>
      <c r="AR349" s="149" t="s">
        <v>120</v>
      </c>
      <c r="AT349" s="149" t="s">
        <v>311</v>
      </c>
      <c r="AU349" s="149" t="s">
        <v>88</v>
      </c>
      <c r="AY349" s="17" t="s">
        <v>309</v>
      </c>
      <c r="BE349" s="150">
        <f t="shared" si="84"/>
        <v>0</v>
      </c>
      <c r="BF349" s="150">
        <f t="shared" si="85"/>
        <v>0</v>
      </c>
      <c r="BG349" s="150">
        <f t="shared" si="86"/>
        <v>0</v>
      </c>
      <c r="BH349" s="150">
        <f t="shared" si="87"/>
        <v>0</v>
      </c>
      <c r="BI349" s="150">
        <f t="shared" si="88"/>
        <v>0</v>
      </c>
      <c r="BJ349" s="17" t="s">
        <v>88</v>
      </c>
      <c r="BK349" s="150">
        <f t="shared" si="89"/>
        <v>0</v>
      </c>
      <c r="BL349" s="17" t="s">
        <v>120</v>
      </c>
      <c r="BM349" s="149" t="s">
        <v>2806</v>
      </c>
    </row>
    <row r="350" spans="2:65" s="1" customFormat="1" ht="16.5" customHeight="1" x14ac:dyDescent="0.2">
      <c r="B350" s="137"/>
      <c r="C350" s="138" t="s">
        <v>1402</v>
      </c>
      <c r="D350" s="138" t="s">
        <v>311</v>
      </c>
      <c r="E350" s="139" t="s">
        <v>5359</v>
      </c>
      <c r="F350" s="140" t="s">
        <v>5135</v>
      </c>
      <c r="G350" s="141" t="s">
        <v>2702</v>
      </c>
      <c r="H350" s="142">
        <v>17</v>
      </c>
      <c r="I350" s="143"/>
      <c r="J350" s="144">
        <f t="shared" si="80"/>
        <v>0</v>
      </c>
      <c r="K350" s="140" t="s">
        <v>366</v>
      </c>
      <c r="L350" s="33"/>
      <c r="M350" s="145" t="s">
        <v>1</v>
      </c>
      <c r="N350" s="146" t="s">
        <v>46</v>
      </c>
      <c r="P350" s="147">
        <f t="shared" si="81"/>
        <v>0</v>
      </c>
      <c r="Q350" s="147">
        <v>0</v>
      </c>
      <c r="R350" s="147">
        <f t="shared" si="82"/>
        <v>0</v>
      </c>
      <c r="S350" s="147">
        <v>0</v>
      </c>
      <c r="T350" s="148">
        <f t="shared" si="83"/>
        <v>0</v>
      </c>
      <c r="AR350" s="149" t="s">
        <v>120</v>
      </c>
      <c r="AT350" s="149" t="s">
        <v>311</v>
      </c>
      <c r="AU350" s="149" t="s">
        <v>88</v>
      </c>
      <c r="AY350" s="17" t="s">
        <v>309</v>
      </c>
      <c r="BE350" s="150">
        <f t="shared" si="84"/>
        <v>0</v>
      </c>
      <c r="BF350" s="150">
        <f t="shared" si="85"/>
        <v>0</v>
      </c>
      <c r="BG350" s="150">
        <f t="shared" si="86"/>
        <v>0</v>
      </c>
      <c r="BH350" s="150">
        <f t="shared" si="87"/>
        <v>0</v>
      </c>
      <c r="BI350" s="150">
        <f t="shared" si="88"/>
        <v>0</v>
      </c>
      <c r="BJ350" s="17" t="s">
        <v>88</v>
      </c>
      <c r="BK350" s="150">
        <f t="shared" si="89"/>
        <v>0</v>
      </c>
      <c r="BL350" s="17" t="s">
        <v>120</v>
      </c>
      <c r="BM350" s="149" t="s">
        <v>2814</v>
      </c>
    </row>
    <row r="351" spans="2:65" s="1" customFormat="1" ht="21.75" customHeight="1" x14ac:dyDescent="0.2">
      <c r="B351" s="137"/>
      <c r="C351" s="138" t="s">
        <v>1409</v>
      </c>
      <c r="D351" s="138" t="s">
        <v>311</v>
      </c>
      <c r="E351" s="139" t="s">
        <v>5360</v>
      </c>
      <c r="F351" s="140" t="s">
        <v>5361</v>
      </c>
      <c r="G351" s="141" t="s">
        <v>2702</v>
      </c>
      <c r="H351" s="142">
        <v>4</v>
      </c>
      <c r="I351" s="143"/>
      <c r="J351" s="144">
        <f t="shared" si="80"/>
        <v>0</v>
      </c>
      <c r="K351" s="140" t="s">
        <v>366</v>
      </c>
      <c r="L351" s="33"/>
      <c r="M351" s="145" t="s">
        <v>1</v>
      </c>
      <c r="N351" s="146" t="s">
        <v>46</v>
      </c>
      <c r="P351" s="147">
        <f t="shared" si="81"/>
        <v>0</v>
      </c>
      <c r="Q351" s="147">
        <v>0</v>
      </c>
      <c r="R351" s="147">
        <f t="shared" si="82"/>
        <v>0</v>
      </c>
      <c r="S351" s="147">
        <v>0</v>
      </c>
      <c r="T351" s="148">
        <f t="shared" si="83"/>
        <v>0</v>
      </c>
      <c r="AR351" s="149" t="s">
        <v>120</v>
      </c>
      <c r="AT351" s="149" t="s">
        <v>311</v>
      </c>
      <c r="AU351" s="149" t="s">
        <v>88</v>
      </c>
      <c r="AY351" s="17" t="s">
        <v>309</v>
      </c>
      <c r="BE351" s="150">
        <f t="shared" si="84"/>
        <v>0</v>
      </c>
      <c r="BF351" s="150">
        <f t="shared" si="85"/>
        <v>0</v>
      </c>
      <c r="BG351" s="150">
        <f t="shared" si="86"/>
        <v>0</v>
      </c>
      <c r="BH351" s="150">
        <f t="shared" si="87"/>
        <v>0</v>
      </c>
      <c r="BI351" s="150">
        <f t="shared" si="88"/>
        <v>0</v>
      </c>
      <c r="BJ351" s="17" t="s">
        <v>88</v>
      </c>
      <c r="BK351" s="150">
        <f t="shared" si="89"/>
        <v>0</v>
      </c>
      <c r="BL351" s="17" t="s">
        <v>120</v>
      </c>
      <c r="BM351" s="149" t="s">
        <v>2822</v>
      </c>
    </row>
    <row r="352" spans="2:65" s="1" customFormat="1" ht="16.5" customHeight="1" x14ac:dyDescent="0.2">
      <c r="B352" s="137"/>
      <c r="C352" s="138" t="s">
        <v>1414</v>
      </c>
      <c r="D352" s="138" t="s">
        <v>311</v>
      </c>
      <c r="E352" s="139" t="s">
        <v>5362</v>
      </c>
      <c r="F352" s="140" t="s">
        <v>5363</v>
      </c>
      <c r="G352" s="141" t="s">
        <v>2702</v>
      </c>
      <c r="H352" s="142">
        <v>1</v>
      </c>
      <c r="I352" s="143"/>
      <c r="J352" s="144">
        <f t="shared" si="80"/>
        <v>0</v>
      </c>
      <c r="K352" s="140" t="s">
        <v>366</v>
      </c>
      <c r="L352" s="33"/>
      <c r="M352" s="145" t="s">
        <v>1</v>
      </c>
      <c r="N352" s="146" t="s">
        <v>46</v>
      </c>
      <c r="P352" s="147">
        <f t="shared" si="81"/>
        <v>0</v>
      </c>
      <c r="Q352" s="147">
        <v>0</v>
      </c>
      <c r="R352" s="147">
        <f t="shared" si="82"/>
        <v>0</v>
      </c>
      <c r="S352" s="147">
        <v>0</v>
      </c>
      <c r="T352" s="148">
        <f t="shared" si="83"/>
        <v>0</v>
      </c>
      <c r="AR352" s="149" t="s">
        <v>120</v>
      </c>
      <c r="AT352" s="149" t="s">
        <v>311</v>
      </c>
      <c r="AU352" s="149" t="s">
        <v>88</v>
      </c>
      <c r="AY352" s="17" t="s">
        <v>309</v>
      </c>
      <c r="BE352" s="150">
        <f t="shared" si="84"/>
        <v>0</v>
      </c>
      <c r="BF352" s="150">
        <f t="shared" si="85"/>
        <v>0</v>
      </c>
      <c r="BG352" s="150">
        <f t="shared" si="86"/>
        <v>0</v>
      </c>
      <c r="BH352" s="150">
        <f t="shared" si="87"/>
        <v>0</v>
      </c>
      <c r="BI352" s="150">
        <f t="shared" si="88"/>
        <v>0</v>
      </c>
      <c r="BJ352" s="17" t="s">
        <v>88</v>
      </c>
      <c r="BK352" s="150">
        <f t="shared" si="89"/>
        <v>0</v>
      </c>
      <c r="BL352" s="17" t="s">
        <v>120</v>
      </c>
      <c r="BM352" s="149" t="s">
        <v>2830</v>
      </c>
    </row>
    <row r="353" spans="2:65" s="1" customFormat="1" ht="16.5" customHeight="1" x14ac:dyDescent="0.2">
      <c r="B353" s="137"/>
      <c r="C353" s="138" t="s">
        <v>1419</v>
      </c>
      <c r="D353" s="138" t="s">
        <v>311</v>
      </c>
      <c r="E353" s="139" t="s">
        <v>5364</v>
      </c>
      <c r="F353" s="140" t="s">
        <v>5141</v>
      </c>
      <c r="G353" s="141" t="s">
        <v>2702</v>
      </c>
      <c r="H353" s="142">
        <v>1</v>
      </c>
      <c r="I353" s="143"/>
      <c r="J353" s="144">
        <f t="shared" si="80"/>
        <v>0</v>
      </c>
      <c r="K353" s="140" t="s">
        <v>366</v>
      </c>
      <c r="L353" s="33"/>
      <c r="M353" s="145" t="s">
        <v>1</v>
      </c>
      <c r="N353" s="146" t="s">
        <v>46</v>
      </c>
      <c r="P353" s="147">
        <f t="shared" si="81"/>
        <v>0</v>
      </c>
      <c r="Q353" s="147">
        <v>0</v>
      </c>
      <c r="R353" s="147">
        <f t="shared" si="82"/>
        <v>0</v>
      </c>
      <c r="S353" s="147">
        <v>0</v>
      </c>
      <c r="T353" s="148">
        <f t="shared" si="83"/>
        <v>0</v>
      </c>
      <c r="AR353" s="149" t="s">
        <v>120</v>
      </c>
      <c r="AT353" s="149" t="s">
        <v>311</v>
      </c>
      <c r="AU353" s="149" t="s">
        <v>88</v>
      </c>
      <c r="AY353" s="17" t="s">
        <v>309</v>
      </c>
      <c r="BE353" s="150">
        <f t="shared" si="84"/>
        <v>0</v>
      </c>
      <c r="BF353" s="150">
        <f t="shared" si="85"/>
        <v>0</v>
      </c>
      <c r="BG353" s="150">
        <f t="shared" si="86"/>
        <v>0</v>
      </c>
      <c r="BH353" s="150">
        <f t="shared" si="87"/>
        <v>0</v>
      </c>
      <c r="BI353" s="150">
        <f t="shared" si="88"/>
        <v>0</v>
      </c>
      <c r="BJ353" s="17" t="s">
        <v>88</v>
      </c>
      <c r="BK353" s="150">
        <f t="shared" si="89"/>
        <v>0</v>
      </c>
      <c r="BL353" s="17" t="s">
        <v>120</v>
      </c>
      <c r="BM353" s="149" t="s">
        <v>2838</v>
      </c>
    </row>
    <row r="354" spans="2:65" s="1" customFormat="1" ht="16.5" customHeight="1" x14ac:dyDescent="0.2">
      <c r="B354" s="137"/>
      <c r="C354" s="138" t="s">
        <v>1425</v>
      </c>
      <c r="D354" s="138" t="s">
        <v>311</v>
      </c>
      <c r="E354" s="139" t="s">
        <v>5365</v>
      </c>
      <c r="F354" s="140" t="s">
        <v>5366</v>
      </c>
      <c r="G354" s="141" t="s">
        <v>2702</v>
      </c>
      <c r="H354" s="142">
        <v>1</v>
      </c>
      <c r="I354" s="143"/>
      <c r="J354" s="144">
        <f t="shared" si="80"/>
        <v>0</v>
      </c>
      <c r="K354" s="140" t="s">
        <v>366</v>
      </c>
      <c r="L354" s="33"/>
      <c r="M354" s="145" t="s">
        <v>1</v>
      </c>
      <c r="N354" s="146" t="s">
        <v>46</v>
      </c>
      <c r="P354" s="147">
        <f t="shared" si="81"/>
        <v>0</v>
      </c>
      <c r="Q354" s="147">
        <v>0</v>
      </c>
      <c r="R354" s="147">
        <f t="shared" si="82"/>
        <v>0</v>
      </c>
      <c r="S354" s="147">
        <v>0</v>
      </c>
      <c r="T354" s="148">
        <f t="shared" si="83"/>
        <v>0</v>
      </c>
      <c r="AR354" s="149" t="s">
        <v>120</v>
      </c>
      <c r="AT354" s="149" t="s">
        <v>311</v>
      </c>
      <c r="AU354" s="149" t="s">
        <v>88</v>
      </c>
      <c r="AY354" s="17" t="s">
        <v>309</v>
      </c>
      <c r="BE354" s="150">
        <f t="shared" si="84"/>
        <v>0</v>
      </c>
      <c r="BF354" s="150">
        <f t="shared" si="85"/>
        <v>0</v>
      </c>
      <c r="BG354" s="150">
        <f t="shared" si="86"/>
        <v>0</v>
      </c>
      <c r="BH354" s="150">
        <f t="shared" si="87"/>
        <v>0</v>
      </c>
      <c r="BI354" s="150">
        <f t="shared" si="88"/>
        <v>0</v>
      </c>
      <c r="BJ354" s="17" t="s">
        <v>88</v>
      </c>
      <c r="BK354" s="150">
        <f t="shared" si="89"/>
        <v>0</v>
      </c>
      <c r="BL354" s="17" t="s">
        <v>120</v>
      </c>
      <c r="BM354" s="149" t="s">
        <v>2846</v>
      </c>
    </row>
    <row r="355" spans="2:65" s="1" customFormat="1" ht="16.5" customHeight="1" x14ac:dyDescent="0.2">
      <c r="B355" s="137"/>
      <c r="C355" s="138" t="s">
        <v>1430</v>
      </c>
      <c r="D355" s="138" t="s">
        <v>311</v>
      </c>
      <c r="E355" s="139" t="s">
        <v>5367</v>
      </c>
      <c r="F355" s="140" t="s">
        <v>5085</v>
      </c>
      <c r="G355" s="141" t="s">
        <v>2702</v>
      </c>
      <c r="H355" s="142">
        <v>9</v>
      </c>
      <c r="I355" s="143"/>
      <c r="J355" s="144">
        <f t="shared" si="80"/>
        <v>0</v>
      </c>
      <c r="K355" s="140" t="s">
        <v>366</v>
      </c>
      <c r="L355" s="33"/>
      <c r="M355" s="145" t="s">
        <v>1</v>
      </c>
      <c r="N355" s="146" t="s">
        <v>46</v>
      </c>
      <c r="P355" s="147">
        <f t="shared" si="81"/>
        <v>0</v>
      </c>
      <c r="Q355" s="147">
        <v>0</v>
      </c>
      <c r="R355" s="147">
        <f t="shared" si="82"/>
        <v>0</v>
      </c>
      <c r="S355" s="147">
        <v>0</v>
      </c>
      <c r="T355" s="148">
        <f t="shared" si="83"/>
        <v>0</v>
      </c>
      <c r="AR355" s="149" t="s">
        <v>120</v>
      </c>
      <c r="AT355" s="149" t="s">
        <v>311</v>
      </c>
      <c r="AU355" s="149" t="s">
        <v>88</v>
      </c>
      <c r="AY355" s="17" t="s">
        <v>309</v>
      </c>
      <c r="BE355" s="150">
        <f t="shared" si="84"/>
        <v>0</v>
      </c>
      <c r="BF355" s="150">
        <f t="shared" si="85"/>
        <v>0</v>
      </c>
      <c r="BG355" s="150">
        <f t="shared" si="86"/>
        <v>0</v>
      </c>
      <c r="BH355" s="150">
        <f t="shared" si="87"/>
        <v>0</v>
      </c>
      <c r="BI355" s="150">
        <f t="shared" si="88"/>
        <v>0</v>
      </c>
      <c r="BJ355" s="17" t="s">
        <v>88</v>
      </c>
      <c r="BK355" s="150">
        <f t="shared" si="89"/>
        <v>0</v>
      </c>
      <c r="BL355" s="17" t="s">
        <v>120</v>
      </c>
      <c r="BM355" s="149" t="s">
        <v>2854</v>
      </c>
    </row>
    <row r="356" spans="2:65" s="1" customFormat="1" ht="16.5" customHeight="1" x14ac:dyDescent="0.2">
      <c r="B356" s="137"/>
      <c r="C356" s="138" t="s">
        <v>1435</v>
      </c>
      <c r="D356" s="138" t="s">
        <v>311</v>
      </c>
      <c r="E356" s="139" t="s">
        <v>5368</v>
      </c>
      <c r="F356" s="140" t="s">
        <v>5369</v>
      </c>
      <c r="G356" s="141" t="s">
        <v>2702</v>
      </c>
      <c r="H356" s="142">
        <v>3</v>
      </c>
      <c r="I356" s="143"/>
      <c r="J356" s="144">
        <f t="shared" si="80"/>
        <v>0</v>
      </c>
      <c r="K356" s="140" t="s">
        <v>366</v>
      </c>
      <c r="L356" s="33"/>
      <c r="M356" s="145" t="s">
        <v>1</v>
      </c>
      <c r="N356" s="146" t="s">
        <v>46</v>
      </c>
      <c r="P356" s="147">
        <f t="shared" si="81"/>
        <v>0</v>
      </c>
      <c r="Q356" s="147">
        <v>0</v>
      </c>
      <c r="R356" s="147">
        <f t="shared" si="82"/>
        <v>0</v>
      </c>
      <c r="S356" s="147">
        <v>0</v>
      </c>
      <c r="T356" s="148">
        <f t="shared" si="83"/>
        <v>0</v>
      </c>
      <c r="AR356" s="149" t="s">
        <v>120</v>
      </c>
      <c r="AT356" s="149" t="s">
        <v>311</v>
      </c>
      <c r="AU356" s="149" t="s">
        <v>88</v>
      </c>
      <c r="AY356" s="17" t="s">
        <v>309</v>
      </c>
      <c r="BE356" s="150">
        <f t="shared" si="84"/>
        <v>0</v>
      </c>
      <c r="BF356" s="150">
        <f t="shared" si="85"/>
        <v>0</v>
      </c>
      <c r="BG356" s="150">
        <f t="shared" si="86"/>
        <v>0</v>
      </c>
      <c r="BH356" s="150">
        <f t="shared" si="87"/>
        <v>0</v>
      </c>
      <c r="BI356" s="150">
        <f t="shared" si="88"/>
        <v>0</v>
      </c>
      <c r="BJ356" s="17" t="s">
        <v>88</v>
      </c>
      <c r="BK356" s="150">
        <f t="shared" si="89"/>
        <v>0</v>
      </c>
      <c r="BL356" s="17" t="s">
        <v>120</v>
      </c>
      <c r="BM356" s="149" t="s">
        <v>2862</v>
      </c>
    </row>
    <row r="357" spans="2:65" s="1" customFormat="1" ht="16.5" customHeight="1" x14ac:dyDescent="0.2">
      <c r="B357" s="137"/>
      <c r="C357" s="138" t="s">
        <v>1440</v>
      </c>
      <c r="D357" s="138" t="s">
        <v>311</v>
      </c>
      <c r="E357" s="139" t="s">
        <v>5370</v>
      </c>
      <c r="F357" s="140" t="s">
        <v>5371</v>
      </c>
      <c r="G357" s="141" t="s">
        <v>2702</v>
      </c>
      <c r="H357" s="142">
        <v>1</v>
      </c>
      <c r="I357" s="143"/>
      <c r="J357" s="144">
        <f t="shared" si="80"/>
        <v>0</v>
      </c>
      <c r="K357" s="140" t="s">
        <v>366</v>
      </c>
      <c r="L357" s="33"/>
      <c r="M357" s="145" t="s">
        <v>1</v>
      </c>
      <c r="N357" s="146" t="s">
        <v>46</v>
      </c>
      <c r="P357" s="147">
        <f t="shared" si="81"/>
        <v>0</v>
      </c>
      <c r="Q357" s="147">
        <v>0</v>
      </c>
      <c r="R357" s="147">
        <f t="shared" si="82"/>
        <v>0</v>
      </c>
      <c r="S357" s="147">
        <v>0</v>
      </c>
      <c r="T357" s="148">
        <f t="shared" si="83"/>
        <v>0</v>
      </c>
      <c r="AR357" s="149" t="s">
        <v>120</v>
      </c>
      <c r="AT357" s="149" t="s">
        <v>311</v>
      </c>
      <c r="AU357" s="149" t="s">
        <v>88</v>
      </c>
      <c r="AY357" s="17" t="s">
        <v>309</v>
      </c>
      <c r="BE357" s="150">
        <f t="shared" si="84"/>
        <v>0</v>
      </c>
      <c r="BF357" s="150">
        <f t="shared" si="85"/>
        <v>0</v>
      </c>
      <c r="BG357" s="150">
        <f t="shared" si="86"/>
        <v>0</v>
      </c>
      <c r="BH357" s="150">
        <f t="shared" si="87"/>
        <v>0</v>
      </c>
      <c r="BI357" s="150">
        <f t="shared" si="88"/>
        <v>0</v>
      </c>
      <c r="BJ357" s="17" t="s">
        <v>88</v>
      </c>
      <c r="BK357" s="150">
        <f t="shared" si="89"/>
        <v>0</v>
      </c>
      <c r="BL357" s="17" t="s">
        <v>120</v>
      </c>
      <c r="BM357" s="149" t="s">
        <v>2870</v>
      </c>
    </row>
    <row r="358" spans="2:65" s="1" customFormat="1" ht="29.25" x14ac:dyDescent="0.2">
      <c r="B358" s="33"/>
      <c r="D358" s="155" t="s">
        <v>318</v>
      </c>
      <c r="F358" s="156" t="s">
        <v>5372</v>
      </c>
      <c r="I358" s="153"/>
      <c r="L358" s="33"/>
      <c r="M358" s="154"/>
      <c r="T358" s="57"/>
      <c r="AT358" s="17" t="s">
        <v>318</v>
      </c>
      <c r="AU358" s="17" t="s">
        <v>88</v>
      </c>
    </row>
    <row r="359" spans="2:65" s="1" customFormat="1" ht="16.5" customHeight="1" x14ac:dyDescent="0.2">
      <c r="B359" s="137"/>
      <c r="C359" s="138" t="s">
        <v>1445</v>
      </c>
      <c r="D359" s="138" t="s">
        <v>311</v>
      </c>
      <c r="E359" s="139" t="s">
        <v>5373</v>
      </c>
      <c r="F359" s="140" t="s">
        <v>5374</v>
      </c>
      <c r="G359" s="141" t="s">
        <v>2702</v>
      </c>
      <c r="H359" s="142">
        <v>1</v>
      </c>
      <c r="I359" s="143"/>
      <c r="J359" s="144">
        <f>ROUND(I359*H359,2)</f>
        <v>0</v>
      </c>
      <c r="K359" s="140" t="s">
        <v>366</v>
      </c>
      <c r="L359" s="33"/>
      <c r="M359" s="145" t="s">
        <v>1</v>
      </c>
      <c r="N359" s="146" t="s">
        <v>46</v>
      </c>
      <c r="P359" s="147">
        <f>O359*H359</f>
        <v>0</v>
      </c>
      <c r="Q359" s="147">
        <v>0</v>
      </c>
      <c r="R359" s="147">
        <f>Q359*H359</f>
        <v>0</v>
      </c>
      <c r="S359" s="147">
        <v>0</v>
      </c>
      <c r="T359" s="148">
        <f>S359*H359</f>
        <v>0</v>
      </c>
      <c r="AR359" s="149" t="s">
        <v>120</v>
      </c>
      <c r="AT359" s="149" t="s">
        <v>311</v>
      </c>
      <c r="AU359" s="149" t="s">
        <v>88</v>
      </c>
      <c r="AY359" s="17" t="s">
        <v>309</v>
      </c>
      <c r="BE359" s="150">
        <f>IF(N359="základní",J359,0)</f>
        <v>0</v>
      </c>
      <c r="BF359" s="150">
        <f>IF(N359="snížená",J359,0)</f>
        <v>0</v>
      </c>
      <c r="BG359" s="150">
        <f>IF(N359="zákl. přenesená",J359,0)</f>
        <v>0</v>
      </c>
      <c r="BH359" s="150">
        <f>IF(N359="sníž. přenesená",J359,0)</f>
        <v>0</v>
      </c>
      <c r="BI359" s="150">
        <f>IF(N359="nulová",J359,0)</f>
        <v>0</v>
      </c>
      <c r="BJ359" s="17" t="s">
        <v>88</v>
      </c>
      <c r="BK359" s="150">
        <f>ROUND(I359*H359,2)</f>
        <v>0</v>
      </c>
      <c r="BL359" s="17" t="s">
        <v>120</v>
      </c>
      <c r="BM359" s="149" t="s">
        <v>2878</v>
      </c>
    </row>
    <row r="360" spans="2:65" s="1" customFormat="1" ht="39" x14ac:dyDescent="0.2">
      <c r="B360" s="33"/>
      <c r="D360" s="155" t="s">
        <v>318</v>
      </c>
      <c r="F360" s="156" t="s">
        <v>5375</v>
      </c>
      <c r="I360" s="153"/>
      <c r="L360" s="33"/>
      <c r="M360" s="154"/>
      <c r="T360" s="57"/>
      <c r="AT360" s="17" t="s">
        <v>318</v>
      </c>
      <c r="AU360" s="17" t="s">
        <v>88</v>
      </c>
    </row>
    <row r="361" spans="2:65" s="1" customFormat="1" ht="16.5" customHeight="1" x14ac:dyDescent="0.2">
      <c r="B361" s="137"/>
      <c r="C361" s="138" t="s">
        <v>1450</v>
      </c>
      <c r="D361" s="138" t="s">
        <v>311</v>
      </c>
      <c r="E361" s="139" t="s">
        <v>5376</v>
      </c>
      <c r="F361" s="140" t="s">
        <v>5377</v>
      </c>
      <c r="G361" s="141" t="s">
        <v>2702</v>
      </c>
      <c r="H361" s="142">
        <v>1</v>
      </c>
      <c r="I361" s="143"/>
      <c r="J361" s="144">
        <f>ROUND(I361*H361,2)</f>
        <v>0</v>
      </c>
      <c r="K361" s="140" t="s">
        <v>366</v>
      </c>
      <c r="L361" s="33"/>
      <c r="M361" s="145" t="s">
        <v>1</v>
      </c>
      <c r="N361" s="146" t="s">
        <v>46</v>
      </c>
      <c r="P361" s="147">
        <f>O361*H361</f>
        <v>0</v>
      </c>
      <c r="Q361" s="147">
        <v>0</v>
      </c>
      <c r="R361" s="147">
        <f>Q361*H361</f>
        <v>0</v>
      </c>
      <c r="S361" s="147">
        <v>0</v>
      </c>
      <c r="T361" s="148">
        <f>S361*H361</f>
        <v>0</v>
      </c>
      <c r="AR361" s="149" t="s">
        <v>120</v>
      </c>
      <c r="AT361" s="149" t="s">
        <v>311</v>
      </c>
      <c r="AU361" s="149" t="s">
        <v>88</v>
      </c>
      <c r="AY361" s="17" t="s">
        <v>309</v>
      </c>
      <c r="BE361" s="150">
        <f>IF(N361="základní",J361,0)</f>
        <v>0</v>
      </c>
      <c r="BF361" s="150">
        <f>IF(N361="snížená",J361,0)</f>
        <v>0</v>
      </c>
      <c r="BG361" s="150">
        <f>IF(N361="zákl. přenesená",J361,0)</f>
        <v>0</v>
      </c>
      <c r="BH361" s="150">
        <f>IF(N361="sníž. přenesená",J361,0)</f>
        <v>0</v>
      </c>
      <c r="BI361" s="150">
        <f>IF(N361="nulová",J361,0)</f>
        <v>0</v>
      </c>
      <c r="BJ361" s="17" t="s">
        <v>88</v>
      </c>
      <c r="BK361" s="150">
        <f>ROUND(I361*H361,2)</f>
        <v>0</v>
      </c>
      <c r="BL361" s="17" t="s">
        <v>120</v>
      </c>
      <c r="BM361" s="149" t="s">
        <v>2886</v>
      </c>
    </row>
    <row r="362" spans="2:65" s="1" customFormat="1" ht="29.25" x14ac:dyDescent="0.2">
      <c r="B362" s="33"/>
      <c r="D362" s="155" t="s">
        <v>318</v>
      </c>
      <c r="F362" s="156" t="s">
        <v>5378</v>
      </c>
      <c r="I362" s="153"/>
      <c r="L362" s="33"/>
      <c r="M362" s="154"/>
      <c r="T362" s="57"/>
      <c r="AT362" s="17" t="s">
        <v>318</v>
      </c>
      <c r="AU362" s="17" t="s">
        <v>88</v>
      </c>
    </row>
    <row r="363" spans="2:65" s="1" customFormat="1" ht="16.5" customHeight="1" x14ac:dyDescent="0.2">
      <c r="B363" s="137"/>
      <c r="C363" s="138" t="s">
        <v>1457</v>
      </c>
      <c r="D363" s="138" t="s">
        <v>311</v>
      </c>
      <c r="E363" s="139" t="s">
        <v>5379</v>
      </c>
      <c r="F363" s="140" t="s">
        <v>5380</v>
      </c>
      <c r="G363" s="141" t="s">
        <v>2702</v>
      </c>
      <c r="H363" s="142">
        <v>1</v>
      </c>
      <c r="I363" s="143"/>
      <c r="J363" s="144">
        <f t="shared" ref="J363:J377" si="90">ROUND(I363*H363,2)</f>
        <v>0</v>
      </c>
      <c r="K363" s="140" t="s">
        <v>366</v>
      </c>
      <c r="L363" s="33"/>
      <c r="M363" s="145" t="s">
        <v>1</v>
      </c>
      <c r="N363" s="146" t="s">
        <v>46</v>
      </c>
      <c r="P363" s="147">
        <f t="shared" ref="P363:P377" si="91">O363*H363</f>
        <v>0</v>
      </c>
      <c r="Q363" s="147">
        <v>0</v>
      </c>
      <c r="R363" s="147">
        <f t="shared" ref="R363:R377" si="92">Q363*H363</f>
        <v>0</v>
      </c>
      <c r="S363" s="147">
        <v>0</v>
      </c>
      <c r="T363" s="148">
        <f t="shared" ref="T363:T377" si="93">S363*H363</f>
        <v>0</v>
      </c>
      <c r="AR363" s="149" t="s">
        <v>120</v>
      </c>
      <c r="AT363" s="149" t="s">
        <v>311</v>
      </c>
      <c r="AU363" s="149" t="s">
        <v>88</v>
      </c>
      <c r="AY363" s="17" t="s">
        <v>309</v>
      </c>
      <c r="BE363" s="150">
        <f t="shared" ref="BE363:BE377" si="94">IF(N363="základní",J363,0)</f>
        <v>0</v>
      </c>
      <c r="BF363" s="150">
        <f t="shared" ref="BF363:BF377" si="95">IF(N363="snížená",J363,0)</f>
        <v>0</v>
      </c>
      <c r="BG363" s="150">
        <f t="shared" ref="BG363:BG377" si="96">IF(N363="zákl. přenesená",J363,0)</f>
        <v>0</v>
      </c>
      <c r="BH363" s="150">
        <f t="shared" ref="BH363:BH377" si="97">IF(N363="sníž. přenesená",J363,0)</f>
        <v>0</v>
      </c>
      <c r="BI363" s="150">
        <f t="shared" ref="BI363:BI377" si="98">IF(N363="nulová",J363,0)</f>
        <v>0</v>
      </c>
      <c r="BJ363" s="17" t="s">
        <v>88</v>
      </c>
      <c r="BK363" s="150">
        <f t="shared" ref="BK363:BK377" si="99">ROUND(I363*H363,2)</f>
        <v>0</v>
      </c>
      <c r="BL363" s="17" t="s">
        <v>120</v>
      </c>
      <c r="BM363" s="149" t="s">
        <v>2895</v>
      </c>
    </row>
    <row r="364" spans="2:65" s="1" customFormat="1" ht="21.75" customHeight="1" x14ac:dyDescent="0.2">
      <c r="B364" s="137"/>
      <c r="C364" s="138" t="s">
        <v>1465</v>
      </c>
      <c r="D364" s="138" t="s">
        <v>311</v>
      </c>
      <c r="E364" s="139" t="s">
        <v>5381</v>
      </c>
      <c r="F364" s="140" t="s">
        <v>5101</v>
      </c>
      <c r="G364" s="141" t="s">
        <v>360</v>
      </c>
      <c r="H364" s="142">
        <v>500</v>
      </c>
      <c r="I364" s="143"/>
      <c r="J364" s="144">
        <f t="shared" si="90"/>
        <v>0</v>
      </c>
      <c r="K364" s="140" t="s">
        <v>366</v>
      </c>
      <c r="L364" s="33"/>
      <c r="M364" s="145" t="s">
        <v>1</v>
      </c>
      <c r="N364" s="146" t="s">
        <v>46</v>
      </c>
      <c r="P364" s="147">
        <f t="shared" si="91"/>
        <v>0</v>
      </c>
      <c r="Q364" s="147">
        <v>0</v>
      </c>
      <c r="R364" s="147">
        <f t="shared" si="92"/>
        <v>0</v>
      </c>
      <c r="S364" s="147">
        <v>0</v>
      </c>
      <c r="T364" s="148">
        <f t="shared" si="93"/>
        <v>0</v>
      </c>
      <c r="AR364" s="149" t="s">
        <v>120</v>
      </c>
      <c r="AT364" s="149" t="s">
        <v>311</v>
      </c>
      <c r="AU364" s="149" t="s">
        <v>88</v>
      </c>
      <c r="AY364" s="17" t="s">
        <v>309</v>
      </c>
      <c r="BE364" s="150">
        <f t="shared" si="94"/>
        <v>0</v>
      </c>
      <c r="BF364" s="150">
        <f t="shared" si="95"/>
        <v>0</v>
      </c>
      <c r="BG364" s="150">
        <f t="shared" si="96"/>
        <v>0</v>
      </c>
      <c r="BH364" s="150">
        <f t="shared" si="97"/>
        <v>0</v>
      </c>
      <c r="BI364" s="150">
        <f t="shared" si="98"/>
        <v>0</v>
      </c>
      <c r="BJ364" s="17" t="s">
        <v>88</v>
      </c>
      <c r="BK364" s="150">
        <f t="shared" si="99"/>
        <v>0</v>
      </c>
      <c r="BL364" s="17" t="s">
        <v>120</v>
      </c>
      <c r="BM364" s="149" t="s">
        <v>2903</v>
      </c>
    </row>
    <row r="365" spans="2:65" s="1" customFormat="1" ht="16.5" customHeight="1" x14ac:dyDescent="0.2">
      <c r="B365" s="137"/>
      <c r="C365" s="138" t="s">
        <v>1471</v>
      </c>
      <c r="D365" s="138" t="s">
        <v>311</v>
      </c>
      <c r="E365" s="139" t="s">
        <v>5382</v>
      </c>
      <c r="F365" s="140" t="s">
        <v>5383</v>
      </c>
      <c r="G365" s="141" t="s">
        <v>434</v>
      </c>
      <c r="H365" s="142">
        <v>3</v>
      </c>
      <c r="I365" s="143"/>
      <c r="J365" s="144">
        <f t="shared" si="90"/>
        <v>0</v>
      </c>
      <c r="K365" s="140" t="s">
        <v>366</v>
      </c>
      <c r="L365" s="33"/>
      <c r="M365" s="145" t="s">
        <v>1</v>
      </c>
      <c r="N365" s="146" t="s">
        <v>46</v>
      </c>
      <c r="P365" s="147">
        <f t="shared" si="91"/>
        <v>0</v>
      </c>
      <c r="Q365" s="147">
        <v>0</v>
      </c>
      <c r="R365" s="147">
        <f t="shared" si="92"/>
        <v>0</v>
      </c>
      <c r="S365" s="147">
        <v>0</v>
      </c>
      <c r="T365" s="148">
        <f t="shared" si="93"/>
        <v>0</v>
      </c>
      <c r="AR365" s="149" t="s">
        <v>120</v>
      </c>
      <c r="AT365" s="149" t="s">
        <v>311</v>
      </c>
      <c r="AU365" s="149" t="s">
        <v>88</v>
      </c>
      <c r="AY365" s="17" t="s">
        <v>309</v>
      </c>
      <c r="BE365" s="150">
        <f t="shared" si="94"/>
        <v>0</v>
      </c>
      <c r="BF365" s="150">
        <f t="shared" si="95"/>
        <v>0</v>
      </c>
      <c r="BG365" s="150">
        <f t="shared" si="96"/>
        <v>0</v>
      </c>
      <c r="BH365" s="150">
        <f t="shared" si="97"/>
        <v>0</v>
      </c>
      <c r="BI365" s="150">
        <f t="shared" si="98"/>
        <v>0</v>
      </c>
      <c r="BJ365" s="17" t="s">
        <v>88</v>
      </c>
      <c r="BK365" s="150">
        <f t="shared" si="99"/>
        <v>0</v>
      </c>
      <c r="BL365" s="17" t="s">
        <v>120</v>
      </c>
      <c r="BM365" s="149" t="s">
        <v>2911</v>
      </c>
    </row>
    <row r="366" spans="2:65" s="1" customFormat="1" ht="16.5" customHeight="1" x14ac:dyDescent="0.2">
      <c r="B366" s="137"/>
      <c r="C366" s="138" t="s">
        <v>1477</v>
      </c>
      <c r="D366" s="138" t="s">
        <v>311</v>
      </c>
      <c r="E366" s="139" t="s">
        <v>5384</v>
      </c>
      <c r="F366" s="140" t="s">
        <v>5385</v>
      </c>
      <c r="G366" s="141" t="s">
        <v>434</v>
      </c>
      <c r="H366" s="142">
        <v>6</v>
      </c>
      <c r="I366" s="143"/>
      <c r="J366" s="144">
        <f t="shared" si="90"/>
        <v>0</v>
      </c>
      <c r="K366" s="140" t="s">
        <v>366</v>
      </c>
      <c r="L366" s="33"/>
      <c r="M366" s="145" t="s">
        <v>1</v>
      </c>
      <c r="N366" s="146" t="s">
        <v>46</v>
      </c>
      <c r="P366" s="147">
        <f t="shared" si="91"/>
        <v>0</v>
      </c>
      <c r="Q366" s="147">
        <v>0</v>
      </c>
      <c r="R366" s="147">
        <f t="shared" si="92"/>
        <v>0</v>
      </c>
      <c r="S366" s="147">
        <v>0</v>
      </c>
      <c r="T366" s="148">
        <f t="shared" si="93"/>
        <v>0</v>
      </c>
      <c r="AR366" s="149" t="s">
        <v>120</v>
      </c>
      <c r="AT366" s="149" t="s">
        <v>311</v>
      </c>
      <c r="AU366" s="149" t="s">
        <v>88</v>
      </c>
      <c r="AY366" s="17" t="s">
        <v>309</v>
      </c>
      <c r="BE366" s="150">
        <f t="shared" si="94"/>
        <v>0</v>
      </c>
      <c r="BF366" s="150">
        <f t="shared" si="95"/>
        <v>0</v>
      </c>
      <c r="BG366" s="150">
        <f t="shared" si="96"/>
        <v>0</v>
      </c>
      <c r="BH366" s="150">
        <f t="shared" si="97"/>
        <v>0</v>
      </c>
      <c r="BI366" s="150">
        <f t="shared" si="98"/>
        <v>0</v>
      </c>
      <c r="BJ366" s="17" t="s">
        <v>88</v>
      </c>
      <c r="BK366" s="150">
        <f t="shared" si="99"/>
        <v>0</v>
      </c>
      <c r="BL366" s="17" t="s">
        <v>120</v>
      </c>
      <c r="BM366" s="149" t="s">
        <v>2919</v>
      </c>
    </row>
    <row r="367" spans="2:65" s="1" customFormat="1" ht="16.5" customHeight="1" x14ac:dyDescent="0.2">
      <c r="B367" s="137"/>
      <c r="C367" s="138" t="s">
        <v>1483</v>
      </c>
      <c r="D367" s="138" t="s">
        <v>311</v>
      </c>
      <c r="E367" s="139" t="s">
        <v>5386</v>
      </c>
      <c r="F367" s="140" t="s">
        <v>5387</v>
      </c>
      <c r="G367" s="141" t="s">
        <v>434</v>
      </c>
      <c r="H367" s="142">
        <v>6</v>
      </c>
      <c r="I367" s="143"/>
      <c r="J367" s="144">
        <f t="shared" si="90"/>
        <v>0</v>
      </c>
      <c r="K367" s="140" t="s">
        <v>366</v>
      </c>
      <c r="L367" s="33"/>
      <c r="M367" s="145" t="s">
        <v>1</v>
      </c>
      <c r="N367" s="146" t="s">
        <v>46</v>
      </c>
      <c r="P367" s="147">
        <f t="shared" si="91"/>
        <v>0</v>
      </c>
      <c r="Q367" s="147">
        <v>0</v>
      </c>
      <c r="R367" s="147">
        <f t="shared" si="92"/>
        <v>0</v>
      </c>
      <c r="S367" s="147">
        <v>0</v>
      </c>
      <c r="T367" s="148">
        <f t="shared" si="93"/>
        <v>0</v>
      </c>
      <c r="AR367" s="149" t="s">
        <v>120</v>
      </c>
      <c r="AT367" s="149" t="s">
        <v>311</v>
      </c>
      <c r="AU367" s="149" t="s">
        <v>88</v>
      </c>
      <c r="AY367" s="17" t="s">
        <v>309</v>
      </c>
      <c r="BE367" s="150">
        <f t="shared" si="94"/>
        <v>0</v>
      </c>
      <c r="BF367" s="150">
        <f t="shared" si="95"/>
        <v>0</v>
      </c>
      <c r="BG367" s="150">
        <f t="shared" si="96"/>
        <v>0</v>
      </c>
      <c r="BH367" s="150">
        <f t="shared" si="97"/>
        <v>0</v>
      </c>
      <c r="BI367" s="150">
        <f t="shared" si="98"/>
        <v>0</v>
      </c>
      <c r="BJ367" s="17" t="s">
        <v>88</v>
      </c>
      <c r="BK367" s="150">
        <f t="shared" si="99"/>
        <v>0</v>
      </c>
      <c r="BL367" s="17" t="s">
        <v>120</v>
      </c>
      <c r="BM367" s="149" t="s">
        <v>2927</v>
      </c>
    </row>
    <row r="368" spans="2:65" s="1" customFormat="1" ht="16.5" customHeight="1" x14ac:dyDescent="0.2">
      <c r="B368" s="137"/>
      <c r="C368" s="138" t="s">
        <v>1489</v>
      </c>
      <c r="D368" s="138" t="s">
        <v>311</v>
      </c>
      <c r="E368" s="139" t="s">
        <v>5388</v>
      </c>
      <c r="F368" s="140" t="s">
        <v>5389</v>
      </c>
      <c r="G368" s="141" t="s">
        <v>434</v>
      </c>
      <c r="H368" s="142">
        <v>15</v>
      </c>
      <c r="I368" s="143"/>
      <c r="J368" s="144">
        <f t="shared" si="90"/>
        <v>0</v>
      </c>
      <c r="K368" s="140" t="s">
        <v>366</v>
      </c>
      <c r="L368" s="33"/>
      <c r="M368" s="145" t="s">
        <v>1</v>
      </c>
      <c r="N368" s="146" t="s">
        <v>46</v>
      </c>
      <c r="P368" s="147">
        <f t="shared" si="91"/>
        <v>0</v>
      </c>
      <c r="Q368" s="147">
        <v>0</v>
      </c>
      <c r="R368" s="147">
        <f t="shared" si="92"/>
        <v>0</v>
      </c>
      <c r="S368" s="147">
        <v>0</v>
      </c>
      <c r="T368" s="148">
        <f t="shared" si="93"/>
        <v>0</v>
      </c>
      <c r="AR368" s="149" t="s">
        <v>120</v>
      </c>
      <c r="AT368" s="149" t="s">
        <v>311</v>
      </c>
      <c r="AU368" s="149" t="s">
        <v>88</v>
      </c>
      <c r="AY368" s="17" t="s">
        <v>309</v>
      </c>
      <c r="BE368" s="150">
        <f t="shared" si="94"/>
        <v>0</v>
      </c>
      <c r="BF368" s="150">
        <f t="shared" si="95"/>
        <v>0</v>
      </c>
      <c r="BG368" s="150">
        <f t="shared" si="96"/>
        <v>0</v>
      </c>
      <c r="BH368" s="150">
        <f t="shared" si="97"/>
        <v>0</v>
      </c>
      <c r="BI368" s="150">
        <f t="shared" si="98"/>
        <v>0</v>
      </c>
      <c r="BJ368" s="17" t="s">
        <v>88</v>
      </c>
      <c r="BK368" s="150">
        <f t="shared" si="99"/>
        <v>0</v>
      </c>
      <c r="BL368" s="17" t="s">
        <v>120</v>
      </c>
      <c r="BM368" s="149" t="s">
        <v>2935</v>
      </c>
    </row>
    <row r="369" spans="2:65" s="1" customFormat="1" ht="16.5" customHeight="1" x14ac:dyDescent="0.2">
      <c r="B369" s="137"/>
      <c r="C369" s="138" t="s">
        <v>1495</v>
      </c>
      <c r="D369" s="138" t="s">
        <v>311</v>
      </c>
      <c r="E369" s="139" t="s">
        <v>5390</v>
      </c>
      <c r="F369" s="140" t="s">
        <v>5103</v>
      </c>
      <c r="G369" s="141" t="s">
        <v>434</v>
      </c>
      <c r="H369" s="142">
        <v>24</v>
      </c>
      <c r="I369" s="143"/>
      <c r="J369" s="144">
        <f t="shared" si="90"/>
        <v>0</v>
      </c>
      <c r="K369" s="140" t="s">
        <v>366</v>
      </c>
      <c r="L369" s="33"/>
      <c r="M369" s="145" t="s">
        <v>1</v>
      </c>
      <c r="N369" s="146" t="s">
        <v>46</v>
      </c>
      <c r="P369" s="147">
        <f t="shared" si="91"/>
        <v>0</v>
      </c>
      <c r="Q369" s="147">
        <v>0</v>
      </c>
      <c r="R369" s="147">
        <f t="shared" si="92"/>
        <v>0</v>
      </c>
      <c r="S369" s="147">
        <v>0</v>
      </c>
      <c r="T369" s="148">
        <f t="shared" si="93"/>
        <v>0</v>
      </c>
      <c r="AR369" s="149" t="s">
        <v>120</v>
      </c>
      <c r="AT369" s="149" t="s">
        <v>311</v>
      </c>
      <c r="AU369" s="149" t="s">
        <v>88</v>
      </c>
      <c r="AY369" s="17" t="s">
        <v>309</v>
      </c>
      <c r="BE369" s="150">
        <f t="shared" si="94"/>
        <v>0</v>
      </c>
      <c r="BF369" s="150">
        <f t="shared" si="95"/>
        <v>0</v>
      </c>
      <c r="BG369" s="150">
        <f t="shared" si="96"/>
        <v>0</v>
      </c>
      <c r="BH369" s="150">
        <f t="shared" si="97"/>
        <v>0</v>
      </c>
      <c r="BI369" s="150">
        <f t="shared" si="98"/>
        <v>0</v>
      </c>
      <c r="BJ369" s="17" t="s">
        <v>88</v>
      </c>
      <c r="BK369" s="150">
        <f t="shared" si="99"/>
        <v>0</v>
      </c>
      <c r="BL369" s="17" t="s">
        <v>120</v>
      </c>
      <c r="BM369" s="149" t="s">
        <v>2943</v>
      </c>
    </row>
    <row r="370" spans="2:65" s="1" customFormat="1" ht="16.5" customHeight="1" x14ac:dyDescent="0.2">
      <c r="B370" s="137"/>
      <c r="C370" s="138" t="s">
        <v>1500</v>
      </c>
      <c r="D370" s="138" t="s">
        <v>311</v>
      </c>
      <c r="E370" s="139" t="s">
        <v>5391</v>
      </c>
      <c r="F370" s="140" t="s">
        <v>5167</v>
      </c>
      <c r="G370" s="141" t="s">
        <v>434</v>
      </c>
      <c r="H370" s="142">
        <v>27</v>
      </c>
      <c r="I370" s="143"/>
      <c r="J370" s="144">
        <f t="shared" si="90"/>
        <v>0</v>
      </c>
      <c r="K370" s="140" t="s">
        <v>366</v>
      </c>
      <c r="L370" s="33"/>
      <c r="M370" s="145" t="s">
        <v>1</v>
      </c>
      <c r="N370" s="146" t="s">
        <v>46</v>
      </c>
      <c r="P370" s="147">
        <f t="shared" si="91"/>
        <v>0</v>
      </c>
      <c r="Q370" s="147">
        <v>0</v>
      </c>
      <c r="R370" s="147">
        <f t="shared" si="92"/>
        <v>0</v>
      </c>
      <c r="S370" s="147">
        <v>0</v>
      </c>
      <c r="T370" s="148">
        <f t="shared" si="93"/>
        <v>0</v>
      </c>
      <c r="AR370" s="149" t="s">
        <v>120</v>
      </c>
      <c r="AT370" s="149" t="s">
        <v>311</v>
      </c>
      <c r="AU370" s="149" t="s">
        <v>88</v>
      </c>
      <c r="AY370" s="17" t="s">
        <v>309</v>
      </c>
      <c r="BE370" s="150">
        <f t="shared" si="94"/>
        <v>0</v>
      </c>
      <c r="BF370" s="150">
        <f t="shared" si="95"/>
        <v>0</v>
      </c>
      <c r="BG370" s="150">
        <f t="shared" si="96"/>
        <v>0</v>
      </c>
      <c r="BH370" s="150">
        <f t="shared" si="97"/>
        <v>0</v>
      </c>
      <c r="BI370" s="150">
        <f t="shared" si="98"/>
        <v>0</v>
      </c>
      <c r="BJ370" s="17" t="s">
        <v>88</v>
      </c>
      <c r="BK370" s="150">
        <f t="shared" si="99"/>
        <v>0</v>
      </c>
      <c r="BL370" s="17" t="s">
        <v>120</v>
      </c>
      <c r="BM370" s="149" t="s">
        <v>2951</v>
      </c>
    </row>
    <row r="371" spans="2:65" s="1" customFormat="1" ht="16.5" customHeight="1" x14ac:dyDescent="0.2">
      <c r="B371" s="137"/>
      <c r="C371" s="138" t="s">
        <v>1506</v>
      </c>
      <c r="D371" s="138" t="s">
        <v>311</v>
      </c>
      <c r="E371" s="139" t="s">
        <v>5392</v>
      </c>
      <c r="F371" s="140" t="s">
        <v>5235</v>
      </c>
      <c r="G371" s="141" t="s">
        <v>434</v>
      </c>
      <c r="H371" s="142">
        <v>21</v>
      </c>
      <c r="I371" s="143"/>
      <c r="J371" s="144">
        <f t="shared" si="90"/>
        <v>0</v>
      </c>
      <c r="K371" s="140" t="s">
        <v>366</v>
      </c>
      <c r="L371" s="33"/>
      <c r="M371" s="145" t="s">
        <v>1</v>
      </c>
      <c r="N371" s="146" t="s">
        <v>46</v>
      </c>
      <c r="P371" s="147">
        <f t="shared" si="91"/>
        <v>0</v>
      </c>
      <c r="Q371" s="147">
        <v>0</v>
      </c>
      <c r="R371" s="147">
        <f t="shared" si="92"/>
        <v>0</v>
      </c>
      <c r="S371" s="147">
        <v>0</v>
      </c>
      <c r="T371" s="148">
        <f t="shared" si="93"/>
        <v>0</v>
      </c>
      <c r="AR371" s="149" t="s">
        <v>120</v>
      </c>
      <c r="AT371" s="149" t="s">
        <v>311</v>
      </c>
      <c r="AU371" s="149" t="s">
        <v>88</v>
      </c>
      <c r="AY371" s="17" t="s">
        <v>309</v>
      </c>
      <c r="BE371" s="150">
        <f t="shared" si="94"/>
        <v>0</v>
      </c>
      <c r="BF371" s="150">
        <f t="shared" si="95"/>
        <v>0</v>
      </c>
      <c r="BG371" s="150">
        <f t="shared" si="96"/>
        <v>0</v>
      </c>
      <c r="BH371" s="150">
        <f t="shared" si="97"/>
        <v>0</v>
      </c>
      <c r="BI371" s="150">
        <f t="shared" si="98"/>
        <v>0</v>
      </c>
      <c r="BJ371" s="17" t="s">
        <v>88</v>
      </c>
      <c r="BK371" s="150">
        <f t="shared" si="99"/>
        <v>0</v>
      </c>
      <c r="BL371" s="17" t="s">
        <v>120</v>
      </c>
      <c r="BM371" s="149" t="s">
        <v>2959</v>
      </c>
    </row>
    <row r="372" spans="2:65" s="1" customFormat="1" ht="16.5" customHeight="1" x14ac:dyDescent="0.2">
      <c r="B372" s="137"/>
      <c r="C372" s="138" t="s">
        <v>1512</v>
      </c>
      <c r="D372" s="138" t="s">
        <v>311</v>
      </c>
      <c r="E372" s="139" t="s">
        <v>5393</v>
      </c>
      <c r="F372" s="140" t="s">
        <v>5237</v>
      </c>
      <c r="G372" s="141" t="s">
        <v>434</v>
      </c>
      <c r="H372" s="142">
        <v>18</v>
      </c>
      <c r="I372" s="143"/>
      <c r="J372" s="144">
        <f t="shared" si="90"/>
        <v>0</v>
      </c>
      <c r="K372" s="140" t="s">
        <v>366</v>
      </c>
      <c r="L372" s="33"/>
      <c r="M372" s="145" t="s">
        <v>1</v>
      </c>
      <c r="N372" s="146" t="s">
        <v>46</v>
      </c>
      <c r="P372" s="147">
        <f t="shared" si="91"/>
        <v>0</v>
      </c>
      <c r="Q372" s="147">
        <v>0</v>
      </c>
      <c r="R372" s="147">
        <f t="shared" si="92"/>
        <v>0</v>
      </c>
      <c r="S372" s="147">
        <v>0</v>
      </c>
      <c r="T372" s="148">
        <f t="shared" si="93"/>
        <v>0</v>
      </c>
      <c r="AR372" s="149" t="s">
        <v>120</v>
      </c>
      <c r="AT372" s="149" t="s">
        <v>311</v>
      </c>
      <c r="AU372" s="149" t="s">
        <v>88</v>
      </c>
      <c r="AY372" s="17" t="s">
        <v>309</v>
      </c>
      <c r="BE372" s="150">
        <f t="shared" si="94"/>
        <v>0</v>
      </c>
      <c r="BF372" s="150">
        <f t="shared" si="95"/>
        <v>0</v>
      </c>
      <c r="BG372" s="150">
        <f t="shared" si="96"/>
        <v>0</v>
      </c>
      <c r="BH372" s="150">
        <f t="shared" si="97"/>
        <v>0</v>
      </c>
      <c r="BI372" s="150">
        <f t="shared" si="98"/>
        <v>0</v>
      </c>
      <c r="BJ372" s="17" t="s">
        <v>88</v>
      </c>
      <c r="BK372" s="150">
        <f t="shared" si="99"/>
        <v>0</v>
      </c>
      <c r="BL372" s="17" t="s">
        <v>120</v>
      </c>
      <c r="BM372" s="149" t="s">
        <v>2967</v>
      </c>
    </row>
    <row r="373" spans="2:65" s="1" customFormat="1" ht="21.75" customHeight="1" x14ac:dyDescent="0.2">
      <c r="B373" s="137"/>
      <c r="C373" s="138" t="s">
        <v>1520</v>
      </c>
      <c r="D373" s="138" t="s">
        <v>311</v>
      </c>
      <c r="E373" s="139" t="s">
        <v>5394</v>
      </c>
      <c r="F373" s="140" t="s">
        <v>5241</v>
      </c>
      <c r="G373" s="141" t="s">
        <v>434</v>
      </c>
      <c r="H373" s="142">
        <v>30</v>
      </c>
      <c r="I373" s="143"/>
      <c r="J373" s="144">
        <f t="shared" si="90"/>
        <v>0</v>
      </c>
      <c r="K373" s="140" t="s">
        <v>366</v>
      </c>
      <c r="L373" s="33"/>
      <c r="M373" s="145" t="s">
        <v>1</v>
      </c>
      <c r="N373" s="146" t="s">
        <v>46</v>
      </c>
      <c r="P373" s="147">
        <f t="shared" si="91"/>
        <v>0</v>
      </c>
      <c r="Q373" s="147">
        <v>0</v>
      </c>
      <c r="R373" s="147">
        <f t="shared" si="92"/>
        <v>0</v>
      </c>
      <c r="S373" s="147">
        <v>0</v>
      </c>
      <c r="T373" s="148">
        <f t="shared" si="93"/>
        <v>0</v>
      </c>
      <c r="AR373" s="149" t="s">
        <v>120</v>
      </c>
      <c r="AT373" s="149" t="s">
        <v>311</v>
      </c>
      <c r="AU373" s="149" t="s">
        <v>88</v>
      </c>
      <c r="AY373" s="17" t="s">
        <v>309</v>
      </c>
      <c r="BE373" s="150">
        <f t="shared" si="94"/>
        <v>0</v>
      </c>
      <c r="BF373" s="150">
        <f t="shared" si="95"/>
        <v>0</v>
      </c>
      <c r="BG373" s="150">
        <f t="shared" si="96"/>
        <v>0</v>
      </c>
      <c r="BH373" s="150">
        <f t="shared" si="97"/>
        <v>0</v>
      </c>
      <c r="BI373" s="150">
        <f t="shared" si="98"/>
        <v>0</v>
      </c>
      <c r="BJ373" s="17" t="s">
        <v>88</v>
      </c>
      <c r="BK373" s="150">
        <f t="shared" si="99"/>
        <v>0</v>
      </c>
      <c r="BL373" s="17" t="s">
        <v>120</v>
      </c>
      <c r="BM373" s="149" t="s">
        <v>2975</v>
      </c>
    </row>
    <row r="374" spans="2:65" s="1" customFormat="1" ht="21.75" customHeight="1" x14ac:dyDescent="0.2">
      <c r="B374" s="137"/>
      <c r="C374" s="138" t="s">
        <v>1526</v>
      </c>
      <c r="D374" s="138" t="s">
        <v>311</v>
      </c>
      <c r="E374" s="139" t="s">
        <v>5395</v>
      </c>
      <c r="F374" s="140" t="s">
        <v>5243</v>
      </c>
      <c r="G374" s="141" t="s">
        <v>434</v>
      </c>
      <c r="H374" s="142">
        <v>20</v>
      </c>
      <c r="I374" s="143"/>
      <c r="J374" s="144">
        <f t="shared" si="90"/>
        <v>0</v>
      </c>
      <c r="K374" s="140" t="s">
        <v>366</v>
      </c>
      <c r="L374" s="33"/>
      <c r="M374" s="145" t="s">
        <v>1</v>
      </c>
      <c r="N374" s="146" t="s">
        <v>46</v>
      </c>
      <c r="P374" s="147">
        <f t="shared" si="91"/>
        <v>0</v>
      </c>
      <c r="Q374" s="147">
        <v>0</v>
      </c>
      <c r="R374" s="147">
        <f t="shared" si="92"/>
        <v>0</v>
      </c>
      <c r="S374" s="147">
        <v>0</v>
      </c>
      <c r="T374" s="148">
        <f t="shared" si="93"/>
        <v>0</v>
      </c>
      <c r="AR374" s="149" t="s">
        <v>120</v>
      </c>
      <c r="AT374" s="149" t="s">
        <v>311</v>
      </c>
      <c r="AU374" s="149" t="s">
        <v>88</v>
      </c>
      <c r="AY374" s="17" t="s">
        <v>309</v>
      </c>
      <c r="BE374" s="150">
        <f t="shared" si="94"/>
        <v>0</v>
      </c>
      <c r="BF374" s="150">
        <f t="shared" si="95"/>
        <v>0</v>
      </c>
      <c r="BG374" s="150">
        <f t="shared" si="96"/>
        <v>0</v>
      </c>
      <c r="BH374" s="150">
        <f t="shared" si="97"/>
        <v>0</v>
      </c>
      <c r="BI374" s="150">
        <f t="shared" si="98"/>
        <v>0</v>
      </c>
      <c r="BJ374" s="17" t="s">
        <v>88</v>
      </c>
      <c r="BK374" s="150">
        <f t="shared" si="99"/>
        <v>0</v>
      </c>
      <c r="BL374" s="17" t="s">
        <v>120</v>
      </c>
      <c r="BM374" s="149" t="s">
        <v>2983</v>
      </c>
    </row>
    <row r="375" spans="2:65" s="1" customFormat="1" ht="21.75" customHeight="1" x14ac:dyDescent="0.2">
      <c r="B375" s="137"/>
      <c r="C375" s="138" t="s">
        <v>1532</v>
      </c>
      <c r="D375" s="138" t="s">
        <v>311</v>
      </c>
      <c r="E375" s="139" t="s">
        <v>5396</v>
      </c>
      <c r="F375" s="140" t="s">
        <v>5245</v>
      </c>
      <c r="G375" s="141" t="s">
        <v>434</v>
      </c>
      <c r="H375" s="142">
        <v>30</v>
      </c>
      <c r="I375" s="143"/>
      <c r="J375" s="144">
        <f t="shared" si="90"/>
        <v>0</v>
      </c>
      <c r="K375" s="140" t="s">
        <v>366</v>
      </c>
      <c r="L375" s="33"/>
      <c r="M375" s="145" t="s">
        <v>1</v>
      </c>
      <c r="N375" s="146" t="s">
        <v>46</v>
      </c>
      <c r="P375" s="147">
        <f t="shared" si="91"/>
        <v>0</v>
      </c>
      <c r="Q375" s="147">
        <v>0</v>
      </c>
      <c r="R375" s="147">
        <f t="shared" si="92"/>
        <v>0</v>
      </c>
      <c r="S375" s="147">
        <v>0</v>
      </c>
      <c r="T375" s="148">
        <f t="shared" si="93"/>
        <v>0</v>
      </c>
      <c r="AR375" s="149" t="s">
        <v>120</v>
      </c>
      <c r="AT375" s="149" t="s">
        <v>311</v>
      </c>
      <c r="AU375" s="149" t="s">
        <v>88</v>
      </c>
      <c r="AY375" s="17" t="s">
        <v>309</v>
      </c>
      <c r="BE375" s="150">
        <f t="shared" si="94"/>
        <v>0</v>
      </c>
      <c r="BF375" s="150">
        <f t="shared" si="95"/>
        <v>0</v>
      </c>
      <c r="BG375" s="150">
        <f t="shared" si="96"/>
        <v>0</v>
      </c>
      <c r="BH375" s="150">
        <f t="shared" si="97"/>
        <v>0</v>
      </c>
      <c r="BI375" s="150">
        <f t="shared" si="98"/>
        <v>0</v>
      </c>
      <c r="BJ375" s="17" t="s">
        <v>88</v>
      </c>
      <c r="BK375" s="150">
        <f t="shared" si="99"/>
        <v>0</v>
      </c>
      <c r="BL375" s="17" t="s">
        <v>120</v>
      </c>
      <c r="BM375" s="149" t="s">
        <v>2991</v>
      </c>
    </row>
    <row r="376" spans="2:65" s="1" customFormat="1" ht="24.2" customHeight="1" x14ac:dyDescent="0.2">
      <c r="B376" s="137"/>
      <c r="C376" s="138" t="s">
        <v>1537</v>
      </c>
      <c r="D376" s="138" t="s">
        <v>311</v>
      </c>
      <c r="E376" s="139" t="s">
        <v>5397</v>
      </c>
      <c r="F376" s="140" t="s">
        <v>5107</v>
      </c>
      <c r="G376" s="141" t="s">
        <v>360</v>
      </c>
      <c r="H376" s="142">
        <v>370</v>
      </c>
      <c r="I376" s="143"/>
      <c r="J376" s="144">
        <f t="shared" si="90"/>
        <v>0</v>
      </c>
      <c r="K376" s="140" t="s">
        <v>366</v>
      </c>
      <c r="L376" s="33"/>
      <c r="M376" s="145" t="s">
        <v>1</v>
      </c>
      <c r="N376" s="146" t="s">
        <v>46</v>
      </c>
      <c r="P376" s="147">
        <f t="shared" si="91"/>
        <v>0</v>
      </c>
      <c r="Q376" s="147">
        <v>0</v>
      </c>
      <c r="R376" s="147">
        <f t="shared" si="92"/>
        <v>0</v>
      </c>
      <c r="S376" s="147">
        <v>0</v>
      </c>
      <c r="T376" s="148">
        <f t="shared" si="93"/>
        <v>0</v>
      </c>
      <c r="AR376" s="149" t="s">
        <v>120</v>
      </c>
      <c r="AT376" s="149" t="s">
        <v>311</v>
      </c>
      <c r="AU376" s="149" t="s">
        <v>88</v>
      </c>
      <c r="AY376" s="17" t="s">
        <v>309</v>
      </c>
      <c r="BE376" s="150">
        <f t="shared" si="94"/>
        <v>0</v>
      </c>
      <c r="BF376" s="150">
        <f t="shared" si="95"/>
        <v>0</v>
      </c>
      <c r="BG376" s="150">
        <f t="shared" si="96"/>
        <v>0</v>
      </c>
      <c r="BH376" s="150">
        <f t="shared" si="97"/>
        <v>0</v>
      </c>
      <c r="BI376" s="150">
        <f t="shared" si="98"/>
        <v>0</v>
      </c>
      <c r="BJ376" s="17" t="s">
        <v>88</v>
      </c>
      <c r="BK376" s="150">
        <f t="shared" si="99"/>
        <v>0</v>
      </c>
      <c r="BL376" s="17" t="s">
        <v>120</v>
      </c>
      <c r="BM376" s="149" t="s">
        <v>2999</v>
      </c>
    </row>
    <row r="377" spans="2:65" s="1" customFormat="1" ht="24.2" customHeight="1" x14ac:dyDescent="0.2">
      <c r="B377" s="137"/>
      <c r="C377" s="138" t="s">
        <v>1544</v>
      </c>
      <c r="D377" s="138" t="s">
        <v>311</v>
      </c>
      <c r="E377" s="139" t="s">
        <v>5398</v>
      </c>
      <c r="F377" s="140" t="s">
        <v>5111</v>
      </c>
      <c r="G377" s="141" t="s">
        <v>360</v>
      </c>
      <c r="H377" s="142">
        <v>80</v>
      </c>
      <c r="I377" s="143"/>
      <c r="J377" s="144">
        <f t="shared" si="90"/>
        <v>0</v>
      </c>
      <c r="K377" s="140" t="s">
        <v>366</v>
      </c>
      <c r="L377" s="33"/>
      <c r="M377" s="145" t="s">
        <v>1</v>
      </c>
      <c r="N377" s="146" t="s">
        <v>46</v>
      </c>
      <c r="P377" s="147">
        <f t="shared" si="91"/>
        <v>0</v>
      </c>
      <c r="Q377" s="147">
        <v>0</v>
      </c>
      <c r="R377" s="147">
        <f t="shared" si="92"/>
        <v>0</v>
      </c>
      <c r="S377" s="147">
        <v>0</v>
      </c>
      <c r="T377" s="148">
        <f t="shared" si="93"/>
        <v>0</v>
      </c>
      <c r="AR377" s="149" t="s">
        <v>120</v>
      </c>
      <c r="AT377" s="149" t="s">
        <v>311</v>
      </c>
      <c r="AU377" s="149" t="s">
        <v>88</v>
      </c>
      <c r="AY377" s="17" t="s">
        <v>309</v>
      </c>
      <c r="BE377" s="150">
        <f t="shared" si="94"/>
        <v>0</v>
      </c>
      <c r="BF377" s="150">
        <f t="shared" si="95"/>
        <v>0</v>
      </c>
      <c r="BG377" s="150">
        <f t="shared" si="96"/>
        <v>0</v>
      </c>
      <c r="BH377" s="150">
        <f t="shared" si="97"/>
        <v>0</v>
      </c>
      <c r="BI377" s="150">
        <f t="shared" si="98"/>
        <v>0</v>
      </c>
      <c r="BJ377" s="17" t="s">
        <v>88</v>
      </c>
      <c r="BK377" s="150">
        <f t="shared" si="99"/>
        <v>0</v>
      </c>
      <c r="BL377" s="17" t="s">
        <v>120</v>
      </c>
      <c r="BM377" s="149" t="s">
        <v>3007</v>
      </c>
    </row>
    <row r="378" spans="2:65" s="11" customFormat="1" ht="25.9" customHeight="1" x14ac:dyDescent="0.2">
      <c r="B378" s="125"/>
      <c r="D378" s="126" t="s">
        <v>80</v>
      </c>
      <c r="E378" s="127" t="s">
        <v>5399</v>
      </c>
      <c r="F378" s="127" t="s">
        <v>5400</v>
      </c>
      <c r="I378" s="128"/>
      <c r="J378" s="129">
        <f>BK378</f>
        <v>0</v>
      </c>
      <c r="L378" s="125"/>
      <c r="M378" s="130"/>
      <c r="P378" s="131">
        <f>SUM(P379:P416)</f>
        <v>0</v>
      </c>
      <c r="R378" s="131">
        <f>SUM(R379:R416)</f>
        <v>0</v>
      </c>
      <c r="T378" s="132">
        <f>SUM(T379:T416)</f>
        <v>0</v>
      </c>
      <c r="AR378" s="126" t="s">
        <v>88</v>
      </c>
      <c r="AT378" s="133" t="s">
        <v>80</v>
      </c>
      <c r="AU378" s="133" t="s">
        <v>81</v>
      </c>
      <c r="AY378" s="126" t="s">
        <v>309</v>
      </c>
      <c r="BK378" s="134">
        <f>SUM(BK379:BK416)</f>
        <v>0</v>
      </c>
    </row>
    <row r="379" spans="2:65" s="1" customFormat="1" ht="21.75" customHeight="1" x14ac:dyDescent="0.2">
      <c r="B379" s="137"/>
      <c r="C379" s="138" t="s">
        <v>1551</v>
      </c>
      <c r="D379" s="138" t="s">
        <v>311</v>
      </c>
      <c r="E379" s="139" t="s">
        <v>5401</v>
      </c>
      <c r="F379" s="140" t="s">
        <v>5402</v>
      </c>
      <c r="G379" s="141" t="s">
        <v>2702</v>
      </c>
      <c r="H379" s="142">
        <v>1</v>
      </c>
      <c r="I379" s="143"/>
      <c r="J379" s="144">
        <f>ROUND(I379*H379,2)</f>
        <v>0</v>
      </c>
      <c r="K379" s="140" t="s">
        <v>366</v>
      </c>
      <c r="L379" s="33"/>
      <c r="M379" s="145" t="s">
        <v>1</v>
      </c>
      <c r="N379" s="146" t="s">
        <v>46</v>
      </c>
      <c r="P379" s="147">
        <f>O379*H379</f>
        <v>0</v>
      </c>
      <c r="Q379" s="147">
        <v>0</v>
      </c>
      <c r="R379" s="147">
        <f>Q379*H379</f>
        <v>0</v>
      </c>
      <c r="S379" s="147">
        <v>0</v>
      </c>
      <c r="T379" s="148">
        <f>S379*H379</f>
        <v>0</v>
      </c>
      <c r="AR379" s="149" t="s">
        <v>120</v>
      </c>
      <c r="AT379" s="149" t="s">
        <v>311</v>
      </c>
      <c r="AU379" s="149" t="s">
        <v>88</v>
      </c>
      <c r="AY379" s="17" t="s">
        <v>309</v>
      </c>
      <c r="BE379" s="150">
        <f>IF(N379="základní",J379,0)</f>
        <v>0</v>
      </c>
      <c r="BF379" s="150">
        <f>IF(N379="snížená",J379,0)</f>
        <v>0</v>
      </c>
      <c r="BG379" s="150">
        <f>IF(N379="zákl. přenesená",J379,0)</f>
        <v>0</v>
      </c>
      <c r="BH379" s="150">
        <f>IF(N379="sníž. přenesená",J379,0)</f>
        <v>0</v>
      </c>
      <c r="BI379" s="150">
        <f>IF(N379="nulová",J379,0)</f>
        <v>0</v>
      </c>
      <c r="BJ379" s="17" t="s">
        <v>88</v>
      </c>
      <c r="BK379" s="150">
        <f>ROUND(I379*H379,2)</f>
        <v>0</v>
      </c>
      <c r="BL379" s="17" t="s">
        <v>120</v>
      </c>
      <c r="BM379" s="149" t="s">
        <v>3015</v>
      </c>
    </row>
    <row r="380" spans="2:65" s="1" customFormat="1" ht="48.75" x14ac:dyDescent="0.2">
      <c r="B380" s="33"/>
      <c r="D380" s="155" t="s">
        <v>318</v>
      </c>
      <c r="F380" s="156" t="s">
        <v>5403</v>
      </c>
      <c r="I380" s="153"/>
      <c r="L380" s="33"/>
      <c r="M380" s="154"/>
      <c r="T380" s="57"/>
      <c r="AT380" s="17" t="s">
        <v>318</v>
      </c>
      <c r="AU380" s="17" t="s">
        <v>88</v>
      </c>
    </row>
    <row r="381" spans="2:65" s="1" customFormat="1" ht="16.5" customHeight="1" x14ac:dyDescent="0.2">
      <c r="B381" s="137"/>
      <c r="C381" s="138" t="s">
        <v>1557</v>
      </c>
      <c r="D381" s="138" t="s">
        <v>311</v>
      </c>
      <c r="E381" s="139" t="s">
        <v>5404</v>
      </c>
      <c r="F381" s="140" t="s">
        <v>5405</v>
      </c>
      <c r="G381" s="141" t="s">
        <v>2702</v>
      </c>
      <c r="H381" s="142">
        <v>2</v>
      </c>
      <c r="I381" s="143"/>
      <c r="J381" s="144">
        <f>ROUND(I381*H381,2)</f>
        <v>0</v>
      </c>
      <c r="K381" s="140" t="s">
        <v>366</v>
      </c>
      <c r="L381" s="33"/>
      <c r="M381" s="145" t="s">
        <v>1</v>
      </c>
      <c r="N381" s="146" t="s">
        <v>46</v>
      </c>
      <c r="P381" s="147">
        <f>O381*H381</f>
        <v>0</v>
      </c>
      <c r="Q381" s="147">
        <v>0</v>
      </c>
      <c r="R381" s="147">
        <f>Q381*H381</f>
        <v>0</v>
      </c>
      <c r="S381" s="147">
        <v>0</v>
      </c>
      <c r="T381" s="148">
        <f>S381*H381</f>
        <v>0</v>
      </c>
      <c r="AR381" s="149" t="s">
        <v>120</v>
      </c>
      <c r="AT381" s="149" t="s">
        <v>311</v>
      </c>
      <c r="AU381" s="149" t="s">
        <v>88</v>
      </c>
      <c r="AY381" s="17" t="s">
        <v>309</v>
      </c>
      <c r="BE381" s="150">
        <f>IF(N381="základní",J381,0)</f>
        <v>0</v>
      </c>
      <c r="BF381" s="150">
        <f>IF(N381="snížená",J381,0)</f>
        <v>0</v>
      </c>
      <c r="BG381" s="150">
        <f>IF(N381="zákl. přenesená",J381,0)</f>
        <v>0</v>
      </c>
      <c r="BH381" s="150">
        <f>IF(N381="sníž. přenesená",J381,0)</f>
        <v>0</v>
      </c>
      <c r="BI381" s="150">
        <f>IF(N381="nulová",J381,0)</f>
        <v>0</v>
      </c>
      <c r="BJ381" s="17" t="s">
        <v>88</v>
      </c>
      <c r="BK381" s="150">
        <f>ROUND(I381*H381,2)</f>
        <v>0</v>
      </c>
      <c r="BL381" s="17" t="s">
        <v>120</v>
      </c>
      <c r="BM381" s="149" t="s">
        <v>3023</v>
      </c>
    </row>
    <row r="382" spans="2:65" s="1" customFormat="1" ht="19.5" x14ac:dyDescent="0.2">
      <c r="B382" s="33"/>
      <c r="D382" s="155" t="s">
        <v>318</v>
      </c>
      <c r="F382" s="156" t="s">
        <v>5076</v>
      </c>
      <c r="I382" s="153"/>
      <c r="L382" s="33"/>
      <c r="M382" s="154"/>
      <c r="T382" s="57"/>
      <c r="AT382" s="17" t="s">
        <v>318</v>
      </c>
      <c r="AU382" s="17" t="s">
        <v>88</v>
      </c>
    </row>
    <row r="383" spans="2:65" s="1" customFormat="1" ht="16.5" customHeight="1" x14ac:dyDescent="0.2">
      <c r="B383" s="137"/>
      <c r="C383" s="138" t="s">
        <v>1562</v>
      </c>
      <c r="D383" s="138" t="s">
        <v>311</v>
      </c>
      <c r="E383" s="139" t="s">
        <v>5406</v>
      </c>
      <c r="F383" s="140" t="s">
        <v>5187</v>
      </c>
      <c r="G383" s="141" t="s">
        <v>2702</v>
      </c>
      <c r="H383" s="142">
        <v>4</v>
      </c>
      <c r="I383" s="143"/>
      <c r="J383" s="144">
        <f>ROUND(I383*H383,2)</f>
        <v>0</v>
      </c>
      <c r="K383" s="140" t="s">
        <v>366</v>
      </c>
      <c r="L383" s="33"/>
      <c r="M383" s="145" t="s">
        <v>1</v>
      </c>
      <c r="N383" s="146" t="s">
        <v>46</v>
      </c>
      <c r="P383" s="147">
        <f>O383*H383</f>
        <v>0</v>
      </c>
      <c r="Q383" s="147">
        <v>0</v>
      </c>
      <c r="R383" s="147">
        <f>Q383*H383</f>
        <v>0</v>
      </c>
      <c r="S383" s="147">
        <v>0</v>
      </c>
      <c r="T383" s="148">
        <f>S383*H383</f>
        <v>0</v>
      </c>
      <c r="AR383" s="149" t="s">
        <v>120</v>
      </c>
      <c r="AT383" s="149" t="s">
        <v>311</v>
      </c>
      <c r="AU383" s="149" t="s">
        <v>88</v>
      </c>
      <c r="AY383" s="17" t="s">
        <v>309</v>
      </c>
      <c r="BE383" s="150">
        <f>IF(N383="základní",J383,0)</f>
        <v>0</v>
      </c>
      <c r="BF383" s="150">
        <f>IF(N383="snížená",J383,0)</f>
        <v>0</v>
      </c>
      <c r="BG383" s="150">
        <f>IF(N383="zákl. přenesená",J383,0)</f>
        <v>0</v>
      </c>
      <c r="BH383" s="150">
        <f>IF(N383="sníž. přenesená",J383,0)</f>
        <v>0</v>
      </c>
      <c r="BI383" s="150">
        <f>IF(N383="nulová",J383,0)</f>
        <v>0</v>
      </c>
      <c r="BJ383" s="17" t="s">
        <v>88</v>
      </c>
      <c r="BK383" s="150">
        <f>ROUND(I383*H383,2)</f>
        <v>0</v>
      </c>
      <c r="BL383" s="17" t="s">
        <v>120</v>
      </c>
      <c r="BM383" s="149" t="s">
        <v>3031</v>
      </c>
    </row>
    <row r="384" spans="2:65" s="1" customFormat="1" ht="16.5" customHeight="1" x14ac:dyDescent="0.2">
      <c r="B384" s="137"/>
      <c r="C384" s="138" t="s">
        <v>1569</v>
      </c>
      <c r="D384" s="138" t="s">
        <v>311</v>
      </c>
      <c r="E384" s="139" t="s">
        <v>5407</v>
      </c>
      <c r="F384" s="140" t="s">
        <v>5189</v>
      </c>
      <c r="G384" s="141" t="s">
        <v>2702</v>
      </c>
      <c r="H384" s="142">
        <v>2</v>
      </c>
      <c r="I384" s="143"/>
      <c r="J384" s="144">
        <f>ROUND(I384*H384,2)</f>
        <v>0</v>
      </c>
      <c r="K384" s="140" t="s">
        <v>366</v>
      </c>
      <c r="L384" s="33"/>
      <c r="M384" s="145" t="s">
        <v>1</v>
      </c>
      <c r="N384" s="146" t="s">
        <v>46</v>
      </c>
      <c r="P384" s="147">
        <f>O384*H384</f>
        <v>0</v>
      </c>
      <c r="Q384" s="147">
        <v>0</v>
      </c>
      <c r="R384" s="147">
        <f>Q384*H384</f>
        <v>0</v>
      </c>
      <c r="S384" s="147">
        <v>0</v>
      </c>
      <c r="T384" s="148">
        <f>S384*H384</f>
        <v>0</v>
      </c>
      <c r="AR384" s="149" t="s">
        <v>120</v>
      </c>
      <c r="AT384" s="149" t="s">
        <v>311</v>
      </c>
      <c r="AU384" s="149" t="s">
        <v>88</v>
      </c>
      <c r="AY384" s="17" t="s">
        <v>309</v>
      </c>
      <c r="BE384" s="150">
        <f>IF(N384="základní",J384,0)</f>
        <v>0</v>
      </c>
      <c r="BF384" s="150">
        <f>IF(N384="snížená",J384,0)</f>
        <v>0</v>
      </c>
      <c r="BG384" s="150">
        <f>IF(N384="zákl. přenesená",J384,0)</f>
        <v>0</v>
      </c>
      <c r="BH384" s="150">
        <f>IF(N384="sníž. přenesená",J384,0)</f>
        <v>0</v>
      </c>
      <c r="BI384" s="150">
        <f>IF(N384="nulová",J384,0)</f>
        <v>0</v>
      </c>
      <c r="BJ384" s="17" t="s">
        <v>88</v>
      </c>
      <c r="BK384" s="150">
        <f>ROUND(I384*H384,2)</f>
        <v>0</v>
      </c>
      <c r="BL384" s="17" t="s">
        <v>120</v>
      </c>
      <c r="BM384" s="149" t="s">
        <v>3039</v>
      </c>
    </row>
    <row r="385" spans="2:65" s="1" customFormat="1" ht="16.5" customHeight="1" x14ac:dyDescent="0.2">
      <c r="B385" s="137"/>
      <c r="C385" s="138" t="s">
        <v>1574</v>
      </c>
      <c r="D385" s="138" t="s">
        <v>311</v>
      </c>
      <c r="E385" s="139" t="s">
        <v>5408</v>
      </c>
      <c r="F385" s="140" t="s">
        <v>5197</v>
      </c>
      <c r="G385" s="141" t="s">
        <v>2702</v>
      </c>
      <c r="H385" s="142">
        <v>1</v>
      </c>
      <c r="I385" s="143"/>
      <c r="J385" s="144">
        <f>ROUND(I385*H385,2)</f>
        <v>0</v>
      </c>
      <c r="K385" s="140" t="s">
        <v>366</v>
      </c>
      <c r="L385" s="33"/>
      <c r="M385" s="145" t="s">
        <v>1</v>
      </c>
      <c r="N385" s="146" t="s">
        <v>46</v>
      </c>
      <c r="P385" s="147">
        <f>O385*H385</f>
        <v>0</v>
      </c>
      <c r="Q385" s="147">
        <v>0</v>
      </c>
      <c r="R385" s="147">
        <f>Q385*H385</f>
        <v>0</v>
      </c>
      <c r="S385" s="147">
        <v>0</v>
      </c>
      <c r="T385" s="148">
        <f>S385*H385</f>
        <v>0</v>
      </c>
      <c r="AR385" s="149" t="s">
        <v>120</v>
      </c>
      <c r="AT385" s="149" t="s">
        <v>311</v>
      </c>
      <c r="AU385" s="149" t="s">
        <v>88</v>
      </c>
      <c r="AY385" s="17" t="s">
        <v>309</v>
      </c>
      <c r="BE385" s="150">
        <f>IF(N385="základní",J385,0)</f>
        <v>0</v>
      </c>
      <c r="BF385" s="150">
        <f>IF(N385="snížená",J385,0)</f>
        <v>0</v>
      </c>
      <c r="BG385" s="150">
        <f>IF(N385="zákl. přenesená",J385,0)</f>
        <v>0</v>
      </c>
      <c r="BH385" s="150">
        <f>IF(N385="sníž. přenesená",J385,0)</f>
        <v>0</v>
      </c>
      <c r="BI385" s="150">
        <f>IF(N385="nulová",J385,0)</f>
        <v>0</v>
      </c>
      <c r="BJ385" s="17" t="s">
        <v>88</v>
      </c>
      <c r="BK385" s="150">
        <f>ROUND(I385*H385,2)</f>
        <v>0</v>
      </c>
      <c r="BL385" s="17" t="s">
        <v>120</v>
      </c>
      <c r="BM385" s="149" t="s">
        <v>3047</v>
      </c>
    </row>
    <row r="386" spans="2:65" s="1" customFormat="1" ht="29.25" x14ac:dyDescent="0.2">
      <c r="B386" s="33"/>
      <c r="D386" s="155" t="s">
        <v>318</v>
      </c>
      <c r="F386" s="156" t="s">
        <v>5338</v>
      </c>
      <c r="I386" s="153"/>
      <c r="L386" s="33"/>
      <c r="M386" s="154"/>
      <c r="T386" s="57"/>
      <c r="AT386" s="17" t="s">
        <v>318</v>
      </c>
      <c r="AU386" s="17" t="s">
        <v>88</v>
      </c>
    </row>
    <row r="387" spans="2:65" s="1" customFormat="1" ht="16.5" customHeight="1" x14ac:dyDescent="0.2">
      <c r="B387" s="137"/>
      <c r="C387" s="138" t="s">
        <v>1580</v>
      </c>
      <c r="D387" s="138" t="s">
        <v>311</v>
      </c>
      <c r="E387" s="139" t="s">
        <v>5409</v>
      </c>
      <c r="F387" s="140" t="s">
        <v>5410</v>
      </c>
      <c r="G387" s="141" t="s">
        <v>2702</v>
      </c>
      <c r="H387" s="142">
        <v>1</v>
      </c>
      <c r="I387" s="143"/>
      <c r="J387" s="144">
        <f>ROUND(I387*H387,2)</f>
        <v>0</v>
      </c>
      <c r="K387" s="140" t="s">
        <v>366</v>
      </c>
      <c r="L387" s="33"/>
      <c r="M387" s="145" t="s">
        <v>1</v>
      </c>
      <c r="N387" s="146" t="s">
        <v>46</v>
      </c>
      <c r="P387" s="147">
        <f>O387*H387</f>
        <v>0</v>
      </c>
      <c r="Q387" s="147">
        <v>0</v>
      </c>
      <c r="R387" s="147">
        <f>Q387*H387</f>
        <v>0</v>
      </c>
      <c r="S387" s="147">
        <v>0</v>
      </c>
      <c r="T387" s="148">
        <f>S387*H387</f>
        <v>0</v>
      </c>
      <c r="AR387" s="149" t="s">
        <v>120</v>
      </c>
      <c r="AT387" s="149" t="s">
        <v>311</v>
      </c>
      <c r="AU387" s="149" t="s">
        <v>88</v>
      </c>
      <c r="AY387" s="17" t="s">
        <v>309</v>
      </c>
      <c r="BE387" s="150">
        <f>IF(N387="základní",J387,0)</f>
        <v>0</v>
      </c>
      <c r="BF387" s="150">
        <f>IF(N387="snížená",J387,0)</f>
        <v>0</v>
      </c>
      <c r="BG387" s="150">
        <f>IF(N387="zákl. přenesená",J387,0)</f>
        <v>0</v>
      </c>
      <c r="BH387" s="150">
        <f>IF(N387="sníž. přenesená",J387,0)</f>
        <v>0</v>
      </c>
      <c r="BI387" s="150">
        <f>IF(N387="nulová",J387,0)</f>
        <v>0</v>
      </c>
      <c r="BJ387" s="17" t="s">
        <v>88</v>
      </c>
      <c r="BK387" s="150">
        <f>ROUND(I387*H387,2)</f>
        <v>0</v>
      </c>
      <c r="BL387" s="17" t="s">
        <v>120</v>
      </c>
      <c r="BM387" s="149" t="s">
        <v>3055</v>
      </c>
    </row>
    <row r="388" spans="2:65" s="1" customFormat="1" ht="29.25" x14ac:dyDescent="0.2">
      <c r="B388" s="33"/>
      <c r="D388" s="155" t="s">
        <v>318</v>
      </c>
      <c r="F388" s="156" t="s">
        <v>5198</v>
      </c>
      <c r="I388" s="153"/>
      <c r="L388" s="33"/>
      <c r="M388" s="154"/>
      <c r="T388" s="57"/>
      <c r="AT388" s="17" t="s">
        <v>318</v>
      </c>
      <c r="AU388" s="17" t="s">
        <v>88</v>
      </c>
    </row>
    <row r="389" spans="2:65" s="1" customFormat="1" ht="16.5" customHeight="1" x14ac:dyDescent="0.2">
      <c r="B389" s="137"/>
      <c r="C389" s="138" t="s">
        <v>1583</v>
      </c>
      <c r="D389" s="138" t="s">
        <v>311</v>
      </c>
      <c r="E389" s="139" t="s">
        <v>5411</v>
      </c>
      <c r="F389" s="140" t="s">
        <v>5267</v>
      </c>
      <c r="G389" s="141" t="s">
        <v>2702</v>
      </c>
      <c r="H389" s="142">
        <v>1</v>
      </c>
      <c r="I389" s="143"/>
      <c r="J389" s="144">
        <f>ROUND(I389*H389,2)</f>
        <v>0</v>
      </c>
      <c r="K389" s="140" t="s">
        <v>366</v>
      </c>
      <c r="L389" s="33"/>
      <c r="M389" s="145" t="s">
        <v>1</v>
      </c>
      <c r="N389" s="146" t="s">
        <v>46</v>
      </c>
      <c r="P389" s="147">
        <f>O389*H389</f>
        <v>0</v>
      </c>
      <c r="Q389" s="147">
        <v>0</v>
      </c>
      <c r="R389" s="147">
        <f>Q389*H389</f>
        <v>0</v>
      </c>
      <c r="S389" s="147">
        <v>0</v>
      </c>
      <c r="T389" s="148">
        <f>S389*H389</f>
        <v>0</v>
      </c>
      <c r="AR389" s="149" t="s">
        <v>120</v>
      </c>
      <c r="AT389" s="149" t="s">
        <v>311</v>
      </c>
      <c r="AU389" s="149" t="s">
        <v>88</v>
      </c>
      <c r="AY389" s="17" t="s">
        <v>309</v>
      </c>
      <c r="BE389" s="150">
        <f>IF(N389="základní",J389,0)</f>
        <v>0</v>
      </c>
      <c r="BF389" s="150">
        <f>IF(N389="snížená",J389,0)</f>
        <v>0</v>
      </c>
      <c r="BG389" s="150">
        <f>IF(N389="zákl. přenesená",J389,0)</f>
        <v>0</v>
      </c>
      <c r="BH389" s="150">
        <f>IF(N389="sníž. přenesená",J389,0)</f>
        <v>0</v>
      </c>
      <c r="BI389" s="150">
        <f>IF(N389="nulová",J389,0)</f>
        <v>0</v>
      </c>
      <c r="BJ389" s="17" t="s">
        <v>88</v>
      </c>
      <c r="BK389" s="150">
        <f>ROUND(I389*H389,2)</f>
        <v>0</v>
      </c>
      <c r="BL389" s="17" t="s">
        <v>120</v>
      </c>
      <c r="BM389" s="149" t="s">
        <v>3063</v>
      </c>
    </row>
    <row r="390" spans="2:65" s="1" customFormat="1" ht="29.25" x14ac:dyDescent="0.2">
      <c r="B390" s="33"/>
      <c r="D390" s="155" t="s">
        <v>318</v>
      </c>
      <c r="F390" s="156" t="s">
        <v>5198</v>
      </c>
      <c r="I390" s="153"/>
      <c r="L390" s="33"/>
      <c r="M390" s="154"/>
      <c r="T390" s="57"/>
      <c r="AT390" s="17" t="s">
        <v>318</v>
      </c>
      <c r="AU390" s="17" t="s">
        <v>88</v>
      </c>
    </row>
    <row r="391" spans="2:65" s="1" customFormat="1" ht="16.5" customHeight="1" x14ac:dyDescent="0.2">
      <c r="B391" s="137"/>
      <c r="C391" s="138" t="s">
        <v>1587</v>
      </c>
      <c r="D391" s="138" t="s">
        <v>311</v>
      </c>
      <c r="E391" s="139" t="s">
        <v>5412</v>
      </c>
      <c r="F391" s="140" t="s">
        <v>5200</v>
      </c>
      <c r="G391" s="141" t="s">
        <v>2702</v>
      </c>
      <c r="H391" s="142">
        <v>1</v>
      </c>
      <c r="I391" s="143"/>
      <c r="J391" s="144">
        <f>ROUND(I391*H391,2)</f>
        <v>0</v>
      </c>
      <c r="K391" s="140" t="s">
        <v>366</v>
      </c>
      <c r="L391" s="33"/>
      <c r="M391" s="145" t="s">
        <v>1</v>
      </c>
      <c r="N391" s="146" t="s">
        <v>46</v>
      </c>
      <c r="P391" s="147">
        <f>O391*H391</f>
        <v>0</v>
      </c>
      <c r="Q391" s="147">
        <v>0</v>
      </c>
      <c r="R391" s="147">
        <f>Q391*H391</f>
        <v>0</v>
      </c>
      <c r="S391" s="147">
        <v>0</v>
      </c>
      <c r="T391" s="148">
        <f>S391*H391</f>
        <v>0</v>
      </c>
      <c r="AR391" s="149" t="s">
        <v>120</v>
      </c>
      <c r="AT391" s="149" t="s">
        <v>311</v>
      </c>
      <c r="AU391" s="149" t="s">
        <v>88</v>
      </c>
      <c r="AY391" s="17" t="s">
        <v>309</v>
      </c>
      <c r="BE391" s="150">
        <f>IF(N391="základní",J391,0)</f>
        <v>0</v>
      </c>
      <c r="BF391" s="150">
        <f>IF(N391="snížená",J391,0)</f>
        <v>0</v>
      </c>
      <c r="BG391" s="150">
        <f>IF(N391="zákl. přenesená",J391,0)</f>
        <v>0</v>
      </c>
      <c r="BH391" s="150">
        <f>IF(N391="sníž. přenesená",J391,0)</f>
        <v>0</v>
      </c>
      <c r="BI391" s="150">
        <f>IF(N391="nulová",J391,0)</f>
        <v>0</v>
      </c>
      <c r="BJ391" s="17" t="s">
        <v>88</v>
      </c>
      <c r="BK391" s="150">
        <f>ROUND(I391*H391,2)</f>
        <v>0</v>
      </c>
      <c r="BL391" s="17" t="s">
        <v>120</v>
      </c>
      <c r="BM391" s="149" t="s">
        <v>3071</v>
      </c>
    </row>
    <row r="392" spans="2:65" s="1" customFormat="1" ht="19.5" x14ac:dyDescent="0.2">
      <c r="B392" s="33"/>
      <c r="D392" s="155" t="s">
        <v>318</v>
      </c>
      <c r="F392" s="156" t="s">
        <v>5342</v>
      </c>
      <c r="I392" s="153"/>
      <c r="L392" s="33"/>
      <c r="M392" s="154"/>
      <c r="T392" s="57"/>
      <c r="AT392" s="17" t="s">
        <v>318</v>
      </c>
      <c r="AU392" s="17" t="s">
        <v>88</v>
      </c>
    </row>
    <row r="393" spans="2:65" s="1" customFormat="1" ht="16.5" customHeight="1" x14ac:dyDescent="0.2">
      <c r="B393" s="137"/>
      <c r="C393" s="138" t="s">
        <v>1589</v>
      </c>
      <c r="D393" s="138" t="s">
        <v>311</v>
      </c>
      <c r="E393" s="139" t="s">
        <v>5413</v>
      </c>
      <c r="F393" s="140" t="s">
        <v>5414</v>
      </c>
      <c r="G393" s="141" t="s">
        <v>2702</v>
      </c>
      <c r="H393" s="142">
        <v>1</v>
      </c>
      <c r="I393" s="143"/>
      <c r="J393" s="144">
        <f>ROUND(I393*H393,2)</f>
        <v>0</v>
      </c>
      <c r="K393" s="140" t="s">
        <v>366</v>
      </c>
      <c r="L393" s="33"/>
      <c r="M393" s="145" t="s">
        <v>1</v>
      </c>
      <c r="N393" s="146" t="s">
        <v>46</v>
      </c>
      <c r="P393" s="147">
        <f>O393*H393</f>
        <v>0</v>
      </c>
      <c r="Q393" s="147">
        <v>0</v>
      </c>
      <c r="R393" s="147">
        <f>Q393*H393</f>
        <v>0</v>
      </c>
      <c r="S393" s="147">
        <v>0</v>
      </c>
      <c r="T393" s="148">
        <f>S393*H393</f>
        <v>0</v>
      </c>
      <c r="AR393" s="149" t="s">
        <v>120</v>
      </c>
      <c r="AT393" s="149" t="s">
        <v>311</v>
      </c>
      <c r="AU393" s="149" t="s">
        <v>88</v>
      </c>
      <c r="AY393" s="17" t="s">
        <v>309</v>
      </c>
      <c r="BE393" s="150">
        <f>IF(N393="základní",J393,0)</f>
        <v>0</v>
      </c>
      <c r="BF393" s="150">
        <f>IF(N393="snížená",J393,0)</f>
        <v>0</v>
      </c>
      <c r="BG393" s="150">
        <f>IF(N393="zákl. přenesená",J393,0)</f>
        <v>0</v>
      </c>
      <c r="BH393" s="150">
        <f>IF(N393="sníž. přenesená",J393,0)</f>
        <v>0</v>
      </c>
      <c r="BI393" s="150">
        <f>IF(N393="nulová",J393,0)</f>
        <v>0</v>
      </c>
      <c r="BJ393" s="17" t="s">
        <v>88</v>
      </c>
      <c r="BK393" s="150">
        <f>ROUND(I393*H393,2)</f>
        <v>0</v>
      </c>
      <c r="BL393" s="17" t="s">
        <v>120</v>
      </c>
      <c r="BM393" s="149" t="s">
        <v>3079</v>
      </c>
    </row>
    <row r="394" spans="2:65" s="1" customFormat="1" ht="19.5" x14ac:dyDescent="0.2">
      <c r="B394" s="33"/>
      <c r="D394" s="155" t="s">
        <v>318</v>
      </c>
      <c r="F394" s="156" t="s">
        <v>5201</v>
      </c>
      <c r="I394" s="153"/>
      <c r="L394" s="33"/>
      <c r="M394" s="154"/>
      <c r="T394" s="57"/>
      <c r="AT394" s="17" t="s">
        <v>318</v>
      </c>
      <c r="AU394" s="17" t="s">
        <v>88</v>
      </c>
    </row>
    <row r="395" spans="2:65" s="1" customFormat="1" ht="16.5" customHeight="1" x14ac:dyDescent="0.2">
      <c r="B395" s="137"/>
      <c r="C395" s="138" t="s">
        <v>1597</v>
      </c>
      <c r="D395" s="138" t="s">
        <v>311</v>
      </c>
      <c r="E395" s="139" t="s">
        <v>5415</v>
      </c>
      <c r="F395" s="140" t="s">
        <v>5270</v>
      </c>
      <c r="G395" s="141" t="s">
        <v>2702</v>
      </c>
      <c r="H395" s="142">
        <v>1</v>
      </c>
      <c r="I395" s="143"/>
      <c r="J395" s="144">
        <f>ROUND(I395*H395,2)</f>
        <v>0</v>
      </c>
      <c r="K395" s="140" t="s">
        <v>366</v>
      </c>
      <c r="L395" s="33"/>
      <c r="M395" s="145" t="s">
        <v>1</v>
      </c>
      <c r="N395" s="146" t="s">
        <v>46</v>
      </c>
      <c r="P395" s="147">
        <f>O395*H395</f>
        <v>0</v>
      </c>
      <c r="Q395" s="147">
        <v>0</v>
      </c>
      <c r="R395" s="147">
        <f>Q395*H395</f>
        <v>0</v>
      </c>
      <c r="S395" s="147">
        <v>0</v>
      </c>
      <c r="T395" s="148">
        <f>S395*H395</f>
        <v>0</v>
      </c>
      <c r="AR395" s="149" t="s">
        <v>120</v>
      </c>
      <c r="AT395" s="149" t="s">
        <v>311</v>
      </c>
      <c r="AU395" s="149" t="s">
        <v>88</v>
      </c>
      <c r="AY395" s="17" t="s">
        <v>309</v>
      </c>
      <c r="BE395" s="150">
        <f>IF(N395="základní",J395,0)</f>
        <v>0</v>
      </c>
      <c r="BF395" s="150">
        <f>IF(N395="snížená",J395,0)</f>
        <v>0</v>
      </c>
      <c r="BG395" s="150">
        <f>IF(N395="zákl. přenesená",J395,0)</f>
        <v>0</v>
      </c>
      <c r="BH395" s="150">
        <f>IF(N395="sníž. přenesená",J395,0)</f>
        <v>0</v>
      </c>
      <c r="BI395" s="150">
        <f>IF(N395="nulová",J395,0)</f>
        <v>0</v>
      </c>
      <c r="BJ395" s="17" t="s">
        <v>88</v>
      </c>
      <c r="BK395" s="150">
        <f>ROUND(I395*H395,2)</f>
        <v>0</v>
      </c>
      <c r="BL395" s="17" t="s">
        <v>120</v>
      </c>
      <c r="BM395" s="149" t="s">
        <v>3088</v>
      </c>
    </row>
    <row r="396" spans="2:65" s="1" customFormat="1" ht="19.5" x14ac:dyDescent="0.2">
      <c r="B396" s="33"/>
      <c r="D396" s="155" t="s">
        <v>318</v>
      </c>
      <c r="F396" s="156" t="s">
        <v>5201</v>
      </c>
      <c r="I396" s="153"/>
      <c r="L396" s="33"/>
      <c r="M396" s="154"/>
      <c r="T396" s="57"/>
      <c r="AT396" s="17" t="s">
        <v>318</v>
      </c>
      <c r="AU396" s="17" t="s">
        <v>88</v>
      </c>
    </row>
    <row r="397" spans="2:65" s="1" customFormat="1" ht="16.5" customHeight="1" x14ac:dyDescent="0.2">
      <c r="B397" s="137"/>
      <c r="C397" s="138" t="s">
        <v>1603</v>
      </c>
      <c r="D397" s="138" t="s">
        <v>311</v>
      </c>
      <c r="E397" s="139" t="s">
        <v>5416</v>
      </c>
      <c r="F397" s="140" t="s">
        <v>5211</v>
      </c>
      <c r="G397" s="141" t="s">
        <v>2702</v>
      </c>
      <c r="H397" s="142">
        <v>1</v>
      </c>
      <c r="I397" s="143"/>
      <c r="J397" s="144">
        <f>ROUND(I397*H397,2)</f>
        <v>0</v>
      </c>
      <c r="K397" s="140" t="s">
        <v>366</v>
      </c>
      <c r="L397" s="33"/>
      <c r="M397" s="145" t="s">
        <v>1</v>
      </c>
      <c r="N397" s="146" t="s">
        <v>46</v>
      </c>
      <c r="P397" s="147">
        <f>O397*H397</f>
        <v>0</v>
      </c>
      <c r="Q397" s="147">
        <v>0</v>
      </c>
      <c r="R397" s="147">
        <f>Q397*H397</f>
        <v>0</v>
      </c>
      <c r="S397" s="147">
        <v>0</v>
      </c>
      <c r="T397" s="148">
        <f>S397*H397</f>
        <v>0</v>
      </c>
      <c r="AR397" s="149" t="s">
        <v>120</v>
      </c>
      <c r="AT397" s="149" t="s">
        <v>311</v>
      </c>
      <c r="AU397" s="149" t="s">
        <v>88</v>
      </c>
      <c r="AY397" s="17" t="s">
        <v>309</v>
      </c>
      <c r="BE397" s="150">
        <f>IF(N397="základní",J397,0)</f>
        <v>0</v>
      </c>
      <c r="BF397" s="150">
        <f>IF(N397="snížená",J397,0)</f>
        <v>0</v>
      </c>
      <c r="BG397" s="150">
        <f>IF(N397="zákl. přenesená",J397,0)</f>
        <v>0</v>
      </c>
      <c r="BH397" s="150">
        <f>IF(N397="sníž. přenesená",J397,0)</f>
        <v>0</v>
      </c>
      <c r="BI397" s="150">
        <f>IF(N397="nulová",J397,0)</f>
        <v>0</v>
      </c>
      <c r="BJ397" s="17" t="s">
        <v>88</v>
      </c>
      <c r="BK397" s="150">
        <f>ROUND(I397*H397,2)</f>
        <v>0</v>
      </c>
      <c r="BL397" s="17" t="s">
        <v>120</v>
      </c>
      <c r="BM397" s="149" t="s">
        <v>3096</v>
      </c>
    </row>
    <row r="398" spans="2:65" s="1" customFormat="1" ht="16.5" customHeight="1" x14ac:dyDescent="0.2">
      <c r="B398" s="137"/>
      <c r="C398" s="138" t="s">
        <v>2281</v>
      </c>
      <c r="D398" s="138" t="s">
        <v>311</v>
      </c>
      <c r="E398" s="139" t="s">
        <v>5417</v>
      </c>
      <c r="F398" s="140" t="s">
        <v>5133</v>
      </c>
      <c r="G398" s="141" t="s">
        <v>2702</v>
      </c>
      <c r="H398" s="142">
        <v>1</v>
      </c>
      <c r="I398" s="143"/>
      <c r="J398" s="144">
        <f>ROUND(I398*H398,2)</f>
        <v>0</v>
      </c>
      <c r="K398" s="140" t="s">
        <v>366</v>
      </c>
      <c r="L398" s="33"/>
      <c r="M398" s="145" t="s">
        <v>1</v>
      </c>
      <c r="N398" s="146" t="s">
        <v>46</v>
      </c>
      <c r="P398" s="147">
        <f>O398*H398</f>
        <v>0</v>
      </c>
      <c r="Q398" s="147">
        <v>0</v>
      </c>
      <c r="R398" s="147">
        <f>Q398*H398</f>
        <v>0</v>
      </c>
      <c r="S398" s="147">
        <v>0</v>
      </c>
      <c r="T398" s="148">
        <f>S398*H398</f>
        <v>0</v>
      </c>
      <c r="AR398" s="149" t="s">
        <v>120</v>
      </c>
      <c r="AT398" s="149" t="s">
        <v>311</v>
      </c>
      <c r="AU398" s="149" t="s">
        <v>88</v>
      </c>
      <c r="AY398" s="17" t="s">
        <v>309</v>
      </c>
      <c r="BE398" s="150">
        <f>IF(N398="základní",J398,0)</f>
        <v>0</v>
      </c>
      <c r="BF398" s="150">
        <f>IF(N398="snížená",J398,0)</f>
        <v>0</v>
      </c>
      <c r="BG398" s="150">
        <f>IF(N398="zákl. přenesená",J398,0)</f>
        <v>0</v>
      </c>
      <c r="BH398" s="150">
        <f>IF(N398="sníž. přenesená",J398,0)</f>
        <v>0</v>
      </c>
      <c r="BI398" s="150">
        <f>IF(N398="nulová",J398,0)</f>
        <v>0</v>
      </c>
      <c r="BJ398" s="17" t="s">
        <v>88</v>
      </c>
      <c r="BK398" s="150">
        <f>ROUND(I398*H398,2)</f>
        <v>0</v>
      </c>
      <c r="BL398" s="17" t="s">
        <v>120</v>
      </c>
      <c r="BM398" s="149" t="s">
        <v>3104</v>
      </c>
    </row>
    <row r="399" spans="2:65" s="1" customFormat="1" ht="24.2" customHeight="1" x14ac:dyDescent="0.2">
      <c r="B399" s="137"/>
      <c r="C399" s="138" t="s">
        <v>2286</v>
      </c>
      <c r="D399" s="138" t="s">
        <v>311</v>
      </c>
      <c r="E399" s="139" t="s">
        <v>5418</v>
      </c>
      <c r="F399" s="140" t="s">
        <v>5419</v>
      </c>
      <c r="G399" s="141" t="s">
        <v>2702</v>
      </c>
      <c r="H399" s="142">
        <v>2</v>
      </c>
      <c r="I399" s="143"/>
      <c r="J399" s="144">
        <f>ROUND(I399*H399,2)</f>
        <v>0</v>
      </c>
      <c r="K399" s="140" t="s">
        <v>366</v>
      </c>
      <c r="L399" s="33"/>
      <c r="M399" s="145" t="s">
        <v>1</v>
      </c>
      <c r="N399" s="146" t="s">
        <v>46</v>
      </c>
      <c r="P399" s="147">
        <f>O399*H399</f>
        <v>0</v>
      </c>
      <c r="Q399" s="147">
        <v>0</v>
      </c>
      <c r="R399" s="147">
        <f>Q399*H399</f>
        <v>0</v>
      </c>
      <c r="S399" s="147">
        <v>0</v>
      </c>
      <c r="T399" s="148">
        <f>S399*H399</f>
        <v>0</v>
      </c>
      <c r="AR399" s="149" t="s">
        <v>120</v>
      </c>
      <c r="AT399" s="149" t="s">
        <v>311</v>
      </c>
      <c r="AU399" s="149" t="s">
        <v>88</v>
      </c>
      <c r="AY399" s="17" t="s">
        <v>309</v>
      </c>
      <c r="BE399" s="150">
        <f>IF(N399="základní",J399,0)</f>
        <v>0</v>
      </c>
      <c r="BF399" s="150">
        <f>IF(N399="snížená",J399,0)</f>
        <v>0</v>
      </c>
      <c r="BG399" s="150">
        <f>IF(N399="zákl. přenesená",J399,0)</f>
        <v>0</v>
      </c>
      <c r="BH399" s="150">
        <f>IF(N399="sníž. přenesená",J399,0)</f>
        <v>0</v>
      </c>
      <c r="BI399" s="150">
        <f>IF(N399="nulová",J399,0)</f>
        <v>0</v>
      </c>
      <c r="BJ399" s="17" t="s">
        <v>88</v>
      </c>
      <c r="BK399" s="150">
        <f>ROUND(I399*H399,2)</f>
        <v>0</v>
      </c>
      <c r="BL399" s="17" t="s">
        <v>120</v>
      </c>
      <c r="BM399" s="149" t="s">
        <v>3112</v>
      </c>
    </row>
    <row r="400" spans="2:65" s="1" customFormat="1" ht="16.5" customHeight="1" x14ac:dyDescent="0.2">
      <c r="B400" s="137"/>
      <c r="C400" s="138" t="s">
        <v>2291</v>
      </c>
      <c r="D400" s="138" t="s">
        <v>311</v>
      </c>
      <c r="E400" s="139" t="s">
        <v>5420</v>
      </c>
      <c r="F400" s="140" t="s">
        <v>5421</v>
      </c>
      <c r="G400" s="141" t="s">
        <v>2702</v>
      </c>
      <c r="H400" s="142">
        <v>1</v>
      </c>
      <c r="I400" s="143"/>
      <c r="J400" s="144">
        <f>ROUND(I400*H400,2)</f>
        <v>0</v>
      </c>
      <c r="K400" s="140" t="s">
        <v>366</v>
      </c>
      <c r="L400" s="33"/>
      <c r="M400" s="145" t="s">
        <v>1</v>
      </c>
      <c r="N400" s="146" t="s">
        <v>46</v>
      </c>
      <c r="P400" s="147">
        <f>O400*H400</f>
        <v>0</v>
      </c>
      <c r="Q400" s="147">
        <v>0</v>
      </c>
      <c r="R400" s="147">
        <f>Q400*H400</f>
        <v>0</v>
      </c>
      <c r="S400" s="147">
        <v>0</v>
      </c>
      <c r="T400" s="148">
        <f>S400*H400</f>
        <v>0</v>
      </c>
      <c r="AR400" s="149" t="s">
        <v>120</v>
      </c>
      <c r="AT400" s="149" t="s">
        <v>311</v>
      </c>
      <c r="AU400" s="149" t="s">
        <v>88</v>
      </c>
      <c r="AY400" s="17" t="s">
        <v>309</v>
      </c>
      <c r="BE400" s="150">
        <f>IF(N400="základní",J400,0)</f>
        <v>0</v>
      </c>
      <c r="BF400" s="150">
        <f>IF(N400="snížená",J400,0)</f>
        <v>0</v>
      </c>
      <c r="BG400" s="150">
        <f>IF(N400="zákl. přenesená",J400,0)</f>
        <v>0</v>
      </c>
      <c r="BH400" s="150">
        <f>IF(N400="sníž. přenesená",J400,0)</f>
        <v>0</v>
      </c>
      <c r="BI400" s="150">
        <f>IF(N400="nulová",J400,0)</f>
        <v>0</v>
      </c>
      <c r="BJ400" s="17" t="s">
        <v>88</v>
      </c>
      <c r="BK400" s="150">
        <f>ROUND(I400*H400,2)</f>
        <v>0</v>
      </c>
      <c r="BL400" s="17" t="s">
        <v>120</v>
      </c>
      <c r="BM400" s="149" t="s">
        <v>3120</v>
      </c>
    </row>
    <row r="401" spans="2:65" s="1" customFormat="1" ht="39" x14ac:dyDescent="0.2">
      <c r="B401" s="33"/>
      <c r="D401" s="155" t="s">
        <v>318</v>
      </c>
      <c r="F401" s="156" t="s">
        <v>5422</v>
      </c>
      <c r="I401" s="153"/>
      <c r="L401" s="33"/>
      <c r="M401" s="154"/>
      <c r="T401" s="57"/>
      <c r="AT401" s="17" t="s">
        <v>318</v>
      </c>
      <c r="AU401" s="17" t="s">
        <v>88</v>
      </c>
    </row>
    <row r="402" spans="2:65" s="1" customFormat="1" ht="16.5" customHeight="1" x14ac:dyDescent="0.2">
      <c r="B402" s="137"/>
      <c r="C402" s="138" t="s">
        <v>2296</v>
      </c>
      <c r="D402" s="138" t="s">
        <v>311</v>
      </c>
      <c r="E402" s="139" t="s">
        <v>5423</v>
      </c>
      <c r="F402" s="140" t="s">
        <v>5424</v>
      </c>
      <c r="G402" s="141" t="s">
        <v>2702</v>
      </c>
      <c r="H402" s="142">
        <v>1</v>
      </c>
      <c r="I402" s="143"/>
      <c r="J402" s="144">
        <f>ROUND(I402*H402,2)</f>
        <v>0</v>
      </c>
      <c r="K402" s="140" t="s">
        <v>366</v>
      </c>
      <c r="L402" s="33"/>
      <c r="M402" s="145" t="s">
        <v>1</v>
      </c>
      <c r="N402" s="146" t="s">
        <v>46</v>
      </c>
      <c r="P402" s="147">
        <f>O402*H402</f>
        <v>0</v>
      </c>
      <c r="Q402" s="147">
        <v>0</v>
      </c>
      <c r="R402" s="147">
        <f>Q402*H402</f>
        <v>0</v>
      </c>
      <c r="S402" s="147">
        <v>0</v>
      </c>
      <c r="T402" s="148">
        <f>S402*H402</f>
        <v>0</v>
      </c>
      <c r="AR402" s="149" t="s">
        <v>120</v>
      </c>
      <c r="AT402" s="149" t="s">
        <v>311</v>
      </c>
      <c r="AU402" s="149" t="s">
        <v>88</v>
      </c>
      <c r="AY402" s="17" t="s">
        <v>309</v>
      </c>
      <c r="BE402" s="150">
        <f>IF(N402="základní",J402,0)</f>
        <v>0</v>
      </c>
      <c r="BF402" s="150">
        <f>IF(N402="snížená",J402,0)</f>
        <v>0</v>
      </c>
      <c r="BG402" s="150">
        <f>IF(N402="zákl. přenesená",J402,0)</f>
        <v>0</v>
      </c>
      <c r="BH402" s="150">
        <f>IF(N402="sníž. přenesená",J402,0)</f>
        <v>0</v>
      </c>
      <c r="BI402" s="150">
        <f>IF(N402="nulová",J402,0)</f>
        <v>0</v>
      </c>
      <c r="BJ402" s="17" t="s">
        <v>88</v>
      </c>
      <c r="BK402" s="150">
        <f>ROUND(I402*H402,2)</f>
        <v>0</v>
      </c>
      <c r="BL402" s="17" t="s">
        <v>120</v>
      </c>
      <c r="BM402" s="149" t="s">
        <v>3128</v>
      </c>
    </row>
    <row r="403" spans="2:65" s="1" customFormat="1" ht="29.25" x14ac:dyDescent="0.2">
      <c r="B403" s="33"/>
      <c r="D403" s="155" t="s">
        <v>318</v>
      </c>
      <c r="F403" s="156" t="s">
        <v>5425</v>
      </c>
      <c r="I403" s="153"/>
      <c r="L403" s="33"/>
      <c r="M403" s="154"/>
      <c r="T403" s="57"/>
      <c r="AT403" s="17" t="s">
        <v>318</v>
      </c>
      <c r="AU403" s="17" t="s">
        <v>88</v>
      </c>
    </row>
    <row r="404" spans="2:65" s="1" customFormat="1" ht="16.5" customHeight="1" x14ac:dyDescent="0.2">
      <c r="B404" s="137"/>
      <c r="C404" s="138" t="s">
        <v>2301</v>
      </c>
      <c r="D404" s="138" t="s">
        <v>311</v>
      </c>
      <c r="E404" s="139" t="s">
        <v>5426</v>
      </c>
      <c r="F404" s="140" t="s">
        <v>5427</v>
      </c>
      <c r="G404" s="141" t="s">
        <v>2702</v>
      </c>
      <c r="H404" s="142">
        <v>1</v>
      </c>
      <c r="I404" s="143"/>
      <c r="J404" s="144">
        <f>ROUND(I404*H404,2)</f>
        <v>0</v>
      </c>
      <c r="K404" s="140" t="s">
        <v>366</v>
      </c>
      <c r="L404" s="33"/>
      <c r="M404" s="145" t="s">
        <v>1</v>
      </c>
      <c r="N404" s="146" t="s">
        <v>46</v>
      </c>
      <c r="P404" s="147">
        <f>O404*H404</f>
        <v>0</v>
      </c>
      <c r="Q404" s="147">
        <v>0</v>
      </c>
      <c r="R404" s="147">
        <f>Q404*H404</f>
        <v>0</v>
      </c>
      <c r="S404" s="147">
        <v>0</v>
      </c>
      <c r="T404" s="148">
        <f>S404*H404</f>
        <v>0</v>
      </c>
      <c r="AR404" s="149" t="s">
        <v>120</v>
      </c>
      <c r="AT404" s="149" t="s">
        <v>311</v>
      </c>
      <c r="AU404" s="149" t="s">
        <v>88</v>
      </c>
      <c r="AY404" s="17" t="s">
        <v>309</v>
      </c>
      <c r="BE404" s="150">
        <f>IF(N404="základní",J404,0)</f>
        <v>0</v>
      </c>
      <c r="BF404" s="150">
        <f>IF(N404="snížená",J404,0)</f>
        <v>0</v>
      </c>
      <c r="BG404" s="150">
        <f>IF(N404="zákl. přenesená",J404,0)</f>
        <v>0</v>
      </c>
      <c r="BH404" s="150">
        <f>IF(N404="sníž. přenesená",J404,0)</f>
        <v>0</v>
      </c>
      <c r="BI404" s="150">
        <f>IF(N404="nulová",J404,0)</f>
        <v>0</v>
      </c>
      <c r="BJ404" s="17" t="s">
        <v>88</v>
      </c>
      <c r="BK404" s="150">
        <f>ROUND(I404*H404,2)</f>
        <v>0</v>
      </c>
      <c r="BL404" s="17" t="s">
        <v>120</v>
      </c>
      <c r="BM404" s="149" t="s">
        <v>3136</v>
      </c>
    </row>
    <row r="405" spans="2:65" s="1" customFormat="1" ht="39" x14ac:dyDescent="0.2">
      <c r="B405" s="33"/>
      <c r="D405" s="155" t="s">
        <v>318</v>
      </c>
      <c r="F405" s="156" t="s">
        <v>5428</v>
      </c>
      <c r="I405" s="153"/>
      <c r="L405" s="33"/>
      <c r="M405" s="154"/>
      <c r="T405" s="57"/>
      <c r="AT405" s="17" t="s">
        <v>318</v>
      </c>
      <c r="AU405" s="17" t="s">
        <v>88</v>
      </c>
    </row>
    <row r="406" spans="2:65" s="1" customFormat="1" ht="16.5" customHeight="1" x14ac:dyDescent="0.2">
      <c r="B406" s="137"/>
      <c r="C406" s="138" t="s">
        <v>2303</v>
      </c>
      <c r="D406" s="138" t="s">
        <v>311</v>
      </c>
      <c r="E406" s="139" t="s">
        <v>5429</v>
      </c>
      <c r="F406" s="140" t="s">
        <v>5430</v>
      </c>
      <c r="G406" s="141" t="s">
        <v>2702</v>
      </c>
      <c r="H406" s="142">
        <v>1</v>
      </c>
      <c r="I406" s="143"/>
      <c r="J406" s="144">
        <f>ROUND(I406*H406,2)</f>
        <v>0</v>
      </c>
      <c r="K406" s="140" t="s">
        <v>366</v>
      </c>
      <c r="L406" s="33"/>
      <c r="M406" s="145" t="s">
        <v>1</v>
      </c>
      <c r="N406" s="146" t="s">
        <v>46</v>
      </c>
      <c r="P406" s="147">
        <f>O406*H406</f>
        <v>0</v>
      </c>
      <c r="Q406" s="147">
        <v>0</v>
      </c>
      <c r="R406" s="147">
        <f>Q406*H406</f>
        <v>0</v>
      </c>
      <c r="S406" s="147">
        <v>0</v>
      </c>
      <c r="T406" s="148">
        <f>S406*H406</f>
        <v>0</v>
      </c>
      <c r="AR406" s="149" t="s">
        <v>120</v>
      </c>
      <c r="AT406" s="149" t="s">
        <v>311</v>
      </c>
      <c r="AU406" s="149" t="s">
        <v>88</v>
      </c>
      <c r="AY406" s="17" t="s">
        <v>309</v>
      </c>
      <c r="BE406" s="150">
        <f>IF(N406="základní",J406,0)</f>
        <v>0</v>
      </c>
      <c r="BF406" s="150">
        <f>IF(N406="snížená",J406,0)</f>
        <v>0</v>
      </c>
      <c r="BG406" s="150">
        <f>IF(N406="zákl. přenesená",J406,0)</f>
        <v>0</v>
      </c>
      <c r="BH406" s="150">
        <f>IF(N406="sníž. přenesená",J406,0)</f>
        <v>0</v>
      </c>
      <c r="BI406" s="150">
        <f>IF(N406="nulová",J406,0)</f>
        <v>0</v>
      </c>
      <c r="BJ406" s="17" t="s">
        <v>88</v>
      </c>
      <c r="BK406" s="150">
        <f>ROUND(I406*H406,2)</f>
        <v>0</v>
      </c>
      <c r="BL406" s="17" t="s">
        <v>120</v>
      </c>
      <c r="BM406" s="149" t="s">
        <v>3144</v>
      </c>
    </row>
    <row r="407" spans="2:65" s="1" customFormat="1" ht="29.25" x14ac:dyDescent="0.2">
      <c r="B407" s="33"/>
      <c r="D407" s="155" t="s">
        <v>318</v>
      </c>
      <c r="F407" s="156" t="s">
        <v>5431</v>
      </c>
      <c r="I407" s="153"/>
      <c r="L407" s="33"/>
      <c r="M407" s="154"/>
      <c r="T407" s="57"/>
      <c r="AT407" s="17" t="s">
        <v>318</v>
      </c>
      <c r="AU407" s="17" t="s">
        <v>88</v>
      </c>
    </row>
    <row r="408" spans="2:65" s="1" customFormat="1" ht="21.75" customHeight="1" x14ac:dyDescent="0.2">
      <c r="B408" s="137"/>
      <c r="C408" s="138" t="s">
        <v>2308</v>
      </c>
      <c r="D408" s="138" t="s">
        <v>311</v>
      </c>
      <c r="E408" s="139" t="s">
        <v>5432</v>
      </c>
      <c r="F408" s="140" t="s">
        <v>5101</v>
      </c>
      <c r="G408" s="141" t="s">
        <v>360</v>
      </c>
      <c r="H408" s="142">
        <v>32</v>
      </c>
      <c r="I408" s="143"/>
      <c r="J408" s="144">
        <f t="shared" ref="J408:J416" si="100">ROUND(I408*H408,2)</f>
        <v>0</v>
      </c>
      <c r="K408" s="140" t="s">
        <v>366</v>
      </c>
      <c r="L408" s="33"/>
      <c r="M408" s="145" t="s">
        <v>1</v>
      </c>
      <c r="N408" s="146" t="s">
        <v>46</v>
      </c>
      <c r="P408" s="147">
        <f t="shared" ref="P408:P416" si="101">O408*H408</f>
        <v>0</v>
      </c>
      <c r="Q408" s="147">
        <v>0</v>
      </c>
      <c r="R408" s="147">
        <f t="shared" ref="R408:R416" si="102">Q408*H408</f>
        <v>0</v>
      </c>
      <c r="S408" s="147">
        <v>0</v>
      </c>
      <c r="T408" s="148">
        <f t="shared" ref="T408:T416" si="103">S408*H408</f>
        <v>0</v>
      </c>
      <c r="AR408" s="149" t="s">
        <v>120</v>
      </c>
      <c r="AT408" s="149" t="s">
        <v>311</v>
      </c>
      <c r="AU408" s="149" t="s">
        <v>88</v>
      </c>
      <c r="AY408" s="17" t="s">
        <v>309</v>
      </c>
      <c r="BE408" s="150">
        <f t="shared" ref="BE408:BE416" si="104">IF(N408="základní",J408,0)</f>
        <v>0</v>
      </c>
      <c r="BF408" s="150">
        <f t="shared" ref="BF408:BF416" si="105">IF(N408="snížená",J408,0)</f>
        <v>0</v>
      </c>
      <c r="BG408" s="150">
        <f t="shared" ref="BG408:BG416" si="106">IF(N408="zákl. přenesená",J408,0)</f>
        <v>0</v>
      </c>
      <c r="BH408" s="150">
        <f t="shared" ref="BH408:BH416" si="107">IF(N408="sníž. přenesená",J408,0)</f>
        <v>0</v>
      </c>
      <c r="BI408" s="150">
        <f t="shared" ref="BI408:BI416" si="108">IF(N408="nulová",J408,0)</f>
        <v>0</v>
      </c>
      <c r="BJ408" s="17" t="s">
        <v>88</v>
      </c>
      <c r="BK408" s="150">
        <f t="shared" ref="BK408:BK416" si="109">ROUND(I408*H408,2)</f>
        <v>0</v>
      </c>
      <c r="BL408" s="17" t="s">
        <v>120</v>
      </c>
      <c r="BM408" s="149" t="s">
        <v>3152</v>
      </c>
    </row>
    <row r="409" spans="2:65" s="1" customFormat="1" ht="16.5" customHeight="1" x14ac:dyDescent="0.2">
      <c r="B409" s="137"/>
      <c r="C409" s="138" t="s">
        <v>2313</v>
      </c>
      <c r="D409" s="138" t="s">
        <v>311</v>
      </c>
      <c r="E409" s="139" t="s">
        <v>5433</v>
      </c>
      <c r="F409" s="140" t="s">
        <v>5167</v>
      </c>
      <c r="G409" s="141" t="s">
        <v>434</v>
      </c>
      <c r="H409" s="142">
        <v>3</v>
      </c>
      <c r="I409" s="143"/>
      <c r="J409" s="144">
        <f t="shared" si="100"/>
        <v>0</v>
      </c>
      <c r="K409" s="140" t="s">
        <v>366</v>
      </c>
      <c r="L409" s="33"/>
      <c r="M409" s="145" t="s">
        <v>1</v>
      </c>
      <c r="N409" s="146" t="s">
        <v>46</v>
      </c>
      <c r="P409" s="147">
        <f t="shared" si="101"/>
        <v>0</v>
      </c>
      <c r="Q409" s="147">
        <v>0</v>
      </c>
      <c r="R409" s="147">
        <f t="shared" si="102"/>
        <v>0</v>
      </c>
      <c r="S409" s="147">
        <v>0</v>
      </c>
      <c r="T409" s="148">
        <f t="shared" si="103"/>
        <v>0</v>
      </c>
      <c r="AR409" s="149" t="s">
        <v>120</v>
      </c>
      <c r="AT409" s="149" t="s">
        <v>311</v>
      </c>
      <c r="AU409" s="149" t="s">
        <v>88</v>
      </c>
      <c r="AY409" s="17" t="s">
        <v>309</v>
      </c>
      <c r="BE409" s="150">
        <f t="shared" si="104"/>
        <v>0</v>
      </c>
      <c r="BF409" s="150">
        <f t="shared" si="105"/>
        <v>0</v>
      </c>
      <c r="BG409" s="150">
        <f t="shared" si="106"/>
        <v>0</v>
      </c>
      <c r="BH409" s="150">
        <f t="shared" si="107"/>
        <v>0</v>
      </c>
      <c r="BI409" s="150">
        <f t="shared" si="108"/>
        <v>0</v>
      </c>
      <c r="BJ409" s="17" t="s">
        <v>88</v>
      </c>
      <c r="BK409" s="150">
        <f t="shared" si="109"/>
        <v>0</v>
      </c>
      <c r="BL409" s="17" t="s">
        <v>120</v>
      </c>
      <c r="BM409" s="149" t="s">
        <v>3160</v>
      </c>
    </row>
    <row r="410" spans="2:65" s="1" customFormat="1" ht="16.5" customHeight="1" x14ac:dyDescent="0.2">
      <c r="B410" s="137"/>
      <c r="C410" s="138" t="s">
        <v>2318</v>
      </c>
      <c r="D410" s="138" t="s">
        <v>311</v>
      </c>
      <c r="E410" s="139" t="s">
        <v>5434</v>
      </c>
      <c r="F410" s="140" t="s">
        <v>5235</v>
      </c>
      <c r="G410" s="141" t="s">
        <v>434</v>
      </c>
      <c r="H410" s="142">
        <v>1</v>
      </c>
      <c r="I410" s="143"/>
      <c r="J410" s="144">
        <f t="shared" si="100"/>
        <v>0</v>
      </c>
      <c r="K410" s="140" t="s">
        <v>366</v>
      </c>
      <c r="L410" s="33"/>
      <c r="M410" s="145" t="s">
        <v>1</v>
      </c>
      <c r="N410" s="146" t="s">
        <v>46</v>
      </c>
      <c r="P410" s="147">
        <f t="shared" si="101"/>
        <v>0</v>
      </c>
      <c r="Q410" s="147">
        <v>0</v>
      </c>
      <c r="R410" s="147">
        <f t="shared" si="102"/>
        <v>0</v>
      </c>
      <c r="S410" s="147">
        <v>0</v>
      </c>
      <c r="T410" s="148">
        <f t="shared" si="103"/>
        <v>0</v>
      </c>
      <c r="AR410" s="149" t="s">
        <v>120</v>
      </c>
      <c r="AT410" s="149" t="s">
        <v>311</v>
      </c>
      <c r="AU410" s="149" t="s">
        <v>88</v>
      </c>
      <c r="AY410" s="17" t="s">
        <v>309</v>
      </c>
      <c r="BE410" s="150">
        <f t="shared" si="104"/>
        <v>0</v>
      </c>
      <c r="BF410" s="150">
        <f t="shared" si="105"/>
        <v>0</v>
      </c>
      <c r="BG410" s="150">
        <f t="shared" si="106"/>
        <v>0</v>
      </c>
      <c r="BH410" s="150">
        <f t="shared" si="107"/>
        <v>0</v>
      </c>
      <c r="BI410" s="150">
        <f t="shared" si="108"/>
        <v>0</v>
      </c>
      <c r="BJ410" s="17" t="s">
        <v>88</v>
      </c>
      <c r="BK410" s="150">
        <f t="shared" si="109"/>
        <v>0</v>
      </c>
      <c r="BL410" s="17" t="s">
        <v>120</v>
      </c>
      <c r="BM410" s="149" t="s">
        <v>3168</v>
      </c>
    </row>
    <row r="411" spans="2:65" s="1" customFormat="1" ht="16.5" customHeight="1" x14ac:dyDescent="0.2">
      <c r="B411" s="137"/>
      <c r="C411" s="138" t="s">
        <v>2323</v>
      </c>
      <c r="D411" s="138" t="s">
        <v>311</v>
      </c>
      <c r="E411" s="139" t="s">
        <v>5435</v>
      </c>
      <c r="F411" s="140" t="s">
        <v>5239</v>
      </c>
      <c r="G411" s="141" t="s">
        <v>434</v>
      </c>
      <c r="H411" s="142">
        <v>6</v>
      </c>
      <c r="I411" s="143"/>
      <c r="J411" s="144">
        <f t="shared" si="100"/>
        <v>0</v>
      </c>
      <c r="K411" s="140" t="s">
        <v>366</v>
      </c>
      <c r="L411" s="33"/>
      <c r="M411" s="145" t="s">
        <v>1</v>
      </c>
      <c r="N411" s="146" t="s">
        <v>46</v>
      </c>
      <c r="P411" s="147">
        <f t="shared" si="101"/>
        <v>0</v>
      </c>
      <c r="Q411" s="147">
        <v>0</v>
      </c>
      <c r="R411" s="147">
        <f t="shared" si="102"/>
        <v>0</v>
      </c>
      <c r="S411" s="147">
        <v>0</v>
      </c>
      <c r="T411" s="148">
        <f t="shared" si="103"/>
        <v>0</v>
      </c>
      <c r="AR411" s="149" t="s">
        <v>120</v>
      </c>
      <c r="AT411" s="149" t="s">
        <v>311</v>
      </c>
      <c r="AU411" s="149" t="s">
        <v>88</v>
      </c>
      <c r="AY411" s="17" t="s">
        <v>309</v>
      </c>
      <c r="BE411" s="150">
        <f t="shared" si="104"/>
        <v>0</v>
      </c>
      <c r="BF411" s="150">
        <f t="shared" si="105"/>
        <v>0</v>
      </c>
      <c r="BG411" s="150">
        <f t="shared" si="106"/>
        <v>0</v>
      </c>
      <c r="BH411" s="150">
        <f t="shared" si="107"/>
        <v>0</v>
      </c>
      <c r="BI411" s="150">
        <f t="shared" si="108"/>
        <v>0</v>
      </c>
      <c r="BJ411" s="17" t="s">
        <v>88</v>
      </c>
      <c r="BK411" s="150">
        <f t="shared" si="109"/>
        <v>0</v>
      </c>
      <c r="BL411" s="17" t="s">
        <v>120</v>
      </c>
      <c r="BM411" s="149" t="s">
        <v>3176</v>
      </c>
    </row>
    <row r="412" spans="2:65" s="1" customFormat="1" ht="21.75" customHeight="1" x14ac:dyDescent="0.2">
      <c r="B412" s="137"/>
      <c r="C412" s="138" t="s">
        <v>2328</v>
      </c>
      <c r="D412" s="138" t="s">
        <v>311</v>
      </c>
      <c r="E412" s="139" t="s">
        <v>5436</v>
      </c>
      <c r="F412" s="140" t="s">
        <v>5241</v>
      </c>
      <c r="G412" s="141" t="s">
        <v>434</v>
      </c>
      <c r="H412" s="142">
        <v>6</v>
      </c>
      <c r="I412" s="143"/>
      <c r="J412" s="144">
        <f t="shared" si="100"/>
        <v>0</v>
      </c>
      <c r="K412" s="140" t="s">
        <v>366</v>
      </c>
      <c r="L412" s="33"/>
      <c r="M412" s="145" t="s">
        <v>1</v>
      </c>
      <c r="N412" s="146" t="s">
        <v>46</v>
      </c>
      <c r="P412" s="147">
        <f t="shared" si="101"/>
        <v>0</v>
      </c>
      <c r="Q412" s="147">
        <v>0</v>
      </c>
      <c r="R412" s="147">
        <f t="shared" si="102"/>
        <v>0</v>
      </c>
      <c r="S412" s="147">
        <v>0</v>
      </c>
      <c r="T412" s="148">
        <f t="shared" si="103"/>
        <v>0</v>
      </c>
      <c r="AR412" s="149" t="s">
        <v>120</v>
      </c>
      <c r="AT412" s="149" t="s">
        <v>311</v>
      </c>
      <c r="AU412" s="149" t="s">
        <v>88</v>
      </c>
      <c r="AY412" s="17" t="s">
        <v>309</v>
      </c>
      <c r="BE412" s="150">
        <f t="shared" si="104"/>
        <v>0</v>
      </c>
      <c r="BF412" s="150">
        <f t="shared" si="105"/>
        <v>0</v>
      </c>
      <c r="BG412" s="150">
        <f t="shared" si="106"/>
        <v>0</v>
      </c>
      <c r="BH412" s="150">
        <f t="shared" si="107"/>
        <v>0</v>
      </c>
      <c r="BI412" s="150">
        <f t="shared" si="108"/>
        <v>0</v>
      </c>
      <c r="BJ412" s="17" t="s">
        <v>88</v>
      </c>
      <c r="BK412" s="150">
        <f t="shared" si="109"/>
        <v>0</v>
      </c>
      <c r="BL412" s="17" t="s">
        <v>120</v>
      </c>
      <c r="BM412" s="149" t="s">
        <v>3184</v>
      </c>
    </row>
    <row r="413" spans="2:65" s="1" customFormat="1" ht="21.75" customHeight="1" x14ac:dyDescent="0.2">
      <c r="B413" s="137"/>
      <c r="C413" s="138" t="s">
        <v>2333</v>
      </c>
      <c r="D413" s="138" t="s">
        <v>311</v>
      </c>
      <c r="E413" s="139" t="s">
        <v>5437</v>
      </c>
      <c r="F413" s="140" t="s">
        <v>5243</v>
      </c>
      <c r="G413" s="141" t="s">
        <v>434</v>
      </c>
      <c r="H413" s="142">
        <v>3</v>
      </c>
      <c r="I413" s="143"/>
      <c r="J413" s="144">
        <f t="shared" si="100"/>
        <v>0</v>
      </c>
      <c r="K413" s="140" t="s">
        <v>366</v>
      </c>
      <c r="L413" s="33"/>
      <c r="M413" s="145" t="s">
        <v>1</v>
      </c>
      <c r="N413" s="146" t="s">
        <v>46</v>
      </c>
      <c r="P413" s="147">
        <f t="shared" si="101"/>
        <v>0</v>
      </c>
      <c r="Q413" s="147">
        <v>0</v>
      </c>
      <c r="R413" s="147">
        <f t="shared" si="102"/>
        <v>0</v>
      </c>
      <c r="S413" s="147">
        <v>0</v>
      </c>
      <c r="T413" s="148">
        <f t="shared" si="103"/>
        <v>0</v>
      </c>
      <c r="AR413" s="149" t="s">
        <v>120</v>
      </c>
      <c r="AT413" s="149" t="s">
        <v>311</v>
      </c>
      <c r="AU413" s="149" t="s">
        <v>88</v>
      </c>
      <c r="AY413" s="17" t="s">
        <v>309</v>
      </c>
      <c r="BE413" s="150">
        <f t="shared" si="104"/>
        <v>0</v>
      </c>
      <c r="BF413" s="150">
        <f t="shared" si="105"/>
        <v>0</v>
      </c>
      <c r="BG413" s="150">
        <f t="shared" si="106"/>
        <v>0</v>
      </c>
      <c r="BH413" s="150">
        <f t="shared" si="107"/>
        <v>0</v>
      </c>
      <c r="BI413" s="150">
        <f t="shared" si="108"/>
        <v>0</v>
      </c>
      <c r="BJ413" s="17" t="s">
        <v>88</v>
      </c>
      <c r="BK413" s="150">
        <f t="shared" si="109"/>
        <v>0</v>
      </c>
      <c r="BL413" s="17" t="s">
        <v>120</v>
      </c>
      <c r="BM413" s="149" t="s">
        <v>3192</v>
      </c>
    </row>
    <row r="414" spans="2:65" s="1" customFormat="1" ht="21.75" customHeight="1" x14ac:dyDescent="0.2">
      <c r="B414" s="137"/>
      <c r="C414" s="138" t="s">
        <v>2338</v>
      </c>
      <c r="D414" s="138" t="s">
        <v>311</v>
      </c>
      <c r="E414" s="139" t="s">
        <v>5438</v>
      </c>
      <c r="F414" s="140" t="s">
        <v>5247</v>
      </c>
      <c r="G414" s="141" t="s">
        <v>434</v>
      </c>
      <c r="H414" s="142">
        <v>3</v>
      </c>
      <c r="I414" s="143"/>
      <c r="J414" s="144">
        <f t="shared" si="100"/>
        <v>0</v>
      </c>
      <c r="K414" s="140" t="s">
        <v>366</v>
      </c>
      <c r="L414" s="33"/>
      <c r="M414" s="145" t="s">
        <v>1</v>
      </c>
      <c r="N414" s="146" t="s">
        <v>46</v>
      </c>
      <c r="P414" s="147">
        <f t="shared" si="101"/>
        <v>0</v>
      </c>
      <c r="Q414" s="147">
        <v>0</v>
      </c>
      <c r="R414" s="147">
        <f t="shared" si="102"/>
        <v>0</v>
      </c>
      <c r="S414" s="147">
        <v>0</v>
      </c>
      <c r="T414" s="148">
        <f t="shared" si="103"/>
        <v>0</v>
      </c>
      <c r="AR414" s="149" t="s">
        <v>120</v>
      </c>
      <c r="AT414" s="149" t="s">
        <v>311</v>
      </c>
      <c r="AU414" s="149" t="s">
        <v>88</v>
      </c>
      <c r="AY414" s="17" t="s">
        <v>309</v>
      </c>
      <c r="BE414" s="150">
        <f t="shared" si="104"/>
        <v>0</v>
      </c>
      <c r="BF414" s="150">
        <f t="shared" si="105"/>
        <v>0</v>
      </c>
      <c r="BG414" s="150">
        <f t="shared" si="106"/>
        <v>0</v>
      </c>
      <c r="BH414" s="150">
        <f t="shared" si="107"/>
        <v>0</v>
      </c>
      <c r="BI414" s="150">
        <f t="shared" si="108"/>
        <v>0</v>
      </c>
      <c r="BJ414" s="17" t="s">
        <v>88</v>
      </c>
      <c r="BK414" s="150">
        <f t="shared" si="109"/>
        <v>0</v>
      </c>
      <c r="BL414" s="17" t="s">
        <v>120</v>
      </c>
      <c r="BM414" s="149" t="s">
        <v>3200</v>
      </c>
    </row>
    <row r="415" spans="2:65" s="1" customFormat="1" ht="24.2" customHeight="1" x14ac:dyDescent="0.2">
      <c r="B415" s="137"/>
      <c r="C415" s="138" t="s">
        <v>2342</v>
      </c>
      <c r="D415" s="138" t="s">
        <v>311</v>
      </c>
      <c r="E415" s="139" t="s">
        <v>5439</v>
      </c>
      <c r="F415" s="140" t="s">
        <v>5107</v>
      </c>
      <c r="G415" s="141" t="s">
        <v>360</v>
      </c>
      <c r="H415" s="142">
        <v>30</v>
      </c>
      <c r="I415" s="143"/>
      <c r="J415" s="144">
        <f t="shared" si="100"/>
        <v>0</v>
      </c>
      <c r="K415" s="140" t="s">
        <v>366</v>
      </c>
      <c r="L415" s="33"/>
      <c r="M415" s="145" t="s">
        <v>1</v>
      </c>
      <c r="N415" s="146" t="s">
        <v>46</v>
      </c>
      <c r="P415" s="147">
        <f t="shared" si="101"/>
        <v>0</v>
      </c>
      <c r="Q415" s="147">
        <v>0</v>
      </c>
      <c r="R415" s="147">
        <f t="shared" si="102"/>
        <v>0</v>
      </c>
      <c r="S415" s="147">
        <v>0</v>
      </c>
      <c r="T415" s="148">
        <f t="shared" si="103"/>
        <v>0</v>
      </c>
      <c r="AR415" s="149" t="s">
        <v>120</v>
      </c>
      <c r="AT415" s="149" t="s">
        <v>311</v>
      </c>
      <c r="AU415" s="149" t="s">
        <v>88</v>
      </c>
      <c r="AY415" s="17" t="s">
        <v>309</v>
      </c>
      <c r="BE415" s="150">
        <f t="shared" si="104"/>
        <v>0</v>
      </c>
      <c r="BF415" s="150">
        <f t="shared" si="105"/>
        <v>0</v>
      </c>
      <c r="BG415" s="150">
        <f t="shared" si="106"/>
        <v>0</v>
      </c>
      <c r="BH415" s="150">
        <f t="shared" si="107"/>
        <v>0</v>
      </c>
      <c r="BI415" s="150">
        <f t="shared" si="108"/>
        <v>0</v>
      </c>
      <c r="BJ415" s="17" t="s">
        <v>88</v>
      </c>
      <c r="BK415" s="150">
        <f t="shared" si="109"/>
        <v>0</v>
      </c>
      <c r="BL415" s="17" t="s">
        <v>120</v>
      </c>
      <c r="BM415" s="149" t="s">
        <v>3208</v>
      </c>
    </row>
    <row r="416" spans="2:65" s="1" customFormat="1" ht="16.5" customHeight="1" x14ac:dyDescent="0.2">
      <c r="B416" s="137"/>
      <c r="C416" s="138" t="s">
        <v>2347</v>
      </c>
      <c r="D416" s="138" t="s">
        <v>311</v>
      </c>
      <c r="E416" s="139" t="s">
        <v>5440</v>
      </c>
      <c r="F416" s="140" t="s">
        <v>5441</v>
      </c>
      <c r="G416" s="141" t="s">
        <v>2702</v>
      </c>
      <c r="H416" s="142">
        <v>1</v>
      </c>
      <c r="I416" s="143"/>
      <c r="J416" s="144">
        <f t="shared" si="100"/>
        <v>0</v>
      </c>
      <c r="K416" s="140" t="s">
        <v>366</v>
      </c>
      <c r="L416" s="33"/>
      <c r="M416" s="145" t="s">
        <v>1</v>
      </c>
      <c r="N416" s="146" t="s">
        <v>46</v>
      </c>
      <c r="P416" s="147">
        <f t="shared" si="101"/>
        <v>0</v>
      </c>
      <c r="Q416" s="147">
        <v>0</v>
      </c>
      <c r="R416" s="147">
        <f t="shared" si="102"/>
        <v>0</v>
      </c>
      <c r="S416" s="147">
        <v>0</v>
      </c>
      <c r="T416" s="148">
        <f t="shared" si="103"/>
        <v>0</v>
      </c>
      <c r="AR416" s="149" t="s">
        <v>120</v>
      </c>
      <c r="AT416" s="149" t="s">
        <v>311</v>
      </c>
      <c r="AU416" s="149" t="s">
        <v>88</v>
      </c>
      <c r="AY416" s="17" t="s">
        <v>309</v>
      </c>
      <c r="BE416" s="150">
        <f t="shared" si="104"/>
        <v>0</v>
      </c>
      <c r="BF416" s="150">
        <f t="shared" si="105"/>
        <v>0</v>
      </c>
      <c r="BG416" s="150">
        <f t="shared" si="106"/>
        <v>0</v>
      </c>
      <c r="BH416" s="150">
        <f t="shared" si="107"/>
        <v>0</v>
      </c>
      <c r="BI416" s="150">
        <f t="shared" si="108"/>
        <v>0</v>
      </c>
      <c r="BJ416" s="17" t="s">
        <v>88</v>
      </c>
      <c r="BK416" s="150">
        <f t="shared" si="109"/>
        <v>0</v>
      </c>
      <c r="BL416" s="17" t="s">
        <v>120</v>
      </c>
      <c r="BM416" s="149" t="s">
        <v>3216</v>
      </c>
    </row>
    <row r="417" spans="2:65" s="11" customFormat="1" ht="25.9" customHeight="1" x14ac:dyDescent="0.2">
      <c r="B417" s="125"/>
      <c r="D417" s="126" t="s">
        <v>80</v>
      </c>
      <c r="E417" s="127" t="s">
        <v>5442</v>
      </c>
      <c r="F417" s="127" t="s">
        <v>5443</v>
      </c>
      <c r="I417" s="128"/>
      <c r="J417" s="129">
        <f>BK417</f>
        <v>0</v>
      </c>
      <c r="L417" s="125"/>
      <c r="M417" s="130"/>
      <c r="P417" s="131">
        <f>SUM(P418:P543)</f>
        <v>0</v>
      </c>
      <c r="R417" s="131">
        <f>SUM(R418:R543)</f>
        <v>0</v>
      </c>
      <c r="T417" s="132">
        <f>SUM(T418:T543)</f>
        <v>0</v>
      </c>
      <c r="AR417" s="126" t="s">
        <v>88</v>
      </c>
      <c r="AT417" s="133" t="s">
        <v>80</v>
      </c>
      <c r="AU417" s="133" t="s">
        <v>81</v>
      </c>
      <c r="AY417" s="126" t="s">
        <v>309</v>
      </c>
      <c r="BK417" s="134">
        <f>SUM(BK418:BK543)</f>
        <v>0</v>
      </c>
    </row>
    <row r="418" spans="2:65" s="1" customFormat="1" ht="21.75" customHeight="1" x14ac:dyDescent="0.2">
      <c r="B418" s="137"/>
      <c r="C418" s="138" t="s">
        <v>2353</v>
      </c>
      <c r="D418" s="138" t="s">
        <v>311</v>
      </c>
      <c r="E418" s="139" t="s">
        <v>5444</v>
      </c>
      <c r="F418" s="140" t="s">
        <v>5445</v>
      </c>
      <c r="G418" s="141" t="s">
        <v>2702</v>
      </c>
      <c r="H418" s="142">
        <v>1</v>
      </c>
      <c r="I418" s="143"/>
      <c r="J418" s="144">
        <f>ROUND(I418*H418,2)</f>
        <v>0</v>
      </c>
      <c r="K418" s="140" t="s">
        <v>366</v>
      </c>
      <c r="L418" s="33"/>
      <c r="M418" s="145" t="s">
        <v>1</v>
      </c>
      <c r="N418" s="146" t="s">
        <v>46</v>
      </c>
      <c r="P418" s="147">
        <f>O418*H418</f>
        <v>0</v>
      </c>
      <c r="Q418" s="147">
        <v>0</v>
      </c>
      <c r="R418" s="147">
        <f>Q418*H418</f>
        <v>0</v>
      </c>
      <c r="S418" s="147">
        <v>0</v>
      </c>
      <c r="T418" s="148">
        <f>S418*H418</f>
        <v>0</v>
      </c>
      <c r="AR418" s="149" t="s">
        <v>120</v>
      </c>
      <c r="AT418" s="149" t="s">
        <v>311</v>
      </c>
      <c r="AU418" s="149" t="s">
        <v>88</v>
      </c>
      <c r="AY418" s="17" t="s">
        <v>309</v>
      </c>
      <c r="BE418" s="150">
        <f>IF(N418="základní",J418,0)</f>
        <v>0</v>
      </c>
      <c r="BF418" s="150">
        <f>IF(N418="snížená",J418,0)</f>
        <v>0</v>
      </c>
      <c r="BG418" s="150">
        <f>IF(N418="zákl. přenesená",J418,0)</f>
        <v>0</v>
      </c>
      <c r="BH418" s="150">
        <f>IF(N418="sníž. přenesená",J418,0)</f>
        <v>0</v>
      </c>
      <c r="BI418" s="150">
        <f>IF(N418="nulová",J418,0)</f>
        <v>0</v>
      </c>
      <c r="BJ418" s="17" t="s">
        <v>88</v>
      </c>
      <c r="BK418" s="150">
        <f>ROUND(I418*H418,2)</f>
        <v>0</v>
      </c>
      <c r="BL418" s="17" t="s">
        <v>120</v>
      </c>
      <c r="BM418" s="149" t="s">
        <v>3224</v>
      </c>
    </row>
    <row r="419" spans="2:65" s="1" customFormat="1" ht="48.75" x14ac:dyDescent="0.2">
      <c r="B419" s="33"/>
      <c r="D419" s="155" t="s">
        <v>318</v>
      </c>
      <c r="F419" s="156" t="s">
        <v>5446</v>
      </c>
      <c r="I419" s="153"/>
      <c r="L419" s="33"/>
      <c r="M419" s="154"/>
      <c r="T419" s="57"/>
      <c r="AT419" s="17" t="s">
        <v>318</v>
      </c>
      <c r="AU419" s="17" t="s">
        <v>88</v>
      </c>
    </row>
    <row r="420" spans="2:65" s="1" customFormat="1" ht="16.5" customHeight="1" x14ac:dyDescent="0.2">
      <c r="B420" s="137"/>
      <c r="C420" s="138" t="s">
        <v>2358</v>
      </c>
      <c r="D420" s="138" t="s">
        <v>311</v>
      </c>
      <c r="E420" s="139" t="s">
        <v>5447</v>
      </c>
      <c r="F420" s="140" t="s">
        <v>5448</v>
      </c>
      <c r="G420" s="141" t="s">
        <v>2702</v>
      </c>
      <c r="H420" s="142">
        <v>2</v>
      </c>
      <c r="I420" s="143"/>
      <c r="J420" s="144">
        <f>ROUND(I420*H420,2)</f>
        <v>0</v>
      </c>
      <c r="K420" s="140" t="s">
        <v>366</v>
      </c>
      <c r="L420" s="33"/>
      <c r="M420" s="145" t="s">
        <v>1</v>
      </c>
      <c r="N420" s="146" t="s">
        <v>46</v>
      </c>
      <c r="P420" s="147">
        <f>O420*H420</f>
        <v>0</v>
      </c>
      <c r="Q420" s="147">
        <v>0</v>
      </c>
      <c r="R420" s="147">
        <f>Q420*H420</f>
        <v>0</v>
      </c>
      <c r="S420" s="147">
        <v>0</v>
      </c>
      <c r="T420" s="148">
        <f>S420*H420</f>
        <v>0</v>
      </c>
      <c r="AR420" s="149" t="s">
        <v>120</v>
      </c>
      <c r="AT420" s="149" t="s">
        <v>311</v>
      </c>
      <c r="AU420" s="149" t="s">
        <v>88</v>
      </c>
      <c r="AY420" s="17" t="s">
        <v>309</v>
      </c>
      <c r="BE420" s="150">
        <f>IF(N420="základní",J420,0)</f>
        <v>0</v>
      </c>
      <c r="BF420" s="150">
        <f>IF(N420="snížená",J420,0)</f>
        <v>0</v>
      </c>
      <c r="BG420" s="150">
        <f>IF(N420="zákl. přenesená",J420,0)</f>
        <v>0</v>
      </c>
      <c r="BH420" s="150">
        <f>IF(N420="sníž. přenesená",J420,0)</f>
        <v>0</v>
      </c>
      <c r="BI420" s="150">
        <f>IF(N420="nulová",J420,0)</f>
        <v>0</v>
      </c>
      <c r="BJ420" s="17" t="s">
        <v>88</v>
      </c>
      <c r="BK420" s="150">
        <f>ROUND(I420*H420,2)</f>
        <v>0</v>
      </c>
      <c r="BL420" s="17" t="s">
        <v>120</v>
      </c>
      <c r="BM420" s="149" t="s">
        <v>3232</v>
      </c>
    </row>
    <row r="421" spans="2:65" s="1" customFormat="1" ht="19.5" x14ac:dyDescent="0.2">
      <c r="B421" s="33"/>
      <c r="D421" s="155" t="s">
        <v>318</v>
      </c>
      <c r="F421" s="156" t="s">
        <v>5076</v>
      </c>
      <c r="I421" s="153"/>
      <c r="L421" s="33"/>
      <c r="M421" s="154"/>
      <c r="T421" s="57"/>
      <c r="AT421" s="17" t="s">
        <v>318</v>
      </c>
      <c r="AU421" s="17" t="s">
        <v>88</v>
      </c>
    </row>
    <row r="422" spans="2:65" s="1" customFormat="1" ht="16.5" customHeight="1" x14ac:dyDescent="0.2">
      <c r="B422" s="137"/>
      <c r="C422" s="138" t="s">
        <v>2364</v>
      </c>
      <c r="D422" s="138" t="s">
        <v>311</v>
      </c>
      <c r="E422" s="139" t="s">
        <v>5449</v>
      </c>
      <c r="F422" s="140" t="s">
        <v>5450</v>
      </c>
      <c r="G422" s="141" t="s">
        <v>2702</v>
      </c>
      <c r="H422" s="142">
        <v>2</v>
      </c>
      <c r="I422" s="143"/>
      <c r="J422" s="144">
        <f>ROUND(I422*H422,2)</f>
        <v>0</v>
      </c>
      <c r="K422" s="140" t="s">
        <v>366</v>
      </c>
      <c r="L422" s="33"/>
      <c r="M422" s="145" t="s">
        <v>1</v>
      </c>
      <c r="N422" s="146" t="s">
        <v>46</v>
      </c>
      <c r="P422" s="147">
        <f>O422*H422</f>
        <v>0</v>
      </c>
      <c r="Q422" s="147">
        <v>0</v>
      </c>
      <c r="R422" s="147">
        <f>Q422*H422</f>
        <v>0</v>
      </c>
      <c r="S422" s="147">
        <v>0</v>
      </c>
      <c r="T422" s="148">
        <f>S422*H422</f>
        <v>0</v>
      </c>
      <c r="AR422" s="149" t="s">
        <v>120</v>
      </c>
      <c r="AT422" s="149" t="s">
        <v>311</v>
      </c>
      <c r="AU422" s="149" t="s">
        <v>88</v>
      </c>
      <c r="AY422" s="17" t="s">
        <v>309</v>
      </c>
      <c r="BE422" s="150">
        <f>IF(N422="základní",J422,0)</f>
        <v>0</v>
      </c>
      <c r="BF422" s="150">
        <f>IF(N422="snížená",J422,0)</f>
        <v>0</v>
      </c>
      <c r="BG422" s="150">
        <f>IF(N422="zákl. přenesená",J422,0)</f>
        <v>0</v>
      </c>
      <c r="BH422" s="150">
        <f>IF(N422="sníž. přenesená",J422,0)</f>
        <v>0</v>
      </c>
      <c r="BI422" s="150">
        <f>IF(N422="nulová",J422,0)</f>
        <v>0</v>
      </c>
      <c r="BJ422" s="17" t="s">
        <v>88</v>
      </c>
      <c r="BK422" s="150">
        <f>ROUND(I422*H422,2)</f>
        <v>0</v>
      </c>
      <c r="BL422" s="17" t="s">
        <v>120</v>
      </c>
      <c r="BM422" s="149" t="s">
        <v>3240</v>
      </c>
    </row>
    <row r="423" spans="2:65" s="1" customFormat="1" ht="19.5" x14ac:dyDescent="0.2">
      <c r="B423" s="33"/>
      <c r="D423" s="155" t="s">
        <v>318</v>
      </c>
      <c r="F423" s="156" t="s">
        <v>5076</v>
      </c>
      <c r="I423" s="153"/>
      <c r="L423" s="33"/>
      <c r="M423" s="154"/>
      <c r="T423" s="57"/>
      <c r="AT423" s="17" t="s">
        <v>318</v>
      </c>
      <c r="AU423" s="17" t="s">
        <v>88</v>
      </c>
    </row>
    <row r="424" spans="2:65" s="1" customFormat="1" ht="16.5" customHeight="1" x14ac:dyDescent="0.2">
      <c r="B424" s="137"/>
      <c r="C424" s="138" t="s">
        <v>2368</v>
      </c>
      <c r="D424" s="138" t="s">
        <v>311</v>
      </c>
      <c r="E424" s="139" t="s">
        <v>5451</v>
      </c>
      <c r="F424" s="140" t="s">
        <v>5308</v>
      </c>
      <c r="G424" s="141" t="s">
        <v>2702</v>
      </c>
      <c r="H424" s="142">
        <v>2</v>
      </c>
      <c r="I424" s="143"/>
      <c r="J424" s="144">
        <f>ROUND(I424*H424,2)</f>
        <v>0</v>
      </c>
      <c r="K424" s="140" t="s">
        <v>366</v>
      </c>
      <c r="L424" s="33"/>
      <c r="M424" s="145" t="s">
        <v>1</v>
      </c>
      <c r="N424" s="146" t="s">
        <v>46</v>
      </c>
      <c r="P424" s="147">
        <f>O424*H424</f>
        <v>0</v>
      </c>
      <c r="Q424" s="147">
        <v>0</v>
      </c>
      <c r="R424" s="147">
        <f>Q424*H424</f>
        <v>0</v>
      </c>
      <c r="S424" s="147">
        <v>0</v>
      </c>
      <c r="T424" s="148">
        <f>S424*H424</f>
        <v>0</v>
      </c>
      <c r="AR424" s="149" t="s">
        <v>120</v>
      </c>
      <c r="AT424" s="149" t="s">
        <v>311</v>
      </c>
      <c r="AU424" s="149" t="s">
        <v>88</v>
      </c>
      <c r="AY424" s="17" t="s">
        <v>309</v>
      </c>
      <c r="BE424" s="150">
        <f>IF(N424="základní",J424,0)</f>
        <v>0</v>
      </c>
      <c r="BF424" s="150">
        <f>IF(N424="snížená",J424,0)</f>
        <v>0</v>
      </c>
      <c r="BG424" s="150">
        <f>IF(N424="zákl. přenesená",J424,0)</f>
        <v>0</v>
      </c>
      <c r="BH424" s="150">
        <f>IF(N424="sníž. přenesená",J424,0)</f>
        <v>0</v>
      </c>
      <c r="BI424" s="150">
        <f>IF(N424="nulová",J424,0)</f>
        <v>0</v>
      </c>
      <c r="BJ424" s="17" t="s">
        <v>88</v>
      </c>
      <c r="BK424" s="150">
        <f>ROUND(I424*H424,2)</f>
        <v>0</v>
      </c>
      <c r="BL424" s="17" t="s">
        <v>120</v>
      </c>
      <c r="BM424" s="149" t="s">
        <v>3248</v>
      </c>
    </row>
    <row r="425" spans="2:65" s="1" customFormat="1" ht="19.5" x14ac:dyDescent="0.2">
      <c r="B425" s="33"/>
      <c r="D425" s="155" t="s">
        <v>318</v>
      </c>
      <c r="F425" s="156" t="s">
        <v>5076</v>
      </c>
      <c r="I425" s="153"/>
      <c r="L425" s="33"/>
      <c r="M425" s="154"/>
      <c r="T425" s="57"/>
      <c r="AT425" s="17" t="s">
        <v>318</v>
      </c>
      <c r="AU425" s="17" t="s">
        <v>88</v>
      </c>
    </row>
    <row r="426" spans="2:65" s="1" customFormat="1" ht="16.5" customHeight="1" x14ac:dyDescent="0.2">
      <c r="B426" s="137"/>
      <c r="C426" s="138" t="s">
        <v>2375</v>
      </c>
      <c r="D426" s="138" t="s">
        <v>311</v>
      </c>
      <c r="E426" s="139" t="s">
        <v>5452</v>
      </c>
      <c r="F426" s="140" t="s">
        <v>5314</v>
      </c>
      <c r="G426" s="141" t="s">
        <v>2702</v>
      </c>
      <c r="H426" s="142">
        <v>1</v>
      </c>
      <c r="I426" s="143"/>
      <c r="J426" s="144">
        <f>ROUND(I426*H426,2)</f>
        <v>0</v>
      </c>
      <c r="K426" s="140" t="s">
        <v>366</v>
      </c>
      <c r="L426" s="33"/>
      <c r="M426" s="145" t="s">
        <v>1</v>
      </c>
      <c r="N426" s="146" t="s">
        <v>46</v>
      </c>
      <c r="P426" s="147">
        <f>O426*H426</f>
        <v>0</v>
      </c>
      <c r="Q426" s="147">
        <v>0</v>
      </c>
      <c r="R426" s="147">
        <f>Q426*H426</f>
        <v>0</v>
      </c>
      <c r="S426" s="147">
        <v>0</v>
      </c>
      <c r="T426" s="148">
        <f>S426*H426</f>
        <v>0</v>
      </c>
      <c r="AR426" s="149" t="s">
        <v>120</v>
      </c>
      <c r="AT426" s="149" t="s">
        <v>311</v>
      </c>
      <c r="AU426" s="149" t="s">
        <v>88</v>
      </c>
      <c r="AY426" s="17" t="s">
        <v>309</v>
      </c>
      <c r="BE426" s="150">
        <f>IF(N426="základní",J426,0)</f>
        <v>0</v>
      </c>
      <c r="BF426" s="150">
        <f>IF(N426="snížená",J426,0)</f>
        <v>0</v>
      </c>
      <c r="BG426" s="150">
        <f>IF(N426="zákl. přenesená",J426,0)</f>
        <v>0</v>
      </c>
      <c r="BH426" s="150">
        <f>IF(N426="sníž. přenesená",J426,0)</f>
        <v>0</v>
      </c>
      <c r="BI426" s="150">
        <f>IF(N426="nulová",J426,0)</f>
        <v>0</v>
      </c>
      <c r="BJ426" s="17" t="s">
        <v>88</v>
      </c>
      <c r="BK426" s="150">
        <f>ROUND(I426*H426,2)</f>
        <v>0</v>
      </c>
      <c r="BL426" s="17" t="s">
        <v>120</v>
      </c>
      <c r="BM426" s="149" t="s">
        <v>3256</v>
      </c>
    </row>
    <row r="427" spans="2:65" s="1" customFormat="1" ht="19.5" x14ac:dyDescent="0.2">
      <c r="B427" s="33"/>
      <c r="D427" s="155" t="s">
        <v>318</v>
      </c>
      <c r="F427" s="156" t="s">
        <v>5076</v>
      </c>
      <c r="I427" s="153"/>
      <c r="L427" s="33"/>
      <c r="M427" s="154"/>
      <c r="T427" s="57"/>
      <c r="AT427" s="17" t="s">
        <v>318</v>
      </c>
      <c r="AU427" s="17" t="s">
        <v>88</v>
      </c>
    </row>
    <row r="428" spans="2:65" s="1" customFormat="1" ht="16.5" customHeight="1" x14ac:dyDescent="0.2">
      <c r="B428" s="137"/>
      <c r="C428" s="138" t="s">
        <v>2381</v>
      </c>
      <c r="D428" s="138" t="s">
        <v>311</v>
      </c>
      <c r="E428" s="139" t="s">
        <v>5453</v>
      </c>
      <c r="F428" s="140" t="s">
        <v>5454</v>
      </c>
      <c r="G428" s="141" t="s">
        <v>2702</v>
      </c>
      <c r="H428" s="142">
        <v>1</v>
      </c>
      <c r="I428" s="143"/>
      <c r="J428" s="144">
        <f>ROUND(I428*H428,2)</f>
        <v>0</v>
      </c>
      <c r="K428" s="140" t="s">
        <v>366</v>
      </c>
      <c r="L428" s="33"/>
      <c r="M428" s="145" t="s">
        <v>1</v>
      </c>
      <c r="N428" s="146" t="s">
        <v>46</v>
      </c>
      <c r="P428" s="147">
        <f>O428*H428</f>
        <v>0</v>
      </c>
      <c r="Q428" s="147">
        <v>0</v>
      </c>
      <c r="R428" s="147">
        <f>Q428*H428</f>
        <v>0</v>
      </c>
      <c r="S428" s="147">
        <v>0</v>
      </c>
      <c r="T428" s="148">
        <f>S428*H428</f>
        <v>0</v>
      </c>
      <c r="AR428" s="149" t="s">
        <v>120</v>
      </c>
      <c r="AT428" s="149" t="s">
        <v>311</v>
      </c>
      <c r="AU428" s="149" t="s">
        <v>88</v>
      </c>
      <c r="AY428" s="17" t="s">
        <v>309</v>
      </c>
      <c r="BE428" s="150">
        <f>IF(N428="základní",J428,0)</f>
        <v>0</v>
      </c>
      <c r="BF428" s="150">
        <f>IF(N428="snížená",J428,0)</f>
        <v>0</v>
      </c>
      <c r="BG428" s="150">
        <f>IF(N428="zákl. přenesená",J428,0)</f>
        <v>0</v>
      </c>
      <c r="BH428" s="150">
        <f>IF(N428="sníž. přenesená",J428,0)</f>
        <v>0</v>
      </c>
      <c r="BI428" s="150">
        <f>IF(N428="nulová",J428,0)</f>
        <v>0</v>
      </c>
      <c r="BJ428" s="17" t="s">
        <v>88</v>
      </c>
      <c r="BK428" s="150">
        <f>ROUND(I428*H428,2)</f>
        <v>0</v>
      </c>
      <c r="BL428" s="17" t="s">
        <v>120</v>
      </c>
      <c r="BM428" s="149" t="s">
        <v>3264</v>
      </c>
    </row>
    <row r="429" spans="2:65" s="1" customFormat="1" ht="19.5" x14ac:dyDescent="0.2">
      <c r="B429" s="33"/>
      <c r="D429" s="155" t="s">
        <v>318</v>
      </c>
      <c r="F429" s="156" t="s">
        <v>5076</v>
      </c>
      <c r="I429" s="153"/>
      <c r="L429" s="33"/>
      <c r="M429" s="154"/>
      <c r="T429" s="57"/>
      <c r="AT429" s="17" t="s">
        <v>318</v>
      </c>
      <c r="AU429" s="17" t="s">
        <v>88</v>
      </c>
    </row>
    <row r="430" spans="2:65" s="1" customFormat="1" ht="16.5" customHeight="1" x14ac:dyDescent="0.2">
      <c r="B430" s="137"/>
      <c r="C430" s="138" t="s">
        <v>2386</v>
      </c>
      <c r="D430" s="138" t="s">
        <v>311</v>
      </c>
      <c r="E430" s="139" t="s">
        <v>5455</v>
      </c>
      <c r="F430" s="140" t="s">
        <v>5456</v>
      </c>
      <c r="G430" s="141" t="s">
        <v>2702</v>
      </c>
      <c r="H430" s="142">
        <v>2</v>
      </c>
      <c r="I430" s="143"/>
      <c r="J430" s="144">
        <f>ROUND(I430*H430,2)</f>
        <v>0</v>
      </c>
      <c r="K430" s="140" t="s">
        <v>366</v>
      </c>
      <c r="L430" s="33"/>
      <c r="M430" s="145" t="s">
        <v>1</v>
      </c>
      <c r="N430" s="146" t="s">
        <v>46</v>
      </c>
      <c r="P430" s="147">
        <f>O430*H430</f>
        <v>0</v>
      </c>
      <c r="Q430" s="147">
        <v>0</v>
      </c>
      <c r="R430" s="147">
        <f>Q430*H430</f>
        <v>0</v>
      </c>
      <c r="S430" s="147">
        <v>0</v>
      </c>
      <c r="T430" s="148">
        <f>S430*H430</f>
        <v>0</v>
      </c>
      <c r="AR430" s="149" t="s">
        <v>120</v>
      </c>
      <c r="AT430" s="149" t="s">
        <v>311</v>
      </c>
      <c r="AU430" s="149" t="s">
        <v>88</v>
      </c>
      <c r="AY430" s="17" t="s">
        <v>309</v>
      </c>
      <c r="BE430" s="150">
        <f>IF(N430="základní",J430,0)</f>
        <v>0</v>
      </c>
      <c r="BF430" s="150">
        <f>IF(N430="snížená",J430,0)</f>
        <v>0</v>
      </c>
      <c r="BG430" s="150">
        <f>IF(N430="zákl. přenesená",J430,0)</f>
        <v>0</v>
      </c>
      <c r="BH430" s="150">
        <f>IF(N430="sníž. přenesená",J430,0)</f>
        <v>0</v>
      </c>
      <c r="BI430" s="150">
        <f>IF(N430="nulová",J430,0)</f>
        <v>0</v>
      </c>
      <c r="BJ430" s="17" t="s">
        <v>88</v>
      </c>
      <c r="BK430" s="150">
        <f>ROUND(I430*H430,2)</f>
        <v>0</v>
      </c>
      <c r="BL430" s="17" t="s">
        <v>120</v>
      </c>
      <c r="BM430" s="149" t="s">
        <v>3272</v>
      </c>
    </row>
    <row r="431" spans="2:65" s="1" customFormat="1" ht="19.5" x14ac:dyDescent="0.2">
      <c r="B431" s="33"/>
      <c r="D431" s="155" t="s">
        <v>318</v>
      </c>
      <c r="F431" s="156" t="s">
        <v>5076</v>
      </c>
      <c r="I431" s="153"/>
      <c r="L431" s="33"/>
      <c r="M431" s="154"/>
      <c r="T431" s="57"/>
      <c r="AT431" s="17" t="s">
        <v>318</v>
      </c>
      <c r="AU431" s="17" t="s">
        <v>88</v>
      </c>
    </row>
    <row r="432" spans="2:65" s="1" customFormat="1" ht="16.5" customHeight="1" x14ac:dyDescent="0.2">
      <c r="B432" s="137"/>
      <c r="C432" s="138" t="s">
        <v>2391</v>
      </c>
      <c r="D432" s="138" t="s">
        <v>311</v>
      </c>
      <c r="E432" s="139" t="s">
        <v>5457</v>
      </c>
      <c r="F432" s="140" t="s">
        <v>5458</v>
      </c>
      <c r="G432" s="141" t="s">
        <v>2702</v>
      </c>
      <c r="H432" s="142">
        <v>2</v>
      </c>
      <c r="I432" s="143"/>
      <c r="J432" s="144">
        <f>ROUND(I432*H432,2)</f>
        <v>0</v>
      </c>
      <c r="K432" s="140" t="s">
        <v>366</v>
      </c>
      <c r="L432" s="33"/>
      <c r="M432" s="145" t="s">
        <v>1</v>
      </c>
      <c r="N432" s="146" t="s">
        <v>46</v>
      </c>
      <c r="P432" s="147">
        <f>O432*H432</f>
        <v>0</v>
      </c>
      <c r="Q432" s="147">
        <v>0</v>
      </c>
      <c r="R432" s="147">
        <f>Q432*H432</f>
        <v>0</v>
      </c>
      <c r="S432" s="147">
        <v>0</v>
      </c>
      <c r="T432" s="148">
        <f>S432*H432</f>
        <v>0</v>
      </c>
      <c r="AR432" s="149" t="s">
        <v>120</v>
      </c>
      <c r="AT432" s="149" t="s">
        <v>311</v>
      </c>
      <c r="AU432" s="149" t="s">
        <v>88</v>
      </c>
      <c r="AY432" s="17" t="s">
        <v>309</v>
      </c>
      <c r="BE432" s="150">
        <f>IF(N432="základní",J432,0)</f>
        <v>0</v>
      </c>
      <c r="BF432" s="150">
        <f>IF(N432="snížená",J432,0)</f>
        <v>0</v>
      </c>
      <c r="BG432" s="150">
        <f>IF(N432="zákl. přenesená",J432,0)</f>
        <v>0</v>
      </c>
      <c r="BH432" s="150">
        <f>IF(N432="sníž. přenesená",J432,0)</f>
        <v>0</v>
      </c>
      <c r="BI432" s="150">
        <f>IF(N432="nulová",J432,0)</f>
        <v>0</v>
      </c>
      <c r="BJ432" s="17" t="s">
        <v>88</v>
      </c>
      <c r="BK432" s="150">
        <f>ROUND(I432*H432,2)</f>
        <v>0</v>
      </c>
      <c r="BL432" s="17" t="s">
        <v>120</v>
      </c>
      <c r="BM432" s="149" t="s">
        <v>3280</v>
      </c>
    </row>
    <row r="433" spans="2:65" s="1" customFormat="1" ht="19.5" x14ac:dyDescent="0.2">
      <c r="B433" s="33"/>
      <c r="D433" s="155" t="s">
        <v>318</v>
      </c>
      <c r="F433" s="156" t="s">
        <v>5076</v>
      </c>
      <c r="I433" s="153"/>
      <c r="L433" s="33"/>
      <c r="M433" s="154"/>
      <c r="T433" s="57"/>
      <c r="AT433" s="17" t="s">
        <v>318</v>
      </c>
      <c r="AU433" s="17" t="s">
        <v>88</v>
      </c>
    </row>
    <row r="434" spans="2:65" s="1" customFormat="1" ht="16.5" customHeight="1" x14ac:dyDescent="0.2">
      <c r="B434" s="137"/>
      <c r="C434" s="138" t="s">
        <v>2396</v>
      </c>
      <c r="D434" s="138" t="s">
        <v>311</v>
      </c>
      <c r="E434" s="139" t="s">
        <v>5459</v>
      </c>
      <c r="F434" s="140" t="s">
        <v>5460</v>
      </c>
      <c r="G434" s="141" t="s">
        <v>2702</v>
      </c>
      <c r="H434" s="142">
        <v>2</v>
      </c>
      <c r="I434" s="143"/>
      <c r="J434" s="144">
        <f>ROUND(I434*H434,2)</f>
        <v>0</v>
      </c>
      <c r="K434" s="140" t="s">
        <v>366</v>
      </c>
      <c r="L434" s="33"/>
      <c r="M434" s="145" t="s">
        <v>1</v>
      </c>
      <c r="N434" s="146" t="s">
        <v>46</v>
      </c>
      <c r="P434" s="147">
        <f>O434*H434</f>
        <v>0</v>
      </c>
      <c r="Q434" s="147">
        <v>0</v>
      </c>
      <c r="R434" s="147">
        <f>Q434*H434</f>
        <v>0</v>
      </c>
      <c r="S434" s="147">
        <v>0</v>
      </c>
      <c r="T434" s="148">
        <f>S434*H434</f>
        <v>0</v>
      </c>
      <c r="AR434" s="149" t="s">
        <v>120</v>
      </c>
      <c r="AT434" s="149" t="s">
        <v>311</v>
      </c>
      <c r="AU434" s="149" t="s">
        <v>88</v>
      </c>
      <c r="AY434" s="17" t="s">
        <v>309</v>
      </c>
      <c r="BE434" s="150">
        <f>IF(N434="základní",J434,0)</f>
        <v>0</v>
      </c>
      <c r="BF434" s="150">
        <f>IF(N434="snížená",J434,0)</f>
        <v>0</v>
      </c>
      <c r="BG434" s="150">
        <f>IF(N434="zákl. přenesená",J434,0)</f>
        <v>0</v>
      </c>
      <c r="BH434" s="150">
        <f>IF(N434="sníž. přenesená",J434,0)</f>
        <v>0</v>
      </c>
      <c r="BI434" s="150">
        <f>IF(N434="nulová",J434,0)</f>
        <v>0</v>
      </c>
      <c r="BJ434" s="17" t="s">
        <v>88</v>
      </c>
      <c r="BK434" s="150">
        <f>ROUND(I434*H434,2)</f>
        <v>0</v>
      </c>
      <c r="BL434" s="17" t="s">
        <v>120</v>
      </c>
      <c r="BM434" s="149" t="s">
        <v>3288</v>
      </c>
    </row>
    <row r="435" spans="2:65" s="1" customFormat="1" ht="19.5" x14ac:dyDescent="0.2">
      <c r="B435" s="33"/>
      <c r="D435" s="155" t="s">
        <v>318</v>
      </c>
      <c r="F435" s="156" t="s">
        <v>5076</v>
      </c>
      <c r="I435" s="153"/>
      <c r="L435" s="33"/>
      <c r="M435" s="154"/>
      <c r="T435" s="57"/>
      <c r="AT435" s="17" t="s">
        <v>318</v>
      </c>
      <c r="AU435" s="17" t="s">
        <v>88</v>
      </c>
    </row>
    <row r="436" spans="2:65" s="1" customFormat="1" ht="16.5" customHeight="1" x14ac:dyDescent="0.2">
      <c r="B436" s="137"/>
      <c r="C436" s="138" t="s">
        <v>2403</v>
      </c>
      <c r="D436" s="138" t="s">
        <v>311</v>
      </c>
      <c r="E436" s="139" t="s">
        <v>5461</v>
      </c>
      <c r="F436" s="140" t="s">
        <v>5462</v>
      </c>
      <c r="G436" s="141" t="s">
        <v>2702</v>
      </c>
      <c r="H436" s="142">
        <v>2</v>
      </c>
      <c r="I436" s="143"/>
      <c r="J436" s="144">
        <f>ROUND(I436*H436,2)</f>
        <v>0</v>
      </c>
      <c r="K436" s="140" t="s">
        <v>366</v>
      </c>
      <c r="L436" s="33"/>
      <c r="M436" s="145" t="s">
        <v>1</v>
      </c>
      <c r="N436" s="146" t="s">
        <v>46</v>
      </c>
      <c r="P436" s="147">
        <f>O436*H436</f>
        <v>0</v>
      </c>
      <c r="Q436" s="147">
        <v>0</v>
      </c>
      <c r="R436" s="147">
        <f>Q436*H436</f>
        <v>0</v>
      </c>
      <c r="S436" s="147">
        <v>0</v>
      </c>
      <c r="T436" s="148">
        <f>S436*H436</f>
        <v>0</v>
      </c>
      <c r="AR436" s="149" t="s">
        <v>120</v>
      </c>
      <c r="AT436" s="149" t="s">
        <v>311</v>
      </c>
      <c r="AU436" s="149" t="s">
        <v>88</v>
      </c>
      <c r="AY436" s="17" t="s">
        <v>309</v>
      </c>
      <c r="BE436" s="150">
        <f>IF(N436="základní",J436,0)</f>
        <v>0</v>
      </c>
      <c r="BF436" s="150">
        <f>IF(N436="snížená",J436,0)</f>
        <v>0</v>
      </c>
      <c r="BG436" s="150">
        <f>IF(N436="zákl. přenesená",J436,0)</f>
        <v>0</v>
      </c>
      <c r="BH436" s="150">
        <f>IF(N436="sníž. přenesená",J436,0)</f>
        <v>0</v>
      </c>
      <c r="BI436" s="150">
        <f>IF(N436="nulová",J436,0)</f>
        <v>0</v>
      </c>
      <c r="BJ436" s="17" t="s">
        <v>88</v>
      </c>
      <c r="BK436" s="150">
        <f>ROUND(I436*H436,2)</f>
        <v>0</v>
      </c>
      <c r="BL436" s="17" t="s">
        <v>120</v>
      </c>
      <c r="BM436" s="149" t="s">
        <v>3296</v>
      </c>
    </row>
    <row r="437" spans="2:65" s="1" customFormat="1" ht="19.5" x14ac:dyDescent="0.2">
      <c r="B437" s="33"/>
      <c r="D437" s="155" t="s">
        <v>318</v>
      </c>
      <c r="F437" s="156" t="s">
        <v>5076</v>
      </c>
      <c r="I437" s="153"/>
      <c r="L437" s="33"/>
      <c r="M437" s="154"/>
      <c r="T437" s="57"/>
      <c r="AT437" s="17" t="s">
        <v>318</v>
      </c>
      <c r="AU437" s="17" t="s">
        <v>88</v>
      </c>
    </row>
    <row r="438" spans="2:65" s="1" customFormat="1" ht="16.5" customHeight="1" x14ac:dyDescent="0.2">
      <c r="B438" s="137"/>
      <c r="C438" s="138" t="s">
        <v>2409</v>
      </c>
      <c r="D438" s="138" t="s">
        <v>311</v>
      </c>
      <c r="E438" s="139" t="s">
        <v>5463</v>
      </c>
      <c r="F438" s="140" t="s">
        <v>5464</v>
      </c>
      <c r="G438" s="141" t="s">
        <v>2702</v>
      </c>
      <c r="H438" s="142">
        <v>1</v>
      </c>
      <c r="I438" s="143"/>
      <c r="J438" s="144">
        <f>ROUND(I438*H438,2)</f>
        <v>0</v>
      </c>
      <c r="K438" s="140" t="s">
        <v>366</v>
      </c>
      <c r="L438" s="33"/>
      <c r="M438" s="145" t="s">
        <v>1</v>
      </c>
      <c r="N438" s="146" t="s">
        <v>46</v>
      </c>
      <c r="P438" s="147">
        <f>O438*H438</f>
        <v>0</v>
      </c>
      <c r="Q438" s="147">
        <v>0</v>
      </c>
      <c r="R438" s="147">
        <f>Q438*H438</f>
        <v>0</v>
      </c>
      <c r="S438" s="147">
        <v>0</v>
      </c>
      <c r="T438" s="148">
        <f>S438*H438</f>
        <v>0</v>
      </c>
      <c r="AR438" s="149" t="s">
        <v>120</v>
      </c>
      <c r="AT438" s="149" t="s">
        <v>311</v>
      </c>
      <c r="AU438" s="149" t="s">
        <v>88</v>
      </c>
      <c r="AY438" s="17" t="s">
        <v>309</v>
      </c>
      <c r="BE438" s="150">
        <f>IF(N438="základní",J438,0)</f>
        <v>0</v>
      </c>
      <c r="BF438" s="150">
        <f>IF(N438="snížená",J438,0)</f>
        <v>0</v>
      </c>
      <c r="BG438" s="150">
        <f>IF(N438="zákl. přenesená",J438,0)</f>
        <v>0</v>
      </c>
      <c r="BH438" s="150">
        <f>IF(N438="sníž. přenesená",J438,0)</f>
        <v>0</v>
      </c>
      <c r="BI438" s="150">
        <f>IF(N438="nulová",J438,0)</f>
        <v>0</v>
      </c>
      <c r="BJ438" s="17" t="s">
        <v>88</v>
      </c>
      <c r="BK438" s="150">
        <f>ROUND(I438*H438,2)</f>
        <v>0</v>
      </c>
      <c r="BL438" s="17" t="s">
        <v>120</v>
      </c>
      <c r="BM438" s="149" t="s">
        <v>3304</v>
      </c>
    </row>
    <row r="439" spans="2:65" s="1" customFormat="1" ht="19.5" x14ac:dyDescent="0.2">
      <c r="B439" s="33"/>
      <c r="D439" s="155" t="s">
        <v>318</v>
      </c>
      <c r="F439" s="156" t="s">
        <v>5076</v>
      </c>
      <c r="I439" s="153"/>
      <c r="L439" s="33"/>
      <c r="M439" s="154"/>
      <c r="T439" s="57"/>
      <c r="AT439" s="17" t="s">
        <v>318</v>
      </c>
      <c r="AU439" s="17" t="s">
        <v>88</v>
      </c>
    </row>
    <row r="440" spans="2:65" s="1" customFormat="1" ht="16.5" customHeight="1" x14ac:dyDescent="0.2">
      <c r="B440" s="137"/>
      <c r="C440" s="138" t="s">
        <v>2415</v>
      </c>
      <c r="D440" s="138" t="s">
        <v>311</v>
      </c>
      <c r="E440" s="139" t="s">
        <v>5465</v>
      </c>
      <c r="F440" s="140" t="s">
        <v>5464</v>
      </c>
      <c r="G440" s="141" t="s">
        <v>2702</v>
      </c>
      <c r="H440" s="142">
        <v>1</v>
      </c>
      <c r="I440" s="143"/>
      <c r="J440" s="144">
        <f>ROUND(I440*H440,2)</f>
        <v>0</v>
      </c>
      <c r="K440" s="140" t="s">
        <v>366</v>
      </c>
      <c r="L440" s="33"/>
      <c r="M440" s="145" t="s">
        <v>1</v>
      </c>
      <c r="N440" s="146" t="s">
        <v>46</v>
      </c>
      <c r="P440" s="147">
        <f>O440*H440</f>
        <v>0</v>
      </c>
      <c r="Q440" s="147">
        <v>0</v>
      </c>
      <c r="R440" s="147">
        <f>Q440*H440</f>
        <v>0</v>
      </c>
      <c r="S440" s="147">
        <v>0</v>
      </c>
      <c r="T440" s="148">
        <f>S440*H440</f>
        <v>0</v>
      </c>
      <c r="AR440" s="149" t="s">
        <v>120</v>
      </c>
      <c r="AT440" s="149" t="s">
        <v>311</v>
      </c>
      <c r="AU440" s="149" t="s">
        <v>88</v>
      </c>
      <c r="AY440" s="17" t="s">
        <v>309</v>
      </c>
      <c r="BE440" s="150">
        <f>IF(N440="základní",J440,0)</f>
        <v>0</v>
      </c>
      <c r="BF440" s="150">
        <f>IF(N440="snížená",J440,0)</f>
        <v>0</v>
      </c>
      <c r="BG440" s="150">
        <f>IF(N440="zákl. přenesená",J440,0)</f>
        <v>0</v>
      </c>
      <c r="BH440" s="150">
        <f>IF(N440="sníž. přenesená",J440,0)</f>
        <v>0</v>
      </c>
      <c r="BI440" s="150">
        <f>IF(N440="nulová",J440,0)</f>
        <v>0</v>
      </c>
      <c r="BJ440" s="17" t="s">
        <v>88</v>
      </c>
      <c r="BK440" s="150">
        <f>ROUND(I440*H440,2)</f>
        <v>0</v>
      </c>
      <c r="BL440" s="17" t="s">
        <v>120</v>
      </c>
      <c r="BM440" s="149" t="s">
        <v>3312</v>
      </c>
    </row>
    <row r="441" spans="2:65" s="1" customFormat="1" ht="19.5" x14ac:dyDescent="0.2">
      <c r="B441" s="33"/>
      <c r="D441" s="155" t="s">
        <v>318</v>
      </c>
      <c r="F441" s="156" t="s">
        <v>5076</v>
      </c>
      <c r="I441" s="153"/>
      <c r="L441" s="33"/>
      <c r="M441" s="154"/>
      <c r="T441" s="57"/>
      <c r="AT441" s="17" t="s">
        <v>318</v>
      </c>
      <c r="AU441" s="17" t="s">
        <v>88</v>
      </c>
    </row>
    <row r="442" spans="2:65" s="1" customFormat="1" ht="16.5" customHeight="1" x14ac:dyDescent="0.2">
      <c r="B442" s="137"/>
      <c r="C442" s="138" t="s">
        <v>2421</v>
      </c>
      <c r="D442" s="138" t="s">
        <v>311</v>
      </c>
      <c r="E442" s="139" t="s">
        <v>5466</v>
      </c>
      <c r="F442" s="140" t="s">
        <v>5464</v>
      </c>
      <c r="G442" s="141" t="s">
        <v>2702</v>
      </c>
      <c r="H442" s="142">
        <v>2</v>
      </c>
      <c r="I442" s="143"/>
      <c r="J442" s="144">
        <f>ROUND(I442*H442,2)</f>
        <v>0</v>
      </c>
      <c r="K442" s="140" t="s">
        <v>366</v>
      </c>
      <c r="L442" s="33"/>
      <c r="M442" s="145" t="s">
        <v>1</v>
      </c>
      <c r="N442" s="146" t="s">
        <v>46</v>
      </c>
      <c r="P442" s="147">
        <f>O442*H442</f>
        <v>0</v>
      </c>
      <c r="Q442" s="147">
        <v>0</v>
      </c>
      <c r="R442" s="147">
        <f>Q442*H442</f>
        <v>0</v>
      </c>
      <c r="S442" s="147">
        <v>0</v>
      </c>
      <c r="T442" s="148">
        <f>S442*H442</f>
        <v>0</v>
      </c>
      <c r="AR442" s="149" t="s">
        <v>120</v>
      </c>
      <c r="AT442" s="149" t="s">
        <v>311</v>
      </c>
      <c r="AU442" s="149" t="s">
        <v>88</v>
      </c>
      <c r="AY442" s="17" t="s">
        <v>309</v>
      </c>
      <c r="BE442" s="150">
        <f>IF(N442="základní",J442,0)</f>
        <v>0</v>
      </c>
      <c r="BF442" s="150">
        <f>IF(N442="snížená",J442,0)</f>
        <v>0</v>
      </c>
      <c r="BG442" s="150">
        <f>IF(N442="zákl. přenesená",J442,0)</f>
        <v>0</v>
      </c>
      <c r="BH442" s="150">
        <f>IF(N442="sníž. přenesená",J442,0)</f>
        <v>0</v>
      </c>
      <c r="BI442" s="150">
        <f>IF(N442="nulová",J442,0)</f>
        <v>0</v>
      </c>
      <c r="BJ442" s="17" t="s">
        <v>88</v>
      </c>
      <c r="BK442" s="150">
        <f>ROUND(I442*H442,2)</f>
        <v>0</v>
      </c>
      <c r="BL442" s="17" t="s">
        <v>120</v>
      </c>
      <c r="BM442" s="149" t="s">
        <v>3320</v>
      </c>
    </row>
    <row r="443" spans="2:65" s="1" customFormat="1" ht="19.5" x14ac:dyDescent="0.2">
      <c r="B443" s="33"/>
      <c r="D443" s="155" t="s">
        <v>318</v>
      </c>
      <c r="F443" s="156" t="s">
        <v>5076</v>
      </c>
      <c r="I443" s="153"/>
      <c r="L443" s="33"/>
      <c r="M443" s="154"/>
      <c r="T443" s="57"/>
      <c r="AT443" s="17" t="s">
        <v>318</v>
      </c>
      <c r="AU443" s="17" t="s">
        <v>88</v>
      </c>
    </row>
    <row r="444" spans="2:65" s="1" customFormat="1" ht="16.5" customHeight="1" x14ac:dyDescent="0.2">
      <c r="B444" s="137"/>
      <c r="C444" s="138" t="s">
        <v>2426</v>
      </c>
      <c r="D444" s="138" t="s">
        <v>311</v>
      </c>
      <c r="E444" s="139" t="s">
        <v>5467</v>
      </c>
      <c r="F444" s="140" t="s">
        <v>5464</v>
      </c>
      <c r="G444" s="141" t="s">
        <v>2702</v>
      </c>
      <c r="H444" s="142">
        <v>2</v>
      </c>
      <c r="I444" s="143"/>
      <c r="J444" s="144">
        <f>ROUND(I444*H444,2)</f>
        <v>0</v>
      </c>
      <c r="K444" s="140" t="s">
        <v>366</v>
      </c>
      <c r="L444" s="33"/>
      <c r="M444" s="145" t="s">
        <v>1</v>
      </c>
      <c r="N444" s="146" t="s">
        <v>46</v>
      </c>
      <c r="P444" s="147">
        <f>O444*H444</f>
        <v>0</v>
      </c>
      <c r="Q444" s="147">
        <v>0</v>
      </c>
      <c r="R444" s="147">
        <f>Q444*H444</f>
        <v>0</v>
      </c>
      <c r="S444" s="147">
        <v>0</v>
      </c>
      <c r="T444" s="148">
        <f>S444*H444</f>
        <v>0</v>
      </c>
      <c r="AR444" s="149" t="s">
        <v>120</v>
      </c>
      <c r="AT444" s="149" t="s">
        <v>311</v>
      </c>
      <c r="AU444" s="149" t="s">
        <v>88</v>
      </c>
      <c r="AY444" s="17" t="s">
        <v>309</v>
      </c>
      <c r="BE444" s="150">
        <f>IF(N444="základní",J444,0)</f>
        <v>0</v>
      </c>
      <c r="BF444" s="150">
        <f>IF(N444="snížená",J444,0)</f>
        <v>0</v>
      </c>
      <c r="BG444" s="150">
        <f>IF(N444="zákl. přenesená",J444,0)</f>
        <v>0</v>
      </c>
      <c r="BH444" s="150">
        <f>IF(N444="sníž. přenesená",J444,0)</f>
        <v>0</v>
      </c>
      <c r="BI444" s="150">
        <f>IF(N444="nulová",J444,0)</f>
        <v>0</v>
      </c>
      <c r="BJ444" s="17" t="s">
        <v>88</v>
      </c>
      <c r="BK444" s="150">
        <f>ROUND(I444*H444,2)</f>
        <v>0</v>
      </c>
      <c r="BL444" s="17" t="s">
        <v>120</v>
      </c>
      <c r="BM444" s="149" t="s">
        <v>3329</v>
      </c>
    </row>
    <row r="445" spans="2:65" s="1" customFormat="1" ht="19.5" x14ac:dyDescent="0.2">
      <c r="B445" s="33"/>
      <c r="D445" s="155" t="s">
        <v>318</v>
      </c>
      <c r="F445" s="156" t="s">
        <v>5076</v>
      </c>
      <c r="I445" s="153"/>
      <c r="L445" s="33"/>
      <c r="M445" s="154"/>
      <c r="T445" s="57"/>
      <c r="AT445" s="17" t="s">
        <v>318</v>
      </c>
      <c r="AU445" s="17" t="s">
        <v>88</v>
      </c>
    </row>
    <row r="446" spans="2:65" s="1" customFormat="1" ht="16.5" customHeight="1" x14ac:dyDescent="0.2">
      <c r="B446" s="137"/>
      <c r="C446" s="138" t="s">
        <v>2431</v>
      </c>
      <c r="D446" s="138" t="s">
        <v>311</v>
      </c>
      <c r="E446" s="139" t="s">
        <v>5468</v>
      </c>
      <c r="F446" s="140" t="s">
        <v>5464</v>
      </c>
      <c r="G446" s="141" t="s">
        <v>2702</v>
      </c>
      <c r="H446" s="142">
        <v>2</v>
      </c>
      <c r="I446" s="143"/>
      <c r="J446" s="144">
        <f>ROUND(I446*H446,2)</f>
        <v>0</v>
      </c>
      <c r="K446" s="140" t="s">
        <v>366</v>
      </c>
      <c r="L446" s="33"/>
      <c r="M446" s="145" t="s">
        <v>1</v>
      </c>
      <c r="N446" s="146" t="s">
        <v>46</v>
      </c>
      <c r="P446" s="147">
        <f>O446*H446</f>
        <v>0</v>
      </c>
      <c r="Q446" s="147">
        <v>0</v>
      </c>
      <c r="R446" s="147">
        <f>Q446*H446</f>
        <v>0</v>
      </c>
      <c r="S446" s="147">
        <v>0</v>
      </c>
      <c r="T446" s="148">
        <f>S446*H446</f>
        <v>0</v>
      </c>
      <c r="AR446" s="149" t="s">
        <v>120</v>
      </c>
      <c r="AT446" s="149" t="s">
        <v>311</v>
      </c>
      <c r="AU446" s="149" t="s">
        <v>88</v>
      </c>
      <c r="AY446" s="17" t="s">
        <v>309</v>
      </c>
      <c r="BE446" s="150">
        <f>IF(N446="základní",J446,0)</f>
        <v>0</v>
      </c>
      <c r="BF446" s="150">
        <f>IF(N446="snížená",J446,0)</f>
        <v>0</v>
      </c>
      <c r="BG446" s="150">
        <f>IF(N446="zákl. přenesená",J446,0)</f>
        <v>0</v>
      </c>
      <c r="BH446" s="150">
        <f>IF(N446="sníž. přenesená",J446,0)</f>
        <v>0</v>
      </c>
      <c r="BI446" s="150">
        <f>IF(N446="nulová",J446,0)</f>
        <v>0</v>
      </c>
      <c r="BJ446" s="17" t="s">
        <v>88</v>
      </c>
      <c r="BK446" s="150">
        <f>ROUND(I446*H446,2)</f>
        <v>0</v>
      </c>
      <c r="BL446" s="17" t="s">
        <v>120</v>
      </c>
      <c r="BM446" s="149" t="s">
        <v>3337</v>
      </c>
    </row>
    <row r="447" spans="2:65" s="1" customFormat="1" ht="19.5" x14ac:dyDescent="0.2">
      <c r="B447" s="33"/>
      <c r="D447" s="155" t="s">
        <v>318</v>
      </c>
      <c r="F447" s="156" t="s">
        <v>5076</v>
      </c>
      <c r="I447" s="153"/>
      <c r="L447" s="33"/>
      <c r="M447" s="154"/>
      <c r="T447" s="57"/>
      <c r="AT447" s="17" t="s">
        <v>318</v>
      </c>
      <c r="AU447" s="17" t="s">
        <v>88</v>
      </c>
    </row>
    <row r="448" spans="2:65" s="1" customFormat="1" ht="16.5" customHeight="1" x14ac:dyDescent="0.2">
      <c r="B448" s="137"/>
      <c r="C448" s="138" t="s">
        <v>2438</v>
      </c>
      <c r="D448" s="138" t="s">
        <v>311</v>
      </c>
      <c r="E448" s="139" t="s">
        <v>5469</v>
      </c>
      <c r="F448" s="140" t="s">
        <v>5464</v>
      </c>
      <c r="G448" s="141" t="s">
        <v>2702</v>
      </c>
      <c r="H448" s="142">
        <v>2</v>
      </c>
      <c r="I448" s="143"/>
      <c r="J448" s="144">
        <f>ROUND(I448*H448,2)</f>
        <v>0</v>
      </c>
      <c r="K448" s="140" t="s">
        <v>366</v>
      </c>
      <c r="L448" s="33"/>
      <c r="M448" s="145" t="s">
        <v>1</v>
      </c>
      <c r="N448" s="146" t="s">
        <v>46</v>
      </c>
      <c r="P448" s="147">
        <f>O448*H448</f>
        <v>0</v>
      </c>
      <c r="Q448" s="147">
        <v>0</v>
      </c>
      <c r="R448" s="147">
        <f>Q448*H448</f>
        <v>0</v>
      </c>
      <c r="S448" s="147">
        <v>0</v>
      </c>
      <c r="T448" s="148">
        <f>S448*H448</f>
        <v>0</v>
      </c>
      <c r="AR448" s="149" t="s">
        <v>120</v>
      </c>
      <c r="AT448" s="149" t="s">
        <v>311</v>
      </c>
      <c r="AU448" s="149" t="s">
        <v>88</v>
      </c>
      <c r="AY448" s="17" t="s">
        <v>309</v>
      </c>
      <c r="BE448" s="150">
        <f>IF(N448="základní",J448,0)</f>
        <v>0</v>
      </c>
      <c r="BF448" s="150">
        <f>IF(N448="snížená",J448,0)</f>
        <v>0</v>
      </c>
      <c r="BG448" s="150">
        <f>IF(N448="zákl. přenesená",J448,0)</f>
        <v>0</v>
      </c>
      <c r="BH448" s="150">
        <f>IF(N448="sníž. přenesená",J448,0)</f>
        <v>0</v>
      </c>
      <c r="BI448" s="150">
        <f>IF(N448="nulová",J448,0)</f>
        <v>0</v>
      </c>
      <c r="BJ448" s="17" t="s">
        <v>88</v>
      </c>
      <c r="BK448" s="150">
        <f>ROUND(I448*H448,2)</f>
        <v>0</v>
      </c>
      <c r="BL448" s="17" t="s">
        <v>120</v>
      </c>
      <c r="BM448" s="149" t="s">
        <v>3345</v>
      </c>
    </row>
    <row r="449" spans="2:65" s="1" customFormat="1" ht="19.5" x14ac:dyDescent="0.2">
      <c r="B449" s="33"/>
      <c r="D449" s="155" t="s">
        <v>318</v>
      </c>
      <c r="F449" s="156" t="s">
        <v>5076</v>
      </c>
      <c r="I449" s="153"/>
      <c r="L449" s="33"/>
      <c r="M449" s="154"/>
      <c r="T449" s="57"/>
      <c r="AT449" s="17" t="s">
        <v>318</v>
      </c>
      <c r="AU449" s="17" t="s">
        <v>88</v>
      </c>
    </row>
    <row r="450" spans="2:65" s="1" customFormat="1" ht="16.5" customHeight="1" x14ac:dyDescent="0.2">
      <c r="B450" s="137"/>
      <c r="C450" s="138" t="s">
        <v>2444</v>
      </c>
      <c r="D450" s="138" t="s">
        <v>311</v>
      </c>
      <c r="E450" s="139" t="s">
        <v>5470</v>
      </c>
      <c r="F450" s="140" t="s">
        <v>5460</v>
      </c>
      <c r="G450" s="141" t="s">
        <v>2702</v>
      </c>
      <c r="H450" s="142">
        <v>2</v>
      </c>
      <c r="I450" s="143"/>
      <c r="J450" s="144">
        <f>ROUND(I450*H450,2)</f>
        <v>0</v>
      </c>
      <c r="K450" s="140" t="s">
        <v>366</v>
      </c>
      <c r="L450" s="33"/>
      <c r="M450" s="145" t="s">
        <v>1</v>
      </c>
      <c r="N450" s="146" t="s">
        <v>46</v>
      </c>
      <c r="P450" s="147">
        <f>O450*H450</f>
        <v>0</v>
      </c>
      <c r="Q450" s="147">
        <v>0</v>
      </c>
      <c r="R450" s="147">
        <f>Q450*H450</f>
        <v>0</v>
      </c>
      <c r="S450" s="147">
        <v>0</v>
      </c>
      <c r="T450" s="148">
        <f>S450*H450</f>
        <v>0</v>
      </c>
      <c r="AR450" s="149" t="s">
        <v>120</v>
      </c>
      <c r="AT450" s="149" t="s">
        <v>311</v>
      </c>
      <c r="AU450" s="149" t="s">
        <v>88</v>
      </c>
      <c r="AY450" s="17" t="s">
        <v>309</v>
      </c>
      <c r="BE450" s="150">
        <f>IF(N450="základní",J450,0)</f>
        <v>0</v>
      </c>
      <c r="BF450" s="150">
        <f>IF(N450="snížená",J450,0)</f>
        <v>0</v>
      </c>
      <c r="BG450" s="150">
        <f>IF(N450="zákl. přenesená",J450,0)</f>
        <v>0</v>
      </c>
      <c r="BH450" s="150">
        <f>IF(N450="sníž. přenesená",J450,0)</f>
        <v>0</v>
      </c>
      <c r="BI450" s="150">
        <f>IF(N450="nulová",J450,0)</f>
        <v>0</v>
      </c>
      <c r="BJ450" s="17" t="s">
        <v>88</v>
      </c>
      <c r="BK450" s="150">
        <f>ROUND(I450*H450,2)</f>
        <v>0</v>
      </c>
      <c r="BL450" s="17" t="s">
        <v>120</v>
      </c>
      <c r="BM450" s="149" t="s">
        <v>3353</v>
      </c>
    </row>
    <row r="451" spans="2:65" s="1" customFormat="1" ht="19.5" x14ac:dyDescent="0.2">
      <c r="B451" s="33"/>
      <c r="D451" s="155" t="s">
        <v>318</v>
      </c>
      <c r="F451" s="156" t="s">
        <v>5076</v>
      </c>
      <c r="I451" s="153"/>
      <c r="L451" s="33"/>
      <c r="M451" s="154"/>
      <c r="T451" s="57"/>
      <c r="AT451" s="17" t="s">
        <v>318</v>
      </c>
      <c r="AU451" s="17" t="s">
        <v>88</v>
      </c>
    </row>
    <row r="452" spans="2:65" s="1" customFormat="1" ht="16.5" customHeight="1" x14ac:dyDescent="0.2">
      <c r="B452" s="137"/>
      <c r="C452" s="138" t="s">
        <v>2450</v>
      </c>
      <c r="D452" s="138" t="s">
        <v>311</v>
      </c>
      <c r="E452" s="139" t="s">
        <v>5471</v>
      </c>
      <c r="F452" s="140" t="s">
        <v>5462</v>
      </c>
      <c r="G452" s="141" t="s">
        <v>2702</v>
      </c>
      <c r="H452" s="142">
        <v>2</v>
      </c>
      <c r="I452" s="143"/>
      <c r="J452" s="144">
        <f>ROUND(I452*H452,2)</f>
        <v>0</v>
      </c>
      <c r="K452" s="140" t="s">
        <v>366</v>
      </c>
      <c r="L452" s="33"/>
      <c r="M452" s="145" t="s">
        <v>1</v>
      </c>
      <c r="N452" s="146" t="s">
        <v>46</v>
      </c>
      <c r="P452" s="147">
        <f>O452*H452</f>
        <v>0</v>
      </c>
      <c r="Q452" s="147">
        <v>0</v>
      </c>
      <c r="R452" s="147">
        <f>Q452*H452</f>
        <v>0</v>
      </c>
      <c r="S452" s="147">
        <v>0</v>
      </c>
      <c r="T452" s="148">
        <f>S452*H452</f>
        <v>0</v>
      </c>
      <c r="AR452" s="149" t="s">
        <v>120</v>
      </c>
      <c r="AT452" s="149" t="s">
        <v>311</v>
      </c>
      <c r="AU452" s="149" t="s">
        <v>88</v>
      </c>
      <c r="AY452" s="17" t="s">
        <v>309</v>
      </c>
      <c r="BE452" s="150">
        <f>IF(N452="základní",J452,0)</f>
        <v>0</v>
      </c>
      <c r="BF452" s="150">
        <f>IF(N452="snížená",J452,0)</f>
        <v>0</v>
      </c>
      <c r="BG452" s="150">
        <f>IF(N452="zákl. přenesená",J452,0)</f>
        <v>0</v>
      </c>
      <c r="BH452" s="150">
        <f>IF(N452="sníž. přenesená",J452,0)</f>
        <v>0</v>
      </c>
      <c r="BI452" s="150">
        <f>IF(N452="nulová",J452,0)</f>
        <v>0</v>
      </c>
      <c r="BJ452" s="17" t="s">
        <v>88</v>
      </c>
      <c r="BK452" s="150">
        <f>ROUND(I452*H452,2)</f>
        <v>0</v>
      </c>
      <c r="BL452" s="17" t="s">
        <v>120</v>
      </c>
      <c r="BM452" s="149" t="s">
        <v>3361</v>
      </c>
    </row>
    <row r="453" spans="2:65" s="1" customFormat="1" ht="19.5" x14ac:dyDescent="0.2">
      <c r="B453" s="33"/>
      <c r="D453" s="155" t="s">
        <v>318</v>
      </c>
      <c r="F453" s="156" t="s">
        <v>5076</v>
      </c>
      <c r="I453" s="153"/>
      <c r="L453" s="33"/>
      <c r="M453" s="154"/>
      <c r="T453" s="57"/>
      <c r="AT453" s="17" t="s">
        <v>318</v>
      </c>
      <c r="AU453" s="17" t="s">
        <v>88</v>
      </c>
    </row>
    <row r="454" spans="2:65" s="1" customFormat="1" ht="16.5" customHeight="1" x14ac:dyDescent="0.2">
      <c r="B454" s="137"/>
      <c r="C454" s="138" t="s">
        <v>2456</v>
      </c>
      <c r="D454" s="138" t="s">
        <v>311</v>
      </c>
      <c r="E454" s="139" t="s">
        <v>5472</v>
      </c>
      <c r="F454" s="140" t="s">
        <v>5473</v>
      </c>
      <c r="G454" s="141" t="s">
        <v>2702</v>
      </c>
      <c r="H454" s="142">
        <v>2</v>
      </c>
      <c r="I454" s="143"/>
      <c r="J454" s="144">
        <f>ROUND(I454*H454,2)</f>
        <v>0</v>
      </c>
      <c r="K454" s="140" t="s">
        <v>366</v>
      </c>
      <c r="L454" s="33"/>
      <c r="M454" s="145" t="s">
        <v>1</v>
      </c>
      <c r="N454" s="146" t="s">
        <v>46</v>
      </c>
      <c r="P454" s="147">
        <f>O454*H454</f>
        <v>0</v>
      </c>
      <c r="Q454" s="147">
        <v>0</v>
      </c>
      <c r="R454" s="147">
        <f>Q454*H454</f>
        <v>0</v>
      </c>
      <c r="S454" s="147">
        <v>0</v>
      </c>
      <c r="T454" s="148">
        <f>S454*H454</f>
        <v>0</v>
      </c>
      <c r="AR454" s="149" t="s">
        <v>120</v>
      </c>
      <c r="AT454" s="149" t="s">
        <v>311</v>
      </c>
      <c r="AU454" s="149" t="s">
        <v>88</v>
      </c>
      <c r="AY454" s="17" t="s">
        <v>309</v>
      </c>
      <c r="BE454" s="150">
        <f>IF(N454="základní",J454,0)</f>
        <v>0</v>
      </c>
      <c r="BF454" s="150">
        <f>IF(N454="snížená",J454,0)</f>
        <v>0</v>
      </c>
      <c r="BG454" s="150">
        <f>IF(N454="zákl. přenesená",J454,0)</f>
        <v>0</v>
      </c>
      <c r="BH454" s="150">
        <f>IF(N454="sníž. přenesená",J454,0)</f>
        <v>0</v>
      </c>
      <c r="BI454" s="150">
        <f>IF(N454="nulová",J454,0)</f>
        <v>0</v>
      </c>
      <c r="BJ454" s="17" t="s">
        <v>88</v>
      </c>
      <c r="BK454" s="150">
        <f>ROUND(I454*H454,2)</f>
        <v>0</v>
      </c>
      <c r="BL454" s="17" t="s">
        <v>120</v>
      </c>
      <c r="BM454" s="149" t="s">
        <v>3369</v>
      </c>
    </row>
    <row r="455" spans="2:65" s="1" customFormat="1" ht="19.5" x14ac:dyDescent="0.2">
      <c r="B455" s="33"/>
      <c r="D455" s="155" t="s">
        <v>318</v>
      </c>
      <c r="F455" s="156" t="s">
        <v>5076</v>
      </c>
      <c r="I455" s="153"/>
      <c r="L455" s="33"/>
      <c r="M455" s="154"/>
      <c r="T455" s="57"/>
      <c r="AT455" s="17" t="s">
        <v>318</v>
      </c>
      <c r="AU455" s="17" t="s">
        <v>88</v>
      </c>
    </row>
    <row r="456" spans="2:65" s="1" customFormat="1" ht="16.5" customHeight="1" x14ac:dyDescent="0.2">
      <c r="B456" s="137"/>
      <c r="C456" s="138" t="s">
        <v>2463</v>
      </c>
      <c r="D456" s="138" t="s">
        <v>311</v>
      </c>
      <c r="E456" s="139" t="s">
        <v>5474</v>
      </c>
      <c r="F456" s="140" t="s">
        <v>5475</v>
      </c>
      <c r="G456" s="141" t="s">
        <v>2702</v>
      </c>
      <c r="H456" s="142">
        <v>1</v>
      </c>
      <c r="I456" s="143"/>
      <c r="J456" s="144">
        <f>ROUND(I456*H456,2)</f>
        <v>0</v>
      </c>
      <c r="K456" s="140" t="s">
        <v>366</v>
      </c>
      <c r="L456" s="33"/>
      <c r="M456" s="145" t="s">
        <v>1</v>
      </c>
      <c r="N456" s="146" t="s">
        <v>46</v>
      </c>
      <c r="P456" s="147">
        <f>O456*H456</f>
        <v>0</v>
      </c>
      <c r="Q456" s="147">
        <v>0</v>
      </c>
      <c r="R456" s="147">
        <f>Q456*H456</f>
        <v>0</v>
      </c>
      <c r="S456" s="147">
        <v>0</v>
      </c>
      <c r="T456" s="148">
        <f>S456*H456</f>
        <v>0</v>
      </c>
      <c r="AR456" s="149" t="s">
        <v>120</v>
      </c>
      <c r="AT456" s="149" t="s">
        <v>311</v>
      </c>
      <c r="AU456" s="149" t="s">
        <v>88</v>
      </c>
      <c r="AY456" s="17" t="s">
        <v>309</v>
      </c>
      <c r="BE456" s="150">
        <f>IF(N456="základní",J456,0)</f>
        <v>0</v>
      </c>
      <c r="BF456" s="150">
        <f>IF(N456="snížená",J456,0)</f>
        <v>0</v>
      </c>
      <c r="BG456" s="150">
        <f>IF(N456="zákl. přenesená",J456,0)</f>
        <v>0</v>
      </c>
      <c r="BH456" s="150">
        <f>IF(N456="sníž. přenesená",J456,0)</f>
        <v>0</v>
      </c>
      <c r="BI456" s="150">
        <f>IF(N456="nulová",J456,0)</f>
        <v>0</v>
      </c>
      <c r="BJ456" s="17" t="s">
        <v>88</v>
      </c>
      <c r="BK456" s="150">
        <f>ROUND(I456*H456,2)</f>
        <v>0</v>
      </c>
      <c r="BL456" s="17" t="s">
        <v>120</v>
      </c>
      <c r="BM456" s="149" t="s">
        <v>3377</v>
      </c>
    </row>
    <row r="457" spans="2:65" s="1" customFormat="1" ht="19.5" x14ac:dyDescent="0.2">
      <c r="B457" s="33"/>
      <c r="D457" s="155" t="s">
        <v>318</v>
      </c>
      <c r="F457" s="156" t="s">
        <v>5076</v>
      </c>
      <c r="I457" s="153"/>
      <c r="L457" s="33"/>
      <c r="M457" s="154"/>
      <c r="T457" s="57"/>
      <c r="AT457" s="17" t="s">
        <v>318</v>
      </c>
      <c r="AU457" s="17" t="s">
        <v>88</v>
      </c>
    </row>
    <row r="458" spans="2:65" s="1" customFormat="1" ht="16.5" customHeight="1" x14ac:dyDescent="0.2">
      <c r="B458" s="137"/>
      <c r="C458" s="138" t="s">
        <v>2472</v>
      </c>
      <c r="D458" s="138" t="s">
        <v>311</v>
      </c>
      <c r="E458" s="139" t="s">
        <v>5476</v>
      </c>
      <c r="F458" s="140" t="s">
        <v>5477</v>
      </c>
      <c r="G458" s="141" t="s">
        <v>2702</v>
      </c>
      <c r="H458" s="142">
        <v>1</v>
      </c>
      <c r="I458" s="143"/>
      <c r="J458" s="144">
        <f>ROUND(I458*H458,2)</f>
        <v>0</v>
      </c>
      <c r="K458" s="140" t="s">
        <v>366</v>
      </c>
      <c r="L458" s="33"/>
      <c r="M458" s="145" t="s">
        <v>1</v>
      </c>
      <c r="N458" s="146" t="s">
        <v>46</v>
      </c>
      <c r="P458" s="147">
        <f>O458*H458</f>
        <v>0</v>
      </c>
      <c r="Q458" s="147">
        <v>0</v>
      </c>
      <c r="R458" s="147">
        <f>Q458*H458</f>
        <v>0</v>
      </c>
      <c r="S458" s="147">
        <v>0</v>
      </c>
      <c r="T458" s="148">
        <f>S458*H458</f>
        <v>0</v>
      </c>
      <c r="AR458" s="149" t="s">
        <v>120</v>
      </c>
      <c r="AT458" s="149" t="s">
        <v>311</v>
      </c>
      <c r="AU458" s="149" t="s">
        <v>88</v>
      </c>
      <c r="AY458" s="17" t="s">
        <v>309</v>
      </c>
      <c r="BE458" s="150">
        <f>IF(N458="základní",J458,0)</f>
        <v>0</v>
      </c>
      <c r="BF458" s="150">
        <f>IF(N458="snížená",J458,0)</f>
        <v>0</v>
      </c>
      <c r="BG458" s="150">
        <f>IF(N458="zákl. přenesená",J458,0)</f>
        <v>0</v>
      </c>
      <c r="BH458" s="150">
        <f>IF(N458="sníž. přenesená",J458,0)</f>
        <v>0</v>
      </c>
      <c r="BI458" s="150">
        <f>IF(N458="nulová",J458,0)</f>
        <v>0</v>
      </c>
      <c r="BJ458" s="17" t="s">
        <v>88</v>
      </c>
      <c r="BK458" s="150">
        <f>ROUND(I458*H458,2)</f>
        <v>0</v>
      </c>
      <c r="BL458" s="17" t="s">
        <v>120</v>
      </c>
      <c r="BM458" s="149" t="s">
        <v>3385</v>
      </c>
    </row>
    <row r="459" spans="2:65" s="1" customFormat="1" ht="19.5" x14ac:dyDescent="0.2">
      <c r="B459" s="33"/>
      <c r="D459" s="155" t="s">
        <v>318</v>
      </c>
      <c r="F459" s="156" t="s">
        <v>5076</v>
      </c>
      <c r="I459" s="153"/>
      <c r="L459" s="33"/>
      <c r="M459" s="154"/>
      <c r="T459" s="57"/>
      <c r="AT459" s="17" t="s">
        <v>318</v>
      </c>
      <c r="AU459" s="17" t="s">
        <v>88</v>
      </c>
    </row>
    <row r="460" spans="2:65" s="1" customFormat="1" ht="16.5" customHeight="1" x14ac:dyDescent="0.2">
      <c r="B460" s="137"/>
      <c r="C460" s="138" t="s">
        <v>2478</v>
      </c>
      <c r="D460" s="138" t="s">
        <v>311</v>
      </c>
      <c r="E460" s="139" t="s">
        <v>5478</v>
      </c>
      <c r="F460" s="140" t="s">
        <v>5405</v>
      </c>
      <c r="G460" s="141" t="s">
        <v>2702</v>
      </c>
      <c r="H460" s="142">
        <v>1</v>
      </c>
      <c r="I460" s="143"/>
      <c r="J460" s="144">
        <f>ROUND(I460*H460,2)</f>
        <v>0</v>
      </c>
      <c r="K460" s="140" t="s">
        <v>366</v>
      </c>
      <c r="L460" s="33"/>
      <c r="M460" s="145" t="s">
        <v>1</v>
      </c>
      <c r="N460" s="146" t="s">
        <v>46</v>
      </c>
      <c r="P460" s="147">
        <f>O460*H460</f>
        <v>0</v>
      </c>
      <c r="Q460" s="147">
        <v>0</v>
      </c>
      <c r="R460" s="147">
        <f>Q460*H460</f>
        <v>0</v>
      </c>
      <c r="S460" s="147">
        <v>0</v>
      </c>
      <c r="T460" s="148">
        <f>S460*H460</f>
        <v>0</v>
      </c>
      <c r="AR460" s="149" t="s">
        <v>120</v>
      </c>
      <c r="AT460" s="149" t="s">
        <v>311</v>
      </c>
      <c r="AU460" s="149" t="s">
        <v>88</v>
      </c>
      <c r="AY460" s="17" t="s">
        <v>309</v>
      </c>
      <c r="BE460" s="150">
        <f>IF(N460="základní",J460,0)</f>
        <v>0</v>
      </c>
      <c r="BF460" s="150">
        <f>IF(N460="snížená",J460,0)</f>
        <v>0</v>
      </c>
      <c r="BG460" s="150">
        <f>IF(N460="zákl. přenesená",J460,0)</f>
        <v>0</v>
      </c>
      <c r="BH460" s="150">
        <f>IF(N460="sníž. přenesená",J460,0)</f>
        <v>0</v>
      </c>
      <c r="BI460" s="150">
        <f>IF(N460="nulová",J460,0)</f>
        <v>0</v>
      </c>
      <c r="BJ460" s="17" t="s">
        <v>88</v>
      </c>
      <c r="BK460" s="150">
        <f>ROUND(I460*H460,2)</f>
        <v>0</v>
      </c>
      <c r="BL460" s="17" t="s">
        <v>120</v>
      </c>
      <c r="BM460" s="149" t="s">
        <v>3393</v>
      </c>
    </row>
    <row r="461" spans="2:65" s="1" customFormat="1" ht="19.5" x14ac:dyDescent="0.2">
      <c r="B461" s="33"/>
      <c r="D461" s="155" t="s">
        <v>318</v>
      </c>
      <c r="F461" s="156" t="s">
        <v>5076</v>
      </c>
      <c r="I461" s="153"/>
      <c r="L461" s="33"/>
      <c r="M461" s="154"/>
      <c r="T461" s="57"/>
      <c r="AT461" s="17" t="s">
        <v>318</v>
      </c>
      <c r="AU461" s="17" t="s">
        <v>88</v>
      </c>
    </row>
    <row r="462" spans="2:65" s="1" customFormat="1" ht="16.5" customHeight="1" x14ac:dyDescent="0.2">
      <c r="B462" s="137"/>
      <c r="C462" s="138" t="s">
        <v>2483</v>
      </c>
      <c r="D462" s="138" t="s">
        <v>311</v>
      </c>
      <c r="E462" s="139" t="s">
        <v>5479</v>
      </c>
      <c r="F462" s="140" t="s">
        <v>5460</v>
      </c>
      <c r="G462" s="141" t="s">
        <v>2702</v>
      </c>
      <c r="H462" s="142">
        <v>1</v>
      </c>
      <c r="I462" s="143"/>
      <c r="J462" s="144">
        <f>ROUND(I462*H462,2)</f>
        <v>0</v>
      </c>
      <c r="K462" s="140" t="s">
        <v>366</v>
      </c>
      <c r="L462" s="33"/>
      <c r="M462" s="145" t="s">
        <v>1</v>
      </c>
      <c r="N462" s="146" t="s">
        <v>46</v>
      </c>
      <c r="P462" s="147">
        <f>O462*H462</f>
        <v>0</v>
      </c>
      <c r="Q462" s="147">
        <v>0</v>
      </c>
      <c r="R462" s="147">
        <f>Q462*H462</f>
        <v>0</v>
      </c>
      <c r="S462" s="147">
        <v>0</v>
      </c>
      <c r="T462" s="148">
        <f>S462*H462</f>
        <v>0</v>
      </c>
      <c r="AR462" s="149" t="s">
        <v>120</v>
      </c>
      <c r="AT462" s="149" t="s">
        <v>311</v>
      </c>
      <c r="AU462" s="149" t="s">
        <v>88</v>
      </c>
      <c r="AY462" s="17" t="s">
        <v>309</v>
      </c>
      <c r="BE462" s="150">
        <f>IF(N462="základní",J462,0)</f>
        <v>0</v>
      </c>
      <c r="BF462" s="150">
        <f>IF(N462="snížená",J462,0)</f>
        <v>0</v>
      </c>
      <c r="BG462" s="150">
        <f>IF(N462="zákl. přenesená",J462,0)</f>
        <v>0</v>
      </c>
      <c r="BH462" s="150">
        <f>IF(N462="sníž. přenesená",J462,0)</f>
        <v>0</v>
      </c>
      <c r="BI462" s="150">
        <f>IF(N462="nulová",J462,0)</f>
        <v>0</v>
      </c>
      <c r="BJ462" s="17" t="s">
        <v>88</v>
      </c>
      <c r="BK462" s="150">
        <f>ROUND(I462*H462,2)</f>
        <v>0</v>
      </c>
      <c r="BL462" s="17" t="s">
        <v>120</v>
      </c>
      <c r="BM462" s="149" t="s">
        <v>3401</v>
      </c>
    </row>
    <row r="463" spans="2:65" s="1" customFormat="1" ht="19.5" x14ac:dyDescent="0.2">
      <c r="B463" s="33"/>
      <c r="D463" s="155" t="s">
        <v>318</v>
      </c>
      <c r="F463" s="156" t="s">
        <v>5076</v>
      </c>
      <c r="I463" s="153"/>
      <c r="L463" s="33"/>
      <c r="M463" s="154"/>
      <c r="T463" s="57"/>
      <c r="AT463" s="17" t="s">
        <v>318</v>
      </c>
      <c r="AU463" s="17" t="s">
        <v>88</v>
      </c>
    </row>
    <row r="464" spans="2:65" s="1" customFormat="1" ht="16.5" customHeight="1" x14ac:dyDescent="0.2">
      <c r="B464" s="137"/>
      <c r="C464" s="138" t="s">
        <v>2490</v>
      </c>
      <c r="D464" s="138" t="s">
        <v>311</v>
      </c>
      <c r="E464" s="139" t="s">
        <v>5480</v>
      </c>
      <c r="F464" s="140" t="s">
        <v>5464</v>
      </c>
      <c r="G464" s="141" t="s">
        <v>2702</v>
      </c>
      <c r="H464" s="142">
        <v>1</v>
      </c>
      <c r="I464" s="143"/>
      <c r="J464" s="144">
        <f>ROUND(I464*H464,2)</f>
        <v>0</v>
      </c>
      <c r="K464" s="140" t="s">
        <v>366</v>
      </c>
      <c r="L464" s="33"/>
      <c r="M464" s="145" t="s">
        <v>1</v>
      </c>
      <c r="N464" s="146" t="s">
        <v>46</v>
      </c>
      <c r="P464" s="147">
        <f>O464*H464</f>
        <v>0</v>
      </c>
      <c r="Q464" s="147">
        <v>0</v>
      </c>
      <c r="R464" s="147">
        <f>Q464*H464</f>
        <v>0</v>
      </c>
      <c r="S464" s="147">
        <v>0</v>
      </c>
      <c r="T464" s="148">
        <f>S464*H464</f>
        <v>0</v>
      </c>
      <c r="AR464" s="149" t="s">
        <v>120</v>
      </c>
      <c r="AT464" s="149" t="s">
        <v>311</v>
      </c>
      <c r="AU464" s="149" t="s">
        <v>88</v>
      </c>
      <c r="AY464" s="17" t="s">
        <v>309</v>
      </c>
      <c r="BE464" s="150">
        <f>IF(N464="základní",J464,0)</f>
        <v>0</v>
      </c>
      <c r="BF464" s="150">
        <f>IF(N464="snížená",J464,0)</f>
        <v>0</v>
      </c>
      <c r="BG464" s="150">
        <f>IF(N464="zákl. přenesená",J464,0)</f>
        <v>0</v>
      </c>
      <c r="BH464" s="150">
        <f>IF(N464="sníž. přenesená",J464,0)</f>
        <v>0</v>
      </c>
      <c r="BI464" s="150">
        <f>IF(N464="nulová",J464,0)</f>
        <v>0</v>
      </c>
      <c r="BJ464" s="17" t="s">
        <v>88</v>
      </c>
      <c r="BK464" s="150">
        <f>ROUND(I464*H464,2)</f>
        <v>0</v>
      </c>
      <c r="BL464" s="17" t="s">
        <v>120</v>
      </c>
      <c r="BM464" s="149" t="s">
        <v>3409</v>
      </c>
    </row>
    <row r="465" spans="2:65" s="1" customFormat="1" ht="19.5" x14ac:dyDescent="0.2">
      <c r="B465" s="33"/>
      <c r="D465" s="155" t="s">
        <v>318</v>
      </c>
      <c r="F465" s="156" t="s">
        <v>5076</v>
      </c>
      <c r="I465" s="153"/>
      <c r="L465" s="33"/>
      <c r="M465" s="154"/>
      <c r="T465" s="57"/>
      <c r="AT465" s="17" t="s">
        <v>318</v>
      </c>
      <c r="AU465" s="17" t="s">
        <v>88</v>
      </c>
    </row>
    <row r="466" spans="2:65" s="1" customFormat="1" ht="16.5" customHeight="1" x14ac:dyDescent="0.2">
      <c r="B466" s="137"/>
      <c r="C466" s="138" t="s">
        <v>2498</v>
      </c>
      <c r="D466" s="138" t="s">
        <v>311</v>
      </c>
      <c r="E466" s="139" t="s">
        <v>5481</v>
      </c>
      <c r="F466" s="140" t="s">
        <v>5464</v>
      </c>
      <c r="G466" s="141" t="s">
        <v>2702</v>
      </c>
      <c r="H466" s="142">
        <v>2</v>
      </c>
      <c r="I466" s="143"/>
      <c r="J466" s="144">
        <f>ROUND(I466*H466,2)</f>
        <v>0</v>
      </c>
      <c r="K466" s="140" t="s">
        <v>366</v>
      </c>
      <c r="L466" s="33"/>
      <c r="M466" s="145" t="s">
        <v>1</v>
      </c>
      <c r="N466" s="146" t="s">
        <v>46</v>
      </c>
      <c r="P466" s="147">
        <f>O466*H466</f>
        <v>0</v>
      </c>
      <c r="Q466" s="147">
        <v>0</v>
      </c>
      <c r="R466" s="147">
        <f>Q466*H466</f>
        <v>0</v>
      </c>
      <c r="S466" s="147">
        <v>0</v>
      </c>
      <c r="T466" s="148">
        <f>S466*H466</f>
        <v>0</v>
      </c>
      <c r="AR466" s="149" t="s">
        <v>120</v>
      </c>
      <c r="AT466" s="149" t="s">
        <v>311</v>
      </c>
      <c r="AU466" s="149" t="s">
        <v>88</v>
      </c>
      <c r="AY466" s="17" t="s">
        <v>309</v>
      </c>
      <c r="BE466" s="150">
        <f>IF(N466="základní",J466,0)</f>
        <v>0</v>
      </c>
      <c r="BF466" s="150">
        <f>IF(N466="snížená",J466,0)</f>
        <v>0</v>
      </c>
      <c r="BG466" s="150">
        <f>IF(N466="zákl. přenesená",J466,0)</f>
        <v>0</v>
      </c>
      <c r="BH466" s="150">
        <f>IF(N466="sníž. přenesená",J466,0)</f>
        <v>0</v>
      </c>
      <c r="BI466" s="150">
        <f>IF(N466="nulová",J466,0)</f>
        <v>0</v>
      </c>
      <c r="BJ466" s="17" t="s">
        <v>88</v>
      </c>
      <c r="BK466" s="150">
        <f>ROUND(I466*H466,2)</f>
        <v>0</v>
      </c>
      <c r="BL466" s="17" t="s">
        <v>120</v>
      </c>
      <c r="BM466" s="149" t="s">
        <v>3417</v>
      </c>
    </row>
    <row r="467" spans="2:65" s="1" customFormat="1" ht="19.5" x14ac:dyDescent="0.2">
      <c r="B467" s="33"/>
      <c r="D467" s="155" t="s">
        <v>318</v>
      </c>
      <c r="F467" s="156" t="s">
        <v>5076</v>
      </c>
      <c r="I467" s="153"/>
      <c r="L467" s="33"/>
      <c r="M467" s="154"/>
      <c r="T467" s="57"/>
      <c r="AT467" s="17" t="s">
        <v>318</v>
      </c>
      <c r="AU467" s="17" t="s">
        <v>88</v>
      </c>
    </row>
    <row r="468" spans="2:65" s="1" customFormat="1" ht="16.5" customHeight="1" x14ac:dyDescent="0.2">
      <c r="B468" s="137"/>
      <c r="C468" s="138" t="s">
        <v>2502</v>
      </c>
      <c r="D468" s="138" t="s">
        <v>311</v>
      </c>
      <c r="E468" s="139" t="s">
        <v>5482</v>
      </c>
      <c r="F468" s="140" t="s">
        <v>5464</v>
      </c>
      <c r="G468" s="141" t="s">
        <v>2702</v>
      </c>
      <c r="H468" s="142">
        <v>2</v>
      </c>
      <c r="I468" s="143"/>
      <c r="J468" s="144">
        <f>ROUND(I468*H468,2)</f>
        <v>0</v>
      </c>
      <c r="K468" s="140" t="s">
        <v>366</v>
      </c>
      <c r="L468" s="33"/>
      <c r="M468" s="145" t="s">
        <v>1</v>
      </c>
      <c r="N468" s="146" t="s">
        <v>46</v>
      </c>
      <c r="P468" s="147">
        <f>O468*H468</f>
        <v>0</v>
      </c>
      <c r="Q468" s="147">
        <v>0</v>
      </c>
      <c r="R468" s="147">
        <f>Q468*H468</f>
        <v>0</v>
      </c>
      <c r="S468" s="147">
        <v>0</v>
      </c>
      <c r="T468" s="148">
        <f>S468*H468</f>
        <v>0</v>
      </c>
      <c r="AR468" s="149" t="s">
        <v>120</v>
      </c>
      <c r="AT468" s="149" t="s">
        <v>311</v>
      </c>
      <c r="AU468" s="149" t="s">
        <v>88</v>
      </c>
      <c r="AY468" s="17" t="s">
        <v>309</v>
      </c>
      <c r="BE468" s="150">
        <f>IF(N468="základní",J468,0)</f>
        <v>0</v>
      </c>
      <c r="BF468" s="150">
        <f>IF(N468="snížená",J468,0)</f>
        <v>0</v>
      </c>
      <c r="BG468" s="150">
        <f>IF(N468="zákl. přenesená",J468,0)</f>
        <v>0</v>
      </c>
      <c r="BH468" s="150">
        <f>IF(N468="sníž. přenesená",J468,0)</f>
        <v>0</v>
      </c>
      <c r="BI468" s="150">
        <f>IF(N468="nulová",J468,0)</f>
        <v>0</v>
      </c>
      <c r="BJ468" s="17" t="s">
        <v>88</v>
      </c>
      <c r="BK468" s="150">
        <f>ROUND(I468*H468,2)</f>
        <v>0</v>
      </c>
      <c r="BL468" s="17" t="s">
        <v>120</v>
      </c>
      <c r="BM468" s="149" t="s">
        <v>3425</v>
      </c>
    </row>
    <row r="469" spans="2:65" s="1" customFormat="1" ht="19.5" x14ac:dyDescent="0.2">
      <c r="B469" s="33"/>
      <c r="D469" s="155" t="s">
        <v>318</v>
      </c>
      <c r="F469" s="156" t="s">
        <v>5076</v>
      </c>
      <c r="I469" s="153"/>
      <c r="L469" s="33"/>
      <c r="M469" s="154"/>
      <c r="T469" s="57"/>
      <c r="AT469" s="17" t="s">
        <v>318</v>
      </c>
      <c r="AU469" s="17" t="s">
        <v>88</v>
      </c>
    </row>
    <row r="470" spans="2:65" s="1" customFormat="1" ht="16.5" customHeight="1" x14ac:dyDescent="0.2">
      <c r="B470" s="137"/>
      <c r="C470" s="138" t="s">
        <v>2507</v>
      </c>
      <c r="D470" s="138" t="s">
        <v>311</v>
      </c>
      <c r="E470" s="139" t="s">
        <v>5483</v>
      </c>
      <c r="F470" s="140" t="s">
        <v>5464</v>
      </c>
      <c r="G470" s="141" t="s">
        <v>2702</v>
      </c>
      <c r="H470" s="142">
        <v>2</v>
      </c>
      <c r="I470" s="143"/>
      <c r="J470" s="144">
        <f>ROUND(I470*H470,2)</f>
        <v>0</v>
      </c>
      <c r="K470" s="140" t="s">
        <v>366</v>
      </c>
      <c r="L470" s="33"/>
      <c r="M470" s="145" t="s">
        <v>1</v>
      </c>
      <c r="N470" s="146" t="s">
        <v>46</v>
      </c>
      <c r="P470" s="147">
        <f>O470*H470</f>
        <v>0</v>
      </c>
      <c r="Q470" s="147">
        <v>0</v>
      </c>
      <c r="R470" s="147">
        <f>Q470*H470</f>
        <v>0</v>
      </c>
      <c r="S470" s="147">
        <v>0</v>
      </c>
      <c r="T470" s="148">
        <f>S470*H470</f>
        <v>0</v>
      </c>
      <c r="AR470" s="149" t="s">
        <v>120</v>
      </c>
      <c r="AT470" s="149" t="s">
        <v>311</v>
      </c>
      <c r="AU470" s="149" t="s">
        <v>88</v>
      </c>
      <c r="AY470" s="17" t="s">
        <v>309</v>
      </c>
      <c r="BE470" s="150">
        <f>IF(N470="základní",J470,0)</f>
        <v>0</v>
      </c>
      <c r="BF470" s="150">
        <f>IF(N470="snížená",J470,0)</f>
        <v>0</v>
      </c>
      <c r="BG470" s="150">
        <f>IF(N470="zákl. přenesená",J470,0)</f>
        <v>0</v>
      </c>
      <c r="BH470" s="150">
        <f>IF(N470="sníž. přenesená",J470,0)</f>
        <v>0</v>
      </c>
      <c r="BI470" s="150">
        <f>IF(N470="nulová",J470,0)</f>
        <v>0</v>
      </c>
      <c r="BJ470" s="17" t="s">
        <v>88</v>
      </c>
      <c r="BK470" s="150">
        <f>ROUND(I470*H470,2)</f>
        <v>0</v>
      </c>
      <c r="BL470" s="17" t="s">
        <v>120</v>
      </c>
      <c r="BM470" s="149" t="s">
        <v>3433</v>
      </c>
    </row>
    <row r="471" spans="2:65" s="1" customFormat="1" ht="19.5" x14ac:dyDescent="0.2">
      <c r="B471" s="33"/>
      <c r="D471" s="155" t="s">
        <v>318</v>
      </c>
      <c r="F471" s="156" t="s">
        <v>5076</v>
      </c>
      <c r="I471" s="153"/>
      <c r="L471" s="33"/>
      <c r="M471" s="154"/>
      <c r="T471" s="57"/>
      <c r="AT471" s="17" t="s">
        <v>318</v>
      </c>
      <c r="AU471" s="17" t="s">
        <v>88</v>
      </c>
    </row>
    <row r="472" spans="2:65" s="1" customFormat="1" ht="16.5" customHeight="1" x14ac:dyDescent="0.2">
      <c r="B472" s="137"/>
      <c r="C472" s="138" t="s">
        <v>2512</v>
      </c>
      <c r="D472" s="138" t="s">
        <v>311</v>
      </c>
      <c r="E472" s="139" t="s">
        <v>5484</v>
      </c>
      <c r="F472" s="140" t="s">
        <v>5460</v>
      </c>
      <c r="G472" s="141" t="s">
        <v>2702</v>
      </c>
      <c r="H472" s="142">
        <v>2</v>
      </c>
      <c r="I472" s="143"/>
      <c r="J472" s="144">
        <f>ROUND(I472*H472,2)</f>
        <v>0</v>
      </c>
      <c r="K472" s="140" t="s">
        <v>366</v>
      </c>
      <c r="L472" s="33"/>
      <c r="M472" s="145" t="s">
        <v>1</v>
      </c>
      <c r="N472" s="146" t="s">
        <v>46</v>
      </c>
      <c r="P472" s="147">
        <f>O472*H472</f>
        <v>0</v>
      </c>
      <c r="Q472" s="147">
        <v>0</v>
      </c>
      <c r="R472" s="147">
        <f>Q472*H472</f>
        <v>0</v>
      </c>
      <c r="S472" s="147">
        <v>0</v>
      </c>
      <c r="T472" s="148">
        <f>S472*H472</f>
        <v>0</v>
      </c>
      <c r="AR472" s="149" t="s">
        <v>120</v>
      </c>
      <c r="AT472" s="149" t="s">
        <v>311</v>
      </c>
      <c r="AU472" s="149" t="s">
        <v>88</v>
      </c>
      <c r="AY472" s="17" t="s">
        <v>309</v>
      </c>
      <c r="BE472" s="150">
        <f>IF(N472="základní",J472,0)</f>
        <v>0</v>
      </c>
      <c r="BF472" s="150">
        <f>IF(N472="snížená",J472,0)</f>
        <v>0</v>
      </c>
      <c r="BG472" s="150">
        <f>IF(N472="zákl. přenesená",J472,0)</f>
        <v>0</v>
      </c>
      <c r="BH472" s="150">
        <f>IF(N472="sníž. přenesená",J472,0)</f>
        <v>0</v>
      </c>
      <c r="BI472" s="150">
        <f>IF(N472="nulová",J472,0)</f>
        <v>0</v>
      </c>
      <c r="BJ472" s="17" t="s">
        <v>88</v>
      </c>
      <c r="BK472" s="150">
        <f>ROUND(I472*H472,2)</f>
        <v>0</v>
      </c>
      <c r="BL472" s="17" t="s">
        <v>120</v>
      </c>
      <c r="BM472" s="149" t="s">
        <v>3441</v>
      </c>
    </row>
    <row r="473" spans="2:65" s="1" customFormat="1" ht="19.5" x14ac:dyDescent="0.2">
      <c r="B473" s="33"/>
      <c r="D473" s="155" t="s">
        <v>318</v>
      </c>
      <c r="F473" s="156" t="s">
        <v>5076</v>
      </c>
      <c r="I473" s="153"/>
      <c r="L473" s="33"/>
      <c r="M473" s="154"/>
      <c r="T473" s="57"/>
      <c r="AT473" s="17" t="s">
        <v>318</v>
      </c>
      <c r="AU473" s="17" t="s">
        <v>88</v>
      </c>
    </row>
    <row r="474" spans="2:65" s="1" customFormat="1" ht="16.5" customHeight="1" x14ac:dyDescent="0.2">
      <c r="B474" s="137"/>
      <c r="C474" s="138" t="s">
        <v>2517</v>
      </c>
      <c r="D474" s="138" t="s">
        <v>311</v>
      </c>
      <c r="E474" s="139" t="s">
        <v>5485</v>
      </c>
      <c r="F474" s="140" t="s">
        <v>5486</v>
      </c>
      <c r="G474" s="141" t="s">
        <v>2702</v>
      </c>
      <c r="H474" s="142">
        <v>2</v>
      </c>
      <c r="I474" s="143"/>
      <c r="J474" s="144">
        <f>ROUND(I474*H474,2)</f>
        <v>0</v>
      </c>
      <c r="K474" s="140" t="s">
        <v>366</v>
      </c>
      <c r="L474" s="33"/>
      <c r="M474" s="145" t="s">
        <v>1</v>
      </c>
      <c r="N474" s="146" t="s">
        <v>46</v>
      </c>
      <c r="P474" s="147">
        <f>O474*H474</f>
        <v>0</v>
      </c>
      <c r="Q474" s="147">
        <v>0</v>
      </c>
      <c r="R474" s="147">
        <f>Q474*H474</f>
        <v>0</v>
      </c>
      <c r="S474" s="147">
        <v>0</v>
      </c>
      <c r="T474" s="148">
        <f>S474*H474</f>
        <v>0</v>
      </c>
      <c r="AR474" s="149" t="s">
        <v>120</v>
      </c>
      <c r="AT474" s="149" t="s">
        <v>311</v>
      </c>
      <c r="AU474" s="149" t="s">
        <v>88</v>
      </c>
      <c r="AY474" s="17" t="s">
        <v>309</v>
      </c>
      <c r="BE474" s="150">
        <f>IF(N474="základní",J474,0)</f>
        <v>0</v>
      </c>
      <c r="BF474" s="150">
        <f>IF(N474="snížená",J474,0)</f>
        <v>0</v>
      </c>
      <c r="BG474" s="150">
        <f>IF(N474="zákl. přenesená",J474,0)</f>
        <v>0</v>
      </c>
      <c r="BH474" s="150">
        <f>IF(N474="sníž. přenesená",J474,0)</f>
        <v>0</v>
      </c>
      <c r="BI474" s="150">
        <f>IF(N474="nulová",J474,0)</f>
        <v>0</v>
      </c>
      <c r="BJ474" s="17" t="s">
        <v>88</v>
      </c>
      <c r="BK474" s="150">
        <f>ROUND(I474*H474,2)</f>
        <v>0</v>
      </c>
      <c r="BL474" s="17" t="s">
        <v>120</v>
      </c>
      <c r="BM474" s="149" t="s">
        <v>3449</v>
      </c>
    </row>
    <row r="475" spans="2:65" s="1" customFormat="1" ht="19.5" x14ac:dyDescent="0.2">
      <c r="B475" s="33"/>
      <c r="D475" s="155" t="s">
        <v>318</v>
      </c>
      <c r="F475" s="156" t="s">
        <v>5076</v>
      </c>
      <c r="I475" s="153"/>
      <c r="L475" s="33"/>
      <c r="M475" s="154"/>
      <c r="T475" s="57"/>
      <c r="AT475" s="17" t="s">
        <v>318</v>
      </c>
      <c r="AU475" s="17" t="s">
        <v>88</v>
      </c>
    </row>
    <row r="476" spans="2:65" s="1" customFormat="1" ht="16.5" customHeight="1" x14ac:dyDescent="0.2">
      <c r="B476" s="137"/>
      <c r="C476" s="138" t="s">
        <v>2523</v>
      </c>
      <c r="D476" s="138" t="s">
        <v>311</v>
      </c>
      <c r="E476" s="139" t="s">
        <v>5487</v>
      </c>
      <c r="F476" s="140" t="s">
        <v>5460</v>
      </c>
      <c r="G476" s="141" t="s">
        <v>2702</v>
      </c>
      <c r="H476" s="142">
        <v>1</v>
      </c>
      <c r="I476" s="143"/>
      <c r="J476" s="144">
        <f>ROUND(I476*H476,2)</f>
        <v>0</v>
      </c>
      <c r="K476" s="140" t="s">
        <v>366</v>
      </c>
      <c r="L476" s="33"/>
      <c r="M476" s="145" t="s">
        <v>1</v>
      </c>
      <c r="N476" s="146" t="s">
        <v>46</v>
      </c>
      <c r="P476" s="147">
        <f>O476*H476</f>
        <v>0</v>
      </c>
      <c r="Q476" s="147">
        <v>0</v>
      </c>
      <c r="R476" s="147">
        <f>Q476*H476</f>
        <v>0</v>
      </c>
      <c r="S476" s="147">
        <v>0</v>
      </c>
      <c r="T476" s="148">
        <f>S476*H476</f>
        <v>0</v>
      </c>
      <c r="AR476" s="149" t="s">
        <v>120</v>
      </c>
      <c r="AT476" s="149" t="s">
        <v>311</v>
      </c>
      <c r="AU476" s="149" t="s">
        <v>88</v>
      </c>
      <c r="AY476" s="17" t="s">
        <v>309</v>
      </c>
      <c r="BE476" s="150">
        <f>IF(N476="základní",J476,0)</f>
        <v>0</v>
      </c>
      <c r="BF476" s="150">
        <f>IF(N476="snížená",J476,0)</f>
        <v>0</v>
      </c>
      <c r="BG476" s="150">
        <f>IF(N476="zákl. přenesená",J476,0)</f>
        <v>0</v>
      </c>
      <c r="BH476" s="150">
        <f>IF(N476="sníž. přenesená",J476,0)</f>
        <v>0</v>
      </c>
      <c r="BI476" s="150">
        <f>IF(N476="nulová",J476,0)</f>
        <v>0</v>
      </c>
      <c r="BJ476" s="17" t="s">
        <v>88</v>
      </c>
      <c r="BK476" s="150">
        <f>ROUND(I476*H476,2)</f>
        <v>0</v>
      </c>
      <c r="BL476" s="17" t="s">
        <v>120</v>
      </c>
      <c r="BM476" s="149" t="s">
        <v>3457</v>
      </c>
    </row>
    <row r="477" spans="2:65" s="1" customFormat="1" ht="19.5" x14ac:dyDescent="0.2">
      <c r="B477" s="33"/>
      <c r="D477" s="155" t="s">
        <v>318</v>
      </c>
      <c r="F477" s="156" t="s">
        <v>5076</v>
      </c>
      <c r="I477" s="153"/>
      <c r="L477" s="33"/>
      <c r="M477" s="154"/>
      <c r="T477" s="57"/>
      <c r="AT477" s="17" t="s">
        <v>318</v>
      </c>
      <c r="AU477" s="17" t="s">
        <v>88</v>
      </c>
    </row>
    <row r="478" spans="2:65" s="1" customFormat="1" ht="16.5" customHeight="1" x14ac:dyDescent="0.2">
      <c r="B478" s="137"/>
      <c r="C478" s="138" t="s">
        <v>2527</v>
      </c>
      <c r="D478" s="138" t="s">
        <v>311</v>
      </c>
      <c r="E478" s="139" t="s">
        <v>5488</v>
      </c>
      <c r="F478" s="140" t="s">
        <v>5462</v>
      </c>
      <c r="G478" s="141" t="s">
        <v>2702</v>
      </c>
      <c r="H478" s="142">
        <v>2</v>
      </c>
      <c r="I478" s="143"/>
      <c r="J478" s="144">
        <f>ROUND(I478*H478,2)</f>
        <v>0</v>
      </c>
      <c r="K478" s="140" t="s">
        <v>366</v>
      </c>
      <c r="L478" s="33"/>
      <c r="M478" s="145" t="s">
        <v>1</v>
      </c>
      <c r="N478" s="146" t="s">
        <v>46</v>
      </c>
      <c r="P478" s="147">
        <f>O478*H478</f>
        <v>0</v>
      </c>
      <c r="Q478" s="147">
        <v>0</v>
      </c>
      <c r="R478" s="147">
        <f>Q478*H478</f>
        <v>0</v>
      </c>
      <c r="S478" s="147">
        <v>0</v>
      </c>
      <c r="T478" s="148">
        <f>S478*H478</f>
        <v>0</v>
      </c>
      <c r="AR478" s="149" t="s">
        <v>120</v>
      </c>
      <c r="AT478" s="149" t="s">
        <v>311</v>
      </c>
      <c r="AU478" s="149" t="s">
        <v>88</v>
      </c>
      <c r="AY478" s="17" t="s">
        <v>309</v>
      </c>
      <c r="BE478" s="150">
        <f>IF(N478="základní",J478,0)</f>
        <v>0</v>
      </c>
      <c r="BF478" s="150">
        <f>IF(N478="snížená",J478,0)</f>
        <v>0</v>
      </c>
      <c r="BG478" s="150">
        <f>IF(N478="zákl. přenesená",J478,0)</f>
        <v>0</v>
      </c>
      <c r="BH478" s="150">
        <f>IF(N478="sníž. přenesená",J478,0)</f>
        <v>0</v>
      </c>
      <c r="BI478" s="150">
        <f>IF(N478="nulová",J478,0)</f>
        <v>0</v>
      </c>
      <c r="BJ478" s="17" t="s">
        <v>88</v>
      </c>
      <c r="BK478" s="150">
        <f>ROUND(I478*H478,2)</f>
        <v>0</v>
      </c>
      <c r="BL478" s="17" t="s">
        <v>120</v>
      </c>
      <c r="BM478" s="149" t="s">
        <v>3465</v>
      </c>
    </row>
    <row r="479" spans="2:65" s="1" customFormat="1" ht="19.5" x14ac:dyDescent="0.2">
      <c r="B479" s="33"/>
      <c r="D479" s="155" t="s">
        <v>318</v>
      </c>
      <c r="F479" s="156" t="s">
        <v>5076</v>
      </c>
      <c r="I479" s="153"/>
      <c r="L479" s="33"/>
      <c r="M479" s="154"/>
      <c r="T479" s="57"/>
      <c r="AT479" s="17" t="s">
        <v>318</v>
      </c>
      <c r="AU479" s="17" t="s">
        <v>88</v>
      </c>
    </row>
    <row r="480" spans="2:65" s="1" customFormat="1" ht="16.5" customHeight="1" x14ac:dyDescent="0.2">
      <c r="B480" s="137"/>
      <c r="C480" s="138" t="s">
        <v>2534</v>
      </c>
      <c r="D480" s="138" t="s">
        <v>311</v>
      </c>
      <c r="E480" s="139" t="s">
        <v>5489</v>
      </c>
      <c r="F480" s="140" t="s">
        <v>5187</v>
      </c>
      <c r="G480" s="141" t="s">
        <v>2702</v>
      </c>
      <c r="H480" s="142">
        <v>13</v>
      </c>
      <c r="I480" s="143"/>
      <c r="J480" s="144">
        <f t="shared" ref="J480:J487" si="110">ROUND(I480*H480,2)</f>
        <v>0</v>
      </c>
      <c r="K480" s="140" t="s">
        <v>366</v>
      </c>
      <c r="L480" s="33"/>
      <c r="M480" s="145" t="s">
        <v>1</v>
      </c>
      <c r="N480" s="146" t="s">
        <v>46</v>
      </c>
      <c r="P480" s="147">
        <f t="shared" ref="P480:P487" si="111">O480*H480</f>
        <v>0</v>
      </c>
      <c r="Q480" s="147">
        <v>0</v>
      </c>
      <c r="R480" s="147">
        <f t="shared" ref="R480:R487" si="112">Q480*H480</f>
        <v>0</v>
      </c>
      <c r="S480" s="147">
        <v>0</v>
      </c>
      <c r="T480" s="148">
        <f t="shared" ref="T480:T487" si="113">S480*H480</f>
        <v>0</v>
      </c>
      <c r="AR480" s="149" t="s">
        <v>120</v>
      </c>
      <c r="AT480" s="149" t="s">
        <v>311</v>
      </c>
      <c r="AU480" s="149" t="s">
        <v>88</v>
      </c>
      <c r="AY480" s="17" t="s">
        <v>309</v>
      </c>
      <c r="BE480" s="150">
        <f t="shared" ref="BE480:BE487" si="114">IF(N480="základní",J480,0)</f>
        <v>0</v>
      </c>
      <c r="BF480" s="150">
        <f t="shared" ref="BF480:BF487" si="115">IF(N480="snížená",J480,0)</f>
        <v>0</v>
      </c>
      <c r="BG480" s="150">
        <f t="shared" ref="BG480:BG487" si="116">IF(N480="zákl. přenesená",J480,0)</f>
        <v>0</v>
      </c>
      <c r="BH480" s="150">
        <f t="shared" ref="BH480:BH487" si="117">IF(N480="sníž. přenesená",J480,0)</f>
        <v>0</v>
      </c>
      <c r="BI480" s="150">
        <f t="shared" ref="BI480:BI487" si="118">IF(N480="nulová",J480,0)</f>
        <v>0</v>
      </c>
      <c r="BJ480" s="17" t="s">
        <v>88</v>
      </c>
      <c r="BK480" s="150">
        <f t="shared" ref="BK480:BK487" si="119">ROUND(I480*H480,2)</f>
        <v>0</v>
      </c>
      <c r="BL480" s="17" t="s">
        <v>120</v>
      </c>
      <c r="BM480" s="149" t="s">
        <v>3473</v>
      </c>
    </row>
    <row r="481" spans="2:65" s="1" customFormat="1" ht="16.5" customHeight="1" x14ac:dyDescent="0.2">
      <c r="B481" s="137"/>
      <c r="C481" s="138" t="s">
        <v>2539</v>
      </c>
      <c r="D481" s="138" t="s">
        <v>311</v>
      </c>
      <c r="E481" s="139" t="s">
        <v>5490</v>
      </c>
      <c r="F481" s="140" t="s">
        <v>5189</v>
      </c>
      <c r="G481" s="141" t="s">
        <v>2702</v>
      </c>
      <c r="H481" s="142">
        <v>74</v>
      </c>
      <c r="I481" s="143"/>
      <c r="J481" s="144">
        <f t="shared" si="110"/>
        <v>0</v>
      </c>
      <c r="K481" s="140" t="s">
        <v>366</v>
      </c>
      <c r="L481" s="33"/>
      <c r="M481" s="145" t="s">
        <v>1</v>
      </c>
      <c r="N481" s="146" t="s">
        <v>46</v>
      </c>
      <c r="P481" s="147">
        <f t="shared" si="111"/>
        <v>0</v>
      </c>
      <c r="Q481" s="147">
        <v>0</v>
      </c>
      <c r="R481" s="147">
        <f t="shared" si="112"/>
        <v>0</v>
      </c>
      <c r="S481" s="147">
        <v>0</v>
      </c>
      <c r="T481" s="148">
        <f t="shared" si="113"/>
        <v>0</v>
      </c>
      <c r="AR481" s="149" t="s">
        <v>120</v>
      </c>
      <c r="AT481" s="149" t="s">
        <v>311</v>
      </c>
      <c r="AU481" s="149" t="s">
        <v>88</v>
      </c>
      <c r="AY481" s="17" t="s">
        <v>309</v>
      </c>
      <c r="BE481" s="150">
        <f t="shared" si="114"/>
        <v>0</v>
      </c>
      <c r="BF481" s="150">
        <f t="shared" si="115"/>
        <v>0</v>
      </c>
      <c r="BG481" s="150">
        <f t="shared" si="116"/>
        <v>0</v>
      </c>
      <c r="BH481" s="150">
        <f t="shared" si="117"/>
        <v>0</v>
      </c>
      <c r="BI481" s="150">
        <f t="shared" si="118"/>
        <v>0</v>
      </c>
      <c r="BJ481" s="17" t="s">
        <v>88</v>
      </c>
      <c r="BK481" s="150">
        <f t="shared" si="119"/>
        <v>0</v>
      </c>
      <c r="BL481" s="17" t="s">
        <v>120</v>
      </c>
      <c r="BM481" s="149" t="s">
        <v>3481</v>
      </c>
    </row>
    <row r="482" spans="2:65" s="1" customFormat="1" ht="16.5" customHeight="1" x14ac:dyDescent="0.2">
      <c r="B482" s="137"/>
      <c r="C482" s="138" t="s">
        <v>2545</v>
      </c>
      <c r="D482" s="138" t="s">
        <v>311</v>
      </c>
      <c r="E482" s="139" t="s">
        <v>5491</v>
      </c>
      <c r="F482" s="140" t="s">
        <v>5191</v>
      </c>
      <c r="G482" s="141" t="s">
        <v>2702</v>
      </c>
      <c r="H482" s="142">
        <v>20</v>
      </c>
      <c r="I482" s="143"/>
      <c r="J482" s="144">
        <f t="shared" si="110"/>
        <v>0</v>
      </c>
      <c r="K482" s="140" t="s">
        <v>366</v>
      </c>
      <c r="L482" s="33"/>
      <c r="M482" s="145" t="s">
        <v>1</v>
      </c>
      <c r="N482" s="146" t="s">
        <v>46</v>
      </c>
      <c r="P482" s="147">
        <f t="shared" si="111"/>
        <v>0</v>
      </c>
      <c r="Q482" s="147">
        <v>0</v>
      </c>
      <c r="R482" s="147">
        <f t="shared" si="112"/>
        <v>0</v>
      </c>
      <c r="S482" s="147">
        <v>0</v>
      </c>
      <c r="T482" s="148">
        <f t="shared" si="113"/>
        <v>0</v>
      </c>
      <c r="AR482" s="149" t="s">
        <v>120</v>
      </c>
      <c r="AT482" s="149" t="s">
        <v>311</v>
      </c>
      <c r="AU482" s="149" t="s">
        <v>88</v>
      </c>
      <c r="AY482" s="17" t="s">
        <v>309</v>
      </c>
      <c r="BE482" s="150">
        <f t="shared" si="114"/>
        <v>0</v>
      </c>
      <c r="BF482" s="150">
        <f t="shared" si="115"/>
        <v>0</v>
      </c>
      <c r="BG482" s="150">
        <f t="shared" si="116"/>
        <v>0</v>
      </c>
      <c r="BH482" s="150">
        <f t="shared" si="117"/>
        <v>0</v>
      </c>
      <c r="BI482" s="150">
        <f t="shared" si="118"/>
        <v>0</v>
      </c>
      <c r="BJ482" s="17" t="s">
        <v>88</v>
      </c>
      <c r="BK482" s="150">
        <f t="shared" si="119"/>
        <v>0</v>
      </c>
      <c r="BL482" s="17" t="s">
        <v>120</v>
      </c>
      <c r="BM482" s="149" t="s">
        <v>3489</v>
      </c>
    </row>
    <row r="483" spans="2:65" s="1" customFormat="1" ht="16.5" customHeight="1" x14ac:dyDescent="0.2">
      <c r="B483" s="137"/>
      <c r="C483" s="138" t="s">
        <v>2549</v>
      </c>
      <c r="D483" s="138" t="s">
        <v>311</v>
      </c>
      <c r="E483" s="139" t="s">
        <v>5492</v>
      </c>
      <c r="F483" s="140" t="s">
        <v>5193</v>
      </c>
      <c r="G483" s="141" t="s">
        <v>2702</v>
      </c>
      <c r="H483" s="142">
        <v>2</v>
      </c>
      <c r="I483" s="143"/>
      <c r="J483" s="144">
        <f t="shared" si="110"/>
        <v>0</v>
      </c>
      <c r="K483" s="140" t="s">
        <v>366</v>
      </c>
      <c r="L483" s="33"/>
      <c r="M483" s="145" t="s">
        <v>1</v>
      </c>
      <c r="N483" s="146" t="s">
        <v>46</v>
      </c>
      <c r="P483" s="147">
        <f t="shared" si="111"/>
        <v>0</v>
      </c>
      <c r="Q483" s="147">
        <v>0</v>
      </c>
      <c r="R483" s="147">
        <f t="shared" si="112"/>
        <v>0</v>
      </c>
      <c r="S483" s="147">
        <v>0</v>
      </c>
      <c r="T483" s="148">
        <f t="shared" si="113"/>
        <v>0</v>
      </c>
      <c r="AR483" s="149" t="s">
        <v>120</v>
      </c>
      <c r="AT483" s="149" t="s">
        <v>311</v>
      </c>
      <c r="AU483" s="149" t="s">
        <v>88</v>
      </c>
      <c r="AY483" s="17" t="s">
        <v>309</v>
      </c>
      <c r="BE483" s="150">
        <f t="shared" si="114"/>
        <v>0</v>
      </c>
      <c r="BF483" s="150">
        <f t="shared" si="115"/>
        <v>0</v>
      </c>
      <c r="BG483" s="150">
        <f t="shared" si="116"/>
        <v>0</v>
      </c>
      <c r="BH483" s="150">
        <f t="shared" si="117"/>
        <v>0</v>
      </c>
      <c r="BI483" s="150">
        <f t="shared" si="118"/>
        <v>0</v>
      </c>
      <c r="BJ483" s="17" t="s">
        <v>88</v>
      </c>
      <c r="BK483" s="150">
        <f t="shared" si="119"/>
        <v>0</v>
      </c>
      <c r="BL483" s="17" t="s">
        <v>120</v>
      </c>
      <c r="BM483" s="149" t="s">
        <v>3497</v>
      </c>
    </row>
    <row r="484" spans="2:65" s="1" customFormat="1" ht="16.5" customHeight="1" x14ac:dyDescent="0.2">
      <c r="B484" s="137"/>
      <c r="C484" s="138" t="s">
        <v>2553</v>
      </c>
      <c r="D484" s="138" t="s">
        <v>311</v>
      </c>
      <c r="E484" s="139" t="s">
        <v>5493</v>
      </c>
      <c r="F484" s="140" t="s">
        <v>5494</v>
      </c>
      <c r="G484" s="141" t="s">
        <v>2702</v>
      </c>
      <c r="H484" s="142">
        <v>1</v>
      </c>
      <c r="I484" s="143"/>
      <c r="J484" s="144">
        <f t="shared" si="110"/>
        <v>0</v>
      </c>
      <c r="K484" s="140" t="s">
        <v>366</v>
      </c>
      <c r="L484" s="33"/>
      <c r="M484" s="145" t="s">
        <v>1</v>
      </c>
      <c r="N484" s="146" t="s">
        <v>46</v>
      </c>
      <c r="P484" s="147">
        <f t="shared" si="111"/>
        <v>0</v>
      </c>
      <c r="Q484" s="147">
        <v>0</v>
      </c>
      <c r="R484" s="147">
        <f t="shared" si="112"/>
        <v>0</v>
      </c>
      <c r="S484" s="147">
        <v>0</v>
      </c>
      <c r="T484" s="148">
        <f t="shared" si="113"/>
        <v>0</v>
      </c>
      <c r="AR484" s="149" t="s">
        <v>120</v>
      </c>
      <c r="AT484" s="149" t="s">
        <v>311</v>
      </c>
      <c r="AU484" s="149" t="s">
        <v>88</v>
      </c>
      <c r="AY484" s="17" t="s">
        <v>309</v>
      </c>
      <c r="BE484" s="150">
        <f t="shared" si="114"/>
        <v>0</v>
      </c>
      <c r="BF484" s="150">
        <f t="shared" si="115"/>
        <v>0</v>
      </c>
      <c r="BG484" s="150">
        <f t="shared" si="116"/>
        <v>0</v>
      </c>
      <c r="BH484" s="150">
        <f t="shared" si="117"/>
        <v>0</v>
      </c>
      <c r="BI484" s="150">
        <f t="shared" si="118"/>
        <v>0</v>
      </c>
      <c r="BJ484" s="17" t="s">
        <v>88</v>
      </c>
      <c r="BK484" s="150">
        <f t="shared" si="119"/>
        <v>0</v>
      </c>
      <c r="BL484" s="17" t="s">
        <v>120</v>
      </c>
      <c r="BM484" s="149" t="s">
        <v>3505</v>
      </c>
    </row>
    <row r="485" spans="2:65" s="1" customFormat="1" ht="16.5" customHeight="1" x14ac:dyDescent="0.2">
      <c r="B485" s="137"/>
      <c r="C485" s="138" t="s">
        <v>2557</v>
      </c>
      <c r="D485" s="138" t="s">
        <v>311</v>
      </c>
      <c r="E485" s="139" t="s">
        <v>5495</v>
      </c>
      <c r="F485" s="140" t="s">
        <v>5327</v>
      </c>
      <c r="G485" s="141" t="s">
        <v>2702</v>
      </c>
      <c r="H485" s="142">
        <v>1</v>
      </c>
      <c r="I485" s="143"/>
      <c r="J485" s="144">
        <f t="shared" si="110"/>
        <v>0</v>
      </c>
      <c r="K485" s="140" t="s">
        <v>366</v>
      </c>
      <c r="L485" s="33"/>
      <c r="M485" s="145" t="s">
        <v>1</v>
      </c>
      <c r="N485" s="146" t="s">
        <v>46</v>
      </c>
      <c r="P485" s="147">
        <f t="shared" si="111"/>
        <v>0</v>
      </c>
      <c r="Q485" s="147">
        <v>0</v>
      </c>
      <c r="R485" s="147">
        <f t="shared" si="112"/>
        <v>0</v>
      </c>
      <c r="S485" s="147">
        <v>0</v>
      </c>
      <c r="T485" s="148">
        <f t="shared" si="113"/>
        <v>0</v>
      </c>
      <c r="AR485" s="149" t="s">
        <v>120</v>
      </c>
      <c r="AT485" s="149" t="s">
        <v>311</v>
      </c>
      <c r="AU485" s="149" t="s">
        <v>88</v>
      </c>
      <c r="AY485" s="17" t="s">
        <v>309</v>
      </c>
      <c r="BE485" s="150">
        <f t="shared" si="114"/>
        <v>0</v>
      </c>
      <c r="BF485" s="150">
        <f t="shared" si="115"/>
        <v>0</v>
      </c>
      <c r="BG485" s="150">
        <f t="shared" si="116"/>
        <v>0</v>
      </c>
      <c r="BH485" s="150">
        <f t="shared" si="117"/>
        <v>0</v>
      </c>
      <c r="BI485" s="150">
        <f t="shared" si="118"/>
        <v>0</v>
      </c>
      <c r="BJ485" s="17" t="s">
        <v>88</v>
      </c>
      <c r="BK485" s="150">
        <f t="shared" si="119"/>
        <v>0</v>
      </c>
      <c r="BL485" s="17" t="s">
        <v>120</v>
      </c>
      <c r="BM485" s="149" t="s">
        <v>3513</v>
      </c>
    </row>
    <row r="486" spans="2:65" s="1" customFormat="1" ht="16.5" customHeight="1" x14ac:dyDescent="0.2">
      <c r="B486" s="137"/>
      <c r="C486" s="138" t="s">
        <v>2561</v>
      </c>
      <c r="D486" s="138" t="s">
        <v>311</v>
      </c>
      <c r="E486" s="139" t="s">
        <v>5496</v>
      </c>
      <c r="F486" s="140" t="s">
        <v>5497</v>
      </c>
      <c r="G486" s="141" t="s">
        <v>2702</v>
      </c>
      <c r="H486" s="142">
        <v>2</v>
      </c>
      <c r="I486" s="143"/>
      <c r="J486" s="144">
        <f t="shared" si="110"/>
        <v>0</v>
      </c>
      <c r="K486" s="140" t="s">
        <v>366</v>
      </c>
      <c r="L486" s="33"/>
      <c r="M486" s="145" t="s">
        <v>1</v>
      </c>
      <c r="N486" s="146" t="s">
        <v>46</v>
      </c>
      <c r="P486" s="147">
        <f t="shared" si="111"/>
        <v>0</v>
      </c>
      <c r="Q486" s="147">
        <v>0</v>
      </c>
      <c r="R486" s="147">
        <f t="shared" si="112"/>
        <v>0</v>
      </c>
      <c r="S486" s="147">
        <v>0</v>
      </c>
      <c r="T486" s="148">
        <f t="shared" si="113"/>
        <v>0</v>
      </c>
      <c r="AR486" s="149" t="s">
        <v>120</v>
      </c>
      <c r="AT486" s="149" t="s">
        <v>311</v>
      </c>
      <c r="AU486" s="149" t="s">
        <v>88</v>
      </c>
      <c r="AY486" s="17" t="s">
        <v>309</v>
      </c>
      <c r="BE486" s="150">
        <f t="shared" si="114"/>
        <v>0</v>
      </c>
      <c r="BF486" s="150">
        <f t="shared" si="115"/>
        <v>0</v>
      </c>
      <c r="BG486" s="150">
        <f t="shared" si="116"/>
        <v>0</v>
      </c>
      <c r="BH486" s="150">
        <f t="shared" si="117"/>
        <v>0</v>
      </c>
      <c r="BI486" s="150">
        <f t="shared" si="118"/>
        <v>0</v>
      </c>
      <c r="BJ486" s="17" t="s">
        <v>88</v>
      </c>
      <c r="BK486" s="150">
        <f t="shared" si="119"/>
        <v>0</v>
      </c>
      <c r="BL486" s="17" t="s">
        <v>120</v>
      </c>
      <c r="BM486" s="149" t="s">
        <v>3521</v>
      </c>
    </row>
    <row r="487" spans="2:65" s="1" customFormat="1" ht="16.5" customHeight="1" x14ac:dyDescent="0.2">
      <c r="B487" s="137"/>
      <c r="C487" s="138" t="s">
        <v>2565</v>
      </c>
      <c r="D487" s="138" t="s">
        <v>311</v>
      </c>
      <c r="E487" s="139" t="s">
        <v>5498</v>
      </c>
      <c r="F487" s="140" t="s">
        <v>5197</v>
      </c>
      <c r="G487" s="141" t="s">
        <v>2702</v>
      </c>
      <c r="H487" s="142">
        <v>6</v>
      </c>
      <c r="I487" s="143"/>
      <c r="J487" s="144">
        <f t="shared" si="110"/>
        <v>0</v>
      </c>
      <c r="K487" s="140" t="s">
        <v>366</v>
      </c>
      <c r="L487" s="33"/>
      <c r="M487" s="145" t="s">
        <v>1</v>
      </c>
      <c r="N487" s="146" t="s">
        <v>46</v>
      </c>
      <c r="P487" s="147">
        <f t="shared" si="111"/>
        <v>0</v>
      </c>
      <c r="Q487" s="147">
        <v>0</v>
      </c>
      <c r="R487" s="147">
        <f t="shared" si="112"/>
        <v>0</v>
      </c>
      <c r="S487" s="147">
        <v>0</v>
      </c>
      <c r="T487" s="148">
        <f t="shared" si="113"/>
        <v>0</v>
      </c>
      <c r="AR487" s="149" t="s">
        <v>120</v>
      </c>
      <c r="AT487" s="149" t="s">
        <v>311</v>
      </c>
      <c r="AU487" s="149" t="s">
        <v>88</v>
      </c>
      <c r="AY487" s="17" t="s">
        <v>309</v>
      </c>
      <c r="BE487" s="150">
        <f t="shared" si="114"/>
        <v>0</v>
      </c>
      <c r="BF487" s="150">
        <f t="shared" si="115"/>
        <v>0</v>
      </c>
      <c r="BG487" s="150">
        <f t="shared" si="116"/>
        <v>0</v>
      </c>
      <c r="BH487" s="150">
        <f t="shared" si="117"/>
        <v>0</v>
      </c>
      <c r="BI487" s="150">
        <f t="shared" si="118"/>
        <v>0</v>
      </c>
      <c r="BJ487" s="17" t="s">
        <v>88</v>
      </c>
      <c r="BK487" s="150">
        <f t="shared" si="119"/>
        <v>0</v>
      </c>
      <c r="BL487" s="17" t="s">
        <v>120</v>
      </c>
      <c r="BM487" s="149" t="s">
        <v>3529</v>
      </c>
    </row>
    <row r="488" spans="2:65" s="1" customFormat="1" ht="29.25" x14ac:dyDescent="0.2">
      <c r="B488" s="33"/>
      <c r="D488" s="155" t="s">
        <v>318</v>
      </c>
      <c r="F488" s="156" t="s">
        <v>5338</v>
      </c>
      <c r="I488" s="153"/>
      <c r="L488" s="33"/>
      <c r="M488" s="154"/>
      <c r="T488" s="57"/>
      <c r="AT488" s="17" t="s">
        <v>318</v>
      </c>
      <c r="AU488" s="17" t="s">
        <v>88</v>
      </c>
    </row>
    <row r="489" spans="2:65" s="1" customFormat="1" ht="16.5" customHeight="1" x14ac:dyDescent="0.2">
      <c r="B489" s="137"/>
      <c r="C489" s="138" t="s">
        <v>2569</v>
      </c>
      <c r="D489" s="138" t="s">
        <v>311</v>
      </c>
      <c r="E489" s="139" t="s">
        <v>5499</v>
      </c>
      <c r="F489" s="140" t="s">
        <v>5200</v>
      </c>
      <c r="G489" s="141" t="s">
        <v>2702</v>
      </c>
      <c r="H489" s="142">
        <v>2</v>
      </c>
      <c r="I489" s="143"/>
      <c r="J489" s="144">
        <f>ROUND(I489*H489,2)</f>
        <v>0</v>
      </c>
      <c r="K489" s="140" t="s">
        <v>366</v>
      </c>
      <c r="L489" s="33"/>
      <c r="M489" s="145" t="s">
        <v>1</v>
      </c>
      <c r="N489" s="146" t="s">
        <v>46</v>
      </c>
      <c r="P489" s="147">
        <f>O489*H489</f>
        <v>0</v>
      </c>
      <c r="Q489" s="147">
        <v>0</v>
      </c>
      <c r="R489" s="147">
        <f>Q489*H489</f>
        <v>0</v>
      </c>
      <c r="S489" s="147">
        <v>0</v>
      </c>
      <c r="T489" s="148">
        <f>S489*H489</f>
        <v>0</v>
      </c>
      <c r="AR489" s="149" t="s">
        <v>120</v>
      </c>
      <c r="AT489" s="149" t="s">
        <v>311</v>
      </c>
      <c r="AU489" s="149" t="s">
        <v>88</v>
      </c>
      <c r="AY489" s="17" t="s">
        <v>309</v>
      </c>
      <c r="BE489" s="150">
        <f>IF(N489="základní",J489,0)</f>
        <v>0</v>
      </c>
      <c r="BF489" s="150">
        <f>IF(N489="snížená",J489,0)</f>
        <v>0</v>
      </c>
      <c r="BG489" s="150">
        <f>IF(N489="zákl. přenesená",J489,0)</f>
        <v>0</v>
      </c>
      <c r="BH489" s="150">
        <f>IF(N489="sníž. přenesená",J489,0)</f>
        <v>0</v>
      </c>
      <c r="BI489" s="150">
        <f>IF(N489="nulová",J489,0)</f>
        <v>0</v>
      </c>
      <c r="BJ489" s="17" t="s">
        <v>88</v>
      </c>
      <c r="BK489" s="150">
        <f>ROUND(I489*H489,2)</f>
        <v>0</v>
      </c>
      <c r="BL489" s="17" t="s">
        <v>120</v>
      </c>
      <c r="BM489" s="149" t="s">
        <v>3537</v>
      </c>
    </row>
    <row r="490" spans="2:65" s="1" customFormat="1" ht="19.5" x14ac:dyDescent="0.2">
      <c r="B490" s="33"/>
      <c r="D490" s="155" t="s">
        <v>318</v>
      </c>
      <c r="F490" s="156" t="s">
        <v>5342</v>
      </c>
      <c r="I490" s="153"/>
      <c r="L490" s="33"/>
      <c r="M490" s="154"/>
      <c r="T490" s="57"/>
      <c r="AT490" s="17" t="s">
        <v>318</v>
      </c>
      <c r="AU490" s="17" t="s">
        <v>88</v>
      </c>
    </row>
    <row r="491" spans="2:65" s="1" customFormat="1" ht="16.5" customHeight="1" x14ac:dyDescent="0.2">
      <c r="B491" s="137"/>
      <c r="C491" s="138" t="s">
        <v>2573</v>
      </c>
      <c r="D491" s="138" t="s">
        <v>311</v>
      </c>
      <c r="E491" s="139" t="s">
        <v>5500</v>
      </c>
      <c r="F491" s="140" t="s">
        <v>5414</v>
      </c>
      <c r="G491" s="141" t="s">
        <v>2702</v>
      </c>
      <c r="H491" s="142">
        <v>2</v>
      </c>
      <c r="I491" s="143"/>
      <c r="J491" s="144">
        <f>ROUND(I491*H491,2)</f>
        <v>0</v>
      </c>
      <c r="K491" s="140" t="s">
        <v>366</v>
      </c>
      <c r="L491" s="33"/>
      <c r="M491" s="145" t="s">
        <v>1</v>
      </c>
      <c r="N491" s="146" t="s">
        <v>46</v>
      </c>
      <c r="P491" s="147">
        <f>O491*H491</f>
        <v>0</v>
      </c>
      <c r="Q491" s="147">
        <v>0</v>
      </c>
      <c r="R491" s="147">
        <f>Q491*H491</f>
        <v>0</v>
      </c>
      <c r="S491" s="147">
        <v>0</v>
      </c>
      <c r="T491" s="148">
        <f>S491*H491</f>
        <v>0</v>
      </c>
      <c r="AR491" s="149" t="s">
        <v>120</v>
      </c>
      <c r="AT491" s="149" t="s">
        <v>311</v>
      </c>
      <c r="AU491" s="149" t="s">
        <v>88</v>
      </c>
      <c r="AY491" s="17" t="s">
        <v>309</v>
      </c>
      <c r="BE491" s="150">
        <f>IF(N491="základní",J491,0)</f>
        <v>0</v>
      </c>
      <c r="BF491" s="150">
        <f>IF(N491="snížená",J491,0)</f>
        <v>0</v>
      </c>
      <c r="BG491" s="150">
        <f>IF(N491="zákl. přenesená",J491,0)</f>
        <v>0</v>
      </c>
      <c r="BH491" s="150">
        <f>IF(N491="sníž. přenesená",J491,0)</f>
        <v>0</v>
      </c>
      <c r="BI491" s="150">
        <f>IF(N491="nulová",J491,0)</f>
        <v>0</v>
      </c>
      <c r="BJ491" s="17" t="s">
        <v>88</v>
      </c>
      <c r="BK491" s="150">
        <f>ROUND(I491*H491,2)</f>
        <v>0</v>
      </c>
      <c r="BL491" s="17" t="s">
        <v>120</v>
      </c>
      <c r="BM491" s="149" t="s">
        <v>3545</v>
      </c>
    </row>
    <row r="492" spans="2:65" s="1" customFormat="1" ht="19.5" x14ac:dyDescent="0.2">
      <c r="B492" s="33"/>
      <c r="D492" s="155" t="s">
        <v>318</v>
      </c>
      <c r="F492" s="156" t="s">
        <v>5201</v>
      </c>
      <c r="I492" s="153"/>
      <c r="L492" s="33"/>
      <c r="M492" s="154"/>
      <c r="T492" s="57"/>
      <c r="AT492" s="17" t="s">
        <v>318</v>
      </c>
      <c r="AU492" s="17" t="s">
        <v>88</v>
      </c>
    </row>
    <row r="493" spans="2:65" s="1" customFormat="1" ht="24.2" customHeight="1" x14ac:dyDescent="0.2">
      <c r="B493" s="137"/>
      <c r="C493" s="138" t="s">
        <v>2577</v>
      </c>
      <c r="D493" s="138" t="s">
        <v>311</v>
      </c>
      <c r="E493" s="139" t="s">
        <v>5501</v>
      </c>
      <c r="F493" s="140" t="s">
        <v>5502</v>
      </c>
      <c r="G493" s="141" t="s">
        <v>2702</v>
      </c>
      <c r="H493" s="142">
        <v>31</v>
      </c>
      <c r="I493" s="143"/>
      <c r="J493" s="144">
        <f t="shared" ref="J493:J516" si="120">ROUND(I493*H493,2)</f>
        <v>0</v>
      </c>
      <c r="K493" s="140" t="s">
        <v>366</v>
      </c>
      <c r="L493" s="33"/>
      <c r="M493" s="145" t="s">
        <v>1</v>
      </c>
      <c r="N493" s="146" t="s">
        <v>46</v>
      </c>
      <c r="P493" s="147">
        <f t="shared" ref="P493:P516" si="121">O493*H493</f>
        <v>0</v>
      </c>
      <c r="Q493" s="147">
        <v>0</v>
      </c>
      <c r="R493" s="147">
        <f t="shared" ref="R493:R516" si="122">Q493*H493</f>
        <v>0</v>
      </c>
      <c r="S493" s="147">
        <v>0</v>
      </c>
      <c r="T493" s="148">
        <f t="shared" ref="T493:T516" si="123">S493*H493</f>
        <v>0</v>
      </c>
      <c r="AR493" s="149" t="s">
        <v>120</v>
      </c>
      <c r="AT493" s="149" t="s">
        <v>311</v>
      </c>
      <c r="AU493" s="149" t="s">
        <v>88</v>
      </c>
      <c r="AY493" s="17" t="s">
        <v>309</v>
      </c>
      <c r="BE493" s="150">
        <f t="shared" ref="BE493:BE516" si="124">IF(N493="základní",J493,0)</f>
        <v>0</v>
      </c>
      <c r="BF493" s="150">
        <f t="shared" ref="BF493:BF516" si="125">IF(N493="snížená",J493,0)</f>
        <v>0</v>
      </c>
      <c r="BG493" s="150">
        <f t="shared" ref="BG493:BG516" si="126">IF(N493="zákl. přenesená",J493,0)</f>
        <v>0</v>
      </c>
      <c r="BH493" s="150">
        <f t="shared" ref="BH493:BH516" si="127">IF(N493="sníž. přenesená",J493,0)</f>
        <v>0</v>
      </c>
      <c r="BI493" s="150">
        <f t="shared" ref="BI493:BI516" si="128">IF(N493="nulová",J493,0)</f>
        <v>0</v>
      </c>
      <c r="BJ493" s="17" t="s">
        <v>88</v>
      </c>
      <c r="BK493" s="150">
        <f t="shared" ref="BK493:BK516" si="129">ROUND(I493*H493,2)</f>
        <v>0</v>
      </c>
      <c r="BL493" s="17" t="s">
        <v>120</v>
      </c>
      <c r="BM493" s="149" t="s">
        <v>3553</v>
      </c>
    </row>
    <row r="494" spans="2:65" s="1" customFormat="1" ht="24.2" customHeight="1" x14ac:dyDescent="0.2">
      <c r="B494" s="137"/>
      <c r="C494" s="138" t="s">
        <v>2581</v>
      </c>
      <c r="D494" s="138" t="s">
        <v>311</v>
      </c>
      <c r="E494" s="139" t="s">
        <v>5503</v>
      </c>
      <c r="F494" s="140" t="s">
        <v>5504</v>
      </c>
      <c r="G494" s="141" t="s">
        <v>2702</v>
      </c>
      <c r="H494" s="142">
        <v>4</v>
      </c>
      <c r="I494" s="143"/>
      <c r="J494" s="144">
        <f t="shared" si="120"/>
        <v>0</v>
      </c>
      <c r="K494" s="140" t="s">
        <v>366</v>
      </c>
      <c r="L494" s="33"/>
      <c r="M494" s="145" t="s">
        <v>1</v>
      </c>
      <c r="N494" s="146" t="s">
        <v>46</v>
      </c>
      <c r="P494" s="147">
        <f t="shared" si="121"/>
        <v>0</v>
      </c>
      <c r="Q494" s="147">
        <v>0</v>
      </c>
      <c r="R494" s="147">
        <f t="shared" si="122"/>
        <v>0</v>
      </c>
      <c r="S494" s="147">
        <v>0</v>
      </c>
      <c r="T494" s="148">
        <f t="shared" si="123"/>
        <v>0</v>
      </c>
      <c r="AR494" s="149" t="s">
        <v>120</v>
      </c>
      <c r="AT494" s="149" t="s">
        <v>311</v>
      </c>
      <c r="AU494" s="149" t="s">
        <v>88</v>
      </c>
      <c r="AY494" s="17" t="s">
        <v>309</v>
      </c>
      <c r="BE494" s="150">
        <f t="shared" si="124"/>
        <v>0</v>
      </c>
      <c r="BF494" s="150">
        <f t="shared" si="125"/>
        <v>0</v>
      </c>
      <c r="BG494" s="150">
        <f t="shared" si="126"/>
        <v>0</v>
      </c>
      <c r="BH494" s="150">
        <f t="shared" si="127"/>
        <v>0</v>
      </c>
      <c r="BI494" s="150">
        <f t="shared" si="128"/>
        <v>0</v>
      </c>
      <c r="BJ494" s="17" t="s">
        <v>88</v>
      </c>
      <c r="BK494" s="150">
        <f t="shared" si="129"/>
        <v>0</v>
      </c>
      <c r="BL494" s="17" t="s">
        <v>120</v>
      </c>
      <c r="BM494" s="149" t="s">
        <v>3561</v>
      </c>
    </row>
    <row r="495" spans="2:65" s="1" customFormat="1" ht="16.5" customHeight="1" x14ac:dyDescent="0.2">
      <c r="B495" s="137"/>
      <c r="C495" s="138" t="s">
        <v>2585</v>
      </c>
      <c r="D495" s="138" t="s">
        <v>311</v>
      </c>
      <c r="E495" s="139" t="s">
        <v>5505</v>
      </c>
      <c r="F495" s="140" t="s">
        <v>5506</v>
      </c>
      <c r="G495" s="141" t="s">
        <v>2702</v>
      </c>
      <c r="H495" s="142">
        <v>1</v>
      </c>
      <c r="I495" s="143"/>
      <c r="J495" s="144">
        <f t="shared" si="120"/>
        <v>0</v>
      </c>
      <c r="K495" s="140" t="s">
        <v>366</v>
      </c>
      <c r="L495" s="33"/>
      <c r="M495" s="145" t="s">
        <v>1</v>
      </c>
      <c r="N495" s="146" t="s">
        <v>46</v>
      </c>
      <c r="P495" s="147">
        <f t="shared" si="121"/>
        <v>0</v>
      </c>
      <c r="Q495" s="147">
        <v>0</v>
      </c>
      <c r="R495" s="147">
        <f t="shared" si="122"/>
        <v>0</v>
      </c>
      <c r="S495" s="147">
        <v>0</v>
      </c>
      <c r="T495" s="148">
        <f t="shared" si="123"/>
        <v>0</v>
      </c>
      <c r="AR495" s="149" t="s">
        <v>120</v>
      </c>
      <c r="AT495" s="149" t="s">
        <v>311</v>
      </c>
      <c r="AU495" s="149" t="s">
        <v>88</v>
      </c>
      <c r="AY495" s="17" t="s">
        <v>309</v>
      </c>
      <c r="BE495" s="150">
        <f t="shared" si="124"/>
        <v>0</v>
      </c>
      <c r="BF495" s="150">
        <f t="shared" si="125"/>
        <v>0</v>
      </c>
      <c r="BG495" s="150">
        <f t="shared" si="126"/>
        <v>0</v>
      </c>
      <c r="BH495" s="150">
        <f t="shared" si="127"/>
        <v>0</v>
      </c>
      <c r="BI495" s="150">
        <f t="shared" si="128"/>
        <v>0</v>
      </c>
      <c r="BJ495" s="17" t="s">
        <v>88</v>
      </c>
      <c r="BK495" s="150">
        <f t="shared" si="129"/>
        <v>0</v>
      </c>
      <c r="BL495" s="17" t="s">
        <v>120</v>
      </c>
      <c r="BM495" s="149" t="s">
        <v>3569</v>
      </c>
    </row>
    <row r="496" spans="2:65" s="1" customFormat="1" ht="16.5" customHeight="1" x14ac:dyDescent="0.2">
      <c r="B496" s="137"/>
      <c r="C496" s="138" t="s">
        <v>2589</v>
      </c>
      <c r="D496" s="138" t="s">
        <v>311</v>
      </c>
      <c r="E496" s="139" t="s">
        <v>5507</v>
      </c>
      <c r="F496" s="140" t="s">
        <v>5508</v>
      </c>
      <c r="G496" s="141" t="s">
        <v>2702</v>
      </c>
      <c r="H496" s="142">
        <v>1</v>
      </c>
      <c r="I496" s="143"/>
      <c r="J496" s="144">
        <f t="shared" si="120"/>
        <v>0</v>
      </c>
      <c r="K496" s="140" t="s">
        <v>366</v>
      </c>
      <c r="L496" s="33"/>
      <c r="M496" s="145" t="s">
        <v>1</v>
      </c>
      <c r="N496" s="146" t="s">
        <v>46</v>
      </c>
      <c r="P496" s="147">
        <f t="shared" si="121"/>
        <v>0</v>
      </c>
      <c r="Q496" s="147">
        <v>0</v>
      </c>
      <c r="R496" s="147">
        <f t="shared" si="122"/>
        <v>0</v>
      </c>
      <c r="S496" s="147">
        <v>0</v>
      </c>
      <c r="T496" s="148">
        <f t="shared" si="123"/>
        <v>0</v>
      </c>
      <c r="AR496" s="149" t="s">
        <v>120</v>
      </c>
      <c r="AT496" s="149" t="s">
        <v>311</v>
      </c>
      <c r="AU496" s="149" t="s">
        <v>88</v>
      </c>
      <c r="AY496" s="17" t="s">
        <v>309</v>
      </c>
      <c r="BE496" s="150">
        <f t="shared" si="124"/>
        <v>0</v>
      </c>
      <c r="BF496" s="150">
        <f t="shared" si="125"/>
        <v>0</v>
      </c>
      <c r="BG496" s="150">
        <f t="shared" si="126"/>
        <v>0</v>
      </c>
      <c r="BH496" s="150">
        <f t="shared" si="127"/>
        <v>0</v>
      </c>
      <c r="BI496" s="150">
        <f t="shared" si="128"/>
        <v>0</v>
      </c>
      <c r="BJ496" s="17" t="s">
        <v>88</v>
      </c>
      <c r="BK496" s="150">
        <f t="shared" si="129"/>
        <v>0</v>
      </c>
      <c r="BL496" s="17" t="s">
        <v>120</v>
      </c>
      <c r="BM496" s="149" t="s">
        <v>3577</v>
      </c>
    </row>
    <row r="497" spans="2:65" s="1" customFormat="1" ht="24.2" customHeight="1" x14ac:dyDescent="0.2">
      <c r="B497" s="137"/>
      <c r="C497" s="138" t="s">
        <v>2593</v>
      </c>
      <c r="D497" s="138" t="s">
        <v>311</v>
      </c>
      <c r="E497" s="139" t="s">
        <v>5509</v>
      </c>
      <c r="F497" s="140" t="s">
        <v>5353</v>
      </c>
      <c r="G497" s="141" t="s">
        <v>2702</v>
      </c>
      <c r="H497" s="142">
        <v>2</v>
      </c>
      <c r="I497" s="143"/>
      <c r="J497" s="144">
        <f t="shared" si="120"/>
        <v>0</v>
      </c>
      <c r="K497" s="140" t="s">
        <v>366</v>
      </c>
      <c r="L497" s="33"/>
      <c r="M497" s="145" t="s">
        <v>1</v>
      </c>
      <c r="N497" s="146" t="s">
        <v>46</v>
      </c>
      <c r="P497" s="147">
        <f t="shared" si="121"/>
        <v>0</v>
      </c>
      <c r="Q497" s="147">
        <v>0</v>
      </c>
      <c r="R497" s="147">
        <f t="shared" si="122"/>
        <v>0</v>
      </c>
      <c r="S497" s="147">
        <v>0</v>
      </c>
      <c r="T497" s="148">
        <f t="shared" si="123"/>
        <v>0</v>
      </c>
      <c r="AR497" s="149" t="s">
        <v>120</v>
      </c>
      <c r="AT497" s="149" t="s">
        <v>311</v>
      </c>
      <c r="AU497" s="149" t="s">
        <v>88</v>
      </c>
      <c r="AY497" s="17" t="s">
        <v>309</v>
      </c>
      <c r="BE497" s="150">
        <f t="shared" si="124"/>
        <v>0</v>
      </c>
      <c r="BF497" s="150">
        <f t="shared" si="125"/>
        <v>0</v>
      </c>
      <c r="BG497" s="150">
        <f t="shared" si="126"/>
        <v>0</v>
      </c>
      <c r="BH497" s="150">
        <f t="shared" si="127"/>
        <v>0</v>
      </c>
      <c r="BI497" s="150">
        <f t="shared" si="128"/>
        <v>0</v>
      </c>
      <c r="BJ497" s="17" t="s">
        <v>88</v>
      </c>
      <c r="BK497" s="150">
        <f t="shared" si="129"/>
        <v>0</v>
      </c>
      <c r="BL497" s="17" t="s">
        <v>120</v>
      </c>
      <c r="BM497" s="149" t="s">
        <v>3585</v>
      </c>
    </row>
    <row r="498" spans="2:65" s="1" customFormat="1" ht="24.2" customHeight="1" x14ac:dyDescent="0.2">
      <c r="B498" s="137"/>
      <c r="C498" s="138" t="s">
        <v>2597</v>
      </c>
      <c r="D498" s="138" t="s">
        <v>311</v>
      </c>
      <c r="E498" s="139" t="s">
        <v>5510</v>
      </c>
      <c r="F498" s="140" t="s">
        <v>5083</v>
      </c>
      <c r="G498" s="141" t="s">
        <v>2702</v>
      </c>
      <c r="H498" s="142">
        <v>3</v>
      </c>
      <c r="I498" s="143"/>
      <c r="J498" s="144">
        <f t="shared" si="120"/>
        <v>0</v>
      </c>
      <c r="K498" s="140" t="s">
        <v>366</v>
      </c>
      <c r="L498" s="33"/>
      <c r="M498" s="145" t="s">
        <v>1</v>
      </c>
      <c r="N498" s="146" t="s">
        <v>46</v>
      </c>
      <c r="P498" s="147">
        <f t="shared" si="121"/>
        <v>0</v>
      </c>
      <c r="Q498" s="147">
        <v>0</v>
      </c>
      <c r="R498" s="147">
        <f t="shared" si="122"/>
        <v>0</v>
      </c>
      <c r="S498" s="147">
        <v>0</v>
      </c>
      <c r="T498" s="148">
        <f t="shared" si="123"/>
        <v>0</v>
      </c>
      <c r="AR498" s="149" t="s">
        <v>120</v>
      </c>
      <c r="AT498" s="149" t="s">
        <v>311</v>
      </c>
      <c r="AU498" s="149" t="s">
        <v>88</v>
      </c>
      <c r="AY498" s="17" t="s">
        <v>309</v>
      </c>
      <c r="BE498" s="150">
        <f t="shared" si="124"/>
        <v>0</v>
      </c>
      <c r="BF498" s="150">
        <f t="shared" si="125"/>
        <v>0</v>
      </c>
      <c r="BG498" s="150">
        <f t="shared" si="126"/>
        <v>0</v>
      </c>
      <c r="BH498" s="150">
        <f t="shared" si="127"/>
        <v>0</v>
      </c>
      <c r="BI498" s="150">
        <f t="shared" si="128"/>
        <v>0</v>
      </c>
      <c r="BJ498" s="17" t="s">
        <v>88</v>
      </c>
      <c r="BK498" s="150">
        <f t="shared" si="129"/>
        <v>0</v>
      </c>
      <c r="BL498" s="17" t="s">
        <v>120</v>
      </c>
      <c r="BM498" s="149" t="s">
        <v>3593</v>
      </c>
    </row>
    <row r="499" spans="2:65" s="1" customFormat="1" ht="16.5" customHeight="1" x14ac:dyDescent="0.2">
      <c r="B499" s="137"/>
      <c r="C499" s="138" t="s">
        <v>2601</v>
      </c>
      <c r="D499" s="138" t="s">
        <v>311</v>
      </c>
      <c r="E499" s="139" t="s">
        <v>5511</v>
      </c>
      <c r="F499" s="140" t="s">
        <v>5512</v>
      </c>
      <c r="G499" s="141" t="s">
        <v>2702</v>
      </c>
      <c r="H499" s="142">
        <v>1</v>
      </c>
      <c r="I499" s="143"/>
      <c r="J499" s="144">
        <f t="shared" si="120"/>
        <v>0</v>
      </c>
      <c r="K499" s="140" t="s">
        <v>366</v>
      </c>
      <c r="L499" s="33"/>
      <c r="M499" s="145" t="s">
        <v>1</v>
      </c>
      <c r="N499" s="146" t="s">
        <v>46</v>
      </c>
      <c r="P499" s="147">
        <f t="shared" si="121"/>
        <v>0</v>
      </c>
      <c r="Q499" s="147">
        <v>0</v>
      </c>
      <c r="R499" s="147">
        <f t="shared" si="122"/>
        <v>0</v>
      </c>
      <c r="S499" s="147">
        <v>0</v>
      </c>
      <c r="T499" s="148">
        <f t="shared" si="123"/>
        <v>0</v>
      </c>
      <c r="AR499" s="149" t="s">
        <v>120</v>
      </c>
      <c r="AT499" s="149" t="s">
        <v>311</v>
      </c>
      <c r="AU499" s="149" t="s">
        <v>88</v>
      </c>
      <c r="AY499" s="17" t="s">
        <v>309</v>
      </c>
      <c r="BE499" s="150">
        <f t="shared" si="124"/>
        <v>0</v>
      </c>
      <c r="BF499" s="150">
        <f t="shared" si="125"/>
        <v>0</v>
      </c>
      <c r="BG499" s="150">
        <f t="shared" si="126"/>
        <v>0</v>
      </c>
      <c r="BH499" s="150">
        <f t="shared" si="127"/>
        <v>0</v>
      </c>
      <c r="BI499" s="150">
        <f t="shared" si="128"/>
        <v>0</v>
      </c>
      <c r="BJ499" s="17" t="s">
        <v>88</v>
      </c>
      <c r="BK499" s="150">
        <f t="shared" si="129"/>
        <v>0</v>
      </c>
      <c r="BL499" s="17" t="s">
        <v>120</v>
      </c>
      <c r="BM499" s="149" t="s">
        <v>3601</v>
      </c>
    </row>
    <row r="500" spans="2:65" s="1" customFormat="1" ht="16.5" customHeight="1" x14ac:dyDescent="0.2">
      <c r="B500" s="137"/>
      <c r="C500" s="138" t="s">
        <v>2605</v>
      </c>
      <c r="D500" s="138" t="s">
        <v>311</v>
      </c>
      <c r="E500" s="139" t="s">
        <v>5513</v>
      </c>
      <c r="F500" s="140" t="s">
        <v>5514</v>
      </c>
      <c r="G500" s="141" t="s">
        <v>2702</v>
      </c>
      <c r="H500" s="142">
        <v>1</v>
      </c>
      <c r="I500" s="143"/>
      <c r="J500" s="144">
        <f t="shared" si="120"/>
        <v>0</v>
      </c>
      <c r="K500" s="140" t="s">
        <v>366</v>
      </c>
      <c r="L500" s="33"/>
      <c r="M500" s="145" t="s">
        <v>1</v>
      </c>
      <c r="N500" s="146" t="s">
        <v>46</v>
      </c>
      <c r="P500" s="147">
        <f t="shared" si="121"/>
        <v>0</v>
      </c>
      <c r="Q500" s="147">
        <v>0</v>
      </c>
      <c r="R500" s="147">
        <f t="shared" si="122"/>
        <v>0</v>
      </c>
      <c r="S500" s="147">
        <v>0</v>
      </c>
      <c r="T500" s="148">
        <f t="shared" si="123"/>
        <v>0</v>
      </c>
      <c r="AR500" s="149" t="s">
        <v>120</v>
      </c>
      <c r="AT500" s="149" t="s">
        <v>311</v>
      </c>
      <c r="AU500" s="149" t="s">
        <v>88</v>
      </c>
      <c r="AY500" s="17" t="s">
        <v>309</v>
      </c>
      <c r="BE500" s="150">
        <f t="shared" si="124"/>
        <v>0</v>
      </c>
      <c r="BF500" s="150">
        <f t="shared" si="125"/>
        <v>0</v>
      </c>
      <c r="BG500" s="150">
        <f t="shared" si="126"/>
        <v>0</v>
      </c>
      <c r="BH500" s="150">
        <f t="shared" si="127"/>
        <v>0</v>
      </c>
      <c r="BI500" s="150">
        <f t="shared" si="128"/>
        <v>0</v>
      </c>
      <c r="BJ500" s="17" t="s">
        <v>88</v>
      </c>
      <c r="BK500" s="150">
        <f t="shared" si="129"/>
        <v>0</v>
      </c>
      <c r="BL500" s="17" t="s">
        <v>120</v>
      </c>
      <c r="BM500" s="149" t="s">
        <v>3609</v>
      </c>
    </row>
    <row r="501" spans="2:65" s="1" customFormat="1" ht="16.5" customHeight="1" x14ac:dyDescent="0.2">
      <c r="B501" s="137"/>
      <c r="C501" s="138" t="s">
        <v>2609</v>
      </c>
      <c r="D501" s="138" t="s">
        <v>311</v>
      </c>
      <c r="E501" s="139" t="s">
        <v>5515</v>
      </c>
      <c r="F501" s="140" t="s">
        <v>5211</v>
      </c>
      <c r="G501" s="141" t="s">
        <v>2702</v>
      </c>
      <c r="H501" s="142">
        <v>4</v>
      </c>
      <c r="I501" s="143"/>
      <c r="J501" s="144">
        <f t="shared" si="120"/>
        <v>0</v>
      </c>
      <c r="K501" s="140" t="s">
        <v>366</v>
      </c>
      <c r="L501" s="33"/>
      <c r="M501" s="145" t="s">
        <v>1</v>
      </c>
      <c r="N501" s="146" t="s">
        <v>46</v>
      </c>
      <c r="P501" s="147">
        <f t="shared" si="121"/>
        <v>0</v>
      </c>
      <c r="Q501" s="147">
        <v>0</v>
      </c>
      <c r="R501" s="147">
        <f t="shared" si="122"/>
        <v>0</v>
      </c>
      <c r="S501" s="147">
        <v>0</v>
      </c>
      <c r="T501" s="148">
        <f t="shared" si="123"/>
        <v>0</v>
      </c>
      <c r="AR501" s="149" t="s">
        <v>120</v>
      </c>
      <c r="AT501" s="149" t="s">
        <v>311</v>
      </c>
      <c r="AU501" s="149" t="s">
        <v>88</v>
      </c>
      <c r="AY501" s="17" t="s">
        <v>309</v>
      </c>
      <c r="BE501" s="150">
        <f t="shared" si="124"/>
        <v>0</v>
      </c>
      <c r="BF501" s="150">
        <f t="shared" si="125"/>
        <v>0</v>
      </c>
      <c r="BG501" s="150">
        <f t="shared" si="126"/>
        <v>0</v>
      </c>
      <c r="BH501" s="150">
        <f t="shared" si="127"/>
        <v>0</v>
      </c>
      <c r="BI501" s="150">
        <f t="shared" si="128"/>
        <v>0</v>
      </c>
      <c r="BJ501" s="17" t="s">
        <v>88</v>
      </c>
      <c r="BK501" s="150">
        <f t="shared" si="129"/>
        <v>0</v>
      </c>
      <c r="BL501" s="17" t="s">
        <v>120</v>
      </c>
      <c r="BM501" s="149" t="s">
        <v>3617</v>
      </c>
    </row>
    <row r="502" spans="2:65" s="1" customFormat="1" ht="16.5" customHeight="1" x14ac:dyDescent="0.2">
      <c r="B502" s="137"/>
      <c r="C502" s="138" t="s">
        <v>2613</v>
      </c>
      <c r="D502" s="138" t="s">
        <v>311</v>
      </c>
      <c r="E502" s="139" t="s">
        <v>5516</v>
      </c>
      <c r="F502" s="140" t="s">
        <v>5209</v>
      </c>
      <c r="G502" s="141" t="s">
        <v>2702</v>
      </c>
      <c r="H502" s="142">
        <v>11</v>
      </c>
      <c r="I502" s="143"/>
      <c r="J502" s="144">
        <f t="shared" si="120"/>
        <v>0</v>
      </c>
      <c r="K502" s="140" t="s">
        <v>366</v>
      </c>
      <c r="L502" s="33"/>
      <c r="M502" s="145" t="s">
        <v>1</v>
      </c>
      <c r="N502" s="146" t="s">
        <v>46</v>
      </c>
      <c r="P502" s="147">
        <f t="shared" si="121"/>
        <v>0</v>
      </c>
      <c r="Q502" s="147">
        <v>0</v>
      </c>
      <c r="R502" s="147">
        <f t="shared" si="122"/>
        <v>0</v>
      </c>
      <c r="S502" s="147">
        <v>0</v>
      </c>
      <c r="T502" s="148">
        <f t="shared" si="123"/>
        <v>0</v>
      </c>
      <c r="AR502" s="149" t="s">
        <v>120</v>
      </c>
      <c r="AT502" s="149" t="s">
        <v>311</v>
      </c>
      <c r="AU502" s="149" t="s">
        <v>88</v>
      </c>
      <c r="AY502" s="17" t="s">
        <v>309</v>
      </c>
      <c r="BE502" s="150">
        <f t="shared" si="124"/>
        <v>0</v>
      </c>
      <c r="BF502" s="150">
        <f t="shared" si="125"/>
        <v>0</v>
      </c>
      <c r="BG502" s="150">
        <f t="shared" si="126"/>
        <v>0</v>
      </c>
      <c r="BH502" s="150">
        <f t="shared" si="127"/>
        <v>0</v>
      </c>
      <c r="BI502" s="150">
        <f t="shared" si="128"/>
        <v>0</v>
      </c>
      <c r="BJ502" s="17" t="s">
        <v>88</v>
      </c>
      <c r="BK502" s="150">
        <f t="shared" si="129"/>
        <v>0</v>
      </c>
      <c r="BL502" s="17" t="s">
        <v>120</v>
      </c>
      <c r="BM502" s="149" t="s">
        <v>3625</v>
      </c>
    </row>
    <row r="503" spans="2:65" s="1" customFormat="1" ht="16.5" customHeight="1" x14ac:dyDescent="0.2">
      <c r="B503" s="137"/>
      <c r="C503" s="138" t="s">
        <v>2617</v>
      </c>
      <c r="D503" s="138" t="s">
        <v>311</v>
      </c>
      <c r="E503" s="139" t="s">
        <v>5517</v>
      </c>
      <c r="F503" s="140" t="s">
        <v>5207</v>
      </c>
      <c r="G503" s="141" t="s">
        <v>2702</v>
      </c>
      <c r="H503" s="142">
        <v>5</v>
      </c>
      <c r="I503" s="143"/>
      <c r="J503" s="144">
        <f t="shared" si="120"/>
        <v>0</v>
      </c>
      <c r="K503" s="140" t="s">
        <v>366</v>
      </c>
      <c r="L503" s="33"/>
      <c r="M503" s="145" t="s">
        <v>1</v>
      </c>
      <c r="N503" s="146" t="s">
        <v>46</v>
      </c>
      <c r="P503" s="147">
        <f t="shared" si="121"/>
        <v>0</v>
      </c>
      <c r="Q503" s="147">
        <v>0</v>
      </c>
      <c r="R503" s="147">
        <f t="shared" si="122"/>
        <v>0</v>
      </c>
      <c r="S503" s="147">
        <v>0</v>
      </c>
      <c r="T503" s="148">
        <f t="shared" si="123"/>
        <v>0</v>
      </c>
      <c r="AR503" s="149" t="s">
        <v>120</v>
      </c>
      <c r="AT503" s="149" t="s">
        <v>311</v>
      </c>
      <c r="AU503" s="149" t="s">
        <v>88</v>
      </c>
      <c r="AY503" s="17" t="s">
        <v>309</v>
      </c>
      <c r="BE503" s="150">
        <f t="shared" si="124"/>
        <v>0</v>
      </c>
      <c r="BF503" s="150">
        <f t="shared" si="125"/>
        <v>0</v>
      </c>
      <c r="BG503" s="150">
        <f t="shared" si="126"/>
        <v>0</v>
      </c>
      <c r="BH503" s="150">
        <f t="shared" si="127"/>
        <v>0</v>
      </c>
      <c r="BI503" s="150">
        <f t="shared" si="128"/>
        <v>0</v>
      </c>
      <c r="BJ503" s="17" t="s">
        <v>88</v>
      </c>
      <c r="BK503" s="150">
        <f t="shared" si="129"/>
        <v>0</v>
      </c>
      <c r="BL503" s="17" t="s">
        <v>120</v>
      </c>
      <c r="BM503" s="149" t="s">
        <v>3633</v>
      </c>
    </row>
    <row r="504" spans="2:65" s="1" customFormat="1" ht="16.5" customHeight="1" x14ac:dyDescent="0.2">
      <c r="B504" s="137"/>
      <c r="C504" s="138" t="s">
        <v>2621</v>
      </c>
      <c r="D504" s="138" t="s">
        <v>311</v>
      </c>
      <c r="E504" s="139" t="s">
        <v>5518</v>
      </c>
      <c r="F504" s="140" t="s">
        <v>5519</v>
      </c>
      <c r="G504" s="141" t="s">
        <v>2702</v>
      </c>
      <c r="H504" s="142">
        <v>4</v>
      </c>
      <c r="I504" s="143"/>
      <c r="J504" s="144">
        <f t="shared" si="120"/>
        <v>0</v>
      </c>
      <c r="K504" s="140" t="s">
        <v>366</v>
      </c>
      <c r="L504" s="33"/>
      <c r="M504" s="145" t="s">
        <v>1</v>
      </c>
      <c r="N504" s="146" t="s">
        <v>46</v>
      </c>
      <c r="P504" s="147">
        <f t="shared" si="121"/>
        <v>0</v>
      </c>
      <c r="Q504" s="147">
        <v>0</v>
      </c>
      <c r="R504" s="147">
        <f t="shared" si="122"/>
        <v>0</v>
      </c>
      <c r="S504" s="147">
        <v>0</v>
      </c>
      <c r="T504" s="148">
        <f t="shared" si="123"/>
        <v>0</v>
      </c>
      <c r="AR504" s="149" t="s">
        <v>120</v>
      </c>
      <c r="AT504" s="149" t="s">
        <v>311</v>
      </c>
      <c r="AU504" s="149" t="s">
        <v>88</v>
      </c>
      <c r="AY504" s="17" t="s">
        <v>309</v>
      </c>
      <c r="BE504" s="150">
        <f t="shared" si="124"/>
        <v>0</v>
      </c>
      <c r="BF504" s="150">
        <f t="shared" si="125"/>
        <v>0</v>
      </c>
      <c r="BG504" s="150">
        <f t="shared" si="126"/>
        <v>0</v>
      </c>
      <c r="BH504" s="150">
        <f t="shared" si="127"/>
        <v>0</v>
      </c>
      <c r="BI504" s="150">
        <f t="shared" si="128"/>
        <v>0</v>
      </c>
      <c r="BJ504" s="17" t="s">
        <v>88</v>
      </c>
      <c r="BK504" s="150">
        <f t="shared" si="129"/>
        <v>0</v>
      </c>
      <c r="BL504" s="17" t="s">
        <v>120</v>
      </c>
      <c r="BM504" s="149" t="s">
        <v>3641</v>
      </c>
    </row>
    <row r="505" spans="2:65" s="1" customFormat="1" ht="16.5" customHeight="1" x14ac:dyDescent="0.2">
      <c r="B505" s="137"/>
      <c r="C505" s="138" t="s">
        <v>2625</v>
      </c>
      <c r="D505" s="138" t="s">
        <v>311</v>
      </c>
      <c r="E505" s="139" t="s">
        <v>5520</v>
      </c>
      <c r="F505" s="140" t="s">
        <v>5133</v>
      </c>
      <c r="G505" s="141" t="s">
        <v>2702</v>
      </c>
      <c r="H505" s="142">
        <v>5</v>
      </c>
      <c r="I505" s="143"/>
      <c r="J505" s="144">
        <f t="shared" si="120"/>
        <v>0</v>
      </c>
      <c r="K505" s="140" t="s">
        <v>366</v>
      </c>
      <c r="L505" s="33"/>
      <c r="M505" s="145" t="s">
        <v>1</v>
      </c>
      <c r="N505" s="146" t="s">
        <v>46</v>
      </c>
      <c r="P505" s="147">
        <f t="shared" si="121"/>
        <v>0</v>
      </c>
      <c r="Q505" s="147">
        <v>0</v>
      </c>
      <c r="R505" s="147">
        <f t="shared" si="122"/>
        <v>0</v>
      </c>
      <c r="S505" s="147">
        <v>0</v>
      </c>
      <c r="T505" s="148">
        <f t="shared" si="123"/>
        <v>0</v>
      </c>
      <c r="AR505" s="149" t="s">
        <v>120</v>
      </c>
      <c r="AT505" s="149" t="s">
        <v>311</v>
      </c>
      <c r="AU505" s="149" t="s">
        <v>88</v>
      </c>
      <c r="AY505" s="17" t="s">
        <v>309</v>
      </c>
      <c r="BE505" s="150">
        <f t="shared" si="124"/>
        <v>0</v>
      </c>
      <c r="BF505" s="150">
        <f t="shared" si="125"/>
        <v>0</v>
      </c>
      <c r="BG505" s="150">
        <f t="shared" si="126"/>
        <v>0</v>
      </c>
      <c r="BH505" s="150">
        <f t="shared" si="127"/>
        <v>0</v>
      </c>
      <c r="BI505" s="150">
        <f t="shared" si="128"/>
        <v>0</v>
      </c>
      <c r="BJ505" s="17" t="s">
        <v>88</v>
      </c>
      <c r="BK505" s="150">
        <f t="shared" si="129"/>
        <v>0</v>
      </c>
      <c r="BL505" s="17" t="s">
        <v>120</v>
      </c>
      <c r="BM505" s="149" t="s">
        <v>3649</v>
      </c>
    </row>
    <row r="506" spans="2:65" s="1" customFormat="1" ht="16.5" customHeight="1" x14ac:dyDescent="0.2">
      <c r="B506" s="137"/>
      <c r="C506" s="138" t="s">
        <v>2629</v>
      </c>
      <c r="D506" s="138" t="s">
        <v>311</v>
      </c>
      <c r="E506" s="139" t="s">
        <v>5521</v>
      </c>
      <c r="F506" s="140" t="s">
        <v>5135</v>
      </c>
      <c r="G506" s="141" t="s">
        <v>2702</v>
      </c>
      <c r="H506" s="142">
        <v>12</v>
      </c>
      <c r="I506" s="143"/>
      <c r="J506" s="144">
        <f t="shared" si="120"/>
        <v>0</v>
      </c>
      <c r="K506" s="140" t="s">
        <v>366</v>
      </c>
      <c r="L506" s="33"/>
      <c r="M506" s="145" t="s">
        <v>1</v>
      </c>
      <c r="N506" s="146" t="s">
        <v>46</v>
      </c>
      <c r="P506" s="147">
        <f t="shared" si="121"/>
        <v>0</v>
      </c>
      <c r="Q506" s="147">
        <v>0</v>
      </c>
      <c r="R506" s="147">
        <f t="shared" si="122"/>
        <v>0</v>
      </c>
      <c r="S506" s="147">
        <v>0</v>
      </c>
      <c r="T506" s="148">
        <f t="shared" si="123"/>
        <v>0</v>
      </c>
      <c r="AR506" s="149" t="s">
        <v>120</v>
      </c>
      <c r="AT506" s="149" t="s">
        <v>311</v>
      </c>
      <c r="AU506" s="149" t="s">
        <v>88</v>
      </c>
      <c r="AY506" s="17" t="s">
        <v>309</v>
      </c>
      <c r="BE506" s="150">
        <f t="shared" si="124"/>
        <v>0</v>
      </c>
      <c r="BF506" s="150">
        <f t="shared" si="125"/>
        <v>0</v>
      </c>
      <c r="BG506" s="150">
        <f t="shared" si="126"/>
        <v>0</v>
      </c>
      <c r="BH506" s="150">
        <f t="shared" si="127"/>
        <v>0</v>
      </c>
      <c r="BI506" s="150">
        <f t="shared" si="128"/>
        <v>0</v>
      </c>
      <c r="BJ506" s="17" t="s">
        <v>88</v>
      </c>
      <c r="BK506" s="150">
        <f t="shared" si="129"/>
        <v>0</v>
      </c>
      <c r="BL506" s="17" t="s">
        <v>120</v>
      </c>
      <c r="BM506" s="149" t="s">
        <v>3657</v>
      </c>
    </row>
    <row r="507" spans="2:65" s="1" customFormat="1" ht="16.5" customHeight="1" x14ac:dyDescent="0.2">
      <c r="B507" s="137"/>
      <c r="C507" s="138" t="s">
        <v>2633</v>
      </c>
      <c r="D507" s="138" t="s">
        <v>311</v>
      </c>
      <c r="E507" s="139" t="s">
        <v>5522</v>
      </c>
      <c r="F507" s="140" t="s">
        <v>5213</v>
      </c>
      <c r="G507" s="141" t="s">
        <v>2702</v>
      </c>
      <c r="H507" s="142">
        <v>9</v>
      </c>
      <c r="I507" s="143"/>
      <c r="J507" s="144">
        <f t="shared" si="120"/>
        <v>0</v>
      </c>
      <c r="K507" s="140" t="s">
        <v>366</v>
      </c>
      <c r="L507" s="33"/>
      <c r="M507" s="145" t="s">
        <v>1</v>
      </c>
      <c r="N507" s="146" t="s">
        <v>46</v>
      </c>
      <c r="P507" s="147">
        <f t="shared" si="121"/>
        <v>0</v>
      </c>
      <c r="Q507" s="147">
        <v>0</v>
      </c>
      <c r="R507" s="147">
        <f t="shared" si="122"/>
        <v>0</v>
      </c>
      <c r="S507" s="147">
        <v>0</v>
      </c>
      <c r="T507" s="148">
        <f t="shared" si="123"/>
        <v>0</v>
      </c>
      <c r="AR507" s="149" t="s">
        <v>120</v>
      </c>
      <c r="AT507" s="149" t="s">
        <v>311</v>
      </c>
      <c r="AU507" s="149" t="s">
        <v>88</v>
      </c>
      <c r="AY507" s="17" t="s">
        <v>309</v>
      </c>
      <c r="BE507" s="150">
        <f t="shared" si="124"/>
        <v>0</v>
      </c>
      <c r="BF507" s="150">
        <f t="shared" si="125"/>
        <v>0</v>
      </c>
      <c r="BG507" s="150">
        <f t="shared" si="126"/>
        <v>0</v>
      </c>
      <c r="BH507" s="150">
        <f t="shared" si="127"/>
        <v>0</v>
      </c>
      <c r="BI507" s="150">
        <f t="shared" si="128"/>
        <v>0</v>
      </c>
      <c r="BJ507" s="17" t="s">
        <v>88</v>
      </c>
      <c r="BK507" s="150">
        <f t="shared" si="129"/>
        <v>0</v>
      </c>
      <c r="BL507" s="17" t="s">
        <v>120</v>
      </c>
      <c r="BM507" s="149" t="s">
        <v>3665</v>
      </c>
    </row>
    <row r="508" spans="2:65" s="1" customFormat="1" ht="16.5" customHeight="1" x14ac:dyDescent="0.2">
      <c r="B508" s="137"/>
      <c r="C508" s="138" t="s">
        <v>2637</v>
      </c>
      <c r="D508" s="138" t="s">
        <v>311</v>
      </c>
      <c r="E508" s="139" t="s">
        <v>5523</v>
      </c>
      <c r="F508" s="140" t="s">
        <v>5137</v>
      </c>
      <c r="G508" s="141" t="s">
        <v>2702</v>
      </c>
      <c r="H508" s="142">
        <v>31</v>
      </c>
      <c r="I508" s="143"/>
      <c r="J508" s="144">
        <f t="shared" si="120"/>
        <v>0</v>
      </c>
      <c r="K508" s="140" t="s">
        <v>366</v>
      </c>
      <c r="L508" s="33"/>
      <c r="M508" s="145" t="s">
        <v>1</v>
      </c>
      <c r="N508" s="146" t="s">
        <v>46</v>
      </c>
      <c r="P508" s="147">
        <f t="shared" si="121"/>
        <v>0</v>
      </c>
      <c r="Q508" s="147">
        <v>0</v>
      </c>
      <c r="R508" s="147">
        <f t="shared" si="122"/>
        <v>0</v>
      </c>
      <c r="S508" s="147">
        <v>0</v>
      </c>
      <c r="T508" s="148">
        <f t="shared" si="123"/>
        <v>0</v>
      </c>
      <c r="AR508" s="149" t="s">
        <v>120</v>
      </c>
      <c r="AT508" s="149" t="s">
        <v>311</v>
      </c>
      <c r="AU508" s="149" t="s">
        <v>88</v>
      </c>
      <c r="AY508" s="17" t="s">
        <v>309</v>
      </c>
      <c r="BE508" s="150">
        <f t="shared" si="124"/>
        <v>0</v>
      </c>
      <c r="BF508" s="150">
        <f t="shared" si="125"/>
        <v>0</v>
      </c>
      <c r="BG508" s="150">
        <f t="shared" si="126"/>
        <v>0</v>
      </c>
      <c r="BH508" s="150">
        <f t="shared" si="127"/>
        <v>0</v>
      </c>
      <c r="BI508" s="150">
        <f t="shared" si="128"/>
        <v>0</v>
      </c>
      <c r="BJ508" s="17" t="s">
        <v>88</v>
      </c>
      <c r="BK508" s="150">
        <f t="shared" si="129"/>
        <v>0</v>
      </c>
      <c r="BL508" s="17" t="s">
        <v>120</v>
      </c>
      <c r="BM508" s="149" t="s">
        <v>3673</v>
      </c>
    </row>
    <row r="509" spans="2:65" s="1" customFormat="1" ht="16.5" customHeight="1" x14ac:dyDescent="0.2">
      <c r="B509" s="137"/>
      <c r="C509" s="138" t="s">
        <v>2641</v>
      </c>
      <c r="D509" s="138" t="s">
        <v>311</v>
      </c>
      <c r="E509" s="139" t="s">
        <v>5524</v>
      </c>
      <c r="F509" s="140" t="s">
        <v>5085</v>
      </c>
      <c r="G509" s="141" t="s">
        <v>2702</v>
      </c>
      <c r="H509" s="142">
        <v>2</v>
      </c>
      <c r="I509" s="143"/>
      <c r="J509" s="144">
        <f t="shared" si="120"/>
        <v>0</v>
      </c>
      <c r="K509" s="140" t="s">
        <v>366</v>
      </c>
      <c r="L509" s="33"/>
      <c r="M509" s="145" t="s">
        <v>1</v>
      </c>
      <c r="N509" s="146" t="s">
        <v>46</v>
      </c>
      <c r="P509" s="147">
        <f t="shared" si="121"/>
        <v>0</v>
      </c>
      <c r="Q509" s="147">
        <v>0</v>
      </c>
      <c r="R509" s="147">
        <f t="shared" si="122"/>
        <v>0</v>
      </c>
      <c r="S509" s="147">
        <v>0</v>
      </c>
      <c r="T509" s="148">
        <f t="shared" si="123"/>
        <v>0</v>
      </c>
      <c r="AR509" s="149" t="s">
        <v>120</v>
      </c>
      <c r="AT509" s="149" t="s">
        <v>311</v>
      </c>
      <c r="AU509" s="149" t="s">
        <v>88</v>
      </c>
      <c r="AY509" s="17" t="s">
        <v>309</v>
      </c>
      <c r="BE509" s="150">
        <f t="shared" si="124"/>
        <v>0</v>
      </c>
      <c r="BF509" s="150">
        <f t="shared" si="125"/>
        <v>0</v>
      </c>
      <c r="BG509" s="150">
        <f t="shared" si="126"/>
        <v>0</v>
      </c>
      <c r="BH509" s="150">
        <f t="shared" si="127"/>
        <v>0</v>
      </c>
      <c r="BI509" s="150">
        <f t="shared" si="128"/>
        <v>0</v>
      </c>
      <c r="BJ509" s="17" t="s">
        <v>88</v>
      </c>
      <c r="BK509" s="150">
        <f t="shared" si="129"/>
        <v>0</v>
      </c>
      <c r="BL509" s="17" t="s">
        <v>120</v>
      </c>
      <c r="BM509" s="149" t="s">
        <v>3681</v>
      </c>
    </row>
    <row r="510" spans="2:65" s="1" customFormat="1" ht="16.5" customHeight="1" x14ac:dyDescent="0.2">
      <c r="B510" s="137"/>
      <c r="C510" s="138" t="s">
        <v>2645</v>
      </c>
      <c r="D510" s="138" t="s">
        <v>311</v>
      </c>
      <c r="E510" s="139" t="s">
        <v>5525</v>
      </c>
      <c r="F510" s="140" t="s">
        <v>5526</v>
      </c>
      <c r="G510" s="141" t="s">
        <v>2702</v>
      </c>
      <c r="H510" s="142">
        <v>2</v>
      </c>
      <c r="I510" s="143"/>
      <c r="J510" s="144">
        <f t="shared" si="120"/>
        <v>0</v>
      </c>
      <c r="K510" s="140" t="s">
        <v>366</v>
      </c>
      <c r="L510" s="33"/>
      <c r="M510" s="145" t="s">
        <v>1</v>
      </c>
      <c r="N510" s="146" t="s">
        <v>46</v>
      </c>
      <c r="P510" s="147">
        <f t="shared" si="121"/>
        <v>0</v>
      </c>
      <c r="Q510" s="147">
        <v>0</v>
      </c>
      <c r="R510" s="147">
        <f t="shared" si="122"/>
        <v>0</v>
      </c>
      <c r="S510" s="147">
        <v>0</v>
      </c>
      <c r="T510" s="148">
        <f t="shared" si="123"/>
        <v>0</v>
      </c>
      <c r="AR510" s="149" t="s">
        <v>120</v>
      </c>
      <c r="AT510" s="149" t="s">
        <v>311</v>
      </c>
      <c r="AU510" s="149" t="s">
        <v>88</v>
      </c>
      <c r="AY510" s="17" t="s">
        <v>309</v>
      </c>
      <c r="BE510" s="150">
        <f t="shared" si="124"/>
        <v>0</v>
      </c>
      <c r="BF510" s="150">
        <f t="shared" si="125"/>
        <v>0</v>
      </c>
      <c r="BG510" s="150">
        <f t="shared" si="126"/>
        <v>0</v>
      </c>
      <c r="BH510" s="150">
        <f t="shared" si="127"/>
        <v>0</v>
      </c>
      <c r="BI510" s="150">
        <f t="shared" si="128"/>
        <v>0</v>
      </c>
      <c r="BJ510" s="17" t="s">
        <v>88</v>
      </c>
      <c r="BK510" s="150">
        <f t="shared" si="129"/>
        <v>0</v>
      </c>
      <c r="BL510" s="17" t="s">
        <v>120</v>
      </c>
      <c r="BM510" s="149" t="s">
        <v>3689</v>
      </c>
    </row>
    <row r="511" spans="2:65" s="1" customFormat="1" ht="16.5" customHeight="1" x14ac:dyDescent="0.2">
      <c r="B511" s="137"/>
      <c r="C511" s="138" t="s">
        <v>2649</v>
      </c>
      <c r="D511" s="138" t="s">
        <v>311</v>
      </c>
      <c r="E511" s="139" t="s">
        <v>5527</v>
      </c>
      <c r="F511" s="140" t="s">
        <v>5369</v>
      </c>
      <c r="G511" s="141" t="s">
        <v>2702</v>
      </c>
      <c r="H511" s="142">
        <v>5</v>
      </c>
      <c r="I511" s="143"/>
      <c r="J511" s="144">
        <f t="shared" si="120"/>
        <v>0</v>
      </c>
      <c r="K511" s="140" t="s">
        <v>366</v>
      </c>
      <c r="L511" s="33"/>
      <c r="M511" s="145" t="s">
        <v>1</v>
      </c>
      <c r="N511" s="146" t="s">
        <v>46</v>
      </c>
      <c r="P511" s="147">
        <f t="shared" si="121"/>
        <v>0</v>
      </c>
      <c r="Q511" s="147">
        <v>0</v>
      </c>
      <c r="R511" s="147">
        <f t="shared" si="122"/>
        <v>0</v>
      </c>
      <c r="S511" s="147">
        <v>0</v>
      </c>
      <c r="T511" s="148">
        <f t="shared" si="123"/>
        <v>0</v>
      </c>
      <c r="AR511" s="149" t="s">
        <v>120</v>
      </c>
      <c r="AT511" s="149" t="s">
        <v>311</v>
      </c>
      <c r="AU511" s="149" t="s">
        <v>88</v>
      </c>
      <c r="AY511" s="17" t="s">
        <v>309</v>
      </c>
      <c r="BE511" s="150">
        <f t="shared" si="124"/>
        <v>0</v>
      </c>
      <c r="BF511" s="150">
        <f t="shared" si="125"/>
        <v>0</v>
      </c>
      <c r="BG511" s="150">
        <f t="shared" si="126"/>
        <v>0</v>
      </c>
      <c r="BH511" s="150">
        <f t="shared" si="127"/>
        <v>0</v>
      </c>
      <c r="BI511" s="150">
        <f t="shared" si="128"/>
        <v>0</v>
      </c>
      <c r="BJ511" s="17" t="s">
        <v>88</v>
      </c>
      <c r="BK511" s="150">
        <f t="shared" si="129"/>
        <v>0</v>
      </c>
      <c r="BL511" s="17" t="s">
        <v>120</v>
      </c>
      <c r="BM511" s="149" t="s">
        <v>3695</v>
      </c>
    </row>
    <row r="512" spans="2:65" s="1" customFormat="1" ht="16.5" customHeight="1" x14ac:dyDescent="0.2">
      <c r="B512" s="137"/>
      <c r="C512" s="138" t="s">
        <v>2653</v>
      </c>
      <c r="D512" s="138" t="s">
        <v>311</v>
      </c>
      <c r="E512" s="139" t="s">
        <v>5528</v>
      </c>
      <c r="F512" s="140" t="s">
        <v>5141</v>
      </c>
      <c r="G512" s="141" t="s">
        <v>2702</v>
      </c>
      <c r="H512" s="142">
        <v>16</v>
      </c>
      <c r="I512" s="143"/>
      <c r="J512" s="144">
        <f t="shared" si="120"/>
        <v>0</v>
      </c>
      <c r="K512" s="140" t="s">
        <v>366</v>
      </c>
      <c r="L512" s="33"/>
      <c r="M512" s="145" t="s">
        <v>1</v>
      </c>
      <c r="N512" s="146" t="s">
        <v>46</v>
      </c>
      <c r="P512" s="147">
        <f t="shared" si="121"/>
        <v>0</v>
      </c>
      <c r="Q512" s="147">
        <v>0</v>
      </c>
      <c r="R512" s="147">
        <f t="shared" si="122"/>
        <v>0</v>
      </c>
      <c r="S512" s="147">
        <v>0</v>
      </c>
      <c r="T512" s="148">
        <f t="shared" si="123"/>
        <v>0</v>
      </c>
      <c r="AR512" s="149" t="s">
        <v>120</v>
      </c>
      <c r="AT512" s="149" t="s">
        <v>311</v>
      </c>
      <c r="AU512" s="149" t="s">
        <v>88</v>
      </c>
      <c r="AY512" s="17" t="s">
        <v>309</v>
      </c>
      <c r="BE512" s="150">
        <f t="shared" si="124"/>
        <v>0</v>
      </c>
      <c r="BF512" s="150">
        <f t="shared" si="125"/>
        <v>0</v>
      </c>
      <c r="BG512" s="150">
        <f t="shared" si="126"/>
        <v>0</v>
      </c>
      <c r="BH512" s="150">
        <f t="shared" si="127"/>
        <v>0</v>
      </c>
      <c r="BI512" s="150">
        <f t="shared" si="128"/>
        <v>0</v>
      </c>
      <c r="BJ512" s="17" t="s">
        <v>88</v>
      </c>
      <c r="BK512" s="150">
        <f t="shared" si="129"/>
        <v>0</v>
      </c>
      <c r="BL512" s="17" t="s">
        <v>120</v>
      </c>
      <c r="BM512" s="149" t="s">
        <v>3702</v>
      </c>
    </row>
    <row r="513" spans="2:65" s="1" customFormat="1" ht="16.5" customHeight="1" x14ac:dyDescent="0.2">
      <c r="B513" s="137"/>
      <c r="C513" s="138" t="s">
        <v>2657</v>
      </c>
      <c r="D513" s="138" t="s">
        <v>311</v>
      </c>
      <c r="E513" s="139" t="s">
        <v>5529</v>
      </c>
      <c r="F513" s="140" t="s">
        <v>5530</v>
      </c>
      <c r="G513" s="141" t="s">
        <v>2702</v>
      </c>
      <c r="H513" s="142">
        <v>1</v>
      </c>
      <c r="I513" s="143"/>
      <c r="J513" s="144">
        <f t="shared" si="120"/>
        <v>0</v>
      </c>
      <c r="K513" s="140" t="s">
        <v>366</v>
      </c>
      <c r="L513" s="33"/>
      <c r="M513" s="145" t="s">
        <v>1</v>
      </c>
      <c r="N513" s="146" t="s">
        <v>46</v>
      </c>
      <c r="P513" s="147">
        <f t="shared" si="121"/>
        <v>0</v>
      </c>
      <c r="Q513" s="147">
        <v>0</v>
      </c>
      <c r="R513" s="147">
        <f t="shared" si="122"/>
        <v>0</v>
      </c>
      <c r="S513" s="147">
        <v>0</v>
      </c>
      <c r="T513" s="148">
        <f t="shared" si="123"/>
        <v>0</v>
      </c>
      <c r="AR513" s="149" t="s">
        <v>120</v>
      </c>
      <c r="AT513" s="149" t="s">
        <v>311</v>
      </c>
      <c r="AU513" s="149" t="s">
        <v>88</v>
      </c>
      <c r="AY513" s="17" t="s">
        <v>309</v>
      </c>
      <c r="BE513" s="150">
        <f t="shared" si="124"/>
        <v>0</v>
      </c>
      <c r="BF513" s="150">
        <f t="shared" si="125"/>
        <v>0</v>
      </c>
      <c r="BG513" s="150">
        <f t="shared" si="126"/>
        <v>0</v>
      </c>
      <c r="BH513" s="150">
        <f t="shared" si="127"/>
        <v>0</v>
      </c>
      <c r="BI513" s="150">
        <f t="shared" si="128"/>
        <v>0</v>
      </c>
      <c r="BJ513" s="17" t="s">
        <v>88</v>
      </c>
      <c r="BK513" s="150">
        <f t="shared" si="129"/>
        <v>0</v>
      </c>
      <c r="BL513" s="17" t="s">
        <v>120</v>
      </c>
      <c r="BM513" s="149" t="s">
        <v>3709</v>
      </c>
    </row>
    <row r="514" spans="2:65" s="1" customFormat="1" ht="16.5" customHeight="1" x14ac:dyDescent="0.2">
      <c r="B514" s="137"/>
      <c r="C514" s="138" t="s">
        <v>2661</v>
      </c>
      <c r="D514" s="138" t="s">
        <v>311</v>
      </c>
      <c r="E514" s="139" t="s">
        <v>5531</v>
      </c>
      <c r="F514" s="140" t="s">
        <v>5532</v>
      </c>
      <c r="G514" s="141" t="s">
        <v>2702</v>
      </c>
      <c r="H514" s="142">
        <v>11</v>
      </c>
      <c r="I514" s="143"/>
      <c r="J514" s="144">
        <f t="shared" si="120"/>
        <v>0</v>
      </c>
      <c r="K514" s="140" t="s">
        <v>366</v>
      </c>
      <c r="L514" s="33"/>
      <c r="M514" s="145" t="s">
        <v>1</v>
      </c>
      <c r="N514" s="146" t="s">
        <v>46</v>
      </c>
      <c r="P514" s="147">
        <f t="shared" si="121"/>
        <v>0</v>
      </c>
      <c r="Q514" s="147">
        <v>0</v>
      </c>
      <c r="R514" s="147">
        <f t="shared" si="122"/>
        <v>0</v>
      </c>
      <c r="S514" s="147">
        <v>0</v>
      </c>
      <c r="T514" s="148">
        <f t="shared" si="123"/>
        <v>0</v>
      </c>
      <c r="AR514" s="149" t="s">
        <v>120</v>
      </c>
      <c r="AT514" s="149" t="s">
        <v>311</v>
      </c>
      <c r="AU514" s="149" t="s">
        <v>88</v>
      </c>
      <c r="AY514" s="17" t="s">
        <v>309</v>
      </c>
      <c r="BE514" s="150">
        <f t="shared" si="124"/>
        <v>0</v>
      </c>
      <c r="BF514" s="150">
        <f t="shared" si="125"/>
        <v>0</v>
      </c>
      <c r="BG514" s="150">
        <f t="shared" si="126"/>
        <v>0</v>
      </c>
      <c r="BH514" s="150">
        <f t="shared" si="127"/>
        <v>0</v>
      </c>
      <c r="BI514" s="150">
        <f t="shared" si="128"/>
        <v>0</v>
      </c>
      <c r="BJ514" s="17" t="s">
        <v>88</v>
      </c>
      <c r="BK514" s="150">
        <f t="shared" si="129"/>
        <v>0</v>
      </c>
      <c r="BL514" s="17" t="s">
        <v>120</v>
      </c>
      <c r="BM514" s="149" t="s">
        <v>3717</v>
      </c>
    </row>
    <row r="515" spans="2:65" s="1" customFormat="1" ht="16.5" customHeight="1" x14ac:dyDescent="0.2">
      <c r="B515" s="137"/>
      <c r="C515" s="138" t="s">
        <v>2665</v>
      </c>
      <c r="D515" s="138" t="s">
        <v>311</v>
      </c>
      <c r="E515" s="139" t="s">
        <v>5533</v>
      </c>
      <c r="F515" s="140" t="s">
        <v>5534</v>
      </c>
      <c r="G515" s="141" t="s">
        <v>2702</v>
      </c>
      <c r="H515" s="142">
        <v>3</v>
      </c>
      <c r="I515" s="143"/>
      <c r="J515" s="144">
        <f t="shared" si="120"/>
        <v>0</v>
      </c>
      <c r="K515" s="140" t="s">
        <v>366</v>
      </c>
      <c r="L515" s="33"/>
      <c r="M515" s="145" t="s">
        <v>1</v>
      </c>
      <c r="N515" s="146" t="s">
        <v>46</v>
      </c>
      <c r="P515" s="147">
        <f t="shared" si="121"/>
        <v>0</v>
      </c>
      <c r="Q515" s="147">
        <v>0</v>
      </c>
      <c r="R515" s="147">
        <f t="shared" si="122"/>
        <v>0</v>
      </c>
      <c r="S515" s="147">
        <v>0</v>
      </c>
      <c r="T515" s="148">
        <f t="shared" si="123"/>
        <v>0</v>
      </c>
      <c r="AR515" s="149" t="s">
        <v>120</v>
      </c>
      <c r="AT515" s="149" t="s">
        <v>311</v>
      </c>
      <c r="AU515" s="149" t="s">
        <v>88</v>
      </c>
      <c r="AY515" s="17" t="s">
        <v>309</v>
      </c>
      <c r="BE515" s="150">
        <f t="shared" si="124"/>
        <v>0</v>
      </c>
      <c r="BF515" s="150">
        <f t="shared" si="125"/>
        <v>0</v>
      </c>
      <c r="BG515" s="150">
        <f t="shared" si="126"/>
        <v>0</v>
      </c>
      <c r="BH515" s="150">
        <f t="shared" si="127"/>
        <v>0</v>
      </c>
      <c r="BI515" s="150">
        <f t="shared" si="128"/>
        <v>0</v>
      </c>
      <c r="BJ515" s="17" t="s">
        <v>88</v>
      </c>
      <c r="BK515" s="150">
        <f t="shared" si="129"/>
        <v>0</v>
      </c>
      <c r="BL515" s="17" t="s">
        <v>120</v>
      </c>
      <c r="BM515" s="149" t="s">
        <v>3725</v>
      </c>
    </row>
    <row r="516" spans="2:65" s="1" customFormat="1" ht="16.5" customHeight="1" x14ac:dyDescent="0.2">
      <c r="B516" s="137"/>
      <c r="C516" s="138" t="s">
        <v>2669</v>
      </c>
      <c r="D516" s="138" t="s">
        <v>311</v>
      </c>
      <c r="E516" s="139" t="s">
        <v>5535</v>
      </c>
      <c r="F516" s="140" t="s">
        <v>5536</v>
      </c>
      <c r="G516" s="141" t="s">
        <v>2702</v>
      </c>
      <c r="H516" s="142">
        <v>1</v>
      </c>
      <c r="I516" s="143"/>
      <c r="J516" s="144">
        <f t="shared" si="120"/>
        <v>0</v>
      </c>
      <c r="K516" s="140" t="s">
        <v>366</v>
      </c>
      <c r="L516" s="33"/>
      <c r="M516" s="145" t="s">
        <v>1</v>
      </c>
      <c r="N516" s="146" t="s">
        <v>46</v>
      </c>
      <c r="P516" s="147">
        <f t="shared" si="121"/>
        <v>0</v>
      </c>
      <c r="Q516" s="147">
        <v>0</v>
      </c>
      <c r="R516" s="147">
        <f t="shared" si="122"/>
        <v>0</v>
      </c>
      <c r="S516" s="147">
        <v>0</v>
      </c>
      <c r="T516" s="148">
        <f t="shared" si="123"/>
        <v>0</v>
      </c>
      <c r="AR516" s="149" t="s">
        <v>120</v>
      </c>
      <c r="AT516" s="149" t="s">
        <v>311</v>
      </c>
      <c r="AU516" s="149" t="s">
        <v>88</v>
      </c>
      <c r="AY516" s="17" t="s">
        <v>309</v>
      </c>
      <c r="BE516" s="150">
        <f t="shared" si="124"/>
        <v>0</v>
      </c>
      <c r="BF516" s="150">
        <f t="shared" si="125"/>
        <v>0</v>
      </c>
      <c r="BG516" s="150">
        <f t="shared" si="126"/>
        <v>0</v>
      </c>
      <c r="BH516" s="150">
        <f t="shared" si="127"/>
        <v>0</v>
      </c>
      <c r="BI516" s="150">
        <f t="shared" si="128"/>
        <v>0</v>
      </c>
      <c r="BJ516" s="17" t="s">
        <v>88</v>
      </c>
      <c r="BK516" s="150">
        <f t="shared" si="129"/>
        <v>0</v>
      </c>
      <c r="BL516" s="17" t="s">
        <v>120</v>
      </c>
      <c r="BM516" s="149" t="s">
        <v>3734</v>
      </c>
    </row>
    <row r="517" spans="2:65" s="1" customFormat="1" ht="29.25" x14ac:dyDescent="0.2">
      <c r="B517" s="33"/>
      <c r="D517" s="155" t="s">
        <v>318</v>
      </c>
      <c r="F517" s="156" t="s">
        <v>5537</v>
      </c>
      <c r="I517" s="153"/>
      <c r="L517" s="33"/>
      <c r="M517" s="154"/>
      <c r="T517" s="57"/>
      <c r="AT517" s="17" t="s">
        <v>318</v>
      </c>
      <c r="AU517" s="17" t="s">
        <v>88</v>
      </c>
    </row>
    <row r="518" spans="2:65" s="1" customFormat="1" ht="16.5" customHeight="1" x14ac:dyDescent="0.2">
      <c r="B518" s="137"/>
      <c r="C518" s="138" t="s">
        <v>2673</v>
      </c>
      <c r="D518" s="138" t="s">
        <v>311</v>
      </c>
      <c r="E518" s="139" t="s">
        <v>5538</v>
      </c>
      <c r="F518" s="140" t="s">
        <v>5539</v>
      </c>
      <c r="G518" s="141" t="s">
        <v>2702</v>
      </c>
      <c r="H518" s="142">
        <v>1</v>
      </c>
      <c r="I518" s="143"/>
      <c r="J518" s="144">
        <f>ROUND(I518*H518,2)</f>
        <v>0</v>
      </c>
      <c r="K518" s="140" t="s">
        <v>366</v>
      </c>
      <c r="L518" s="33"/>
      <c r="M518" s="145" t="s">
        <v>1</v>
      </c>
      <c r="N518" s="146" t="s">
        <v>46</v>
      </c>
      <c r="P518" s="147">
        <f>O518*H518</f>
        <v>0</v>
      </c>
      <c r="Q518" s="147">
        <v>0</v>
      </c>
      <c r="R518" s="147">
        <f>Q518*H518</f>
        <v>0</v>
      </c>
      <c r="S518" s="147">
        <v>0</v>
      </c>
      <c r="T518" s="148">
        <f>S518*H518</f>
        <v>0</v>
      </c>
      <c r="AR518" s="149" t="s">
        <v>120</v>
      </c>
      <c r="AT518" s="149" t="s">
        <v>311</v>
      </c>
      <c r="AU518" s="149" t="s">
        <v>88</v>
      </c>
      <c r="AY518" s="17" t="s">
        <v>309</v>
      </c>
      <c r="BE518" s="150">
        <f>IF(N518="základní",J518,0)</f>
        <v>0</v>
      </c>
      <c r="BF518" s="150">
        <f>IF(N518="snížená",J518,0)</f>
        <v>0</v>
      </c>
      <c r="BG518" s="150">
        <f>IF(N518="zákl. přenesená",J518,0)</f>
        <v>0</v>
      </c>
      <c r="BH518" s="150">
        <f>IF(N518="sníž. přenesená",J518,0)</f>
        <v>0</v>
      </c>
      <c r="BI518" s="150">
        <f>IF(N518="nulová",J518,0)</f>
        <v>0</v>
      </c>
      <c r="BJ518" s="17" t="s">
        <v>88</v>
      </c>
      <c r="BK518" s="150">
        <f>ROUND(I518*H518,2)</f>
        <v>0</v>
      </c>
      <c r="BL518" s="17" t="s">
        <v>120</v>
      </c>
      <c r="BM518" s="149" t="s">
        <v>3740</v>
      </c>
    </row>
    <row r="519" spans="2:65" s="1" customFormat="1" ht="48.75" x14ac:dyDescent="0.2">
      <c r="B519" s="33"/>
      <c r="D519" s="155" t="s">
        <v>318</v>
      </c>
      <c r="F519" s="156" t="s">
        <v>5540</v>
      </c>
      <c r="I519" s="153"/>
      <c r="L519" s="33"/>
      <c r="M519" s="154"/>
      <c r="T519" s="57"/>
      <c r="AT519" s="17" t="s">
        <v>318</v>
      </c>
      <c r="AU519" s="17" t="s">
        <v>88</v>
      </c>
    </row>
    <row r="520" spans="2:65" s="1" customFormat="1" ht="16.5" customHeight="1" x14ac:dyDescent="0.2">
      <c r="B520" s="137"/>
      <c r="C520" s="138" t="s">
        <v>2677</v>
      </c>
      <c r="D520" s="138" t="s">
        <v>311</v>
      </c>
      <c r="E520" s="139" t="s">
        <v>5541</v>
      </c>
      <c r="F520" s="140" t="s">
        <v>5542</v>
      </c>
      <c r="G520" s="141" t="s">
        <v>2702</v>
      </c>
      <c r="H520" s="142">
        <v>1</v>
      </c>
      <c r="I520" s="143"/>
      <c r="J520" s="144">
        <f>ROUND(I520*H520,2)</f>
        <v>0</v>
      </c>
      <c r="K520" s="140" t="s">
        <v>366</v>
      </c>
      <c r="L520" s="33"/>
      <c r="M520" s="145" t="s">
        <v>1</v>
      </c>
      <c r="N520" s="146" t="s">
        <v>46</v>
      </c>
      <c r="P520" s="147">
        <f>O520*H520</f>
        <v>0</v>
      </c>
      <c r="Q520" s="147">
        <v>0</v>
      </c>
      <c r="R520" s="147">
        <f>Q520*H520</f>
        <v>0</v>
      </c>
      <c r="S520" s="147">
        <v>0</v>
      </c>
      <c r="T520" s="148">
        <f>S520*H520</f>
        <v>0</v>
      </c>
      <c r="AR520" s="149" t="s">
        <v>120</v>
      </c>
      <c r="AT520" s="149" t="s">
        <v>311</v>
      </c>
      <c r="AU520" s="149" t="s">
        <v>88</v>
      </c>
      <c r="AY520" s="17" t="s">
        <v>309</v>
      </c>
      <c r="BE520" s="150">
        <f>IF(N520="základní",J520,0)</f>
        <v>0</v>
      </c>
      <c r="BF520" s="150">
        <f>IF(N520="snížená",J520,0)</f>
        <v>0</v>
      </c>
      <c r="BG520" s="150">
        <f>IF(N520="zákl. přenesená",J520,0)</f>
        <v>0</v>
      </c>
      <c r="BH520" s="150">
        <f>IF(N520="sníž. přenesená",J520,0)</f>
        <v>0</v>
      </c>
      <c r="BI520" s="150">
        <f>IF(N520="nulová",J520,0)</f>
        <v>0</v>
      </c>
      <c r="BJ520" s="17" t="s">
        <v>88</v>
      </c>
      <c r="BK520" s="150">
        <f>ROUND(I520*H520,2)</f>
        <v>0</v>
      </c>
      <c r="BL520" s="17" t="s">
        <v>120</v>
      </c>
      <c r="BM520" s="149" t="s">
        <v>3748</v>
      </c>
    </row>
    <row r="521" spans="2:65" s="1" customFormat="1" ht="39" x14ac:dyDescent="0.2">
      <c r="B521" s="33"/>
      <c r="D521" s="155" t="s">
        <v>318</v>
      </c>
      <c r="F521" s="156" t="s">
        <v>5543</v>
      </c>
      <c r="I521" s="153"/>
      <c r="L521" s="33"/>
      <c r="M521" s="154"/>
      <c r="T521" s="57"/>
      <c r="AT521" s="17" t="s">
        <v>318</v>
      </c>
      <c r="AU521" s="17" t="s">
        <v>88</v>
      </c>
    </row>
    <row r="522" spans="2:65" s="1" customFormat="1" ht="16.5" customHeight="1" x14ac:dyDescent="0.2">
      <c r="B522" s="137"/>
      <c r="C522" s="138" t="s">
        <v>2681</v>
      </c>
      <c r="D522" s="138" t="s">
        <v>311</v>
      </c>
      <c r="E522" s="139" t="s">
        <v>5544</v>
      </c>
      <c r="F522" s="140" t="s">
        <v>5545</v>
      </c>
      <c r="G522" s="141" t="s">
        <v>2702</v>
      </c>
      <c r="H522" s="142">
        <v>1</v>
      </c>
      <c r="I522" s="143"/>
      <c r="J522" s="144">
        <f>ROUND(I522*H522,2)</f>
        <v>0</v>
      </c>
      <c r="K522" s="140" t="s">
        <v>366</v>
      </c>
      <c r="L522" s="33"/>
      <c r="M522" s="145" t="s">
        <v>1</v>
      </c>
      <c r="N522" s="146" t="s">
        <v>46</v>
      </c>
      <c r="P522" s="147">
        <f>O522*H522</f>
        <v>0</v>
      </c>
      <c r="Q522" s="147">
        <v>0</v>
      </c>
      <c r="R522" s="147">
        <f>Q522*H522</f>
        <v>0</v>
      </c>
      <c r="S522" s="147">
        <v>0</v>
      </c>
      <c r="T522" s="148">
        <f>S522*H522</f>
        <v>0</v>
      </c>
      <c r="AR522" s="149" t="s">
        <v>120</v>
      </c>
      <c r="AT522" s="149" t="s">
        <v>311</v>
      </c>
      <c r="AU522" s="149" t="s">
        <v>88</v>
      </c>
      <c r="AY522" s="17" t="s">
        <v>309</v>
      </c>
      <c r="BE522" s="150">
        <f>IF(N522="základní",J522,0)</f>
        <v>0</v>
      </c>
      <c r="BF522" s="150">
        <f>IF(N522="snížená",J522,0)</f>
        <v>0</v>
      </c>
      <c r="BG522" s="150">
        <f>IF(N522="zákl. přenesená",J522,0)</f>
        <v>0</v>
      </c>
      <c r="BH522" s="150">
        <f>IF(N522="sníž. přenesená",J522,0)</f>
        <v>0</v>
      </c>
      <c r="BI522" s="150">
        <f>IF(N522="nulová",J522,0)</f>
        <v>0</v>
      </c>
      <c r="BJ522" s="17" t="s">
        <v>88</v>
      </c>
      <c r="BK522" s="150">
        <f>ROUND(I522*H522,2)</f>
        <v>0</v>
      </c>
      <c r="BL522" s="17" t="s">
        <v>120</v>
      </c>
      <c r="BM522" s="149" t="s">
        <v>3758</v>
      </c>
    </row>
    <row r="523" spans="2:65" s="1" customFormat="1" ht="39" x14ac:dyDescent="0.2">
      <c r="B523" s="33"/>
      <c r="D523" s="155" t="s">
        <v>318</v>
      </c>
      <c r="F523" s="156" t="s">
        <v>5546</v>
      </c>
      <c r="I523" s="153"/>
      <c r="L523" s="33"/>
      <c r="M523" s="154"/>
      <c r="T523" s="57"/>
      <c r="AT523" s="17" t="s">
        <v>318</v>
      </c>
      <c r="AU523" s="17" t="s">
        <v>88</v>
      </c>
    </row>
    <row r="524" spans="2:65" s="1" customFormat="1" ht="16.5" customHeight="1" x14ac:dyDescent="0.2">
      <c r="B524" s="137"/>
      <c r="C524" s="138" t="s">
        <v>2685</v>
      </c>
      <c r="D524" s="138" t="s">
        <v>311</v>
      </c>
      <c r="E524" s="139" t="s">
        <v>5547</v>
      </c>
      <c r="F524" s="140" t="s">
        <v>5548</v>
      </c>
      <c r="G524" s="141" t="s">
        <v>2702</v>
      </c>
      <c r="H524" s="142">
        <v>1</v>
      </c>
      <c r="I524" s="143"/>
      <c r="J524" s="144">
        <f>ROUND(I524*H524,2)</f>
        <v>0</v>
      </c>
      <c r="K524" s="140" t="s">
        <v>366</v>
      </c>
      <c r="L524" s="33"/>
      <c r="M524" s="145" t="s">
        <v>1</v>
      </c>
      <c r="N524" s="146" t="s">
        <v>46</v>
      </c>
      <c r="P524" s="147">
        <f>O524*H524</f>
        <v>0</v>
      </c>
      <c r="Q524" s="147">
        <v>0</v>
      </c>
      <c r="R524" s="147">
        <f>Q524*H524</f>
        <v>0</v>
      </c>
      <c r="S524" s="147">
        <v>0</v>
      </c>
      <c r="T524" s="148">
        <f>S524*H524</f>
        <v>0</v>
      </c>
      <c r="AR524" s="149" t="s">
        <v>120</v>
      </c>
      <c r="AT524" s="149" t="s">
        <v>311</v>
      </c>
      <c r="AU524" s="149" t="s">
        <v>88</v>
      </c>
      <c r="AY524" s="17" t="s">
        <v>309</v>
      </c>
      <c r="BE524" s="150">
        <f>IF(N524="základní",J524,0)</f>
        <v>0</v>
      </c>
      <c r="BF524" s="150">
        <f>IF(N524="snížená",J524,0)</f>
        <v>0</v>
      </c>
      <c r="BG524" s="150">
        <f>IF(N524="zákl. přenesená",J524,0)</f>
        <v>0</v>
      </c>
      <c r="BH524" s="150">
        <f>IF(N524="sníž. přenesená",J524,0)</f>
        <v>0</v>
      </c>
      <c r="BI524" s="150">
        <f>IF(N524="nulová",J524,0)</f>
        <v>0</v>
      </c>
      <c r="BJ524" s="17" t="s">
        <v>88</v>
      </c>
      <c r="BK524" s="150">
        <f>ROUND(I524*H524,2)</f>
        <v>0</v>
      </c>
      <c r="BL524" s="17" t="s">
        <v>120</v>
      </c>
      <c r="BM524" s="149" t="s">
        <v>3768</v>
      </c>
    </row>
    <row r="525" spans="2:65" s="1" customFormat="1" ht="29.25" x14ac:dyDescent="0.2">
      <c r="B525" s="33"/>
      <c r="D525" s="155" t="s">
        <v>318</v>
      </c>
      <c r="F525" s="156" t="s">
        <v>5549</v>
      </c>
      <c r="I525" s="153"/>
      <c r="L525" s="33"/>
      <c r="M525" s="154"/>
      <c r="T525" s="57"/>
      <c r="AT525" s="17" t="s">
        <v>318</v>
      </c>
      <c r="AU525" s="17" t="s">
        <v>88</v>
      </c>
    </row>
    <row r="526" spans="2:65" s="1" customFormat="1" ht="16.5" customHeight="1" x14ac:dyDescent="0.2">
      <c r="B526" s="137"/>
      <c r="C526" s="138" t="s">
        <v>2693</v>
      </c>
      <c r="D526" s="138" t="s">
        <v>311</v>
      </c>
      <c r="E526" s="139" t="s">
        <v>5550</v>
      </c>
      <c r="F526" s="140" t="s">
        <v>5551</v>
      </c>
      <c r="G526" s="141" t="s">
        <v>2702</v>
      </c>
      <c r="H526" s="142">
        <v>1</v>
      </c>
      <c r="I526" s="143"/>
      <c r="J526" s="144">
        <f>ROUND(I526*H526,2)</f>
        <v>0</v>
      </c>
      <c r="K526" s="140" t="s">
        <v>366</v>
      </c>
      <c r="L526" s="33"/>
      <c r="M526" s="145" t="s">
        <v>1</v>
      </c>
      <c r="N526" s="146" t="s">
        <v>46</v>
      </c>
      <c r="P526" s="147">
        <f>O526*H526</f>
        <v>0</v>
      </c>
      <c r="Q526" s="147">
        <v>0</v>
      </c>
      <c r="R526" s="147">
        <f>Q526*H526</f>
        <v>0</v>
      </c>
      <c r="S526" s="147">
        <v>0</v>
      </c>
      <c r="T526" s="148">
        <f>S526*H526</f>
        <v>0</v>
      </c>
      <c r="AR526" s="149" t="s">
        <v>120</v>
      </c>
      <c r="AT526" s="149" t="s">
        <v>311</v>
      </c>
      <c r="AU526" s="149" t="s">
        <v>88</v>
      </c>
      <c r="AY526" s="17" t="s">
        <v>309</v>
      </c>
      <c r="BE526" s="150">
        <f>IF(N526="základní",J526,0)</f>
        <v>0</v>
      </c>
      <c r="BF526" s="150">
        <f>IF(N526="snížená",J526,0)</f>
        <v>0</v>
      </c>
      <c r="BG526" s="150">
        <f>IF(N526="zákl. přenesená",J526,0)</f>
        <v>0</v>
      </c>
      <c r="BH526" s="150">
        <f>IF(N526="sníž. přenesená",J526,0)</f>
        <v>0</v>
      </c>
      <c r="BI526" s="150">
        <f>IF(N526="nulová",J526,0)</f>
        <v>0</v>
      </c>
      <c r="BJ526" s="17" t="s">
        <v>88</v>
      </c>
      <c r="BK526" s="150">
        <f>ROUND(I526*H526,2)</f>
        <v>0</v>
      </c>
      <c r="BL526" s="17" t="s">
        <v>120</v>
      </c>
      <c r="BM526" s="149" t="s">
        <v>3782</v>
      </c>
    </row>
    <row r="527" spans="2:65" s="1" customFormat="1" ht="29.25" x14ac:dyDescent="0.2">
      <c r="B527" s="33"/>
      <c r="D527" s="155" t="s">
        <v>318</v>
      </c>
      <c r="F527" s="156" t="s">
        <v>5552</v>
      </c>
      <c r="I527" s="153"/>
      <c r="L527" s="33"/>
      <c r="M527" s="154"/>
      <c r="T527" s="57"/>
      <c r="AT527" s="17" t="s">
        <v>318</v>
      </c>
      <c r="AU527" s="17" t="s">
        <v>88</v>
      </c>
    </row>
    <row r="528" spans="2:65" s="1" customFormat="1" ht="16.5" customHeight="1" x14ac:dyDescent="0.2">
      <c r="B528" s="137"/>
      <c r="C528" s="138" t="s">
        <v>2699</v>
      </c>
      <c r="D528" s="138" t="s">
        <v>311</v>
      </c>
      <c r="E528" s="139" t="s">
        <v>5553</v>
      </c>
      <c r="F528" s="140" t="s">
        <v>5554</v>
      </c>
      <c r="G528" s="141" t="s">
        <v>2702</v>
      </c>
      <c r="H528" s="142">
        <v>1</v>
      </c>
      <c r="I528" s="143"/>
      <c r="J528" s="144">
        <f t="shared" ref="J528:J543" si="130">ROUND(I528*H528,2)</f>
        <v>0</v>
      </c>
      <c r="K528" s="140" t="s">
        <v>366</v>
      </c>
      <c r="L528" s="33"/>
      <c r="M528" s="145" t="s">
        <v>1</v>
      </c>
      <c r="N528" s="146" t="s">
        <v>46</v>
      </c>
      <c r="P528" s="147">
        <f t="shared" ref="P528:P543" si="131">O528*H528</f>
        <v>0</v>
      </c>
      <c r="Q528" s="147">
        <v>0</v>
      </c>
      <c r="R528" s="147">
        <f t="shared" ref="R528:R543" si="132">Q528*H528</f>
        <v>0</v>
      </c>
      <c r="S528" s="147">
        <v>0</v>
      </c>
      <c r="T528" s="148">
        <f t="shared" ref="T528:T543" si="133">S528*H528</f>
        <v>0</v>
      </c>
      <c r="AR528" s="149" t="s">
        <v>120</v>
      </c>
      <c r="AT528" s="149" t="s">
        <v>311</v>
      </c>
      <c r="AU528" s="149" t="s">
        <v>88</v>
      </c>
      <c r="AY528" s="17" t="s">
        <v>309</v>
      </c>
      <c r="BE528" s="150">
        <f t="shared" ref="BE528:BE543" si="134">IF(N528="základní",J528,0)</f>
        <v>0</v>
      </c>
      <c r="BF528" s="150">
        <f t="shared" ref="BF528:BF543" si="135">IF(N528="snížená",J528,0)</f>
        <v>0</v>
      </c>
      <c r="BG528" s="150">
        <f t="shared" ref="BG528:BG543" si="136">IF(N528="zákl. přenesená",J528,0)</f>
        <v>0</v>
      </c>
      <c r="BH528" s="150">
        <f t="shared" ref="BH528:BH543" si="137">IF(N528="sníž. přenesená",J528,0)</f>
        <v>0</v>
      </c>
      <c r="BI528" s="150">
        <f t="shared" ref="BI528:BI543" si="138">IF(N528="nulová",J528,0)</f>
        <v>0</v>
      </c>
      <c r="BJ528" s="17" t="s">
        <v>88</v>
      </c>
      <c r="BK528" s="150">
        <f t="shared" ref="BK528:BK543" si="139">ROUND(I528*H528,2)</f>
        <v>0</v>
      </c>
      <c r="BL528" s="17" t="s">
        <v>120</v>
      </c>
      <c r="BM528" s="149" t="s">
        <v>3799</v>
      </c>
    </row>
    <row r="529" spans="2:65" s="1" customFormat="1" ht="16.5" customHeight="1" x14ac:dyDescent="0.2">
      <c r="B529" s="137"/>
      <c r="C529" s="138" t="s">
        <v>2705</v>
      </c>
      <c r="D529" s="138" t="s">
        <v>311</v>
      </c>
      <c r="E529" s="139" t="s">
        <v>5555</v>
      </c>
      <c r="F529" s="140" t="s">
        <v>5380</v>
      </c>
      <c r="G529" s="141" t="s">
        <v>2702</v>
      </c>
      <c r="H529" s="142">
        <v>2</v>
      </c>
      <c r="I529" s="143"/>
      <c r="J529" s="144">
        <f t="shared" si="130"/>
        <v>0</v>
      </c>
      <c r="K529" s="140" t="s">
        <v>366</v>
      </c>
      <c r="L529" s="33"/>
      <c r="M529" s="145" t="s">
        <v>1</v>
      </c>
      <c r="N529" s="146" t="s">
        <v>46</v>
      </c>
      <c r="P529" s="147">
        <f t="shared" si="131"/>
        <v>0</v>
      </c>
      <c r="Q529" s="147">
        <v>0</v>
      </c>
      <c r="R529" s="147">
        <f t="shared" si="132"/>
        <v>0</v>
      </c>
      <c r="S529" s="147">
        <v>0</v>
      </c>
      <c r="T529" s="148">
        <f t="shared" si="133"/>
        <v>0</v>
      </c>
      <c r="AR529" s="149" t="s">
        <v>120</v>
      </c>
      <c r="AT529" s="149" t="s">
        <v>311</v>
      </c>
      <c r="AU529" s="149" t="s">
        <v>88</v>
      </c>
      <c r="AY529" s="17" t="s">
        <v>309</v>
      </c>
      <c r="BE529" s="150">
        <f t="shared" si="134"/>
        <v>0</v>
      </c>
      <c r="BF529" s="150">
        <f t="shared" si="135"/>
        <v>0</v>
      </c>
      <c r="BG529" s="150">
        <f t="shared" si="136"/>
        <v>0</v>
      </c>
      <c r="BH529" s="150">
        <f t="shared" si="137"/>
        <v>0</v>
      </c>
      <c r="BI529" s="150">
        <f t="shared" si="138"/>
        <v>0</v>
      </c>
      <c r="BJ529" s="17" t="s">
        <v>88</v>
      </c>
      <c r="BK529" s="150">
        <f t="shared" si="139"/>
        <v>0</v>
      </c>
      <c r="BL529" s="17" t="s">
        <v>120</v>
      </c>
      <c r="BM529" s="149" t="s">
        <v>3812</v>
      </c>
    </row>
    <row r="530" spans="2:65" s="1" customFormat="1" ht="16.5" customHeight="1" x14ac:dyDescent="0.2">
      <c r="B530" s="137"/>
      <c r="C530" s="138" t="s">
        <v>2710</v>
      </c>
      <c r="D530" s="138" t="s">
        <v>311</v>
      </c>
      <c r="E530" s="139" t="s">
        <v>5556</v>
      </c>
      <c r="F530" s="140" t="s">
        <v>5557</v>
      </c>
      <c r="G530" s="141" t="s">
        <v>2702</v>
      </c>
      <c r="H530" s="142">
        <v>33</v>
      </c>
      <c r="I530" s="143"/>
      <c r="J530" s="144">
        <f t="shared" si="130"/>
        <v>0</v>
      </c>
      <c r="K530" s="140" t="s">
        <v>366</v>
      </c>
      <c r="L530" s="33"/>
      <c r="M530" s="145" t="s">
        <v>1</v>
      </c>
      <c r="N530" s="146" t="s">
        <v>46</v>
      </c>
      <c r="P530" s="147">
        <f t="shared" si="131"/>
        <v>0</v>
      </c>
      <c r="Q530" s="147">
        <v>0</v>
      </c>
      <c r="R530" s="147">
        <f t="shared" si="132"/>
        <v>0</v>
      </c>
      <c r="S530" s="147">
        <v>0</v>
      </c>
      <c r="T530" s="148">
        <f t="shared" si="133"/>
        <v>0</v>
      </c>
      <c r="AR530" s="149" t="s">
        <v>120</v>
      </c>
      <c r="AT530" s="149" t="s">
        <v>311</v>
      </c>
      <c r="AU530" s="149" t="s">
        <v>88</v>
      </c>
      <c r="AY530" s="17" t="s">
        <v>309</v>
      </c>
      <c r="BE530" s="150">
        <f t="shared" si="134"/>
        <v>0</v>
      </c>
      <c r="BF530" s="150">
        <f t="shared" si="135"/>
        <v>0</v>
      </c>
      <c r="BG530" s="150">
        <f t="shared" si="136"/>
        <v>0</v>
      </c>
      <c r="BH530" s="150">
        <f t="shared" si="137"/>
        <v>0</v>
      </c>
      <c r="BI530" s="150">
        <f t="shared" si="138"/>
        <v>0</v>
      </c>
      <c r="BJ530" s="17" t="s">
        <v>88</v>
      </c>
      <c r="BK530" s="150">
        <f t="shared" si="139"/>
        <v>0</v>
      </c>
      <c r="BL530" s="17" t="s">
        <v>120</v>
      </c>
      <c r="BM530" s="149" t="s">
        <v>3824</v>
      </c>
    </row>
    <row r="531" spans="2:65" s="1" customFormat="1" ht="16.5" customHeight="1" x14ac:dyDescent="0.2">
      <c r="B531" s="137"/>
      <c r="C531" s="138" t="s">
        <v>2714</v>
      </c>
      <c r="D531" s="138" t="s">
        <v>311</v>
      </c>
      <c r="E531" s="139" t="s">
        <v>5558</v>
      </c>
      <c r="F531" s="140" t="s">
        <v>5559</v>
      </c>
      <c r="G531" s="141" t="s">
        <v>2702</v>
      </c>
      <c r="H531" s="142">
        <v>2</v>
      </c>
      <c r="I531" s="143"/>
      <c r="J531" s="144">
        <f t="shared" si="130"/>
        <v>0</v>
      </c>
      <c r="K531" s="140" t="s">
        <v>366</v>
      </c>
      <c r="L531" s="33"/>
      <c r="M531" s="145" t="s">
        <v>1</v>
      </c>
      <c r="N531" s="146" t="s">
        <v>46</v>
      </c>
      <c r="P531" s="147">
        <f t="shared" si="131"/>
        <v>0</v>
      </c>
      <c r="Q531" s="147">
        <v>0</v>
      </c>
      <c r="R531" s="147">
        <f t="shared" si="132"/>
        <v>0</v>
      </c>
      <c r="S531" s="147">
        <v>0</v>
      </c>
      <c r="T531" s="148">
        <f t="shared" si="133"/>
        <v>0</v>
      </c>
      <c r="AR531" s="149" t="s">
        <v>120</v>
      </c>
      <c r="AT531" s="149" t="s">
        <v>311</v>
      </c>
      <c r="AU531" s="149" t="s">
        <v>88</v>
      </c>
      <c r="AY531" s="17" t="s">
        <v>309</v>
      </c>
      <c r="BE531" s="150">
        <f t="shared" si="134"/>
        <v>0</v>
      </c>
      <c r="BF531" s="150">
        <f t="shared" si="135"/>
        <v>0</v>
      </c>
      <c r="BG531" s="150">
        <f t="shared" si="136"/>
        <v>0</v>
      </c>
      <c r="BH531" s="150">
        <f t="shared" si="137"/>
        <v>0</v>
      </c>
      <c r="BI531" s="150">
        <f t="shared" si="138"/>
        <v>0</v>
      </c>
      <c r="BJ531" s="17" t="s">
        <v>88</v>
      </c>
      <c r="BK531" s="150">
        <f t="shared" si="139"/>
        <v>0</v>
      </c>
      <c r="BL531" s="17" t="s">
        <v>120</v>
      </c>
      <c r="BM531" s="149" t="s">
        <v>3835</v>
      </c>
    </row>
    <row r="532" spans="2:65" s="1" customFormat="1" ht="21.75" customHeight="1" x14ac:dyDescent="0.2">
      <c r="B532" s="137"/>
      <c r="C532" s="138" t="s">
        <v>2718</v>
      </c>
      <c r="D532" s="138" t="s">
        <v>311</v>
      </c>
      <c r="E532" s="139" t="s">
        <v>5560</v>
      </c>
      <c r="F532" s="140" t="s">
        <v>5101</v>
      </c>
      <c r="G532" s="141" t="s">
        <v>360</v>
      </c>
      <c r="H532" s="142">
        <v>820</v>
      </c>
      <c r="I532" s="143"/>
      <c r="J532" s="144">
        <f t="shared" si="130"/>
        <v>0</v>
      </c>
      <c r="K532" s="140" t="s">
        <v>366</v>
      </c>
      <c r="L532" s="33"/>
      <c r="M532" s="145" t="s">
        <v>1</v>
      </c>
      <c r="N532" s="146" t="s">
        <v>46</v>
      </c>
      <c r="P532" s="147">
        <f t="shared" si="131"/>
        <v>0</v>
      </c>
      <c r="Q532" s="147">
        <v>0</v>
      </c>
      <c r="R532" s="147">
        <f t="shared" si="132"/>
        <v>0</v>
      </c>
      <c r="S532" s="147">
        <v>0</v>
      </c>
      <c r="T532" s="148">
        <f t="shared" si="133"/>
        <v>0</v>
      </c>
      <c r="AR532" s="149" t="s">
        <v>120</v>
      </c>
      <c r="AT532" s="149" t="s">
        <v>311</v>
      </c>
      <c r="AU532" s="149" t="s">
        <v>88</v>
      </c>
      <c r="AY532" s="17" t="s">
        <v>309</v>
      </c>
      <c r="BE532" s="150">
        <f t="shared" si="134"/>
        <v>0</v>
      </c>
      <c r="BF532" s="150">
        <f t="shared" si="135"/>
        <v>0</v>
      </c>
      <c r="BG532" s="150">
        <f t="shared" si="136"/>
        <v>0</v>
      </c>
      <c r="BH532" s="150">
        <f t="shared" si="137"/>
        <v>0</v>
      </c>
      <c r="BI532" s="150">
        <f t="shared" si="138"/>
        <v>0</v>
      </c>
      <c r="BJ532" s="17" t="s">
        <v>88</v>
      </c>
      <c r="BK532" s="150">
        <f t="shared" si="139"/>
        <v>0</v>
      </c>
      <c r="BL532" s="17" t="s">
        <v>120</v>
      </c>
      <c r="BM532" s="149" t="s">
        <v>3846</v>
      </c>
    </row>
    <row r="533" spans="2:65" s="1" customFormat="1" ht="16.5" customHeight="1" x14ac:dyDescent="0.2">
      <c r="B533" s="137"/>
      <c r="C533" s="138" t="s">
        <v>2722</v>
      </c>
      <c r="D533" s="138" t="s">
        <v>311</v>
      </c>
      <c r="E533" s="139" t="s">
        <v>5561</v>
      </c>
      <c r="F533" s="140" t="s">
        <v>5167</v>
      </c>
      <c r="G533" s="141" t="s">
        <v>434</v>
      </c>
      <c r="H533" s="142">
        <v>18</v>
      </c>
      <c r="I533" s="143"/>
      <c r="J533" s="144">
        <f t="shared" si="130"/>
        <v>0</v>
      </c>
      <c r="K533" s="140" t="s">
        <v>366</v>
      </c>
      <c r="L533" s="33"/>
      <c r="M533" s="145" t="s">
        <v>1</v>
      </c>
      <c r="N533" s="146" t="s">
        <v>46</v>
      </c>
      <c r="P533" s="147">
        <f t="shared" si="131"/>
        <v>0</v>
      </c>
      <c r="Q533" s="147">
        <v>0</v>
      </c>
      <c r="R533" s="147">
        <f t="shared" si="132"/>
        <v>0</v>
      </c>
      <c r="S533" s="147">
        <v>0</v>
      </c>
      <c r="T533" s="148">
        <f t="shared" si="133"/>
        <v>0</v>
      </c>
      <c r="AR533" s="149" t="s">
        <v>120</v>
      </c>
      <c r="AT533" s="149" t="s">
        <v>311</v>
      </c>
      <c r="AU533" s="149" t="s">
        <v>88</v>
      </c>
      <c r="AY533" s="17" t="s">
        <v>309</v>
      </c>
      <c r="BE533" s="150">
        <f t="shared" si="134"/>
        <v>0</v>
      </c>
      <c r="BF533" s="150">
        <f t="shared" si="135"/>
        <v>0</v>
      </c>
      <c r="BG533" s="150">
        <f t="shared" si="136"/>
        <v>0</v>
      </c>
      <c r="BH533" s="150">
        <f t="shared" si="137"/>
        <v>0</v>
      </c>
      <c r="BI533" s="150">
        <f t="shared" si="138"/>
        <v>0</v>
      </c>
      <c r="BJ533" s="17" t="s">
        <v>88</v>
      </c>
      <c r="BK533" s="150">
        <f t="shared" si="139"/>
        <v>0</v>
      </c>
      <c r="BL533" s="17" t="s">
        <v>120</v>
      </c>
      <c r="BM533" s="149" t="s">
        <v>3857</v>
      </c>
    </row>
    <row r="534" spans="2:65" s="1" customFormat="1" ht="16.5" customHeight="1" x14ac:dyDescent="0.2">
      <c r="B534" s="137"/>
      <c r="C534" s="138" t="s">
        <v>2726</v>
      </c>
      <c r="D534" s="138" t="s">
        <v>311</v>
      </c>
      <c r="E534" s="139" t="s">
        <v>5562</v>
      </c>
      <c r="F534" s="140" t="s">
        <v>5235</v>
      </c>
      <c r="G534" s="141" t="s">
        <v>434</v>
      </c>
      <c r="H534" s="142">
        <v>240</v>
      </c>
      <c r="I534" s="143"/>
      <c r="J534" s="144">
        <f t="shared" si="130"/>
        <v>0</v>
      </c>
      <c r="K534" s="140" t="s">
        <v>366</v>
      </c>
      <c r="L534" s="33"/>
      <c r="M534" s="145" t="s">
        <v>1</v>
      </c>
      <c r="N534" s="146" t="s">
        <v>46</v>
      </c>
      <c r="P534" s="147">
        <f t="shared" si="131"/>
        <v>0</v>
      </c>
      <c r="Q534" s="147">
        <v>0</v>
      </c>
      <c r="R534" s="147">
        <f t="shared" si="132"/>
        <v>0</v>
      </c>
      <c r="S534" s="147">
        <v>0</v>
      </c>
      <c r="T534" s="148">
        <f t="shared" si="133"/>
        <v>0</v>
      </c>
      <c r="AR534" s="149" t="s">
        <v>120</v>
      </c>
      <c r="AT534" s="149" t="s">
        <v>311</v>
      </c>
      <c r="AU534" s="149" t="s">
        <v>88</v>
      </c>
      <c r="AY534" s="17" t="s">
        <v>309</v>
      </c>
      <c r="BE534" s="150">
        <f t="shared" si="134"/>
        <v>0</v>
      </c>
      <c r="BF534" s="150">
        <f t="shared" si="135"/>
        <v>0</v>
      </c>
      <c r="BG534" s="150">
        <f t="shared" si="136"/>
        <v>0</v>
      </c>
      <c r="BH534" s="150">
        <f t="shared" si="137"/>
        <v>0</v>
      </c>
      <c r="BI534" s="150">
        <f t="shared" si="138"/>
        <v>0</v>
      </c>
      <c r="BJ534" s="17" t="s">
        <v>88</v>
      </c>
      <c r="BK534" s="150">
        <f t="shared" si="139"/>
        <v>0</v>
      </c>
      <c r="BL534" s="17" t="s">
        <v>120</v>
      </c>
      <c r="BM534" s="149" t="s">
        <v>3869</v>
      </c>
    </row>
    <row r="535" spans="2:65" s="1" customFormat="1" ht="16.5" customHeight="1" x14ac:dyDescent="0.2">
      <c r="B535" s="137"/>
      <c r="C535" s="138" t="s">
        <v>2730</v>
      </c>
      <c r="D535" s="138" t="s">
        <v>311</v>
      </c>
      <c r="E535" s="139" t="s">
        <v>5563</v>
      </c>
      <c r="F535" s="140" t="s">
        <v>5237</v>
      </c>
      <c r="G535" s="141" t="s">
        <v>434</v>
      </c>
      <c r="H535" s="142">
        <v>120</v>
      </c>
      <c r="I535" s="143"/>
      <c r="J535" s="144">
        <f t="shared" si="130"/>
        <v>0</v>
      </c>
      <c r="K535" s="140" t="s">
        <v>366</v>
      </c>
      <c r="L535" s="33"/>
      <c r="M535" s="145" t="s">
        <v>1</v>
      </c>
      <c r="N535" s="146" t="s">
        <v>46</v>
      </c>
      <c r="P535" s="147">
        <f t="shared" si="131"/>
        <v>0</v>
      </c>
      <c r="Q535" s="147">
        <v>0</v>
      </c>
      <c r="R535" s="147">
        <f t="shared" si="132"/>
        <v>0</v>
      </c>
      <c r="S535" s="147">
        <v>0</v>
      </c>
      <c r="T535" s="148">
        <f t="shared" si="133"/>
        <v>0</v>
      </c>
      <c r="AR535" s="149" t="s">
        <v>120</v>
      </c>
      <c r="AT535" s="149" t="s">
        <v>311</v>
      </c>
      <c r="AU535" s="149" t="s">
        <v>88</v>
      </c>
      <c r="AY535" s="17" t="s">
        <v>309</v>
      </c>
      <c r="BE535" s="150">
        <f t="shared" si="134"/>
        <v>0</v>
      </c>
      <c r="BF535" s="150">
        <f t="shared" si="135"/>
        <v>0</v>
      </c>
      <c r="BG535" s="150">
        <f t="shared" si="136"/>
        <v>0</v>
      </c>
      <c r="BH535" s="150">
        <f t="shared" si="137"/>
        <v>0</v>
      </c>
      <c r="BI535" s="150">
        <f t="shared" si="138"/>
        <v>0</v>
      </c>
      <c r="BJ535" s="17" t="s">
        <v>88</v>
      </c>
      <c r="BK535" s="150">
        <f t="shared" si="139"/>
        <v>0</v>
      </c>
      <c r="BL535" s="17" t="s">
        <v>120</v>
      </c>
      <c r="BM535" s="149" t="s">
        <v>3879</v>
      </c>
    </row>
    <row r="536" spans="2:65" s="1" customFormat="1" ht="16.5" customHeight="1" x14ac:dyDescent="0.2">
      <c r="B536" s="137"/>
      <c r="C536" s="138" t="s">
        <v>2734</v>
      </c>
      <c r="D536" s="138" t="s">
        <v>311</v>
      </c>
      <c r="E536" s="139" t="s">
        <v>5564</v>
      </c>
      <c r="F536" s="140" t="s">
        <v>5239</v>
      </c>
      <c r="G536" s="141" t="s">
        <v>434</v>
      </c>
      <c r="H536" s="142">
        <v>12</v>
      </c>
      <c r="I536" s="143"/>
      <c r="J536" s="144">
        <f t="shared" si="130"/>
        <v>0</v>
      </c>
      <c r="K536" s="140" t="s">
        <v>366</v>
      </c>
      <c r="L536" s="33"/>
      <c r="M536" s="145" t="s">
        <v>1</v>
      </c>
      <c r="N536" s="146" t="s">
        <v>46</v>
      </c>
      <c r="P536" s="147">
        <f t="shared" si="131"/>
        <v>0</v>
      </c>
      <c r="Q536" s="147">
        <v>0</v>
      </c>
      <c r="R536" s="147">
        <f t="shared" si="132"/>
        <v>0</v>
      </c>
      <c r="S536" s="147">
        <v>0</v>
      </c>
      <c r="T536" s="148">
        <f t="shared" si="133"/>
        <v>0</v>
      </c>
      <c r="AR536" s="149" t="s">
        <v>120</v>
      </c>
      <c r="AT536" s="149" t="s">
        <v>311</v>
      </c>
      <c r="AU536" s="149" t="s">
        <v>88</v>
      </c>
      <c r="AY536" s="17" t="s">
        <v>309</v>
      </c>
      <c r="BE536" s="150">
        <f t="shared" si="134"/>
        <v>0</v>
      </c>
      <c r="BF536" s="150">
        <f t="shared" si="135"/>
        <v>0</v>
      </c>
      <c r="BG536" s="150">
        <f t="shared" si="136"/>
        <v>0</v>
      </c>
      <c r="BH536" s="150">
        <f t="shared" si="137"/>
        <v>0</v>
      </c>
      <c r="BI536" s="150">
        <f t="shared" si="138"/>
        <v>0</v>
      </c>
      <c r="BJ536" s="17" t="s">
        <v>88</v>
      </c>
      <c r="BK536" s="150">
        <f t="shared" si="139"/>
        <v>0</v>
      </c>
      <c r="BL536" s="17" t="s">
        <v>120</v>
      </c>
      <c r="BM536" s="149" t="s">
        <v>3893</v>
      </c>
    </row>
    <row r="537" spans="2:65" s="1" customFormat="1" ht="21.75" customHeight="1" x14ac:dyDescent="0.2">
      <c r="B537" s="137"/>
      <c r="C537" s="138" t="s">
        <v>2738</v>
      </c>
      <c r="D537" s="138" t="s">
        <v>311</v>
      </c>
      <c r="E537" s="139" t="s">
        <v>5565</v>
      </c>
      <c r="F537" s="140" t="s">
        <v>5241</v>
      </c>
      <c r="G537" s="141" t="s">
        <v>434</v>
      </c>
      <c r="H537" s="142">
        <v>69</v>
      </c>
      <c r="I537" s="143"/>
      <c r="J537" s="144">
        <f t="shared" si="130"/>
        <v>0</v>
      </c>
      <c r="K537" s="140" t="s">
        <v>366</v>
      </c>
      <c r="L537" s="33"/>
      <c r="M537" s="145" t="s">
        <v>1</v>
      </c>
      <c r="N537" s="146" t="s">
        <v>46</v>
      </c>
      <c r="P537" s="147">
        <f t="shared" si="131"/>
        <v>0</v>
      </c>
      <c r="Q537" s="147">
        <v>0</v>
      </c>
      <c r="R537" s="147">
        <f t="shared" si="132"/>
        <v>0</v>
      </c>
      <c r="S537" s="147">
        <v>0</v>
      </c>
      <c r="T537" s="148">
        <f t="shared" si="133"/>
        <v>0</v>
      </c>
      <c r="AR537" s="149" t="s">
        <v>120</v>
      </c>
      <c r="AT537" s="149" t="s">
        <v>311</v>
      </c>
      <c r="AU537" s="149" t="s">
        <v>88</v>
      </c>
      <c r="AY537" s="17" t="s">
        <v>309</v>
      </c>
      <c r="BE537" s="150">
        <f t="shared" si="134"/>
        <v>0</v>
      </c>
      <c r="BF537" s="150">
        <f t="shared" si="135"/>
        <v>0</v>
      </c>
      <c r="BG537" s="150">
        <f t="shared" si="136"/>
        <v>0</v>
      </c>
      <c r="BH537" s="150">
        <f t="shared" si="137"/>
        <v>0</v>
      </c>
      <c r="BI537" s="150">
        <f t="shared" si="138"/>
        <v>0</v>
      </c>
      <c r="BJ537" s="17" t="s">
        <v>88</v>
      </c>
      <c r="BK537" s="150">
        <f t="shared" si="139"/>
        <v>0</v>
      </c>
      <c r="BL537" s="17" t="s">
        <v>120</v>
      </c>
      <c r="BM537" s="149" t="s">
        <v>3903</v>
      </c>
    </row>
    <row r="538" spans="2:65" s="1" customFormat="1" ht="21.75" customHeight="1" x14ac:dyDescent="0.2">
      <c r="B538" s="137"/>
      <c r="C538" s="138" t="s">
        <v>2742</v>
      </c>
      <c r="D538" s="138" t="s">
        <v>311</v>
      </c>
      <c r="E538" s="139" t="s">
        <v>5566</v>
      </c>
      <c r="F538" s="140" t="s">
        <v>5243</v>
      </c>
      <c r="G538" s="141" t="s">
        <v>434</v>
      </c>
      <c r="H538" s="142">
        <v>36</v>
      </c>
      <c r="I538" s="143"/>
      <c r="J538" s="144">
        <f t="shared" si="130"/>
        <v>0</v>
      </c>
      <c r="K538" s="140" t="s">
        <v>366</v>
      </c>
      <c r="L538" s="33"/>
      <c r="M538" s="145" t="s">
        <v>1</v>
      </c>
      <c r="N538" s="146" t="s">
        <v>46</v>
      </c>
      <c r="P538" s="147">
        <f t="shared" si="131"/>
        <v>0</v>
      </c>
      <c r="Q538" s="147">
        <v>0</v>
      </c>
      <c r="R538" s="147">
        <f t="shared" si="132"/>
        <v>0</v>
      </c>
      <c r="S538" s="147">
        <v>0</v>
      </c>
      <c r="T538" s="148">
        <f t="shared" si="133"/>
        <v>0</v>
      </c>
      <c r="AR538" s="149" t="s">
        <v>120</v>
      </c>
      <c r="AT538" s="149" t="s">
        <v>311</v>
      </c>
      <c r="AU538" s="149" t="s">
        <v>88</v>
      </c>
      <c r="AY538" s="17" t="s">
        <v>309</v>
      </c>
      <c r="BE538" s="150">
        <f t="shared" si="134"/>
        <v>0</v>
      </c>
      <c r="BF538" s="150">
        <f t="shared" si="135"/>
        <v>0</v>
      </c>
      <c r="BG538" s="150">
        <f t="shared" si="136"/>
        <v>0</v>
      </c>
      <c r="BH538" s="150">
        <f t="shared" si="137"/>
        <v>0</v>
      </c>
      <c r="BI538" s="150">
        <f t="shared" si="138"/>
        <v>0</v>
      </c>
      <c r="BJ538" s="17" t="s">
        <v>88</v>
      </c>
      <c r="BK538" s="150">
        <f t="shared" si="139"/>
        <v>0</v>
      </c>
      <c r="BL538" s="17" t="s">
        <v>120</v>
      </c>
      <c r="BM538" s="149" t="s">
        <v>3913</v>
      </c>
    </row>
    <row r="539" spans="2:65" s="1" customFormat="1" ht="21.75" customHeight="1" x14ac:dyDescent="0.2">
      <c r="B539" s="137"/>
      <c r="C539" s="138" t="s">
        <v>2746</v>
      </c>
      <c r="D539" s="138" t="s">
        <v>311</v>
      </c>
      <c r="E539" s="139" t="s">
        <v>5567</v>
      </c>
      <c r="F539" s="140" t="s">
        <v>5245</v>
      </c>
      <c r="G539" s="141" t="s">
        <v>434</v>
      </c>
      <c r="H539" s="142">
        <v>36</v>
      </c>
      <c r="I539" s="143"/>
      <c r="J539" s="144">
        <f t="shared" si="130"/>
        <v>0</v>
      </c>
      <c r="K539" s="140" t="s">
        <v>366</v>
      </c>
      <c r="L539" s="33"/>
      <c r="M539" s="145" t="s">
        <v>1</v>
      </c>
      <c r="N539" s="146" t="s">
        <v>46</v>
      </c>
      <c r="P539" s="147">
        <f t="shared" si="131"/>
        <v>0</v>
      </c>
      <c r="Q539" s="147">
        <v>0</v>
      </c>
      <c r="R539" s="147">
        <f t="shared" si="132"/>
        <v>0</v>
      </c>
      <c r="S539" s="147">
        <v>0</v>
      </c>
      <c r="T539" s="148">
        <f t="shared" si="133"/>
        <v>0</v>
      </c>
      <c r="AR539" s="149" t="s">
        <v>120</v>
      </c>
      <c r="AT539" s="149" t="s">
        <v>311</v>
      </c>
      <c r="AU539" s="149" t="s">
        <v>88</v>
      </c>
      <c r="AY539" s="17" t="s">
        <v>309</v>
      </c>
      <c r="BE539" s="150">
        <f t="shared" si="134"/>
        <v>0</v>
      </c>
      <c r="BF539" s="150">
        <f t="shared" si="135"/>
        <v>0</v>
      </c>
      <c r="BG539" s="150">
        <f t="shared" si="136"/>
        <v>0</v>
      </c>
      <c r="BH539" s="150">
        <f t="shared" si="137"/>
        <v>0</v>
      </c>
      <c r="BI539" s="150">
        <f t="shared" si="138"/>
        <v>0</v>
      </c>
      <c r="BJ539" s="17" t="s">
        <v>88</v>
      </c>
      <c r="BK539" s="150">
        <f t="shared" si="139"/>
        <v>0</v>
      </c>
      <c r="BL539" s="17" t="s">
        <v>120</v>
      </c>
      <c r="BM539" s="149" t="s">
        <v>3918</v>
      </c>
    </row>
    <row r="540" spans="2:65" s="1" customFormat="1" ht="21.75" customHeight="1" x14ac:dyDescent="0.2">
      <c r="B540" s="137"/>
      <c r="C540" s="138" t="s">
        <v>2750</v>
      </c>
      <c r="D540" s="138" t="s">
        <v>311</v>
      </c>
      <c r="E540" s="139" t="s">
        <v>5568</v>
      </c>
      <c r="F540" s="140" t="s">
        <v>5247</v>
      </c>
      <c r="G540" s="141" t="s">
        <v>434</v>
      </c>
      <c r="H540" s="142">
        <v>12</v>
      </c>
      <c r="I540" s="143"/>
      <c r="J540" s="144">
        <f t="shared" si="130"/>
        <v>0</v>
      </c>
      <c r="K540" s="140" t="s">
        <v>366</v>
      </c>
      <c r="L540" s="33"/>
      <c r="M540" s="145" t="s">
        <v>1</v>
      </c>
      <c r="N540" s="146" t="s">
        <v>46</v>
      </c>
      <c r="P540" s="147">
        <f t="shared" si="131"/>
        <v>0</v>
      </c>
      <c r="Q540" s="147">
        <v>0</v>
      </c>
      <c r="R540" s="147">
        <f t="shared" si="132"/>
        <v>0</v>
      </c>
      <c r="S540" s="147">
        <v>0</v>
      </c>
      <c r="T540" s="148">
        <f t="shared" si="133"/>
        <v>0</v>
      </c>
      <c r="AR540" s="149" t="s">
        <v>120</v>
      </c>
      <c r="AT540" s="149" t="s">
        <v>311</v>
      </c>
      <c r="AU540" s="149" t="s">
        <v>88</v>
      </c>
      <c r="AY540" s="17" t="s">
        <v>309</v>
      </c>
      <c r="BE540" s="150">
        <f t="shared" si="134"/>
        <v>0</v>
      </c>
      <c r="BF540" s="150">
        <f t="shared" si="135"/>
        <v>0</v>
      </c>
      <c r="BG540" s="150">
        <f t="shared" si="136"/>
        <v>0</v>
      </c>
      <c r="BH540" s="150">
        <f t="shared" si="137"/>
        <v>0</v>
      </c>
      <c r="BI540" s="150">
        <f t="shared" si="138"/>
        <v>0</v>
      </c>
      <c r="BJ540" s="17" t="s">
        <v>88</v>
      </c>
      <c r="BK540" s="150">
        <f t="shared" si="139"/>
        <v>0</v>
      </c>
      <c r="BL540" s="17" t="s">
        <v>120</v>
      </c>
      <c r="BM540" s="149" t="s">
        <v>3930</v>
      </c>
    </row>
    <row r="541" spans="2:65" s="1" customFormat="1" ht="24.2" customHeight="1" x14ac:dyDescent="0.2">
      <c r="B541" s="137"/>
      <c r="C541" s="138" t="s">
        <v>2754</v>
      </c>
      <c r="D541" s="138" t="s">
        <v>311</v>
      </c>
      <c r="E541" s="139" t="s">
        <v>5569</v>
      </c>
      <c r="F541" s="140" t="s">
        <v>5107</v>
      </c>
      <c r="G541" s="141" t="s">
        <v>360</v>
      </c>
      <c r="H541" s="142">
        <v>360</v>
      </c>
      <c r="I541" s="143"/>
      <c r="J541" s="144">
        <f t="shared" si="130"/>
        <v>0</v>
      </c>
      <c r="K541" s="140" t="s">
        <v>366</v>
      </c>
      <c r="L541" s="33"/>
      <c r="M541" s="145" t="s">
        <v>1</v>
      </c>
      <c r="N541" s="146" t="s">
        <v>46</v>
      </c>
      <c r="P541" s="147">
        <f t="shared" si="131"/>
        <v>0</v>
      </c>
      <c r="Q541" s="147">
        <v>0</v>
      </c>
      <c r="R541" s="147">
        <f t="shared" si="132"/>
        <v>0</v>
      </c>
      <c r="S541" s="147">
        <v>0</v>
      </c>
      <c r="T541" s="148">
        <f t="shared" si="133"/>
        <v>0</v>
      </c>
      <c r="AR541" s="149" t="s">
        <v>120</v>
      </c>
      <c r="AT541" s="149" t="s">
        <v>311</v>
      </c>
      <c r="AU541" s="149" t="s">
        <v>88</v>
      </c>
      <c r="AY541" s="17" t="s">
        <v>309</v>
      </c>
      <c r="BE541" s="150">
        <f t="shared" si="134"/>
        <v>0</v>
      </c>
      <c r="BF541" s="150">
        <f t="shared" si="135"/>
        <v>0</v>
      </c>
      <c r="BG541" s="150">
        <f t="shared" si="136"/>
        <v>0</v>
      </c>
      <c r="BH541" s="150">
        <f t="shared" si="137"/>
        <v>0</v>
      </c>
      <c r="BI541" s="150">
        <f t="shared" si="138"/>
        <v>0</v>
      </c>
      <c r="BJ541" s="17" t="s">
        <v>88</v>
      </c>
      <c r="BK541" s="150">
        <f t="shared" si="139"/>
        <v>0</v>
      </c>
      <c r="BL541" s="17" t="s">
        <v>120</v>
      </c>
      <c r="BM541" s="149" t="s">
        <v>3938</v>
      </c>
    </row>
    <row r="542" spans="2:65" s="1" customFormat="1" ht="24.2" customHeight="1" x14ac:dyDescent="0.2">
      <c r="B542" s="137"/>
      <c r="C542" s="138" t="s">
        <v>2758</v>
      </c>
      <c r="D542" s="138" t="s">
        <v>311</v>
      </c>
      <c r="E542" s="139" t="s">
        <v>5570</v>
      </c>
      <c r="F542" s="140" t="s">
        <v>5571</v>
      </c>
      <c r="G542" s="141" t="s">
        <v>360</v>
      </c>
      <c r="H542" s="142">
        <v>230</v>
      </c>
      <c r="I542" s="143"/>
      <c r="J542" s="144">
        <f t="shared" si="130"/>
        <v>0</v>
      </c>
      <c r="K542" s="140" t="s">
        <v>366</v>
      </c>
      <c r="L542" s="33"/>
      <c r="M542" s="145" t="s">
        <v>1</v>
      </c>
      <c r="N542" s="146" t="s">
        <v>46</v>
      </c>
      <c r="P542" s="147">
        <f t="shared" si="131"/>
        <v>0</v>
      </c>
      <c r="Q542" s="147">
        <v>0</v>
      </c>
      <c r="R542" s="147">
        <f t="shared" si="132"/>
        <v>0</v>
      </c>
      <c r="S542" s="147">
        <v>0</v>
      </c>
      <c r="T542" s="148">
        <f t="shared" si="133"/>
        <v>0</v>
      </c>
      <c r="AR542" s="149" t="s">
        <v>120</v>
      </c>
      <c r="AT542" s="149" t="s">
        <v>311</v>
      </c>
      <c r="AU542" s="149" t="s">
        <v>88</v>
      </c>
      <c r="AY542" s="17" t="s">
        <v>309</v>
      </c>
      <c r="BE542" s="150">
        <f t="shared" si="134"/>
        <v>0</v>
      </c>
      <c r="BF542" s="150">
        <f t="shared" si="135"/>
        <v>0</v>
      </c>
      <c r="BG542" s="150">
        <f t="shared" si="136"/>
        <v>0</v>
      </c>
      <c r="BH542" s="150">
        <f t="shared" si="137"/>
        <v>0</v>
      </c>
      <c r="BI542" s="150">
        <f t="shared" si="138"/>
        <v>0</v>
      </c>
      <c r="BJ542" s="17" t="s">
        <v>88</v>
      </c>
      <c r="BK542" s="150">
        <f t="shared" si="139"/>
        <v>0</v>
      </c>
      <c r="BL542" s="17" t="s">
        <v>120</v>
      </c>
      <c r="BM542" s="149" t="s">
        <v>3946</v>
      </c>
    </row>
    <row r="543" spans="2:65" s="1" customFormat="1" ht="24.2" customHeight="1" x14ac:dyDescent="0.2">
      <c r="B543" s="137"/>
      <c r="C543" s="138" t="s">
        <v>2762</v>
      </c>
      <c r="D543" s="138" t="s">
        <v>311</v>
      </c>
      <c r="E543" s="139" t="s">
        <v>5572</v>
      </c>
      <c r="F543" s="140" t="s">
        <v>5111</v>
      </c>
      <c r="G543" s="141" t="s">
        <v>360</v>
      </c>
      <c r="H543" s="142">
        <v>150</v>
      </c>
      <c r="I543" s="143"/>
      <c r="J543" s="144">
        <f t="shared" si="130"/>
        <v>0</v>
      </c>
      <c r="K543" s="140" t="s">
        <v>366</v>
      </c>
      <c r="L543" s="33"/>
      <c r="M543" s="145" t="s">
        <v>1</v>
      </c>
      <c r="N543" s="146" t="s">
        <v>46</v>
      </c>
      <c r="P543" s="147">
        <f t="shared" si="131"/>
        <v>0</v>
      </c>
      <c r="Q543" s="147">
        <v>0</v>
      </c>
      <c r="R543" s="147">
        <f t="shared" si="132"/>
        <v>0</v>
      </c>
      <c r="S543" s="147">
        <v>0</v>
      </c>
      <c r="T543" s="148">
        <f t="shared" si="133"/>
        <v>0</v>
      </c>
      <c r="AR543" s="149" t="s">
        <v>120</v>
      </c>
      <c r="AT543" s="149" t="s">
        <v>311</v>
      </c>
      <c r="AU543" s="149" t="s">
        <v>88</v>
      </c>
      <c r="AY543" s="17" t="s">
        <v>309</v>
      </c>
      <c r="BE543" s="150">
        <f t="shared" si="134"/>
        <v>0</v>
      </c>
      <c r="BF543" s="150">
        <f t="shared" si="135"/>
        <v>0</v>
      </c>
      <c r="BG543" s="150">
        <f t="shared" si="136"/>
        <v>0</v>
      </c>
      <c r="BH543" s="150">
        <f t="shared" si="137"/>
        <v>0</v>
      </c>
      <c r="BI543" s="150">
        <f t="shared" si="138"/>
        <v>0</v>
      </c>
      <c r="BJ543" s="17" t="s">
        <v>88</v>
      </c>
      <c r="BK543" s="150">
        <f t="shared" si="139"/>
        <v>0</v>
      </c>
      <c r="BL543" s="17" t="s">
        <v>120</v>
      </c>
      <c r="BM543" s="149" t="s">
        <v>3954</v>
      </c>
    </row>
    <row r="544" spans="2:65" s="11" customFormat="1" ht="25.9" customHeight="1" x14ac:dyDescent="0.2">
      <c r="B544" s="125"/>
      <c r="D544" s="126" t="s">
        <v>80</v>
      </c>
      <c r="E544" s="127" t="s">
        <v>5573</v>
      </c>
      <c r="F544" s="127" t="s">
        <v>5574</v>
      </c>
      <c r="I544" s="128"/>
      <c r="J544" s="129">
        <f>BK544</f>
        <v>0</v>
      </c>
      <c r="L544" s="125"/>
      <c r="M544" s="130"/>
      <c r="P544" s="131">
        <f>SUM(P545:P576)</f>
        <v>0</v>
      </c>
      <c r="R544" s="131">
        <f>SUM(R545:R576)</f>
        <v>0</v>
      </c>
      <c r="T544" s="132">
        <f>SUM(T545:T576)</f>
        <v>0</v>
      </c>
      <c r="AR544" s="126" t="s">
        <v>88</v>
      </c>
      <c r="AT544" s="133" t="s">
        <v>80</v>
      </c>
      <c r="AU544" s="133" t="s">
        <v>81</v>
      </c>
      <c r="AY544" s="126" t="s">
        <v>309</v>
      </c>
      <c r="BK544" s="134">
        <f>SUM(BK545:BK576)</f>
        <v>0</v>
      </c>
    </row>
    <row r="545" spans="2:65" s="1" customFormat="1" ht="24.2" customHeight="1" x14ac:dyDescent="0.2">
      <c r="B545" s="137"/>
      <c r="C545" s="138" t="s">
        <v>2766</v>
      </c>
      <c r="D545" s="138" t="s">
        <v>311</v>
      </c>
      <c r="E545" s="139" t="s">
        <v>5575</v>
      </c>
      <c r="F545" s="140" t="s">
        <v>5576</v>
      </c>
      <c r="G545" s="141" t="s">
        <v>2702</v>
      </c>
      <c r="H545" s="142">
        <v>1</v>
      </c>
      <c r="I545" s="143"/>
      <c r="J545" s="144">
        <f t="shared" ref="J545:J552" si="140">ROUND(I545*H545,2)</f>
        <v>0</v>
      </c>
      <c r="K545" s="140" t="s">
        <v>366</v>
      </c>
      <c r="L545" s="33"/>
      <c r="M545" s="145" t="s">
        <v>1</v>
      </c>
      <c r="N545" s="146" t="s">
        <v>46</v>
      </c>
      <c r="P545" s="147">
        <f t="shared" ref="P545:P552" si="141">O545*H545</f>
        <v>0</v>
      </c>
      <c r="Q545" s="147">
        <v>0</v>
      </c>
      <c r="R545" s="147">
        <f t="shared" ref="R545:R552" si="142">Q545*H545</f>
        <v>0</v>
      </c>
      <c r="S545" s="147">
        <v>0</v>
      </c>
      <c r="T545" s="148">
        <f t="shared" ref="T545:T552" si="143">S545*H545</f>
        <v>0</v>
      </c>
      <c r="AR545" s="149" t="s">
        <v>120</v>
      </c>
      <c r="AT545" s="149" t="s">
        <v>311</v>
      </c>
      <c r="AU545" s="149" t="s">
        <v>88</v>
      </c>
      <c r="AY545" s="17" t="s">
        <v>309</v>
      </c>
      <c r="BE545" s="150">
        <f t="shared" ref="BE545:BE552" si="144">IF(N545="základní",J545,0)</f>
        <v>0</v>
      </c>
      <c r="BF545" s="150">
        <f t="shared" ref="BF545:BF552" si="145">IF(N545="snížená",J545,0)</f>
        <v>0</v>
      </c>
      <c r="BG545" s="150">
        <f t="shared" ref="BG545:BG552" si="146">IF(N545="zákl. přenesená",J545,0)</f>
        <v>0</v>
      </c>
      <c r="BH545" s="150">
        <f t="shared" ref="BH545:BH552" si="147">IF(N545="sníž. přenesená",J545,0)</f>
        <v>0</v>
      </c>
      <c r="BI545" s="150">
        <f t="shared" ref="BI545:BI552" si="148">IF(N545="nulová",J545,0)</f>
        <v>0</v>
      </c>
      <c r="BJ545" s="17" t="s">
        <v>88</v>
      </c>
      <c r="BK545" s="150">
        <f t="shared" ref="BK545:BK552" si="149">ROUND(I545*H545,2)</f>
        <v>0</v>
      </c>
      <c r="BL545" s="17" t="s">
        <v>120</v>
      </c>
      <c r="BM545" s="149" t="s">
        <v>3962</v>
      </c>
    </row>
    <row r="546" spans="2:65" s="1" customFormat="1" ht="24.2" customHeight="1" x14ac:dyDescent="0.2">
      <c r="B546" s="137"/>
      <c r="C546" s="138" t="s">
        <v>2770</v>
      </c>
      <c r="D546" s="138" t="s">
        <v>311</v>
      </c>
      <c r="E546" s="139" t="s">
        <v>5577</v>
      </c>
      <c r="F546" s="140" t="s">
        <v>5578</v>
      </c>
      <c r="G546" s="141" t="s">
        <v>2702</v>
      </c>
      <c r="H546" s="142">
        <v>2</v>
      </c>
      <c r="I546" s="143"/>
      <c r="J546" s="144">
        <f t="shared" si="140"/>
        <v>0</v>
      </c>
      <c r="K546" s="140" t="s">
        <v>366</v>
      </c>
      <c r="L546" s="33"/>
      <c r="M546" s="145" t="s">
        <v>1</v>
      </c>
      <c r="N546" s="146" t="s">
        <v>46</v>
      </c>
      <c r="P546" s="147">
        <f t="shared" si="141"/>
        <v>0</v>
      </c>
      <c r="Q546" s="147">
        <v>0</v>
      </c>
      <c r="R546" s="147">
        <f t="shared" si="142"/>
        <v>0</v>
      </c>
      <c r="S546" s="147">
        <v>0</v>
      </c>
      <c r="T546" s="148">
        <f t="shared" si="143"/>
        <v>0</v>
      </c>
      <c r="AR546" s="149" t="s">
        <v>120</v>
      </c>
      <c r="AT546" s="149" t="s">
        <v>311</v>
      </c>
      <c r="AU546" s="149" t="s">
        <v>88</v>
      </c>
      <c r="AY546" s="17" t="s">
        <v>309</v>
      </c>
      <c r="BE546" s="150">
        <f t="shared" si="144"/>
        <v>0</v>
      </c>
      <c r="BF546" s="150">
        <f t="shared" si="145"/>
        <v>0</v>
      </c>
      <c r="BG546" s="150">
        <f t="shared" si="146"/>
        <v>0</v>
      </c>
      <c r="BH546" s="150">
        <f t="shared" si="147"/>
        <v>0</v>
      </c>
      <c r="BI546" s="150">
        <f t="shared" si="148"/>
        <v>0</v>
      </c>
      <c r="BJ546" s="17" t="s">
        <v>88</v>
      </c>
      <c r="BK546" s="150">
        <f t="shared" si="149"/>
        <v>0</v>
      </c>
      <c r="BL546" s="17" t="s">
        <v>120</v>
      </c>
      <c r="BM546" s="149" t="s">
        <v>3970</v>
      </c>
    </row>
    <row r="547" spans="2:65" s="1" customFormat="1" ht="24.2" customHeight="1" x14ac:dyDescent="0.2">
      <c r="B547" s="137"/>
      <c r="C547" s="138" t="s">
        <v>2774</v>
      </c>
      <c r="D547" s="138" t="s">
        <v>311</v>
      </c>
      <c r="E547" s="139" t="s">
        <v>5579</v>
      </c>
      <c r="F547" s="140" t="s">
        <v>5580</v>
      </c>
      <c r="G547" s="141" t="s">
        <v>2702</v>
      </c>
      <c r="H547" s="142">
        <v>1</v>
      </c>
      <c r="I547" s="143"/>
      <c r="J547" s="144">
        <f t="shared" si="140"/>
        <v>0</v>
      </c>
      <c r="K547" s="140" t="s">
        <v>366</v>
      </c>
      <c r="L547" s="33"/>
      <c r="M547" s="145" t="s">
        <v>1</v>
      </c>
      <c r="N547" s="146" t="s">
        <v>46</v>
      </c>
      <c r="P547" s="147">
        <f t="shared" si="141"/>
        <v>0</v>
      </c>
      <c r="Q547" s="147">
        <v>0</v>
      </c>
      <c r="R547" s="147">
        <f t="shared" si="142"/>
        <v>0</v>
      </c>
      <c r="S547" s="147">
        <v>0</v>
      </c>
      <c r="T547" s="148">
        <f t="shared" si="143"/>
        <v>0</v>
      </c>
      <c r="AR547" s="149" t="s">
        <v>120</v>
      </c>
      <c r="AT547" s="149" t="s">
        <v>311</v>
      </c>
      <c r="AU547" s="149" t="s">
        <v>88</v>
      </c>
      <c r="AY547" s="17" t="s">
        <v>309</v>
      </c>
      <c r="BE547" s="150">
        <f t="shared" si="144"/>
        <v>0</v>
      </c>
      <c r="BF547" s="150">
        <f t="shared" si="145"/>
        <v>0</v>
      </c>
      <c r="BG547" s="150">
        <f t="shared" si="146"/>
        <v>0</v>
      </c>
      <c r="BH547" s="150">
        <f t="shared" si="147"/>
        <v>0</v>
      </c>
      <c r="BI547" s="150">
        <f t="shared" si="148"/>
        <v>0</v>
      </c>
      <c r="BJ547" s="17" t="s">
        <v>88</v>
      </c>
      <c r="BK547" s="150">
        <f t="shared" si="149"/>
        <v>0</v>
      </c>
      <c r="BL547" s="17" t="s">
        <v>120</v>
      </c>
      <c r="BM547" s="149" t="s">
        <v>3978</v>
      </c>
    </row>
    <row r="548" spans="2:65" s="1" customFormat="1" ht="16.5" customHeight="1" x14ac:dyDescent="0.2">
      <c r="B548" s="137"/>
      <c r="C548" s="138" t="s">
        <v>2778</v>
      </c>
      <c r="D548" s="138" t="s">
        <v>311</v>
      </c>
      <c r="E548" s="139" t="s">
        <v>5581</v>
      </c>
      <c r="F548" s="140" t="s">
        <v>5582</v>
      </c>
      <c r="G548" s="141" t="s">
        <v>2702</v>
      </c>
      <c r="H548" s="142">
        <v>1</v>
      </c>
      <c r="I548" s="143"/>
      <c r="J548" s="144">
        <f t="shared" si="140"/>
        <v>0</v>
      </c>
      <c r="K548" s="140" t="s">
        <v>366</v>
      </c>
      <c r="L548" s="33"/>
      <c r="M548" s="145" t="s">
        <v>1</v>
      </c>
      <c r="N548" s="146" t="s">
        <v>46</v>
      </c>
      <c r="P548" s="147">
        <f t="shared" si="141"/>
        <v>0</v>
      </c>
      <c r="Q548" s="147">
        <v>0</v>
      </c>
      <c r="R548" s="147">
        <f t="shared" si="142"/>
        <v>0</v>
      </c>
      <c r="S548" s="147">
        <v>0</v>
      </c>
      <c r="T548" s="148">
        <f t="shared" si="143"/>
        <v>0</v>
      </c>
      <c r="AR548" s="149" t="s">
        <v>120</v>
      </c>
      <c r="AT548" s="149" t="s">
        <v>311</v>
      </c>
      <c r="AU548" s="149" t="s">
        <v>88</v>
      </c>
      <c r="AY548" s="17" t="s">
        <v>309</v>
      </c>
      <c r="BE548" s="150">
        <f t="shared" si="144"/>
        <v>0</v>
      </c>
      <c r="BF548" s="150">
        <f t="shared" si="145"/>
        <v>0</v>
      </c>
      <c r="BG548" s="150">
        <f t="shared" si="146"/>
        <v>0</v>
      </c>
      <c r="BH548" s="150">
        <f t="shared" si="147"/>
        <v>0</v>
      </c>
      <c r="BI548" s="150">
        <f t="shared" si="148"/>
        <v>0</v>
      </c>
      <c r="BJ548" s="17" t="s">
        <v>88</v>
      </c>
      <c r="BK548" s="150">
        <f t="shared" si="149"/>
        <v>0</v>
      </c>
      <c r="BL548" s="17" t="s">
        <v>120</v>
      </c>
      <c r="BM548" s="149" t="s">
        <v>3986</v>
      </c>
    </row>
    <row r="549" spans="2:65" s="1" customFormat="1" ht="24.2" customHeight="1" x14ac:dyDescent="0.2">
      <c r="B549" s="137"/>
      <c r="C549" s="138" t="s">
        <v>2782</v>
      </c>
      <c r="D549" s="138" t="s">
        <v>311</v>
      </c>
      <c r="E549" s="139" t="s">
        <v>5583</v>
      </c>
      <c r="F549" s="140" t="s">
        <v>5584</v>
      </c>
      <c r="G549" s="141" t="s">
        <v>2702</v>
      </c>
      <c r="H549" s="142">
        <v>2</v>
      </c>
      <c r="I549" s="143"/>
      <c r="J549" s="144">
        <f t="shared" si="140"/>
        <v>0</v>
      </c>
      <c r="K549" s="140" t="s">
        <v>366</v>
      </c>
      <c r="L549" s="33"/>
      <c r="M549" s="145" t="s">
        <v>1</v>
      </c>
      <c r="N549" s="146" t="s">
        <v>46</v>
      </c>
      <c r="P549" s="147">
        <f t="shared" si="141"/>
        <v>0</v>
      </c>
      <c r="Q549" s="147">
        <v>0</v>
      </c>
      <c r="R549" s="147">
        <f t="shared" si="142"/>
        <v>0</v>
      </c>
      <c r="S549" s="147">
        <v>0</v>
      </c>
      <c r="T549" s="148">
        <f t="shared" si="143"/>
        <v>0</v>
      </c>
      <c r="AR549" s="149" t="s">
        <v>120</v>
      </c>
      <c r="AT549" s="149" t="s">
        <v>311</v>
      </c>
      <c r="AU549" s="149" t="s">
        <v>88</v>
      </c>
      <c r="AY549" s="17" t="s">
        <v>309</v>
      </c>
      <c r="BE549" s="150">
        <f t="shared" si="144"/>
        <v>0</v>
      </c>
      <c r="BF549" s="150">
        <f t="shared" si="145"/>
        <v>0</v>
      </c>
      <c r="BG549" s="150">
        <f t="shared" si="146"/>
        <v>0</v>
      </c>
      <c r="BH549" s="150">
        <f t="shared" si="147"/>
        <v>0</v>
      </c>
      <c r="BI549" s="150">
        <f t="shared" si="148"/>
        <v>0</v>
      </c>
      <c r="BJ549" s="17" t="s">
        <v>88</v>
      </c>
      <c r="BK549" s="150">
        <f t="shared" si="149"/>
        <v>0</v>
      </c>
      <c r="BL549" s="17" t="s">
        <v>120</v>
      </c>
      <c r="BM549" s="149" t="s">
        <v>3994</v>
      </c>
    </row>
    <row r="550" spans="2:65" s="1" customFormat="1" ht="24.2" customHeight="1" x14ac:dyDescent="0.2">
      <c r="B550" s="137"/>
      <c r="C550" s="138" t="s">
        <v>2786</v>
      </c>
      <c r="D550" s="138" t="s">
        <v>311</v>
      </c>
      <c r="E550" s="139" t="s">
        <v>5585</v>
      </c>
      <c r="F550" s="140" t="s">
        <v>5586</v>
      </c>
      <c r="G550" s="141" t="s">
        <v>2702</v>
      </c>
      <c r="H550" s="142">
        <v>1</v>
      </c>
      <c r="I550" s="143"/>
      <c r="J550" s="144">
        <f t="shared" si="140"/>
        <v>0</v>
      </c>
      <c r="K550" s="140" t="s">
        <v>366</v>
      </c>
      <c r="L550" s="33"/>
      <c r="M550" s="145" t="s">
        <v>1</v>
      </c>
      <c r="N550" s="146" t="s">
        <v>46</v>
      </c>
      <c r="P550" s="147">
        <f t="shared" si="141"/>
        <v>0</v>
      </c>
      <c r="Q550" s="147">
        <v>0</v>
      </c>
      <c r="R550" s="147">
        <f t="shared" si="142"/>
        <v>0</v>
      </c>
      <c r="S550" s="147">
        <v>0</v>
      </c>
      <c r="T550" s="148">
        <f t="shared" si="143"/>
        <v>0</v>
      </c>
      <c r="AR550" s="149" t="s">
        <v>120</v>
      </c>
      <c r="AT550" s="149" t="s">
        <v>311</v>
      </c>
      <c r="AU550" s="149" t="s">
        <v>88</v>
      </c>
      <c r="AY550" s="17" t="s">
        <v>309</v>
      </c>
      <c r="BE550" s="150">
        <f t="shared" si="144"/>
        <v>0</v>
      </c>
      <c r="BF550" s="150">
        <f t="shared" si="145"/>
        <v>0</v>
      </c>
      <c r="BG550" s="150">
        <f t="shared" si="146"/>
        <v>0</v>
      </c>
      <c r="BH550" s="150">
        <f t="shared" si="147"/>
        <v>0</v>
      </c>
      <c r="BI550" s="150">
        <f t="shared" si="148"/>
        <v>0</v>
      </c>
      <c r="BJ550" s="17" t="s">
        <v>88</v>
      </c>
      <c r="BK550" s="150">
        <f t="shared" si="149"/>
        <v>0</v>
      </c>
      <c r="BL550" s="17" t="s">
        <v>120</v>
      </c>
      <c r="BM550" s="149" t="s">
        <v>4002</v>
      </c>
    </row>
    <row r="551" spans="2:65" s="1" customFormat="1" ht="16.5" customHeight="1" x14ac:dyDescent="0.2">
      <c r="B551" s="137"/>
      <c r="C551" s="138" t="s">
        <v>2790</v>
      </c>
      <c r="D551" s="138" t="s">
        <v>311</v>
      </c>
      <c r="E551" s="139" t="s">
        <v>5587</v>
      </c>
      <c r="F551" s="140" t="s">
        <v>5588</v>
      </c>
      <c r="G551" s="141" t="s">
        <v>2702</v>
      </c>
      <c r="H551" s="142">
        <v>1</v>
      </c>
      <c r="I551" s="143"/>
      <c r="J551" s="144">
        <f t="shared" si="140"/>
        <v>0</v>
      </c>
      <c r="K551" s="140" t="s">
        <v>366</v>
      </c>
      <c r="L551" s="33"/>
      <c r="M551" s="145" t="s">
        <v>1</v>
      </c>
      <c r="N551" s="146" t="s">
        <v>46</v>
      </c>
      <c r="P551" s="147">
        <f t="shared" si="141"/>
        <v>0</v>
      </c>
      <c r="Q551" s="147">
        <v>0</v>
      </c>
      <c r="R551" s="147">
        <f t="shared" si="142"/>
        <v>0</v>
      </c>
      <c r="S551" s="147">
        <v>0</v>
      </c>
      <c r="T551" s="148">
        <f t="shared" si="143"/>
        <v>0</v>
      </c>
      <c r="AR551" s="149" t="s">
        <v>120</v>
      </c>
      <c r="AT551" s="149" t="s">
        <v>311</v>
      </c>
      <c r="AU551" s="149" t="s">
        <v>88</v>
      </c>
      <c r="AY551" s="17" t="s">
        <v>309</v>
      </c>
      <c r="BE551" s="150">
        <f t="shared" si="144"/>
        <v>0</v>
      </c>
      <c r="BF551" s="150">
        <f t="shared" si="145"/>
        <v>0</v>
      </c>
      <c r="BG551" s="150">
        <f t="shared" si="146"/>
        <v>0</v>
      </c>
      <c r="BH551" s="150">
        <f t="shared" si="147"/>
        <v>0</v>
      </c>
      <c r="BI551" s="150">
        <f t="shared" si="148"/>
        <v>0</v>
      </c>
      <c r="BJ551" s="17" t="s">
        <v>88</v>
      </c>
      <c r="BK551" s="150">
        <f t="shared" si="149"/>
        <v>0</v>
      </c>
      <c r="BL551" s="17" t="s">
        <v>120</v>
      </c>
      <c r="BM551" s="149" t="s">
        <v>4010</v>
      </c>
    </row>
    <row r="552" spans="2:65" s="1" customFormat="1" ht="16.5" customHeight="1" x14ac:dyDescent="0.2">
      <c r="B552" s="137"/>
      <c r="C552" s="138" t="s">
        <v>2794</v>
      </c>
      <c r="D552" s="138" t="s">
        <v>311</v>
      </c>
      <c r="E552" s="139" t="s">
        <v>5589</v>
      </c>
      <c r="F552" s="140" t="s">
        <v>5590</v>
      </c>
      <c r="G552" s="141" t="s">
        <v>2702</v>
      </c>
      <c r="H552" s="142">
        <v>2</v>
      </c>
      <c r="I552" s="143"/>
      <c r="J552" s="144">
        <f t="shared" si="140"/>
        <v>0</v>
      </c>
      <c r="K552" s="140" t="s">
        <v>366</v>
      </c>
      <c r="L552" s="33"/>
      <c r="M552" s="145" t="s">
        <v>1</v>
      </c>
      <c r="N552" s="146" t="s">
        <v>46</v>
      </c>
      <c r="P552" s="147">
        <f t="shared" si="141"/>
        <v>0</v>
      </c>
      <c r="Q552" s="147">
        <v>0</v>
      </c>
      <c r="R552" s="147">
        <f t="shared" si="142"/>
        <v>0</v>
      </c>
      <c r="S552" s="147">
        <v>0</v>
      </c>
      <c r="T552" s="148">
        <f t="shared" si="143"/>
        <v>0</v>
      </c>
      <c r="AR552" s="149" t="s">
        <v>120</v>
      </c>
      <c r="AT552" s="149" t="s">
        <v>311</v>
      </c>
      <c r="AU552" s="149" t="s">
        <v>88</v>
      </c>
      <c r="AY552" s="17" t="s">
        <v>309</v>
      </c>
      <c r="BE552" s="150">
        <f t="shared" si="144"/>
        <v>0</v>
      </c>
      <c r="BF552" s="150">
        <f t="shared" si="145"/>
        <v>0</v>
      </c>
      <c r="BG552" s="150">
        <f t="shared" si="146"/>
        <v>0</v>
      </c>
      <c r="BH552" s="150">
        <f t="shared" si="147"/>
        <v>0</v>
      </c>
      <c r="BI552" s="150">
        <f t="shared" si="148"/>
        <v>0</v>
      </c>
      <c r="BJ552" s="17" t="s">
        <v>88</v>
      </c>
      <c r="BK552" s="150">
        <f t="shared" si="149"/>
        <v>0</v>
      </c>
      <c r="BL552" s="17" t="s">
        <v>120</v>
      </c>
      <c r="BM552" s="149" t="s">
        <v>4018</v>
      </c>
    </row>
    <row r="553" spans="2:65" s="1" customFormat="1" ht="19.5" x14ac:dyDescent="0.2">
      <c r="B553" s="33"/>
      <c r="D553" s="155" t="s">
        <v>318</v>
      </c>
      <c r="F553" s="156" t="s">
        <v>5076</v>
      </c>
      <c r="I553" s="153"/>
      <c r="L553" s="33"/>
      <c r="M553" s="154"/>
      <c r="T553" s="57"/>
      <c r="AT553" s="17" t="s">
        <v>318</v>
      </c>
      <c r="AU553" s="17" t="s">
        <v>88</v>
      </c>
    </row>
    <row r="554" spans="2:65" s="1" customFormat="1" ht="24.2" customHeight="1" x14ac:dyDescent="0.2">
      <c r="B554" s="137"/>
      <c r="C554" s="138" t="s">
        <v>2798</v>
      </c>
      <c r="D554" s="138" t="s">
        <v>311</v>
      </c>
      <c r="E554" s="139" t="s">
        <v>5591</v>
      </c>
      <c r="F554" s="140" t="s">
        <v>5592</v>
      </c>
      <c r="G554" s="141" t="s">
        <v>2702</v>
      </c>
      <c r="H554" s="142">
        <v>1</v>
      </c>
      <c r="I554" s="143"/>
      <c r="J554" s="144">
        <f>ROUND(I554*H554,2)</f>
        <v>0</v>
      </c>
      <c r="K554" s="140" t="s">
        <v>366</v>
      </c>
      <c r="L554" s="33"/>
      <c r="M554" s="145" t="s">
        <v>1</v>
      </c>
      <c r="N554" s="146" t="s">
        <v>46</v>
      </c>
      <c r="P554" s="147">
        <f>O554*H554</f>
        <v>0</v>
      </c>
      <c r="Q554" s="147">
        <v>0</v>
      </c>
      <c r="R554" s="147">
        <f>Q554*H554</f>
        <v>0</v>
      </c>
      <c r="S554" s="147">
        <v>0</v>
      </c>
      <c r="T554" s="148">
        <f>S554*H554</f>
        <v>0</v>
      </c>
      <c r="AR554" s="149" t="s">
        <v>120</v>
      </c>
      <c r="AT554" s="149" t="s">
        <v>311</v>
      </c>
      <c r="AU554" s="149" t="s">
        <v>88</v>
      </c>
      <c r="AY554" s="17" t="s">
        <v>309</v>
      </c>
      <c r="BE554" s="150">
        <f>IF(N554="základní",J554,0)</f>
        <v>0</v>
      </c>
      <c r="BF554" s="150">
        <f>IF(N554="snížená",J554,0)</f>
        <v>0</v>
      </c>
      <c r="BG554" s="150">
        <f>IF(N554="zákl. přenesená",J554,0)</f>
        <v>0</v>
      </c>
      <c r="BH554" s="150">
        <f>IF(N554="sníž. přenesená",J554,0)</f>
        <v>0</v>
      </c>
      <c r="BI554" s="150">
        <f>IF(N554="nulová",J554,0)</f>
        <v>0</v>
      </c>
      <c r="BJ554" s="17" t="s">
        <v>88</v>
      </c>
      <c r="BK554" s="150">
        <f>ROUND(I554*H554,2)</f>
        <v>0</v>
      </c>
      <c r="BL554" s="17" t="s">
        <v>120</v>
      </c>
      <c r="BM554" s="149" t="s">
        <v>4026</v>
      </c>
    </row>
    <row r="555" spans="2:65" s="1" customFormat="1" ht="19.5" x14ac:dyDescent="0.2">
      <c r="B555" s="33"/>
      <c r="D555" s="155" t="s">
        <v>318</v>
      </c>
      <c r="F555" s="156" t="s">
        <v>5076</v>
      </c>
      <c r="I555" s="153"/>
      <c r="L555" s="33"/>
      <c r="M555" s="154"/>
      <c r="T555" s="57"/>
      <c r="AT555" s="17" t="s">
        <v>318</v>
      </c>
      <c r="AU555" s="17" t="s">
        <v>88</v>
      </c>
    </row>
    <row r="556" spans="2:65" s="1" customFormat="1" ht="24.2" customHeight="1" x14ac:dyDescent="0.2">
      <c r="B556" s="137"/>
      <c r="C556" s="138" t="s">
        <v>2802</v>
      </c>
      <c r="D556" s="138" t="s">
        <v>311</v>
      </c>
      <c r="E556" s="139" t="s">
        <v>5593</v>
      </c>
      <c r="F556" s="140" t="s">
        <v>5594</v>
      </c>
      <c r="G556" s="141" t="s">
        <v>2702</v>
      </c>
      <c r="H556" s="142">
        <v>1</v>
      </c>
      <c r="I556" s="143"/>
      <c r="J556" s="144">
        <f>ROUND(I556*H556,2)</f>
        <v>0</v>
      </c>
      <c r="K556" s="140" t="s">
        <v>366</v>
      </c>
      <c r="L556" s="33"/>
      <c r="M556" s="145" t="s">
        <v>1</v>
      </c>
      <c r="N556" s="146" t="s">
        <v>46</v>
      </c>
      <c r="P556" s="147">
        <f>O556*H556</f>
        <v>0</v>
      </c>
      <c r="Q556" s="147">
        <v>0</v>
      </c>
      <c r="R556" s="147">
        <f>Q556*H556</f>
        <v>0</v>
      </c>
      <c r="S556" s="147">
        <v>0</v>
      </c>
      <c r="T556" s="148">
        <f>S556*H556</f>
        <v>0</v>
      </c>
      <c r="AR556" s="149" t="s">
        <v>120</v>
      </c>
      <c r="AT556" s="149" t="s">
        <v>311</v>
      </c>
      <c r="AU556" s="149" t="s">
        <v>88</v>
      </c>
      <c r="AY556" s="17" t="s">
        <v>309</v>
      </c>
      <c r="BE556" s="150">
        <f>IF(N556="základní",J556,0)</f>
        <v>0</v>
      </c>
      <c r="BF556" s="150">
        <f>IF(N556="snížená",J556,0)</f>
        <v>0</v>
      </c>
      <c r="BG556" s="150">
        <f>IF(N556="zákl. přenesená",J556,0)</f>
        <v>0</v>
      </c>
      <c r="BH556" s="150">
        <f>IF(N556="sníž. přenesená",J556,0)</f>
        <v>0</v>
      </c>
      <c r="BI556" s="150">
        <f>IF(N556="nulová",J556,0)</f>
        <v>0</v>
      </c>
      <c r="BJ556" s="17" t="s">
        <v>88</v>
      </c>
      <c r="BK556" s="150">
        <f>ROUND(I556*H556,2)</f>
        <v>0</v>
      </c>
      <c r="BL556" s="17" t="s">
        <v>120</v>
      </c>
      <c r="BM556" s="149" t="s">
        <v>4034</v>
      </c>
    </row>
    <row r="557" spans="2:65" s="1" customFormat="1" ht="19.5" x14ac:dyDescent="0.2">
      <c r="B557" s="33"/>
      <c r="D557" s="155" t="s">
        <v>318</v>
      </c>
      <c r="F557" s="156" t="s">
        <v>5076</v>
      </c>
      <c r="I557" s="153"/>
      <c r="L557" s="33"/>
      <c r="M557" s="154"/>
      <c r="T557" s="57"/>
      <c r="AT557" s="17" t="s">
        <v>318</v>
      </c>
      <c r="AU557" s="17" t="s">
        <v>88</v>
      </c>
    </row>
    <row r="558" spans="2:65" s="1" customFormat="1" ht="16.5" customHeight="1" x14ac:dyDescent="0.2">
      <c r="B558" s="137"/>
      <c r="C558" s="138" t="s">
        <v>2806</v>
      </c>
      <c r="D558" s="138" t="s">
        <v>311</v>
      </c>
      <c r="E558" s="139" t="s">
        <v>5595</v>
      </c>
      <c r="F558" s="140" t="s">
        <v>5464</v>
      </c>
      <c r="G558" s="141" t="s">
        <v>2702</v>
      </c>
      <c r="H558" s="142">
        <v>1</v>
      </c>
      <c r="I558" s="143"/>
      <c r="J558" s="144">
        <f>ROUND(I558*H558,2)</f>
        <v>0</v>
      </c>
      <c r="K558" s="140" t="s">
        <v>366</v>
      </c>
      <c r="L558" s="33"/>
      <c r="M558" s="145" t="s">
        <v>1</v>
      </c>
      <c r="N558" s="146" t="s">
        <v>46</v>
      </c>
      <c r="P558" s="147">
        <f>O558*H558</f>
        <v>0</v>
      </c>
      <c r="Q558" s="147">
        <v>0</v>
      </c>
      <c r="R558" s="147">
        <f>Q558*H558</f>
        <v>0</v>
      </c>
      <c r="S558" s="147">
        <v>0</v>
      </c>
      <c r="T558" s="148">
        <f>S558*H558</f>
        <v>0</v>
      </c>
      <c r="AR558" s="149" t="s">
        <v>120</v>
      </c>
      <c r="AT558" s="149" t="s">
        <v>311</v>
      </c>
      <c r="AU558" s="149" t="s">
        <v>88</v>
      </c>
      <c r="AY558" s="17" t="s">
        <v>309</v>
      </c>
      <c r="BE558" s="150">
        <f>IF(N558="základní",J558,0)</f>
        <v>0</v>
      </c>
      <c r="BF558" s="150">
        <f>IF(N558="snížená",J558,0)</f>
        <v>0</v>
      </c>
      <c r="BG558" s="150">
        <f>IF(N558="zákl. přenesená",J558,0)</f>
        <v>0</v>
      </c>
      <c r="BH558" s="150">
        <f>IF(N558="sníž. přenesená",J558,0)</f>
        <v>0</v>
      </c>
      <c r="BI558" s="150">
        <f>IF(N558="nulová",J558,0)</f>
        <v>0</v>
      </c>
      <c r="BJ558" s="17" t="s">
        <v>88</v>
      </c>
      <c r="BK558" s="150">
        <f>ROUND(I558*H558,2)</f>
        <v>0</v>
      </c>
      <c r="BL558" s="17" t="s">
        <v>120</v>
      </c>
      <c r="BM558" s="149" t="s">
        <v>4042</v>
      </c>
    </row>
    <row r="559" spans="2:65" s="1" customFormat="1" ht="19.5" x14ac:dyDescent="0.2">
      <c r="B559" s="33"/>
      <c r="D559" s="155" t="s">
        <v>318</v>
      </c>
      <c r="F559" s="156" t="s">
        <v>5076</v>
      </c>
      <c r="I559" s="153"/>
      <c r="L559" s="33"/>
      <c r="M559" s="154"/>
      <c r="T559" s="57"/>
      <c r="AT559" s="17" t="s">
        <v>318</v>
      </c>
      <c r="AU559" s="17" t="s">
        <v>88</v>
      </c>
    </row>
    <row r="560" spans="2:65" s="1" customFormat="1" ht="16.5" customHeight="1" x14ac:dyDescent="0.2">
      <c r="B560" s="137"/>
      <c r="C560" s="138" t="s">
        <v>2810</v>
      </c>
      <c r="D560" s="138" t="s">
        <v>311</v>
      </c>
      <c r="E560" s="139" t="s">
        <v>5596</v>
      </c>
      <c r="F560" s="140" t="s">
        <v>5597</v>
      </c>
      <c r="G560" s="141" t="s">
        <v>2702</v>
      </c>
      <c r="H560" s="142">
        <v>1</v>
      </c>
      <c r="I560" s="143"/>
      <c r="J560" s="144">
        <f>ROUND(I560*H560,2)</f>
        <v>0</v>
      </c>
      <c r="K560" s="140" t="s">
        <v>366</v>
      </c>
      <c r="L560" s="33"/>
      <c r="M560" s="145" t="s">
        <v>1</v>
      </c>
      <c r="N560" s="146" t="s">
        <v>46</v>
      </c>
      <c r="P560" s="147">
        <f>O560*H560</f>
        <v>0</v>
      </c>
      <c r="Q560" s="147">
        <v>0</v>
      </c>
      <c r="R560" s="147">
        <f>Q560*H560</f>
        <v>0</v>
      </c>
      <c r="S560" s="147">
        <v>0</v>
      </c>
      <c r="T560" s="148">
        <f>S560*H560</f>
        <v>0</v>
      </c>
      <c r="AR560" s="149" t="s">
        <v>120</v>
      </c>
      <c r="AT560" s="149" t="s">
        <v>311</v>
      </c>
      <c r="AU560" s="149" t="s">
        <v>88</v>
      </c>
      <c r="AY560" s="17" t="s">
        <v>309</v>
      </c>
      <c r="BE560" s="150">
        <f>IF(N560="základní",J560,0)</f>
        <v>0</v>
      </c>
      <c r="BF560" s="150">
        <f>IF(N560="snížená",J560,0)</f>
        <v>0</v>
      </c>
      <c r="BG560" s="150">
        <f>IF(N560="zákl. přenesená",J560,0)</f>
        <v>0</v>
      </c>
      <c r="BH560" s="150">
        <f>IF(N560="sníž. přenesená",J560,0)</f>
        <v>0</v>
      </c>
      <c r="BI560" s="150">
        <f>IF(N560="nulová",J560,0)</f>
        <v>0</v>
      </c>
      <c r="BJ560" s="17" t="s">
        <v>88</v>
      </c>
      <c r="BK560" s="150">
        <f>ROUND(I560*H560,2)</f>
        <v>0</v>
      </c>
      <c r="BL560" s="17" t="s">
        <v>120</v>
      </c>
      <c r="BM560" s="149" t="s">
        <v>4050</v>
      </c>
    </row>
    <row r="561" spans="2:65" s="1" customFormat="1" ht="16.5" customHeight="1" x14ac:dyDescent="0.2">
      <c r="B561" s="137"/>
      <c r="C561" s="138" t="s">
        <v>2814</v>
      </c>
      <c r="D561" s="138" t="s">
        <v>311</v>
      </c>
      <c r="E561" s="139" t="s">
        <v>5598</v>
      </c>
      <c r="F561" s="140" t="s">
        <v>5599</v>
      </c>
      <c r="G561" s="141" t="s">
        <v>2702</v>
      </c>
      <c r="H561" s="142">
        <v>2</v>
      </c>
      <c r="I561" s="143"/>
      <c r="J561" s="144">
        <f>ROUND(I561*H561,2)</f>
        <v>0</v>
      </c>
      <c r="K561" s="140" t="s">
        <v>366</v>
      </c>
      <c r="L561" s="33"/>
      <c r="M561" s="145" t="s">
        <v>1</v>
      </c>
      <c r="N561" s="146" t="s">
        <v>46</v>
      </c>
      <c r="P561" s="147">
        <f>O561*H561</f>
        <v>0</v>
      </c>
      <c r="Q561" s="147">
        <v>0</v>
      </c>
      <c r="R561" s="147">
        <f>Q561*H561</f>
        <v>0</v>
      </c>
      <c r="S561" s="147">
        <v>0</v>
      </c>
      <c r="T561" s="148">
        <f>S561*H561</f>
        <v>0</v>
      </c>
      <c r="AR561" s="149" t="s">
        <v>120</v>
      </c>
      <c r="AT561" s="149" t="s">
        <v>311</v>
      </c>
      <c r="AU561" s="149" t="s">
        <v>88</v>
      </c>
      <c r="AY561" s="17" t="s">
        <v>309</v>
      </c>
      <c r="BE561" s="150">
        <f>IF(N561="základní",J561,0)</f>
        <v>0</v>
      </c>
      <c r="BF561" s="150">
        <f>IF(N561="snížená",J561,0)</f>
        <v>0</v>
      </c>
      <c r="BG561" s="150">
        <f>IF(N561="zákl. přenesená",J561,0)</f>
        <v>0</v>
      </c>
      <c r="BH561" s="150">
        <f>IF(N561="sníž. přenesená",J561,0)</f>
        <v>0</v>
      </c>
      <c r="BI561" s="150">
        <f>IF(N561="nulová",J561,0)</f>
        <v>0</v>
      </c>
      <c r="BJ561" s="17" t="s">
        <v>88</v>
      </c>
      <c r="BK561" s="150">
        <f>ROUND(I561*H561,2)</f>
        <v>0</v>
      </c>
      <c r="BL561" s="17" t="s">
        <v>120</v>
      </c>
      <c r="BM561" s="149" t="s">
        <v>4058</v>
      </c>
    </row>
    <row r="562" spans="2:65" s="1" customFormat="1" ht="16.5" customHeight="1" x14ac:dyDescent="0.2">
      <c r="B562" s="137"/>
      <c r="C562" s="138" t="s">
        <v>2818</v>
      </c>
      <c r="D562" s="138" t="s">
        <v>311</v>
      </c>
      <c r="E562" s="139" t="s">
        <v>5600</v>
      </c>
      <c r="F562" s="140" t="s">
        <v>5601</v>
      </c>
      <c r="G562" s="141" t="s">
        <v>2702</v>
      </c>
      <c r="H562" s="142">
        <v>2</v>
      </c>
      <c r="I562" s="143"/>
      <c r="J562" s="144">
        <f>ROUND(I562*H562,2)</f>
        <v>0</v>
      </c>
      <c r="K562" s="140" t="s">
        <v>366</v>
      </c>
      <c r="L562" s="33"/>
      <c r="M562" s="145" t="s">
        <v>1</v>
      </c>
      <c r="N562" s="146" t="s">
        <v>46</v>
      </c>
      <c r="P562" s="147">
        <f>O562*H562</f>
        <v>0</v>
      </c>
      <c r="Q562" s="147">
        <v>0</v>
      </c>
      <c r="R562" s="147">
        <f>Q562*H562</f>
        <v>0</v>
      </c>
      <c r="S562" s="147">
        <v>0</v>
      </c>
      <c r="T562" s="148">
        <f>S562*H562</f>
        <v>0</v>
      </c>
      <c r="AR562" s="149" t="s">
        <v>120</v>
      </c>
      <c r="AT562" s="149" t="s">
        <v>311</v>
      </c>
      <c r="AU562" s="149" t="s">
        <v>88</v>
      </c>
      <c r="AY562" s="17" t="s">
        <v>309</v>
      </c>
      <c r="BE562" s="150">
        <f>IF(N562="základní",J562,0)</f>
        <v>0</v>
      </c>
      <c r="BF562" s="150">
        <f>IF(N562="snížená",J562,0)</f>
        <v>0</v>
      </c>
      <c r="BG562" s="150">
        <f>IF(N562="zákl. přenesená",J562,0)</f>
        <v>0</v>
      </c>
      <c r="BH562" s="150">
        <f>IF(N562="sníž. přenesená",J562,0)</f>
        <v>0</v>
      </c>
      <c r="BI562" s="150">
        <f>IF(N562="nulová",J562,0)</f>
        <v>0</v>
      </c>
      <c r="BJ562" s="17" t="s">
        <v>88</v>
      </c>
      <c r="BK562" s="150">
        <f>ROUND(I562*H562,2)</f>
        <v>0</v>
      </c>
      <c r="BL562" s="17" t="s">
        <v>120</v>
      </c>
      <c r="BM562" s="149" t="s">
        <v>4066</v>
      </c>
    </row>
    <row r="563" spans="2:65" s="1" customFormat="1" ht="16.5" customHeight="1" x14ac:dyDescent="0.2">
      <c r="B563" s="137"/>
      <c r="C563" s="138" t="s">
        <v>2822</v>
      </c>
      <c r="D563" s="138" t="s">
        <v>311</v>
      </c>
      <c r="E563" s="139" t="s">
        <v>5602</v>
      </c>
      <c r="F563" s="140" t="s">
        <v>5603</v>
      </c>
      <c r="G563" s="141" t="s">
        <v>2702</v>
      </c>
      <c r="H563" s="142">
        <v>4</v>
      </c>
      <c r="I563" s="143"/>
      <c r="J563" s="144">
        <f>ROUND(I563*H563,2)</f>
        <v>0</v>
      </c>
      <c r="K563" s="140" t="s">
        <v>366</v>
      </c>
      <c r="L563" s="33"/>
      <c r="M563" s="145" t="s">
        <v>1</v>
      </c>
      <c r="N563" s="146" t="s">
        <v>46</v>
      </c>
      <c r="P563" s="147">
        <f>O563*H563</f>
        <v>0</v>
      </c>
      <c r="Q563" s="147">
        <v>0</v>
      </c>
      <c r="R563" s="147">
        <f>Q563*H563</f>
        <v>0</v>
      </c>
      <c r="S563" s="147">
        <v>0</v>
      </c>
      <c r="T563" s="148">
        <f>S563*H563</f>
        <v>0</v>
      </c>
      <c r="AR563" s="149" t="s">
        <v>120</v>
      </c>
      <c r="AT563" s="149" t="s">
        <v>311</v>
      </c>
      <c r="AU563" s="149" t="s">
        <v>88</v>
      </c>
      <c r="AY563" s="17" t="s">
        <v>309</v>
      </c>
      <c r="BE563" s="150">
        <f>IF(N563="základní",J563,0)</f>
        <v>0</v>
      </c>
      <c r="BF563" s="150">
        <f>IF(N563="snížená",J563,0)</f>
        <v>0</v>
      </c>
      <c r="BG563" s="150">
        <f>IF(N563="zákl. přenesená",J563,0)</f>
        <v>0</v>
      </c>
      <c r="BH563" s="150">
        <f>IF(N563="sníž. přenesená",J563,0)</f>
        <v>0</v>
      </c>
      <c r="BI563" s="150">
        <f>IF(N563="nulová",J563,0)</f>
        <v>0</v>
      </c>
      <c r="BJ563" s="17" t="s">
        <v>88</v>
      </c>
      <c r="BK563" s="150">
        <f>ROUND(I563*H563,2)</f>
        <v>0</v>
      </c>
      <c r="BL563" s="17" t="s">
        <v>120</v>
      </c>
      <c r="BM563" s="149" t="s">
        <v>4074</v>
      </c>
    </row>
    <row r="564" spans="2:65" s="1" customFormat="1" ht="16.5" customHeight="1" x14ac:dyDescent="0.2">
      <c r="B564" s="137"/>
      <c r="C564" s="138" t="s">
        <v>2826</v>
      </c>
      <c r="D564" s="138" t="s">
        <v>311</v>
      </c>
      <c r="E564" s="139" t="s">
        <v>5604</v>
      </c>
      <c r="F564" s="140" t="s">
        <v>5605</v>
      </c>
      <c r="G564" s="141" t="s">
        <v>2702</v>
      </c>
      <c r="H564" s="142">
        <v>1</v>
      </c>
      <c r="I564" s="143"/>
      <c r="J564" s="144">
        <f>ROUND(I564*H564,2)</f>
        <v>0</v>
      </c>
      <c r="K564" s="140" t="s">
        <v>366</v>
      </c>
      <c r="L564" s="33"/>
      <c r="M564" s="145" t="s">
        <v>1</v>
      </c>
      <c r="N564" s="146" t="s">
        <v>46</v>
      </c>
      <c r="P564" s="147">
        <f>O564*H564</f>
        <v>0</v>
      </c>
      <c r="Q564" s="147">
        <v>0</v>
      </c>
      <c r="R564" s="147">
        <f>Q564*H564</f>
        <v>0</v>
      </c>
      <c r="S564" s="147">
        <v>0</v>
      </c>
      <c r="T564" s="148">
        <f>S564*H564</f>
        <v>0</v>
      </c>
      <c r="AR564" s="149" t="s">
        <v>120</v>
      </c>
      <c r="AT564" s="149" t="s">
        <v>311</v>
      </c>
      <c r="AU564" s="149" t="s">
        <v>88</v>
      </c>
      <c r="AY564" s="17" t="s">
        <v>309</v>
      </c>
      <c r="BE564" s="150">
        <f>IF(N564="základní",J564,0)</f>
        <v>0</v>
      </c>
      <c r="BF564" s="150">
        <f>IF(N564="snížená",J564,0)</f>
        <v>0</v>
      </c>
      <c r="BG564" s="150">
        <f>IF(N564="zákl. přenesená",J564,0)</f>
        <v>0</v>
      </c>
      <c r="BH564" s="150">
        <f>IF(N564="sníž. přenesená",J564,0)</f>
        <v>0</v>
      </c>
      <c r="BI564" s="150">
        <f>IF(N564="nulová",J564,0)</f>
        <v>0</v>
      </c>
      <c r="BJ564" s="17" t="s">
        <v>88</v>
      </c>
      <c r="BK564" s="150">
        <f>ROUND(I564*H564,2)</f>
        <v>0</v>
      </c>
      <c r="BL564" s="17" t="s">
        <v>120</v>
      </c>
      <c r="BM564" s="149" t="s">
        <v>4082</v>
      </c>
    </row>
    <row r="565" spans="2:65" s="1" customFormat="1" ht="29.25" x14ac:dyDescent="0.2">
      <c r="B565" s="33"/>
      <c r="D565" s="155" t="s">
        <v>318</v>
      </c>
      <c r="F565" s="156" t="s">
        <v>5606</v>
      </c>
      <c r="I565" s="153"/>
      <c r="L565" s="33"/>
      <c r="M565" s="154"/>
      <c r="T565" s="57"/>
      <c r="AT565" s="17" t="s">
        <v>318</v>
      </c>
      <c r="AU565" s="17" t="s">
        <v>88</v>
      </c>
    </row>
    <row r="566" spans="2:65" s="1" customFormat="1" ht="16.5" customHeight="1" x14ac:dyDescent="0.2">
      <c r="B566" s="137"/>
      <c r="C566" s="138" t="s">
        <v>2830</v>
      </c>
      <c r="D566" s="138" t="s">
        <v>311</v>
      </c>
      <c r="E566" s="139" t="s">
        <v>5607</v>
      </c>
      <c r="F566" s="140" t="s">
        <v>5608</v>
      </c>
      <c r="G566" s="141" t="s">
        <v>2702</v>
      </c>
      <c r="H566" s="142">
        <v>2</v>
      </c>
      <c r="I566" s="143"/>
      <c r="J566" s="144">
        <f>ROUND(I566*H566,2)</f>
        <v>0</v>
      </c>
      <c r="K566" s="140" t="s">
        <v>366</v>
      </c>
      <c r="L566" s="33"/>
      <c r="M566" s="145" t="s">
        <v>1</v>
      </c>
      <c r="N566" s="146" t="s">
        <v>46</v>
      </c>
      <c r="P566" s="147">
        <f>O566*H566</f>
        <v>0</v>
      </c>
      <c r="Q566" s="147">
        <v>0</v>
      </c>
      <c r="R566" s="147">
        <f>Q566*H566</f>
        <v>0</v>
      </c>
      <c r="S566" s="147">
        <v>0</v>
      </c>
      <c r="T566" s="148">
        <f>S566*H566</f>
        <v>0</v>
      </c>
      <c r="AR566" s="149" t="s">
        <v>120</v>
      </c>
      <c r="AT566" s="149" t="s">
        <v>311</v>
      </c>
      <c r="AU566" s="149" t="s">
        <v>88</v>
      </c>
      <c r="AY566" s="17" t="s">
        <v>309</v>
      </c>
      <c r="BE566" s="150">
        <f>IF(N566="základní",J566,0)</f>
        <v>0</v>
      </c>
      <c r="BF566" s="150">
        <f>IF(N566="snížená",J566,0)</f>
        <v>0</v>
      </c>
      <c r="BG566" s="150">
        <f>IF(N566="zákl. přenesená",J566,0)</f>
        <v>0</v>
      </c>
      <c r="BH566" s="150">
        <f>IF(N566="sníž. přenesená",J566,0)</f>
        <v>0</v>
      </c>
      <c r="BI566" s="150">
        <f>IF(N566="nulová",J566,0)</f>
        <v>0</v>
      </c>
      <c r="BJ566" s="17" t="s">
        <v>88</v>
      </c>
      <c r="BK566" s="150">
        <f>ROUND(I566*H566,2)</f>
        <v>0</v>
      </c>
      <c r="BL566" s="17" t="s">
        <v>120</v>
      </c>
      <c r="BM566" s="149" t="s">
        <v>4090</v>
      </c>
    </row>
    <row r="567" spans="2:65" s="1" customFormat="1" ht="19.5" x14ac:dyDescent="0.2">
      <c r="B567" s="33"/>
      <c r="D567" s="155" t="s">
        <v>318</v>
      </c>
      <c r="F567" s="156" t="s">
        <v>5609</v>
      </c>
      <c r="I567" s="153"/>
      <c r="L567" s="33"/>
      <c r="M567" s="154"/>
      <c r="T567" s="57"/>
      <c r="AT567" s="17" t="s">
        <v>318</v>
      </c>
      <c r="AU567" s="17" t="s">
        <v>88</v>
      </c>
    </row>
    <row r="568" spans="2:65" s="1" customFormat="1" ht="16.5" customHeight="1" x14ac:dyDescent="0.2">
      <c r="B568" s="137"/>
      <c r="C568" s="138" t="s">
        <v>2834</v>
      </c>
      <c r="D568" s="138" t="s">
        <v>311</v>
      </c>
      <c r="E568" s="139" t="s">
        <v>5610</v>
      </c>
      <c r="F568" s="140" t="s">
        <v>5611</v>
      </c>
      <c r="G568" s="141" t="s">
        <v>2702</v>
      </c>
      <c r="H568" s="142">
        <v>1</v>
      </c>
      <c r="I568" s="143"/>
      <c r="J568" s="144">
        <f t="shared" ref="J568:J576" si="150">ROUND(I568*H568,2)</f>
        <v>0</v>
      </c>
      <c r="K568" s="140" t="s">
        <v>366</v>
      </c>
      <c r="L568" s="33"/>
      <c r="M568" s="145" t="s">
        <v>1</v>
      </c>
      <c r="N568" s="146" t="s">
        <v>46</v>
      </c>
      <c r="P568" s="147">
        <f t="shared" ref="P568:P576" si="151">O568*H568</f>
        <v>0</v>
      </c>
      <c r="Q568" s="147">
        <v>0</v>
      </c>
      <c r="R568" s="147">
        <f t="shared" ref="R568:R576" si="152">Q568*H568</f>
        <v>0</v>
      </c>
      <c r="S568" s="147">
        <v>0</v>
      </c>
      <c r="T568" s="148">
        <f t="shared" ref="T568:T576" si="153">S568*H568</f>
        <v>0</v>
      </c>
      <c r="AR568" s="149" t="s">
        <v>120</v>
      </c>
      <c r="AT568" s="149" t="s">
        <v>311</v>
      </c>
      <c r="AU568" s="149" t="s">
        <v>88</v>
      </c>
      <c r="AY568" s="17" t="s">
        <v>309</v>
      </c>
      <c r="BE568" s="150">
        <f t="shared" ref="BE568:BE576" si="154">IF(N568="základní",J568,0)</f>
        <v>0</v>
      </c>
      <c r="BF568" s="150">
        <f t="shared" ref="BF568:BF576" si="155">IF(N568="snížená",J568,0)</f>
        <v>0</v>
      </c>
      <c r="BG568" s="150">
        <f t="shared" ref="BG568:BG576" si="156">IF(N568="zákl. přenesená",J568,0)</f>
        <v>0</v>
      </c>
      <c r="BH568" s="150">
        <f t="shared" ref="BH568:BH576" si="157">IF(N568="sníž. přenesená",J568,0)</f>
        <v>0</v>
      </c>
      <c r="BI568" s="150">
        <f t="shared" ref="BI568:BI576" si="158">IF(N568="nulová",J568,0)</f>
        <v>0</v>
      </c>
      <c r="BJ568" s="17" t="s">
        <v>88</v>
      </c>
      <c r="BK568" s="150">
        <f t="shared" ref="BK568:BK576" si="159">ROUND(I568*H568,2)</f>
        <v>0</v>
      </c>
      <c r="BL568" s="17" t="s">
        <v>120</v>
      </c>
      <c r="BM568" s="149" t="s">
        <v>4098</v>
      </c>
    </row>
    <row r="569" spans="2:65" s="1" customFormat="1" ht="16.5" customHeight="1" x14ac:dyDescent="0.2">
      <c r="B569" s="137"/>
      <c r="C569" s="138" t="s">
        <v>2838</v>
      </c>
      <c r="D569" s="138" t="s">
        <v>311</v>
      </c>
      <c r="E569" s="139" t="s">
        <v>5612</v>
      </c>
      <c r="F569" s="140" t="s">
        <v>5613</v>
      </c>
      <c r="G569" s="141" t="s">
        <v>2702</v>
      </c>
      <c r="H569" s="142">
        <v>1</v>
      </c>
      <c r="I569" s="143"/>
      <c r="J569" s="144">
        <f t="shared" si="150"/>
        <v>0</v>
      </c>
      <c r="K569" s="140" t="s">
        <v>366</v>
      </c>
      <c r="L569" s="33"/>
      <c r="M569" s="145" t="s">
        <v>1</v>
      </c>
      <c r="N569" s="146" t="s">
        <v>46</v>
      </c>
      <c r="P569" s="147">
        <f t="shared" si="151"/>
        <v>0</v>
      </c>
      <c r="Q569" s="147">
        <v>0</v>
      </c>
      <c r="R569" s="147">
        <f t="shared" si="152"/>
        <v>0</v>
      </c>
      <c r="S569" s="147">
        <v>0</v>
      </c>
      <c r="T569" s="148">
        <f t="shared" si="153"/>
        <v>0</v>
      </c>
      <c r="AR569" s="149" t="s">
        <v>120</v>
      </c>
      <c r="AT569" s="149" t="s">
        <v>311</v>
      </c>
      <c r="AU569" s="149" t="s">
        <v>88</v>
      </c>
      <c r="AY569" s="17" t="s">
        <v>309</v>
      </c>
      <c r="BE569" s="150">
        <f t="shared" si="154"/>
        <v>0</v>
      </c>
      <c r="BF569" s="150">
        <f t="shared" si="155"/>
        <v>0</v>
      </c>
      <c r="BG569" s="150">
        <f t="shared" si="156"/>
        <v>0</v>
      </c>
      <c r="BH569" s="150">
        <f t="shared" si="157"/>
        <v>0</v>
      </c>
      <c r="BI569" s="150">
        <f t="shared" si="158"/>
        <v>0</v>
      </c>
      <c r="BJ569" s="17" t="s">
        <v>88</v>
      </c>
      <c r="BK569" s="150">
        <f t="shared" si="159"/>
        <v>0</v>
      </c>
      <c r="BL569" s="17" t="s">
        <v>120</v>
      </c>
      <c r="BM569" s="149" t="s">
        <v>4106</v>
      </c>
    </row>
    <row r="570" spans="2:65" s="1" customFormat="1" ht="16.5" customHeight="1" x14ac:dyDescent="0.2">
      <c r="B570" s="137"/>
      <c r="C570" s="138" t="s">
        <v>2842</v>
      </c>
      <c r="D570" s="138" t="s">
        <v>311</v>
      </c>
      <c r="E570" s="139" t="s">
        <v>5614</v>
      </c>
      <c r="F570" s="140" t="s">
        <v>5615</v>
      </c>
      <c r="G570" s="141" t="s">
        <v>2702</v>
      </c>
      <c r="H570" s="142">
        <v>2</v>
      </c>
      <c r="I570" s="143"/>
      <c r="J570" s="144">
        <f t="shared" si="150"/>
        <v>0</v>
      </c>
      <c r="K570" s="140" t="s">
        <v>366</v>
      </c>
      <c r="L570" s="33"/>
      <c r="M570" s="145" t="s">
        <v>1</v>
      </c>
      <c r="N570" s="146" t="s">
        <v>46</v>
      </c>
      <c r="P570" s="147">
        <f t="shared" si="151"/>
        <v>0</v>
      </c>
      <c r="Q570" s="147">
        <v>0</v>
      </c>
      <c r="R570" s="147">
        <f t="shared" si="152"/>
        <v>0</v>
      </c>
      <c r="S570" s="147">
        <v>0</v>
      </c>
      <c r="T570" s="148">
        <f t="shared" si="153"/>
        <v>0</v>
      </c>
      <c r="AR570" s="149" t="s">
        <v>120</v>
      </c>
      <c r="AT570" s="149" t="s">
        <v>311</v>
      </c>
      <c r="AU570" s="149" t="s">
        <v>88</v>
      </c>
      <c r="AY570" s="17" t="s">
        <v>309</v>
      </c>
      <c r="BE570" s="150">
        <f t="shared" si="154"/>
        <v>0</v>
      </c>
      <c r="BF570" s="150">
        <f t="shared" si="155"/>
        <v>0</v>
      </c>
      <c r="BG570" s="150">
        <f t="shared" si="156"/>
        <v>0</v>
      </c>
      <c r="BH570" s="150">
        <f t="shared" si="157"/>
        <v>0</v>
      </c>
      <c r="BI570" s="150">
        <f t="shared" si="158"/>
        <v>0</v>
      </c>
      <c r="BJ570" s="17" t="s">
        <v>88</v>
      </c>
      <c r="BK570" s="150">
        <f t="shared" si="159"/>
        <v>0</v>
      </c>
      <c r="BL570" s="17" t="s">
        <v>120</v>
      </c>
      <c r="BM570" s="149" t="s">
        <v>4114</v>
      </c>
    </row>
    <row r="571" spans="2:65" s="1" customFormat="1" ht="16.5" customHeight="1" x14ac:dyDescent="0.2">
      <c r="B571" s="137"/>
      <c r="C571" s="138" t="s">
        <v>2846</v>
      </c>
      <c r="D571" s="138" t="s">
        <v>311</v>
      </c>
      <c r="E571" s="139" t="s">
        <v>5616</v>
      </c>
      <c r="F571" s="140" t="s">
        <v>5165</v>
      </c>
      <c r="G571" s="141" t="s">
        <v>360</v>
      </c>
      <c r="H571" s="142">
        <v>5</v>
      </c>
      <c r="I571" s="143"/>
      <c r="J571" s="144">
        <f t="shared" si="150"/>
        <v>0</v>
      </c>
      <c r="K571" s="140" t="s">
        <v>366</v>
      </c>
      <c r="L571" s="33"/>
      <c r="M571" s="145" t="s">
        <v>1</v>
      </c>
      <c r="N571" s="146" t="s">
        <v>46</v>
      </c>
      <c r="P571" s="147">
        <f t="shared" si="151"/>
        <v>0</v>
      </c>
      <c r="Q571" s="147">
        <v>0</v>
      </c>
      <c r="R571" s="147">
        <f t="shared" si="152"/>
        <v>0</v>
      </c>
      <c r="S571" s="147">
        <v>0</v>
      </c>
      <c r="T571" s="148">
        <f t="shared" si="153"/>
        <v>0</v>
      </c>
      <c r="AR571" s="149" t="s">
        <v>120</v>
      </c>
      <c r="AT571" s="149" t="s">
        <v>311</v>
      </c>
      <c r="AU571" s="149" t="s">
        <v>88</v>
      </c>
      <c r="AY571" s="17" t="s">
        <v>309</v>
      </c>
      <c r="BE571" s="150">
        <f t="shared" si="154"/>
        <v>0</v>
      </c>
      <c r="BF571" s="150">
        <f t="shared" si="155"/>
        <v>0</v>
      </c>
      <c r="BG571" s="150">
        <f t="shared" si="156"/>
        <v>0</v>
      </c>
      <c r="BH571" s="150">
        <f t="shared" si="157"/>
        <v>0</v>
      </c>
      <c r="BI571" s="150">
        <f t="shared" si="158"/>
        <v>0</v>
      </c>
      <c r="BJ571" s="17" t="s">
        <v>88</v>
      </c>
      <c r="BK571" s="150">
        <f t="shared" si="159"/>
        <v>0</v>
      </c>
      <c r="BL571" s="17" t="s">
        <v>120</v>
      </c>
      <c r="BM571" s="149" t="s">
        <v>4122</v>
      </c>
    </row>
    <row r="572" spans="2:65" s="1" customFormat="1" ht="16.5" customHeight="1" x14ac:dyDescent="0.2">
      <c r="B572" s="137"/>
      <c r="C572" s="138" t="s">
        <v>2850</v>
      </c>
      <c r="D572" s="138" t="s">
        <v>311</v>
      </c>
      <c r="E572" s="139" t="s">
        <v>5617</v>
      </c>
      <c r="F572" s="140" t="s">
        <v>5103</v>
      </c>
      <c r="G572" s="141" t="s">
        <v>434</v>
      </c>
      <c r="H572" s="142">
        <v>33</v>
      </c>
      <c r="I572" s="143"/>
      <c r="J572" s="144">
        <f t="shared" si="150"/>
        <v>0</v>
      </c>
      <c r="K572" s="140" t="s">
        <v>366</v>
      </c>
      <c r="L572" s="33"/>
      <c r="M572" s="145" t="s">
        <v>1</v>
      </c>
      <c r="N572" s="146" t="s">
        <v>46</v>
      </c>
      <c r="P572" s="147">
        <f t="shared" si="151"/>
        <v>0</v>
      </c>
      <c r="Q572" s="147">
        <v>0</v>
      </c>
      <c r="R572" s="147">
        <f t="shared" si="152"/>
        <v>0</v>
      </c>
      <c r="S572" s="147">
        <v>0</v>
      </c>
      <c r="T572" s="148">
        <f t="shared" si="153"/>
        <v>0</v>
      </c>
      <c r="AR572" s="149" t="s">
        <v>120</v>
      </c>
      <c r="AT572" s="149" t="s">
        <v>311</v>
      </c>
      <c r="AU572" s="149" t="s">
        <v>88</v>
      </c>
      <c r="AY572" s="17" t="s">
        <v>309</v>
      </c>
      <c r="BE572" s="150">
        <f t="shared" si="154"/>
        <v>0</v>
      </c>
      <c r="BF572" s="150">
        <f t="shared" si="155"/>
        <v>0</v>
      </c>
      <c r="BG572" s="150">
        <f t="shared" si="156"/>
        <v>0</v>
      </c>
      <c r="BH572" s="150">
        <f t="shared" si="157"/>
        <v>0</v>
      </c>
      <c r="BI572" s="150">
        <f t="shared" si="158"/>
        <v>0</v>
      </c>
      <c r="BJ572" s="17" t="s">
        <v>88</v>
      </c>
      <c r="BK572" s="150">
        <f t="shared" si="159"/>
        <v>0</v>
      </c>
      <c r="BL572" s="17" t="s">
        <v>120</v>
      </c>
      <c r="BM572" s="149" t="s">
        <v>4130</v>
      </c>
    </row>
    <row r="573" spans="2:65" s="1" customFormat="1" ht="16.5" customHeight="1" x14ac:dyDescent="0.2">
      <c r="B573" s="137"/>
      <c r="C573" s="138" t="s">
        <v>2854</v>
      </c>
      <c r="D573" s="138" t="s">
        <v>311</v>
      </c>
      <c r="E573" s="139" t="s">
        <v>5618</v>
      </c>
      <c r="F573" s="140" t="s">
        <v>5167</v>
      </c>
      <c r="G573" s="141" t="s">
        <v>434</v>
      </c>
      <c r="H573" s="142">
        <v>1</v>
      </c>
      <c r="I573" s="143"/>
      <c r="J573" s="144">
        <f t="shared" si="150"/>
        <v>0</v>
      </c>
      <c r="K573" s="140" t="s">
        <v>366</v>
      </c>
      <c r="L573" s="33"/>
      <c r="M573" s="145" t="s">
        <v>1</v>
      </c>
      <c r="N573" s="146" t="s">
        <v>46</v>
      </c>
      <c r="P573" s="147">
        <f t="shared" si="151"/>
        <v>0</v>
      </c>
      <c r="Q573" s="147">
        <v>0</v>
      </c>
      <c r="R573" s="147">
        <f t="shared" si="152"/>
        <v>0</v>
      </c>
      <c r="S573" s="147">
        <v>0</v>
      </c>
      <c r="T573" s="148">
        <f t="shared" si="153"/>
        <v>0</v>
      </c>
      <c r="AR573" s="149" t="s">
        <v>120</v>
      </c>
      <c r="AT573" s="149" t="s">
        <v>311</v>
      </c>
      <c r="AU573" s="149" t="s">
        <v>88</v>
      </c>
      <c r="AY573" s="17" t="s">
        <v>309</v>
      </c>
      <c r="BE573" s="150">
        <f t="shared" si="154"/>
        <v>0</v>
      </c>
      <c r="BF573" s="150">
        <f t="shared" si="155"/>
        <v>0</v>
      </c>
      <c r="BG573" s="150">
        <f t="shared" si="156"/>
        <v>0</v>
      </c>
      <c r="BH573" s="150">
        <f t="shared" si="157"/>
        <v>0</v>
      </c>
      <c r="BI573" s="150">
        <f t="shared" si="158"/>
        <v>0</v>
      </c>
      <c r="BJ573" s="17" t="s">
        <v>88</v>
      </c>
      <c r="BK573" s="150">
        <f t="shared" si="159"/>
        <v>0</v>
      </c>
      <c r="BL573" s="17" t="s">
        <v>120</v>
      </c>
      <c r="BM573" s="149" t="s">
        <v>4138</v>
      </c>
    </row>
    <row r="574" spans="2:65" s="1" customFormat="1" ht="16.5" customHeight="1" x14ac:dyDescent="0.2">
      <c r="B574" s="137"/>
      <c r="C574" s="138" t="s">
        <v>2858</v>
      </c>
      <c r="D574" s="138" t="s">
        <v>311</v>
      </c>
      <c r="E574" s="139" t="s">
        <v>5619</v>
      </c>
      <c r="F574" s="140" t="s">
        <v>5235</v>
      </c>
      <c r="G574" s="141" t="s">
        <v>434</v>
      </c>
      <c r="H574" s="142">
        <v>24</v>
      </c>
      <c r="I574" s="143"/>
      <c r="J574" s="144">
        <f t="shared" si="150"/>
        <v>0</v>
      </c>
      <c r="K574" s="140" t="s">
        <v>366</v>
      </c>
      <c r="L574" s="33"/>
      <c r="M574" s="145" t="s">
        <v>1</v>
      </c>
      <c r="N574" s="146" t="s">
        <v>46</v>
      </c>
      <c r="P574" s="147">
        <f t="shared" si="151"/>
        <v>0</v>
      </c>
      <c r="Q574" s="147">
        <v>0</v>
      </c>
      <c r="R574" s="147">
        <f t="shared" si="152"/>
        <v>0</v>
      </c>
      <c r="S574" s="147">
        <v>0</v>
      </c>
      <c r="T574" s="148">
        <f t="shared" si="153"/>
        <v>0</v>
      </c>
      <c r="AR574" s="149" t="s">
        <v>120</v>
      </c>
      <c r="AT574" s="149" t="s">
        <v>311</v>
      </c>
      <c r="AU574" s="149" t="s">
        <v>88</v>
      </c>
      <c r="AY574" s="17" t="s">
        <v>309</v>
      </c>
      <c r="BE574" s="150">
        <f t="shared" si="154"/>
        <v>0</v>
      </c>
      <c r="BF574" s="150">
        <f t="shared" si="155"/>
        <v>0</v>
      </c>
      <c r="BG574" s="150">
        <f t="shared" si="156"/>
        <v>0</v>
      </c>
      <c r="BH574" s="150">
        <f t="shared" si="157"/>
        <v>0</v>
      </c>
      <c r="BI574" s="150">
        <f t="shared" si="158"/>
        <v>0</v>
      </c>
      <c r="BJ574" s="17" t="s">
        <v>88</v>
      </c>
      <c r="BK574" s="150">
        <f t="shared" si="159"/>
        <v>0</v>
      </c>
      <c r="BL574" s="17" t="s">
        <v>120</v>
      </c>
      <c r="BM574" s="149" t="s">
        <v>4146</v>
      </c>
    </row>
    <row r="575" spans="2:65" s="1" customFormat="1" ht="24.2" customHeight="1" x14ac:dyDescent="0.2">
      <c r="B575" s="137"/>
      <c r="C575" s="138" t="s">
        <v>2862</v>
      </c>
      <c r="D575" s="138" t="s">
        <v>311</v>
      </c>
      <c r="E575" s="139" t="s">
        <v>5620</v>
      </c>
      <c r="F575" s="140" t="s">
        <v>5107</v>
      </c>
      <c r="G575" s="141" t="s">
        <v>360</v>
      </c>
      <c r="H575" s="142">
        <v>25</v>
      </c>
      <c r="I575" s="143"/>
      <c r="J575" s="144">
        <f t="shared" si="150"/>
        <v>0</v>
      </c>
      <c r="K575" s="140" t="s">
        <v>366</v>
      </c>
      <c r="L575" s="33"/>
      <c r="M575" s="145" t="s">
        <v>1</v>
      </c>
      <c r="N575" s="146" t="s">
        <v>46</v>
      </c>
      <c r="P575" s="147">
        <f t="shared" si="151"/>
        <v>0</v>
      </c>
      <c r="Q575" s="147">
        <v>0</v>
      </c>
      <c r="R575" s="147">
        <f t="shared" si="152"/>
        <v>0</v>
      </c>
      <c r="S575" s="147">
        <v>0</v>
      </c>
      <c r="T575" s="148">
        <f t="shared" si="153"/>
        <v>0</v>
      </c>
      <c r="AR575" s="149" t="s">
        <v>120</v>
      </c>
      <c r="AT575" s="149" t="s">
        <v>311</v>
      </c>
      <c r="AU575" s="149" t="s">
        <v>88</v>
      </c>
      <c r="AY575" s="17" t="s">
        <v>309</v>
      </c>
      <c r="BE575" s="150">
        <f t="shared" si="154"/>
        <v>0</v>
      </c>
      <c r="BF575" s="150">
        <f t="shared" si="155"/>
        <v>0</v>
      </c>
      <c r="BG575" s="150">
        <f t="shared" si="156"/>
        <v>0</v>
      </c>
      <c r="BH575" s="150">
        <f t="shared" si="157"/>
        <v>0</v>
      </c>
      <c r="BI575" s="150">
        <f t="shared" si="158"/>
        <v>0</v>
      </c>
      <c r="BJ575" s="17" t="s">
        <v>88</v>
      </c>
      <c r="BK575" s="150">
        <f t="shared" si="159"/>
        <v>0</v>
      </c>
      <c r="BL575" s="17" t="s">
        <v>120</v>
      </c>
      <c r="BM575" s="149" t="s">
        <v>4154</v>
      </c>
    </row>
    <row r="576" spans="2:65" s="1" customFormat="1" ht="24.2" customHeight="1" x14ac:dyDescent="0.2">
      <c r="B576" s="137"/>
      <c r="C576" s="138" t="s">
        <v>2866</v>
      </c>
      <c r="D576" s="138" t="s">
        <v>311</v>
      </c>
      <c r="E576" s="139" t="s">
        <v>5621</v>
      </c>
      <c r="F576" s="140" t="s">
        <v>5622</v>
      </c>
      <c r="G576" s="141" t="s">
        <v>360</v>
      </c>
      <c r="H576" s="142">
        <v>17</v>
      </c>
      <c r="I576" s="143"/>
      <c r="J576" s="144">
        <f t="shared" si="150"/>
        <v>0</v>
      </c>
      <c r="K576" s="140" t="s">
        <v>366</v>
      </c>
      <c r="L576" s="33"/>
      <c r="M576" s="145" t="s">
        <v>1</v>
      </c>
      <c r="N576" s="146" t="s">
        <v>46</v>
      </c>
      <c r="P576" s="147">
        <f t="shared" si="151"/>
        <v>0</v>
      </c>
      <c r="Q576" s="147">
        <v>0</v>
      </c>
      <c r="R576" s="147">
        <f t="shared" si="152"/>
        <v>0</v>
      </c>
      <c r="S576" s="147">
        <v>0</v>
      </c>
      <c r="T576" s="148">
        <f t="shared" si="153"/>
        <v>0</v>
      </c>
      <c r="AR576" s="149" t="s">
        <v>120</v>
      </c>
      <c r="AT576" s="149" t="s">
        <v>311</v>
      </c>
      <c r="AU576" s="149" t="s">
        <v>88</v>
      </c>
      <c r="AY576" s="17" t="s">
        <v>309</v>
      </c>
      <c r="BE576" s="150">
        <f t="shared" si="154"/>
        <v>0</v>
      </c>
      <c r="BF576" s="150">
        <f t="shared" si="155"/>
        <v>0</v>
      </c>
      <c r="BG576" s="150">
        <f t="shared" si="156"/>
        <v>0</v>
      </c>
      <c r="BH576" s="150">
        <f t="shared" si="157"/>
        <v>0</v>
      </c>
      <c r="BI576" s="150">
        <f t="shared" si="158"/>
        <v>0</v>
      </c>
      <c r="BJ576" s="17" t="s">
        <v>88</v>
      </c>
      <c r="BK576" s="150">
        <f t="shared" si="159"/>
        <v>0</v>
      </c>
      <c r="BL576" s="17" t="s">
        <v>120</v>
      </c>
      <c r="BM576" s="149" t="s">
        <v>4162</v>
      </c>
    </row>
    <row r="577" spans="2:65" s="11" customFormat="1" ht="25.9" customHeight="1" x14ac:dyDescent="0.2">
      <c r="B577" s="125"/>
      <c r="D577" s="126" t="s">
        <v>80</v>
      </c>
      <c r="E577" s="127" t="s">
        <v>5623</v>
      </c>
      <c r="F577" s="127" t="s">
        <v>5624</v>
      </c>
      <c r="I577" s="128"/>
      <c r="J577" s="129">
        <f>BK577</f>
        <v>0</v>
      </c>
      <c r="L577" s="125"/>
      <c r="M577" s="130"/>
      <c r="P577" s="131">
        <f>SUM(P578:P593)</f>
        <v>0</v>
      </c>
      <c r="R577" s="131">
        <f>SUM(R578:R593)</f>
        <v>0</v>
      </c>
      <c r="T577" s="132">
        <f>SUM(T578:T593)</f>
        <v>0</v>
      </c>
      <c r="AR577" s="126" t="s">
        <v>88</v>
      </c>
      <c r="AT577" s="133" t="s">
        <v>80</v>
      </c>
      <c r="AU577" s="133" t="s">
        <v>81</v>
      </c>
      <c r="AY577" s="126" t="s">
        <v>309</v>
      </c>
      <c r="BK577" s="134">
        <f>SUM(BK578:BK593)</f>
        <v>0</v>
      </c>
    </row>
    <row r="578" spans="2:65" s="1" customFormat="1" ht="24.2" customHeight="1" x14ac:dyDescent="0.2">
      <c r="B578" s="137"/>
      <c r="C578" s="138" t="s">
        <v>2870</v>
      </c>
      <c r="D578" s="138" t="s">
        <v>311</v>
      </c>
      <c r="E578" s="139" t="s">
        <v>5625</v>
      </c>
      <c r="F578" s="140" t="s">
        <v>5626</v>
      </c>
      <c r="G578" s="141" t="s">
        <v>2702</v>
      </c>
      <c r="H578" s="142">
        <v>1</v>
      </c>
      <c r="I578" s="143"/>
      <c r="J578" s="144">
        <f>ROUND(I578*H578,2)</f>
        <v>0</v>
      </c>
      <c r="K578" s="140" t="s">
        <v>366</v>
      </c>
      <c r="L578" s="33"/>
      <c r="M578" s="145" t="s">
        <v>1</v>
      </c>
      <c r="N578" s="146" t="s">
        <v>46</v>
      </c>
      <c r="P578" s="147">
        <f>O578*H578</f>
        <v>0</v>
      </c>
      <c r="Q578" s="147">
        <v>0</v>
      </c>
      <c r="R578" s="147">
        <f>Q578*H578</f>
        <v>0</v>
      </c>
      <c r="S578" s="147">
        <v>0</v>
      </c>
      <c r="T578" s="148">
        <f>S578*H578</f>
        <v>0</v>
      </c>
      <c r="AR578" s="149" t="s">
        <v>120</v>
      </c>
      <c r="AT578" s="149" t="s">
        <v>311</v>
      </c>
      <c r="AU578" s="149" t="s">
        <v>88</v>
      </c>
      <c r="AY578" s="17" t="s">
        <v>309</v>
      </c>
      <c r="BE578" s="150">
        <f>IF(N578="základní",J578,0)</f>
        <v>0</v>
      </c>
      <c r="BF578" s="150">
        <f>IF(N578="snížená",J578,0)</f>
        <v>0</v>
      </c>
      <c r="BG578" s="150">
        <f>IF(N578="zákl. přenesená",J578,0)</f>
        <v>0</v>
      </c>
      <c r="BH578" s="150">
        <f>IF(N578="sníž. přenesená",J578,0)</f>
        <v>0</v>
      </c>
      <c r="BI578" s="150">
        <f>IF(N578="nulová",J578,0)</f>
        <v>0</v>
      </c>
      <c r="BJ578" s="17" t="s">
        <v>88</v>
      </c>
      <c r="BK578" s="150">
        <f>ROUND(I578*H578,2)</f>
        <v>0</v>
      </c>
      <c r="BL578" s="17" t="s">
        <v>120</v>
      </c>
      <c r="BM578" s="149" t="s">
        <v>4170</v>
      </c>
    </row>
    <row r="579" spans="2:65" s="1" customFormat="1" ht="24.2" customHeight="1" x14ac:dyDescent="0.2">
      <c r="B579" s="137"/>
      <c r="C579" s="138" t="s">
        <v>2874</v>
      </c>
      <c r="D579" s="138" t="s">
        <v>311</v>
      </c>
      <c r="E579" s="139" t="s">
        <v>5627</v>
      </c>
      <c r="F579" s="140" t="s">
        <v>5628</v>
      </c>
      <c r="G579" s="141" t="s">
        <v>2702</v>
      </c>
      <c r="H579" s="142">
        <v>1</v>
      </c>
      <c r="I579" s="143"/>
      <c r="J579" s="144">
        <f>ROUND(I579*H579,2)</f>
        <v>0</v>
      </c>
      <c r="K579" s="140" t="s">
        <v>366</v>
      </c>
      <c r="L579" s="33"/>
      <c r="M579" s="145" t="s">
        <v>1</v>
      </c>
      <c r="N579" s="146" t="s">
        <v>46</v>
      </c>
      <c r="P579" s="147">
        <f>O579*H579</f>
        <v>0</v>
      </c>
      <c r="Q579" s="147">
        <v>0</v>
      </c>
      <c r="R579" s="147">
        <f>Q579*H579</f>
        <v>0</v>
      </c>
      <c r="S579" s="147">
        <v>0</v>
      </c>
      <c r="T579" s="148">
        <f>S579*H579</f>
        <v>0</v>
      </c>
      <c r="AR579" s="149" t="s">
        <v>120</v>
      </c>
      <c r="AT579" s="149" t="s">
        <v>311</v>
      </c>
      <c r="AU579" s="149" t="s">
        <v>88</v>
      </c>
      <c r="AY579" s="17" t="s">
        <v>309</v>
      </c>
      <c r="BE579" s="150">
        <f>IF(N579="základní",J579,0)</f>
        <v>0</v>
      </c>
      <c r="BF579" s="150">
        <f>IF(N579="snížená",J579,0)</f>
        <v>0</v>
      </c>
      <c r="BG579" s="150">
        <f>IF(N579="zákl. přenesená",J579,0)</f>
        <v>0</v>
      </c>
      <c r="BH579" s="150">
        <f>IF(N579="sníž. přenesená",J579,0)</f>
        <v>0</v>
      </c>
      <c r="BI579" s="150">
        <f>IF(N579="nulová",J579,0)</f>
        <v>0</v>
      </c>
      <c r="BJ579" s="17" t="s">
        <v>88</v>
      </c>
      <c r="BK579" s="150">
        <f>ROUND(I579*H579,2)</f>
        <v>0</v>
      </c>
      <c r="BL579" s="17" t="s">
        <v>120</v>
      </c>
      <c r="BM579" s="149" t="s">
        <v>4178</v>
      </c>
    </row>
    <row r="580" spans="2:65" s="1" customFormat="1" ht="16.5" customHeight="1" x14ac:dyDescent="0.2">
      <c r="B580" s="137"/>
      <c r="C580" s="138" t="s">
        <v>2878</v>
      </c>
      <c r="D580" s="138" t="s">
        <v>311</v>
      </c>
      <c r="E580" s="139" t="s">
        <v>5629</v>
      </c>
      <c r="F580" s="140" t="s">
        <v>5630</v>
      </c>
      <c r="G580" s="141" t="s">
        <v>2702</v>
      </c>
      <c r="H580" s="142">
        <v>1</v>
      </c>
      <c r="I580" s="143"/>
      <c r="J580" s="144">
        <f>ROUND(I580*H580,2)</f>
        <v>0</v>
      </c>
      <c r="K580" s="140" t="s">
        <v>366</v>
      </c>
      <c r="L580" s="33"/>
      <c r="M580" s="145" t="s">
        <v>1</v>
      </c>
      <c r="N580" s="146" t="s">
        <v>46</v>
      </c>
      <c r="P580" s="147">
        <f>O580*H580</f>
        <v>0</v>
      </c>
      <c r="Q580" s="147">
        <v>0</v>
      </c>
      <c r="R580" s="147">
        <f>Q580*H580</f>
        <v>0</v>
      </c>
      <c r="S580" s="147">
        <v>0</v>
      </c>
      <c r="T580" s="148">
        <f>S580*H580</f>
        <v>0</v>
      </c>
      <c r="AR580" s="149" t="s">
        <v>120</v>
      </c>
      <c r="AT580" s="149" t="s">
        <v>311</v>
      </c>
      <c r="AU580" s="149" t="s">
        <v>88</v>
      </c>
      <c r="AY580" s="17" t="s">
        <v>309</v>
      </c>
      <c r="BE580" s="150">
        <f>IF(N580="základní",J580,0)</f>
        <v>0</v>
      </c>
      <c r="BF580" s="150">
        <f>IF(N580="snížená",J580,0)</f>
        <v>0</v>
      </c>
      <c r="BG580" s="150">
        <f>IF(N580="zákl. přenesená",J580,0)</f>
        <v>0</v>
      </c>
      <c r="BH580" s="150">
        <f>IF(N580="sníž. přenesená",J580,0)</f>
        <v>0</v>
      </c>
      <c r="BI580" s="150">
        <f>IF(N580="nulová",J580,0)</f>
        <v>0</v>
      </c>
      <c r="BJ580" s="17" t="s">
        <v>88</v>
      </c>
      <c r="BK580" s="150">
        <f>ROUND(I580*H580,2)</f>
        <v>0</v>
      </c>
      <c r="BL580" s="17" t="s">
        <v>120</v>
      </c>
      <c r="BM580" s="149" t="s">
        <v>4186</v>
      </c>
    </row>
    <row r="581" spans="2:65" s="1" customFormat="1" ht="16.5" customHeight="1" x14ac:dyDescent="0.2">
      <c r="B581" s="137"/>
      <c r="C581" s="138" t="s">
        <v>2882</v>
      </c>
      <c r="D581" s="138" t="s">
        <v>311</v>
      </c>
      <c r="E581" s="139" t="s">
        <v>5631</v>
      </c>
      <c r="F581" s="140" t="s">
        <v>5630</v>
      </c>
      <c r="G581" s="141" t="s">
        <v>2702</v>
      </c>
      <c r="H581" s="142">
        <v>1</v>
      </c>
      <c r="I581" s="143"/>
      <c r="J581" s="144">
        <f>ROUND(I581*H581,2)</f>
        <v>0</v>
      </c>
      <c r="K581" s="140" t="s">
        <v>366</v>
      </c>
      <c r="L581" s="33"/>
      <c r="M581" s="145" t="s">
        <v>1</v>
      </c>
      <c r="N581" s="146" t="s">
        <v>46</v>
      </c>
      <c r="P581" s="147">
        <f>O581*H581</f>
        <v>0</v>
      </c>
      <c r="Q581" s="147">
        <v>0</v>
      </c>
      <c r="R581" s="147">
        <f>Q581*H581</f>
        <v>0</v>
      </c>
      <c r="S581" s="147">
        <v>0</v>
      </c>
      <c r="T581" s="148">
        <f>S581*H581</f>
        <v>0</v>
      </c>
      <c r="AR581" s="149" t="s">
        <v>120</v>
      </c>
      <c r="AT581" s="149" t="s">
        <v>311</v>
      </c>
      <c r="AU581" s="149" t="s">
        <v>88</v>
      </c>
      <c r="AY581" s="17" t="s">
        <v>309</v>
      </c>
      <c r="BE581" s="150">
        <f>IF(N581="základní",J581,0)</f>
        <v>0</v>
      </c>
      <c r="BF581" s="150">
        <f>IF(N581="snížená",J581,0)</f>
        <v>0</v>
      </c>
      <c r="BG581" s="150">
        <f>IF(N581="zákl. přenesená",J581,0)</f>
        <v>0</v>
      </c>
      <c r="BH581" s="150">
        <f>IF(N581="sníž. přenesená",J581,0)</f>
        <v>0</v>
      </c>
      <c r="BI581" s="150">
        <f>IF(N581="nulová",J581,0)</f>
        <v>0</v>
      </c>
      <c r="BJ581" s="17" t="s">
        <v>88</v>
      </c>
      <c r="BK581" s="150">
        <f>ROUND(I581*H581,2)</f>
        <v>0</v>
      </c>
      <c r="BL581" s="17" t="s">
        <v>120</v>
      </c>
      <c r="BM581" s="149" t="s">
        <v>4194</v>
      </c>
    </row>
    <row r="582" spans="2:65" s="1" customFormat="1" ht="16.5" customHeight="1" x14ac:dyDescent="0.2">
      <c r="B582" s="137"/>
      <c r="C582" s="138" t="s">
        <v>2886</v>
      </c>
      <c r="D582" s="138" t="s">
        <v>311</v>
      </c>
      <c r="E582" s="139" t="s">
        <v>5632</v>
      </c>
      <c r="F582" s="140" t="s">
        <v>5633</v>
      </c>
      <c r="G582" s="141" t="s">
        <v>2702</v>
      </c>
      <c r="H582" s="142">
        <v>1</v>
      </c>
      <c r="I582" s="143"/>
      <c r="J582" s="144">
        <f>ROUND(I582*H582,2)</f>
        <v>0</v>
      </c>
      <c r="K582" s="140" t="s">
        <v>366</v>
      </c>
      <c r="L582" s="33"/>
      <c r="M582" s="145" t="s">
        <v>1</v>
      </c>
      <c r="N582" s="146" t="s">
        <v>46</v>
      </c>
      <c r="P582" s="147">
        <f>O582*H582</f>
        <v>0</v>
      </c>
      <c r="Q582" s="147">
        <v>0</v>
      </c>
      <c r="R582" s="147">
        <f>Q582*H582</f>
        <v>0</v>
      </c>
      <c r="S582" s="147">
        <v>0</v>
      </c>
      <c r="T582" s="148">
        <f>S582*H582</f>
        <v>0</v>
      </c>
      <c r="AR582" s="149" t="s">
        <v>120</v>
      </c>
      <c r="AT582" s="149" t="s">
        <v>311</v>
      </c>
      <c r="AU582" s="149" t="s">
        <v>88</v>
      </c>
      <c r="AY582" s="17" t="s">
        <v>309</v>
      </c>
      <c r="BE582" s="150">
        <f>IF(N582="základní",J582,0)</f>
        <v>0</v>
      </c>
      <c r="BF582" s="150">
        <f>IF(N582="snížená",J582,0)</f>
        <v>0</v>
      </c>
      <c r="BG582" s="150">
        <f>IF(N582="zákl. přenesená",J582,0)</f>
        <v>0</v>
      </c>
      <c r="BH582" s="150">
        <f>IF(N582="sníž. přenesená",J582,0)</f>
        <v>0</v>
      </c>
      <c r="BI582" s="150">
        <f>IF(N582="nulová",J582,0)</f>
        <v>0</v>
      </c>
      <c r="BJ582" s="17" t="s">
        <v>88</v>
      </c>
      <c r="BK582" s="150">
        <f>ROUND(I582*H582,2)</f>
        <v>0</v>
      </c>
      <c r="BL582" s="17" t="s">
        <v>120</v>
      </c>
      <c r="BM582" s="149" t="s">
        <v>4202</v>
      </c>
    </row>
    <row r="583" spans="2:65" s="1" customFormat="1" ht="19.5" x14ac:dyDescent="0.2">
      <c r="B583" s="33"/>
      <c r="D583" s="155" t="s">
        <v>318</v>
      </c>
      <c r="F583" s="156" t="s">
        <v>5076</v>
      </c>
      <c r="I583" s="153"/>
      <c r="L583" s="33"/>
      <c r="M583" s="154"/>
      <c r="T583" s="57"/>
      <c r="AT583" s="17" t="s">
        <v>318</v>
      </c>
      <c r="AU583" s="17" t="s">
        <v>88</v>
      </c>
    </row>
    <row r="584" spans="2:65" s="1" customFormat="1" ht="16.5" customHeight="1" x14ac:dyDescent="0.2">
      <c r="B584" s="137"/>
      <c r="C584" s="138" t="s">
        <v>2890</v>
      </c>
      <c r="D584" s="138" t="s">
        <v>311</v>
      </c>
      <c r="E584" s="139" t="s">
        <v>5634</v>
      </c>
      <c r="F584" s="140" t="s">
        <v>5635</v>
      </c>
      <c r="G584" s="141" t="s">
        <v>2702</v>
      </c>
      <c r="H584" s="142">
        <v>1</v>
      </c>
      <c r="I584" s="143"/>
      <c r="J584" s="144">
        <f>ROUND(I584*H584,2)</f>
        <v>0</v>
      </c>
      <c r="K584" s="140" t="s">
        <v>366</v>
      </c>
      <c r="L584" s="33"/>
      <c r="M584" s="145" t="s">
        <v>1</v>
      </c>
      <c r="N584" s="146" t="s">
        <v>46</v>
      </c>
      <c r="P584" s="147">
        <f>O584*H584</f>
        <v>0</v>
      </c>
      <c r="Q584" s="147">
        <v>0</v>
      </c>
      <c r="R584" s="147">
        <f>Q584*H584</f>
        <v>0</v>
      </c>
      <c r="S584" s="147">
        <v>0</v>
      </c>
      <c r="T584" s="148">
        <f>S584*H584</f>
        <v>0</v>
      </c>
      <c r="AR584" s="149" t="s">
        <v>120</v>
      </c>
      <c r="AT584" s="149" t="s">
        <v>311</v>
      </c>
      <c r="AU584" s="149" t="s">
        <v>88</v>
      </c>
      <c r="AY584" s="17" t="s">
        <v>309</v>
      </c>
      <c r="BE584" s="150">
        <f>IF(N584="základní",J584,0)</f>
        <v>0</v>
      </c>
      <c r="BF584" s="150">
        <f>IF(N584="snížená",J584,0)</f>
        <v>0</v>
      </c>
      <c r="BG584" s="150">
        <f>IF(N584="zákl. přenesená",J584,0)</f>
        <v>0</v>
      </c>
      <c r="BH584" s="150">
        <f>IF(N584="sníž. přenesená",J584,0)</f>
        <v>0</v>
      </c>
      <c r="BI584" s="150">
        <f>IF(N584="nulová",J584,0)</f>
        <v>0</v>
      </c>
      <c r="BJ584" s="17" t="s">
        <v>88</v>
      </c>
      <c r="BK584" s="150">
        <f>ROUND(I584*H584,2)</f>
        <v>0</v>
      </c>
      <c r="BL584" s="17" t="s">
        <v>120</v>
      </c>
      <c r="BM584" s="149" t="s">
        <v>4210</v>
      </c>
    </row>
    <row r="585" spans="2:65" s="1" customFormat="1" ht="19.5" x14ac:dyDescent="0.2">
      <c r="B585" s="33"/>
      <c r="D585" s="155" t="s">
        <v>318</v>
      </c>
      <c r="F585" s="156" t="s">
        <v>5076</v>
      </c>
      <c r="I585" s="153"/>
      <c r="L585" s="33"/>
      <c r="M585" s="154"/>
      <c r="T585" s="57"/>
      <c r="AT585" s="17" t="s">
        <v>318</v>
      </c>
      <c r="AU585" s="17" t="s">
        <v>88</v>
      </c>
    </row>
    <row r="586" spans="2:65" s="1" customFormat="1" ht="16.5" customHeight="1" x14ac:dyDescent="0.2">
      <c r="B586" s="137"/>
      <c r="C586" s="138" t="s">
        <v>2895</v>
      </c>
      <c r="D586" s="138" t="s">
        <v>311</v>
      </c>
      <c r="E586" s="139" t="s">
        <v>5636</v>
      </c>
      <c r="F586" s="140" t="s">
        <v>5637</v>
      </c>
      <c r="G586" s="141" t="s">
        <v>2702</v>
      </c>
      <c r="H586" s="142">
        <v>1</v>
      </c>
      <c r="I586" s="143"/>
      <c r="J586" s="144">
        <f>ROUND(I586*H586,2)</f>
        <v>0</v>
      </c>
      <c r="K586" s="140" t="s">
        <v>366</v>
      </c>
      <c r="L586" s="33"/>
      <c r="M586" s="145" t="s">
        <v>1</v>
      </c>
      <c r="N586" s="146" t="s">
        <v>46</v>
      </c>
      <c r="P586" s="147">
        <f>O586*H586</f>
        <v>0</v>
      </c>
      <c r="Q586" s="147">
        <v>0</v>
      </c>
      <c r="R586" s="147">
        <f>Q586*H586</f>
        <v>0</v>
      </c>
      <c r="S586" s="147">
        <v>0</v>
      </c>
      <c r="T586" s="148">
        <f>S586*H586</f>
        <v>0</v>
      </c>
      <c r="AR586" s="149" t="s">
        <v>120</v>
      </c>
      <c r="AT586" s="149" t="s">
        <v>311</v>
      </c>
      <c r="AU586" s="149" t="s">
        <v>88</v>
      </c>
      <c r="AY586" s="17" t="s">
        <v>309</v>
      </c>
      <c r="BE586" s="150">
        <f>IF(N586="základní",J586,0)</f>
        <v>0</v>
      </c>
      <c r="BF586" s="150">
        <f>IF(N586="snížená",J586,0)</f>
        <v>0</v>
      </c>
      <c r="BG586" s="150">
        <f>IF(N586="zákl. přenesená",J586,0)</f>
        <v>0</v>
      </c>
      <c r="BH586" s="150">
        <f>IF(N586="sníž. přenesená",J586,0)</f>
        <v>0</v>
      </c>
      <c r="BI586" s="150">
        <f>IF(N586="nulová",J586,0)</f>
        <v>0</v>
      </c>
      <c r="BJ586" s="17" t="s">
        <v>88</v>
      </c>
      <c r="BK586" s="150">
        <f>ROUND(I586*H586,2)</f>
        <v>0</v>
      </c>
      <c r="BL586" s="17" t="s">
        <v>120</v>
      </c>
      <c r="BM586" s="149" t="s">
        <v>4218</v>
      </c>
    </row>
    <row r="587" spans="2:65" s="1" customFormat="1" ht="19.5" x14ac:dyDescent="0.2">
      <c r="B587" s="33"/>
      <c r="D587" s="155" t="s">
        <v>318</v>
      </c>
      <c r="F587" s="156" t="s">
        <v>5076</v>
      </c>
      <c r="I587" s="153"/>
      <c r="L587" s="33"/>
      <c r="M587" s="154"/>
      <c r="T587" s="57"/>
      <c r="AT587" s="17" t="s">
        <v>318</v>
      </c>
      <c r="AU587" s="17" t="s">
        <v>88</v>
      </c>
    </row>
    <row r="588" spans="2:65" s="1" customFormat="1" ht="16.5" customHeight="1" x14ac:dyDescent="0.2">
      <c r="B588" s="137"/>
      <c r="C588" s="138" t="s">
        <v>2899</v>
      </c>
      <c r="D588" s="138" t="s">
        <v>311</v>
      </c>
      <c r="E588" s="139" t="s">
        <v>5638</v>
      </c>
      <c r="F588" s="140" t="s">
        <v>5129</v>
      </c>
      <c r="G588" s="141" t="s">
        <v>2702</v>
      </c>
      <c r="H588" s="142">
        <v>19</v>
      </c>
      <c r="I588" s="143"/>
      <c r="J588" s="144">
        <f>ROUND(I588*H588,2)</f>
        <v>0</v>
      </c>
      <c r="K588" s="140" t="s">
        <v>366</v>
      </c>
      <c r="L588" s="33"/>
      <c r="M588" s="145" t="s">
        <v>1</v>
      </c>
      <c r="N588" s="146" t="s">
        <v>46</v>
      </c>
      <c r="P588" s="147">
        <f>O588*H588</f>
        <v>0</v>
      </c>
      <c r="Q588" s="147">
        <v>0</v>
      </c>
      <c r="R588" s="147">
        <f>Q588*H588</f>
        <v>0</v>
      </c>
      <c r="S588" s="147">
        <v>0</v>
      </c>
      <c r="T588" s="148">
        <f>S588*H588</f>
        <v>0</v>
      </c>
      <c r="AR588" s="149" t="s">
        <v>120</v>
      </c>
      <c r="AT588" s="149" t="s">
        <v>311</v>
      </c>
      <c r="AU588" s="149" t="s">
        <v>88</v>
      </c>
      <c r="AY588" s="17" t="s">
        <v>309</v>
      </c>
      <c r="BE588" s="150">
        <f>IF(N588="základní",J588,0)</f>
        <v>0</v>
      </c>
      <c r="BF588" s="150">
        <f>IF(N588="snížená",J588,0)</f>
        <v>0</v>
      </c>
      <c r="BG588" s="150">
        <f>IF(N588="zákl. přenesená",J588,0)</f>
        <v>0</v>
      </c>
      <c r="BH588" s="150">
        <f>IF(N588="sníž. přenesená",J588,0)</f>
        <v>0</v>
      </c>
      <c r="BI588" s="150">
        <f>IF(N588="nulová",J588,0)</f>
        <v>0</v>
      </c>
      <c r="BJ588" s="17" t="s">
        <v>88</v>
      </c>
      <c r="BK588" s="150">
        <f>ROUND(I588*H588,2)</f>
        <v>0</v>
      </c>
      <c r="BL588" s="17" t="s">
        <v>120</v>
      </c>
      <c r="BM588" s="149" t="s">
        <v>4226</v>
      </c>
    </row>
    <row r="589" spans="2:65" s="1" customFormat="1" ht="16.5" customHeight="1" x14ac:dyDescent="0.2">
      <c r="B589" s="137"/>
      <c r="C589" s="138" t="s">
        <v>2903</v>
      </c>
      <c r="D589" s="138" t="s">
        <v>311</v>
      </c>
      <c r="E589" s="139" t="s">
        <v>5639</v>
      </c>
      <c r="F589" s="140" t="s">
        <v>5640</v>
      </c>
      <c r="G589" s="141" t="s">
        <v>2702</v>
      </c>
      <c r="H589" s="142">
        <v>1</v>
      </c>
      <c r="I589" s="143"/>
      <c r="J589" s="144">
        <f>ROUND(I589*H589,2)</f>
        <v>0</v>
      </c>
      <c r="K589" s="140" t="s">
        <v>366</v>
      </c>
      <c r="L589" s="33"/>
      <c r="M589" s="145" t="s">
        <v>1</v>
      </c>
      <c r="N589" s="146" t="s">
        <v>46</v>
      </c>
      <c r="P589" s="147">
        <f>O589*H589</f>
        <v>0</v>
      </c>
      <c r="Q589" s="147">
        <v>0</v>
      </c>
      <c r="R589" s="147">
        <f>Q589*H589</f>
        <v>0</v>
      </c>
      <c r="S589" s="147">
        <v>0</v>
      </c>
      <c r="T589" s="148">
        <f>S589*H589</f>
        <v>0</v>
      </c>
      <c r="AR589" s="149" t="s">
        <v>120</v>
      </c>
      <c r="AT589" s="149" t="s">
        <v>311</v>
      </c>
      <c r="AU589" s="149" t="s">
        <v>88</v>
      </c>
      <c r="AY589" s="17" t="s">
        <v>309</v>
      </c>
      <c r="BE589" s="150">
        <f>IF(N589="základní",J589,0)</f>
        <v>0</v>
      </c>
      <c r="BF589" s="150">
        <f>IF(N589="snížená",J589,0)</f>
        <v>0</v>
      </c>
      <c r="BG589" s="150">
        <f>IF(N589="zákl. přenesená",J589,0)</f>
        <v>0</v>
      </c>
      <c r="BH589" s="150">
        <f>IF(N589="sníž. přenesená",J589,0)</f>
        <v>0</v>
      </c>
      <c r="BI589" s="150">
        <f>IF(N589="nulová",J589,0)</f>
        <v>0</v>
      </c>
      <c r="BJ589" s="17" t="s">
        <v>88</v>
      </c>
      <c r="BK589" s="150">
        <f>ROUND(I589*H589,2)</f>
        <v>0</v>
      </c>
      <c r="BL589" s="17" t="s">
        <v>120</v>
      </c>
      <c r="BM589" s="149" t="s">
        <v>4234</v>
      </c>
    </row>
    <row r="590" spans="2:65" s="1" customFormat="1" ht="29.25" x14ac:dyDescent="0.2">
      <c r="B590" s="33"/>
      <c r="D590" s="155" t="s">
        <v>318</v>
      </c>
      <c r="F590" s="156" t="s">
        <v>5641</v>
      </c>
      <c r="I590" s="153"/>
      <c r="L590" s="33"/>
      <c r="M590" s="154"/>
      <c r="T590" s="57"/>
      <c r="AT590" s="17" t="s">
        <v>318</v>
      </c>
      <c r="AU590" s="17" t="s">
        <v>88</v>
      </c>
    </row>
    <row r="591" spans="2:65" s="1" customFormat="1" ht="16.5" customHeight="1" x14ac:dyDescent="0.2">
      <c r="B591" s="137"/>
      <c r="C591" s="138" t="s">
        <v>2907</v>
      </c>
      <c r="D591" s="138" t="s">
        <v>311</v>
      </c>
      <c r="E591" s="139" t="s">
        <v>5642</v>
      </c>
      <c r="F591" s="140" t="s">
        <v>5643</v>
      </c>
      <c r="G591" s="141" t="s">
        <v>2702</v>
      </c>
      <c r="H591" s="142">
        <v>1</v>
      </c>
      <c r="I591" s="143"/>
      <c r="J591" s="144">
        <f>ROUND(I591*H591,2)</f>
        <v>0</v>
      </c>
      <c r="K591" s="140" t="s">
        <v>366</v>
      </c>
      <c r="L591" s="33"/>
      <c r="M591" s="145" t="s">
        <v>1</v>
      </c>
      <c r="N591" s="146" t="s">
        <v>46</v>
      </c>
      <c r="P591" s="147">
        <f>O591*H591</f>
        <v>0</v>
      </c>
      <c r="Q591" s="147">
        <v>0</v>
      </c>
      <c r="R591" s="147">
        <f>Q591*H591</f>
        <v>0</v>
      </c>
      <c r="S591" s="147">
        <v>0</v>
      </c>
      <c r="T591" s="148">
        <f>S591*H591</f>
        <v>0</v>
      </c>
      <c r="AR591" s="149" t="s">
        <v>120</v>
      </c>
      <c r="AT591" s="149" t="s">
        <v>311</v>
      </c>
      <c r="AU591" s="149" t="s">
        <v>88</v>
      </c>
      <c r="AY591" s="17" t="s">
        <v>309</v>
      </c>
      <c r="BE591" s="150">
        <f>IF(N591="základní",J591,0)</f>
        <v>0</v>
      </c>
      <c r="BF591" s="150">
        <f>IF(N591="snížená",J591,0)</f>
        <v>0</v>
      </c>
      <c r="BG591" s="150">
        <f>IF(N591="zákl. přenesená",J591,0)</f>
        <v>0</v>
      </c>
      <c r="BH591" s="150">
        <f>IF(N591="sníž. přenesená",J591,0)</f>
        <v>0</v>
      </c>
      <c r="BI591" s="150">
        <f>IF(N591="nulová",J591,0)</f>
        <v>0</v>
      </c>
      <c r="BJ591" s="17" t="s">
        <v>88</v>
      </c>
      <c r="BK591" s="150">
        <f>ROUND(I591*H591,2)</f>
        <v>0</v>
      </c>
      <c r="BL591" s="17" t="s">
        <v>120</v>
      </c>
      <c r="BM591" s="149" t="s">
        <v>4242</v>
      </c>
    </row>
    <row r="592" spans="2:65" s="1" customFormat="1" ht="16.5" customHeight="1" x14ac:dyDescent="0.2">
      <c r="B592" s="137"/>
      <c r="C592" s="138" t="s">
        <v>2911</v>
      </c>
      <c r="D592" s="138" t="s">
        <v>311</v>
      </c>
      <c r="E592" s="139" t="s">
        <v>5644</v>
      </c>
      <c r="F592" s="140" t="s">
        <v>5645</v>
      </c>
      <c r="G592" s="141" t="s">
        <v>2702</v>
      </c>
      <c r="H592" s="142">
        <v>4</v>
      </c>
      <c r="I592" s="143"/>
      <c r="J592" s="144">
        <f>ROUND(I592*H592,2)</f>
        <v>0</v>
      </c>
      <c r="K592" s="140" t="s">
        <v>366</v>
      </c>
      <c r="L592" s="33"/>
      <c r="M592" s="145" t="s">
        <v>1</v>
      </c>
      <c r="N592" s="146" t="s">
        <v>46</v>
      </c>
      <c r="P592" s="147">
        <f>O592*H592</f>
        <v>0</v>
      </c>
      <c r="Q592" s="147">
        <v>0</v>
      </c>
      <c r="R592" s="147">
        <f>Q592*H592</f>
        <v>0</v>
      </c>
      <c r="S592" s="147">
        <v>0</v>
      </c>
      <c r="T592" s="148">
        <f>S592*H592</f>
        <v>0</v>
      </c>
      <c r="AR592" s="149" t="s">
        <v>120</v>
      </c>
      <c r="AT592" s="149" t="s">
        <v>311</v>
      </c>
      <c r="AU592" s="149" t="s">
        <v>88</v>
      </c>
      <c r="AY592" s="17" t="s">
        <v>309</v>
      </c>
      <c r="BE592" s="150">
        <f>IF(N592="základní",J592,0)</f>
        <v>0</v>
      </c>
      <c r="BF592" s="150">
        <f>IF(N592="snížená",J592,0)</f>
        <v>0</v>
      </c>
      <c r="BG592" s="150">
        <f>IF(N592="zákl. přenesená",J592,0)</f>
        <v>0</v>
      </c>
      <c r="BH592" s="150">
        <f>IF(N592="sníž. přenesená",J592,0)</f>
        <v>0</v>
      </c>
      <c r="BI592" s="150">
        <f>IF(N592="nulová",J592,0)</f>
        <v>0</v>
      </c>
      <c r="BJ592" s="17" t="s">
        <v>88</v>
      </c>
      <c r="BK592" s="150">
        <f>ROUND(I592*H592,2)</f>
        <v>0</v>
      </c>
      <c r="BL592" s="17" t="s">
        <v>120</v>
      </c>
      <c r="BM592" s="149" t="s">
        <v>4250</v>
      </c>
    </row>
    <row r="593" spans="2:65" s="1" customFormat="1" ht="16.5" customHeight="1" x14ac:dyDescent="0.2">
      <c r="B593" s="137"/>
      <c r="C593" s="138" t="s">
        <v>2915</v>
      </c>
      <c r="D593" s="138" t="s">
        <v>311</v>
      </c>
      <c r="E593" s="139" t="s">
        <v>5646</v>
      </c>
      <c r="F593" s="140" t="s">
        <v>5165</v>
      </c>
      <c r="G593" s="141" t="s">
        <v>360</v>
      </c>
      <c r="H593" s="142">
        <v>300</v>
      </c>
      <c r="I593" s="143"/>
      <c r="J593" s="144">
        <f>ROUND(I593*H593,2)</f>
        <v>0</v>
      </c>
      <c r="K593" s="140" t="s">
        <v>366</v>
      </c>
      <c r="L593" s="33"/>
      <c r="M593" s="145" t="s">
        <v>1</v>
      </c>
      <c r="N593" s="146" t="s">
        <v>46</v>
      </c>
      <c r="P593" s="147">
        <f>O593*H593</f>
        <v>0</v>
      </c>
      <c r="Q593" s="147">
        <v>0</v>
      </c>
      <c r="R593" s="147">
        <f>Q593*H593</f>
        <v>0</v>
      </c>
      <c r="S593" s="147">
        <v>0</v>
      </c>
      <c r="T593" s="148">
        <f>S593*H593</f>
        <v>0</v>
      </c>
      <c r="AR593" s="149" t="s">
        <v>120</v>
      </c>
      <c r="AT593" s="149" t="s">
        <v>311</v>
      </c>
      <c r="AU593" s="149" t="s">
        <v>88</v>
      </c>
      <c r="AY593" s="17" t="s">
        <v>309</v>
      </c>
      <c r="BE593" s="150">
        <f>IF(N593="základní",J593,0)</f>
        <v>0</v>
      </c>
      <c r="BF593" s="150">
        <f>IF(N593="snížená",J593,0)</f>
        <v>0</v>
      </c>
      <c r="BG593" s="150">
        <f>IF(N593="zákl. přenesená",J593,0)</f>
        <v>0</v>
      </c>
      <c r="BH593" s="150">
        <f>IF(N593="sníž. přenesená",J593,0)</f>
        <v>0</v>
      </c>
      <c r="BI593" s="150">
        <f>IF(N593="nulová",J593,0)</f>
        <v>0</v>
      </c>
      <c r="BJ593" s="17" t="s">
        <v>88</v>
      </c>
      <c r="BK593" s="150">
        <f>ROUND(I593*H593,2)</f>
        <v>0</v>
      </c>
      <c r="BL593" s="17" t="s">
        <v>120</v>
      </c>
      <c r="BM593" s="149" t="s">
        <v>4258</v>
      </c>
    </row>
    <row r="594" spans="2:65" s="11" customFormat="1" ht="25.9" customHeight="1" x14ac:dyDescent="0.2">
      <c r="B594" s="125"/>
      <c r="D594" s="126" t="s">
        <v>80</v>
      </c>
      <c r="E594" s="127" t="s">
        <v>334</v>
      </c>
      <c r="F594" s="127" t="s">
        <v>5647</v>
      </c>
      <c r="I594" s="128"/>
      <c r="J594" s="129">
        <f>BK594</f>
        <v>0</v>
      </c>
      <c r="L594" s="125"/>
      <c r="M594" s="130"/>
      <c r="P594" s="131">
        <f>SUM(P595:P672)</f>
        <v>0</v>
      </c>
      <c r="R594" s="131">
        <f>SUM(R595:R672)</f>
        <v>0</v>
      </c>
      <c r="T594" s="132">
        <f>SUM(T595:T672)</f>
        <v>0</v>
      </c>
      <c r="AR594" s="126" t="s">
        <v>88</v>
      </c>
      <c r="AT594" s="133" t="s">
        <v>80</v>
      </c>
      <c r="AU594" s="133" t="s">
        <v>81</v>
      </c>
      <c r="AY594" s="126" t="s">
        <v>309</v>
      </c>
      <c r="BK594" s="134">
        <f>SUM(BK595:BK672)</f>
        <v>0</v>
      </c>
    </row>
    <row r="595" spans="2:65" s="1" customFormat="1" ht="24.2" customHeight="1" x14ac:dyDescent="0.2">
      <c r="B595" s="137"/>
      <c r="C595" s="138" t="s">
        <v>2919</v>
      </c>
      <c r="D595" s="138" t="s">
        <v>311</v>
      </c>
      <c r="E595" s="139" t="s">
        <v>5648</v>
      </c>
      <c r="F595" s="140" t="s">
        <v>5649</v>
      </c>
      <c r="G595" s="141" t="s">
        <v>2702</v>
      </c>
      <c r="H595" s="142">
        <v>1</v>
      </c>
      <c r="I595" s="143"/>
      <c r="J595" s="144">
        <f t="shared" ref="J595:J616" si="160">ROUND(I595*H595,2)</f>
        <v>0</v>
      </c>
      <c r="K595" s="140" t="s">
        <v>366</v>
      </c>
      <c r="L595" s="33"/>
      <c r="M595" s="145" t="s">
        <v>1</v>
      </c>
      <c r="N595" s="146" t="s">
        <v>46</v>
      </c>
      <c r="P595" s="147">
        <f t="shared" ref="P595:P616" si="161">O595*H595</f>
        <v>0</v>
      </c>
      <c r="Q595" s="147">
        <v>0</v>
      </c>
      <c r="R595" s="147">
        <f t="shared" ref="R595:R616" si="162">Q595*H595</f>
        <v>0</v>
      </c>
      <c r="S595" s="147">
        <v>0</v>
      </c>
      <c r="T595" s="148">
        <f t="shared" ref="T595:T616" si="163">S595*H595</f>
        <v>0</v>
      </c>
      <c r="AR595" s="149" t="s">
        <v>120</v>
      </c>
      <c r="AT595" s="149" t="s">
        <v>311</v>
      </c>
      <c r="AU595" s="149" t="s">
        <v>88</v>
      </c>
      <c r="AY595" s="17" t="s">
        <v>309</v>
      </c>
      <c r="BE595" s="150">
        <f t="shared" ref="BE595:BE616" si="164">IF(N595="základní",J595,0)</f>
        <v>0</v>
      </c>
      <c r="BF595" s="150">
        <f t="shared" ref="BF595:BF616" si="165">IF(N595="snížená",J595,0)</f>
        <v>0</v>
      </c>
      <c r="BG595" s="150">
        <f t="shared" ref="BG595:BG616" si="166">IF(N595="zákl. přenesená",J595,0)</f>
        <v>0</v>
      </c>
      <c r="BH595" s="150">
        <f t="shared" ref="BH595:BH616" si="167">IF(N595="sníž. přenesená",J595,0)</f>
        <v>0</v>
      </c>
      <c r="BI595" s="150">
        <f t="shared" ref="BI595:BI616" si="168">IF(N595="nulová",J595,0)</f>
        <v>0</v>
      </c>
      <c r="BJ595" s="17" t="s">
        <v>88</v>
      </c>
      <c r="BK595" s="150">
        <f t="shared" ref="BK595:BK616" si="169">ROUND(I595*H595,2)</f>
        <v>0</v>
      </c>
      <c r="BL595" s="17" t="s">
        <v>120</v>
      </c>
      <c r="BM595" s="149" t="s">
        <v>4266</v>
      </c>
    </row>
    <row r="596" spans="2:65" s="1" customFormat="1" ht="24.2" customHeight="1" x14ac:dyDescent="0.2">
      <c r="B596" s="137"/>
      <c r="C596" s="138" t="s">
        <v>2923</v>
      </c>
      <c r="D596" s="138" t="s">
        <v>311</v>
      </c>
      <c r="E596" s="139" t="s">
        <v>5650</v>
      </c>
      <c r="F596" s="140" t="s">
        <v>5651</v>
      </c>
      <c r="G596" s="141" t="s">
        <v>2702</v>
      </c>
      <c r="H596" s="142">
        <v>1</v>
      </c>
      <c r="I596" s="143"/>
      <c r="J596" s="144">
        <f t="shared" si="160"/>
        <v>0</v>
      </c>
      <c r="K596" s="140" t="s">
        <v>366</v>
      </c>
      <c r="L596" s="33"/>
      <c r="M596" s="145" t="s">
        <v>1</v>
      </c>
      <c r="N596" s="146" t="s">
        <v>46</v>
      </c>
      <c r="P596" s="147">
        <f t="shared" si="161"/>
        <v>0</v>
      </c>
      <c r="Q596" s="147">
        <v>0</v>
      </c>
      <c r="R596" s="147">
        <f t="shared" si="162"/>
        <v>0</v>
      </c>
      <c r="S596" s="147">
        <v>0</v>
      </c>
      <c r="T596" s="148">
        <f t="shared" si="163"/>
        <v>0</v>
      </c>
      <c r="AR596" s="149" t="s">
        <v>120</v>
      </c>
      <c r="AT596" s="149" t="s">
        <v>311</v>
      </c>
      <c r="AU596" s="149" t="s">
        <v>88</v>
      </c>
      <c r="AY596" s="17" t="s">
        <v>309</v>
      </c>
      <c r="BE596" s="150">
        <f t="shared" si="164"/>
        <v>0</v>
      </c>
      <c r="BF596" s="150">
        <f t="shared" si="165"/>
        <v>0</v>
      </c>
      <c r="BG596" s="150">
        <f t="shared" si="166"/>
        <v>0</v>
      </c>
      <c r="BH596" s="150">
        <f t="shared" si="167"/>
        <v>0</v>
      </c>
      <c r="BI596" s="150">
        <f t="shared" si="168"/>
        <v>0</v>
      </c>
      <c r="BJ596" s="17" t="s">
        <v>88</v>
      </c>
      <c r="BK596" s="150">
        <f t="shared" si="169"/>
        <v>0</v>
      </c>
      <c r="BL596" s="17" t="s">
        <v>120</v>
      </c>
      <c r="BM596" s="149" t="s">
        <v>4274</v>
      </c>
    </row>
    <row r="597" spans="2:65" s="1" customFormat="1" ht="24.2" customHeight="1" x14ac:dyDescent="0.2">
      <c r="B597" s="137"/>
      <c r="C597" s="138" t="s">
        <v>2927</v>
      </c>
      <c r="D597" s="138" t="s">
        <v>311</v>
      </c>
      <c r="E597" s="139" t="s">
        <v>5652</v>
      </c>
      <c r="F597" s="140" t="s">
        <v>5653</v>
      </c>
      <c r="G597" s="141" t="s">
        <v>2702</v>
      </c>
      <c r="H597" s="142">
        <v>1</v>
      </c>
      <c r="I597" s="143"/>
      <c r="J597" s="144">
        <f t="shared" si="160"/>
        <v>0</v>
      </c>
      <c r="K597" s="140" t="s">
        <v>366</v>
      </c>
      <c r="L597" s="33"/>
      <c r="M597" s="145" t="s">
        <v>1</v>
      </c>
      <c r="N597" s="146" t="s">
        <v>46</v>
      </c>
      <c r="P597" s="147">
        <f t="shared" si="161"/>
        <v>0</v>
      </c>
      <c r="Q597" s="147">
        <v>0</v>
      </c>
      <c r="R597" s="147">
        <f t="shared" si="162"/>
        <v>0</v>
      </c>
      <c r="S597" s="147">
        <v>0</v>
      </c>
      <c r="T597" s="148">
        <f t="shared" si="163"/>
        <v>0</v>
      </c>
      <c r="AR597" s="149" t="s">
        <v>120</v>
      </c>
      <c r="AT597" s="149" t="s">
        <v>311</v>
      </c>
      <c r="AU597" s="149" t="s">
        <v>88</v>
      </c>
      <c r="AY597" s="17" t="s">
        <v>309</v>
      </c>
      <c r="BE597" s="150">
        <f t="shared" si="164"/>
        <v>0</v>
      </c>
      <c r="BF597" s="150">
        <f t="shared" si="165"/>
        <v>0</v>
      </c>
      <c r="BG597" s="150">
        <f t="shared" si="166"/>
        <v>0</v>
      </c>
      <c r="BH597" s="150">
        <f t="shared" si="167"/>
        <v>0</v>
      </c>
      <c r="BI597" s="150">
        <f t="shared" si="168"/>
        <v>0</v>
      </c>
      <c r="BJ597" s="17" t="s">
        <v>88</v>
      </c>
      <c r="BK597" s="150">
        <f t="shared" si="169"/>
        <v>0</v>
      </c>
      <c r="BL597" s="17" t="s">
        <v>120</v>
      </c>
      <c r="BM597" s="149" t="s">
        <v>4282</v>
      </c>
    </row>
    <row r="598" spans="2:65" s="1" customFormat="1" ht="24.2" customHeight="1" x14ac:dyDescent="0.2">
      <c r="B598" s="137"/>
      <c r="C598" s="138" t="s">
        <v>2931</v>
      </c>
      <c r="D598" s="138" t="s">
        <v>311</v>
      </c>
      <c r="E598" s="139" t="s">
        <v>5654</v>
      </c>
      <c r="F598" s="140" t="s">
        <v>5655</v>
      </c>
      <c r="G598" s="141" t="s">
        <v>2702</v>
      </c>
      <c r="H598" s="142">
        <v>1</v>
      </c>
      <c r="I598" s="143"/>
      <c r="J598" s="144">
        <f t="shared" si="160"/>
        <v>0</v>
      </c>
      <c r="K598" s="140" t="s">
        <v>366</v>
      </c>
      <c r="L598" s="33"/>
      <c r="M598" s="145" t="s">
        <v>1</v>
      </c>
      <c r="N598" s="146" t="s">
        <v>46</v>
      </c>
      <c r="P598" s="147">
        <f t="shared" si="161"/>
        <v>0</v>
      </c>
      <c r="Q598" s="147">
        <v>0</v>
      </c>
      <c r="R598" s="147">
        <f t="shared" si="162"/>
        <v>0</v>
      </c>
      <c r="S598" s="147">
        <v>0</v>
      </c>
      <c r="T598" s="148">
        <f t="shared" si="163"/>
        <v>0</v>
      </c>
      <c r="AR598" s="149" t="s">
        <v>120</v>
      </c>
      <c r="AT598" s="149" t="s">
        <v>311</v>
      </c>
      <c r="AU598" s="149" t="s">
        <v>88</v>
      </c>
      <c r="AY598" s="17" t="s">
        <v>309</v>
      </c>
      <c r="BE598" s="150">
        <f t="shared" si="164"/>
        <v>0</v>
      </c>
      <c r="BF598" s="150">
        <f t="shared" si="165"/>
        <v>0</v>
      </c>
      <c r="BG598" s="150">
        <f t="shared" si="166"/>
        <v>0</v>
      </c>
      <c r="BH598" s="150">
        <f t="shared" si="167"/>
        <v>0</v>
      </c>
      <c r="BI598" s="150">
        <f t="shared" si="168"/>
        <v>0</v>
      </c>
      <c r="BJ598" s="17" t="s">
        <v>88</v>
      </c>
      <c r="BK598" s="150">
        <f t="shared" si="169"/>
        <v>0</v>
      </c>
      <c r="BL598" s="17" t="s">
        <v>120</v>
      </c>
      <c r="BM598" s="149" t="s">
        <v>4290</v>
      </c>
    </row>
    <row r="599" spans="2:65" s="1" customFormat="1" ht="24.2" customHeight="1" x14ac:dyDescent="0.2">
      <c r="B599" s="137"/>
      <c r="C599" s="138" t="s">
        <v>2935</v>
      </c>
      <c r="D599" s="138" t="s">
        <v>311</v>
      </c>
      <c r="E599" s="139" t="s">
        <v>5656</v>
      </c>
      <c r="F599" s="140" t="s">
        <v>5657</v>
      </c>
      <c r="G599" s="141" t="s">
        <v>2702</v>
      </c>
      <c r="H599" s="142">
        <v>1</v>
      </c>
      <c r="I599" s="143"/>
      <c r="J599" s="144">
        <f t="shared" si="160"/>
        <v>0</v>
      </c>
      <c r="K599" s="140" t="s">
        <v>366</v>
      </c>
      <c r="L599" s="33"/>
      <c r="M599" s="145" t="s">
        <v>1</v>
      </c>
      <c r="N599" s="146" t="s">
        <v>46</v>
      </c>
      <c r="P599" s="147">
        <f t="shared" si="161"/>
        <v>0</v>
      </c>
      <c r="Q599" s="147">
        <v>0</v>
      </c>
      <c r="R599" s="147">
        <f t="shared" si="162"/>
        <v>0</v>
      </c>
      <c r="S599" s="147">
        <v>0</v>
      </c>
      <c r="T599" s="148">
        <f t="shared" si="163"/>
        <v>0</v>
      </c>
      <c r="AR599" s="149" t="s">
        <v>120</v>
      </c>
      <c r="AT599" s="149" t="s">
        <v>311</v>
      </c>
      <c r="AU599" s="149" t="s">
        <v>88</v>
      </c>
      <c r="AY599" s="17" t="s">
        <v>309</v>
      </c>
      <c r="BE599" s="150">
        <f t="shared" si="164"/>
        <v>0</v>
      </c>
      <c r="BF599" s="150">
        <f t="shared" si="165"/>
        <v>0</v>
      </c>
      <c r="BG599" s="150">
        <f t="shared" si="166"/>
        <v>0</v>
      </c>
      <c r="BH599" s="150">
        <f t="shared" si="167"/>
        <v>0</v>
      </c>
      <c r="BI599" s="150">
        <f t="shared" si="168"/>
        <v>0</v>
      </c>
      <c r="BJ599" s="17" t="s">
        <v>88</v>
      </c>
      <c r="BK599" s="150">
        <f t="shared" si="169"/>
        <v>0</v>
      </c>
      <c r="BL599" s="17" t="s">
        <v>120</v>
      </c>
      <c r="BM599" s="149" t="s">
        <v>4301</v>
      </c>
    </row>
    <row r="600" spans="2:65" s="1" customFormat="1" ht="24.2" customHeight="1" x14ac:dyDescent="0.2">
      <c r="B600" s="137"/>
      <c r="C600" s="138" t="s">
        <v>2939</v>
      </c>
      <c r="D600" s="138" t="s">
        <v>311</v>
      </c>
      <c r="E600" s="139" t="s">
        <v>5658</v>
      </c>
      <c r="F600" s="140" t="s">
        <v>5659</v>
      </c>
      <c r="G600" s="141" t="s">
        <v>2702</v>
      </c>
      <c r="H600" s="142">
        <v>1</v>
      </c>
      <c r="I600" s="143"/>
      <c r="J600" s="144">
        <f t="shared" si="160"/>
        <v>0</v>
      </c>
      <c r="K600" s="140" t="s">
        <v>366</v>
      </c>
      <c r="L600" s="33"/>
      <c r="M600" s="145" t="s">
        <v>1</v>
      </c>
      <c r="N600" s="146" t="s">
        <v>46</v>
      </c>
      <c r="P600" s="147">
        <f t="shared" si="161"/>
        <v>0</v>
      </c>
      <c r="Q600" s="147">
        <v>0</v>
      </c>
      <c r="R600" s="147">
        <f t="shared" si="162"/>
        <v>0</v>
      </c>
      <c r="S600" s="147">
        <v>0</v>
      </c>
      <c r="T600" s="148">
        <f t="shared" si="163"/>
        <v>0</v>
      </c>
      <c r="AR600" s="149" t="s">
        <v>120</v>
      </c>
      <c r="AT600" s="149" t="s">
        <v>311</v>
      </c>
      <c r="AU600" s="149" t="s">
        <v>88</v>
      </c>
      <c r="AY600" s="17" t="s">
        <v>309</v>
      </c>
      <c r="BE600" s="150">
        <f t="shared" si="164"/>
        <v>0</v>
      </c>
      <c r="BF600" s="150">
        <f t="shared" si="165"/>
        <v>0</v>
      </c>
      <c r="BG600" s="150">
        <f t="shared" si="166"/>
        <v>0</v>
      </c>
      <c r="BH600" s="150">
        <f t="shared" si="167"/>
        <v>0</v>
      </c>
      <c r="BI600" s="150">
        <f t="shared" si="168"/>
        <v>0</v>
      </c>
      <c r="BJ600" s="17" t="s">
        <v>88</v>
      </c>
      <c r="BK600" s="150">
        <f t="shared" si="169"/>
        <v>0</v>
      </c>
      <c r="BL600" s="17" t="s">
        <v>120</v>
      </c>
      <c r="BM600" s="149" t="s">
        <v>4310</v>
      </c>
    </row>
    <row r="601" spans="2:65" s="1" customFormat="1" ht="24.2" customHeight="1" x14ac:dyDescent="0.2">
      <c r="B601" s="137"/>
      <c r="C601" s="138" t="s">
        <v>2943</v>
      </c>
      <c r="D601" s="138" t="s">
        <v>311</v>
      </c>
      <c r="E601" s="139" t="s">
        <v>5660</v>
      </c>
      <c r="F601" s="140" t="s">
        <v>5661</v>
      </c>
      <c r="G601" s="141" t="s">
        <v>2702</v>
      </c>
      <c r="H601" s="142">
        <v>1</v>
      </c>
      <c r="I601" s="143"/>
      <c r="J601" s="144">
        <f t="shared" si="160"/>
        <v>0</v>
      </c>
      <c r="K601" s="140" t="s">
        <v>366</v>
      </c>
      <c r="L601" s="33"/>
      <c r="M601" s="145" t="s">
        <v>1</v>
      </c>
      <c r="N601" s="146" t="s">
        <v>46</v>
      </c>
      <c r="P601" s="147">
        <f t="shared" si="161"/>
        <v>0</v>
      </c>
      <c r="Q601" s="147">
        <v>0</v>
      </c>
      <c r="R601" s="147">
        <f t="shared" si="162"/>
        <v>0</v>
      </c>
      <c r="S601" s="147">
        <v>0</v>
      </c>
      <c r="T601" s="148">
        <f t="shared" si="163"/>
        <v>0</v>
      </c>
      <c r="AR601" s="149" t="s">
        <v>120</v>
      </c>
      <c r="AT601" s="149" t="s">
        <v>311</v>
      </c>
      <c r="AU601" s="149" t="s">
        <v>88</v>
      </c>
      <c r="AY601" s="17" t="s">
        <v>309</v>
      </c>
      <c r="BE601" s="150">
        <f t="shared" si="164"/>
        <v>0</v>
      </c>
      <c r="BF601" s="150">
        <f t="shared" si="165"/>
        <v>0</v>
      </c>
      <c r="BG601" s="150">
        <f t="shared" si="166"/>
        <v>0</v>
      </c>
      <c r="BH601" s="150">
        <f t="shared" si="167"/>
        <v>0</v>
      </c>
      <c r="BI601" s="150">
        <f t="shared" si="168"/>
        <v>0</v>
      </c>
      <c r="BJ601" s="17" t="s">
        <v>88</v>
      </c>
      <c r="BK601" s="150">
        <f t="shared" si="169"/>
        <v>0</v>
      </c>
      <c r="BL601" s="17" t="s">
        <v>120</v>
      </c>
      <c r="BM601" s="149" t="s">
        <v>4318</v>
      </c>
    </row>
    <row r="602" spans="2:65" s="1" customFormat="1" ht="24.2" customHeight="1" x14ac:dyDescent="0.2">
      <c r="B602" s="137"/>
      <c r="C602" s="138" t="s">
        <v>2947</v>
      </c>
      <c r="D602" s="138" t="s">
        <v>311</v>
      </c>
      <c r="E602" s="139" t="s">
        <v>5662</v>
      </c>
      <c r="F602" s="140" t="s">
        <v>5663</v>
      </c>
      <c r="G602" s="141" t="s">
        <v>2702</v>
      </c>
      <c r="H602" s="142">
        <v>1</v>
      </c>
      <c r="I602" s="143"/>
      <c r="J602" s="144">
        <f t="shared" si="160"/>
        <v>0</v>
      </c>
      <c r="K602" s="140" t="s">
        <v>366</v>
      </c>
      <c r="L602" s="33"/>
      <c r="M602" s="145" t="s">
        <v>1</v>
      </c>
      <c r="N602" s="146" t="s">
        <v>46</v>
      </c>
      <c r="P602" s="147">
        <f t="shared" si="161"/>
        <v>0</v>
      </c>
      <c r="Q602" s="147">
        <v>0</v>
      </c>
      <c r="R602" s="147">
        <f t="shared" si="162"/>
        <v>0</v>
      </c>
      <c r="S602" s="147">
        <v>0</v>
      </c>
      <c r="T602" s="148">
        <f t="shared" si="163"/>
        <v>0</v>
      </c>
      <c r="AR602" s="149" t="s">
        <v>120</v>
      </c>
      <c r="AT602" s="149" t="s">
        <v>311</v>
      </c>
      <c r="AU602" s="149" t="s">
        <v>88</v>
      </c>
      <c r="AY602" s="17" t="s">
        <v>309</v>
      </c>
      <c r="BE602" s="150">
        <f t="shared" si="164"/>
        <v>0</v>
      </c>
      <c r="BF602" s="150">
        <f t="shared" si="165"/>
        <v>0</v>
      </c>
      <c r="BG602" s="150">
        <f t="shared" si="166"/>
        <v>0</v>
      </c>
      <c r="BH602" s="150">
        <f t="shared" si="167"/>
        <v>0</v>
      </c>
      <c r="BI602" s="150">
        <f t="shared" si="168"/>
        <v>0</v>
      </c>
      <c r="BJ602" s="17" t="s">
        <v>88</v>
      </c>
      <c r="BK602" s="150">
        <f t="shared" si="169"/>
        <v>0</v>
      </c>
      <c r="BL602" s="17" t="s">
        <v>120</v>
      </c>
      <c r="BM602" s="149" t="s">
        <v>4328</v>
      </c>
    </row>
    <row r="603" spans="2:65" s="1" customFormat="1" ht="24.2" customHeight="1" x14ac:dyDescent="0.2">
      <c r="B603" s="137"/>
      <c r="C603" s="138" t="s">
        <v>2951</v>
      </c>
      <c r="D603" s="138" t="s">
        <v>311</v>
      </c>
      <c r="E603" s="139" t="s">
        <v>5664</v>
      </c>
      <c r="F603" s="140" t="s">
        <v>5665</v>
      </c>
      <c r="G603" s="141" t="s">
        <v>2702</v>
      </c>
      <c r="H603" s="142">
        <v>1</v>
      </c>
      <c r="I603" s="143"/>
      <c r="J603" s="144">
        <f t="shared" si="160"/>
        <v>0</v>
      </c>
      <c r="K603" s="140" t="s">
        <v>366</v>
      </c>
      <c r="L603" s="33"/>
      <c r="M603" s="145" t="s">
        <v>1</v>
      </c>
      <c r="N603" s="146" t="s">
        <v>46</v>
      </c>
      <c r="P603" s="147">
        <f t="shared" si="161"/>
        <v>0</v>
      </c>
      <c r="Q603" s="147">
        <v>0</v>
      </c>
      <c r="R603" s="147">
        <f t="shared" si="162"/>
        <v>0</v>
      </c>
      <c r="S603" s="147">
        <v>0</v>
      </c>
      <c r="T603" s="148">
        <f t="shared" si="163"/>
        <v>0</v>
      </c>
      <c r="AR603" s="149" t="s">
        <v>120</v>
      </c>
      <c r="AT603" s="149" t="s">
        <v>311</v>
      </c>
      <c r="AU603" s="149" t="s">
        <v>88</v>
      </c>
      <c r="AY603" s="17" t="s">
        <v>309</v>
      </c>
      <c r="BE603" s="150">
        <f t="shared" si="164"/>
        <v>0</v>
      </c>
      <c r="BF603" s="150">
        <f t="shared" si="165"/>
        <v>0</v>
      </c>
      <c r="BG603" s="150">
        <f t="shared" si="166"/>
        <v>0</v>
      </c>
      <c r="BH603" s="150">
        <f t="shared" si="167"/>
        <v>0</v>
      </c>
      <c r="BI603" s="150">
        <f t="shared" si="168"/>
        <v>0</v>
      </c>
      <c r="BJ603" s="17" t="s">
        <v>88</v>
      </c>
      <c r="BK603" s="150">
        <f t="shared" si="169"/>
        <v>0</v>
      </c>
      <c r="BL603" s="17" t="s">
        <v>120</v>
      </c>
      <c r="BM603" s="149" t="s">
        <v>5666</v>
      </c>
    </row>
    <row r="604" spans="2:65" s="1" customFormat="1" ht="16.5" customHeight="1" x14ac:dyDescent="0.2">
      <c r="B604" s="137"/>
      <c r="C604" s="138" t="s">
        <v>2955</v>
      </c>
      <c r="D604" s="138" t="s">
        <v>311</v>
      </c>
      <c r="E604" s="139" t="s">
        <v>5667</v>
      </c>
      <c r="F604" s="140" t="s">
        <v>5668</v>
      </c>
      <c r="G604" s="141" t="s">
        <v>2702</v>
      </c>
      <c r="H604" s="142">
        <v>1</v>
      </c>
      <c r="I604" s="143"/>
      <c r="J604" s="144">
        <f t="shared" si="160"/>
        <v>0</v>
      </c>
      <c r="K604" s="140" t="s">
        <v>366</v>
      </c>
      <c r="L604" s="33"/>
      <c r="M604" s="145" t="s">
        <v>1</v>
      </c>
      <c r="N604" s="146" t="s">
        <v>46</v>
      </c>
      <c r="P604" s="147">
        <f t="shared" si="161"/>
        <v>0</v>
      </c>
      <c r="Q604" s="147">
        <v>0</v>
      </c>
      <c r="R604" s="147">
        <f t="shared" si="162"/>
        <v>0</v>
      </c>
      <c r="S604" s="147">
        <v>0</v>
      </c>
      <c r="T604" s="148">
        <f t="shared" si="163"/>
        <v>0</v>
      </c>
      <c r="AR604" s="149" t="s">
        <v>120</v>
      </c>
      <c r="AT604" s="149" t="s">
        <v>311</v>
      </c>
      <c r="AU604" s="149" t="s">
        <v>88</v>
      </c>
      <c r="AY604" s="17" t="s">
        <v>309</v>
      </c>
      <c r="BE604" s="150">
        <f t="shared" si="164"/>
        <v>0</v>
      </c>
      <c r="BF604" s="150">
        <f t="shared" si="165"/>
        <v>0</v>
      </c>
      <c r="BG604" s="150">
        <f t="shared" si="166"/>
        <v>0</v>
      </c>
      <c r="BH604" s="150">
        <f t="shared" si="167"/>
        <v>0</v>
      </c>
      <c r="BI604" s="150">
        <f t="shared" si="168"/>
        <v>0</v>
      </c>
      <c r="BJ604" s="17" t="s">
        <v>88</v>
      </c>
      <c r="BK604" s="150">
        <f t="shared" si="169"/>
        <v>0</v>
      </c>
      <c r="BL604" s="17" t="s">
        <v>120</v>
      </c>
      <c r="BM604" s="149" t="s">
        <v>5669</v>
      </c>
    </row>
    <row r="605" spans="2:65" s="1" customFormat="1" ht="16.5" customHeight="1" x14ac:dyDescent="0.2">
      <c r="B605" s="137"/>
      <c r="C605" s="138" t="s">
        <v>2959</v>
      </c>
      <c r="D605" s="138" t="s">
        <v>311</v>
      </c>
      <c r="E605" s="139" t="s">
        <v>5670</v>
      </c>
      <c r="F605" s="140" t="s">
        <v>5668</v>
      </c>
      <c r="G605" s="141" t="s">
        <v>2702</v>
      </c>
      <c r="H605" s="142">
        <v>1</v>
      </c>
      <c r="I605" s="143"/>
      <c r="J605" s="144">
        <f t="shared" si="160"/>
        <v>0</v>
      </c>
      <c r="K605" s="140" t="s">
        <v>366</v>
      </c>
      <c r="L605" s="33"/>
      <c r="M605" s="145" t="s">
        <v>1</v>
      </c>
      <c r="N605" s="146" t="s">
        <v>46</v>
      </c>
      <c r="P605" s="147">
        <f t="shared" si="161"/>
        <v>0</v>
      </c>
      <c r="Q605" s="147">
        <v>0</v>
      </c>
      <c r="R605" s="147">
        <f t="shared" si="162"/>
        <v>0</v>
      </c>
      <c r="S605" s="147">
        <v>0</v>
      </c>
      <c r="T605" s="148">
        <f t="shared" si="163"/>
        <v>0</v>
      </c>
      <c r="AR605" s="149" t="s">
        <v>120</v>
      </c>
      <c r="AT605" s="149" t="s">
        <v>311</v>
      </c>
      <c r="AU605" s="149" t="s">
        <v>88</v>
      </c>
      <c r="AY605" s="17" t="s">
        <v>309</v>
      </c>
      <c r="BE605" s="150">
        <f t="shared" si="164"/>
        <v>0</v>
      </c>
      <c r="BF605" s="150">
        <f t="shared" si="165"/>
        <v>0</v>
      </c>
      <c r="BG605" s="150">
        <f t="shared" si="166"/>
        <v>0</v>
      </c>
      <c r="BH605" s="150">
        <f t="shared" si="167"/>
        <v>0</v>
      </c>
      <c r="BI605" s="150">
        <f t="shared" si="168"/>
        <v>0</v>
      </c>
      <c r="BJ605" s="17" t="s">
        <v>88</v>
      </c>
      <c r="BK605" s="150">
        <f t="shared" si="169"/>
        <v>0</v>
      </c>
      <c r="BL605" s="17" t="s">
        <v>120</v>
      </c>
      <c r="BM605" s="149" t="s">
        <v>5671</v>
      </c>
    </row>
    <row r="606" spans="2:65" s="1" customFormat="1" ht="16.5" customHeight="1" x14ac:dyDescent="0.2">
      <c r="B606" s="137"/>
      <c r="C606" s="138" t="s">
        <v>2963</v>
      </c>
      <c r="D606" s="138" t="s">
        <v>311</v>
      </c>
      <c r="E606" s="139" t="s">
        <v>5672</v>
      </c>
      <c r="F606" s="140" t="s">
        <v>5673</v>
      </c>
      <c r="G606" s="141" t="s">
        <v>2702</v>
      </c>
      <c r="H606" s="142">
        <v>1</v>
      </c>
      <c r="I606" s="143"/>
      <c r="J606" s="144">
        <f t="shared" si="160"/>
        <v>0</v>
      </c>
      <c r="K606" s="140" t="s">
        <v>366</v>
      </c>
      <c r="L606" s="33"/>
      <c r="M606" s="145" t="s">
        <v>1</v>
      </c>
      <c r="N606" s="146" t="s">
        <v>46</v>
      </c>
      <c r="P606" s="147">
        <f t="shared" si="161"/>
        <v>0</v>
      </c>
      <c r="Q606" s="147">
        <v>0</v>
      </c>
      <c r="R606" s="147">
        <f t="shared" si="162"/>
        <v>0</v>
      </c>
      <c r="S606" s="147">
        <v>0</v>
      </c>
      <c r="T606" s="148">
        <f t="shared" si="163"/>
        <v>0</v>
      </c>
      <c r="AR606" s="149" t="s">
        <v>120</v>
      </c>
      <c r="AT606" s="149" t="s">
        <v>311</v>
      </c>
      <c r="AU606" s="149" t="s">
        <v>88</v>
      </c>
      <c r="AY606" s="17" t="s">
        <v>309</v>
      </c>
      <c r="BE606" s="150">
        <f t="shared" si="164"/>
        <v>0</v>
      </c>
      <c r="BF606" s="150">
        <f t="shared" si="165"/>
        <v>0</v>
      </c>
      <c r="BG606" s="150">
        <f t="shared" si="166"/>
        <v>0</v>
      </c>
      <c r="BH606" s="150">
        <f t="shared" si="167"/>
        <v>0</v>
      </c>
      <c r="BI606" s="150">
        <f t="shared" si="168"/>
        <v>0</v>
      </c>
      <c r="BJ606" s="17" t="s">
        <v>88</v>
      </c>
      <c r="BK606" s="150">
        <f t="shared" si="169"/>
        <v>0</v>
      </c>
      <c r="BL606" s="17" t="s">
        <v>120</v>
      </c>
      <c r="BM606" s="149" t="s">
        <v>5674</v>
      </c>
    </row>
    <row r="607" spans="2:65" s="1" customFormat="1" ht="16.5" customHeight="1" x14ac:dyDescent="0.2">
      <c r="B607" s="137"/>
      <c r="C607" s="138" t="s">
        <v>2967</v>
      </c>
      <c r="D607" s="138" t="s">
        <v>311</v>
      </c>
      <c r="E607" s="139" t="s">
        <v>5675</v>
      </c>
      <c r="F607" s="140" t="s">
        <v>5673</v>
      </c>
      <c r="G607" s="141" t="s">
        <v>2702</v>
      </c>
      <c r="H607" s="142">
        <v>1</v>
      </c>
      <c r="I607" s="143"/>
      <c r="J607" s="144">
        <f t="shared" si="160"/>
        <v>0</v>
      </c>
      <c r="K607" s="140" t="s">
        <v>366</v>
      </c>
      <c r="L607" s="33"/>
      <c r="M607" s="145" t="s">
        <v>1</v>
      </c>
      <c r="N607" s="146" t="s">
        <v>46</v>
      </c>
      <c r="P607" s="147">
        <f t="shared" si="161"/>
        <v>0</v>
      </c>
      <c r="Q607" s="147">
        <v>0</v>
      </c>
      <c r="R607" s="147">
        <f t="shared" si="162"/>
        <v>0</v>
      </c>
      <c r="S607" s="147">
        <v>0</v>
      </c>
      <c r="T607" s="148">
        <f t="shared" si="163"/>
        <v>0</v>
      </c>
      <c r="AR607" s="149" t="s">
        <v>120</v>
      </c>
      <c r="AT607" s="149" t="s">
        <v>311</v>
      </c>
      <c r="AU607" s="149" t="s">
        <v>88</v>
      </c>
      <c r="AY607" s="17" t="s">
        <v>309</v>
      </c>
      <c r="BE607" s="150">
        <f t="shared" si="164"/>
        <v>0</v>
      </c>
      <c r="BF607" s="150">
        <f t="shared" si="165"/>
        <v>0</v>
      </c>
      <c r="BG607" s="150">
        <f t="shared" si="166"/>
        <v>0</v>
      </c>
      <c r="BH607" s="150">
        <f t="shared" si="167"/>
        <v>0</v>
      </c>
      <c r="BI607" s="150">
        <f t="shared" si="168"/>
        <v>0</v>
      </c>
      <c r="BJ607" s="17" t="s">
        <v>88</v>
      </c>
      <c r="BK607" s="150">
        <f t="shared" si="169"/>
        <v>0</v>
      </c>
      <c r="BL607" s="17" t="s">
        <v>120</v>
      </c>
      <c r="BM607" s="149" t="s">
        <v>5676</v>
      </c>
    </row>
    <row r="608" spans="2:65" s="1" customFormat="1" ht="16.5" customHeight="1" x14ac:dyDescent="0.2">
      <c r="B608" s="137"/>
      <c r="C608" s="138" t="s">
        <v>2971</v>
      </c>
      <c r="D608" s="138" t="s">
        <v>311</v>
      </c>
      <c r="E608" s="139" t="s">
        <v>5677</v>
      </c>
      <c r="F608" s="140" t="s">
        <v>5678</v>
      </c>
      <c r="G608" s="141" t="s">
        <v>2702</v>
      </c>
      <c r="H608" s="142">
        <v>1</v>
      </c>
      <c r="I608" s="143"/>
      <c r="J608" s="144">
        <f t="shared" si="160"/>
        <v>0</v>
      </c>
      <c r="K608" s="140" t="s">
        <v>366</v>
      </c>
      <c r="L608" s="33"/>
      <c r="M608" s="145" t="s">
        <v>1</v>
      </c>
      <c r="N608" s="146" t="s">
        <v>46</v>
      </c>
      <c r="P608" s="147">
        <f t="shared" si="161"/>
        <v>0</v>
      </c>
      <c r="Q608" s="147">
        <v>0</v>
      </c>
      <c r="R608" s="147">
        <f t="shared" si="162"/>
        <v>0</v>
      </c>
      <c r="S608" s="147">
        <v>0</v>
      </c>
      <c r="T608" s="148">
        <f t="shared" si="163"/>
        <v>0</v>
      </c>
      <c r="AR608" s="149" t="s">
        <v>120</v>
      </c>
      <c r="AT608" s="149" t="s">
        <v>311</v>
      </c>
      <c r="AU608" s="149" t="s">
        <v>88</v>
      </c>
      <c r="AY608" s="17" t="s">
        <v>309</v>
      </c>
      <c r="BE608" s="150">
        <f t="shared" si="164"/>
        <v>0</v>
      </c>
      <c r="BF608" s="150">
        <f t="shared" si="165"/>
        <v>0</v>
      </c>
      <c r="BG608" s="150">
        <f t="shared" si="166"/>
        <v>0</v>
      </c>
      <c r="BH608" s="150">
        <f t="shared" si="167"/>
        <v>0</v>
      </c>
      <c r="BI608" s="150">
        <f t="shared" si="168"/>
        <v>0</v>
      </c>
      <c r="BJ608" s="17" t="s">
        <v>88</v>
      </c>
      <c r="BK608" s="150">
        <f t="shared" si="169"/>
        <v>0</v>
      </c>
      <c r="BL608" s="17" t="s">
        <v>120</v>
      </c>
      <c r="BM608" s="149" t="s">
        <v>5679</v>
      </c>
    </row>
    <row r="609" spans="2:65" s="1" customFormat="1" ht="16.5" customHeight="1" x14ac:dyDescent="0.2">
      <c r="B609" s="137"/>
      <c r="C609" s="138" t="s">
        <v>2975</v>
      </c>
      <c r="D609" s="138" t="s">
        <v>311</v>
      </c>
      <c r="E609" s="139" t="s">
        <v>5680</v>
      </c>
      <c r="F609" s="140" t="s">
        <v>5681</v>
      </c>
      <c r="G609" s="141" t="s">
        <v>2702</v>
      </c>
      <c r="H609" s="142">
        <v>1</v>
      </c>
      <c r="I609" s="143"/>
      <c r="J609" s="144">
        <f t="shared" si="160"/>
        <v>0</v>
      </c>
      <c r="K609" s="140" t="s">
        <v>366</v>
      </c>
      <c r="L609" s="33"/>
      <c r="M609" s="145" t="s">
        <v>1</v>
      </c>
      <c r="N609" s="146" t="s">
        <v>46</v>
      </c>
      <c r="P609" s="147">
        <f t="shared" si="161"/>
        <v>0</v>
      </c>
      <c r="Q609" s="147">
        <v>0</v>
      </c>
      <c r="R609" s="147">
        <f t="shared" si="162"/>
        <v>0</v>
      </c>
      <c r="S609" s="147">
        <v>0</v>
      </c>
      <c r="T609" s="148">
        <f t="shared" si="163"/>
        <v>0</v>
      </c>
      <c r="AR609" s="149" t="s">
        <v>120</v>
      </c>
      <c r="AT609" s="149" t="s">
        <v>311</v>
      </c>
      <c r="AU609" s="149" t="s">
        <v>88</v>
      </c>
      <c r="AY609" s="17" t="s">
        <v>309</v>
      </c>
      <c r="BE609" s="150">
        <f t="shared" si="164"/>
        <v>0</v>
      </c>
      <c r="BF609" s="150">
        <f t="shared" si="165"/>
        <v>0</v>
      </c>
      <c r="BG609" s="150">
        <f t="shared" si="166"/>
        <v>0</v>
      </c>
      <c r="BH609" s="150">
        <f t="shared" si="167"/>
        <v>0</v>
      </c>
      <c r="BI609" s="150">
        <f t="shared" si="168"/>
        <v>0</v>
      </c>
      <c r="BJ609" s="17" t="s">
        <v>88</v>
      </c>
      <c r="BK609" s="150">
        <f t="shared" si="169"/>
        <v>0</v>
      </c>
      <c r="BL609" s="17" t="s">
        <v>120</v>
      </c>
      <c r="BM609" s="149" t="s">
        <v>5682</v>
      </c>
    </row>
    <row r="610" spans="2:65" s="1" customFormat="1" ht="16.5" customHeight="1" x14ac:dyDescent="0.2">
      <c r="B610" s="137"/>
      <c r="C610" s="138" t="s">
        <v>2979</v>
      </c>
      <c r="D610" s="138" t="s">
        <v>311</v>
      </c>
      <c r="E610" s="139" t="s">
        <v>5683</v>
      </c>
      <c r="F610" s="140" t="s">
        <v>5668</v>
      </c>
      <c r="G610" s="141" t="s">
        <v>2702</v>
      </c>
      <c r="H610" s="142">
        <v>1</v>
      </c>
      <c r="I610" s="143"/>
      <c r="J610" s="144">
        <f t="shared" si="160"/>
        <v>0</v>
      </c>
      <c r="K610" s="140" t="s">
        <v>366</v>
      </c>
      <c r="L610" s="33"/>
      <c r="M610" s="145" t="s">
        <v>1</v>
      </c>
      <c r="N610" s="146" t="s">
        <v>46</v>
      </c>
      <c r="P610" s="147">
        <f t="shared" si="161"/>
        <v>0</v>
      </c>
      <c r="Q610" s="147">
        <v>0</v>
      </c>
      <c r="R610" s="147">
        <f t="shared" si="162"/>
        <v>0</v>
      </c>
      <c r="S610" s="147">
        <v>0</v>
      </c>
      <c r="T610" s="148">
        <f t="shared" si="163"/>
        <v>0</v>
      </c>
      <c r="AR610" s="149" t="s">
        <v>120</v>
      </c>
      <c r="AT610" s="149" t="s">
        <v>311</v>
      </c>
      <c r="AU610" s="149" t="s">
        <v>88</v>
      </c>
      <c r="AY610" s="17" t="s">
        <v>309</v>
      </c>
      <c r="BE610" s="150">
        <f t="shared" si="164"/>
        <v>0</v>
      </c>
      <c r="BF610" s="150">
        <f t="shared" si="165"/>
        <v>0</v>
      </c>
      <c r="BG610" s="150">
        <f t="shared" si="166"/>
        <v>0</v>
      </c>
      <c r="BH610" s="150">
        <f t="shared" si="167"/>
        <v>0</v>
      </c>
      <c r="BI610" s="150">
        <f t="shared" si="168"/>
        <v>0</v>
      </c>
      <c r="BJ610" s="17" t="s">
        <v>88</v>
      </c>
      <c r="BK610" s="150">
        <f t="shared" si="169"/>
        <v>0</v>
      </c>
      <c r="BL610" s="17" t="s">
        <v>120</v>
      </c>
      <c r="BM610" s="149" t="s">
        <v>5684</v>
      </c>
    </row>
    <row r="611" spans="2:65" s="1" customFormat="1" ht="16.5" customHeight="1" x14ac:dyDescent="0.2">
      <c r="B611" s="137"/>
      <c r="C611" s="138" t="s">
        <v>2983</v>
      </c>
      <c r="D611" s="138" t="s">
        <v>311</v>
      </c>
      <c r="E611" s="139" t="s">
        <v>5685</v>
      </c>
      <c r="F611" s="140" t="s">
        <v>5686</v>
      </c>
      <c r="G611" s="141" t="s">
        <v>2702</v>
      </c>
      <c r="H611" s="142">
        <v>1</v>
      </c>
      <c r="I611" s="143"/>
      <c r="J611" s="144">
        <f t="shared" si="160"/>
        <v>0</v>
      </c>
      <c r="K611" s="140" t="s">
        <v>366</v>
      </c>
      <c r="L611" s="33"/>
      <c r="M611" s="145" t="s">
        <v>1</v>
      </c>
      <c r="N611" s="146" t="s">
        <v>46</v>
      </c>
      <c r="P611" s="147">
        <f t="shared" si="161"/>
        <v>0</v>
      </c>
      <c r="Q611" s="147">
        <v>0</v>
      </c>
      <c r="R611" s="147">
        <f t="shared" si="162"/>
        <v>0</v>
      </c>
      <c r="S611" s="147">
        <v>0</v>
      </c>
      <c r="T611" s="148">
        <f t="shared" si="163"/>
        <v>0</v>
      </c>
      <c r="AR611" s="149" t="s">
        <v>120</v>
      </c>
      <c r="AT611" s="149" t="s">
        <v>311</v>
      </c>
      <c r="AU611" s="149" t="s">
        <v>88</v>
      </c>
      <c r="AY611" s="17" t="s">
        <v>309</v>
      </c>
      <c r="BE611" s="150">
        <f t="shared" si="164"/>
        <v>0</v>
      </c>
      <c r="BF611" s="150">
        <f t="shared" si="165"/>
        <v>0</v>
      </c>
      <c r="BG611" s="150">
        <f t="shared" si="166"/>
        <v>0</v>
      </c>
      <c r="BH611" s="150">
        <f t="shared" si="167"/>
        <v>0</v>
      </c>
      <c r="BI611" s="150">
        <f t="shared" si="168"/>
        <v>0</v>
      </c>
      <c r="BJ611" s="17" t="s">
        <v>88</v>
      </c>
      <c r="BK611" s="150">
        <f t="shared" si="169"/>
        <v>0</v>
      </c>
      <c r="BL611" s="17" t="s">
        <v>120</v>
      </c>
      <c r="BM611" s="149" t="s">
        <v>5687</v>
      </c>
    </row>
    <row r="612" spans="2:65" s="1" customFormat="1" ht="16.5" customHeight="1" x14ac:dyDescent="0.2">
      <c r="B612" s="137"/>
      <c r="C612" s="138" t="s">
        <v>2987</v>
      </c>
      <c r="D612" s="138" t="s">
        <v>311</v>
      </c>
      <c r="E612" s="139" t="s">
        <v>5688</v>
      </c>
      <c r="F612" s="140" t="s">
        <v>5673</v>
      </c>
      <c r="G612" s="141" t="s">
        <v>2702</v>
      </c>
      <c r="H612" s="142">
        <v>1</v>
      </c>
      <c r="I612" s="143"/>
      <c r="J612" s="144">
        <f t="shared" si="160"/>
        <v>0</v>
      </c>
      <c r="K612" s="140" t="s">
        <v>366</v>
      </c>
      <c r="L612" s="33"/>
      <c r="M612" s="145" t="s">
        <v>1</v>
      </c>
      <c r="N612" s="146" t="s">
        <v>46</v>
      </c>
      <c r="P612" s="147">
        <f t="shared" si="161"/>
        <v>0</v>
      </c>
      <c r="Q612" s="147">
        <v>0</v>
      </c>
      <c r="R612" s="147">
        <f t="shared" si="162"/>
        <v>0</v>
      </c>
      <c r="S612" s="147">
        <v>0</v>
      </c>
      <c r="T612" s="148">
        <f t="shared" si="163"/>
        <v>0</v>
      </c>
      <c r="AR612" s="149" t="s">
        <v>120</v>
      </c>
      <c r="AT612" s="149" t="s">
        <v>311</v>
      </c>
      <c r="AU612" s="149" t="s">
        <v>88</v>
      </c>
      <c r="AY612" s="17" t="s">
        <v>309</v>
      </c>
      <c r="BE612" s="150">
        <f t="shared" si="164"/>
        <v>0</v>
      </c>
      <c r="BF612" s="150">
        <f t="shared" si="165"/>
        <v>0</v>
      </c>
      <c r="BG612" s="150">
        <f t="shared" si="166"/>
        <v>0</v>
      </c>
      <c r="BH612" s="150">
        <f t="shared" si="167"/>
        <v>0</v>
      </c>
      <c r="BI612" s="150">
        <f t="shared" si="168"/>
        <v>0</v>
      </c>
      <c r="BJ612" s="17" t="s">
        <v>88</v>
      </c>
      <c r="BK612" s="150">
        <f t="shared" si="169"/>
        <v>0</v>
      </c>
      <c r="BL612" s="17" t="s">
        <v>120</v>
      </c>
      <c r="BM612" s="149" t="s">
        <v>5689</v>
      </c>
    </row>
    <row r="613" spans="2:65" s="1" customFormat="1" ht="16.5" customHeight="1" x14ac:dyDescent="0.2">
      <c r="B613" s="137"/>
      <c r="C613" s="138" t="s">
        <v>2991</v>
      </c>
      <c r="D613" s="138" t="s">
        <v>311</v>
      </c>
      <c r="E613" s="139" t="s">
        <v>5690</v>
      </c>
      <c r="F613" s="140" t="s">
        <v>5691</v>
      </c>
      <c r="G613" s="141" t="s">
        <v>2702</v>
      </c>
      <c r="H613" s="142">
        <v>1</v>
      </c>
      <c r="I613" s="143"/>
      <c r="J613" s="144">
        <f t="shared" si="160"/>
        <v>0</v>
      </c>
      <c r="K613" s="140" t="s">
        <v>366</v>
      </c>
      <c r="L613" s="33"/>
      <c r="M613" s="145" t="s">
        <v>1</v>
      </c>
      <c r="N613" s="146" t="s">
        <v>46</v>
      </c>
      <c r="P613" s="147">
        <f t="shared" si="161"/>
        <v>0</v>
      </c>
      <c r="Q613" s="147">
        <v>0</v>
      </c>
      <c r="R613" s="147">
        <f t="shared" si="162"/>
        <v>0</v>
      </c>
      <c r="S613" s="147">
        <v>0</v>
      </c>
      <c r="T613" s="148">
        <f t="shared" si="163"/>
        <v>0</v>
      </c>
      <c r="AR613" s="149" t="s">
        <v>120</v>
      </c>
      <c r="AT613" s="149" t="s">
        <v>311</v>
      </c>
      <c r="AU613" s="149" t="s">
        <v>88</v>
      </c>
      <c r="AY613" s="17" t="s">
        <v>309</v>
      </c>
      <c r="BE613" s="150">
        <f t="shared" si="164"/>
        <v>0</v>
      </c>
      <c r="BF613" s="150">
        <f t="shared" si="165"/>
        <v>0</v>
      </c>
      <c r="BG613" s="150">
        <f t="shared" si="166"/>
        <v>0</v>
      </c>
      <c r="BH613" s="150">
        <f t="shared" si="167"/>
        <v>0</v>
      </c>
      <c r="BI613" s="150">
        <f t="shared" si="168"/>
        <v>0</v>
      </c>
      <c r="BJ613" s="17" t="s">
        <v>88</v>
      </c>
      <c r="BK613" s="150">
        <f t="shared" si="169"/>
        <v>0</v>
      </c>
      <c r="BL613" s="17" t="s">
        <v>120</v>
      </c>
      <c r="BM613" s="149" t="s">
        <v>5692</v>
      </c>
    </row>
    <row r="614" spans="2:65" s="1" customFormat="1" ht="16.5" customHeight="1" x14ac:dyDescent="0.2">
      <c r="B614" s="137"/>
      <c r="C614" s="138" t="s">
        <v>2995</v>
      </c>
      <c r="D614" s="138" t="s">
        <v>311</v>
      </c>
      <c r="E614" s="139" t="s">
        <v>5693</v>
      </c>
      <c r="F614" s="140" t="s">
        <v>5694</v>
      </c>
      <c r="G614" s="141" t="s">
        <v>2702</v>
      </c>
      <c r="H614" s="142">
        <v>1</v>
      </c>
      <c r="I614" s="143"/>
      <c r="J614" s="144">
        <f t="shared" si="160"/>
        <v>0</v>
      </c>
      <c r="K614" s="140" t="s">
        <v>366</v>
      </c>
      <c r="L614" s="33"/>
      <c r="M614" s="145" t="s">
        <v>1</v>
      </c>
      <c r="N614" s="146" t="s">
        <v>46</v>
      </c>
      <c r="P614" s="147">
        <f t="shared" si="161"/>
        <v>0</v>
      </c>
      <c r="Q614" s="147">
        <v>0</v>
      </c>
      <c r="R614" s="147">
        <f t="shared" si="162"/>
        <v>0</v>
      </c>
      <c r="S614" s="147">
        <v>0</v>
      </c>
      <c r="T614" s="148">
        <f t="shared" si="163"/>
        <v>0</v>
      </c>
      <c r="AR614" s="149" t="s">
        <v>120</v>
      </c>
      <c r="AT614" s="149" t="s">
        <v>311</v>
      </c>
      <c r="AU614" s="149" t="s">
        <v>88</v>
      </c>
      <c r="AY614" s="17" t="s">
        <v>309</v>
      </c>
      <c r="BE614" s="150">
        <f t="shared" si="164"/>
        <v>0</v>
      </c>
      <c r="BF614" s="150">
        <f t="shared" si="165"/>
        <v>0</v>
      </c>
      <c r="BG614" s="150">
        <f t="shared" si="166"/>
        <v>0</v>
      </c>
      <c r="BH614" s="150">
        <f t="shared" si="167"/>
        <v>0</v>
      </c>
      <c r="BI614" s="150">
        <f t="shared" si="168"/>
        <v>0</v>
      </c>
      <c r="BJ614" s="17" t="s">
        <v>88</v>
      </c>
      <c r="BK614" s="150">
        <f t="shared" si="169"/>
        <v>0</v>
      </c>
      <c r="BL614" s="17" t="s">
        <v>120</v>
      </c>
      <c r="BM614" s="149" t="s">
        <v>5695</v>
      </c>
    </row>
    <row r="615" spans="2:65" s="1" customFormat="1" ht="16.5" customHeight="1" x14ac:dyDescent="0.2">
      <c r="B615" s="137"/>
      <c r="C615" s="138" t="s">
        <v>2999</v>
      </c>
      <c r="D615" s="138" t="s">
        <v>311</v>
      </c>
      <c r="E615" s="139" t="s">
        <v>5696</v>
      </c>
      <c r="F615" s="140" t="s">
        <v>5697</v>
      </c>
      <c r="G615" s="141" t="s">
        <v>2702</v>
      </c>
      <c r="H615" s="142">
        <v>1</v>
      </c>
      <c r="I615" s="143"/>
      <c r="J615" s="144">
        <f t="shared" si="160"/>
        <v>0</v>
      </c>
      <c r="K615" s="140" t="s">
        <v>366</v>
      </c>
      <c r="L615" s="33"/>
      <c r="M615" s="145" t="s">
        <v>1</v>
      </c>
      <c r="N615" s="146" t="s">
        <v>46</v>
      </c>
      <c r="P615" s="147">
        <f t="shared" si="161"/>
        <v>0</v>
      </c>
      <c r="Q615" s="147">
        <v>0</v>
      </c>
      <c r="R615" s="147">
        <f t="shared" si="162"/>
        <v>0</v>
      </c>
      <c r="S615" s="147">
        <v>0</v>
      </c>
      <c r="T615" s="148">
        <f t="shared" si="163"/>
        <v>0</v>
      </c>
      <c r="AR615" s="149" t="s">
        <v>120</v>
      </c>
      <c r="AT615" s="149" t="s">
        <v>311</v>
      </c>
      <c r="AU615" s="149" t="s">
        <v>88</v>
      </c>
      <c r="AY615" s="17" t="s">
        <v>309</v>
      </c>
      <c r="BE615" s="150">
        <f t="shared" si="164"/>
        <v>0</v>
      </c>
      <c r="BF615" s="150">
        <f t="shared" si="165"/>
        <v>0</v>
      </c>
      <c r="BG615" s="150">
        <f t="shared" si="166"/>
        <v>0</v>
      </c>
      <c r="BH615" s="150">
        <f t="shared" si="167"/>
        <v>0</v>
      </c>
      <c r="BI615" s="150">
        <f t="shared" si="168"/>
        <v>0</v>
      </c>
      <c r="BJ615" s="17" t="s">
        <v>88</v>
      </c>
      <c r="BK615" s="150">
        <f t="shared" si="169"/>
        <v>0</v>
      </c>
      <c r="BL615" s="17" t="s">
        <v>120</v>
      </c>
      <c r="BM615" s="149" t="s">
        <v>5698</v>
      </c>
    </row>
    <row r="616" spans="2:65" s="1" customFormat="1" ht="21.75" customHeight="1" x14ac:dyDescent="0.2">
      <c r="B616" s="137"/>
      <c r="C616" s="138" t="s">
        <v>3003</v>
      </c>
      <c r="D616" s="138" t="s">
        <v>311</v>
      </c>
      <c r="E616" s="139" t="s">
        <v>5699</v>
      </c>
      <c r="F616" s="140" t="s">
        <v>5700</v>
      </c>
      <c r="G616" s="141" t="s">
        <v>2702</v>
      </c>
      <c r="H616" s="142">
        <v>1</v>
      </c>
      <c r="I616" s="143"/>
      <c r="J616" s="144">
        <f t="shared" si="160"/>
        <v>0</v>
      </c>
      <c r="K616" s="140" t="s">
        <v>366</v>
      </c>
      <c r="L616" s="33"/>
      <c r="M616" s="145" t="s">
        <v>1</v>
      </c>
      <c r="N616" s="146" t="s">
        <v>46</v>
      </c>
      <c r="P616" s="147">
        <f t="shared" si="161"/>
        <v>0</v>
      </c>
      <c r="Q616" s="147">
        <v>0</v>
      </c>
      <c r="R616" s="147">
        <f t="shared" si="162"/>
        <v>0</v>
      </c>
      <c r="S616" s="147">
        <v>0</v>
      </c>
      <c r="T616" s="148">
        <f t="shared" si="163"/>
        <v>0</v>
      </c>
      <c r="AR616" s="149" t="s">
        <v>120</v>
      </c>
      <c r="AT616" s="149" t="s">
        <v>311</v>
      </c>
      <c r="AU616" s="149" t="s">
        <v>88</v>
      </c>
      <c r="AY616" s="17" t="s">
        <v>309</v>
      </c>
      <c r="BE616" s="150">
        <f t="shared" si="164"/>
        <v>0</v>
      </c>
      <c r="BF616" s="150">
        <f t="shared" si="165"/>
        <v>0</v>
      </c>
      <c r="BG616" s="150">
        <f t="shared" si="166"/>
        <v>0</v>
      </c>
      <c r="BH616" s="150">
        <f t="shared" si="167"/>
        <v>0</v>
      </c>
      <c r="BI616" s="150">
        <f t="shared" si="168"/>
        <v>0</v>
      </c>
      <c r="BJ616" s="17" t="s">
        <v>88</v>
      </c>
      <c r="BK616" s="150">
        <f t="shared" si="169"/>
        <v>0</v>
      </c>
      <c r="BL616" s="17" t="s">
        <v>120</v>
      </c>
      <c r="BM616" s="149" t="s">
        <v>5701</v>
      </c>
    </row>
    <row r="617" spans="2:65" s="1" customFormat="1" ht="19.5" x14ac:dyDescent="0.2">
      <c r="B617" s="33"/>
      <c r="D617" s="155" t="s">
        <v>318</v>
      </c>
      <c r="F617" s="156" t="s">
        <v>5702</v>
      </c>
      <c r="I617" s="153"/>
      <c r="L617" s="33"/>
      <c r="M617" s="154"/>
      <c r="T617" s="57"/>
      <c r="AT617" s="17" t="s">
        <v>318</v>
      </c>
      <c r="AU617" s="17" t="s">
        <v>88</v>
      </c>
    </row>
    <row r="618" spans="2:65" s="1" customFormat="1" ht="16.5" customHeight="1" x14ac:dyDescent="0.2">
      <c r="B618" s="137"/>
      <c r="C618" s="138" t="s">
        <v>3007</v>
      </c>
      <c r="D618" s="138" t="s">
        <v>311</v>
      </c>
      <c r="E618" s="139" t="s">
        <v>5703</v>
      </c>
      <c r="F618" s="140" t="s">
        <v>5704</v>
      </c>
      <c r="G618" s="141" t="s">
        <v>2702</v>
      </c>
      <c r="H618" s="142">
        <v>1</v>
      </c>
      <c r="I618" s="143"/>
      <c r="J618" s="144">
        <f t="shared" ref="J618:J649" si="170">ROUND(I618*H618,2)</f>
        <v>0</v>
      </c>
      <c r="K618" s="140" t="s">
        <v>366</v>
      </c>
      <c r="L618" s="33"/>
      <c r="M618" s="145" t="s">
        <v>1</v>
      </c>
      <c r="N618" s="146" t="s">
        <v>46</v>
      </c>
      <c r="P618" s="147">
        <f t="shared" ref="P618:P649" si="171">O618*H618</f>
        <v>0</v>
      </c>
      <c r="Q618" s="147">
        <v>0</v>
      </c>
      <c r="R618" s="147">
        <f t="shared" ref="R618:R649" si="172">Q618*H618</f>
        <v>0</v>
      </c>
      <c r="S618" s="147">
        <v>0</v>
      </c>
      <c r="T618" s="148">
        <f t="shared" ref="T618:T649" si="173">S618*H618</f>
        <v>0</v>
      </c>
      <c r="AR618" s="149" t="s">
        <v>120</v>
      </c>
      <c r="AT618" s="149" t="s">
        <v>311</v>
      </c>
      <c r="AU618" s="149" t="s">
        <v>88</v>
      </c>
      <c r="AY618" s="17" t="s">
        <v>309</v>
      </c>
      <c r="BE618" s="150">
        <f t="shared" ref="BE618:BE649" si="174">IF(N618="základní",J618,0)</f>
        <v>0</v>
      </c>
      <c r="BF618" s="150">
        <f t="shared" ref="BF618:BF649" si="175">IF(N618="snížená",J618,0)</f>
        <v>0</v>
      </c>
      <c r="BG618" s="150">
        <f t="shared" ref="BG618:BG649" si="176">IF(N618="zákl. přenesená",J618,0)</f>
        <v>0</v>
      </c>
      <c r="BH618" s="150">
        <f t="shared" ref="BH618:BH649" si="177">IF(N618="sníž. přenesená",J618,0)</f>
        <v>0</v>
      </c>
      <c r="BI618" s="150">
        <f t="shared" ref="BI618:BI649" si="178">IF(N618="nulová",J618,0)</f>
        <v>0</v>
      </c>
      <c r="BJ618" s="17" t="s">
        <v>88</v>
      </c>
      <c r="BK618" s="150">
        <f t="shared" ref="BK618:BK649" si="179">ROUND(I618*H618,2)</f>
        <v>0</v>
      </c>
      <c r="BL618" s="17" t="s">
        <v>120</v>
      </c>
      <c r="BM618" s="149" t="s">
        <v>5705</v>
      </c>
    </row>
    <row r="619" spans="2:65" s="1" customFormat="1" ht="16.5" customHeight="1" x14ac:dyDescent="0.2">
      <c r="B619" s="137"/>
      <c r="C619" s="138" t="s">
        <v>3011</v>
      </c>
      <c r="D619" s="138" t="s">
        <v>311</v>
      </c>
      <c r="E619" s="139" t="s">
        <v>5706</v>
      </c>
      <c r="F619" s="140" t="s">
        <v>5707</v>
      </c>
      <c r="G619" s="141" t="s">
        <v>2702</v>
      </c>
      <c r="H619" s="142">
        <v>1</v>
      </c>
      <c r="I619" s="143"/>
      <c r="J619" s="144">
        <f t="shared" si="170"/>
        <v>0</v>
      </c>
      <c r="K619" s="140" t="s">
        <v>366</v>
      </c>
      <c r="L619" s="33"/>
      <c r="M619" s="145" t="s">
        <v>1</v>
      </c>
      <c r="N619" s="146" t="s">
        <v>46</v>
      </c>
      <c r="P619" s="147">
        <f t="shared" si="171"/>
        <v>0</v>
      </c>
      <c r="Q619" s="147">
        <v>0</v>
      </c>
      <c r="R619" s="147">
        <f t="shared" si="172"/>
        <v>0</v>
      </c>
      <c r="S619" s="147">
        <v>0</v>
      </c>
      <c r="T619" s="148">
        <f t="shared" si="173"/>
        <v>0</v>
      </c>
      <c r="AR619" s="149" t="s">
        <v>120</v>
      </c>
      <c r="AT619" s="149" t="s">
        <v>311</v>
      </c>
      <c r="AU619" s="149" t="s">
        <v>88</v>
      </c>
      <c r="AY619" s="17" t="s">
        <v>309</v>
      </c>
      <c r="BE619" s="150">
        <f t="shared" si="174"/>
        <v>0</v>
      </c>
      <c r="BF619" s="150">
        <f t="shared" si="175"/>
        <v>0</v>
      </c>
      <c r="BG619" s="150">
        <f t="shared" si="176"/>
        <v>0</v>
      </c>
      <c r="BH619" s="150">
        <f t="shared" si="177"/>
        <v>0</v>
      </c>
      <c r="BI619" s="150">
        <f t="shared" si="178"/>
        <v>0</v>
      </c>
      <c r="BJ619" s="17" t="s">
        <v>88</v>
      </c>
      <c r="BK619" s="150">
        <f t="shared" si="179"/>
        <v>0</v>
      </c>
      <c r="BL619" s="17" t="s">
        <v>120</v>
      </c>
      <c r="BM619" s="149" t="s">
        <v>5708</v>
      </c>
    </row>
    <row r="620" spans="2:65" s="1" customFormat="1" ht="16.5" customHeight="1" x14ac:dyDescent="0.2">
      <c r="B620" s="137"/>
      <c r="C620" s="138" t="s">
        <v>3015</v>
      </c>
      <c r="D620" s="138" t="s">
        <v>311</v>
      </c>
      <c r="E620" s="139" t="s">
        <v>5709</v>
      </c>
      <c r="F620" s="140" t="s">
        <v>5710</v>
      </c>
      <c r="G620" s="141" t="s">
        <v>2702</v>
      </c>
      <c r="H620" s="142">
        <v>1</v>
      </c>
      <c r="I620" s="143"/>
      <c r="J620" s="144">
        <f t="shared" si="170"/>
        <v>0</v>
      </c>
      <c r="K620" s="140" t="s">
        <v>366</v>
      </c>
      <c r="L620" s="33"/>
      <c r="M620" s="145" t="s">
        <v>1</v>
      </c>
      <c r="N620" s="146" t="s">
        <v>46</v>
      </c>
      <c r="P620" s="147">
        <f t="shared" si="171"/>
        <v>0</v>
      </c>
      <c r="Q620" s="147">
        <v>0</v>
      </c>
      <c r="R620" s="147">
        <f t="shared" si="172"/>
        <v>0</v>
      </c>
      <c r="S620" s="147">
        <v>0</v>
      </c>
      <c r="T620" s="148">
        <f t="shared" si="173"/>
        <v>0</v>
      </c>
      <c r="AR620" s="149" t="s">
        <v>120</v>
      </c>
      <c r="AT620" s="149" t="s">
        <v>311</v>
      </c>
      <c r="AU620" s="149" t="s">
        <v>88</v>
      </c>
      <c r="AY620" s="17" t="s">
        <v>309</v>
      </c>
      <c r="BE620" s="150">
        <f t="shared" si="174"/>
        <v>0</v>
      </c>
      <c r="BF620" s="150">
        <f t="shared" si="175"/>
        <v>0</v>
      </c>
      <c r="BG620" s="150">
        <f t="shared" si="176"/>
        <v>0</v>
      </c>
      <c r="BH620" s="150">
        <f t="shared" si="177"/>
        <v>0</v>
      </c>
      <c r="BI620" s="150">
        <f t="shared" si="178"/>
        <v>0</v>
      </c>
      <c r="BJ620" s="17" t="s">
        <v>88</v>
      </c>
      <c r="BK620" s="150">
        <f t="shared" si="179"/>
        <v>0</v>
      </c>
      <c r="BL620" s="17" t="s">
        <v>120</v>
      </c>
      <c r="BM620" s="149" t="s">
        <v>5711</v>
      </c>
    </row>
    <row r="621" spans="2:65" s="1" customFormat="1" ht="16.5" customHeight="1" x14ac:dyDescent="0.2">
      <c r="B621" s="137"/>
      <c r="C621" s="138" t="s">
        <v>3019</v>
      </c>
      <c r="D621" s="138" t="s">
        <v>311</v>
      </c>
      <c r="E621" s="139" t="s">
        <v>5712</v>
      </c>
      <c r="F621" s="140" t="s">
        <v>5713</v>
      </c>
      <c r="G621" s="141" t="s">
        <v>2702</v>
      </c>
      <c r="H621" s="142">
        <v>1</v>
      </c>
      <c r="I621" s="143"/>
      <c r="J621" s="144">
        <f t="shared" si="170"/>
        <v>0</v>
      </c>
      <c r="K621" s="140" t="s">
        <v>366</v>
      </c>
      <c r="L621" s="33"/>
      <c r="M621" s="145" t="s">
        <v>1</v>
      </c>
      <c r="N621" s="146" t="s">
        <v>46</v>
      </c>
      <c r="P621" s="147">
        <f t="shared" si="171"/>
        <v>0</v>
      </c>
      <c r="Q621" s="147">
        <v>0</v>
      </c>
      <c r="R621" s="147">
        <f t="shared" si="172"/>
        <v>0</v>
      </c>
      <c r="S621" s="147">
        <v>0</v>
      </c>
      <c r="T621" s="148">
        <f t="shared" si="173"/>
        <v>0</v>
      </c>
      <c r="AR621" s="149" t="s">
        <v>120</v>
      </c>
      <c r="AT621" s="149" t="s">
        <v>311</v>
      </c>
      <c r="AU621" s="149" t="s">
        <v>88</v>
      </c>
      <c r="AY621" s="17" t="s">
        <v>309</v>
      </c>
      <c r="BE621" s="150">
        <f t="shared" si="174"/>
        <v>0</v>
      </c>
      <c r="BF621" s="150">
        <f t="shared" si="175"/>
        <v>0</v>
      </c>
      <c r="BG621" s="150">
        <f t="shared" si="176"/>
        <v>0</v>
      </c>
      <c r="BH621" s="150">
        <f t="shared" si="177"/>
        <v>0</v>
      </c>
      <c r="BI621" s="150">
        <f t="shared" si="178"/>
        <v>0</v>
      </c>
      <c r="BJ621" s="17" t="s">
        <v>88</v>
      </c>
      <c r="BK621" s="150">
        <f t="shared" si="179"/>
        <v>0</v>
      </c>
      <c r="BL621" s="17" t="s">
        <v>120</v>
      </c>
      <c r="BM621" s="149" t="s">
        <v>5714</v>
      </c>
    </row>
    <row r="622" spans="2:65" s="1" customFormat="1" ht="16.5" customHeight="1" x14ac:dyDescent="0.2">
      <c r="B622" s="137"/>
      <c r="C622" s="138" t="s">
        <v>3023</v>
      </c>
      <c r="D622" s="138" t="s">
        <v>311</v>
      </c>
      <c r="E622" s="139" t="s">
        <v>5715</v>
      </c>
      <c r="F622" s="140" t="s">
        <v>5716</v>
      </c>
      <c r="G622" s="141" t="s">
        <v>2702</v>
      </c>
      <c r="H622" s="142">
        <v>1</v>
      </c>
      <c r="I622" s="143"/>
      <c r="J622" s="144">
        <f t="shared" si="170"/>
        <v>0</v>
      </c>
      <c r="K622" s="140" t="s">
        <v>366</v>
      </c>
      <c r="L622" s="33"/>
      <c r="M622" s="145" t="s">
        <v>1</v>
      </c>
      <c r="N622" s="146" t="s">
        <v>46</v>
      </c>
      <c r="P622" s="147">
        <f t="shared" si="171"/>
        <v>0</v>
      </c>
      <c r="Q622" s="147">
        <v>0</v>
      </c>
      <c r="R622" s="147">
        <f t="shared" si="172"/>
        <v>0</v>
      </c>
      <c r="S622" s="147">
        <v>0</v>
      </c>
      <c r="T622" s="148">
        <f t="shared" si="173"/>
        <v>0</v>
      </c>
      <c r="AR622" s="149" t="s">
        <v>120</v>
      </c>
      <c r="AT622" s="149" t="s">
        <v>311</v>
      </c>
      <c r="AU622" s="149" t="s">
        <v>88</v>
      </c>
      <c r="AY622" s="17" t="s">
        <v>309</v>
      </c>
      <c r="BE622" s="150">
        <f t="shared" si="174"/>
        <v>0</v>
      </c>
      <c r="BF622" s="150">
        <f t="shared" si="175"/>
        <v>0</v>
      </c>
      <c r="BG622" s="150">
        <f t="shared" si="176"/>
        <v>0</v>
      </c>
      <c r="BH622" s="150">
        <f t="shared" si="177"/>
        <v>0</v>
      </c>
      <c r="BI622" s="150">
        <f t="shared" si="178"/>
        <v>0</v>
      </c>
      <c r="BJ622" s="17" t="s">
        <v>88</v>
      </c>
      <c r="BK622" s="150">
        <f t="shared" si="179"/>
        <v>0</v>
      </c>
      <c r="BL622" s="17" t="s">
        <v>120</v>
      </c>
      <c r="BM622" s="149" t="s">
        <v>5717</v>
      </c>
    </row>
    <row r="623" spans="2:65" s="1" customFormat="1" ht="16.5" customHeight="1" x14ac:dyDescent="0.2">
      <c r="B623" s="137"/>
      <c r="C623" s="138" t="s">
        <v>3027</v>
      </c>
      <c r="D623" s="138" t="s">
        <v>311</v>
      </c>
      <c r="E623" s="139" t="s">
        <v>5718</v>
      </c>
      <c r="F623" s="140" t="s">
        <v>5719</v>
      </c>
      <c r="G623" s="141" t="s">
        <v>2702</v>
      </c>
      <c r="H623" s="142">
        <v>1</v>
      </c>
      <c r="I623" s="143"/>
      <c r="J623" s="144">
        <f t="shared" si="170"/>
        <v>0</v>
      </c>
      <c r="K623" s="140" t="s">
        <v>366</v>
      </c>
      <c r="L623" s="33"/>
      <c r="M623" s="145" t="s">
        <v>1</v>
      </c>
      <c r="N623" s="146" t="s">
        <v>46</v>
      </c>
      <c r="P623" s="147">
        <f t="shared" si="171"/>
        <v>0</v>
      </c>
      <c r="Q623" s="147">
        <v>0</v>
      </c>
      <c r="R623" s="147">
        <f t="shared" si="172"/>
        <v>0</v>
      </c>
      <c r="S623" s="147">
        <v>0</v>
      </c>
      <c r="T623" s="148">
        <f t="shared" si="173"/>
        <v>0</v>
      </c>
      <c r="AR623" s="149" t="s">
        <v>120</v>
      </c>
      <c r="AT623" s="149" t="s">
        <v>311</v>
      </c>
      <c r="AU623" s="149" t="s">
        <v>88</v>
      </c>
      <c r="AY623" s="17" t="s">
        <v>309</v>
      </c>
      <c r="BE623" s="150">
        <f t="shared" si="174"/>
        <v>0</v>
      </c>
      <c r="BF623" s="150">
        <f t="shared" si="175"/>
        <v>0</v>
      </c>
      <c r="BG623" s="150">
        <f t="shared" si="176"/>
        <v>0</v>
      </c>
      <c r="BH623" s="150">
        <f t="shared" si="177"/>
        <v>0</v>
      </c>
      <c r="BI623" s="150">
        <f t="shared" si="178"/>
        <v>0</v>
      </c>
      <c r="BJ623" s="17" t="s">
        <v>88</v>
      </c>
      <c r="BK623" s="150">
        <f t="shared" si="179"/>
        <v>0</v>
      </c>
      <c r="BL623" s="17" t="s">
        <v>120</v>
      </c>
      <c r="BM623" s="149" t="s">
        <v>5720</v>
      </c>
    </row>
    <row r="624" spans="2:65" s="1" customFormat="1" ht="16.5" customHeight="1" x14ac:dyDescent="0.2">
      <c r="B624" s="137"/>
      <c r="C624" s="138" t="s">
        <v>3031</v>
      </c>
      <c r="D624" s="138" t="s">
        <v>311</v>
      </c>
      <c r="E624" s="139" t="s">
        <v>5721</v>
      </c>
      <c r="F624" s="140" t="s">
        <v>5722</v>
      </c>
      <c r="G624" s="141" t="s">
        <v>2702</v>
      </c>
      <c r="H624" s="142">
        <v>6</v>
      </c>
      <c r="I624" s="143"/>
      <c r="J624" s="144">
        <f t="shared" si="170"/>
        <v>0</v>
      </c>
      <c r="K624" s="140" t="s">
        <v>366</v>
      </c>
      <c r="L624" s="33"/>
      <c r="M624" s="145" t="s">
        <v>1</v>
      </c>
      <c r="N624" s="146" t="s">
        <v>46</v>
      </c>
      <c r="P624" s="147">
        <f t="shared" si="171"/>
        <v>0</v>
      </c>
      <c r="Q624" s="147">
        <v>0</v>
      </c>
      <c r="R624" s="147">
        <f t="shared" si="172"/>
        <v>0</v>
      </c>
      <c r="S624" s="147">
        <v>0</v>
      </c>
      <c r="T624" s="148">
        <f t="shared" si="173"/>
        <v>0</v>
      </c>
      <c r="AR624" s="149" t="s">
        <v>120</v>
      </c>
      <c r="AT624" s="149" t="s">
        <v>311</v>
      </c>
      <c r="AU624" s="149" t="s">
        <v>88</v>
      </c>
      <c r="AY624" s="17" t="s">
        <v>309</v>
      </c>
      <c r="BE624" s="150">
        <f t="shared" si="174"/>
        <v>0</v>
      </c>
      <c r="BF624" s="150">
        <f t="shared" si="175"/>
        <v>0</v>
      </c>
      <c r="BG624" s="150">
        <f t="shared" si="176"/>
        <v>0</v>
      </c>
      <c r="BH624" s="150">
        <f t="shared" si="177"/>
        <v>0</v>
      </c>
      <c r="BI624" s="150">
        <f t="shared" si="178"/>
        <v>0</v>
      </c>
      <c r="BJ624" s="17" t="s">
        <v>88</v>
      </c>
      <c r="BK624" s="150">
        <f t="shared" si="179"/>
        <v>0</v>
      </c>
      <c r="BL624" s="17" t="s">
        <v>120</v>
      </c>
      <c r="BM624" s="149" t="s">
        <v>5723</v>
      </c>
    </row>
    <row r="625" spans="2:65" s="1" customFormat="1" ht="16.5" customHeight="1" x14ac:dyDescent="0.2">
      <c r="B625" s="137"/>
      <c r="C625" s="138" t="s">
        <v>3035</v>
      </c>
      <c r="D625" s="138" t="s">
        <v>311</v>
      </c>
      <c r="E625" s="139" t="s">
        <v>5724</v>
      </c>
      <c r="F625" s="140" t="s">
        <v>5725</v>
      </c>
      <c r="G625" s="141" t="s">
        <v>2702</v>
      </c>
      <c r="H625" s="142">
        <v>3</v>
      </c>
      <c r="I625" s="143"/>
      <c r="J625" s="144">
        <f t="shared" si="170"/>
        <v>0</v>
      </c>
      <c r="K625" s="140" t="s">
        <v>366</v>
      </c>
      <c r="L625" s="33"/>
      <c r="M625" s="145" t="s">
        <v>1</v>
      </c>
      <c r="N625" s="146" t="s">
        <v>46</v>
      </c>
      <c r="P625" s="147">
        <f t="shared" si="171"/>
        <v>0</v>
      </c>
      <c r="Q625" s="147">
        <v>0</v>
      </c>
      <c r="R625" s="147">
        <f t="shared" si="172"/>
        <v>0</v>
      </c>
      <c r="S625" s="147">
        <v>0</v>
      </c>
      <c r="T625" s="148">
        <f t="shared" si="173"/>
        <v>0</v>
      </c>
      <c r="AR625" s="149" t="s">
        <v>120</v>
      </c>
      <c r="AT625" s="149" t="s">
        <v>311</v>
      </c>
      <c r="AU625" s="149" t="s">
        <v>88</v>
      </c>
      <c r="AY625" s="17" t="s">
        <v>309</v>
      </c>
      <c r="BE625" s="150">
        <f t="shared" si="174"/>
        <v>0</v>
      </c>
      <c r="BF625" s="150">
        <f t="shared" si="175"/>
        <v>0</v>
      </c>
      <c r="BG625" s="150">
        <f t="shared" si="176"/>
        <v>0</v>
      </c>
      <c r="BH625" s="150">
        <f t="shared" si="177"/>
        <v>0</v>
      </c>
      <c r="BI625" s="150">
        <f t="shared" si="178"/>
        <v>0</v>
      </c>
      <c r="BJ625" s="17" t="s">
        <v>88</v>
      </c>
      <c r="BK625" s="150">
        <f t="shared" si="179"/>
        <v>0</v>
      </c>
      <c r="BL625" s="17" t="s">
        <v>120</v>
      </c>
      <c r="BM625" s="149" t="s">
        <v>5726</v>
      </c>
    </row>
    <row r="626" spans="2:65" s="1" customFormat="1" ht="16.5" customHeight="1" x14ac:dyDescent="0.2">
      <c r="B626" s="137"/>
      <c r="C626" s="138" t="s">
        <v>3039</v>
      </c>
      <c r="D626" s="138" t="s">
        <v>311</v>
      </c>
      <c r="E626" s="139" t="s">
        <v>5727</v>
      </c>
      <c r="F626" s="140" t="s">
        <v>5728</v>
      </c>
      <c r="G626" s="141" t="s">
        <v>2702</v>
      </c>
      <c r="H626" s="142">
        <v>3</v>
      </c>
      <c r="I626" s="143"/>
      <c r="J626" s="144">
        <f t="shared" si="170"/>
        <v>0</v>
      </c>
      <c r="K626" s="140" t="s">
        <v>366</v>
      </c>
      <c r="L626" s="33"/>
      <c r="M626" s="145" t="s">
        <v>1</v>
      </c>
      <c r="N626" s="146" t="s">
        <v>46</v>
      </c>
      <c r="P626" s="147">
        <f t="shared" si="171"/>
        <v>0</v>
      </c>
      <c r="Q626" s="147">
        <v>0</v>
      </c>
      <c r="R626" s="147">
        <f t="shared" si="172"/>
        <v>0</v>
      </c>
      <c r="S626" s="147">
        <v>0</v>
      </c>
      <c r="T626" s="148">
        <f t="shared" si="173"/>
        <v>0</v>
      </c>
      <c r="AR626" s="149" t="s">
        <v>120</v>
      </c>
      <c r="AT626" s="149" t="s">
        <v>311</v>
      </c>
      <c r="AU626" s="149" t="s">
        <v>88</v>
      </c>
      <c r="AY626" s="17" t="s">
        <v>309</v>
      </c>
      <c r="BE626" s="150">
        <f t="shared" si="174"/>
        <v>0</v>
      </c>
      <c r="BF626" s="150">
        <f t="shared" si="175"/>
        <v>0</v>
      </c>
      <c r="BG626" s="150">
        <f t="shared" si="176"/>
        <v>0</v>
      </c>
      <c r="BH626" s="150">
        <f t="shared" si="177"/>
        <v>0</v>
      </c>
      <c r="BI626" s="150">
        <f t="shared" si="178"/>
        <v>0</v>
      </c>
      <c r="BJ626" s="17" t="s">
        <v>88</v>
      </c>
      <c r="BK626" s="150">
        <f t="shared" si="179"/>
        <v>0</v>
      </c>
      <c r="BL626" s="17" t="s">
        <v>120</v>
      </c>
      <c r="BM626" s="149" t="s">
        <v>5729</v>
      </c>
    </row>
    <row r="627" spans="2:65" s="1" customFormat="1" ht="16.5" customHeight="1" x14ac:dyDescent="0.2">
      <c r="B627" s="137"/>
      <c r="C627" s="138" t="s">
        <v>3043</v>
      </c>
      <c r="D627" s="138" t="s">
        <v>311</v>
      </c>
      <c r="E627" s="139" t="s">
        <v>5730</v>
      </c>
      <c r="F627" s="140" t="s">
        <v>5731</v>
      </c>
      <c r="G627" s="141" t="s">
        <v>2702</v>
      </c>
      <c r="H627" s="142">
        <v>1</v>
      </c>
      <c r="I627" s="143"/>
      <c r="J627" s="144">
        <f t="shared" si="170"/>
        <v>0</v>
      </c>
      <c r="K627" s="140" t="s">
        <v>366</v>
      </c>
      <c r="L627" s="33"/>
      <c r="M627" s="145" t="s">
        <v>1</v>
      </c>
      <c r="N627" s="146" t="s">
        <v>46</v>
      </c>
      <c r="P627" s="147">
        <f t="shared" si="171"/>
        <v>0</v>
      </c>
      <c r="Q627" s="147">
        <v>0</v>
      </c>
      <c r="R627" s="147">
        <f t="shared" si="172"/>
        <v>0</v>
      </c>
      <c r="S627" s="147">
        <v>0</v>
      </c>
      <c r="T627" s="148">
        <f t="shared" si="173"/>
        <v>0</v>
      </c>
      <c r="AR627" s="149" t="s">
        <v>120</v>
      </c>
      <c r="AT627" s="149" t="s">
        <v>311</v>
      </c>
      <c r="AU627" s="149" t="s">
        <v>88</v>
      </c>
      <c r="AY627" s="17" t="s">
        <v>309</v>
      </c>
      <c r="BE627" s="150">
        <f t="shared" si="174"/>
        <v>0</v>
      </c>
      <c r="BF627" s="150">
        <f t="shared" si="175"/>
        <v>0</v>
      </c>
      <c r="BG627" s="150">
        <f t="shared" si="176"/>
        <v>0</v>
      </c>
      <c r="BH627" s="150">
        <f t="shared" si="177"/>
        <v>0</v>
      </c>
      <c r="BI627" s="150">
        <f t="shared" si="178"/>
        <v>0</v>
      </c>
      <c r="BJ627" s="17" t="s">
        <v>88</v>
      </c>
      <c r="BK627" s="150">
        <f t="shared" si="179"/>
        <v>0</v>
      </c>
      <c r="BL627" s="17" t="s">
        <v>120</v>
      </c>
      <c r="BM627" s="149" t="s">
        <v>5732</v>
      </c>
    </row>
    <row r="628" spans="2:65" s="1" customFormat="1" ht="16.5" customHeight="1" x14ac:dyDescent="0.2">
      <c r="B628" s="137"/>
      <c r="C628" s="138" t="s">
        <v>3047</v>
      </c>
      <c r="D628" s="138" t="s">
        <v>311</v>
      </c>
      <c r="E628" s="139" t="s">
        <v>5733</v>
      </c>
      <c r="F628" s="140" t="s">
        <v>5734</v>
      </c>
      <c r="G628" s="141" t="s">
        <v>2702</v>
      </c>
      <c r="H628" s="142">
        <v>1</v>
      </c>
      <c r="I628" s="143"/>
      <c r="J628" s="144">
        <f t="shared" si="170"/>
        <v>0</v>
      </c>
      <c r="K628" s="140" t="s">
        <v>366</v>
      </c>
      <c r="L628" s="33"/>
      <c r="M628" s="145" t="s">
        <v>1</v>
      </c>
      <c r="N628" s="146" t="s">
        <v>46</v>
      </c>
      <c r="P628" s="147">
        <f t="shared" si="171"/>
        <v>0</v>
      </c>
      <c r="Q628" s="147">
        <v>0</v>
      </c>
      <c r="R628" s="147">
        <f t="shared" si="172"/>
        <v>0</v>
      </c>
      <c r="S628" s="147">
        <v>0</v>
      </c>
      <c r="T628" s="148">
        <f t="shared" si="173"/>
        <v>0</v>
      </c>
      <c r="AR628" s="149" t="s">
        <v>120</v>
      </c>
      <c r="AT628" s="149" t="s">
        <v>311</v>
      </c>
      <c r="AU628" s="149" t="s">
        <v>88</v>
      </c>
      <c r="AY628" s="17" t="s">
        <v>309</v>
      </c>
      <c r="BE628" s="150">
        <f t="shared" si="174"/>
        <v>0</v>
      </c>
      <c r="BF628" s="150">
        <f t="shared" si="175"/>
        <v>0</v>
      </c>
      <c r="BG628" s="150">
        <f t="shared" si="176"/>
        <v>0</v>
      </c>
      <c r="BH628" s="150">
        <f t="shared" si="177"/>
        <v>0</v>
      </c>
      <c r="BI628" s="150">
        <f t="shared" si="178"/>
        <v>0</v>
      </c>
      <c r="BJ628" s="17" t="s">
        <v>88</v>
      </c>
      <c r="BK628" s="150">
        <f t="shared" si="179"/>
        <v>0</v>
      </c>
      <c r="BL628" s="17" t="s">
        <v>120</v>
      </c>
      <c r="BM628" s="149" t="s">
        <v>2092</v>
      </c>
    </row>
    <row r="629" spans="2:65" s="1" customFormat="1" ht="16.5" customHeight="1" x14ac:dyDescent="0.2">
      <c r="B629" s="137"/>
      <c r="C629" s="138" t="s">
        <v>3051</v>
      </c>
      <c r="D629" s="138" t="s">
        <v>311</v>
      </c>
      <c r="E629" s="139" t="s">
        <v>5735</v>
      </c>
      <c r="F629" s="140" t="s">
        <v>5736</v>
      </c>
      <c r="G629" s="141" t="s">
        <v>2702</v>
      </c>
      <c r="H629" s="142">
        <v>2</v>
      </c>
      <c r="I629" s="143"/>
      <c r="J629" s="144">
        <f t="shared" si="170"/>
        <v>0</v>
      </c>
      <c r="K629" s="140" t="s">
        <v>366</v>
      </c>
      <c r="L629" s="33"/>
      <c r="M629" s="145" t="s">
        <v>1</v>
      </c>
      <c r="N629" s="146" t="s">
        <v>46</v>
      </c>
      <c r="P629" s="147">
        <f t="shared" si="171"/>
        <v>0</v>
      </c>
      <c r="Q629" s="147">
        <v>0</v>
      </c>
      <c r="R629" s="147">
        <f t="shared" si="172"/>
        <v>0</v>
      </c>
      <c r="S629" s="147">
        <v>0</v>
      </c>
      <c r="T629" s="148">
        <f t="shared" si="173"/>
        <v>0</v>
      </c>
      <c r="AR629" s="149" t="s">
        <v>120</v>
      </c>
      <c r="AT629" s="149" t="s">
        <v>311</v>
      </c>
      <c r="AU629" s="149" t="s">
        <v>88</v>
      </c>
      <c r="AY629" s="17" t="s">
        <v>309</v>
      </c>
      <c r="BE629" s="150">
        <f t="shared" si="174"/>
        <v>0</v>
      </c>
      <c r="BF629" s="150">
        <f t="shared" si="175"/>
        <v>0</v>
      </c>
      <c r="BG629" s="150">
        <f t="shared" si="176"/>
        <v>0</v>
      </c>
      <c r="BH629" s="150">
        <f t="shared" si="177"/>
        <v>0</v>
      </c>
      <c r="BI629" s="150">
        <f t="shared" si="178"/>
        <v>0</v>
      </c>
      <c r="BJ629" s="17" t="s">
        <v>88</v>
      </c>
      <c r="BK629" s="150">
        <f t="shared" si="179"/>
        <v>0</v>
      </c>
      <c r="BL629" s="17" t="s">
        <v>120</v>
      </c>
      <c r="BM629" s="149" t="s">
        <v>5737</v>
      </c>
    </row>
    <row r="630" spans="2:65" s="1" customFormat="1" ht="16.5" customHeight="1" x14ac:dyDescent="0.2">
      <c r="B630" s="137"/>
      <c r="C630" s="138" t="s">
        <v>3055</v>
      </c>
      <c r="D630" s="138" t="s">
        <v>311</v>
      </c>
      <c r="E630" s="139" t="s">
        <v>5738</v>
      </c>
      <c r="F630" s="140" t="s">
        <v>5739</v>
      </c>
      <c r="G630" s="141" t="s">
        <v>2702</v>
      </c>
      <c r="H630" s="142">
        <v>1</v>
      </c>
      <c r="I630" s="143"/>
      <c r="J630" s="144">
        <f t="shared" si="170"/>
        <v>0</v>
      </c>
      <c r="K630" s="140" t="s">
        <v>366</v>
      </c>
      <c r="L630" s="33"/>
      <c r="M630" s="145" t="s">
        <v>1</v>
      </c>
      <c r="N630" s="146" t="s">
        <v>46</v>
      </c>
      <c r="P630" s="147">
        <f t="shared" si="171"/>
        <v>0</v>
      </c>
      <c r="Q630" s="147">
        <v>0</v>
      </c>
      <c r="R630" s="147">
        <f t="shared" si="172"/>
        <v>0</v>
      </c>
      <c r="S630" s="147">
        <v>0</v>
      </c>
      <c r="T630" s="148">
        <f t="shared" si="173"/>
        <v>0</v>
      </c>
      <c r="AR630" s="149" t="s">
        <v>120</v>
      </c>
      <c r="AT630" s="149" t="s">
        <v>311</v>
      </c>
      <c r="AU630" s="149" t="s">
        <v>88</v>
      </c>
      <c r="AY630" s="17" t="s">
        <v>309</v>
      </c>
      <c r="BE630" s="150">
        <f t="shared" si="174"/>
        <v>0</v>
      </c>
      <c r="BF630" s="150">
        <f t="shared" si="175"/>
        <v>0</v>
      </c>
      <c r="BG630" s="150">
        <f t="shared" si="176"/>
        <v>0</v>
      </c>
      <c r="BH630" s="150">
        <f t="shared" si="177"/>
        <v>0</v>
      </c>
      <c r="BI630" s="150">
        <f t="shared" si="178"/>
        <v>0</v>
      </c>
      <c r="BJ630" s="17" t="s">
        <v>88</v>
      </c>
      <c r="BK630" s="150">
        <f t="shared" si="179"/>
        <v>0</v>
      </c>
      <c r="BL630" s="17" t="s">
        <v>120</v>
      </c>
      <c r="BM630" s="149" t="s">
        <v>5740</v>
      </c>
    </row>
    <row r="631" spans="2:65" s="1" customFormat="1" ht="16.5" customHeight="1" x14ac:dyDescent="0.2">
      <c r="B631" s="137"/>
      <c r="C631" s="138" t="s">
        <v>3059</v>
      </c>
      <c r="D631" s="138" t="s">
        <v>311</v>
      </c>
      <c r="E631" s="139" t="s">
        <v>5741</v>
      </c>
      <c r="F631" s="140" t="s">
        <v>5742</v>
      </c>
      <c r="G631" s="141" t="s">
        <v>2702</v>
      </c>
      <c r="H631" s="142">
        <v>1</v>
      </c>
      <c r="I631" s="143"/>
      <c r="J631" s="144">
        <f t="shared" si="170"/>
        <v>0</v>
      </c>
      <c r="K631" s="140" t="s">
        <v>366</v>
      </c>
      <c r="L631" s="33"/>
      <c r="M631" s="145" t="s">
        <v>1</v>
      </c>
      <c r="N631" s="146" t="s">
        <v>46</v>
      </c>
      <c r="P631" s="147">
        <f t="shared" si="171"/>
        <v>0</v>
      </c>
      <c r="Q631" s="147">
        <v>0</v>
      </c>
      <c r="R631" s="147">
        <f t="shared" si="172"/>
        <v>0</v>
      </c>
      <c r="S631" s="147">
        <v>0</v>
      </c>
      <c r="T631" s="148">
        <f t="shared" si="173"/>
        <v>0</v>
      </c>
      <c r="AR631" s="149" t="s">
        <v>120</v>
      </c>
      <c r="AT631" s="149" t="s">
        <v>311</v>
      </c>
      <c r="AU631" s="149" t="s">
        <v>88</v>
      </c>
      <c r="AY631" s="17" t="s">
        <v>309</v>
      </c>
      <c r="BE631" s="150">
        <f t="shared" si="174"/>
        <v>0</v>
      </c>
      <c r="BF631" s="150">
        <f t="shared" si="175"/>
        <v>0</v>
      </c>
      <c r="BG631" s="150">
        <f t="shared" si="176"/>
        <v>0</v>
      </c>
      <c r="BH631" s="150">
        <f t="shared" si="177"/>
        <v>0</v>
      </c>
      <c r="BI631" s="150">
        <f t="shared" si="178"/>
        <v>0</v>
      </c>
      <c r="BJ631" s="17" t="s">
        <v>88</v>
      </c>
      <c r="BK631" s="150">
        <f t="shared" si="179"/>
        <v>0</v>
      </c>
      <c r="BL631" s="17" t="s">
        <v>120</v>
      </c>
      <c r="BM631" s="149" t="s">
        <v>5743</v>
      </c>
    </row>
    <row r="632" spans="2:65" s="1" customFormat="1" ht="16.5" customHeight="1" x14ac:dyDescent="0.2">
      <c r="B632" s="137"/>
      <c r="C632" s="138" t="s">
        <v>3063</v>
      </c>
      <c r="D632" s="138" t="s">
        <v>311</v>
      </c>
      <c r="E632" s="139" t="s">
        <v>5744</v>
      </c>
      <c r="F632" s="140" t="s">
        <v>5745</v>
      </c>
      <c r="G632" s="141" t="s">
        <v>2702</v>
      </c>
      <c r="H632" s="142">
        <v>7</v>
      </c>
      <c r="I632" s="143"/>
      <c r="J632" s="144">
        <f t="shared" si="170"/>
        <v>0</v>
      </c>
      <c r="K632" s="140" t="s">
        <v>366</v>
      </c>
      <c r="L632" s="33"/>
      <c r="M632" s="145" t="s">
        <v>1</v>
      </c>
      <c r="N632" s="146" t="s">
        <v>46</v>
      </c>
      <c r="P632" s="147">
        <f t="shared" si="171"/>
        <v>0</v>
      </c>
      <c r="Q632" s="147">
        <v>0</v>
      </c>
      <c r="R632" s="147">
        <f t="shared" si="172"/>
        <v>0</v>
      </c>
      <c r="S632" s="147">
        <v>0</v>
      </c>
      <c r="T632" s="148">
        <f t="shared" si="173"/>
        <v>0</v>
      </c>
      <c r="AR632" s="149" t="s">
        <v>120</v>
      </c>
      <c r="AT632" s="149" t="s">
        <v>311</v>
      </c>
      <c r="AU632" s="149" t="s">
        <v>88</v>
      </c>
      <c r="AY632" s="17" t="s">
        <v>309</v>
      </c>
      <c r="BE632" s="150">
        <f t="shared" si="174"/>
        <v>0</v>
      </c>
      <c r="BF632" s="150">
        <f t="shared" si="175"/>
        <v>0</v>
      </c>
      <c r="BG632" s="150">
        <f t="shared" si="176"/>
        <v>0</v>
      </c>
      <c r="BH632" s="150">
        <f t="shared" si="177"/>
        <v>0</v>
      </c>
      <c r="BI632" s="150">
        <f t="shared" si="178"/>
        <v>0</v>
      </c>
      <c r="BJ632" s="17" t="s">
        <v>88</v>
      </c>
      <c r="BK632" s="150">
        <f t="shared" si="179"/>
        <v>0</v>
      </c>
      <c r="BL632" s="17" t="s">
        <v>120</v>
      </c>
      <c r="BM632" s="149" t="s">
        <v>5746</v>
      </c>
    </row>
    <row r="633" spans="2:65" s="1" customFormat="1" ht="16.5" customHeight="1" x14ac:dyDescent="0.2">
      <c r="B633" s="137"/>
      <c r="C633" s="138" t="s">
        <v>3067</v>
      </c>
      <c r="D633" s="138" t="s">
        <v>311</v>
      </c>
      <c r="E633" s="139" t="s">
        <v>5747</v>
      </c>
      <c r="F633" s="140" t="s">
        <v>5748</v>
      </c>
      <c r="G633" s="141" t="s">
        <v>2702</v>
      </c>
      <c r="H633" s="142">
        <v>3</v>
      </c>
      <c r="I633" s="143"/>
      <c r="J633" s="144">
        <f t="shared" si="170"/>
        <v>0</v>
      </c>
      <c r="K633" s="140" t="s">
        <v>366</v>
      </c>
      <c r="L633" s="33"/>
      <c r="M633" s="145" t="s">
        <v>1</v>
      </c>
      <c r="N633" s="146" t="s">
        <v>46</v>
      </c>
      <c r="P633" s="147">
        <f t="shared" si="171"/>
        <v>0</v>
      </c>
      <c r="Q633" s="147">
        <v>0</v>
      </c>
      <c r="R633" s="147">
        <f t="shared" si="172"/>
        <v>0</v>
      </c>
      <c r="S633" s="147">
        <v>0</v>
      </c>
      <c r="T633" s="148">
        <f t="shared" si="173"/>
        <v>0</v>
      </c>
      <c r="AR633" s="149" t="s">
        <v>120</v>
      </c>
      <c r="AT633" s="149" t="s">
        <v>311</v>
      </c>
      <c r="AU633" s="149" t="s">
        <v>88</v>
      </c>
      <c r="AY633" s="17" t="s">
        <v>309</v>
      </c>
      <c r="BE633" s="150">
        <f t="shared" si="174"/>
        <v>0</v>
      </c>
      <c r="BF633" s="150">
        <f t="shared" si="175"/>
        <v>0</v>
      </c>
      <c r="BG633" s="150">
        <f t="shared" si="176"/>
        <v>0</v>
      </c>
      <c r="BH633" s="150">
        <f t="shared" si="177"/>
        <v>0</v>
      </c>
      <c r="BI633" s="150">
        <f t="shared" si="178"/>
        <v>0</v>
      </c>
      <c r="BJ633" s="17" t="s">
        <v>88</v>
      </c>
      <c r="BK633" s="150">
        <f t="shared" si="179"/>
        <v>0</v>
      </c>
      <c r="BL633" s="17" t="s">
        <v>120</v>
      </c>
      <c r="BM633" s="149" t="s">
        <v>5749</v>
      </c>
    </row>
    <row r="634" spans="2:65" s="1" customFormat="1" ht="16.5" customHeight="1" x14ac:dyDescent="0.2">
      <c r="B634" s="137"/>
      <c r="C634" s="138" t="s">
        <v>3071</v>
      </c>
      <c r="D634" s="138" t="s">
        <v>311</v>
      </c>
      <c r="E634" s="139" t="s">
        <v>5750</v>
      </c>
      <c r="F634" s="140" t="s">
        <v>5751</v>
      </c>
      <c r="G634" s="141" t="s">
        <v>2702</v>
      </c>
      <c r="H634" s="142">
        <v>2</v>
      </c>
      <c r="I634" s="143"/>
      <c r="J634" s="144">
        <f t="shared" si="170"/>
        <v>0</v>
      </c>
      <c r="K634" s="140" t="s">
        <v>366</v>
      </c>
      <c r="L634" s="33"/>
      <c r="M634" s="145" t="s">
        <v>1</v>
      </c>
      <c r="N634" s="146" t="s">
        <v>46</v>
      </c>
      <c r="P634" s="147">
        <f t="shared" si="171"/>
        <v>0</v>
      </c>
      <c r="Q634" s="147">
        <v>0</v>
      </c>
      <c r="R634" s="147">
        <f t="shared" si="172"/>
        <v>0</v>
      </c>
      <c r="S634" s="147">
        <v>0</v>
      </c>
      <c r="T634" s="148">
        <f t="shared" si="173"/>
        <v>0</v>
      </c>
      <c r="AR634" s="149" t="s">
        <v>120</v>
      </c>
      <c r="AT634" s="149" t="s">
        <v>311</v>
      </c>
      <c r="AU634" s="149" t="s">
        <v>88</v>
      </c>
      <c r="AY634" s="17" t="s">
        <v>309</v>
      </c>
      <c r="BE634" s="150">
        <f t="shared" si="174"/>
        <v>0</v>
      </c>
      <c r="BF634" s="150">
        <f t="shared" si="175"/>
        <v>0</v>
      </c>
      <c r="BG634" s="150">
        <f t="shared" si="176"/>
        <v>0</v>
      </c>
      <c r="BH634" s="150">
        <f t="shared" si="177"/>
        <v>0</v>
      </c>
      <c r="BI634" s="150">
        <f t="shared" si="178"/>
        <v>0</v>
      </c>
      <c r="BJ634" s="17" t="s">
        <v>88</v>
      </c>
      <c r="BK634" s="150">
        <f t="shared" si="179"/>
        <v>0</v>
      </c>
      <c r="BL634" s="17" t="s">
        <v>120</v>
      </c>
      <c r="BM634" s="149" t="s">
        <v>5752</v>
      </c>
    </row>
    <row r="635" spans="2:65" s="1" customFormat="1" ht="16.5" customHeight="1" x14ac:dyDescent="0.2">
      <c r="B635" s="137"/>
      <c r="C635" s="138" t="s">
        <v>3075</v>
      </c>
      <c r="D635" s="138" t="s">
        <v>311</v>
      </c>
      <c r="E635" s="139" t="s">
        <v>5753</v>
      </c>
      <c r="F635" s="140" t="s">
        <v>5742</v>
      </c>
      <c r="G635" s="141" t="s">
        <v>2702</v>
      </c>
      <c r="H635" s="142">
        <v>4</v>
      </c>
      <c r="I635" s="143"/>
      <c r="J635" s="144">
        <f t="shared" si="170"/>
        <v>0</v>
      </c>
      <c r="K635" s="140" t="s">
        <v>366</v>
      </c>
      <c r="L635" s="33"/>
      <c r="M635" s="145" t="s">
        <v>1</v>
      </c>
      <c r="N635" s="146" t="s">
        <v>46</v>
      </c>
      <c r="P635" s="147">
        <f t="shared" si="171"/>
        <v>0</v>
      </c>
      <c r="Q635" s="147">
        <v>0</v>
      </c>
      <c r="R635" s="147">
        <f t="shared" si="172"/>
        <v>0</v>
      </c>
      <c r="S635" s="147">
        <v>0</v>
      </c>
      <c r="T635" s="148">
        <f t="shared" si="173"/>
        <v>0</v>
      </c>
      <c r="AR635" s="149" t="s">
        <v>120</v>
      </c>
      <c r="AT635" s="149" t="s">
        <v>311</v>
      </c>
      <c r="AU635" s="149" t="s">
        <v>88</v>
      </c>
      <c r="AY635" s="17" t="s">
        <v>309</v>
      </c>
      <c r="BE635" s="150">
        <f t="shared" si="174"/>
        <v>0</v>
      </c>
      <c r="BF635" s="150">
        <f t="shared" si="175"/>
        <v>0</v>
      </c>
      <c r="BG635" s="150">
        <f t="shared" si="176"/>
        <v>0</v>
      </c>
      <c r="BH635" s="150">
        <f t="shared" si="177"/>
        <v>0</v>
      </c>
      <c r="BI635" s="150">
        <f t="shared" si="178"/>
        <v>0</v>
      </c>
      <c r="BJ635" s="17" t="s">
        <v>88</v>
      </c>
      <c r="BK635" s="150">
        <f t="shared" si="179"/>
        <v>0</v>
      </c>
      <c r="BL635" s="17" t="s">
        <v>120</v>
      </c>
      <c r="BM635" s="149" t="s">
        <v>5001</v>
      </c>
    </row>
    <row r="636" spans="2:65" s="1" customFormat="1" ht="16.5" customHeight="1" x14ac:dyDescent="0.2">
      <c r="B636" s="137"/>
      <c r="C636" s="138" t="s">
        <v>3079</v>
      </c>
      <c r="D636" s="138" t="s">
        <v>311</v>
      </c>
      <c r="E636" s="139" t="s">
        <v>5754</v>
      </c>
      <c r="F636" s="140" t="s">
        <v>5755</v>
      </c>
      <c r="G636" s="141" t="s">
        <v>2702</v>
      </c>
      <c r="H636" s="142">
        <v>2</v>
      </c>
      <c r="I636" s="143"/>
      <c r="J636" s="144">
        <f t="shared" si="170"/>
        <v>0</v>
      </c>
      <c r="K636" s="140" t="s">
        <v>366</v>
      </c>
      <c r="L636" s="33"/>
      <c r="M636" s="145" t="s">
        <v>1</v>
      </c>
      <c r="N636" s="146" t="s">
        <v>46</v>
      </c>
      <c r="P636" s="147">
        <f t="shared" si="171"/>
        <v>0</v>
      </c>
      <c r="Q636" s="147">
        <v>0</v>
      </c>
      <c r="R636" s="147">
        <f t="shared" si="172"/>
        <v>0</v>
      </c>
      <c r="S636" s="147">
        <v>0</v>
      </c>
      <c r="T636" s="148">
        <f t="shared" si="173"/>
        <v>0</v>
      </c>
      <c r="AR636" s="149" t="s">
        <v>120</v>
      </c>
      <c r="AT636" s="149" t="s">
        <v>311</v>
      </c>
      <c r="AU636" s="149" t="s">
        <v>88</v>
      </c>
      <c r="AY636" s="17" t="s">
        <v>309</v>
      </c>
      <c r="BE636" s="150">
        <f t="shared" si="174"/>
        <v>0</v>
      </c>
      <c r="BF636" s="150">
        <f t="shared" si="175"/>
        <v>0</v>
      </c>
      <c r="BG636" s="150">
        <f t="shared" si="176"/>
        <v>0</v>
      </c>
      <c r="BH636" s="150">
        <f t="shared" si="177"/>
        <v>0</v>
      </c>
      <c r="BI636" s="150">
        <f t="shared" si="178"/>
        <v>0</v>
      </c>
      <c r="BJ636" s="17" t="s">
        <v>88</v>
      </c>
      <c r="BK636" s="150">
        <f t="shared" si="179"/>
        <v>0</v>
      </c>
      <c r="BL636" s="17" t="s">
        <v>120</v>
      </c>
      <c r="BM636" s="149" t="s">
        <v>5756</v>
      </c>
    </row>
    <row r="637" spans="2:65" s="1" customFormat="1" ht="16.5" customHeight="1" x14ac:dyDescent="0.2">
      <c r="B637" s="137"/>
      <c r="C637" s="138" t="s">
        <v>3084</v>
      </c>
      <c r="D637" s="138" t="s">
        <v>311</v>
      </c>
      <c r="E637" s="139" t="s">
        <v>5757</v>
      </c>
      <c r="F637" s="140" t="s">
        <v>5758</v>
      </c>
      <c r="G637" s="141" t="s">
        <v>2702</v>
      </c>
      <c r="H637" s="142">
        <v>2</v>
      </c>
      <c r="I637" s="143"/>
      <c r="J637" s="144">
        <f t="shared" si="170"/>
        <v>0</v>
      </c>
      <c r="K637" s="140" t="s">
        <v>366</v>
      </c>
      <c r="L637" s="33"/>
      <c r="M637" s="145" t="s">
        <v>1</v>
      </c>
      <c r="N637" s="146" t="s">
        <v>46</v>
      </c>
      <c r="P637" s="147">
        <f t="shared" si="171"/>
        <v>0</v>
      </c>
      <c r="Q637" s="147">
        <v>0</v>
      </c>
      <c r="R637" s="147">
        <f t="shared" si="172"/>
        <v>0</v>
      </c>
      <c r="S637" s="147">
        <v>0</v>
      </c>
      <c r="T637" s="148">
        <f t="shared" si="173"/>
        <v>0</v>
      </c>
      <c r="AR637" s="149" t="s">
        <v>120</v>
      </c>
      <c r="AT637" s="149" t="s">
        <v>311</v>
      </c>
      <c r="AU637" s="149" t="s">
        <v>88</v>
      </c>
      <c r="AY637" s="17" t="s">
        <v>309</v>
      </c>
      <c r="BE637" s="150">
        <f t="shared" si="174"/>
        <v>0</v>
      </c>
      <c r="BF637" s="150">
        <f t="shared" si="175"/>
        <v>0</v>
      </c>
      <c r="BG637" s="150">
        <f t="shared" si="176"/>
        <v>0</v>
      </c>
      <c r="BH637" s="150">
        <f t="shared" si="177"/>
        <v>0</v>
      </c>
      <c r="BI637" s="150">
        <f t="shared" si="178"/>
        <v>0</v>
      </c>
      <c r="BJ637" s="17" t="s">
        <v>88</v>
      </c>
      <c r="BK637" s="150">
        <f t="shared" si="179"/>
        <v>0</v>
      </c>
      <c r="BL637" s="17" t="s">
        <v>120</v>
      </c>
      <c r="BM637" s="149" t="s">
        <v>5759</v>
      </c>
    </row>
    <row r="638" spans="2:65" s="1" customFormat="1" ht="16.5" customHeight="1" x14ac:dyDescent="0.2">
      <c r="B638" s="137"/>
      <c r="C638" s="138" t="s">
        <v>3088</v>
      </c>
      <c r="D638" s="138" t="s">
        <v>311</v>
      </c>
      <c r="E638" s="139" t="s">
        <v>5760</v>
      </c>
      <c r="F638" s="140" t="s">
        <v>5761</v>
      </c>
      <c r="G638" s="141" t="s">
        <v>2702</v>
      </c>
      <c r="H638" s="142">
        <v>2</v>
      </c>
      <c r="I638" s="143"/>
      <c r="J638" s="144">
        <f t="shared" si="170"/>
        <v>0</v>
      </c>
      <c r="K638" s="140" t="s">
        <v>366</v>
      </c>
      <c r="L638" s="33"/>
      <c r="M638" s="145" t="s">
        <v>1</v>
      </c>
      <c r="N638" s="146" t="s">
        <v>46</v>
      </c>
      <c r="P638" s="147">
        <f t="shared" si="171"/>
        <v>0</v>
      </c>
      <c r="Q638" s="147">
        <v>0</v>
      </c>
      <c r="R638" s="147">
        <f t="shared" si="172"/>
        <v>0</v>
      </c>
      <c r="S638" s="147">
        <v>0</v>
      </c>
      <c r="T638" s="148">
        <f t="shared" si="173"/>
        <v>0</v>
      </c>
      <c r="AR638" s="149" t="s">
        <v>120</v>
      </c>
      <c r="AT638" s="149" t="s">
        <v>311</v>
      </c>
      <c r="AU638" s="149" t="s">
        <v>88</v>
      </c>
      <c r="AY638" s="17" t="s">
        <v>309</v>
      </c>
      <c r="BE638" s="150">
        <f t="shared" si="174"/>
        <v>0</v>
      </c>
      <c r="BF638" s="150">
        <f t="shared" si="175"/>
        <v>0</v>
      </c>
      <c r="BG638" s="150">
        <f t="shared" si="176"/>
        <v>0</v>
      </c>
      <c r="BH638" s="150">
        <f t="shared" si="177"/>
        <v>0</v>
      </c>
      <c r="BI638" s="150">
        <f t="shared" si="178"/>
        <v>0</v>
      </c>
      <c r="BJ638" s="17" t="s">
        <v>88</v>
      </c>
      <c r="BK638" s="150">
        <f t="shared" si="179"/>
        <v>0</v>
      </c>
      <c r="BL638" s="17" t="s">
        <v>120</v>
      </c>
      <c r="BM638" s="149" t="s">
        <v>5762</v>
      </c>
    </row>
    <row r="639" spans="2:65" s="1" customFormat="1" ht="16.5" customHeight="1" x14ac:dyDescent="0.2">
      <c r="B639" s="137"/>
      <c r="C639" s="138" t="s">
        <v>3092</v>
      </c>
      <c r="D639" s="138" t="s">
        <v>311</v>
      </c>
      <c r="E639" s="139" t="s">
        <v>5763</v>
      </c>
      <c r="F639" s="140" t="s">
        <v>5758</v>
      </c>
      <c r="G639" s="141" t="s">
        <v>2702</v>
      </c>
      <c r="H639" s="142">
        <v>2</v>
      </c>
      <c r="I639" s="143"/>
      <c r="J639" s="144">
        <f t="shared" si="170"/>
        <v>0</v>
      </c>
      <c r="K639" s="140" t="s">
        <v>366</v>
      </c>
      <c r="L639" s="33"/>
      <c r="M639" s="145" t="s">
        <v>1</v>
      </c>
      <c r="N639" s="146" t="s">
        <v>46</v>
      </c>
      <c r="P639" s="147">
        <f t="shared" si="171"/>
        <v>0</v>
      </c>
      <c r="Q639" s="147">
        <v>0</v>
      </c>
      <c r="R639" s="147">
        <f t="shared" si="172"/>
        <v>0</v>
      </c>
      <c r="S639" s="147">
        <v>0</v>
      </c>
      <c r="T639" s="148">
        <f t="shared" si="173"/>
        <v>0</v>
      </c>
      <c r="AR639" s="149" t="s">
        <v>120</v>
      </c>
      <c r="AT639" s="149" t="s">
        <v>311</v>
      </c>
      <c r="AU639" s="149" t="s">
        <v>88</v>
      </c>
      <c r="AY639" s="17" t="s">
        <v>309</v>
      </c>
      <c r="BE639" s="150">
        <f t="shared" si="174"/>
        <v>0</v>
      </c>
      <c r="BF639" s="150">
        <f t="shared" si="175"/>
        <v>0</v>
      </c>
      <c r="BG639" s="150">
        <f t="shared" si="176"/>
        <v>0</v>
      </c>
      <c r="BH639" s="150">
        <f t="shared" si="177"/>
        <v>0</v>
      </c>
      <c r="BI639" s="150">
        <f t="shared" si="178"/>
        <v>0</v>
      </c>
      <c r="BJ639" s="17" t="s">
        <v>88</v>
      </c>
      <c r="BK639" s="150">
        <f t="shared" si="179"/>
        <v>0</v>
      </c>
      <c r="BL639" s="17" t="s">
        <v>120</v>
      </c>
      <c r="BM639" s="149" t="s">
        <v>5764</v>
      </c>
    </row>
    <row r="640" spans="2:65" s="1" customFormat="1" ht="16.5" customHeight="1" x14ac:dyDescent="0.2">
      <c r="B640" s="137"/>
      <c r="C640" s="138" t="s">
        <v>3096</v>
      </c>
      <c r="D640" s="138" t="s">
        <v>311</v>
      </c>
      <c r="E640" s="139" t="s">
        <v>5765</v>
      </c>
      <c r="F640" s="140" t="s">
        <v>5766</v>
      </c>
      <c r="G640" s="141" t="s">
        <v>2702</v>
      </c>
      <c r="H640" s="142">
        <v>1</v>
      </c>
      <c r="I640" s="143"/>
      <c r="J640" s="144">
        <f t="shared" si="170"/>
        <v>0</v>
      </c>
      <c r="K640" s="140" t="s">
        <v>366</v>
      </c>
      <c r="L640" s="33"/>
      <c r="M640" s="145" t="s">
        <v>1</v>
      </c>
      <c r="N640" s="146" t="s">
        <v>46</v>
      </c>
      <c r="P640" s="147">
        <f t="shared" si="171"/>
        <v>0</v>
      </c>
      <c r="Q640" s="147">
        <v>0</v>
      </c>
      <c r="R640" s="147">
        <f t="shared" si="172"/>
        <v>0</v>
      </c>
      <c r="S640" s="147">
        <v>0</v>
      </c>
      <c r="T640" s="148">
        <f t="shared" si="173"/>
        <v>0</v>
      </c>
      <c r="AR640" s="149" t="s">
        <v>120</v>
      </c>
      <c r="AT640" s="149" t="s">
        <v>311</v>
      </c>
      <c r="AU640" s="149" t="s">
        <v>88</v>
      </c>
      <c r="AY640" s="17" t="s">
        <v>309</v>
      </c>
      <c r="BE640" s="150">
        <f t="shared" si="174"/>
        <v>0</v>
      </c>
      <c r="BF640" s="150">
        <f t="shared" si="175"/>
        <v>0</v>
      </c>
      <c r="BG640" s="150">
        <f t="shared" si="176"/>
        <v>0</v>
      </c>
      <c r="BH640" s="150">
        <f t="shared" si="177"/>
        <v>0</v>
      </c>
      <c r="BI640" s="150">
        <f t="shared" si="178"/>
        <v>0</v>
      </c>
      <c r="BJ640" s="17" t="s">
        <v>88</v>
      </c>
      <c r="BK640" s="150">
        <f t="shared" si="179"/>
        <v>0</v>
      </c>
      <c r="BL640" s="17" t="s">
        <v>120</v>
      </c>
      <c r="BM640" s="149" t="s">
        <v>5767</v>
      </c>
    </row>
    <row r="641" spans="2:65" s="1" customFormat="1" ht="16.5" customHeight="1" x14ac:dyDescent="0.2">
      <c r="B641" s="137"/>
      <c r="C641" s="138" t="s">
        <v>3100</v>
      </c>
      <c r="D641" s="138" t="s">
        <v>311</v>
      </c>
      <c r="E641" s="139" t="s">
        <v>5768</v>
      </c>
      <c r="F641" s="140" t="s">
        <v>5769</v>
      </c>
      <c r="G641" s="141" t="s">
        <v>2702</v>
      </c>
      <c r="H641" s="142">
        <v>1</v>
      </c>
      <c r="I641" s="143"/>
      <c r="J641" s="144">
        <f t="shared" si="170"/>
        <v>0</v>
      </c>
      <c r="K641" s="140" t="s">
        <v>366</v>
      </c>
      <c r="L641" s="33"/>
      <c r="M641" s="145" t="s">
        <v>1</v>
      </c>
      <c r="N641" s="146" t="s">
        <v>46</v>
      </c>
      <c r="P641" s="147">
        <f t="shared" si="171"/>
        <v>0</v>
      </c>
      <c r="Q641" s="147">
        <v>0</v>
      </c>
      <c r="R641" s="147">
        <f t="shared" si="172"/>
        <v>0</v>
      </c>
      <c r="S641" s="147">
        <v>0</v>
      </c>
      <c r="T641" s="148">
        <f t="shared" si="173"/>
        <v>0</v>
      </c>
      <c r="AR641" s="149" t="s">
        <v>120</v>
      </c>
      <c r="AT641" s="149" t="s">
        <v>311</v>
      </c>
      <c r="AU641" s="149" t="s">
        <v>88</v>
      </c>
      <c r="AY641" s="17" t="s">
        <v>309</v>
      </c>
      <c r="BE641" s="150">
        <f t="shared" si="174"/>
        <v>0</v>
      </c>
      <c r="BF641" s="150">
        <f t="shared" si="175"/>
        <v>0</v>
      </c>
      <c r="BG641" s="150">
        <f t="shared" si="176"/>
        <v>0</v>
      </c>
      <c r="BH641" s="150">
        <f t="shared" si="177"/>
        <v>0</v>
      </c>
      <c r="BI641" s="150">
        <f t="shared" si="178"/>
        <v>0</v>
      </c>
      <c r="BJ641" s="17" t="s">
        <v>88</v>
      </c>
      <c r="BK641" s="150">
        <f t="shared" si="179"/>
        <v>0</v>
      </c>
      <c r="BL641" s="17" t="s">
        <v>120</v>
      </c>
      <c r="BM641" s="149" t="s">
        <v>5770</v>
      </c>
    </row>
    <row r="642" spans="2:65" s="1" customFormat="1" ht="16.5" customHeight="1" x14ac:dyDescent="0.2">
      <c r="B642" s="137"/>
      <c r="C642" s="138" t="s">
        <v>3104</v>
      </c>
      <c r="D642" s="138" t="s">
        <v>311</v>
      </c>
      <c r="E642" s="139" t="s">
        <v>5771</v>
      </c>
      <c r="F642" s="140" t="s">
        <v>5772</v>
      </c>
      <c r="G642" s="141" t="s">
        <v>2702</v>
      </c>
      <c r="H642" s="142">
        <v>1</v>
      </c>
      <c r="I642" s="143"/>
      <c r="J642" s="144">
        <f t="shared" si="170"/>
        <v>0</v>
      </c>
      <c r="K642" s="140" t="s">
        <v>366</v>
      </c>
      <c r="L642" s="33"/>
      <c r="M642" s="145" t="s">
        <v>1</v>
      </c>
      <c r="N642" s="146" t="s">
        <v>46</v>
      </c>
      <c r="P642" s="147">
        <f t="shared" si="171"/>
        <v>0</v>
      </c>
      <c r="Q642" s="147">
        <v>0</v>
      </c>
      <c r="R642" s="147">
        <f t="shared" si="172"/>
        <v>0</v>
      </c>
      <c r="S642" s="147">
        <v>0</v>
      </c>
      <c r="T642" s="148">
        <f t="shared" si="173"/>
        <v>0</v>
      </c>
      <c r="AR642" s="149" t="s">
        <v>120</v>
      </c>
      <c r="AT642" s="149" t="s">
        <v>311</v>
      </c>
      <c r="AU642" s="149" t="s">
        <v>88</v>
      </c>
      <c r="AY642" s="17" t="s">
        <v>309</v>
      </c>
      <c r="BE642" s="150">
        <f t="shared" si="174"/>
        <v>0</v>
      </c>
      <c r="BF642" s="150">
        <f t="shared" si="175"/>
        <v>0</v>
      </c>
      <c r="BG642" s="150">
        <f t="shared" si="176"/>
        <v>0</v>
      </c>
      <c r="BH642" s="150">
        <f t="shared" si="177"/>
        <v>0</v>
      </c>
      <c r="BI642" s="150">
        <f t="shared" si="178"/>
        <v>0</v>
      </c>
      <c r="BJ642" s="17" t="s">
        <v>88</v>
      </c>
      <c r="BK642" s="150">
        <f t="shared" si="179"/>
        <v>0</v>
      </c>
      <c r="BL642" s="17" t="s">
        <v>120</v>
      </c>
      <c r="BM642" s="149" t="s">
        <v>5773</v>
      </c>
    </row>
    <row r="643" spans="2:65" s="1" customFormat="1" ht="16.5" customHeight="1" x14ac:dyDescent="0.2">
      <c r="B643" s="137"/>
      <c r="C643" s="138" t="s">
        <v>3108</v>
      </c>
      <c r="D643" s="138" t="s">
        <v>311</v>
      </c>
      <c r="E643" s="139" t="s">
        <v>5774</v>
      </c>
      <c r="F643" s="140" t="s">
        <v>5775</v>
      </c>
      <c r="G643" s="141" t="s">
        <v>2702</v>
      </c>
      <c r="H643" s="142">
        <v>1</v>
      </c>
      <c r="I643" s="143"/>
      <c r="J643" s="144">
        <f t="shared" si="170"/>
        <v>0</v>
      </c>
      <c r="K643" s="140" t="s">
        <v>366</v>
      </c>
      <c r="L643" s="33"/>
      <c r="M643" s="145" t="s">
        <v>1</v>
      </c>
      <c r="N643" s="146" t="s">
        <v>46</v>
      </c>
      <c r="P643" s="147">
        <f t="shared" si="171"/>
        <v>0</v>
      </c>
      <c r="Q643" s="147">
        <v>0</v>
      </c>
      <c r="R643" s="147">
        <f t="shared" si="172"/>
        <v>0</v>
      </c>
      <c r="S643" s="147">
        <v>0</v>
      </c>
      <c r="T643" s="148">
        <f t="shared" si="173"/>
        <v>0</v>
      </c>
      <c r="AR643" s="149" t="s">
        <v>120</v>
      </c>
      <c r="AT643" s="149" t="s">
        <v>311</v>
      </c>
      <c r="AU643" s="149" t="s">
        <v>88</v>
      </c>
      <c r="AY643" s="17" t="s">
        <v>309</v>
      </c>
      <c r="BE643" s="150">
        <f t="shared" si="174"/>
        <v>0</v>
      </c>
      <c r="BF643" s="150">
        <f t="shared" si="175"/>
        <v>0</v>
      </c>
      <c r="BG643" s="150">
        <f t="shared" si="176"/>
        <v>0</v>
      </c>
      <c r="BH643" s="150">
        <f t="shared" si="177"/>
        <v>0</v>
      </c>
      <c r="BI643" s="150">
        <f t="shared" si="178"/>
        <v>0</v>
      </c>
      <c r="BJ643" s="17" t="s">
        <v>88</v>
      </c>
      <c r="BK643" s="150">
        <f t="shared" si="179"/>
        <v>0</v>
      </c>
      <c r="BL643" s="17" t="s">
        <v>120</v>
      </c>
      <c r="BM643" s="149" t="s">
        <v>5776</v>
      </c>
    </row>
    <row r="644" spans="2:65" s="1" customFormat="1" ht="16.5" customHeight="1" x14ac:dyDescent="0.2">
      <c r="B644" s="137"/>
      <c r="C644" s="138" t="s">
        <v>3112</v>
      </c>
      <c r="D644" s="138" t="s">
        <v>311</v>
      </c>
      <c r="E644" s="139" t="s">
        <v>5777</v>
      </c>
      <c r="F644" s="140" t="s">
        <v>5778</v>
      </c>
      <c r="G644" s="141" t="s">
        <v>2702</v>
      </c>
      <c r="H644" s="142">
        <v>1</v>
      </c>
      <c r="I644" s="143"/>
      <c r="J644" s="144">
        <f t="shared" si="170"/>
        <v>0</v>
      </c>
      <c r="K644" s="140" t="s">
        <v>366</v>
      </c>
      <c r="L644" s="33"/>
      <c r="M644" s="145" t="s">
        <v>1</v>
      </c>
      <c r="N644" s="146" t="s">
        <v>46</v>
      </c>
      <c r="P644" s="147">
        <f t="shared" si="171"/>
        <v>0</v>
      </c>
      <c r="Q644" s="147">
        <v>0</v>
      </c>
      <c r="R644" s="147">
        <f t="shared" si="172"/>
        <v>0</v>
      </c>
      <c r="S644" s="147">
        <v>0</v>
      </c>
      <c r="T644" s="148">
        <f t="shared" si="173"/>
        <v>0</v>
      </c>
      <c r="AR644" s="149" t="s">
        <v>120</v>
      </c>
      <c r="AT644" s="149" t="s">
        <v>311</v>
      </c>
      <c r="AU644" s="149" t="s">
        <v>88</v>
      </c>
      <c r="AY644" s="17" t="s">
        <v>309</v>
      </c>
      <c r="BE644" s="150">
        <f t="shared" si="174"/>
        <v>0</v>
      </c>
      <c r="BF644" s="150">
        <f t="shared" si="175"/>
        <v>0</v>
      </c>
      <c r="BG644" s="150">
        <f t="shared" si="176"/>
        <v>0</v>
      </c>
      <c r="BH644" s="150">
        <f t="shared" si="177"/>
        <v>0</v>
      </c>
      <c r="BI644" s="150">
        <f t="shared" si="178"/>
        <v>0</v>
      </c>
      <c r="BJ644" s="17" t="s">
        <v>88</v>
      </c>
      <c r="BK644" s="150">
        <f t="shared" si="179"/>
        <v>0</v>
      </c>
      <c r="BL644" s="17" t="s">
        <v>120</v>
      </c>
      <c r="BM644" s="149" t="s">
        <v>5779</v>
      </c>
    </row>
    <row r="645" spans="2:65" s="1" customFormat="1" ht="16.5" customHeight="1" x14ac:dyDescent="0.2">
      <c r="B645" s="137"/>
      <c r="C645" s="138" t="s">
        <v>3116</v>
      </c>
      <c r="D645" s="138" t="s">
        <v>311</v>
      </c>
      <c r="E645" s="139" t="s">
        <v>5780</v>
      </c>
      <c r="F645" s="140" t="s">
        <v>5761</v>
      </c>
      <c r="G645" s="141" t="s">
        <v>2702</v>
      </c>
      <c r="H645" s="142">
        <v>1</v>
      </c>
      <c r="I645" s="143"/>
      <c r="J645" s="144">
        <f t="shared" si="170"/>
        <v>0</v>
      </c>
      <c r="K645" s="140" t="s">
        <v>366</v>
      </c>
      <c r="L645" s="33"/>
      <c r="M645" s="145" t="s">
        <v>1</v>
      </c>
      <c r="N645" s="146" t="s">
        <v>46</v>
      </c>
      <c r="P645" s="147">
        <f t="shared" si="171"/>
        <v>0</v>
      </c>
      <c r="Q645" s="147">
        <v>0</v>
      </c>
      <c r="R645" s="147">
        <f t="shared" si="172"/>
        <v>0</v>
      </c>
      <c r="S645" s="147">
        <v>0</v>
      </c>
      <c r="T645" s="148">
        <f t="shared" si="173"/>
        <v>0</v>
      </c>
      <c r="AR645" s="149" t="s">
        <v>120</v>
      </c>
      <c r="AT645" s="149" t="s">
        <v>311</v>
      </c>
      <c r="AU645" s="149" t="s">
        <v>88</v>
      </c>
      <c r="AY645" s="17" t="s">
        <v>309</v>
      </c>
      <c r="BE645" s="150">
        <f t="shared" si="174"/>
        <v>0</v>
      </c>
      <c r="BF645" s="150">
        <f t="shared" si="175"/>
        <v>0</v>
      </c>
      <c r="BG645" s="150">
        <f t="shared" si="176"/>
        <v>0</v>
      </c>
      <c r="BH645" s="150">
        <f t="shared" si="177"/>
        <v>0</v>
      </c>
      <c r="BI645" s="150">
        <f t="shared" si="178"/>
        <v>0</v>
      </c>
      <c r="BJ645" s="17" t="s">
        <v>88</v>
      </c>
      <c r="BK645" s="150">
        <f t="shared" si="179"/>
        <v>0</v>
      </c>
      <c r="BL645" s="17" t="s">
        <v>120</v>
      </c>
      <c r="BM645" s="149" t="s">
        <v>5781</v>
      </c>
    </row>
    <row r="646" spans="2:65" s="1" customFormat="1" ht="16.5" customHeight="1" x14ac:dyDescent="0.2">
      <c r="B646" s="137"/>
      <c r="C646" s="138" t="s">
        <v>3120</v>
      </c>
      <c r="D646" s="138" t="s">
        <v>311</v>
      </c>
      <c r="E646" s="139" t="s">
        <v>5782</v>
      </c>
      <c r="F646" s="140" t="s">
        <v>5783</v>
      </c>
      <c r="G646" s="141" t="s">
        <v>2702</v>
      </c>
      <c r="H646" s="142">
        <v>1</v>
      </c>
      <c r="I646" s="143"/>
      <c r="J646" s="144">
        <f t="shared" si="170"/>
        <v>0</v>
      </c>
      <c r="K646" s="140" t="s">
        <v>366</v>
      </c>
      <c r="L646" s="33"/>
      <c r="M646" s="145" t="s">
        <v>1</v>
      </c>
      <c r="N646" s="146" t="s">
        <v>46</v>
      </c>
      <c r="P646" s="147">
        <f t="shared" si="171"/>
        <v>0</v>
      </c>
      <c r="Q646" s="147">
        <v>0</v>
      </c>
      <c r="R646" s="147">
        <f t="shared" si="172"/>
        <v>0</v>
      </c>
      <c r="S646" s="147">
        <v>0</v>
      </c>
      <c r="T646" s="148">
        <f t="shared" si="173"/>
        <v>0</v>
      </c>
      <c r="AR646" s="149" t="s">
        <v>120</v>
      </c>
      <c r="AT646" s="149" t="s">
        <v>311</v>
      </c>
      <c r="AU646" s="149" t="s">
        <v>88</v>
      </c>
      <c r="AY646" s="17" t="s">
        <v>309</v>
      </c>
      <c r="BE646" s="150">
        <f t="shared" si="174"/>
        <v>0</v>
      </c>
      <c r="BF646" s="150">
        <f t="shared" si="175"/>
        <v>0</v>
      </c>
      <c r="BG646" s="150">
        <f t="shared" si="176"/>
        <v>0</v>
      </c>
      <c r="BH646" s="150">
        <f t="shared" si="177"/>
        <v>0</v>
      </c>
      <c r="BI646" s="150">
        <f t="shared" si="178"/>
        <v>0</v>
      </c>
      <c r="BJ646" s="17" t="s">
        <v>88</v>
      </c>
      <c r="BK646" s="150">
        <f t="shared" si="179"/>
        <v>0</v>
      </c>
      <c r="BL646" s="17" t="s">
        <v>120</v>
      </c>
      <c r="BM646" s="149" t="s">
        <v>5784</v>
      </c>
    </row>
    <row r="647" spans="2:65" s="1" customFormat="1" ht="16.5" customHeight="1" x14ac:dyDescent="0.2">
      <c r="B647" s="137"/>
      <c r="C647" s="138" t="s">
        <v>3124</v>
      </c>
      <c r="D647" s="138" t="s">
        <v>311</v>
      </c>
      <c r="E647" s="139" t="s">
        <v>5785</v>
      </c>
      <c r="F647" s="140" t="s">
        <v>5786</v>
      </c>
      <c r="G647" s="141" t="s">
        <v>2702</v>
      </c>
      <c r="H647" s="142">
        <v>1</v>
      </c>
      <c r="I647" s="143"/>
      <c r="J647" s="144">
        <f t="shared" si="170"/>
        <v>0</v>
      </c>
      <c r="K647" s="140" t="s">
        <v>366</v>
      </c>
      <c r="L647" s="33"/>
      <c r="M647" s="145" t="s">
        <v>1</v>
      </c>
      <c r="N647" s="146" t="s">
        <v>46</v>
      </c>
      <c r="P647" s="147">
        <f t="shared" si="171"/>
        <v>0</v>
      </c>
      <c r="Q647" s="147">
        <v>0</v>
      </c>
      <c r="R647" s="147">
        <f t="shared" si="172"/>
        <v>0</v>
      </c>
      <c r="S647" s="147">
        <v>0</v>
      </c>
      <c r="T647" s="148">
        <f t="shared" si="173"/>
        <v>0</v>
      </c>
      <c r="AR647" s="149" t="s">
        <v>120</v>
      </c>
      <c r="AT647" s="149" t="s">
        <v>311</v>
      </c>
      <c r="AU647" s="149" t="s">
        <v>88</v>
      </c>
      <c r="AY647" s="17" t="s">
        <v>309</v>
      </c>
      <c r="BE647" s="150">
        <f t="shared" si="174"/>
        <v>0</v>
      </c>
      <c r="BF647" s="150">
        <f t="shared" si="175"/>
        <v>0</v>
      </c>
      <c r="BG647" s="150">
        <f t="shared" si="176"/>
        <v>0</v>
      </c>
      <c r="BH647" s="150">
        <f t="shared" si="177"/>
        <v>0</v>
      </c>
      <c r="BI647" s="150">
        <f t="shared" si="178"/>
        <v>0</v>
      </c>
      <c r="BJ647" s="17" t="s">
        <v>88</v>
      </c>
      <c r="BK647" s="150">
        <f t="shared" si="179"/>
        <v>0</v>
      </c>
      <c r="BL647" s="17" t="s">
        <v>120</v>
      </c>
      <c r="BM647" s="149" t="s">
        <v>5787</v>
      </c>
    </row>
    <row r="648" spans="2:65" s="1" customFormat="1" ht="16.5" customHeight="1" x14ac:dyDescent="0.2">
      <c r="B648" s="137"/>
      <c r="C648" s="138" t="s">
        <v>3128</v>
      </c>
      <c r="D648" s="138" t="s">
        <v>311</v>
      </c>
      <c r="E648" s="139" t="s">
        <v>5788</v>
      </c>
      <c r="F648" s="140" t="s">
        <v>5789</v>
      </c>
      <c r="G648" s="141" t="s">
        <v>2702</v>
      </c>
      <c r="H648" s="142">
        <v>1</v>
      </c>
      <c r="I648" s="143"/>
      <c r="J648" s="144">
        <f t="shared" si="170"/>
        <v>0</v>
      </c>
      <c r="K648" s="140" t="s">
        <v>366</v>
      </c>
      <c r="L648" s="33"/>
      <c r="M648" s="145" t="s">
        <v>1</v>
      </c>
      <c r="N648" s="146" t="s">
        <v>46</v>
      </c>
      <c r="P648" s="147">
        <f t="shared" si="171"/>
        <v>0</v>
      </c>
      <c r="Q648" s="147">
        <v>0</v>
      </c>
      <c r="R648" s="147">
        <f t="shared" si="172"/>
        <v>0</v>
      </c>
      <c r="S648" s="147">
        <v>0</v>
      </c>
      <c r="T648" s="148">
        <f t="shared" si="173"/>
        <v>0</v>
      </c>
      <c r="AR648" s="149" t="s">
        <v>120</v>
      </c>
      <c r="AT648" s="149" t="s">
        <v>311</v>
      </c>
      <c r="AU648" s="149" t="s">
        <v>88</v>
      </c>
      <c r="AY648" s="17" t="s">
        <v>309</v>
      </c>
      <c r="BE648" s="150">
        <f t="shared" si="174"/>
        <v>0</v>
      </c>
      <c r="BF648" s="150">
        <f t="shared" si="175"/>
        <v>0</v>
      </c>
      <c r="BG648" s="150">
        <f t="shared" si="176"/>
        <v>0</v>
      </c>
      <c r="BH648" s="150">
        <f t="shared" si="177"/>
        <v>0</v>
      </c>
      <c r="BI648" s="150">
        <f t="shared" si="178"/>
        <v>0</v>
      </c>
      <c r="BJ648" s="17" t="s">
        <v>88</v>
      </c>
      <c r="BK648" s="150">
        <f t="shared" si="179"/>
        <v>0</v>
      </c>
      <c r="BL648" s="17" t="s">
        <v>120</v>
      </c>
      <c r="BM648" s="149" t="s">
        <v>5790</v>
      </c>
    </row>
    <row r="649" spans="2:65" s="1" customFormat="1" ht="16.5" customHeight="1" x14ac:dyDescent="0.2">
      <c r="B649" s="137"/>
      <c r="C649" s="138" t="s">
        <v>3132</v>
      </c>
      <c r="D649" s="138" t="s">
        <v>311</v>
      </c>
      <c r="E649" s="139" t="s">
        <v>5791</v>
      </c>
      <c r="F649" s="140" t="s">
        <v>5792</v>
      </c>
      <c r="G649" s="141" t="s">
        <v>2702</v>
      </c>
      <c r="H649" s="142">
        <v>1</v>
      </c>
      <c r="I649" s="143"/>
      <c r="J649" s="144">
        <f t="shared" si="170"/>
        <v>0</v>
      </c>
      <c r="K649" s="140" t="s">
        <v>366</v>
      </c>
      <c r="L649" s="33"/>
      <c r="M649" s="145" t="s">
        <v>1</v>
      </c>
      <c r="N649" s="146" t="s">
        <v>46</v>
      </c>
      <c r="P649" s="147">
        <f t="shared" si="171"/>
        <v>0</v>
      </c>
      <c r="Q649" s="147">
        <v>0</v>
      </c>
      <c r="R649" s="147">
        <f t="shared" si="172"/>
        <v>0</v>
      </c>
      <c r="S649" s="147">
        <v>0</v>
      </c>
      <c r="T649" s="148">
        <f t="shared" si="173"/>
        <v>0</v>
      </c>
      <c r="AR649" s="149" t="s">
        <v>120</v>
      </c>
      <c r="AT649" s="149" t="s">
        <v>311</v>
      </c>
      <c r="AU649" s="149" t="s">
        <v>88</v>
      </c>
      <c r="AY649" s="17" t="s">
        <v>309</v>
      </c>
      <c r="BE649" s="150">
        <f t="shared" si="174"/>
        <v>0</v>
      </c>
      <c r="BF649" s="150">
        <f t="shared" si="175"/>
        <v>0</v>
      </c>
      <c r="BG649" s="150">
        <f t="shared" si="176"/>
        <v>0</v>
      </c>
      <c r="BH649" s="150">
        <f t="shared" si="177"/>
        <v>0</v>
      </c>
      <c r="BI649" s="150">
        <f t="shared" si="178"/>
        <v>0</v>
      </c>
      <c r="BJ649" s="17" t="s">
        <v>88</v>
      </c>
      <c r="BK649" s="150">
        <f t="shared" si="179"/>
        <v>0</v>
      </c>
      <c r="BL649" s="17" t="s">
        <v>120</v>
      </c>
      <c r="BM649" s="149" t="s">
        <v>5793</v>
      </c>
    </row>
    <row r="650" spans="2:65" s="1" customFormat="1" ht="16.5" customHeight="1" x14ac:dyDescent="0.2">
      <c r="B650" s="137"/>
      <c r="C650" s="138" t="s">
        <v>3136</v>
      </c>
      <c r="D650" s="138" t="s">
        <v>311</v>
      </c>
      <c r="E650" s="139" t="s">
        <v>5794</v>
      </c>
      <c r="F650" s="140" t="s">
        <v>5795</v>
      </c>
      <c r="G650" s="141" t="s">
        <v>2702</v>
      </c>
      <c r="H650" s="142">
        <v>1</v>
      </c>
      <c r="I650" s="143"/>
      <c r="J650" s="144">
        <f t="shared" ref="J650:J672" si="180">ROUND(I650*H650,2)</f>
        <v>0</v>
      </c>
      <c r="K650" s="140" t="s">
        <v>366</v>
      </c>
      <c r="L650" s="33"/>
      <c r="M650" s="145" t="s">
        <v>1</v>
      </c>
      <c r="N650" s="146" t="s">
        <v>46</v>
      </c>
      <c r="P650" s="147">
        <f t="shared" ref="P650:P672" si="181">O650*H650</f>
        <v>0</v>
      </c>
      <c r="Q650" s="147">
        <v>0</v>
      </c>
      <c r="R650" s="147">
        <f t="shared" ref="R650:R672" si="182">Q650*H650</f>
        <v>0</v>
      </c>
      <c r="S650" s="147">
        <v>0</v>
      </c>
      <c r="T650" s="148">
        <f t="shared" ref="T650:T672" si="183">S650*H650</f>
        <v>0</v>
      </c>
      <c r="AR650" s="149" t="s">
        <v>120</v>
      </c>
      <c r="AT650" s="149" t="s">
        <v>311</v>
      </c>
      <c r="AU650" s="149" t="s">
        <v>88</v>
      </c>
      <c r="AY650" s="17" t="s">
        <v>309</v>
      </c>
      <c r="BE650" s="150">
        <f t="shared" ref="BE650:BE672" si="184">IF(N650="základní",J650,0)</f>
        <v>0</v>
      </c>
      <c r="BF650" s="150">
        <f t="shared" ref="BF650:BF672" si="185">IF(N650="snížená",J650,0)</f>
        <v>0</v>
      </c>
      <c r="BG650" s="150">
        <f t="shared" ref="BG650:BG672" si="186">IF(N650="zákl. přenesená",J650,0)</f>
        <v>0</v>
      </c>
      <c r="BH650" s="150">
        <f t="shared" ref="BH650:BH672" si="187">IF(N650="sníž. přenesená",J650,0)</f>
        <v>0</v>
      </c>
      <c r="BI650" s="150">
        <f t="shared" ref="BI650:BI672" si="188">IF(N650="nulová",J650,0)</f>
        <v>0</v>
      </c>
      <c r="BJ650" s="17" t="s">
        <v>88</v>
      </c>
      <c r="BK650" s="150">
        <f t="shared" ref="BK650:BK672" si="189">ROUND(I650*H650,2)</f>
        <v>0</v>
      </c>
      <c r="BL650" s="17" t="s">
        <v>120</v>
      </c>
      <c r="BM650" s="149" t="s">
        <v>5796</v>
      </c>
    </row>
    <row r="651" spans="2:65" s="1" customFormat="1" ht="16.5" customHeight="1" x14ac:dyDescent="0.2">
      <c r="B651" s="137"/>
      <c r="C651" s="138" t="s">
        <v>3140</v>
      </c>
      <c r="D651" s="138" t="s">
        <v>311</v>
      </c>
      <c r="E651" s="139" t="s">
        <v>5797</v>
      </c>
      <c r="F651" s="140" t="s">
        <v>5798</v>
      </c>
      <c r="G651" s="141" t="s">
        <v>2702</v>
      </c>
      <c r="H651" s="142">
        <v>1</v>
      </c>
      <c r="I651" s="143"/>
      <c r="J651" s="144">
        <f t="shared" si="180"/>
        <v>0</v>
      </c>
      <c r="K651" s="140" t="s">
        <v>366</v>
      </c>
      <c r="L651" s="33"/>
      <c r="M651" s="145" t="s">
        <v>1</v>
      </c>
      <c r="N651" s="146" t="s">
        <v>46</v>
      </c>
      <c r="P651" s="147">
        <f t="shared" si="181"/>
        <v>0</v>
      </c>
      <c r="Q651" s="147">
        <v>0</v>
      </c>
      <c r="R651" s="147">
        <f t="shared" si="182"/>
        <v>0</v>
      </c>
      <c r="S651" s="147">
        <v>0</v>
      </c>
      <c r="T651" s="148">
        <f t="shared" si="183"/>
        <v>0</v>
      </c>
      <c r="AR651" s="149" t="s">
        <v>120</v>
      </c>
      <c r="AT651" s="149" t="s">
        <v>311</v>
      </c>
      <c r="AU651" s="149" t="s">
        <v>88</v>
      </c>
      <c r="AY651" s="17" t="s">
        <v>309</v>
      </c>
      <c r="BE651" s="150">
        <f t="shared" si="184"/>
        <v>0</v>
      </c>
      <c r="BF651" s="150">
        <f t="shared" si="185"/>
        <v>0</v>
      </c>
      <c r="BG651" s="150">
        <f t="shared" si="186"/>
        <v>0</v>
      </c>
      <c r="BH651" s="150">
        <f t="shared" si="187"/>
        <v>0</v>
      </c>
      <c r="BI651" s="150">
        <f t="shared" si="188"/>
        <v>0</v>
      </c>
      <c r="BJ651" s="17" t="s">
        <v>88</v>
      </c>
      <c r="BK651" s="150">
        <f t="shared" si="189"/>
        <v>0</v>
      </c>
      <c r="BL651" s="17" t="s">
        <v>120</v>
      </c>
      <c r="BM651" s="149" t="s">
        <v>5799</v>
      </c>
    </row>
    <row r="652" spans="2:65" s="1" customFormat="1" ht="16.5" customHeight="1" x14ac:dyDescent="0.2">
      <c r="B652" s="137"/>
      <c r="C652" s="138" t="s">
        <v>3144</v>
      </c>
      <c r="D652" s="138" t="s">
        <v>311</v>
      </c>
      <c r="E652" s="139" t="s">
        <v>5800</v>
      </c>
      <c r="F652" s="140" t="s">
        <v>5801</v>
      </c>
      <c r="G652" s="141" t="s">
        <v>2702</v>
      </c>
      <c r="H652" s="142">
        <v>1</v>
      </c>
      <c r="I652" s="143"/>
      <c r="J652" s="144">
        <f t="shared" si="180"/>
        <v>0</v>
      </c>
      <c r="K652" s="140" t="s">
        <v>366</v>
      </c>
      <c r="L652" s="33"/>
      <c r="M652" s="145" t="s">
        <v>1</v>
      </c>
      <c r="N652" s="146" t="s">
        <v>46</v>
      </c>
      <c r="P652" s="147">
        <f t="shared" si="181"/>
        <v>0</v>
      </c>
      <c r="Q652" s="147">
        <v>0</v>
      </c>
      <c r="R652" s="147">
        <f t="shared" si="182"/>
        <v>0</v>
      </c>
      <c r="S652" s="147">
        <v>0</v>
      </c>
      <c r="T652" s="148">
        <f t="shared" si="183"/>
        <v>0</v>
      </c>
      <c r="AR652" s="149" t="s">
        <v>120</v>
      </c>
      <c r="AT652" s="149" t="s">
        <v>311</v>
      </c>
      <c r="AU652" s="149" t="s">
        <v>88</v>
      </c>
      <c r="AY652" s="17" t="s">
        <v>309</v>
      </c>
      <c r="BE652" s="150">
        <f t="shared" si="184"/>
        <v>0</v>
      </c>
      <c r="BF652" s="150">
        <f t="shared" si="185"/>
        <v>0</v>
      </c>
      <c r="BG652" s="150">
        <f t="shared" si="186"/>
        <v>0</v>
      </c>
      <c r="BH652" s="150">
        <f t="shared" si="187"/>
        <v>0</v>
      </c>
      <c r="BI652" s="150">
        <f t="shared" si="188"/>
        <v>0</v>
      </c>
      <c r="BJ652" s="17" t="s">
        <v>88</v>
      </c>
      <c r="BK652" s="150">
        <f t="shared" si="189"/>
        <v>0</v>
      </c>
      <c r="BL652" s="17" t="s">
        <v>120</v>
      </c>
      <c r="BM652" s="149" t="s">
        <v>5802</v>
      </c>
    </row>
    <row r="653" spans="2:65" s="1" customFormat="1" ht="16.5" customHeight="1" x14ac:dyDescent="0.2">
      <c r="B653" s="137"/>
      <c r="C653" s="138" t="s">
        <v>3148</v>
      </c>
      <c r="D653" s="138" t="s">
        <v>311</v>
      </c>
      <c r="E653" s="139" t="s">
        <v>5803</v>
      </c>
      <c r="F653" s="140" t="s">
        <v>5804</v>
      </c>
      <c r="G653" s="141" t="s">
        <v>2702</v>
      </c>
      <c r="H653" s="142">
        <v>1</v>
      </c>
      <c r="I653" s="143"/>
      <c r="J653" s="144">
        <f t="shared" si="180"/>
        <v>0</v>
      </c>
      <c r="K653" s="140" t="s">
        <v>366</v>
      </c>
      <c r="L653" s="33"/>
      <c r="M653" s="145" t="s">
        <v>1</v>
      </c>
      <c r="N653" s="146" t="s">
        <v>46</v>
      </c>
      <c r="P653" s="147">
        <f t="shared" si="181"/>
        <v>0</v>
      </c>
      <c r="Q653" s="147">
        <v>0</v>
      </c>
      <c r="R653" s="147">
        <f t="shared" si="182"/>
        <v>0</v>
      </c>
      <c r="S653" s="147">
        <v>0</v>
      </c>
      <c r="T653" s="148">
        <f t="shared" si="183"/>
        <v>0</v>
      </c>
      <c r="AR653" s="149" t="s">
        <v>120</v>
      </c>
      <c r="AT653" s="149" t="s">
        <v>311</v>
      </c>
      <c r="AU653" s="149" t="s">
        <v>88</v>
      </c>
      <c r="AY653" s="17" t="s">
        <v>309</v>
      </c>
      <c r="BE653" s="150">
        <f t="shared" si="184"/>
        <v>0</v>
      </c>
      <c r="BF653" s="150">
        <f t="shared" si="185"/>
        <v>0</v>
      </c>
      <c r="BG653" s="150">
        <f t="shared" si="186"/>
        <v>0</v>
      </c>
      <c r="BH653" s="150">
        <f t="shared" si="187"/>
        <v>0</v>
      </c>
      <c r="BI653" s="150">
        <f t="shared" si="188"/>
        <v>0</v>
      </c>
      <c r="BJ653" s="17" t="s">
        <v>88</v>
      </c>
      <c r="BK653" s="150">
        <f t="shared" si="189"/>
        <v>0</v>
      </c>
      <c r="BL653" s="17" t="s">
        <v>120</v>
      </c>
      <c r="BM653" s="149" t="s">
        <v>2340</v>
      </c>
    </row>
    <row r="654" spans="2:65" s="1" customFormat="1" ht="16.5" customHeight="1" x14ac:dyDescent="0.2">
      <c r="B654" s="137"/>
      <c r="C654" s="138" t="s">
        <v>3152</v>
      </c>
      <c r="D654" s="138" t="s">
        <v>311</v>
      </c>
      <c r="E654" s="139" t="s">
        <v>5805</v>
      </c>
      <c r="F654" s="140" t="s">
        <v>5806</v>
      </c>
      <c r="G654" s="141" t="s">
        <v>2702</v>
      </c>
      <c r="H654" s="142">
        <v>1</v>
      </c>
      <c r="I654" s="143"/>
      <c r="J654" s="144">
        <f t="shared" si="180"/>
        <v>0</v>
      </c>
      <c r="K654" s="140" t="s">
        <v>366</v>
      </c>
      <c r="L654" s="33"/>
      <c r="M654" s="145" t="s">
        <v>1</v>
      </c>
      <c r="N654" s="146" t="s">
        <v>46</v>
      </c>
      <c r="P654" s="147">
        <f t="shared" si="181"/>
        <v>0</v>
      </c>
      <c r="Q654" s="147">
        <v>0</v>
      </c>
      <c r="R654" s="147">
        <f t="shared" si="182"/>
        <v>0</v>
      </c>
      <c r="S654" s="147">
        <v>0</v>
      </c>
      <c r="T654" s="148">
        <f t="shared" si="183"/>
        <v>0</v>
      </c>
      <c r="AR654" s="149" t="s">
        <v>120</v>
      </c>
      <c r="AT654" s="149" t="s">
        <v>311</v>
      </c>
      <c r="AU654" s="149" t="s">
        <v>88</v>
      </c>
      <c r="AY654" s="17" t="s">
        <v>309</v>
      </c>
      <c r="BE654" s="150">
        <f t="shared" si="184"/>
        <v>0</v>
      </c>
      <c r="BF654" s="150">
        <f t="shared" si="185"/>
        <v>0</v>
      </c>
      <c r="BG654" s="150">
        <f t="shared" si="186"/>
        <v>0</v>
      </c>
      <c r="BH654" s="150">
        <f t="shared" si="187"/>
        <v>0</v>
      </c>
      <c r="BI654" s="150">
        <f t="shared" si="188"/>
        <v>0</v>
      </c>
      <c r="BJ654" s="17" t="s">
        <v>88</v>
      </c>
      <c r="BK654" s="150">
        <f t="shared" si="189"/>
        <v>0</v>
      </c>
      <c r="BL654" s="17" t="s">
        <v>120</v>
      </c>
      <c r="BM654" s="149" t="s">
        <v>2532</v>
      </c>
    </row>
    <row r="655" spans="2:65" s="1" customFormat="1" ht="16.5" customHeight="1" x14ac:dyDescent="0.2">
      <c r="B655" s="137"/>
      <c r="C655" s="138" t="s">
        <v>3156</v>
      </c>
      <c r="D655" s="138" t="s">
        <v>311</v>
      </c>
      <c r="E655" s="139" t="s">
        <v>5807</v>
      </c>
      <c r="F655" s="140" t="s">
        <v>5165</v>
      </c>
      <c r="G655" s="141" t="s">
        <v>360</v>
      </c>
      <c r="H655" s="142">
        <v>7</v>
      </c>
      <c r="I655" s="143"/>
      <c r="J655" s="144">
        <f t="shared" si="180"/>
        <v>0</v>
      </c>
      <c r="K655" s="140" t="s">
        <v>366</v>
      </c>
      <c r="L655" s="33"/>
      <c r="M655" s="145" t="s">
        <v>1</v>
      </c>
      <c r="N655" s="146" t="s">
        <v>46</v>
      </c>
      <c r="P655" s="147">
        <f t="shared" si="181"/>
        <v>0</v>
      </c>
      <c r="Q655" s="147">
        <v>0</v>
      </c>
      <c r="R655" s="147">
        <f t="shared" si="182"/>
        <v>0</v>
      </c>
      <c r="S655" s="147">
        <v>0</v>
      </c>
      <c r="T655" s="148">
        <f t="shared" si="183"/>
        <v>0</v>
      </c>
      <c r="AR655" s="149" t="s">
        <v>120</v>
      </c>
      <c r="AT655" s="149" t="s">
        <v>311</v>
      </c>
      <c r="AU655" s="149" t="s">
        <v>88</v>
      </c>
      <c r="AY655" s="17" t="s">
        <v>309</v>
      </c>
      <c r="BE655" s="150">
        <f t="shared" si="184"/>
        <v>0</v>
      </c>
      <c r="BF655" s="150">
        <f t="shared" si="185"/>
        <v>0</v>
      </c>
      <c r="BG655" s="150">
        <f t="shared" si="186"/>
        <v>0</v>
      </c>
      <c r="BH655" s="150">
        <f t="shared" si="187"/>
        <v>0</v>
      </c>
      <c r="BI655" s="150">
        <f t="shared" si="188"/>
        <v>0</v>
      </c>
      <c r="BJ655" s="17" t="s">
        <v>88</v>
      </c>
      <c r="BK655" s="150">
        <f t="shared" si="189"/>
        <v>0</v>
      </c>
      <c r="BL655" s="17" t="s">
        <v>120</v>
      </c>
      <c r="BM655" s="149" t="s">
        <v>2691</v>
      </c>
    </row>
    <row r="656" spans="2:65" s="1" customFormat="1" ht="16.5" customHeight="1" x14ac:dyDescent="0.2">
      <c r="B656" s="137"/>
      <c r="C656" s="138" t="s">
        <v>3160</v>
      </c>
      <c r="D656" s="138" t="s">
        <v>311</v>
      </c>
      <c r="E656" s="139" t="s">
        <v>5808</v>
      </c>
      <c r="F656" s="140" t="s">
        <v>5809</v>
      </c>
      <c r="G656" s="141" t="s">
        <v>434</v>
      </c>
      <c r="H656" s="142">
        <v>1</v>
      </c>
      <c r="I656" s="143"/>
      <c r="J656" s="144">
        <f t="shared" si="180"/>
        <v>0</v>
      </c>
      <c r="K656" s="140" t="s">
        <v>366</v>
      </c>
      <c r="L656" s="33"/>
      <c r="M656" s="145" t="s">
        <v>1</v>
      </c>
      <c r="N656" s="146" t="s">
        <v>46</v>
      </c>
      <c r="P656" s="147">
        <f t="shared" si="181"/>
        <v>0</v>
      </c>
      <c r="Q656" s="147">
        <v>0</v>
      </c>
      <c r="R656" s="147">
        <f t="shared" si="182"/>
        <v>0</v>
      </c>
      <c r="S656" s="147">
        <v>0</v>
      </c>
      <c r="T656" s="148">
        <f t="shared" si="183"/>
        <v>0</v>
      </c>
      <c r="AR656" s="149" t="s">
        <v>120</v>
      </c>
      <c r="AT656" s="149" t="s">
        <v>311</v>
      </c>
      <c r="AU656" s="149" t="s">
        <v>88</v>
      </c>
      <c r="AY656" s="17" t="s">
        <v>309</v>
      </c>
      <c r="BE656" s="150">
        <f t="shared" si="184"/>
        <v>0</v>
      </c>
      <c r="BF656" s="150">
        <f t="shared" si="185"/>
        <v>0</v>
      </c>
      <c r="BG656" s="150">
        <f t="shared" si="186"/>
        <v>0</v>
      </c>
      <c r="BH656" s="150">
        <f t="shared" si="187"/>
        <v>0</v>
      </c>
      <c r="BI656" s="150">
        <f t="shared" si="188"/>
        <v>0</v>
      </c>
      <c r="BJ656" s="17" t="s">
        <v>88</v>
      </c>
      <c r="BK656" s="150">
        <f t="shared" si="189"/>
        <v>0</v>
      </c>
      <c r="BL656" s="17" t="s">
        <v>120</v>
      </c>
      <c r="BM656" s="149" t="s">
        <v>5810</v>
      </c>
    </row>
    <row r="657" spans="2:65" s="1" customFormat="1" ht="16.5" customHeight="1" x14ac:dyDescent="0.2">
      <c r="B657" s="137"/>
      <c r="C657" s="138" t="s">
        <v>3164</v>
      </c>
      <c r="D657" s="138" t="s">
        <v>311</v>
      </c>
      <c r="E657" s="139" t="s">
        <v>5811</v>
      </c>
      <c r="F657" s="140" t="s">
        <v>5165</v>
      </c>
      <c r="G657" s="141" t="s">
        <v>360</v>
      </c>
      <c r="H657" s="142">
        <v>6</v>
      </c>
      <c r="I657" s="143"/>
      <c r="J657" s="144">
        <f t="shared" si="180"/>
        <v>0</v>
      </c>
      <c r="K657" s="140" t="s">
        <v>366</v>
      </c>
      <c r="L657" s="33"/>
      <c r="M657" s="145" t="s">
        <v>1</v>
      </c>
      <c r="N657" s="146" t="s">
        <v>46</v>
      </c>
      <c r="P657" s="147">
        <f t="shared" si="181"/>
        <v>0</v>
      </c>
      <c r="Q657" s="147">
        <v>0</v>
      </c>
      <c r="R657" s="147">
        <f t="shared" si="182"/>
        <v>0</v>
      </c>
      <c r="S657" s="147">
        <v>0</v>
      </c>
      <c r="T657" s="148">
        <f t="shared" si="183"/>
        <v>0</v>
      </c>
      <c r="AR657" s="149" t="s">
        <v>120</v>
      </c>
      <c r="AT657" s="149" t="s">
        <v>311</v>
      </c>
      <c r="AU657" s="149" t="s">
        <v>88</v>
      </c>
      <c r="AY657" s="17" t="s">
        <v>309</v>
      </c>
      <c r="BE657" s="150">
        <f t="shared" si="184"/>
        <v>0</v>
      </c>
      <c r="BF657" s="150">
        <f t="shared" si="185"/>
        <v>0</v>
      </c>
      <c r="BG657" s="150">
        <f t="shared" si="186"/>
        <v>0</v>
      </c>
      <c r="BH657" s="150">
        <f t="shared" si="187"/>
        <v>0</v>
      </c>
      <c r="BI657" s="150">
        <f t="shared" si="188"/>
        <v>0</v>
      </c>
      <c r="BJ657" s="17" t="s">
        <v>88</v>
      </c>
      <c r="BK657" s="150">
        <f t="shared" si="189"/>
        <v>0</v>
      </c>
      <c r="BL657" s="17" t="s">
        <v>120</v>
      </c>
      <c r="BM657" s="149" t="s">
        <v>5812</v>
      </c>
    </row>
    <row r="658" spans="2:65" s="1" customFormat="1" ht="16.5" customHeight="1" x14ac:dyDescent="0.2">
      <c r="B658" s="137"/>
      <c r="C658" s="138" t="s">
        <v>3168</v>
      </c>
      <c r="D658" s="138" t="s">
        <v>311</v>
      </c>
      <c r="E658" s="139" t="s">
        <v>5813</v>
      </c>
      <c r="F658" s="140" t="s">
        <v>5809</v>
      </c>
      <c r="G658" s="141" t="s">
        <v>434</v>
      </c>
      <c r="H658" s="142">
        <v>1</v>
      </c>
      <c r="I658" s="143"/>
      <c r="J658" s="144">
        <f t="shared" si="180"/>
        <v>0</v>
      </c>
      <c r="K658" s="140" t="s">
        <v>366</v>
      </c>
      <c r="L658" s="33"/>
      <c r="M658" s="145" t="s">
        <v>1</v>
      </c>
      <c r="N658" s="146" t="s">
        <v>46</v>
      </c>
      <c r="P658" s="147">
        <f t="shared" si="181"/>
        <v>0</v>
      </c>
      <c r="Q658" s="147">
        <v>0</v>
      </c>
      <c r="R658" s="147">
        <f t="shared" si="182"/>
        <v>0</v>
      </c>
      <c r="S658" s="147">
        <v>0</v>
      </c>
      <c r="T658" s="148">
        <f t="shared" si="183"/>
        <v>0</v>
      </c>
      <c r="AR658" s="149" t="s">
        <v>120</v>
      </c>
      <c r="AT658" s="149" t="s">
        <v>311</v>
      </c>
      <c r="AU658" s="149" t="s">
        <v>88</v>
      </c>
      <c r="AY658" s="17" t="s">
        <v>309</v>
      </c>
      <c r="BE658" s="150">
        <f t="shared" si="184"/>
        <v>0</v>
      </c>
      <c r="BF658" s="150">
        <f t="shared" si="185"/>
        <v>0</v>
      </c>
      <c r="BG658" s="150">
        <f t="shared" si="186"/>
        <v>0</v>
      </c>
      <c r="BH658" s="150">
        <f t="shared" si="187"/>
        <v>0</v>
      </c>
      <c r="BI658" s="150">
        <f t="shared" si="188"/>
        <v>0</v>
      </c>
      <c r="BJ658" s="17" t="s">
        <v>88</v>
      </c>
      <c r="BK658" s="150">
        <f t="shared" si="189"/>
        <v>0</v>
      </c>
      <c r="BL658" s="17" t="s">
        <v>120</v>
      </c>
      <c r="BM658" s="149" t="s">
        <v>5814</v>
      </c>
    </row>
    <row r="659" spans="2:65" s="1" customFormat="1" ht="16.5" customHeight="1" x14ac:dyDescent="0.2">
      <c r="B659" s="137"/>
      <c r="C659" s="138" t="s">
        <v>3172</v>
      </c>
      <c r="D659" s="138" t="s">
        <v>311</v>
      </c>
      <c r="E659" s="139" t="s">
        <v>5815</v>
      </c>
      <c r="F659" s="140" t="s">
        <v>5165</v>
      </c>
      <c r="G659" s="141" t="s">
        <v>360</v>
      </c>
      <c r="H659" s="142">
        <v>71</v>
      </c>
      <c r="I659" s="143"/>
      <c r="J659" s="144">
        <f t="shared" si="180"/>
        <v>0</v>
      </c>
      <c r="K659" s="140" t="s">
        <v>366</v>
      </c>
      <c r="L659" s="33"/>
      <c r="M659" s="145" t="s">
        <v>1</v>
      </c>
      <c r="N659" s="146" t="s">
        <v>46</v>
      </c>
      <c r="P659" s="147">
        <f t="shared" si="181"/>
        <v>0</v>
      </c>
      <c r="Q659" s="147">
        <v>0</v>
      </c>
      <c r="R659" s="147">
        <f t="shared" si="182"/>
        <v>0</v>
      </c>
      <c r="S659" s="147">
        <v>0</v>
      </c>
      <c r="T659" s="148">
        <f t="shared" si="183"/>
        <v>0</v>
      </c>
      <c r="AR659" s="149" t="s">
        <v>120</v>
      </c>
      <c r="AT659" s="149" t="s">
        <v>311</v>
      </c>
      <c r="AU659" s="149" t="s">
        <v>88</v>
      </c>
      <c r="AY659" s="17" t="s">
        <v>309</v>
      </c>
      <c r="BE659" s="150">
        <f t="shared" si="184"/>
        <v>0</v>
      </c>
      <c r="BF659" s="150">
        <f t="shared" si="185"/>
        <v>0</v>
      </c>
      <c r="BG659" s="150">
        <f t="shared" si="186"/>
        <v>0</v>
      </c>
      <c r="BH659" s="150">
        <f t="shared" si="187"/>
        <v>0</v>
      </c>
      <c r="BI659" s="150">
        <f t="shared" si="188"/>
        <v>0</v>
      </c>
      <c r="BJ659" s="17" t="s">
        <v>88</v>
      </c>
      <c r="BK659" s="150">
        <f t="shared" si="189"/>
        <v>0</v>
      </c>
      <c r="BL659" s="17" t="s">
        <v>120</v>
      </c>
      <c r="BM659" s="149" t="s">
        <v>5816</v>
      </c>
    </row>
    <row r="660" spans="2:65" s="1" customFormat="1" ht="24.2" customHeight="1" x14ac:dyDescent="0.2">
      <c r="B660" s="137"/>
      <c r="C660" s="138" t="s">
        <v>3176</v>
      </c>
      <c r="D660" s="138" t="s">
        <v>311</v>
      </c>
      <c r="E660" s="139" t="s">
        <v>5817</v>
      </c>
      <c r="F660" s="140" t="s">
        <v>5818</v>
      </c>
      <c r="G660" s="141" t="s">
        <v>360</v>
      </c>
      <c r="H660" s="142">
        <v>20</v>
      </c>
      <c r="I660" s="143"/>
      <c r="J660" s="144">
        <f t="shared" si="180"/>
        <v>0</v>
      </c>
      <c r="K660" s="140" t="s">
        <v>366</v>
      </c>
      <c r="L660" s="33"/>
      <c r="M660" s="145" t="s">
        <v>1</v>
      </c>
      <c r="N660" s="146" t="s">
        <v>46</v>
      </c>
      <c r="P660" s="147">
        <f t="shared" si="181"/>
        <v>0</v>
      </c>
      <c r="Q660" s="147">
        <v>0</v>
      </c>
      <c r="R660" s="147">
        <f t="shared" si="182"/>
        <v>0</v>
      </c>
      <c r="S660" s="147">
        <v>0</v>
      </c>
      <c r="T660" s="148">
        <f t="shared" si="183"/>
        <v>0</v>
      </c>
      <c r="AR660" s="149" t="s">
        <v>120</v>
      </c>
      <c r="AT660" s="149" t="s">
        <v>311</v>
      </c>
      <c r="AU660" s="149" t="s">
        <v>88</v>
      </c>
      <c r="AY660" s="17" t="s">
        <v>309</v>
      </c>
      <c r="BE660" s="150">
        <f t="shared" si="184"/>
        <v>0</v>
      </c>
      <c r="BF660" s="150">
        <f t="shared" si="185"/>
        <v>0</v>
      </c>
      <c r="BG660" s="150">
        <f t="shared" si="186"/>
        <v>0</v>
      </c>
      <c r="BH660" s="150">
        <f t="shared" si="187"/>
        <v>0</v>
      </c>
      <c r="BI660" s="150">
        <f t="shared" si="188"/>
        <v>0</v>
      </c>
      <c r="BJ660" s="17" t="s">
        <v>88</v>
      </c>
      <c r="BK660" s="150">
        <f t="shared" si="189"/>
        <v>0</v>
      </c>
      <c r="BL660" s="17" t="s">
        <v>120</v>
      </c>
      <c r="BM660" s="149" t="s">
        <v>3750</v>
      </c>
    </row>
    <row r="661" spans="2:65" s="1" customFormat="1" ht="16.5" customHeight="1" x14ac:dyDescent="0.2">
      <c r="B661" s="137"/>
      <c r="C661" s="138" t="s">
        <v>3180</v>
      </c>
      <c r="D661" s="138" t="s">
        <v>311</v>
      </c>
      <c r="E661" s="139" t="s">
        <v>5819</v>
      </c>
      <c r="F661" s="140" t="s">
        <v>5165</v>
      </c>
      <c r="G661" s="141" t="s">
        <v>360</v>
      </c>
      <c r="H661" s="142">
        <v>35</v>
      </c>
      <c r="I661" s="143"/>
      <c r="J661" s="144">
        <f t="shared" si="180"/>
        <v>0</v>
      </c>
      <c r="K661" s="140" t="s">
        <v>366</v>
      </c>
      <c r="L661" s="33"/>
      <c r="M661" s="145" t="s">
        <v>1</v>
      </c>
      <c r="N661" s="146" t="s">
        <v>46</v>
      </c>
      <c r="P661" s="147">
        <f t="shared" si="181"/>
        <v>0</v>
      </c>
      <c r="Q661" s="147">
        <v>0</v>
      </c>
      <c r="R661" s="147">
        <f t="shared" si="182"/>
        <v>0</v>
      </c>
      <c r="S661" s="147">
        <v>0</v>
      </c>
      <c r="T661" s="148">
        <f t="shared" si="183"/>
        <v>0</v>
      </c>
      <c r="AR661" s="149" t="s">
        <v>120</v>
      </c>
      <c r="AT661" s="149" t="s">
        <v>311</v>
      </c>
      <c r="AU661" s="149" t="s">
        <v>88</v>
      </c>
      <c r="AY661" s="17" t="s">
        <v>309</v>
      </c>
      <c r="BE661" s="150">
        <f t="shared" si="184"/>
        <v>0</v>
      </c>
      <c r="BF661" s="150">
        <f t="shared" si="185"/>
        <v>0</v>
      </c>
      <c r="BG661" s="150">
        <f t="shared" si="186"/>
        <v>0</v>
      </c>
      <c r="BH661" s="150">
        <f t="shared" si="187"/>
        <v>0</v>
      </c>
      <c r="BI661" s="150">
        <f t="shared" si="188"/>
        <v>0</v>
      </c>
      <c r="BJ661" s="17" t="s">
        <v>88</v>
      </c>
      <c r="BK661" s="150">
        <f t="shared" si="189"/>
        <v>0</v>
      </c>
      <c r="BL661" s="17" t="s">
        <v>120</v>
      </c>
      <c r="BM661" s="149" t="s">
        <v>5820</v>
      </c>
    </row>
    <row r="662" spans="2:65" s="1" customFormat="1" ht="16.5" customHeight="1" x14ac:dyDescent="0.2">
      <c r="B662" s="137"/>
      <c r="C662" s="138" t="s">
        <v>3184</v>
      </c>
      <c r="D662" s="138" t="s">
        <v>311</v>
      </c>
      <c r="E662" s="139" t="s">
        <v>5821</v>
      </c>
      <c r="F662" s="140" t="s">
        <v>5165</v>
      </c>
      <c r="G662" s="141" t="s">
        <v>360</v>
      </c>
      <c r="H662" s="142">
        <v>20</v>
      </c>
      <c r="I662" s="143"/>
      <c r="J662" s="144">
        <f t="shared" si="180"/>
        <v>0</v>
      </c>
      <c r="K662" s="140" t="s">
        <v>366</v>
      </c>
      <c r="L662" s="33"/>
      <c r="M662" s="145" t="s">
        <v>1</v>
      </c>
      <c r="N662" s="146" t="s">
        <v>46</v>
      </c>
      <c r="P662" s="147">
        <f t="shared" si="181"/>
        <v>0</v>
      </c>
      <c r="Q662" s="147">
        <v>0</v>
      </c>
      <c r="R662" s="147">
        <f t="shared" si="182"/>
        <v>0</v>
      </c>
      <c r="S662" s="147">
        <v>0</v>
      </c>
      <c r="T662" s="148">
        <f t="shared" si="183"/>
        <v>0</v>
      </c>
      <c r="AR662" s="149" t="s">
        <v>120</v>
      </c>
      <c r="AT662" s="149" t="s">
        <v>311</v>
      </c>
      <c r="AU662" s="149" t="s">
        <v>88</v>
      </c>
      <c r="AY662" s="17" t="s">
        <v>309</v>
      </c>
      <c r="BE662" s="150">
        <f t="shared" si="184"/>
        <v>0</v>
      </c>
      <c r="BF662" s="150">
        <f t="shared" si="185"/>
        <v>0</v>
      </c>
      <c r="BG662" s="150">
        <f t="shared" si="186"/>
        <v>0</v>
      </c>
      <c r="BH662" s="150">
        <f t="shared" si="187"/>
        <v>0</v>
      </c>
      <c r="BI662" s="150">
        <f t="shared" si="188"/>
        <v>0</v>
      </c>
      <c r="BJ662" s="17" t="s">
        <v>88</v>
      </c>
      <c r="BK662" s="150">
        <f t="shared" si="189"/>
        <v>0</v>
      </c>
      <c r="BL662" s="17" t="s">
        <v>120</v>
      </c>
      <c r="BM662" s="149" t="s">
        <v>5822</v>
      </c>
    </row>
    <row r="663" spans="2:65" s="1" customFormat="1" ht="16.5" customHeight="1" x14ac:dyDescent="0.2">
      <c r="B663" s="137"/>
      <c r="C663" s="138" t="s">
        <v>3188</v>
      </c>
      <c r="D663" s="138" t="s">
        <v>311</v>
      </c>
      <c r="E663" s="139" t="s">
        <v>5823</v>
      </c>
      <c r="F663" s="140" t="s">
        <v>5165</v>
      </c>
      <c r="G663" s="141" t="s">
        <v>360</v>
      </c>
      <c r="H663" s="142">
        <v>33</v>
      </c>
      <c r="I663" s="143"/>
      <c r="J663" s="144">
        <f t="shared" si="180"/>
        <v>0</v>
      </c>
      <c r="K663" s="140" t="s">
        <v>366</v>
      </c>
      <c r="L663" s="33"/>
      <c r="M663" s="145" t="s">
        <v>1</v>
      </c>
      <c r="N663" s="146" t="s">
        <v>46</v>
      </c>
      <c r="P663" s="147">
        <f t="shared" si="181"/>
        <v>0</v>
      </c>
      <c r="Q663" s="147">
        <v>0</v>
      </c>
      <c r="R663" s="147">
        <f t="shared" si="182"/>
        <v>0</v>
      </c>
      <c r="S663" s="147">
        <v>0</v>
      </c>
      <c r="T663" s="148">
        <f t="shared" si="183"/>
        <v>0</v>
      </c>
      <c r="AR663" s="149" t="s">
        <v>120</v>
      </c>
      <c r="AT663" s="149" t="s">
        <v>311</v>
      </c>
      <c r="AU663" s="149" t="s">
        <v>88</v>
      </c>
      <c r="AY663" s="17" t="s">
        <v>309</v>
      </c>
      <c r="BE663" s="150">
        <f t="shared" si="184"/>
        <v>0</v>
      </c>
      <c r="BF663" s="150">
        <f t="shared" si="185"/>
        <v>0</v>
      </c>
      <c r="BG663" s="150">
        <f t="shared" si="186"/>
        <v>0</v>
      </c>
      <c r="BH663" s="150">
        <f t="shared" si="187"/>
        <v>0</v>
      </c>
      <c r="BI663" s="150">
        <f t="shared" si="188"/>
        <v>0</v>
      </c>
      <c r="BJ663" s="17" t="s">
        <v>88</v>
      </c>
      <c r="BK663" s="150">
        <f t="shared" si="189"/>
        <v>0</v>
      </c>
      <c r="BL663" s="17" t="s">
        <v>120</v>
      </c>
      <c r="BM663" s="149" t="s">
        <v>5824</v>
      </c>
    </row>
    <row r="664" spans="2:65" s="1" customFormat="1" ht="24.2" customHeight="1" x14ac:dyDescent="0.2">
      <c r="B664" s="137"/>
      <c r="C664" s="138" t="s">
        <v>3192</v>
      </c>
      <c r="D664" s="138" t="s">
        <v>311</v>
      </c>
      <c r="E664" s="139" t="s">
        <v>5825</v>
      </c>
      <c r="F664" s="140" t="s">
        <v>5818</v>
      </c>
      <c r="G664" s="141" t="s">
        <v>360</v>
      </c>
      <c r="H664" s="142">
        <v>16</v>
      </c>
      <c r="I664" s="143"/>
      <c r="J664" s="144">
        <f t="shared" si="180"/>
        <v>0</v>
      </c>
      <c r="K664" s="140" t="s">
        <v>366</v>
      </c>
      <c r="L664" s="33"/>
      <c r="M664" s="145" t="s">
        <v>1</v>
      </c>
      <c r="N664" s="146" t="s">
        <v>46</v>
      </c>
      <c r="P664" s="147">
        <f t="shared" si="181"/>
        <v>0</v>
      </c>
      <c r="Q664" s="147">
        <v>0</v>
      </c>
      <c r="R664" s="147">
        <f t="shared" si="182"/>
        <v>0</v>
      </c>
      <c r="S664" s="147">
        <v>0</v>
      </c>
      <c r="T664" s="148">
        <f t="shared" si="183"/>
        <v>0</v>
      </c>
      <c r="AR664" s="149" t="s">
        <v>120</v>
      </c>
      <c r="AT664" s="149" t="s">
        <v>311</v>
      </c>
      <c r="AU664" s="149" t="s">
        <v>88</v>
      </c>
      <c r="AY664" s="17" t="s">
        <v>309</v>
      </c>
      <c r="BE664" s="150">
        <f t="shared" si="184"/>
        <v>0</v>
      </c>
      <c r="BF664" s="150">
        <f t="shared" si="185"/>
        <v>0</v>
      </c>
      <c r="BG664" s="150">
        <f t="shared" si="186"/>
        <v>0</v>
      </c>
      <c r="BH664" s="150">
        <f t="shared" si="187"/>
        <v>0</v>
      </c>
      <c r="BI664" s="150">
        <f t="shared" si="188"/>
        <v>0</v>
      </c>
      <c r="BJ664" s="17" t="s">
        <v>88</v>
      </c>
      <c r="BK664" s="150">
        <f t="shared" si="189"/>
        <v>0</v>
      </c>
      <c r="BL664" s="17" t="s">
        <v>120</v>
      </c>
      <c r="BM664" s="149" t="s">
        <v>1595</v>
      </c>
    </row>
    <row r="665" spans="2:65" s="1" customFormat="1" ht="16.5" customHeight="1" x14ac:dyDescent="0.2">
      <c r="B665" s="137"/>
      <c r="C665" s="138" t="s">
        <v>3196</v>
      </c>
      <c r="D665" s="138" t="s">
        <v>311</v>
      </c>
      <c r="E665" s="139" t="s">
        <v>5826</v>
      </c>
      <c r="F665" s="140" t="s">
        <v>5165</v>
      </c>
      <c r="G665" s="141" t="s">
        <v>360</v>
      </c>
      <c r="H665" s="142">
        <v>180</v>
      </c>
      <c r="I665" s="143"/>
      <c r="J665" s="144">
        <f t="shared" si="180"/>
        <v>0</v>
      </c>
      <c r="K665" s="140" t="s">
        <v>366</v>
      </c>
      <c r="L665" s="33"/>
      <c r="M665" s="145" t="s">
        <v>1</v>
      </c>
      <c r="N665" s="146" t="s">
        <v>46</v>
      </c>
      <c r="P665" s="147">
        <f t="shared" si="181"/>
        <v>0</v>
      </c>
      <c r="Q665" s="147">
        <v>0</v>
      </c>
      <c r="R665" s="147">
        <f t="shared" si="182"/>
        <v>0</v>
      </c>
      <c r="S665" s="147">
        <v>0</v>
      </c>
      <c r="T665" s="148">
        <f t="shared" si="183"/>
        <v>0</v>
      </c>
      <c r="AR665" s="149" t="s">
        <v>120</v>
      </c>
      <c r="AT665" s="149" t="s">
        <v>311</v>
      </c>
      <c r="AU665" s="149" t="s">
        <v>88</v>
      </c>
      <c r="AY665" s="17" t="s">
        <v>309</v>
      </c>
      <c r="BE665" s="150">
        <f t="shared" si="184"/>
        <v>0</v>
      </c>
      <c r="BF665" s="150">
        <f t="shared" si="185"/>
        <v>0</v>
      </c>
      <c r="BG665" s="150">
        <f t="shared" si="186"/>
        <v>0</v>
      </c>
      <c r="BH665" s="150">
        <f t="shared" si="187"/>
        <v>0</v>
      </c>
      <c r="BI665" s="150">
        <f t="shared" si="188"/>
        <v>0</v>
      </c>
      <c r="BJ665" s="17" t="s">
        <v>88</v>
      </c>
      <c r="BK665" s="150">
        <f t="shared" si="189"/>
        <v>0</v>
      </c>
      <c r="BL665" s="17" t="s">
        <v>120</v>
      </c>
      <c r="BM665" s="149" t="s">
        <v>5827</v>
      </c>
    </row>
    <row r="666" spans="2:65" s="1" customFormat="1" ht="16.5" customHeight="1" x14ac:dyDescent="0.2">
      <c r="B666" s="137"/>
      <c r="C666" s="138" t="s">
        <v>3200</v>
      </c>
      <c r="D666" s="138" t="s">
        <v>311</v>
      </c>
      <c r="E666" s="139" t="s">
        <v>5828</v>
      </c>
      <c r="F666" s="140" t="s">
        <v>5829</v>
      </c>
      <c r="G666" s="141" t="s">
        <v>434</v>
      </c>
      <c r="H666" s="142">
        <v>1</v>
      </c>
      <c r="I666" s="143"/>
      <c r="J666" s="144">
        <f t="shared" si="180"/>
        <v>0</v>
      </c>
      <c r="K666" s="140" t="s">
        <v>366</v>
      </c>
      <c r="L666" s="33"/>
      <c r="M666" s="145" t="s">
        <v>1</v>
      </c>
      <c r="N666" s="146" t="s">
        <v>46</v>
      </c>
      <c r="P666" s="147">
        <f t="shared" si="181"/>
        <v>0</v>
      </c>
      <c r="Q666" s="147">
        <v>0</v>
      </c>
      <c r="R666" s="147">
        <f t="shared" si="182"/>
        <v>0</v>
      </c>
      <c r="S666" s="147">
        <v>0</v>
      </c>
      <c r="T666" s="148">
        <f t="shared" si="183"/>
        <v>0</v>
      </c>
      <c r="AR666" s="149" t="s">
        <v>120</v>
      </c>
      <c r="AT666" s="149" t="s">
        <v>311</v>
      </c>
      <c r="AU666" s="149" t="s">
        <v>88</v>
      </c>
      <c r="AY666" s="17" t="s">
        <v>309</v>
      </c>
      <c r="BE666" s="150">
        <f t="shared" si="184"/>
        <v>0</v>
      </c>
      <c r="BF666" s="150">
        <f t="shared" si="185"/>
        <v>0</v>
      </c>
      <c r="BG666" s="150">
        <f t="shared" si="186"/>
        <v>0</v>
      </c>
      <c r="BH666" s="150">
        <f t="shared" si="187"/>
        <v>0</v>
      </c>
      <c r="BI666" s="150">
        <f t="shared" si="188"/>
        <v>0</v>
      </c>
      <c r="BJ666" s="17" t="s">
        <v>88</v>
      </c>
      <c r="BK666" s="150">
        <f t="shared" si="189"/>
        <v>0</v>
      </c>
      <c r="BL666" s="17" t="s">
        <v>120</v>
      </c>
      <c r="BM666" s="149" t="s">
        <v>5830</v>
      </c>
    </row>
    <row r="667" spans="2:65" s="1" customFormat="1" ht="24.2" customHeight="1" x14ac:dyDescent="0.2">
      <c r="B667" s="137"/>
      <c r="C667" s="138" t="s">
        <v>3204</v>
      </c>
      <c r="D667" s="138" t="s">
        <v>311</v>
      </c>
      <c r="E667" s="139" t="s">
        <v>5831</v>
      </c>
      <c r="F667" s="140" t="s">
        <v>5818</v>
      </c>
      <c r="G667" s="141" t="s">
        <v>360</v>
      </c>
      <c r="H667" s="142">
        <v>56</v>
      </c>
      <c r="I667" s="143"/>
      <c r="J667" s="144">
        <f t="shared" si="180"/>
        <v>0</v>
      </c>
      <c r="K667" s="140" t="s">
        <v>366</v>
      </c>
      <c r="L667" s="33"/>
      <c r="M667" s="145" t="s">
        <v>1</v>
      </c>
      <c r="N667" s="146" t="s">
        <v>46</v>
      </c>
      <c r="P667" s="147">
        <f t="shared" si="181"/>
        <v>0</v>
      </c>
      <c r="Q667" s="147">
        <v>0</v>
      </c>
      <c r="R667" s="147">
        <f t="shared" si="182"/>
        <v>0</v>
      </c>
      <c r="S667" s="147">
        <v>0</v>
      </c>
      <c r="T667" s="148">
        <f t="shared" si="183"/>
        <v>0</v>
      </c>
      <c r="AR667" s="149" t="s">
        <v>120</v>
      </c>
      <c r="AT667" s="149" t="s">
        <v>311</v>
      </c>
      <c r="AU667" s="149" t="s">
        <v>88</v>
      </c>
      <c r="AY667" s="17" t="s">
        <v>309</v>
      </c>
      <c r="BE667" s="150">
        <f t="shared" si="184"/>
        <v>0</v>
      </c>
      <c r="BF667" s="150">
        <f t="shared" si="185"/>
        <v>0</v>
      </c>
      <c r="BG667" s="150">
        <f t="shared" si="186"/>
        <v>0</v>
      </c>
      <c r="BH667" s="150">
        <f t="shared" si="187"/>
        <v>0</v>
      </c>
      <c r="BI667" s="150">
        <f t="shared" si="188"/>
        <v>0</v>
      </c>
      <c r="BJ667" s="17" t="s">
        <v>88</v>
      </c>
      <c r="BK667" s="150">
        <f t="shared" si="189"/>
        <v>0</v>
      </c>
      <c r="BL667" s="17" t="s">
        <v>120</v>
      </c>
      <c r="BM667" s="149" t="s">
        <v>5832</v>
      </c>
    </row>
    <row r="668" spans="2:65" s="1" customFormat="1" ht="16.5" customHeight="1" x14ac:dyDescent="0.2">
      <c r="B668" s="137"/>
      <c r="C668" s="138" t="s">
        <v>3208</v>
      </c>
      <c r="D668" s="138" t="s">
        <v>311</v>
      </c>
      <c r="E668" s="139" t="s">
        <v>5833</v>
      </c>
      <c r="F668" s="140" t="s">
        <v>5165</v>
      </c>
      <c r="G668" s="141" t="s">
        <v>360</v>
      </c>
      <c r="H668" s="142">
        <v>72</v>
      </c>
      <c r="I668" s="143"/>
      <c r="J668" s="144">
        <f t="shared" si="180"/>
        <v>0</v>
      </c>
      <c r="K668" s="140" t="s">
        <v>366</v>
      </c>
      <c r="L668" s="33"/>
      <c r="M668" s="145" t="s">
        <v>1</v>
      </c>
      <c r="N668" s="146" t="s">
        <v>46</v>
      </c>
      <c r="P668" s="147">
        <f t="shared" si="181"/>
        <v>0</v>
      </c>
      <c r="Q668" s="147">
        <v>0</v>
      </c>
      <c r="R668" s="147">
        <f t="shared" si="182"/>
        <v>0</v>
      </c>
      <c r="S668" s="147">
        <v>0</v>
      </c>
      <c r="T668" s="148">
        <f t="shared" si="183"/>
        <v>0</v>
      </c>
      <c r="AR668" s="149" t="s">
        <v>120</v>
      </c>
      <c r="AT668" s="149" t="s">
        <v>311</v>
      </c>
      <c r="AU668" s="149" t="s">
        <v>88</v>
      </c>
      <c r="AY668" s="17" t="s">
        <v>309</v>
      </c>
      <c r="BE668" s="150">
        <f t="shared" si="184"/>
        <v>0</v>
      </c>
      <c r="BF668" s="150">
        <f t="shared" si="185"/>
        <v>0</v>
      </c>
      <c r="BG668" s="150">
        <f t="shared" si="186"/>
        <v>0</v>
      </c>
      <c r="BH668" s="150">
        <f t="shared" si="187"/>
        <v>0</v>
      </c>
      <c r="BI668" s="150">
        <f t="shared" si="188"/>
        <v>0</v>
      </c>
      <c r="BJ668" s="17" t="s">
        <v>88</v>
      </c>
      <c r="BK668" s="150">
        <f t="shared" si="189"/>
        <v>0</v>
      </c>
      <c r="BL668" s="17" t="s">
        <v>120</v>
      </c>
      <c r="BM668" s="149" t="s">
        <v>5834</v>
      </c>
    </row>
    <row r="669" spans="2:65" s="1" customFormat="1" ht="16.5" customHeight="1" x14ac:dyDescent="0.2">
      <c r="B669" s="137"/>
      <c r="C669" s="138" t="s">
        <v>3212</v>
      </c>
      <c r="D669" s="138" t="s">
        <v>311</v>
      </c>
      <c r="E669" s="139" t="s">
        <v>5835</v>
      </c>
      <c r="F669" s="140" t="s">
        <v>5836</v>
      </c>
      <c r="G669" s="141" t="s">
        <v>434</v>
      </c>
      <c r="H669" s="142">
        <v>1</v>
      </c>
      <c r="I669" s="143"/>
      <c r="J669" s="144">
        <f t="shared" si="180"/>
        <v>0</v>
      </c>
      <c r="K669" s="140" t="s">
        <v>366</v>
      </c>
      <c r="L669" s="33"/>
      <c r="M669" s="145" t="s">
        <v>1</v>
      </c>
      <c r="N669" s="146" t="s">
        <v>46</v>
      </c>
      <c r="P669" s="147">
        <f t="shared" si="181"/>
        <v>0</v>
      </c>
      <c r="Q669" s="147">
        <v>0</v>
      </c>
      <c r="R669" s="147">
        <f t="shared" si="182"/>
        <v>0</v>
      </c>
      <c r="S669" s="147">
        <v>0</v>
      </c>
      <c r="T669" s="148">
        <f t="shared" si="183"/>
        <v>0</v>
      </c>
      <c r="AR669" s="149" t="s">
        <v>120</v>
      </c>
      <c r="AT669" s="149" t="s">
        <v>311</v>
      </c>
      <c r="AU669" s="149" t="s">
        <v>88</v>
      </c>
      <c r="AY669" s="17" t="s">
        <v>309</v>
      </c>
      <c r="BE669" s="150">
        <f t="shared" si="184"/>
        <v>0</v>
      </c>
      <c r="BF669" s="150">
        <f t="shared" si="185"/>
        <v>0</v>
      </c>
      <c r="BG669" s="150">
        <f t="shared" si="186"/>
        <v>0</v>
      </c>
      <c r="BH669" s="150">
        <f t="shared" si="187"/>
        <v>0</v>
      </c>
      <c r="BI669" s="150">
        <f t="shared" si="188"/>
        <v>0</v>
      </c>
      <c r="BJ669" s="17" t="s">
        <v>88</v>
      </c>
      <c r="BK669" s="150">
        <f t="shared" si="189"/>
        <v>0</v>
      </c>
      <c r="BL669" s="17" t="s">
        <v>120</v>
      </c>
      <c r="BM669" s="149" t="s">
        <v>5837</v>
      </c>
    </row>
    <row r="670" spans="2:65" s="1" customFormat="1" ht="24.2" customHeight="1" x14ac:dyDescent="0.2">
      <c r="B670" s="137"/>
      <c r="C670" s="138" t="s">
        <v>3216</v>
      </c>
      <c r="D670" s="138" t="s">
        <v>311</v>
      </c>
      <c r="E670" s="139" t="s">
        <v>5838</v>
      </c>
      <c r="F670" s="140" t="s">
        <v>5818</v>
      </c>
      <c r="G670" s="141" t="s">
        <v>360</v>
      </c>
      <c r="H670" s="142">
        <v>10</v>
      </c>
      <c r="I670" s="143"/>
      <c r="J670" s="144">
        <f t="shared" si="180"/>
        <v>0</v>
      </c>
      <c r="K670" s="140" t="s">
        <v>366</v>
      </c>
      <c r="L670" s="33"/>
      <c r="M670" s="145" t="s">
        <v>1</v>
      </c>
      <c r="N670" s="146" t="s">
        <v>46</v>
      </c>
      <c r="P670" s="147">
        <f t="shared" si="181"/>
        <v>0</v>
      </c>
      <c r="Q670" s="147">
        <v>0</v>
      </c>
      <c r="R670" s="147">
        <f t="shared" si="182"/>
        <v>0</v>
      </c>
      <c r="S670" s="147">
        <v>0</v>
      </c>
      <c r="T670" s="148">
        <f t="shared" si="183"/>
        <v>0</v>
      </c>
      <c r="AR670" s="149" t="s">
        <v>120</v>
      </c>
      <c r="AT670" s="149" t="s">
        <v>311</v>
      </c>
      <c r="AU670" s="149" t="s">
        <v>88</v>
      </c>
      <c r="AY670" s="17" t="s">
        <v>309</v>
      </c>
      <c r="BE670" s="150">
        <f t="shared" si="184"/>
        <v>0</v>
      </c>
      <c r="BF670" s="150">
        <f t="shared" si="185"/>
        <v>0</v>
      </c>
      <c r="BG670" s="150">
        <f t="shared" si="186"/>
        <v>0</v>
      </c>
      <c r="BH670" s="150">
        <f t="shared" si="187"/>
        <v>0</v>
      </c>
      <c r="BI670" s="150">
        <f t="shared" si="188"/>
        <v>0</v>
      </c>
      <c r="BJ670" s="17" t="s">
        <v>88</v>
      </c>
      <c r="BK670" s="150">
        <f t="shared" si="189"/>
        <v>0</v>
      </c>
      <c r="BL670" s="17" t="s">
        <v>120</v>
      </c>
      <c r="BM670" s="149" t="s">
        <v>5839</v>
      </c>
    </row>
    <row r="671" spans="2:65" s="1" customFormat="1" ht="16.5" customHeight="1" x14ac:dyDescent="0.2">
      <c r="B671" s="137"/>
      <c r="C671" s="138" t="s">
        <v>3220</v>
      </c>
      <c r="D671" s="138" t="s">
        <v>311</v>
      </c>
      <c r="E671" s="139" t="s">
        <v>5840</v>
      </c>
      <c r="F671" s="140" t="s">
        <v>5165</v>
      </c>
      <c r="G671" s="141" t="s">
        <v>360</v>
      </c>
      <c r="H671" s="142">
        <v>30</v>
      </c>
      <c r="I671" s="143"/>
      <c r="J671" s="144">
        <f t="shared" si="180"/>
        <v>0</v>
      </c>
      <c r="K671" s="140" t="s">
        <v>366</v>
      </c>
      <c r="L671" s="33"/>
      <c r="M671" s="145" t="s">
        <v>1</v>
      </c>
      <c r="N671" s="146" t="s">
        <v>46</v>
      </c>
      <c r="P671" s="147">
        <f t="shared" si="181"/>
        <v>0</v>
      </c>
      <c r="Q671" s="147">
        <v>0</v>
      </c>
      <c r="R671" s="147">
        <f t="shared" si="182"/>
        <v>0</v>
      </c>
      <c r="S671" s="147">
        <v>0</v>
      </c>
      <c r="T671" s="148">
        <f t="shared" si="183"/>
        <v>0</v>
      </c>
      <c r="AR671" s="149" t="s">
        <v>120</v>
      </c>
      <c r="AT671" s="149" t="s">
        <v>311</v>
      </c>
      <c r="AU671" s="149" t="s">
        <v>88</v>
      </c>
      <c r="AY671" s="17" t="s">
        <v>309</v>
      </c>
      <c r="BE671" s="150">
        <f t="shared" si="184"/>
        <v>0</v>
      </c>
      <c r="BF671" s="150">
        <f t="shared" si="185"/>
        <v>0</v>
      </c>
      <c r="BG671" s="150">
        <f t="shared" si="186"/>
        <v>0</v>
      </c>
      <c r="BH671" s="150">
        <f t="shared" si="187"/>
        <v>0</v>
      </c>
      <c r="BI671" s="150">
        <f t="shared" si="188"/>
        <v>0</v>
      </c>
      <c r="BJ671" s="17" t="s">
        <v>88</v>
      </c>
      <c r="BK671" s="150">
        <f t="shared" si="189"/>
        <v>0</v>
      </c>
      <c r="BL671" s="17" t="s">
        <v>120</v>
      </c>
      <c r="BM671" s="149" t="s">
        <v>5841</v>
      </c>
    </row>
    <row r="672" spans="2:65" s="1" customFormat="1" ht="16.5" customHeight="1" x14ac:dyDescent="0.2">
      <c r="B672" s="137"/>
      <c r="C672" s="138" t="s">
        <v>3224</v>
      </c>
      <c r="D672" s="138" t="s">
        <v>311</v>
      </c>
      <c r="E672" s="139" t="s">
        <v>5842</v>
      </c>
      <c r="F672" s="140" t="s">
        <v>5165</v>
      </c>
      <c r="G672" s="141" t="s">
        <v>360</v>
      </c>
      <c r="H672" s="142">
        <v>20</v>
      </c>
      <c r="I672" s="143"/>
      <c r="J672" s="144">
        <f t="shared" si="180"/>
        <v>0</v>
      </c>
      <c r="K672" s="140" t="s">
        <v>366</v>
      </c>
      <c r="L672" s="33"/>
      <c r="M672" s="145" t="s">
        <v>1</v>
      </c>
      <c r="N672" s="146" t="s">
        <v>46</v>
      </c>
      <c r="P672" s="147">
        <f t="shared" si="181"/>
        <v>0</v>
      </c>
      <c r="Q672" s="147">
        <v>0</v>
      </c>
      <c r="R672" s="147">
        <f t="shared" si="182"/>
        <v>0</v>
      </c>
      <c r="S672" s="147">
        <v>0</v>
      </c>
      <c r="T672" s="148">
        <f t="shared" si="183"/>
        <v>0</v>
      </c>
      <c r="AR672" s="149" t="s">
        <v>120</v>
      </c>
      <c r="AT672" s="149" t="s">
        <v>311</v>
      </c>
      <c r="AU672" s="149" t="s">
        <v>88</v>
      </c>
      <c r="AY672" s="17" t="s">
        <v>309</v>
      </c>
      <c r="BE672" s="150">
        <f t="shared" si="184"/>
        <v>0</v>
      </c>
      <c r="BF672" s="150">
        <f t="shared" si="185"/>
        <v>0</v>
      </c>
      <c r="BG672" s="150">
        <f t="shared" si="186"/>
        <v>0</v>
      </c>
      <c r="BH672" s="150">
        <f t="shared" si="187"/>
        <v>0</v>
      </c>
      <c r="BI672" s="150">
        <f t="shared" si="188"/>
        <v>0</v>
      </c>
      <c r="BJ672" s="17" t="s">
        <v>88</v>
      </c>
      <c r="BK672" s="150">
        <f t="shared" si="189"/>
        <v>0</v>
      </c>
      <c r="BL672" s="17" t="s">
        <v>120</v>
      </c>
      <c r="BM672" s="149" t="s">
        <v>5843</v>
      </c>
    </row>
    <row r="673" spans="2:65" s="11" customFormat="1" ht="25.9" customHeight="1" x14ac:dyDescent="0.2">
      <c r="B673" s="125"/>
      <c r="D673" s="126" t="s">
        <v>80</v>
      </c>
      <c r="E673" s="127" t="s">
        <v>5844</v>
      </c>
      <c r="F673" s="127" t="s">
        <v>5845</v>
      </c>
      <c r="I673" s="128"/>
      <c r="J673" s="129">
        <f>BK673</f>
        <v>0</v>
      </c>
      <c r="L673" s="125"/>
      <c r="M673" s="130"/>
      <c r="P673" s="131">
        <f>SUM(P674:P677)</f>
        <v>0</v>
      </c>
      <c r="R673" s="131">
        <f>SUM(R674:R677)</f>
        <v>0</v>
      </c>
      <c r="T673" s="132">
        <f>SUM(T674:T677)</f>
        <v>0</v>
      </c>
      <c r="AR673" s="126" t="s">
        <v>88</v>
      </c>
      <c r="AT673" s="133" t="s">
        <v>80</v>
      </c>
      <c r="AU673" s="133" t="s">
        <v>81</v>
      </c>
      <c r="AY673" s="126" t="s">
        <v>309</v>
      </c>
      <c r="BK673" s="134">
        <f>SUM(BK674:BK677)</f>
        <v>0</v>
      </c>
    </row>
    <row r="674" spans="2:65" s="1" customFormat="1" ht="16.5" customHeight="1" x14ac:dyDescent="0.2">
      <c r="B674" s="137"/>
      <c r="C674" s="138" t="s">
        <v>3228</v>
      </c>
      <c r="D674" s="138" t="s">
        <v>311</v>
      </c>
      <c r="E674" s="139" t="s">
        <v>5846</v>
      </c>
      <c r="F674" s="140" t="s">
        <v>5847</v>
      </c>
      <c r="G674" s="141" t="s">
        <v>617</v>
      </c>
      <c r="H674" s="142">
        <v>8</v>
      </c>
      <c r="I674" s="143"/>
      <c r="J674" s="144">
        <f>ROUND(I674*H674,2)</f>
        <v>0</v>
      </c>
      <c r="K674" s="140" t="s">
        <v>366</v>
      </c>
      <c r="L674" s="33"/>
      <c r="M674" s="145" t="s">
        <v>1</v>
      </c>
      <c r="N674" s="146" t="s">
        <v>46</v>
      </c>
      <c r="P674" s="147">
        <f>O674*H674</f>
        <v>0</v>
      </c>
      <c r="Q674" s="147">
        <v>0</v>
      </c>
      <c r="R674" s="147">
        <f>Q674*H674</f>
        <v>0</v>
      </c>
      <c r="S674" s="147">
        <v>0</v>
      </c>
      <c r="T674" s="148">
        <f>S674*H674</f>
        <v>0</v>
      </c>
      <c r="AR674" s="149" t="s">
        <v>120</v>
      </c>
      <c r="AT674" s="149" t="s">
        <v>311</v>
      </c>
      <c r="AU674" s="149" t="s">
        <v>88</v>
      </c>
      <c r="AY674" s="17" t="s">
        <v>309</v>
      </c>
      <c r="BE674" s="150">
        <f>IF(N674="základní",J674,0)</f>
        <v>0</v>
      </c>
      <c r="BF674" s="150">
        <f>IF(N674="snížená",J674,0)</f>
        <v>0</v>
      </c>
      <c r="BG674" s="150">
        <f>IF(N674="zákl. přenesená",J674,0)</f>
        <v>0</v>
      </c>
      <c r="BH674" s="150">
        <f>IF(N674="sníž. přenesená",J674,0)</f>
        <v>0</v>
      </c>
      <c r="BI674" s="150">
        <f>IF(N674="nulová",J674,0)</f>
        <v>0</v>
      </c>
      <c r="BJ674" s="17" t="s">
        <v>88</v>
      </c>
      <c r="BK674" s="150">
        <f>ROUND(I674*H674,2)</f>
        <v>0</v>
      </c>
      <c r="BL674" s="17" t="s">
        <v>120</v>
      </c>
      <c r="BM674" s="149" t="s">
        <v>5848</v>
      </c>
    </row>
    <row r="675" spans="2:65" s="1" customFormat="1" ht="16.5" customHeight="1" x14ac:dyDescent="0.2">
      <c r="B675" s="137"/>
      <c r="C675" s="138" t="s">
        <v>3232</v>
      </c>
      <c r="D675" s="138" t="s">
        <v>311</v>
      </c>
      <c r="E675" s="139" t="s">
        <v>5849</v>
      </c>
      <c r="F675" s="140" t="s">
        <v>5850</v>
      </c>
      <c r="G675" s="141" t="s">
        <v>2702</v>
      </c>
      <c r="H675" s="142">
        <v>1</v>
      </c>
      <c r="I675" s="143"/>
      <c r="J675" s="144">
        <f>ROUND(I675*H675,2)</f>
        <v>0</v>
      </c>
      <c r="K675" s="140" t="s">
        <v>366</v>
      </c>
      <c r="L675" s="33"/>
      <c r="M675" s="145" t="s">
        <v>1</v>
      </c>
      <c r="N675" s="146" t="s">
        <v>46</v>
      </c>
      <c r="P675" s="147">
        <f>O675*H675</f>
        <v>0</v>
      </c>
      <c r="Q675" s="147">
        <v>0</v>
      </c>
      <c r="R675" s="147">
        <f>Q675*H675</f>
        <v>0</v>
      </c>
      <c r="S675" s="147">
        <v>0</v>
      </c>
      <c r="T675" s="148">
        <f>S675*H675</f>
        <v>0</v>
      </c>
      <c r="AR675" s="149" t="s">
        <v>120</v>
      </c>
      <c r="AT675" s="149" t="s">
        <v>311</v>
      </c>
      <c r="AU675" s="149" t="s">
        <v>88</v>
      </c>
      <c r="AY675" s="17" t="s">
        <v>309</v>
      </c>
      <c r="BE675" s="150">
        <f>IF(N675="základní",J675,0)</f>
        <v>0</v>
      </c>
      <c r="BF675" s="150">
        <f>IF(N675="snížená",J675,0)</f>
        <v>0</v>
      </c>
      <c r="BG675" s="150">
        <f>IF(N675="zákl. přenesená",J675,0)</f>
        <v>0</v>
      </c>
      <c r="BH675" s="150">
        <f>IF(N675="sníž. přenesená",J675,0)</f>
        <v>0</v>
      </c>
      <c r="BI675" s="150">
        <f>IF(N675="nulová",J675,0)</f>
        <v>0</v>
      </c>
      <c r="BJ675" s="17" t="s">
        <v>88</v>
      </c>
      <c r="BK675" s="150">
        <f>ROUND(I675*H675,2)</f>
        <v>0</v>
      </c>
      <c r="BL675" s="17" t="s">
        <v>120</v>
      </c>
      <c r="BM675" s="149" t="s">
        <v>5851</v>
      </c>
    </row>
    <row r="676" spans="2:65" s="1" customFormat="1" ht="16.5" customHeight="1" x14ac:dyDescent="0.2">
      <c r="B676" s="137"/>
      <c r="C676" s="138" t="s">
        <v>3236</v>
      </c>
      <c r="D676" s="138" t="s">
        <v>311</v>
      </c>
      <c r="E676" s="139" t="s">
        <v>5852</v>
      </c>
      <c r="F676" s="140" t="s">
        <v>5853</v>
      </c>
      <c r="G676" s="141" t="s">
        <v>2702</v>
      </c>
      <c r="H676" s="142">
        <v>1</v>
      </c>
      <c r="I676" s="143"/>
      <c r="J676" s="144">
        <f>ROUND(I676*H676,2)</f>
        <v>0</v>
      </c>
      <c r="K676" s="140" t="s">
        <v>366</v>
      </c>
      <c r="L676" s="33"/>
      <c r="M676" s="145" t="s">
        <v>1</v>
      </c>
      <c r="N676" s="146" t="s">
        <v>46</v>
      </c>
      <c r="P676" s="147">
        <f>O676*H676</f>
        <v>0</v>
      </c>
      <c r="Q676" s="147">
        <v>0</v>
      </c>
      <c r="R676" s="147">
        <f>Q676*H676</f>
        <v>0</v>
      </c>
      <c r="S676" s="147">
        <v>0</v>
      </c>
      <c r="T676" s="148">
        <f>S676*H676</f>
        <v>0</v>
      </c>
      <c r="AR676" s="149" t="s">
        <v>120</v>
      </c>
      <c r="AT676" s="149" t="s">
        <v>311</v>
      </c>
      <c r="AU676" s="149" t="s">
        <v>88</v>
      </c>
      <c r="AY676" s="17" t="s">
        <v>309</v>
      </c>
      <c r="BE676" s="150">
        <f>IF(N676="základní",J676,0)</f>
        <v>0</v>
      </c>
      <c r="BF676" s="150">
        <f>IF(N676="snížená",J676,0)</f>
        <v>0</v>
      </c>
      <c r="BG676" s="150">
        <f>IF(N676="zákl. přenesená",J676,0)</f>
        <v>0</v>
      </c>
      <c r="BH676" s="150">
        <f>IF(N676="sníž. přenesená",J676,0)</f>
        <v>0</v>
      </c>
      <c r="BI676" s="150">
        <f>IF(N676="nulová",J676,0)</f>
        <v>0</v>
      </c>
      <c r="BJ676" s="17" t="s">
        <v>88</v>
      </c>
      <c r="BK676" s="150">
        <f>ROUND(I676*H676,2)</f>
        <v>0</v>
      </c>
      <c r="BL676" s="17" t="s">
        <v>120</v>
      </c>
      <c r="BM676" s="149" t="s">
        <v>5854</v>
      </c>
    </row>
    <row r="677" spans="2:65" s="1" customFormat="1" ht="16.5" customHeight="1" x14ac:dyDescent="0.2">
      <c r="B677" s="137"/>
      <c r="C677" s="138" t="s">
        <v>3240</v>
      </c>
      <c r="D677" s="138" t="s">
        <v>311</v>
      </c>
      <c r="E677" s="139" t="s">
        <v>5855</v>
      </c>
      <c r="F677" s="140" t="s">
        <v>5856</v>
      </c>
      <c r="G677" s="141" t="s">
        <v>2702</v>
      </c>
      <c r="H677" s="142">
        <v>1</v>
      </c>
      <c r="I677" s="143"/>
      <c r="J677" s="144">
        <f>ROUND(I677*H677,2)</f>
        <v>0</v>
      </c>
      <c r="K677" s="140" t="s">
        <v>366</v>
      </c>
      <c r="L677" s="33"/>
      <c r="M677" s="145" t="s">
        <v>1</v>
      </c>
      <c r="N677" s="146" t="s">
        <v>46</v>
      </c>
      <c r="P677" s="147">
        <f>O677*H677</f>
        <v>0</v>
      </c>
      <c r="Q677" s="147">
        <v>0</v>
      </c>
      <c r="R677" s="147">
        <f>Q677*H677</f>
        <v>0</v>
      </c>
      <c r="S677" s="147">
        <v>0</v>
      </c>
      <c r="T677" s="148">
        <f>S677*H677</f>
        <v>0</v>
      </c>
      <c r="AR677" s="149" t="s">
        <v>120</v>
      </c>
      <c r="AT677" s="149" t="s">
        <v>311</v>
      </c>
      <c r="AU677" s="149" t="s">
        <v>88</v>
      </c>
      <c r="AY677" s="17" t="s">
        <v>309</v>
      </c>
      <c r="BE677" s="150">
        <f>IF(N677="základní",J677,0)</f>
        <v>0</v>
      </c>
      <c r="BF677" s="150">
        <f>IF(N677="snížená",J677,0)</f>
        <v>0</v>
      </c>
      <c r="BG677" s="150">
        <f>IF(N677="zákl. přenesená",J677,0)</f>
        <v>0</v>
      </c>
      <c r="BH677" s="150">
        <f>IF(N677="sníž. přenesená",J677,0)</f>
        <v>0</v>
      </c>
      <c r="BI677" s="150">
        <f>IF(N677="nulová",J677,0)</f>
        <v>0</v>
      </c>
      <c r="BJ677" s="17" t="s">
        <v>88</v>
      </c>
      <c r="BK677" s="150">
        <f>ROUND(I677*H677,2)</f>
        <v>0</v>
      </c>
      <c r="BL677" s="17" t="s">
        <v>120</v>
      </c>
      <c r="BM677" s="149" t="s">
        <v>5857</v>
      </c>
    </row>
    <row r="678" spans="2:65" s="11" customFormat="1" ht="25.9" customHeight="1" x14ac:dyDescent="0.2">
      <c r="B678" s="125"/>
      <c r="D678" s="126" t="s">
        <v>80</v>
      </c>
      <c r="E678" s="127" t="s">
        <v>5051</v>
      </c>
      <c r="F678" s="127" t="s">
        <v>5052</v>
      </c>
      <c r="I678" s="128"/>
      <c r="J678" s="129">
        <f>BK678</f>
        <v>0</v>
      </c>
      <c r="L678" s="125"/>
      <c r="M678" s="130"/>
      <c r="P678" s="131">
        <f>SUM(P679:P683)</f>
        <v>0</v>
      </c>
      <c r="R678" s="131">
        <f>SUM(R679:R683)</f>
        <v>0</v>
      </c>
      <c r="T678" s="132">
        <f>SUM(T679:T683)</f>
        <v>0</v>
      </c>
      <c r="AR678" s="126" t="s">
        <v>88</v>
      </c>
      <c r="AT678" s="133" t="s">
        <v>80</v>
      </c>
      <c r="AU678" s="133" t="s">
        <v>81</v>
      </c>
      <c r="AY678" s="126" t="s">
        <v>309</v>
      </c>
      <c r="BK678" s="134">
        <f>SUM(BK679:BK683)</f>
        <v>0</v>
      </c>
    </row>
    <row r="679" spans="2:65" s="1" customFormat="1" ht="24.2" customHeight="1" x14ac:dyDescent="0.2">
      <c r="B679" s="137"/>
      <c r="C679" s="138" t="s">
        <v>3244</v>
      </c>
      <c r="D679" s="138" t="s">
        <v>311</v>
      </c>
      <c r="E679" s="139" t="s">
        <v>5858</v>
      </c>
      <c r="F679" s="140" t="s">
        <v>5859</v>
      </c>
      <c r="G679" s="141" t="s">
        <v>617</v>
      </c>
      <c r="H679" s="142">
        <v>150</v>
      </c>
      <c r="I679" s="143"/>
      <c r="J679" s="144">
        <f>ROUND(I679*H679,2)</f>
        <v>0</v>
      </c>
      <c r="K679" s="140" t="s">
        <v>366</v>
      </c>
      <c r="L679" s="33"/>
      <c r="M679" s="145" t="s">
        <v>1</v>
      </c>
      <c r="N679" s="146" t="s">
        <v>46</v>
      </c>
      <c r="P679" s="147">
        <f>O679*H679</f>
        <v>0</v>
      </c>
      <c r="Q679" s="147">
        <v>0</v>
      </c>
      <c r="R679" s="147">
        <f>Q679*H679</f>
        <v>0</v>
      </c>
      <c r="S679" s="147">
        <v>0</v>
      </c>
      <c r="T679" s="148">
        <f>S679*H679</f>
        <v>0</v>
      </c>
      <c r="AR679" s="149" t="s">
        <v>120</v>
      </c>
      <c r="AT679" s="149" t="s">
        <v>311</v>
      </c>
      <c r="AU679" s="149" t="s">
        <v>88</v>
      </c>
      <c r="AY679" s="17" t="s">
        <v>309</v>
      </c>
      <c r="BE679" s="150">
        <f>IF(N679="základní",J679,0)</f>
        <v>0</v>
      </c>
      <c r="BF679" s="150">
        <f>IF(N679="snížená",J679,0)</f>
        <v>0</v>
      </c>
      <c r="BG679" s="150">
        <f>IF(N679="zákl. přenesená",J679,0)</f>
        <v>0</v>
      </c>
      <c r="BH679" s="150">
        <f>IF(N679="sníž. přenesená",J679,0)</f>
        <v>0</v>
      </c>
      <c r="BI679" s="150">
        <f>IF(N679="nulová",J679,0)</f>
        <v>0</v>
      </c>
      <c r="BJ679" s="17" t="s">
        <v>88</v>
      </c>
      <c r="BK679" s="150">
        <f>ROUND(I679*H679,2)</f>
        <v>0</v>
      </c>
      <c r="BL679" s="17" t="s">
        <v>120</v>
      </c>
      <c r="BM679" s="149" t="s">
        <v>5860</v>
      </c>
    </row>
    <row r="680" spans="2:65" s="1" customFormat="1" ht="16.5" customHeight="1" x14ac:dyDescent="0.2">
      <c r="B680" s="137"/>
      <c r="C680" s="138" t="s">
        <v>3248</v>
      </c>
      <c r="D680" s="138" t="s">
        <v>311</v>
      </c>
      <c r="E680" s="139" t="s">
        <v>5861</v>
      </c>
      <c r="F680" s="140" t="s">
        <v>5862</v>
      </c>
      <c r="G680" s="141" t="s">
        <v>2702</v>
      </c>
      <c r="H680" s="142">
        <v>97</v>
      </c>
      <c r="I680" s="143"/>
      <c r="J680" s="144">
        <f>ROUND(I680*H680,2)</f>
        <v>0</v>
      </c>
      <c r="K680" s="140" t="s">
        <v>366</v>
      </c>
      <c r="L680" s="33"/>
      <c r="M680" s="145" t="s">
        <v>1</v>
      </c>
      <c r="N680" s="146" t="s">
        <v>46</v>
      </c>
      <c r="P680" s="147">
        <f>O680*H680</f>
        <v>0</v>
      </c>
      <c r="Q680" s="147">
        <v>0</v>
      </c>
      <c r="R680" s="147">
        <f>Q680*H680</f>
        <v>0</v>
      </c>
      <c r="S680" s="147">
        <v>0</v>
      </c>
      <c r="T680" s="148">
        <f>S680*H680</f>
        <v>0</v>
      </c>
      <c r="AR680" s="149" t="s">
        <v>120</v>
      </c>
      <c r="AT680" s="149" t="s">
        <v>311</v>
      </c>
      <c r="AU680" s="149" t="s">
        <v>88</v>
      </c>
      <c r="AY680" s="17" t="s">
        <v>309</v>
      </c>
      <c r="BE680" s="150">
        <f>IF(N680="základní",J680,0)</f>
        <v>0</v>
      </c>
      <c r="BF680" s="150">
        <f>IF(N680="snížená",J680,0)</f>
        <v>0</v>
      </c>
      <c r="BG680" s="150">
        <f>IF(N680="zákl. přenesená",J680,0)</f>
        <v>0</v>
      </c>
      <c r="BH680" s="150">
        <f>IF(N680="sníž. přenesená",J680,0)</f>
        <v>0</v>
      </c>
      <c r="BI680" s="150">
        <f>IF(N680="nulová",J680,0)</f>
        <v>0</v>
      </c>
      <c r="BJ680" s="17" t="s">
        <v>88</v>
      </c>
      <c r="BK680" s="150">
        <f>ROUND(I680*H680,2)</f>
        <v>0</v>
      </c>
      <c r="BL680" s="17" t="s">
        <v>120</v>
      </c>
      <c r="BM680" s="149" t="s">
        <v>5863</v>
      </c>
    </row>
    <row r="681" spans="2:65" s="1" customFormat="1" ht="16.5" customHeight="1" x14ac:dyDescent="0.2">
      <c r="B681" s="137"/>
      <c r="C681" s="138" t="s">
        <v>3252</v>
      </c>
      <c r="D681" s="138" t="s">
        <v>311</v>
      </c>
      <c r="E681" s="139" t="s">
        <v>5864</v>
      </c>
      <c r="F681" s="140" t="s">
        <v>5865</v>
      </c>
      <c r="G681" s="141" t="s">
        <v>2702</v>
      </c>
      <c r="H681" s="142">
        <v>600</v>
      </c>
      <c r="I681" s="143"/>
      <c r="J681" s="144">
        <f>ROUND(I681*H681,2)</f>
        <v>0</v>
      </c>
      <c r="K681" s="140" t="s">
        <v>366</v>
      </c>
      <c r="L681" s="33"/>
      <c r="M681" s="145" t="s">
        <v>1</v>
      </c>
      <c r="N681" s="146" t="s">
        <v>46</v>
      </c>
      <c r="P681" s="147">
        <f>O681*H681</f>
        <v>0</v>
      </c>
      <c r="Q681" s="147">
        <v>0</v>
      </c>
      <c r="R681" s="147">
        <f>Q681*H681</f>
        <v>0</v>
      </c>
      <c r="S681" s="147">
        <v>0</v>
      </c>
      <c r="T681" s="148">
        <f>S681*H681</f>
        <v>0</v>
      </c>
      <c r="AR681" s="149" t="s">
        <v>120</v>
      </c>
      <c r="AT681" s="149" t="s">
        <v>311</v>
      </c>
      <c r="AU681" s="149" t="s">
        <v>88</v>
      </c>
      <c r="AY681" s="17" t="s">
        <v>309</v>
      </c>
      <c r="BE681" s="150">
        <f>IF(N681="základní",J681,0)</f>
        <v>0</v>
      </c>
      <c r="BF681" s="150">
        <f>IF(N681="snížená",J681,0)</f>
        <v>0</v>
      </c>
      <c r="BG681" s="150">
        <f>IF(N681="zákl. přenesená",J681,0)</f>
        <v>0</v>
      </c>
      <c r="BH681" s="150">
        <f>IF(N681="sníž. přenesená",J681,0)</f>
        <v>0</v>
      </c>
      <c r="BI681" s="150">
        <f>IF(N681="nulová",J681,0)</f>
        <v>0</v>
      </c>
      <c r="BJ681" s="17" t="s">
        <v>88</v>
      </c>
      <c r="BK681" s="150">
        <f>ROUND(I681*H681,2)</f>
        <v>0</v>
      </c>
      <c r="BL681" s="17" t="s">
        <v>120</v>
      </c>
      <c r="BM681" s="149" t="s">
        <v>5866</v>
      </c>
    </row>
    <row r="682" spans="2:65" s="1" customFormat="1" ht="16.5" customHeight="1" x14ac:dyDescent="0.2">
      <c r="B682" s="137"/>
      <c r="C682" s="138" t="s">
        <v>3256</v>
      </c>
      <c r="D682" s="138" t="s">
        <v>311</v>
      </c>
      <c r="E682" s="139" t="s">
        <v>5867</v>
      </c>
      <c r="F682" s="140" t="s">
        <v>5868</v>
      </c>
      <c r="G682" s="141" t="s">
        <v>2702</v>
      </c>
      <c r="H682" s="142">
        <v>1</v>
      </c>
      <c r="I682" s="143"/>
      <c r="J682" s="144">
        <f>ROUND(I682*H682,2)</f>
        <v>0</v>
      </c>
      <c r="K682" s="140" t="s">
        <v>366</v>
      </c>
      <c r="L682" s="33"/>
      <c r="M682" s="145" t="s">
        <v>1</v>
      </c>
      <c r="N682" s="146" t="s">
        <v>46</v>
      </c>
      <c r="P682" s="147">
        <f>O682*H682</f>
        <v>0</v>
      </c>
      <c r="Q682" s="147">
        <v>0</v>
      </c>
      <c r="R682" s="147">
        <f>Q682*H682</f>
        <v>0</v>
      </c>
      <c r="S682" s="147">
        <v>0</v>
      </c>
      <c r="T682" s="148">
        <f>S682*H682</f>
        <v>0</v>
      </c>
      <c r="AR682" s="149" t="s">
        <v>120</v>
      </c>
      <c r="AT682" s="149" t="s">
        <v>311</v>
      </c>
      <c r="AU682" s="149" t="s">
        <v>88</v>
      </c>
      <c r="AY682" s="17" t="s">
        <v>309</v>
      </c>
      <c r="BE682" s="150">
        <f>IF(N682="základní",J682,0)</f>
        <v>0</v>
      </c>
      <c r="BF682" s="150">
        <f>IF(N682="snížená",J682,0)</f>
        <v>0</v>
      </c>
      <c r="BG682" s="150">
        <f>IF(N682="zákl. přenesená",J682,0)</f>
        <v>0</v>
      </c>
      <c r="BH682" s="150">
        <f>IF(N682="sníž. přenesená",J682,0)</f>
        <v>0</v>
      </c>
      <c r="BI682" s="150">
        <f>IF(N682="nulová",J682,0)</f>
        <v>0</v>
      </c>
      <c r="BJ682" s="17" t="s">
        <v>88</v>
      </c>
      <c r="BK682" s="150">
        <f>ROUND(I682*H682,2)</f>
        <v>0</v>
      </c>
      <c r="BL682" s="17" t="s">
        <v>120</v>
      </c>
      <c r="BM682" s="149" t="s">
        <v>5869</v>
      </c>
    </row>
    <row r="683" spans="2:65" s="1" customFormat="1" ht="16.5" customHeight="1" x14ac:dyDescent="0.2">
      <c r="B683" s="137"/>
      <c r="C683" s="138" t="s">
        <v>3260</v>
      </c>
      <c r="D683" s="138" t="s">
        <v>311</v>
      </c>
      <c r="E683" s="139" t="s">
        <v>5870</v>
      </c>
      <c r="F683" s="140" t="s">
        <v>5871</v>
      </c>
      <c r="G683" s="141" t="s">
        <v>617</v>
      </c>
      <c r="H683" s="142">
        <v>90</v>
      </c>
      <c r="I683" s="143"/>
      <c r="J683" s="144">
        <f>ROUND(I683*H683,2)</f>
        <v>0</v>
      </c>
      <c r="K683" s="140" t="s">
        <v>366</v>
      </c>
      <c r="L683" s="33"/>
      <c r="M683" s="171" t="s">
        <v>1</v>
      </c>
      <c r="N683" s="172" t="s">
        <v>46</v>
      </c>
      <c r="O683" s="173"/>
      <c r="P683" s="174">
        <f>O683*H683</f>
        <v>0</v>
      </c>
      <c r="Q683" s="174">
        <v>0</v>
      </c>
      <c r="R683" s="174">
        <f>Q683*H683</f>
        <v>0</v>
      </c>
      <c r="S683" s="174">
        <v>0</v>
      </c>
      <c r="T683" s="175">
        <f>S683*H683</f>
        <v>0</v>
      </c>
      <c r="AR683" s="149" t="s">
        <v>120</v>
      </c>
      <c r="AT683" s="149" t="s">
        <v>311</v>
      </c>
      <c r="AU683" s="149" t="s">
        <v>88</v>
      </c>
      <c r="AY683" s="17" t="s">
        <v>309</v>
      </c>
      <c r="BE683" s="150">
        <f>IF(N683="základní",J683,0)</f>
        <v>0</v>
      </c>
      <c r="BF683" s="150">
        <f>IF(N683="snížená",J683,0)</f>
        <v>0</v>
      </c>
      <c r="BG683" s="150">
        <f>IF(N683="zákl. přenesená",J683,0)</f>
        <v>0</v>
      </c>
      <c r="BH683" s="150">
        <f>IF(N683="sníž. přenesená",J683,0)</f>
        <v>0</v>
      </c>
      <c r="BI683" s="150">
        <f>IF(N683="nulová",J683,0)</f>
        <v>0</v>
      </c>
      <c r="BJ683" s="17" t="s">
        <v>88</v>
      </c>
      <c r="BK683" s="150">
        <f>ROUND(I683*H683,2)</f>
        <v>0</v>
      </c>
      <c r="BL683" s="17" t="s">
        <v>120</v>
      </c>
      <c r="BM683" s="149" t="s">
        <v>5872</v>
      </c>
    </row>
    <row r="684" spans="2:65" s="1" customFormat="1" ht="6.95" customHeight="1" x14ac:dyDescent="0.2">
      <c r="B684" s="45"/>
      <c r="C684" s="46"/>
      <c r="D684" s="46"/>
      <c r="E684" s="46"/>
      <c r="F684" s="46"/>
      <c r="G684" s="46"/>
      <c r="H684" s="46"/>
      <c r="I684" s="46"/>
      <c r="J684" s="46"/>
      <c r="K684" s="46"/>
      <c r="L684" s="33"/>
    </row>
  </sheetData>
  <autoFilter ref="C135:K683" xr:uid="{00000000-0009-0000-0000-000006000000}"/>
  <mergeCells count="15">
    <mergeCell ref="E122:H122"/>
    <mergeCell ref="E126:H126"/>
    <mergeCell ref="E124:H124"/>
    <mergeCell ref="E128:H128"/>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2:BM324"/>
  <sheetViews>
    <sheetView showGridLines="0" workbookViewId="0"/>
  </sheetViews>
  <sheetFormatPr defaultRowHeight="11.2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233" t="s">
        <v>5</v>
      </c>
      <c r="M2" s="234"/>
      <c r="N2" s="234"/>
      <c r="O2" s="234"/>
      <c r="P2" s="234"/>
      <c r="Q2" s="234"/>
      <c r="R2" s="234"/>
      <c r="S2" s="234"/>
      <c r="T2" s="234"/>
      <c r="U2" s="234"/>
      <c r="V2" s="234"/>
      <c r="AT2" s="17" t="s">
        <v>124</v>
      </c>
    </row>
    <row r="3" spans="2:46" ht="6.95" customHeight="1" x14ac:dyDescent="0.2">
      <c r="B3" s="18"/>
      <c r="C3" s="19"/>
      <c r="D3" s="19"/>
      <c r="E3" s="19"/>
      <c r="F3" s="19"/>
      <c r="G3" s="19"/>
      <c r="H3" s="19"/>
      <c r="I3" s="19"/>
      <c r="J3" s="19"/>
      <c r="K3" s="19"/>
      <c r="L3" s="20"/>
      <c r="AT3" s="17" t="s">
        <v>90</v>
      </c>
    </row>
    <row r="4" spans="2:46" ht="24.95" customHeight="1" x14ac:dyDescent="0.2">
      <c r="B4" s="20"/>
      <c r="D4" s="21" t="s">
        <v>275</v>
      </c>
      <c r="L4" s="20"/>
      <c r="M4" s="94" t="s">
        <v>10</v>
      </c>
      <c r="AT4" s="17" t="s">
        <v>3</v>
      </c>
    </row>
    <row r="5" spans="2:46" ht="6.95" customHeight="1" x14ac:dyDescent="0.2">
      <c r="B5" s="20"/>
      <c r="L5" s="20"/>
    </row>
    <row r="6" spans="2:46" ht="12" customHeight="1" x14ac:dyDescent="0.2">
      <c r="B6" s="20"/>
      <c r="D6" s="27" t="s">
        <v>16</v>
      </c>
      <c r="L6" s="20"/>
    </row>
    <row r="7" spans="2:46" ht="16.5" customHeight="1" x14ac:dyDescent="0.2">
      <c r="B7" s="20"/>
      <c r="E7" s="254" t="str">
        <f>'Rekapitulace stavby'!K6</f>
        <v>OBLASTNÍ NEMOCNICE JIČÍN PAVILON PSYCHIATRIE</v>
      </c>
      <c r="F7" s="255"/>
      <c r="G7" s="255"/>
      <c r="H7" s="255"/>
      <c r="L7" s="20"/>
    </row>
    <row r="8" spans="2:46" ht="12.75" x14ac:dyDescent="0.2">
      <c r="B8" s="20"/>
      <c r="D8" s="27" t="s">
        <v>276</v>
      </c>
      <c r="L8" s="20"/>
    </row>
    <row r="9" spans="2:46" ht="16.5" customHeight="1" x14ac:dyDescent="0.2">
      <c r="B9" s="20"/>
      <c r="E9" s="254" t="s">
        <v>277</v>
      </c>
      <c r="F9" s="234"/>
      <c r="G9" s="234"/>
      <c r="H9" s="234"/>
      <c r="L9" s="20"/>
    </row>
    <row r="10" spans="2:46" ht="12" customHeight="1" x14ac:dyDescent="0.2">
      <c r="B10" s="20"/>
      <c r="D10" s="27" t="s">
        <v>278</v>
      </c>
      <c r="L10" s="20"/>
    </row>
    <row r="11" spans="2:46" s="1" customFormat="1" ht="16.5" customHeight="1" x14ac:dyDescent="0.2">
      <c r="B11" s="33"/>
      <c r="E11" s="238" t="s">
        <v>4347</v>
      </c>
      <c r="F11" s="253"/>
      <c r="G11" s="253"/>
      <c r="H11" s="253"/>
      <c r="L11" s="33"/>
    </row>
    <row r="12" spans="2:46" s="1" customFormat="1" ht="12" customHeight="1" x14ac:dyDescent="0.2">
      <c r="B12" s="33"/>
      <c r="D12" s="27" t="s">
        <v>5055</v>
      </c>
      <c r="L12" s="33"/>
    </row>
    <row r="13" spans="2:46" s="1" customFormat="1" ht="16.5" customHeight="1" x14ac:dyDescent="0.2">
      <c r="B13" s="33"/>
      <c r="E13" s="220" t="s">
        <v>5873</v>
      </c>
      <c r="F13" s="253"/>
      <c r="G13" s="253"/>
      <c r="H13" s="253"/>
      <c r="L13" s="33"/>
    </row>
    <row r="14" spans="2:46" s="1" customFormat="1" x14ac:dyDescent="0.2">
      <c r="B14" s="33"/>
      <c r="L14" s="33"/>
    </row>
    <row r="15" spans="2:46" s="1" customFormat="1" ht="12" customHeight="1" x14ac:dyDescent="0.2">
      <c r="B15" s="33"/>
      <c r="D15" s="27" t="s">
        <v>18</v>
      </c>
      <c r="F15" s="25" t="s">
        <v>1</v>
      </c>
      <c r="I15" s="27" t="s">
        <v>20</v>
      </c>
      <c r="J15" s="25" t="s">
        <v>1</v>
      </c>
      <c r="L15" s="33"/>
    </row>
    <row r="16" spans="2:46" s="1" customFormat="1" ht="12" customHeight="1" x14ac:dyDescent="0.2">
      <c r="B16" s="33"/>
      <c r="D16" s="27" t="s">
        <v>22</v>
      </c>
      <c r="F16" s="25" t="s">
        <v>23</v>
      </c>
      <c r="I16" s="27" t="s">
        <v>24</v>
      </c>
      <c r="J16" s="53">
        <f>'Rekapitulace stavby'!AN8</f>
        <v>45961</v>
      </c>
      <c r="L16" s="33"/>
    </row>
    <row r="17" spans="2:12" s="1" customFormat="1" ht="10.9" customHeight="1" x14ac:dyDescent="0.2">
      <c r="B17" s="33"/>
      <c r="L17" s="33"/>
    </row>
    <row r="18" spans="2:12" s="1" customFormat="1" ht="12" customHeight="1" x14ac:dyDescent="0.2">
      <c r="B18" s="33"/>
      <c r="D18" s="27" t="s">
        <v>29</v>
      </c>
      <c r="I18" s="27" t="s">
        <v>30</v>
      </c>
      <c r="J18" s="25" t="str">
        <f>IF('Rekapitulace stavby'!AN10="","",'Rekapitulace stavby'!AN10)</f>
        <v/>
      </c>
      <c r="L18" s="33"/>
    </row>
    <row r="19" spans="2:12" s="1" customFormat="1" ht="18" customHeight="1" x14ac:dyDescent="0.2">
      <c r="B19" s="33"/>
      <c r="E19" s="25" t="str">
        <f>IF('Rekapitulace stavby'!E11="","",'Rekapitulace stavby'!E11)</f>
        <v>KRÁLOVÉHRADECKÝ KRAJ</v>
      </c>
      <c r="I19" s="27" t="s">
        <v>32</v>
      </c>
      <c r="J19" s="25" t="str">
        <f>IF('Rekapitulace stavby'!AN11="","",'Rekapitulace stavby'!AN11)</f>
        <v/>
      </c>
      <c r="L19" s="33"/>
    </row>
    <row r="20" spans="2:12" s="1" customFormat="1" ht="6.95" customHeight="1" x14ac:dyDescent="0.2">
      <c r="B20" s="33"/>
      <c r="L20" s="33"/>
    </row>
    <row r="21" spans="2:12" s="1" customFormat="1" ht="12" customHeight="1" x14ac:dyDescent="0.2">
      <c r="B21" s="33"/>
      <c r="D21" s="27" t="s">
        <v>33</v>
      </c>
      <c r="I21" s="27" t="s">
        <v>30</v>
      </c>
      <c r="J21" s="28" t="str">
        <f>'Rekapitulace stavby'!AN13</f>
        <v>Vyplň údaj</v>
      </c>
      <c r="L21" s="33"/>
    </row>
    <row r="22" spans="2:12" s="1" customFormat="1" ht="18" customHeight="1" x14ac:dyDescent="0.2">
      <c r="B22" s="33"/>
      <c r="E22" s="256" t="str">
        <f>'Rekapitulace stavby'!E14</f>
        <v>Vyplň údaj</v>
      </c>
      <c r="F22" s="242"/>
      <c r="G22" s="242"/>
      <c r="H22" s="242"/>
      <c r="I22" s="27" t="s">
        <v>32</v>
      </c>
      <c r="J22" s="28" t="str">
        <f>'Rekapitulace stavby'!AN14</f>
        <v>Vyplň údaj</v>
      </c>
      <c r="L22" s="33"/>
    </row>
    <row r="23" spans="2:12" s="1" customFormat="1" ht="6.95" customHeight="1" x14ac:dyDescent="0.2">
      <c r="B23" s="33"/>
      <c r="L23" s="33"/>
    </row>
    <row r="24" spans="2:12" s="1" customFormat="1" ht="12" customHeight="1" x14ac:dyDescent="0.2">
      <c r="B24" s="33"/>
      <c r="D24" s="27" t="s">
        <v>35</v>
      </c>
      <c r="I24" s="27" t="s">
        <v>30</v>
      </c>
      <c r="J24" s="25" t="str">
        <f>IF('Rekapitulace stavby'!AN16="","",'Rekapitulace stavby'!AN16)</f>
        <v/>
      </c>
      <c r="L24" s="33"/>
    </row>
    <row r="25" spans="2:12" s="1" customFormat="1" ht="18" customHeight="1" x14ac:dyDescent="0.2">
      <c r="B25" s="33"/>
      <c r="E25" s="25" t="str">
        <f>IF('Rekapitulace stavby'!E17="","",'Rekapitulace stavby'!E17)</f>
        <v>KANIA a.s.</v>
      </c>
      <c r="I25" s="27" t="s">
        <v>32</v>
      </c>
      <c r="J25" s="25" t="str">
        <f>IF('Rekapitulace stavby'!AN17="","",'Rekapitulace stavby'!AN17)</f>
        <v/>
      </c>
      <c r="L25" s="33"/>
    </row>
    <row r="26" spans="2:12" s="1" customFormat="1" ht="6.95" customHeight="1" x14ac:dyDescent="0.2">
      <c r="B26" s="33"/>
      <c r="L26" s="33"/>
    </row>
    <row r="27" spans="2:12" s="1" customFormat="1" ht="12" customHeight="1" x14ac:dyDescent="0.2">
      <c r="B27" s="33"/>
      <c r="D27" s="27" t="s">
        <v>38</v>
      </c>
      <c r="I27" s="27" t="s">
        <v>30</v>
      </c>
      <c r="J27" s="25" t="str">
        <f>IF('Rekapitulace stavby'!AN19="","",'Rekapitulace stavby'!AN19)</f>
        <v/>
      </c>
      <c r="L27" s="33"/>
    </row>
    <row r="28" spans="2:12" s="1" customFormat="1" ht="18" customHeight="1" x14ac:dyDescent="0.2">
      <c r="B28" s="33"/>
      <c r="E28" s="25" t="str">
        <f>IF('Rekapitulace stavby'!E20="","",'Rekapitulace stavby'!E20)</f>
        <v xml:space="preserve"> </v>
      </c>
      <c r="I28" s="27" t="s">
        <v>32</v>
      </c>
      <c r="J28" s="25" t="str">
        <f>IF('Rekapitulace stavby'!AN20="","",'Rekapitulace stavby'!AN20)</f>
        <v/>
      </c>
      <c r="L28" s="33"/>
    </row>
    <row r="29" spans="2:12" s="1" customFormat="1" ht="6.95" customHeight="1" x14ac:dyDescent="0.2">
      <c r="B29" s="33"/>
      <c r="L29" s="33"/>
    </row>
    <row r="30" spans="2:12" s="1" customFormat="1" ht="12" customHeight="1" x14ac:dyDescent="0.2">
      <c r="B30" s="33"/>
      <c r="D30" s="27" t="s">
        <v>39</v>
      </c>
      <c r="L30" s="33"/>
    </row>
    <row r="31" spans="2:12" s="7" customFormat="1" ht="47.25" customHeight="1" x14ac:dyDescent="0.2">
      <c r="B31" s="95"/>
      <c r="E31" s="246" t="s">
        <v>5057</v>
      </c>
      <c r="F31" s="246"/>
      <c r="G31" s="246"/>
      <c r="H31" s="246"/>
      <c r="L31" s="95"/>
    </row>
    <row r="32" spans="2:12" s="1" customFormat="1" ht="6.95" customHeight="1" x14ac:dyDescent="0.2">
      <c r="B32" s="33"/>
      <c r="L32" s="33"/>
    </row>
    <row r="33" spans="2:12" s="1" customFormat="1" ht="6.95" customHeight="1" x14ac:dyDescent="0.2">
      <c r="B33" s="33"/>
      <c r="D33" s="54"/>
      <c r="E33" s="54"/>
      <c r="F33" s="54"/>
      <c r="G33" s="54"/>
      <c r="H33" s="54"/>
      <c r="I33" s="54"/>
      <c r="J33" s="54"/>
      <c r="K33" s="54"/>
      <c r="L33" s="33"/>
    </row>
    <row r="34" spans="2:12" s="1" customFormat="1" ht="25.35" customHeight="1" x14ac:dyDescent="0.2">
      <c r="B34" s="33"/>
      <c r="D34" s="96" t="s">
        <v>41</v>
      </c>
      <c r="J34" s="67">
        <f>ROUND(J129, 2)</f>
        <v>0</v>
      </c>
      <c r="L34" s="33"/>
    </row>
    <row r="35" spans="2:12" s="1" customFormat="1" ht="6.95" customHeight="1" x14ac:dyDescent="0.2">
      <c r="B35" s="33"/>
      <c r="D35" s="54"/>
      <c r="E35" s="54"/>
      <c r="F35" s="54"/>
      <c r="G35" s="54"/>
      <c r="H35" s="54"/>
      <c r="I35" s="54"/>
      <c r="J35" s="54"/>
      <c r="K35" s="54"/>
      <c r="L35" s="33"/>
    </row>
    <row r="36" spans="2:12" s="1" customFormat="1" ht="14.45" customHeight="1" x14ac:dyDescent="0.2">
      <c r="B36" s="33"/>
      <c r="F36" s="36" t="s">
        <v>43</v>
      </c>
      <c r="I36" s="36" t="s">
        <v>42</v>
      </c>
      <c r="J36" s="36" t="s">
        <v>44</v>
      </c>
      <c r="L36" s="33"/>
    </row>
    <row r="37" spans="2:12" s="1" customFormat="1" ht="14.45" customHeight="1" x14ac:dyDescent="0.2">
      <c r="B37" s="33"/>
      <c r="D37" s="56" t="s">
        <v>45</v>
      </c>
      <c r="E37" s="27" t="s">
        <v>46</v>
      </c>
      <c r="F37" s="87">
        <f>ROUND((SUM(BE129:BE323)),  2)</f>
        <v>0</v>
      </c>
      <c r="I37" s="97">
        <v>0.21</v>
      </c>
      <c r="J37" s="87">
        <f>ROUND(((SUM(BE129:BE323))*I37),  2)</f>
        <v>0</v>
      </c>
      <c r="L37" s="33"/>
    </row>
    <row r="38" spans="2:12" s="1" customFormat="1" ht="14.45" customHeight="1" x14ac:dyDescent="0.2">
      <c r="B38" s="33"/>
      <c r="E38" s="27" t="s">
        <v>47</v>
      </c>
      <c r="F38" s="87">
        <f>ROUND((SUM(BF129:BF323)),  2)</f>
        <v>0</v>
      </c>
      <c r="I38" s="97">
        <v>0.12</v>
      </c>
      <c r="J38" s="87">
        <f>ROUND(((SUM(BF129:BF323))*I38),  2)</f>
        <v>0</v>
      </c>
      <c r="L38" s="33"/>
    </row>
    <row r="39" spans="2:12" s="1" customFormat="1" ht="14.45" hidden="1" customHeight="1" x14ac:dyDescent="0.2">
      <c r="B39" s="33"/>
      <c r="E39" s="27" t="s">
        <v>48</v>
      </c>
      <c r="F39" s="87">
        <f>ROUND((SUM(BG129:BG323)),  2)</f>
        <v>0</v>
      </c>
      <c r="I39" s="97">
        <v>0.21</v>
      </c>
      <c r="J39" s="87">
        <f>0</f>
        <v>0</v>
      </c>
      <c r="L39" s="33"/>
    </row>
    <row r="40" spans="2:12" s="1" customFormat="1" ht="14.45" hidden="1" customHeight="1" x14ac:dyDescent="0.2">
      <c r="B40" s="33"/>
      <c r="E40" s="27" t="s">
        <v>49</v>
      </c>
      <c r="F40" s="87">
        <f>ROUND((SUM(BH129:BH323)),  2)</f>
        <v>0</v>
      </c>
      <c r="I40" s="97">
        <v>0.12</v>
      </c>
      <c r="J40" s="87">
        <f>0</f>
        <v>0</v>
      </c>
      <c r="L40" s="33"/>
    </row>
    <row r="41" spans="2:12" s="1" customFormat="1" ht="14.45" hidden="1" customHeight="1" x14ac:dyDescent="0.2">
      <c r="B41" s="33"/>
      <c r="E41" s="27" t="s">
        <v>50</v>
      </c>
      <c r="F41" s="87">
        <f>ROUND((SUM(BI129:BI323)),  2)</f>
        <v>0</v>
      </c>
      <c r="I41" s="97">
        <v>0</v>
      </c>
      <c r="J41" s="87">
        <f>0</f>
        <v>0</v>
      </c>
      <c r="L41" s="33"/>
    </row>
    <row r="42" spans="2:12" s="1" customFormat="1" ht="6.95" customHeight="1" x14ac:dyDescent="0.2">
      <c r="B42" s="33"/>
      <c r="L42" s="33"/>
    </row>
    <row r="43" spans="2:12" s="1" customFormat="1" ht="25.35" customHeight="1" x14ac:dyDescent="0.2">
      <c r="B43" s="33"/>
      <c r="C43" s="98"/>
      <c r="D43" s="99" t="s">
        <v>51</v>
      </c>
      <c r="E43" s="58"/>
      <c r="F43" s="58"/>
      <c r="G43" s="100" t="s">
        <v>52</v>
      </c>
      <c r="H43" s="101" t="s">
        <v>53</v>
      </c>
      <c r="I43" s="58"/>
      <c r="J43" s="102">
        <f>SUM(J34:J41)</f>
        <v>0</v>
      </c>
      <c r="K43" s="103"/>
      <c r="L43" s="33"/>
    </row>
    <row r="44" spans="2:12" s="1" customFormat="1" ht="14.45" customHeight="1" x14ac:dyDescent="0.2">
      <c r="B44" s="33"/>
      <c r="L44" s="33"/>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33"/>
      <c r="D50" s="42" t="s">
        <v>54</v>
      </c>
      <c r="E50" s="43"/>
      <c r="F50" s="43"/>
      <c r="G50" s="42" t="s">
        <v>55</v>
      </c>
      <c r="H50" s="43"/>
      <c r="I50" s="43"/>
      <c r="J50" s="43"/>
      <c r="K50" s="43"/>
      <c r="L50" s="33"/>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2.75" x14ac:dyDescent="0.2">
      <c r="B61" s="33"/>
      <c r="D61" s="44" t="s">
        <v>56</v>
      </c>
      <c r="E61" s="35"/>
      <c r="F61" s="104" t="s">
        <v>57</v>
      </c>
      <c r="G61" s="44" t="s">
        <v>56</v>
      </c>
      <c r="H61" s="35"/>
      <c r="I61" s="35"/>
      <c r="J61" s="105" t="s">
        <v>57</v>
      </c>
      <c r="K61" s="35"/>
      <c r="L61" s="33"/>
    </row>
    <row r="62" spans="2:12" x14ac:dyDescent="0.2">
      <c r="B62" s="20"/>
      <c r="L62" s="20"/>
    </row>
    <row r="63" spans="2:12" x14ac:dyDescent="0.2">
      <c r="B63" s="20"/>
      <c r="L63" s="20"/>
    </row>
    <row r="64" spans="2:12" x14ac:dyDescent="0.2">
      <c r="B64" s="20"/>
      <c r="L64" s="20"/>
    </row>
    <row r="65" spans="2:12" s="1" customFormat="1" ht="12.75" x14ac:dyDescent="0.2">
      <c r="B65" s="33"/>
      <c r="D65" s="42" t="s">
        <v>58</v>
      </c>
      <c r="E65" s="43"/>
      <c r="F65" s="43"/>
      <c r="G65" s="42" t="s">
        <v>59</v>
      </c>
      <c r="H65" s="43"/>
      <c r="I65" s="43"/>
      <c r="J65" s="43"/>
      <c r="K65" s="43"/>
      <c r="L65" s="33"/>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2.75" x14ac:dyDescent="0.2">
      <c r="B76" s="33"/>
      <c r="D76" s="44" t="s">
        <v>56</v>
      </c>
      <c r="E76" s="35"/>
      <c r="F76" s="104" t="s">
        <v>57</v>
      </c>
      <c r="G76" s="44" t="s">
        <v>56</v>
      </c>
      <c r="H76" s="35"/>
      <c r="I76" s="35"/>
      <c r="J76" s="105" t="s">
        <v>57</v>
      </c>
      <c r="K76" s="35"/>
      <c r="L76" s="33"/>
    </row>
    <row r="77" spans="2:12" s="1" customFormat="1" ht="14.45" customHeight="1" x14ac:dyDescent="0.2">
      <c r="B77" s="45"/>
      <c r="C77" s="46"/>
      <c r="D77" s="46"/>
      <c r="E77" s="46"/>
      <c r="F77" s="46"/>
      <c r="G77" s="46"/>
      <c r="H77" s="46"/>
      <c r="I77" s="46"/>
      <c r="J77" s="46"/>
      <c r="K77" s="46"/>
      <c r="L77" s="33"/>
    </row>
    <row r="81" spans="2:12" s="1" customFormat="1" ht="6.95" customHeight="1" x14ac:dyDescent="0.2">
      <c r="B81" s="47"/>
      <c r="C81" s="48"/>
      <c r="D81" s="48"/>
      <c r="E81" s="48"/>
      <c r="F81" s="48"/>
      <c r="G81" s="48"/>
      <c r="H81" s="48"/>
      <c r="I81" s="48"/>
      <c r="J81" s="48"/>
      <c r="K81" s="48"/>
      <c r="L81" s="33"/>
    </row>
    <row r="82" spans="2:12" s="1" customFormat="1" ht="24.95" customHeight="1" x14ac:dyDescent="0.2">
      <c r="B82" s="33"/>
      <c r="C82" s="21" t="s">
        <v>280</v>
      </c>
      <c r="L82" s="33"/>
    </row>
    <row r="83" spans="2:12" s="1" customFormat="1" ht="6.95" customHeight="1" x14ac:dyDescent="0.2">
      <c r="B83" s="33"/>
      <c r="L83" s="33"/>
    </row>
    <row r="84" spans="2:12" s="1" customFormat="1" ht="12" customHeight="1" x14ac:dyDescent="0.2">
      <c r="B84" s="33"/>
      <c r="C84" s="27" t="s">
        <v>16</v>
      </c>
      <c r="L84" s="33"/>
    </row>
    <row r="85" spans="2:12" s="1" customFormat="1" ht="16.5" customHeight="1" x14ac:dyDescent="0.2">
      <c r="B85" s="33"/>
      <c r="E85" s="254" t="str">
        <f>E7</f>
        <v>OBLASTNÍ NEMOCNICE JIČÍN PAVILON PSYCHIATRIE</v>
      </c>
      <c r="F85" s="255"/>
      <c r="G85" s="255"/>
      <c r="H85" s="255"/>
      <c r="L85" s="33"/>
    </row>
    <row r="86" spans="2:12" ht="12" customHeight="1" x14ac:dyDescent="0.2">
      <c r="B86" s="20"/>
      <c r="C86" s="27" t="s">
        <v>276</v>
      </c>
      <c r="L86" s="20"/>
    </row>
    <row r="87" spans="2:12" ht="16.5" customHeight="1" x14ac:dyDescent="0.2">
      <c r="B87" s="20"/>
      <c r="E87" s="254" t="s">
        <v>277</v>
      </c>
      <c r="F87" s="234"/>
      <c r="G87" s="234"/>
      <c r="H87" s="234"/>
      <c r="L87" s="20"/>
    </row>
    <row r="88" spans="2:12" ht="12" customHeight="1" x14ac:dyDescent="0.2">
      <c r="B88" s="20"/>
      <c r="C88" s="27" t="s">
        <v>278</v>
      </c>
      <c r="L88" s="20"/>
    </row>
    <row r="89" spans="2:12" s="1" customFormat="1" ht="16.5" customHeight="1" x14ac:dyDescent="0.2">
      <c r="B89" s="33"/>
      <c r="E89" s="238" t="s">
        <v>4347</v>
      </c>
      <c r="F89" s="253"/>
      <c r="G89" s="253"/>
      <c r="H89" s="253"/>
      <c r="L89" s="33"/>
    </row>
    <row r="90" spans="2:12" s="1" customFormat="1" ht="12" customHeight="1" x14ac:dyDescent="0.2">
      <c r="B90" s="33"/>
      <c r="C90" s="27" t="s">
        <v>5055</v>
      </c>
      <c r="L90" s="33"/>
    </row>
    <row r="91" spans="2:12" s="1" customFormat="1" ht="16.5" customHeight="1" x14ac:dyDescent="0.2">
      <c r="B91" s="33"/>
      <c r="E91" s="220" t="str">
        <f>E13</f>
        <v>D.1.4.2.2 - Chlazení</v>
      </c>
      <c r="F91" s="253"/>
      <c r="G91" s="253"/>
      <c r="H91" s="253"/>
      <c r="L91" s="33"/>
    </row>
    <row r="92" spans="2:12" s="1" customFormat="1" ht="6.95" customHeight="1" x14ac:dyDescent="0.2">
      <c r="B92" s="33"/>
      <c r="L92" s="33"/>
    </row>
    <row r="93" spans="2:12" s="1" customFormat="1" ht="12" customHeight="1" x14ac:dyDescent="0.2">
      <c r="B93" s="33"/>
      <c r="C93" s="27" t="s">
        <v>22</v>
      </c>
      <c r="F93" s="25" t="str">
        <f>F16</f>
        <v xml:space="preserve"> </v>
      </c>
      <c r="I93" s="27" t="s">
        <v>24</v>
      </c>
      <c r="J93" s="53">
        <f>IF(J16="","",J16)</f>
        <v>45961</v>
      </c>
      <c r="L93" s="33"/>
    </row>
    <row r="94" spans="2:12" s="1" customFormat="1" ht="6.95" customHeight="1" x14ac:dyDescent="0.2">
      <c r="B94" s="33"/>
      <c r="L94" s="33"/>
    </row>
    <row r="95" spans="2:12" s="1" customFormat="1" ht="15.2" customHeight="1" x14ac:dyDescent="0.2">
      <c r="B95" s="33"/>
      <c r="C95" s="27" t="s">
        <v>29</v>
      </c>
      <c r="F95" s="25" t="str">
        <f>E19</f>
        <v>KRÁLOVÉHRADECKÝ KRAJ</v>
      </c>
      <c r="I95" s="27" t="s">
        <v>35</v>
      </c>
      <c r="J95" s="31" t="str">
        <f>E25</f>
        <v>KANIA a.s.</v>
      </c>
      <c r="L95" s="33"/>
    </row>
    <row r="96" spans="2:12" s="1" customFormat="1" ht="15.2" customHeight="1" x14ac:dyDescent="0.2">
      <c r="B96" s="33"/>
      <c r="C96" s="27" t="s">
        <v>33</v>
      </c>
      <c r="F96" s="25" t="str">
        <f>IF(E22="","",E22)</f>
        <v>Vyplň údaj</v>
      </c>
      <c r="I96" s="27" t="s">
        <v>38</v>
      </c>
      <c r="J96" s="31" t="str">
        <f>E28</f>
        <v xml:space="preserve"> </v>
      </c>
      <c r="L96" s="33"/>
    </row>
    <row r="97" spans="2:47" s="1" customFormat="1" ht="10.35" customHeight="1" x14ac:dyDescent="0.2">
      <c r="B97" s="33"/>
      <c r="L97" s="33"/>
    </row>
    <row r="98" spans="2:47" s="1" customFormat="1" ht="29.25" customHeight="1" x14ac:dyDescent="0.2">
      <c r="B98" s="33"/>
      <c r="C98" s="106" t="s">
        <v>281</v>
      </c>
      <c r="D98" s="98"/>
      <c r="E98" s="98"/>
      <c r="F98" s="98"/>
      <c r="G98" s="98"/>
      <c r="H98" s="98"/>
      <c r="I98" s="98"/>
      <c r="J98" s="107" t="s">
        <v>282</v>
      </c>
      <c r="K98" s="98"/>
      <c r="L98" s="33"/>
    </row>
    <row r="99" spans="2:47" s="1" customFormat="1" ht="10.35" customHeight="1" x14ac:dyDescent="0.2">
      <c r="B99" s="33"/>
      <c r="L99" s="33"/>
    </row>
    <row r="100" spans="2:47" s="1" customFormat="1" ht="22.9" customHeight="1" x14ac:dyDescent="0.2">
      <c r="B100" s="33"/>
      <c r="C100" s="108" t="s">
        <v>283</v>
      </c>
      <c r="J100" s="67">
        <f>J129</f>
        <v>0</v>
      </c>
      <c r="L100" s="33"/>
      <c r="AU100" s="17" t="s">
        <v>284</v>
      </c>
    </row>
    <row r="101" spans="2:47" s="8" customFormat="1" ht="24.95" customHeight="1" x14ac:dyDescent="0.2">
      <c r="B101" s="109"/>
      <c r="D101" s="110" t="s">
        <v>5874</v>
      </c>
      <c r="E101" s="111"/>
      <c r="F101" s="111"/>
      <c r="G101" s="111"/>
      <c r="H101" s="111"/>
      <c r="I101" s="111"/>
      <c r="J101" s="112">
        <f>J130</f>
        <v>0</v>
      </c>
      <c r="L101" s="109"/>
    </row>
    <row r="102" spans="2:47" s="8" customFormat="1" ht="24.95" customHeight="1" x14ac:dyDescent="0.2">
      <c r="B102" s="109"/>
      <c r="D102" s="110" t="s">
        <v>5875</v>
      </c>
      <c r="E102" s="111"/>
      <c r="F102" s="111"/>
      <c r="G102" s="111"/>
      <c r="H102" s="111"/>
      <c r="I102" s="111"/>
      <c r="J102" s="112">
        <f>J157</f>
        <v>0</v>
      </c>
      <c r="L102" s="109"/>
    </row>
    <row r="103" spans="2:47" s="8" customFormat="1" ht="24.95" customHeight="1" x14ac:dyDescent="0.2">
      <c r="B103" s="109"/>
      <c r="D103" s="110" t="s">
        <v>5876</v>
      </c>
      <c r="E103" s="111"/>
      <c r="F103" s="111"/>
      <c r="G103" s="111"/>
      <c r="H103" s="111"/>
      <c r="I103" s="111"/>
      <c r="J103" s="112">
        <f>J291</f>
        <v>0</v>
      </c>
      <c r="L103" s="109"/>
    </row>
    <row r="104" spans="2:47" s="8" customFormat="1" ht="24.95" customHeight="1" x14ac:dyDescent="0.2">
      <c r="B104" s="109"/>
      <c r="D104" s="110" t="s">
        <v>5068</v>
      </c>
      <c r="E104" s="111"/>
      <c r="F104" s="111"/>
      <c r="G104" s="111"/>
      <c r="H104" s="111"/>
      <c r="I104" s="111"/>
      <c r="J104" s="112">
        <f>J310</f>
        <v>0</v>
      </c>
      <c r="L104" s="109"/>
    </row>
    <row r="105" spans="2:47" s="8" customFormat="1" ht="24.95" customHeight="1" x14ac:dyDescent="0.2">
      <c r="B105" s="109"/>
      <c r="D105" s="110" t="s">
        <v>4368</v>
      </c>
      <c r="E105" s="111"/>
      <c r="F105" s="111"/>
      <c r="G105" s="111"/>
      <c r="H105" s="111"/>
      <c r="I105" s="111"/>
      <c r="J105" s="112">
        <f>J317</f>
        <v>0</v>
      </c>
      <c r="L105" s="109"/>
    </row>
    <row r="106" spans="2:47" s="1" customFormat="1" ht="21.75" customHeight="1" x14ac:dyDescent="0.2">
      <c r="B106" s="33"/>
      <c r="L106" s="33"/>
    </row>
    <row r="107" spans="2:47" s="1" customFormat="1" ht="6.95" customHeight="1" x14ac:dyDescent="0.2">
      <c r="B107" s="45"/>
      <c r="C107" s="46"/>
      <c r="D107" s="46"/>
      <c r="E107" s="46"/>
      <c r="F107" s="46"/>
      <c r="G107" s="46"/>
      <c r="H107" s="46"/>
      <c r="I107" s="46"/>
      <c r="J107" s="46"/>
      <c r="K107" s="46"/>
      <c r="L107" s="33"/>
    </row>
    <row r="111" spans="2:47" s="1" customFormat="1" ht="6.95" customHeight="1" x14ac:dyDescent="0.2">
      <c r="B111" s="47"/>
      <c r="C111" s="48"/>
      <c r="D111" s="48"/>
      <c r="E111" s="48"/>
      <c r="F111" s="48"/>
      <c r="G111" s="48"/>
      <c r="H111" s="48"/>
      <c r="I111" s="48"/>
      <c r="J111" s="48"/>
      <c r="K111" s="48"/>
      <c r="L111" s="33"/>
    </row>
    <row r="112" spans="2:47" s="1" customFormat="1" ht="24.95" customHeight="1" x14ac:dyDescent="0.2">
      <c r="B112" s="33"/>
      <c r="C112" s="21" t="s">
        <v>294</v>
      </c>
      <c r="L112" s="33"/>
    </row>
    <row r="113" spans="2:20" s="1" customFormat="1" ht="6.95" customHeight="1" x14ac:dyDescent="0.2">
      <c r="B113" s="33"/>
      <c r="L113" s="33"/>
    </row>
    <row r="114" spans="2:20" s="1" customFormat="1" ht="12" customHeight="1" x14ac:dyDescent="0.2">
      <c r="B114" s="33"/>
      <c r="C114" s="27" t="s">
        <v>16</v>
      </c>
      <c r="L114" s="33"/>
    </row>
    <row r="115" spans="2:20" s="1" customFormat="1" ht="16.5" customHeight="1" x14ac:dyDescent="0.2">
      <c r="B115" s="33"/>
      <c r="E115" s="254" t="str">
        <f>E7</f>
        <v>OBLASTNÍ NEMOCNICE JIČÍN PAVILON PSYCHIATRIE</v>
      </c>
      <c r="F115" s="255"/>
      <c r="G115" s="255"/>
      <c r="H115" s="255"/>
      <c r="L115" s="33"/>
    </row>
    <row r="116" spans="2:20" ht="12" customHeight="1" x14ac:dyDescent="0.2">
      <c r="B116" s="20"/>
      <c r="C116" s="27" t="s">
        <v>276</v>
      </c>
      <c r="L116" s="20"/>
    </row>
    <row r="117" spans="2:20" ht="16.5" customHeight="1" x14ac:dyDescent="0.2">
      <c r="B117" s="20"/>
      <c r="E117" s="254" t="s">
        <v>277</v>
      </c>
      <c r="F117" s="234"/>
      <c r="G117" s="234"/>
      <c r="H117" s="234"/>
      <c r="L117" s="20"/>
    </row>
    <row r="118" spans="2:20" ht="12" customHeight="1" x14ac:dyDescent="0.2">
      <c r="B118" s="20"/>
      <c r="C118" s="27" t="s">
        <v>278</v>
      </c>
      <c r="L118" s="20"/>
    </row>
    <row r="119" spans="2:20" s="1" customFormat="1" ht="16.5" customHeight="1" x14ac:dyDescent="0.2">
      <c r="B119" s="33"/>
      <c r="E119" s="238" t="s">
        <v>4347</v>
      </c>
      <c r="F119" s="253"/>
      <c r="G119" s="253"/>
      <c r="H119" s="253"/>
      <c r="L119" s="33"/>
    </row>
    <row r="120" spans="2:20" s="1" customFormat="1" ht="12" customHeight="1" x14ac:dyDescent="0.2">
      <c r="B120" s="33"/>
      <c r="C120" s="27" t="s">
        <v>5055</v>
      </c>
      <c r="L120" s="33"/>
    </row>
    <row r="121" spans="2:20" s="1" customFormat="1" ht="16.5" customHeight="1" x14ac:dyDescent="0.2">
      <c r="B121" s="33"/>
      <c r="E121" s="220" t="str">
        <f>E13</f>
        <v>D.1.4.2.2 - Chlazení</v>
      </c>
      <c r="F121" s="253"/>
      <c r="G121" s="253"/>
      <c r="H121" s="253"/>
      <c r="L121" s="33"/>
    </row>
    <row r="122" spans="2:20" s="1" customFormat="1" ht="6.95" customHeight="1" x14ac:dyDescent="0.2">
      <c r="B122" s="33"/>
      <c r="L122" s="33"/>
    </row>
    <row r="123" spans="2:20" s="1" customFormat="1" ht="12" customHeight="1" x14ac:dyDescent="0.2">
      <c r="B123" s="33"/>
      <c r="C123" s="27" t="s">
        <v>22</v>
      </c>
      <c r="F123" s="25" t="str">
        <f>F16</f>
        <v xml:space="preserve"> </v>
      </c>
      <c r="I123" s="27" t="s">
        <v>24</v>
      </c>
      <c r="J123" s="53">
        <f>IF(J16="","",J16)</f>
        <v>45961</v>
      </c>
      <c r="L123" s="33"/>
    </row>
    <row r="124" spans="2:20" s="1" customFormat="1" ht="6.95" customHeight="1" x14ac:dyDescent="0.2">
      <c r="B124" s="33"/>
      <c r="L124" s="33"/>
    </row>
    <row r="125" spans="2:20" s="1" customFormat="1" ht="15.2" customHeight="1" x14ac:dyDescent="0.2">
      <c r="B125" s="33"/>
      <c r="C125" s="27" t="s">
        <v>29</v>
      </c>
      <c r="F125" s="25" t="str">
        <f>E19</f>
        <v>KRÁLOVÉHRADECKÝ KRAJ</v>
      </c>
      <c r="I125" s="27" t="s">
        <v>35</v>
      </c>
      <c r="J125" s="31" t="str">
        <f>E25</f>
        <v>KANIA a.s.</v>
      </c>
      <c r="L125" s="33"/>
    </row>
    <row r="126" spans="2:20" s="1" customFormat="1" ht="15.2" customHeight="1" x14ac:dyDescent="0.2">
      <c r="B126" s="33"/>
      <c r="C126" s="27" t="s">
        <v>33</v>
      </c>
      <c r="F126" s="25" t="str">
        <f>IF(E22="","",E22)</f>
        <v>Vyplň údaj</v>
      </c>
      <c r="I126" s="27" t="s">
        <v>38</v>
      </c>
      <c r="J126" s="31" t="str">
        <f>E28</f>
        <v xml:space="preserve"> </v>
      </c>
      <c r="L126" s="33"/>
    </row>
    <row r="127" spans="2:20" s="1" customFormat="1" ht="10.35" customHeight="1" x14ac:dyDescent="0.2">
      <c r="B127" s="33"/>
      <c r="L127" s="33"/>
    </row>
    <row r="128" spans="2:20" s="10" customFormat="1" ht="29.25" customHeight="1" x14ac:dyDescent="0.2">
      <c r="B128" s="117"/>
      <c r="C128" s="118" t="s">
        <v>295</v>
      </c>
      <c r="D128" s="119" t="s">
        <v>66</v>
      </c>
      <c r="E128" s="119" t="s">
        <v>62</v>
      </c>
      <c r="F128" s="119" t="s">
        <v>63</v>
      </c>
      <c r="G128" s="119" t="s">
        <v>296</v>
      </c>
      <c r="H128" s="119" t="s">
        <v>297</v>
      </c>
      <c r="I128" s="119" t="s">
        <v>298</v>
      </c>
      <c r="J128" s="119" t="s">
        <v>282</v>
      </c>
      <c r="K128" s="120" t="s">
        <v>299</v>
      </c>
      <c r="L128" s="117"/>
      <c r="M128" s="60" t="s">
        <v>1</v>
      </c>
      <c r="N128" s="61" t="s">
        <v>45</v>
      </c>
      <c r="O128" s="61" t="s">
        <v>300</v>
      </c>
      <c r="P128" s="61" t="s">
        <v>301</v>
      </c>
      <c r="Q128" s="61" t="s">
        <v>302</v>
      </c>
      <c r="R128" s="61" t="s">
        <v>303</v>
      </c>
      <c r="S128" s="61" t="s">
        <v>304</v>
      </c>
      <c r="T128" s="62" t="s">
        <v>305</v>
      </c>
    </row>
    <row r="129" spans="2:65" s="1" customFormat="1" ht="22.9" customHeight="1" x14ac:dyDescent="0.25">
      <c r="B129" s="33"/>
      <c r="C129" s="65" t="s">
        <v>306</v>
      </c>
      <c r="J129" s="121">
        <f>BK129</f>
        <v>0</v>
      </c>
      <c r="L129" s="33"/>
      <c r="M129" s="63"/>
      <c r="N129" s="54"/>
      <c r="O129" s="54"/>
      <c r="P129" s="122">
        <f>P130+P157+P291+P310+P317</f>
        <v>0</v>
      </c>
      <c r="Q129" s="54"/>
      <c r="R129" s="122">
        <f>R130+R157+R291+R310+R317</f>
        <v>0</v>
      </c>
      <c r="S129" s="54"/>
      <c r="T129" s="123">
        <f>T130+T157+T291+T310+T317</f>
        <v>0</v>
      </c>
      <c r="AT129" s="17" t="s">
        <v>80</v>
      </c>
      <c r="AU129" s="17" t="s">
        <v>284</v>
      </c>
      <c r="BK129" s="124">
        <f>BK130+BK157+BK291+BK310+BK317</f>
        <v>0</v>
      </c>
    </row>
    <row r="130" spans="2:65" s="11" customFormat="1" ht="25.9" customHeight="1" x14ac:dyDescent="0.2">
      <c r="B130" s="125"/>
      <c r="D130" s="126" t="s">
        <v>80</v>
      </c>
      <c r="E130" s="127" t="s">
        <v>5069</v>
      </c>
      <c r="F130" s="127" t="s">
        <v>5877</v>
      </c>
      <c r="I130" s="128"/>
      <c r="J130" s="129">
        <f>BK130</f>
        <v>0</v>
      </c>
      <c r="L130" s="125"/>
      <c r="M130" s="130"/>
      <c r="P130" s="131">
        <f>SUM(P131:P156)</f>
        <v>0</v>
      </c>
      <c r="R130" s="131">
        <f>SUM(R131:R156)</f>
        <v>0</v>
      </c>
      <c r="T130" s="132">
        <f>SUM(T131:T156)</f>
        <v>0</v>
      </c>
      <c r="AR130" s="126" t="s">
        <v>88</v>
      </c>
      <c r="AT130" s="133" t="s">
        <v>80</v>
      </c>
      <c r="AU130" s="133" t="s">
        <v>81</v>
      </c>
      <c r="AY130" s="126" t="s">
        <v>309</v>
      </c>
      <c r="BK130" s="134">
        <f>SUM(BK131:BK156)</f>
        <v>0</v>
      </c>
    </row>
    <row r="131" spans="2:65" s="1" customFormat="1" ht="21.75" customHeight="1" x14ac:dyDescent="0.2">
      <c r="B131" s="137"/>
      <c r="C131" s="138" t="s">
        <v>88</v>
      </c>
      <c r="D131" s="138" t="s">
        <v>311</v>
      </c>
      <c r="E131" s="139" t="s">
        <v>5878</v>
      </c>
      <c r="F131" s="140" t="s">
        <v>5879</v>
      </c>
      <c r="G131" s="141" t="s">
        <v>2702</v>
      </c>
      <c r="H131" s="142">
        <v>3</v>
      </c>
      <c r="I131" s="143"/>
      <c r="J131" s="144">
        <f>ROUND(I131*H131,2)</f>
        <v>0</v>
      </c>
      <c r="K131" s="140" t="s">
        <v>366</v>
      </c>
      <c r="L131" s="33"/>
      <c r="M131" s="145" t="s">
        <v>1</v>
      </c>
      <c r="N131" s="146" t="s">
        <v>46</v>
      </c>
      <c r="P131" s="147">
        <f>O131*H131</f>
        <v>0</v>
      </c>
      <c r="Q131" s="147">
        <v>0</v>
      </c>
      <c r="R131" s="147">
        <f>Q131*H131</f>
        <v>0</v>
      </c>
      <c r="S131" s="147">
        <v>0</v>
      </c>
      <c r="T131" s="148">
        <f>S131*H131</f>
        <v>0</v>
      </c>
      <c r="AR131" s="149" t="s">
        <v>120</v>
      </c>
      <c r="AT131" s="149" t="s">
        <v>311</v>
      </c>
      <c r="AU131" s="149" t="s">
        <v>88</v>
      </c>
      <c r="AY131" s="17" t="s">
        <v>309</v>
      </c>
      <c r="BE131" s="150">
        <f>IF(N131="základní",J131,0)</f>
        <v>0</v>
      </c>
      <c r="BF131" s="150">
        <f>IF(N131="snížená",J131,0)</f>
        <v>0</v>
      </c>
      <c r="BG131" s="150">
        <f>IF(N131="zákl. přenesená",J131,0)</f>
        <v>0</v>
      </c>
      <c r="BH131" s="150">
        <f>IF(N131="sníž. přenesená",J131,0)</f>
        <v>0</v>
      </c>
      <c r="BI131" s="150">
        <f>IF(N131="nulová",J131,0)</f>
        <v>0</v>
      </c>
      <c r="BJ131" s="17" t="s">
        <v>88</v>
      </c>
      <c r="BK131" s="150">
        <f>ROUND(I131*H131,2)</f>
        <v>0</v>
      </c>
      <c r="BL131" s="17" t="s">
        <v>120</v>
      </c>
      <c r="BM131" s="149" t="s">
        <v>90</v>
      </c>
    </row>
    <row r="132" spans="2:65" s="1" customFormat="1" ht="29.25" x14ac:dyDescent="0.2">
      <c r="B132" s="33"/>
      <c r="D132" s="155" t="s">
        <v>318</v>
      </c>
      <c r="F132" s="156" t="s">
        <v>5880</v>
      </c>
      <c r="I132" s="153"/>
      <c r="L132" s="33"/>
      <c r="M132" s="154"/>
      <c r="T132" s="57"/>
      <c r="AT132" s="17" t="s">
        <v>318</v>
      </c>
      <c r="AU132" s="17" t="s">
        <v>88</v>
      </c>
    </row>
    <row r="133" spans="2:65" s="1" customFormat="1" ht="21.75" customHeight="1" x14ac:dyDescent="0.2">
      <c r="B133" s="137"/>
      <c r="C133" s="138" t="s">
        <v>90</v>
      </c>
      <c r="D133" s="138" t="s">
        <v>311</v>
      </c>
      <c r="E133" s="139" t="s">
        <v>5881</v>
      </c>
      <c r="F133" s="140" t="s">
        <v>5882</v>
      </c>
      <c r="G133" s="141" t="s">
        <v>2702</v>
      </c>
      <c r="H133" s="142">
        <v>5</v>
      </c>
      <c r="I133" s="143"/>
      <c r="J133" s="144">
        <f>ROUND(I133*H133,2)</f>
        <v>0</v>
      </c>
      <c r="K133" s="140" t="s">
        <v>366</v>
      </c>
      <c r="L133" s="33"/>
      <c r="M133" s="145" t="s">
        <v>1</v>
      </c>
      <c r="N133" s="146" t="s">
        <v>46</v>
      </c>
      <c r="P133" s="147">
        <f>O133*H133</f>
        <v>0</v>
      </c>
      <c r="Q133" s="147">
        <v>0</v>
      </c>
      <c r="R133" s="147">
        <f>Q133*H133</f>
        <v>0</v>
      </c>
      <c r="S133" s="147">
        <v>0</v>
      </c>
      <c r="T133" s="148">
        <f>S133*H133</f>
        <v>0</v>
      </c>
      <c r="AR133" s="149" t="s">
        <v>120</v>
      </c>
      <c r="AT133" s="149" t="s">
        <v>311</v>
      </c>
      <c r="AU133" s="149" t="s">
        <v>88</v>
      </c>
      <c r="AY133" s="17" t="s">
        <v>309</v>
      </c>
      <c r="BE133" s="150">
        <f>IF(N133="základní",J133,0)</f>
        <v>0</v>
      </c>
      <c r="BF133" s="150">
        <f>IF(N133="snížená",J133,0)</f>
        <v>0</v>
      </c>
      <c r="BG133" s="150">
        <f>IF(N133="zákl. přenesená",J133,0)</f>
        <v>0</v>
      </c>
      <c r="BH133" s="150">
        <f>IF(N133="sníž. přenesená",J133,0)</f>
        <v>0</v>
      </c>
      <c r="BI133" s="150">
        <f>IF(N133="nulová",J133,0)</f>
        <v>0</v>
      </c>
      <c r="BJ133" s="17" t="s">
        <v>88</v>
      </c>
      <c r="BK133" s="150">
        <f>ROUND(I133*H133,2)</f>
        <v>0</v>
      </c>
      <c r="BL133" s="17" t="s">
        <v>120</v>
      </c>
      <c r="BM133" s="149" t="s">
        <v>120</v>
      </c>
    </row>
    <row r="134" spans="2:65" s="1" customFormat="1" ht="16.5" customHeight="1" x14ac:dyDescent="0.2">
      <c r="B134" s="137"/>
      <c r="C134" s="138" t="s">
        <v>101</v>
      </c>
      <c r="D134" s="138" t="s">
        <v>311</v>
      </c>
      <c r="E134" s="139" t="s">
        <v>5883</v>
      </c>
      <c r="F134" s="140" t="s">
        <v>5884</v>
      </c>
      <c r="G134" s="141" t="s">
        <v>2702</v>
      </c>
      <c r="H134" s="142">
        <v>1</v>
      </c>
      <c r="I134" s="143"/>
      <c r="J134" s="144">
        <f>ROUND(I134*H134,2)</f>
        <v>0</v>
      </c>
      <c r="K134" s="140" t="s">
        <v>366</v>
      </c>
      <c r="L134" s="33"/>
      <c r="M134" s="145" t="s">
        <v>1</v>
      </c>
      <c r="N134" s="146" t="s">
        <v>46</v>
      </c>
      <c r="P134" s="147">
        <f>O134*H134</f>
        <v>0</v>
      </c>
      <c r="Q134" s="147">
        <v>0</v>
      </c>
      <c r="R134" s="147">
        <f>Q134*H134</f>
        <v>0</v>
      </c>
      <c r="S134" s="147">
        <v>0</v>
      </c>
      <c r="T134" s="148">
        <f>S134*H134</f>
        <v>0</v>
      </c>
      <c r="AR134" s="149" t="s">
        <v>120</v>
      </c>
      <c r="AT134" s="149" t="s">
        <v>311</v>
      </c>
      <c r="AU134" s="149" t="s">
        <v>88</v>
      </c>
      <c r="AY134" s="17" t="s">
        <v>309</v>
      </c>
      <c r="BE134" s="150">
        <f>IF(N134="základní",J134,0)</f>
        <v>0</v>
      </c>
      <c r="BF134" s="150">
        <f>IF(N134="snížená",J134,0)</f>
        <v>0</v>
      </c>
      <c r="BG134" s="150">
        <f>IF(N134="zákl. přenesená",J134,0)</f>
        <v>0</v>
      </c>
      <c r="BH134" s="150">
        <f>IF(N134="sníž. přenesená",J134,0)</f>
        <v>0</v>
      </c>
      <c r="BI134" s="150">
        <f>IF(N134="nulová",J134,0)</f>
        <v>0</v>
      </c>
      <c r="BJ134" s="17" t="s">
        <v>88</v>
      </c>
      <c r="BK134" s="150">
        <f>ROUND(I134*H134,2)</f>
        <v>0</v>
      </c>
      <c r="BL134" s="17" t="s">
        <v>120</v>
      </c>
      <c r="BM134" s="149" t="s">
        <v>325</v>
      </c>
    </row>
    <row r="135" spans="2:65" s="1" customFormat="1" ht="16.5" customHeight="1" x14ac:dyDescent="0.2">
      <c r="B135" s="137"/>
      <c r="C135" s="138" t="s">
        <v>120</v>
      </c>
      <c r="D135" s="138" t="s">
        <v>311</v>
      </c>
      <c r="E135" s="139" t="s">
        <v>5885</v>
      </c>
      <c r="F135" s="140" t="s">
        <v>5886</v>
      </c>
      <c r="G135" s="141" t="s">
        <v>2702</v>
      </c>
      <c r="H135" s="142">
        <v>3</v>
      </c>
      <c r="I135" s="143"/>
      <c r="J135" s="144">
        <f>ROUND(I135*H135,2)</f>
        <v>0</v>
      </c>
      <c r="K135" s="140" t="s">
        <v>366</v>
      </c>
      <c r="L135" s="33"/>
      <c r="M135" s="145" t="s">
        <v>1</v>
      </c>
      <c r="N135" s="146" t="s">
        <v>46</v>
      </c>
      <c r="P135" s="147">
        <f>O135*H135</f>
        <v>0</v>
      </c>
      <c r="Q135" s="147">
        <v>0</v>
      </c>
      <c r="R135" s="147">
        <f>Q135*H135</f>
        <v>0</v>
      </c>
      <c r="S135" s="147">
        <v>0</v>
      </c>
      <c r="T135" s="148">
        <f>S135*H135</f>
        <v>0</v>
      </c>
      <c r="AR135" s="149" t="s">
        <v>120</v>
      </c>
      <c r="AT135" s="149" t="s">
        <v>311</v>
      </c>
      <c r="AU135" s="149" t="s">
        <v>88</v>
      </c>
      <c r="AY135" s="17" t="s">
        <v>309</v>
      </c>
      <c r="BE135" s="150">
        <f>IF(N135="základní",J135,0)</f>
        <v>0</v>
      </c>
      <c r="BF135" s="150">
        <f>IF(N135="snížená",J135,0)</f>
        <v>0</v>
      </c>
      <c r="BG135" s="150">
        <f>IF(N135="zákl. přenesená",J135,0)</f>
        <v>0</v>
      </c>
      <c r="BH135" s="150">
        <f>IF(N135="sníž. přenesená",J135,0)</f>
        <v>0</v>
      </c>
      <c r="BI135" s="150">
        <f>IF(N135="nulová",J135,0)</f>
        <v>0</v>
      </c>
      <c r="BJ135" s="17" t="s">
        <v>88</v>
      </c>
      <c r="BK135" s="150">
        <f>ROUND(I135*H135,2)</f>
        <v>0</v>
      </c>
      <c r="BL135" s="17" t="s">
        <v>120</v>
      </c>
      <c r="BM135" s="149" t="s">
        <v>329</v>
      </c>
    </row>
    <row r="136" spans="2:65" s="1" customFormat="1" ht="19.5" x14ac:dyDescent="0.2">
      <c r="B136" s="33"/>
      <c r="D136" s="155" t="s">
        <v>318</v>
      </c>
      <c r="F136" s="156" t="s">
        <v>5887</v>
      </c>
      <c r="I136" s="153"/>
      <c r="L136" s="33"/>
      <c r="M136" s="154"/>
      <c r="T136" s="57"/>
      <c r="AT136" s="17" t="s">
        <v>318</v>
      </c>
      <c r="AU136" s="17" t="s">
        <v>88</v>
      </c>
    </row>
    <row r="137" spans="2:65" s="1" customFormat="1" ht="16.5" customHeight="1" x14ac:dyDescent="0.2">
      <c r="B137" s="137"/>
      <c r="C137" s="138" t="s">
        <v>331</v>
      </c>
      <c r="D137" s="138" t="s">
        <v>311</v>
      </c>
      <c r="E137" s="139" t="s">
        <v>5888</v>
      </c>
      <c r="F137" s="140" t="s">
        <v>5889</v>
      </c>
      <c r="G137" s="141" t="s">
        <v>2702</v>
      </c>
      <c r="H137" s="142">
        <v>13</v>
      </c>
      <c r="I137" s="143"/>
      <c r="J137" s="144">
        <f>ROUND(I137*H137,2)</f>
        <v>0</v>
      </c>
      <c r="K137" s="140" t="s">
        <v>366</v>
      </c>
      <c r="L137" s="33"/>
      <c r="M137" s="145" t="s">
        <v>1</v>
      </c>
      <c r="N137" s="146" t="s">
        <v>46</v>
      </c>
      <c r="P137" s="147">
        <f>O137*H137</f>
        <v>0</v>
      </c>
      <c r="Q137" s="147">
        <v>0</v>
      </c>
      <c r="R137" s="147">
        <f>Q137*H137</f>
        <v>0</v>
      </c>
      <c r="S137" s="147">
        <v>0</v>
      </c>
      <c r="T137" s="148">
        <f>S137*H137</f>
        <v>0</v>
      </c>
      <c r="AR137" s="149" t="s">
        <v>120</v>
      </c>
      <c r="AT137" s="149" t="s">
        <v>311</v>
      </c>
      <c r="AU137" s="149" t="s">
        <v>88</v>
      </c>
      <c r="AY137" s="17" t="s">
        <v>309</v>
      </c>
      <c r="BE137" s="150">
        <f>IF(N137="základní",J137,0)</f>
        <v>0</v>
      </c>
      <c r="BF137" s="150">
        <f>IF(N137="snížená",J137,0)</f>
        <v>0</v>
      </c>
      <c r="BG137" s="150">
        <f>IF(N137="zákl. přenesená",J137,0)</f>
        <v>0</v>
      </c>
      <c r="BH137" s="150">
        <f>IF(N137="sníž. přenesená",J137,0)</f>
        <v>0</v>
      </c>
      <c r="BI137" s="150">
        <f>IF(N137="nulová",J137,0)</f>
        <v>0</v>
      </c>
      <c r="BJ137" s="17" t="s">
        <v>88</v>
      </c>
      <c r="BK137" s="150">
        <f>ROUND(I137*H137,2)</f>
        <v>0</v>
      </c>
      <c r="BL137" s="17" t="s">
        <v>120</v>
      </c>
      <c r="BM137" s="149" t="s">
        <v>334</v>
      </c>
    </row>
    <row r="138" spans="2:65" s="1" customFormat="1" ht="24.2" customHeight="1" x14ac:dyDescent="0.2">
      <c r="B138" s="137"/>
      <c r="C138" s="138" t="s">
        <v>325</v>
      </c>
      <c r="D138" s="138" t="s">
        <v>311</v>
      </c>
      <c r="E138" s="139" t="s">
        <v>5890</v>
      </c>
      <c r="F138" s="140" t="s">
        <v>5891</v>
      </c>
      <c r="G138" s="141" t="s">
        <v>2702</v>
      </c>
      <c r="H138" s="142">
        <v>2</v>
      </c>
      <c r="I138" s="143"/>
      <c r="J138" s="144">
        <f>ROUND(I138*H138,2)</f>
        <v>0</v>
      </c>
      <c r="K138" s="140" t="s">
        <v>366</v>
      </c>
      <c r="L138" s="33"/>
      <c r="M138" s="145" t="s">
        <v>1</v>
      </c>
      <c r="N138" s="146" t="s">
        <v>46</v>
      </c>
      <c r="P138" s="147">
        <f>O138*H138</f>
        <v>0</v>
      </c>
      <c r="Q138" s="147">
        <v>0</v>
      </c>
      <c r="R138" s="147">
        <f>Q138*H138</f>
        <v>0</v>
      </c>
      <c r="S138" s="147">
        <v>0</v>
      </c>
      <c r="T138" s="148">
        <f>S138*H138</f>
        <v>0</v>
      </c>
      <c r="AR138" s="149" t="s">
        <v>120</v>
      </c>
      <c r="AT138" s="149" t="s">
        <v>311</v>
      </c>
      <c r="AU138" s="149" t="s">
        <v>88</v>
      </c>
      <c r="AY138" s="17" t="s">
        <v>309</v>
      </c>
      <c r="BE138" s="150">
        <f>IF(N138="základní",J138,0)</f>
        <v>0</v>
      </c>
      <c r="BF138" s="150">
        <f>IF(N138="snížená",J138,0)</f>
        <v>0</v>
      </c>
      <c r="BG138" s="150">
        <f>IF(N138="zákl. přenesená",J138,0)</f>
        <v>0</v>
      </c>
      <c r="BH138" s="150">
        <f>IF(N138="sníž. přenesená",J138,0)</f>
        <v>0</v>
      </c>
      <c r="BI138" s="150">
        <f>IF(N138="nulová",J138,0)</f>
        <v>0</v>
      </c>
      <c r="BJ138" s="17" t="s">
        <v>88</v>
      </c>
      <c r="BK138" s="150">
        <f>ROUND(I138*H138,2)</f>
        <v>0</v>
      </c>
      <c r="BL138" s="17" t="s">
        <v>120</v>
      </c>
      <c r="BM138" s="149" t="s">
        <v>8</v>
      </c>
    </row>
    <row r="139" spans="2:65" s="1" customFormat="1" ht="19.5" x14ac:dyDescent="0.2">
      <c r="B139" s="33"/>
      <c r="D139" s="155" t="s">
        <v>318</v>
      </c>
      <c r="F139" s="156" t="s">
        <v>5892</v>
      </c>
      <c r="I139" s="153"/>
      <c r="L139" s="33"/>
      <c r="M139" s="154"/>
      <c r="T139" s="57"/>
      <c r="AT139" s="17" t="s">
        <v>318</v>
      </c>
      <c r="AU139" s="17" t="s">
        <v>88</v>
      </c>
    </row>
    <row r="140" spans="2:65" s="1" customFormat="1" ht="16.5" customHeight="1" x14ac:dyDescent="0.2">
      <c r="B140" s="137"/>
      <c r="C140" s="138" t="s">
        <v>339</v>
      </c>
      <c r="D140" s="138" t="s">
        <v>311</v>
      </c>
      <c r="E140" s="139" t="s">
        <v>5893</v>
      </c>
      <c r="F140" s="140" t="s">
        <v>5894</v>
      </c>
      <c r="G140" s="141" t="s">
        <v>2702</v>
      </c>
      <c r="H140" s="142">
        <v>4</v>
      </c>
      <c r="I140" s="143"/>
      <c r="J140" s="144">
        <f>ROUND(I140*H140,2)</f>
        <v>0</v>
      </c>
      <c r="K140" s="140" t="s">
        <v>366</v>
      </c>
      <c r="L140" s="33"/>
      <c r="M140" s="145" t="s">
        <v>1</v>
      </c>
      <c r="N140" s="146" t="s">
        <v>46</v>
      </c>
      <c r="P140" s="147">
        <f>O140*H140</f>
        <v>0</v>
      </c>
      <c r="Q140" s="147">
        <v>0</v>
      </c>
      <c r="R140" s="147">
        <f>Q140*H140</f>
        <v>0</v>
      </c>
      <c r="S140" s="147">
        <v>0</v>
      </c>
      <c r="T140" s="148">
        <f>S140*H140</f>
        <v>0</v>
      </c>
      <c r="AR140" s="149" t="s">
        <v>120</v>
      </c>
      <c r="AT140" s="149" t="s">
        <v>311</v>
      </c>
      <c r="AU140" s="149" t="s">
        <v>88</v>
      </c>
      <c r="AY140" s="17" t="s">
        <v>309</v>
      </c>
      <c r="BE140" s="150">
        <f>IF(N140="základní",J140,0)</f>
        <v>0</v>
      </c>
      <c r="BF140" s="150">
        <f>IF(N140="snížená",J140,0)</f>
        <v>0</v>
      </c>
      <c r="BG140" s="150">
        <f>IF(N140="zákl. přenesená",J140,0)</f>
        <v>0</v>
      </c>
      <c r="BH140" s="150">
        <f>IF(N140="sníž. přenesená",J140,0)</f>
        <v>0</v>
      </c>
      <c r="BI140" s="150">
        <f>IF(N140="nulová",J140,0)</f>
        <v>0</v>
      </c>
      <c r="BJ140" s="17" t="s">
        <v>88</v>
      </c>
      <c r="BK140" s="150">
        <f>ROUND(I140*H140,2)</f>
        <v>0</v>
      </c>
      <c r="BL140" s="17" t="s">
        <v>120</v>
      </c>
      <c r="BM140" s="149" t="s">
        <v>342</v>
      </c>
    </row>
    <row r="141" spans="2:65" s="1" customFormat="1" ht="19.5" x14ac:dyDescent="0.2">
      <c r="B141" s="33"/>
      <c r="D141" s="155" t="s">
        <v>318</v>
      </c>
      <c r="F141" s="156" t="s">
        <v>5895</v>
      </c>
      <c r="I141" s="153"/>
      <c r="L141" s="33"/>
      <c r="M141" s="154"/>
      <c r="T141" s="57"/>
      <c r="AT141" s="17" t="s">
        <v>318</v>
      </c>
      <c r="AU141" s="17" t="s">
        <v>88</v>
      </c>
    </row>
    <row r="142" spans="2:65" s="1" customFormat="1" ht="16.5" customHeight="1" x14ac:dyDescent="0.2">
      <c r="B142" s="137"/>
      <c r="C142" s="138" t="s">
        <v>329</v>
      </c>
      <c r="D142" s="138" t="s">
        <v>311</v>
      </c>
      <c r="E142" s="139" t="s">
        <v>5896</v>
      </c>
      <c r="F142" s="140" t="s">
        <v>5897</v>
      </c>
      <c r="G142" s="141" t="s">
        <v>2702</v>
      </c>
      <c r="H142" s="142">
        <v>6</v>
      </c>
      <c r="I142" s="143"/>
      <c r="J142" s="144">
        <f>ROUND(I142*H142,2)</f>
        <v>0</v>
      </c>
      <c r="K142" s="140" t="s">
        <v>366</v>
      </c>
      <c r="L142" s="33"/>
      <c r="M142" s="145" t="s">
        <v>1</v>
      </c>
      <c r="N142" s="146" t="s">
        <v>46</v>
      </c>
      <c r="P142" s="147">
        <f>O142*H142</f>
        <v>0</v>
      </c>
      <c r="Q142" s="147">
        <v>0</v>
      </c>
      <c r="R142" s="147">
        <f>Q142*H142</f>
        <v>0</v>
      </c>
      <c r="S142" s="147">
        <v>0</v>
      </c>
      <c r="T142" s="148">
        <f>S142*H142</f>
        <v>0</v>
      </c>
      <c r="AR142" s="149" t="s">
        <v>120</v>
      </c>
      <c r="AT142" s="149" t="s">
        <v>311</v>
      </c>
      <c r="AU142" s="149" t="s">
        <v>88</v>
      </c>
      <c r="AY142" s="17" t="s">
        <v>309</v>
      </c>
      <c r="BE142" s="150">
        <f>IF(N142="základní",J142,0)</f>
        <v>0</v>
      </c>
      <c r="BF142" s="150">
        <f>IF(N142="snížená",J142,0)</f>
        <v>0</v>
      </c>
      <c r="BG142" s="150">
        <f>IF(N142="zákl. přenesená",J142,0)</f>
        <v>0</v>
      </c>
      <c r="BH142" s="150">
        <f>IF(N142="sníž. přenesená",J142,0)</f>
        <v>0</v>
      </c>
      <c r="BI142" s="150">
        <f>IF(N142="nulová",J142,0)</f>
        <v>0</v>
      </c>
      <c r="BJ142" s="17" t="s">
        <v>88</v>
      </c>
      <c r="BK142" s="150">
        <f>ROUND(I142*H142,2)</f>
        <v>0</v>
      </c>
      <c r="BL142" s="17" t="s">
        <v>120</v>
      </c>
      <c r="BM142" s="149" t="s">
        <v>346</v>
      </c>
    </row>
    <row r="143" spans="2:65" s="1" customFormat="1" ht="19.5" x14ac:dyDescent="0.2">
      <c r="B143" s="33"/>
      <c r="D143" s="155" t="s">
        <v>318</v>
      </c>
      <c r="F143" s="156" t="s">
        <v>5898</v>
      </c>
      <c r="I143" s="153"/>
      <c r="L143" s="33"/>
      <c r="M143" s="154"/>
      <c r="T143" s="57"/>
      <c r="AT143" s="17" t="s">
        <v>318</v>
      </c>
      <c r="AU143" s="17" t="s">
        <v>88</v>
      </c>
    </row>
    <row r="144" spans="2:65" s="1" customFormat="1" ht="16.5" customHeight="1" x14ac:dyDescent="0.2">
      <c r="B144" s="137"/>
      <c r="C144" s="138" t="s">
        <v>348</v>
      </c>
      <c r="D144" s="138" t="s">
        <v>311</v>
      </c>
      <c r="E144" s="139" t="s">
        <v>5899</v>
      </c>
      <c r="F144" s="140" t="s">
        <v>5900</v>
      </c>
      <c r="G144" s="141" t="s">
        <v>1331</v>
      </c>
      <c r="H144" s="142">
        <v>10</v>
      </c>
      <c r="I144" s="143"/>
      <c r="J144" s="144">
        <f t="shared" ref="J144:J156" si="0">ROUND(I144*H144,2)</f>
        <v>0</v>
      </c>
      <c r="K144" s="140" t="s">
        <v>366</v>
      </c>
      <c r="L144" s="33"/>
      <c r="M144" s="145" t="s">
        <v>1</v>
      </c>
      <c r="N144" s="146" t="s">
        <v>46</v>
      </c>
      <c r="P144" s="147">
        <f t="shared" ref="P144:P156" si="1">O144*H144</f>
        <v>0</v>
      </c>
      <c r="Q144" s="147">
        <v>0</v>
      </c>
      <c r="R144" s="147">
        <f t="shared" ref="R144:R156" si="2">Q144*H144</f>
        <v>0</v>
      </c>
      <c r="S144" s="147">
        <v>0</v>
      </c>
      <c r="T144" s="148">
        <f t="shared" ref="T144:T156" si="3">S144*H144</f>
        <v>0</v>
      </c>
      <c r="AR144" s="149" t="s">
        <v>120</v>
      </c>
      <c r="AT144" s="149" t="s">
        <v>311</v>
      </c>
      <c r="AU144" s="149" t="s">
        <v>88</v>
      </c>
      <c r="AY144" s="17" t="s">
        <v>309</v>
      </c>
      <c r="BE144" s="150">
        <f t="shared" ref="BE144:BE156" si="4">IF(N144="základní",J144,0)</f>
        <v>0</v>
      </c>
      <c r="BF144" s="150">
        <f t="shared" ref="BF144:BF156" si="5">IF(N144="snížená",J144,0)</f>
        <v>0</v>
      </c>
      <c r="BG144" s="150">
        <f t="shared" ref="BG144:BG156" si="6">IF(N144="zákl. přenesená",J144,0)</f>
        <v>0</v>
      </c>
      <c r="BH144" s="150">
        <f t="shared" ref="BH144:BH156" si="7">IF(N144="sníž. přenesená",J144,0)</f>
        <v>0</v>
      </c>
      <c r="BI144" s="150">
        <f t="shared" ref="BI144:BI156" si="8">IF(N144="nulová",J144,0)</f>
        <v>0</v>
      </c>
      <c r="BJ144" s="17" t="s">
        <v>88</v>
      </c>
      <c r="BK144" s="150">
        <f t="shared" ref="BK144:BK156" si="9">ROUND(I144*H144,2)</f>
        <v>0</v>
      </c>
      <c r="BL144" s="17" t="s">
        <v>120</v>
      </c>
      <c r="BM144" s="149" t="s">
        <v>351</v>
      </c>
    </row>
    <row r="145" spans="2:65" s="1" customFormat="1" ht="16.5" customHeight="1" x14ac:dyDescent="0.2">
      <c r="B145" s="137"/>
      <c r="C145" s="138" t="s">
        <v>334</v>
      </c>
      <c r="D145" s="138" t="s">
        <v>311</v>
      </c>
      <c r="E145" s="139" t="s">
        <v>5901</v>
      </c>
      <c r="F145" s="140" t="s">
        <v>5902</v>
      </c>
      <c r="G145" s="141" t="s">
        <v>2702</v>
      </c>
      <c r="H145" s="142">
        <v>2</v>
      </c>
      <c r="I145" s="143"/>
      <c r="J145" s="144">
        <f t="shared" si="0"/>
        <v>0</v>
      </c>
      <c r="K145" s="140" t="s">
        <v>366</v>
      </c>
      <c r="L145" s="33"/>
      <c r="M145" s="145" t="s">
        <v>1</v>
      </c>
      <c r="N145" s="146" t="s">
        <v>46</v>
      </c>
      <c r="P145" s="147">
        <f t="shared" si="1"/>
        <v>0</v>
      </c>
      <c r="Q145" s="147">
        <v>0</v>
      </c>
      <c r="R145" s="147">
        <f t="shared" si="2"/>
        <v>0</v>
      </c>
      <c r="S145" s="147">
        <v>0</v>
      </c>
      <c r="T145" s="148">
        <f t="shared" si="3"/>
        <v>0</v>
      </c>
      <c r="AR145" s="149" t="s">
        <v>120</v>
      </c>
      <c r="AT145" s="149" t="s">
        <v>311</v>
      </c>
      <c r="AU145" s="149" t="s">
        <v>88</v>
      </c>
      <c r="AY145" s="17" t="s">
        <v>309</v>
      </c>
      <c r="BE145" s="150">
        <f t="shared" si="4"/>
        <v>0</v>
      </c>
      <c r="BF145" s="150">
        <f t="shared" si="5"/>
        <v>0</v>
      </c>
      <c r="BG145" s="150">
        <f t="shared" si="6"/>
        <v>0</v>
      </c>
      <c r="BH145" s="150">
        <f t="shared" si="7"/>
        <v>0</v>
      </c>
      <c r="BI145" s="150">
        <f t="shared" si="8"/>
        <v>0</v>
      </c>
      <c r="BJ145" s="17" t="s">
        <v>88</v>
      </c>
      <c r="BK145" s="150">
        <f t="shared" si="9"/>
        <v>0</v>
      </c>
      <c r="BL145" s="17" t="s">
        <v>120</v>
      </c>
      <c r="BM145" s="149" t="s">
        <v>355</v>
      </c>
    </row>
    <row r="146" spans="2:65" s="1" customFormat="1" ht="16.5" customHeight="1" x14ac:dyDescent="0.2">
      <c r="B146" s="137"/>
      <c r="C146" s="138" t="s">
        <v>357</v>
      </c>
      <c r="D146" s="138" t="s">
        <v>311</v>
      </c>
      <c r="E146" s="139" t="s">
        <v>5903</v>
      </c>
      <c r="F146" s="140" t="s">
        <v>5904</v>
      </c>
      <c r="G146" s="141" t="s">
        <v>2702</v>
      </c>
      <c r="H146" s="142">
        <v>2</v>
      </c>
      <c r="I146" s="143"/>
      <c r="J146" s="144">
        <f t="shared" si="0"/>
        <v>0</v>
      </c>
      <c r="K146" s="140" t="s">
        <v>366</v>
      </c>
      <c r="L146" s="33"/>
      <c r="M146" s="145" t="s">
        <v>1</v>
      </c>
      <c r="N146" s="146" t="s">
        <v>46</v>
      </c>
      <c r="P146" s="147">
        <f t="shared" si="1"/>
        <v>0</v>
      </c>
      <c r="Q146" s="147">
        <v>0</v>
      </c>
      <c r="R146" s="147">
        <f t="shared" si="2"/>
        <v>0</v>
      </c>
      <c r="S146" s="147">
        <v>0</v>
      </c>
      <c r="T146" s="148">
        <f t="shared" si="3"/>
        <v>0</v>
      </c>
      <c r="AR146" s="149" t="s">
        <v>120</v>
      </c>
      <c r="AT146" s="149" t="s">
        <v>311</v>
      </c>
      <c r="AU146" s="149" t="s">
        <v>88</v>
      </c>
      <c r="AY146" s="17" t="s">
        <v>309</v>
      </c>
      <c r="BE146" s="150">
        <f t="shared" si="4"/>
        <v>0</v>
      </c>
      <c r="BF146" s="150">
        <f t="shared" si="5"/>
        <v>0</v>
      </c>
      <c r="BG146" s="150">
        <f t="shared" si="6"/>
        <v>0</v>
      </c>
      <c r="BH146" s="150">
        <f t="shared" si="7"/>
        <v>0</v>
      </c>
      <c r="BI146" s="150">
        <f t="shared" si="8"/>
        <v>0</v>
      </c>
      <c r="BJ146" s="17" t="s">
        <v>88</v>
      </c>
      <c r="BK146" s="150">
        <f t="shared" si="9"/>
        <v>0</v>
      </c>
      <c r="BL146" s="17" t="s">
        <v>120</v>
      </c>
      <c r="BM146" s="149" t="s">
        <v>361</v>
      </c>
    </row>
    <row r="147" spans="2:65" s="1" customFormat="1" ht="16.5" customHeight="1" x14ac:dyDescent="0.2">
      <c r="B147" s="137"/>
      <c r="C147" s="138" t="s">
        <v>8</v>
      </c>
      <c r="D147" s="138" t="s">
        <v>311</v>
      </c>
      <c r="E147" s="139" t="s">
        <v>5905</v>
      </c>
      <c r="F147" s="140" t="s">
        <v>5906</v>
      </c>
      <c r="G147" s="141" t="s">
        <v>434</v>
      </c>
      <c r="H147" s="142">
        <v>50</v>
      </c>
      <c r="I147" s="143"/>
      <c r="J147" s="144">
        <f t="shared" si="0"/>
        <v>0</v>
      </c>
      <c r="K147" s="140" t="s">
        <v>366</v>
      </c>
      <c r="L147" s="33"/>
      <c r="M147" s="145" t="s">
        <v>1</v>
      </c>
      <c r="N147" s="146" t="s">
        <v>46</v>
      </c>
      <c r="P147" s="147">
        <f t="shared" si="1"/>
        <v>0</v>
      </c>
      <c r="Q147" s="147">
        <v>0</v>
      </c>
      <c r="R147" s="147">
        <f t="shared" si="2"/>
        <v>0</v>
      </c>
      <c r="S147" s="147">
        <v>0</v>
      </c>
      <c r="T147" s="148">
        <f t="shared" si="3"/>
        <v>0</v>
      </c>
      <c r="AR147" s="149" t="s">
        <v>120</v>
      </c>
      <c r="AT147" s="149" t="s">
        <v>311</v>
      </c>
      <c r="AU147" s="149" t="s">
        <v>88</v>
      </c>
      <c r="AY147" s="17" t="s">
        <v>309</v>
      </c>
      <c r="BE147" s="150">
        <f t="shared" si="4"/>
        <v>0</v>
      </c>
      <c r="BF147" s="150">
        <f t="shared" si="5"/>
        <v>0</v>
      </c>
      <c r="BG147" s="150">
        <f t="shared" si="6"/>
        <v>0</v>
      </c>
      <c r="BH147" s="150">
        <f t="shared" si="7"/>
        <v>0</v>
      </c>
      <c r="BI147" s="150">
        <f t="shared" si="8"/>
        <v>0</v>
      </c>
      <c r="BJ147" s="17" t="s">
        <v>88</v>
      </c>
      <c r="BK147" s="150">
        <f t="shared" si="9"/>
        <v>0</v>
      </c>
      <c r="BL147" s="17" t="s">
        <v>120</v>
      </c>
      <c r="BM147" s="149" t="s">
        <v>367</v>
      </c>
    </row>
    <row r="148" spans="2:65" s="1" customFormat="1" ht="16.5" customHeight="1" x14ac:dyDescent="0.2">
      <c r="B148" s="137"/>
      <c r="C148" s="138" t="s">
        <v>368</v>
      </c>
      <c r="D148" s="138" t="s">
        <v>311</v>
      </c>
      <c r="E148" s="139" t="s">
        <v>5907</v>
      </c>
      <c r="F148" s="140" t="s">
        <v>5908</v>
      </c>
      <c r="G148" s="141" t="s">
        <v>434</v>
      </c>
      <c r="H148" s="142">
        <v>50</v>
      </c>
      <c r="I148" s="143"/>
      <c r="J148" s="144">
        <f t="shared" si="0"/>
        <v>0</v>
      </c>
      <c r="K148" s="140" t="s">
        <v>366</v>
      </c>
      <c r="L148" s="33"/>
      <c r="M148" s="145" t="s">
        <v>1</v>
      </c>
      <c r="N148" s="146" t="s">
        <v>46</v>
      </c>
      <c r="P148" s="147">
        <f t="shared" si="1"/>
        <v>0</v>
      </c>
      <c r="Q148" s="147">
        <v>0</v>
      </c>
      <c r="R148" s="147">
        <f t="shared" si="2"/>
        <v>0</v>
      </c>
      <c r="S148" s="147">
        <v>0</v>
      </c>
      <c r="T148" s="148">
        <f t="shared" si="3"/>
        <v>0</v>
      </c>
      <c r="AR148" s="149" t="s">
        <v>120</v>
      </c>
      <c r="AT148" s="149" t="s">
        <v>311</v>
      </c>
      <c r="AU148" s="149" t="s">
        <v>88</v>
      </c>
      <c r="AY148" s="17" t="s">
        <v>309</v>
      </c>
      <c r="BE148" s="150">
        <f t="shared" si="4"/>
        <v>0</v>
      </c>
      <c r="BF148" s="150">
        <f t="shared" si="5"/>
        <v>0</v>
      </c>
      <c r="BG148" s="150">
        <f t="shared" si="6"/>
        <v>0</v>
      </c>
      <c r="BH148" s="150">
        <f t="shared" si="7"/>
        <v>0</v>
      </c>
      <c r="BI148" s="150">
        <f t="shared" si="8"/>
        <v>0</v>
      </c>
      <c r="BJ148" s="17" t="s">
        <v>88</v>
      </c>
      <c r="BK148" s="150">
        <f t="shared" si="9"/>
        <v>0</v>
      </c>
      <c r="BL148" s="17" t="s">
        <v>120</v>
      </c>
      <c r="BM148" s="149" t="s">
        <v>371</v>
      </c>
    </row>
    <row r="149" spans="2:65" s="1" customFormat="1" ht="21.75" customHeight="1" x14ac:dyDescent="0.2">
      <c r="B149" s="137"/>
      <c r="C149" s="138" t="s">
        <v>342</v>
      </c>
      <c r="D149" s="138" t="s">
        <v>311</v>
      </c>
      <c r="E149" s="139" t="s">
        <v>5909</v>
      </c>
      <c r="F149" s="140" t="s">
        <v>5910</v>
      </c>
      <c r="G149" s="141" t="s">
        <v>434</v>
      </c>
      <c r="H149" s="142">
        <v>350</v>
      </c>
      <c r="I149" s="143"/>
      <c r="J149" s="144">
        <f t="shared" si="0"/>
        <v>0</v>
      </c>
      <c r="K149" s="140" t="s">
        <v>366</v>
      </c>
      <c r="L149" s="33"/>
      <c r="M149" s="145" t="s">
        <v>1</v>
      </c>
      <c r="N149" s="146" t="s">
        <v>46</v>
      </c>
      <c r="P149" s="147">
        <f t="shared" si="1"/>
        <v>0</v>
      </c>
      <c r="Q149" s="147">
        <v>0</v>
      </c>
      <c r="R149" s="147">
        <f t="shared" si="2"/>
        <v>0</v>
      </c>
      <c r="S149" s="147">
        <v>0</v>
      </c>
      <c r="T149" s="148">
        <f t="shared" si="3"/>
        <v>0</v>
      </c>
      <c r="AR149" s="149" t="s">
        <v>120</v>
      </c>
      <c r="AT149" s="149" t="s">
        <v>311</v>
      </c>
      <c r="AU149" s="149" t="s">
        <v>88</v>
      </c>
      <c r="AY149" s="17" t="s">
        <v>309</v>
      </c>
      <c r="BE149" s="150">
        <f t="shared" si="4"/>
        <v>0</v>
      </c>
      <c r="BF149" s="150">
        <f t="shared" si="5"/>
        <v>0</v>
      </c>
      <c r="BG149" s="150">
        <f t="shared" si="6"/>
        <v>0</v>
      </c>
      <c r="BH149" s="150">
        <f t="shared" si="7"/>
        <v>0</v>
      </c>
      <c r="BI149" s="150">
        <f t="shared" si="8"/>
        <v>0</v>
      </c>
      <c r="BJ149" s="17" t="s">
        <v>88</v>
      </c>
      <c r="BK149" s="150">
        <f t="shared" si="9"/>
        <v>0</v>
      </c>
      <c r="BL149" s="17" t="s">
        <v>120</v>
      </c>
      <c r="BM149" s="149" t="s">
        <v>376</v>
      </c>
    </row>
    <row r="150" spans="2:65" s="1" customFormat="1" ht="16.5" customHeight="1" x14ac:dyDescent="0.2">
      <c r="B150" s="137"/>
      <c r="C150" s="138" t="s">
        <v>378</v>
      </c>
      <c r="D150" s="138" t="s">
        <v>311</v>
      </c>
      <c r="E150" s="139" t="s">
        <v>5911</v>
      </c>
      <c r="F150" s="140" t="s">
        <v>5912</v>
      </c>
      <c r="G150" s="141" t="s">
        <v>434</v>
      </c>
      <c r="H150" s="142">
        <v>50</v>
      </c>
      <c r="I150" s="143"/>
      <c r="J150" s="144">
        <f t="shared" si="0"/>
        <v>0</v>
      </c>
      <c r="K150" s="140" t="s">
        <v>366</v>
      </c>
      <c r="L150" s="33"/>
      <c r="M150" s="145" t="s">
        <v>1</v>
      </c>
      <c r="N150" s="146" t="s">
        <v>46</v>
      </c>
      <c r="P150" s="147">
        <f t="shared" si="1"/>
        <v>0</v>
      </c>
      <c r="Q150" s="147">
        <v>0</v>
      </c>
      <c r="R150" s="147">
        <f t="shared" si="2"/>
        <v>0</v>
      </c>
      <c r="S150" s="147">
        <v>0</v>
      </c>
      <c r="T150" s="148">
        <f t="shared" si="3"/>
        <v>0</v>
      </c>
      <c r="AR150" s="149" t="s">
        <v>120</v>
      </c>
      <c r="AT150" s="149" t="s">
        <v>311</v>
      </c>
      <c r="AU150" s="149" t="s">
        <v>88</v>
      </c>
      <c r="AY150" s="17" t="s">
        <v>309</v>
      </c>
      <c r="BE150" s="150">
        <f t="shared" si="4"/>
        <v>0</v>
      </c>
      <c r="BF150" s="150">
        <f t="shared" si="5"/>
        <v>0</v>
      </c>
      <c r="BG150" s="150">
        <f t="shared" si="6"/>
        <v>0</v>
      </c>
      <c r="BH150" s="150">
        <f t="shared" si="7"/>
        <v>0</v>
      </c>
      <c r="BI150" s="150">
        <f t="shared" si="8"/>
        <v>0</v>
      </c>
      <c r="BJ150" s="17" t="s">
        <v>88</v>
      </c>
      <c r="BK150" s="150">
        <f t="shared" si="9"/>
        <v>0</v>
      </c>
      <c r="BL150" s="17" t="s">
        <v>120</v>
      </c>
      <c r="BM150" s="149" t="s">
        <v>381</v>
      </c>
    </row>
    <row r="151" spans="2:65" s="1" customFormat="1" ht="16.5" customHeight="1" x14ac:dyDescent="0.2">
      <c r="B151" s="137"/>
      <c r="C151" s="138" t="s">
        <v>346</v>
      </c>
      <c r="D151" s="138" t="s">
        <v>311</v>
      </c>
      <c r="E151" s="139" t="s">
        <v>5913</v>
      </c>
      <c r="F151" s="140" t="s">
        <v>5914</v>
      </c>
      <c r="G151" s="141" t="s">
        <v>434</v>
      </c>
      <c r="H151" s="142">
        <v>15</v>
      </c>
      <c r="I151" s="143"/>
      <c r="J151" s="144">
        <f t="shared" si="0"/>
        <v>0</v>
      </c>
      <c r="K151" s="140" t="s">
        <v>366</v>
      </c>
      <c r="L151" s="33"/>
      <c r="M151" s="145" t="s">
        <v>1</v>
      </c>
      <c r="N151" s="146" t="s">
        <v>46</v>
      </c>
      <c r="P151" s="147">
        <f t="shared" si="1"/>
        <v>0</v>
      </c>
      <c r="Q151" s="147">
        <v>0</v>
      </c>
      <c r="R151" s="147">
        <f t="shared" si="2"/>
        <v>0</v>
      </c>
      <c r="S151" s="147">
        <v>0</v>
      </c>
      <c r="T151" s="148">
        <f t="shared" si="3"/>
        <v>0</v>
      </c>
      <c r="AR151" s="149" t="s">
        <v>120</v>
      </c>
      <c r="AT151" s="149" t="s">
        <v>311</v>
      </c>
      <c r="AU151" s="149" t="s">
        <v>88</v>
      </c>
      <c r="AY151" s="17" t="s">
        <v>309</v>
      </c>
      <c r="BE151" s="150">
        <f t="shared" si="4"/>
        <v>0</v>
      </c>
      <c r="BF151" s="150">
        <f t="shared" si="5"/>
        <v>0</v>
      </c>
      <c r="BG151" s="150">
        <f t="shared" si="6"/>
        <v>0</v>
      </c>
      <c r="BH151" s="150">
        <f t="shared" si="7"/>
        <v>0</v>
      </c>
      <c r="BI151" s="150">
        <f t="shared" si="8"/>
        <v>0</v>
      </c>
      <c r="BJ151" s="17" t="s">
        <v>88</v>
      </c>
      <c r="BK151" s="150">
        <f t="shared" si="9"/>
        <v>0</v>
      </c>
      <c r="BL151" s="17" t="s">
        <v>120</v>
      </c>
      <c r="BM151" s="149" t="s">
        <v>385</v>
      </c>
    </row>
    <row r="152" spans="2:65" s="1" customFormat="1" ht="16.5" customHeight="1" x14ac:dyDescent="0.2">
      <c r="B152" s="137"/>
      <c r="C152" s="138" t="s">
        <v>388</v>
      </c>
      <c r="D152" s="138" t="s">
        <v>311</v>
      </c>
      <c r="E152" s="139" t="s">
        <v>5915</v>
      </c>
      <c r="F152" s="140" t="s">
        <v>5916</v>
      </c>
      <c r="G152" s="141" t="s">
        <v>2702</v>
      </c>
      <c r="H152" s="142">
        <v>8</v>
      </c>
      <c r="I152" s="143"/>
      <c r="J152" s="144">
        <f t="shared" si="0"/>
        <v>0</v>
      </c>
      <c r="K152" s="140" t="s">
        <v>366</v>
      </c>
      <c r="L152" s="33"/>
      <c r="M152" s="145" t="s">
        <v>1</v>
      </c>
      <c r="N152" s="146" t="s">
        <v>46</v>
      </c>
      <c r="P152" s="147">
        <f t="shared" si="1"/>
        <v>0</v>
      </c>
      <c r="Q152" s="147">
        <v>0</v>
      </c>
      <c r="R152" s="147">
        <f t="shared" si="2"/>
        <v>0</v>
      </c>
      <c r="S152" s="147">
        <v>0</v>
      </c>
      <c r="T152" s="148">
        <f t="shared" si="3"/>
        <v>0</v>
      </c>
      <c r="AR152" s="149" t="s">
        <v>120</v>
      </c>
      <c r="AT152" s="149" t="s">
        <v>311</v>
      </c>
      <c r="AU152" s="149" t="s">
        <v>88</v>
      </c>
      <c r="AY152" s="17" t="s">
        <v>309</v>
      </c>
      <c r="BE152" s="150">
        <f t="shared" si="4"/>
        <v>0</v>
      </c>
      <c r="BF152" s="150">
        <f t="shared" si="5"/>
        <v>0</v>
      </c>
      <c r="BG152" s="150">
        <f t="shared" si="6"/>
        <v>0</v>
      </c>
      <c r="BH152" s="150">
        <f t="shared" si="7"/>
        <v>0</v>
      </c>
      <c r="BI152" s="150">
        <f t="shared" si="8"/>
        <v>0</v>
      </c>
      <c r="BJ152" s="17" t="s">
        <v>88</v>
      </c>
      <c r="BK152" s="150">
        <f t="shared" si="9"/>
        <v>0</v>
      </c>
      <c r="BL152" s="17" t="s">
        <v>120</v>
      </c>
      <c r="BM152" s="149" t="s">
        <v>392</v>
      </c>
    </row>
    <row r="153" spans="2:65" s="1" customFormat="1" ht="21.75" customHeight="1" x14ac:dyDescent="0.2">
      <c r="B153" s="137"/>
      <c r="C153" s="138" t="s">
        <v>351</v>
      </c>
      <c r="D153" s="138" t="s">
        <v>311</v>
      </c>
      <c r="E153" s="139" t="s">
        <v>5917</v>
      </c>
      <c r="F153" s="140" t="s">
        <v>5918</v>
      </c>
      <c r="G153" s="141" t="s">
        <v>434</v>
      </c>
      <c r="H153" s="142">
        <v>90</v>
      </c>
      <c r="I153" s="143"/>
      <c r="J153" s="144">
        <f t="shared" si="0"/>
        <v>0</v>
      </c>
      <c r="K153" s="140" t="s">
        <v>366</v>
      </c>
      <c r="L153" s="33"/>
      <c r="M153" s="145" t="s">
        <v>1</v>
      </c>
      <c r="N153" s="146" t="s">
        <v>46</v>
      </c>
      <c r="P153" s="147">
        <f t="shared" si="1"/>
        <v>0</v>
      </c>
      <c r="Q153" s="147">
        <v>0</v>
      </c>
      <c r="R153" s="147">
        <f t="shared" si="2"/>
        <v>0</v>
      </c>
      <c r="S153" s="147">
        <v>0</v>
      </c>
      <c r="T153" s="148">
        <f t="shared" si="3"/>
        <v>0</v>
      </c>
      <c r="AR153" s="149" t="s">
        <v>120</v>
      </c>
      <c r="AT153" s="149" t="s">
        <v>311</v>
      </c>
      <c r="AU153" s="149" t="s">
        <v>88</v>
      </c>
      <c r="AY153" s="17" t="s">
        <v>309</v>
      </c>
      <c r="BE153" s="150">
        <f t="shared" si="4"/>
        <v>0</v>
      </c>
      <c r="BF153" s="150">
        <f t="shared" si="5"/>
        <v>0</v>
      </c>
      <c r="BG153" s="150">
        <f t="shared" si="6"/>
        <v>0</v>
      </c>
      <c r="BH153" s="150">
        <f t="shared" si="7"/>
        <v>0</v>
      </c>
      <c r="BI153" s="150">
        <f t="shared" si="8"/>
        <v>0</v>
      </c>
      <c r="BJ153" s="17" t="s">
        <v>88</v>
      </c>
      <c r="BK153" s="150">
        <f t="shared" si="9"/>
        <v>0</v>
      </c>
      <c r="BL153" s="17" t="s">
        <v>120</v>
      </c>
      <c r="BM153" s="149" t="s">
        <v>398</v>
      </c>
    </row>
    <row r="154" spans="2:65" s="1" customFormat="1" ht="21.75" customHeight="1" x14ac:dyDescent="0.2">
      <c r="B154" s="137"/>
      <c r="C154" s="138" t="s">
        <v>399</v>
      </c>
      <c r="D154" s="138" t="s">
        <v>311</v>
      </c>
      <c r="E154" s="139" t="s">
        <v>5919</v>
      </c>
      <c r="F154" s="140" t="s">
        <v>5920</v>
      </c>
      <c r="G154" s="141" t="s">
        <v>434</v>
      </c>
      <c r="H154" s="142">
        <v>230</v>
      </c>
      <c r="I154" s="143"/>
      <c r="J154" s="144">
        <f t="shared" si="0"/>
        <v>0</v>
      </c>
      <c r="K154" s="140" t="s">
        <v>366</v>
      </c>
      <c r="L154" s="33"/>
      <c r="M154" s="145" t="s">
        <v>1</v>
      </c>
      <c r="N154" s="146" t="s">
        <v>46</v>
      </c>
      <c r="P154" s="147">
        <f t="shared" si="1"/>
        <v>0</v>
      </c>
      <c r="Q154" s="147">
        <v>0</v>
      </c>
      <c r="R154" s="147">
        <f t="shared" si="2"/>
        <v>0</v>
      </c>
      <c r="S154" s="147">
        <v>0</v>
      </c>
      <c r="T154" s="148">
        <f t="shared" si="3"/>
        <v>0</v>
      </c>
      <c r="AR154" s="149" t="s">
        <v>120</v>
      </c>
      <c r="AT154" s="149" t="s">
        <v>311</v>
      </c>
      <c r="AU154" s="149" t="s">
        <v>88</v>
      </c>
      <c r="AY154" s="17" t="s">
        <v>309</v>
      </c>
      <c r="BE154" s="150">
        <f t="shared" si="4"/>
        <v>0</v>
      </c>
      <c r="BF154" s="150">
        <f t="shared" si="5"/>
        <v>0</v>
      </c>
      <c r="BG154" s="150">
        <f t="shared" si="6"/>
        <v>0</v>
      </c>
      <c r="BH154" s="150">
        <f t="shared" si="7"/>
        <v>0</v>
      </c>
      <c r="BI154" s="150">
        <f t="shared" si="8"/>
        <v>0</v>
      </c>
      <c r="BJ154" s="17" t="s">
        <v>88</v>
      </c>
      <c r="BK154" s="150">
        <f t="shared" si="9"/>
        <v>0</v>
      </c>
      <c r="BL154" s="17" t="s">
        <v>120</v>
      </c>
      <c r="BM154" s="149" t="s">
        <v>402</v>
      </c>
    </row>
    <row r="155" spans="2:65" s="1" customFormat="1" ht="24.2" customHeight="1" x14ac:dyDescent="0.2">
      <c r="B155" s="137"/>
      <c r="C155" s="138" t="s">
        <v>355</v>
      </c>
      <c r="D155" s="138" t="s">
        <v>311</v>
      </c>
      <c r="E155" s="139" t="s">
        <v>5921</v>
      </c>
      <c r="F155" s="140" t="s">
        <v>5922</v>
      </c>
      <c r="G155" s="141" t="s">
        <v>434</v>
      </c>
      <c r="H155" s="142">
        <v>90</v>
      </c>
      <c r="I155" s="143"/>
      <c r="J155" s="144">
        <f t="shared" si="0"/>
        <v>0</v>
      </c>
      <c r="K155" s="140" t="s">
        <v>366</v>
      </c>
      <c r="L155" s="33"/>
      <c r="M155" s="145" t="s">
        <v>1</v>
      </c>
      <c r="N155" s="146" t="s">
        <v>46</v>
      </c>
      <c r="P155" s="147">
        <f t="shared" si="1"/>
        <v>0</v>
      </c>
      <c r="Q155" s="147">
        <v>0</v>
      </c>
      <c r="R155" s="147">
        <f t="shared" si="2"/>
        <v>0</v>
      </c>
      <c r="S155" s="147">
        <v>0</v>
      </c>
      <c r="T155" s="148">
        <f t="shared" si="3"/>
        <v>0</v>
      </c>
      <c r="AR155" s="149" t="s">
        <v>120</v>
      </c>
      <c r="AT155" s="149" t="s">
        <v>311</v>
      </c>
      <c r="AU155" s="149" t="s">
        <v>88</v>
      </c>
      <c r="AY155" s="17" t="s">
        <v>309</v>
      </c>
      <c r="BE155" s="150">
        <f t="shared" si="4"/>
        <v>0</v>
      </c>
      <c r="BF155" s="150">
        <f t="shared" si="5"/>
        <v>0</v>
      </c>
      <c r="BG155" s="150">
        <f t="shared" si="6"/>
        <v>0</v>
      </c>
      <c r="BH155" s="150">
        <f t="shared" si="7"/>
        <v>0</v>
      </c>
      <c r="BI155" s="150">
        <f t="shared" si="8"/>
        <v>0</v>
      </c>
      <c r="BJ155" s="17" t="s">
        <v>88</v>
      </c>
      <c r="BK155" s="150">
        <f t="shared" si="9"/>
        <v>0</v>
      </c>
      <c r="BL155" s="17" t="s">
        <v>120</v>
      </c>
      <c r="BM155" s="149" t="s">
        <v>406</v>
      </c>
    </row>
    <row r="156" spans="2:65" s="1" customFormat="1" ht="24.2" customHeight="1" x14ac:dyDescent="0.2">
      <c r="B156" s="137"/>
      <c r="C156" s="138" t="s">
        <v>7</v>
      </c>
      <c r="D156" s="138" t="s">
        <v>311</v>
      </c>
      <c r="E156" s="139" t="s">
        <v>5923</v>
      </c>
      <c r="F156" s="140" t="s">
        <v>5924</v>
      </c>
      <c r="G156" s="141" t="s">
        <v>434</v>
      </c>
      <c r="H156" s="142">
        <v>230</v>
      </c>
      <c r="I156" s="143"/>
      <c r="J156" s="144">
        <f t="shared" si="0"/>
        <v>0</v>
      </c>
      <c r="K156" s="140" t="s">
        <v>366</v>
      </c>
      <c r="L156" s="33"/>
      <c r="M156" s="145" t="s">
        <v>1</v>
      </c>
      <c r="N156" s="146" t="s">
        <v>46</v>
      </c>
      <c r="P156" s="147">
        <f t="shared" si="1"/>
        <v>0</v>
      </c>
      <c r="Q156" s="147">
        <v>0</v>
      </c>
      <c r="R156" s="147">
        <f t="shared" si="2"/>
        <v>0</v>
      </c>
      <c r="S156" s="147">
        <v>0</v>
      </c>
      <c r="T156" s="148">
        <f t="shared" si="3"/>
        <v>0</v>
      </c>
      <c r="AR156" s="149" t="s">
        <v>120</v>
      </c>
      <c r="AT156" s="149" t="s">
        <v>311</v>
      </c>
      <c r="AU156" s="149" t="s">
        <v>88</v>
      </c>
      <c r="AY156" s="17" t="s">
        <v>309</v>
      </c>
      <c r="BE156" s="150">
        <f t="shared" si="4"/>
        <v>0</v>
      </c>
      <c r="BF156" s="150">
        <f t="shared" si="5"/>
        <v>0</v>
      </c>
      <c r="BG156" s="150">
        <f t="shared" si="6"/>
        <v>0</v>
      </c>
      <c r="BH156" s="150">
        <f t="shared" si="7"/>
        <v>0</v>
      </c>
      <c r="BI156" s="150">
        <f t="shared" si="8"/>
        <v>0</v>
      </c>
      <c r="BJ156" s="17" t="s">
        <v>88</v>
      </c>
      <c r="BK156" s="150">
        <f t="shared" si="9"/>
        <v>0</v>
      </c>
      <c r="BL156" s="17" t="s">
        <v>120</v>
      </c>
      <c r="BM156" s="149" t="s">
        <v>410</v>
      </c>
    </row>
    <row r="157" spans="2:65" s="11" customFormat="1" ht="25.9" customHeight="1" x14ac:dyDescent="0.2">
      <c r="B157" s="125"/>
      <c r="D157" s="126" t="s">
        <v>80</v>
      </c>
      <c r="E157" s="127" t="s">
        <v>5115</v>
      </c>
      <c r="F157" s="127" t="s">
        <v>5925</v>
      </c>
      <c r="I157" s="128"/>
      <c r="J157" s="129">
        <f>BK157</f>
        <v>0</v>
      </c>
      <c r="L157" s="125"/>
      <c r="M157" s="130"/>
      <c r="P157" s="131">
        <f>SUM(P158:P290)</f>
        <v>0</v>
      </c>
      <c r="R157" s="131">
        <f>SUM(R158:R290)</f>
        <v>0</v>
      </c>
      <c r="T157" s="132">
        <f>SUM(T158:T290)</f>
        <v>0</v>
      </c>
      <c r="AR157" s="126" t="s">
        <v>88</v>
      </c>
      <c r="AT157" s="133" t="s">
        <v>80</v>
      </c>
      <c r="AU157" s="133" t="s">
        <v>81</v>
      </c>
      <c r="AY157" s="126" t="s">
        <v>309</v>
      </c>
      <c r="BK157" s="134">
        <f>SUM(BK158:BK290)</f>
        <v>0</v>
      </c>
    </row>
    <row r="158" spans="2:65" s="1" customFormat="1" ht="21.75" customHeight="1" x14ac:dyDescent="0.2">
      <c r="B158" s="137"/>
      <c r="C158" s="138" t="s">
        <v>361</v>
      </c>
      <c r="D158" s="138" t="s">
        <v>311</v>
      </c>
      <c r="E158" s="139" t="s">
        <v>5926</v>
      </c>
      <c r="F158" s="140" t="s">
        <v>5927</v>
      </c>
      <c r="G158" s="141" t="s">
        <v>2702</v>
      </c>
      <c r="H158" s="142">
        <v>1</v>
      </c>
      <c r="I158" s="143"/>
      <c r="J158" s="144">
        <f>ROUND(I158*H158,2)</f>
        <v>0</v>
      </c>
      <c r="K158" s="140" t="s">
        <v>366</v>
      </c>
      <c r="L158" s="33"/>
      <c r="M158" s="145" t="s">
        <v>1</v>
      </c>
      <c r="N158" s="146" t="s">
        <v>46</v>
      </c>
      <c r="P158" s="147">
        <f>O158*H158</f>
        <v>0</v>
      </c>
      <c r="Q158" s="147">
        <v>0</v>
      </c>
      <c r="R158" s="147">
        <f>Q158*H158</f>
        <v>0</v>
      </c>
      <c r="S158" s="147">
        <v>0</v>
      </c>
      <c r="T158" s="148">
        <f>S158*H158</f>
        <v>0</v>
      </c>
      <c r="AR158" s="149" t="s">
        <v>120</v>
      </c>
      <c r="AT158" s="149" t="s">
        <v>311</v>
      </c>
      <c r="AU158" s="149" t="s">
        <v>88</v>
      </c>
      <c r="AY158" s="17" t="s">
        <v>309</v>
      </c>
      <c r="BE158" s="150">
        <f>IF(N158="základní",J158,0)</f>
        <v>0</v>
      </c>
      <c r="BF158" s="150">
        <f>IF(N158="snížená",J158,0)</f>
        <v>0</v>
      </c>
      <c r="BG158" s="150">
        <f>IF(N158="zákl. přenesená",J158,0)</f>
        <v>0</v>
      </c>
      <c r="BH158" s="150">
        <f>IF(N158="sníž. přenesená",J158,0)</f>
        <v>0</v>
      </c>
      <c r="BI158" s="150">
        <f>IF(N158="nulová",J158,0)</f>
        <v>0</v>
      </c>
      <c r="BJ158" s="17" t="s">
        <v>88</v>
      </c>
      <c r="BK158" s="150">
        <f>ROUND(I158*H158,2)</f>
        <v>0</v>
      </c>
      <c r="BL158" s="17" t="s">
        <v>120</v>
      </c>
      <c r="BM158" s="149" t="s">
        <v>414</v>
      </c>
    </row>
    <row r="159" spans="2:65" s="1" customFormat="1" ht="29.25" x14ac:dyDescent="0.2">
      <c r="B159" s="33"/>
      <c r="D159" s="155" t="s">
        <v>318</v>
      </c>
      <c r="F159" s="156" t="s">
        <v>5928</v>
      </c>
      <c r="I159" s="153"/>
      <c r="L159" s="33"/>
      <c r="M159" s="154"/>
      <c r="T159" s="57"/>
      <c r="AT159" s="17" t="s">
        <v>318</v>
      </c>
      <c r="AU159" s="17" t="s">
        <v>88</v>
      </c>
    </row>
    <row r="160" spans="2:65" s="1" customFormat="1" ht="16.5" customHeight="1" x14ac:dyDescent="0.2">
      <c r="B160" s="137"/>
      <c r="C160" s="138" t="s">
        <v>416</v>
      </c>
      <c r="D160" s="138" t="s">
        <v>311</v>
      </c>
      <c r="E160" s="139" t="s">
        <v>5929</v>
      </c>
      <c r="F160" s="140" t="s">
        <v>5930</v>
      </c>
      <c r="G160" s="141" t="s">
        <v>2702</v>
      </c>
      <c r="H160" s="142">
        <v>1</v>
      </c>
      <c r="I160" s="143"/>
      <c r="J160" s="144">
        <f>ROUND(I160*H160,2)</f>
        <v>0</v>
      </c>
      <c r="K160" s="140" t="s">
        <v>366</v>
      </c>
      <c r="L160" s="33"/>
      <c r="M160" s="145" t="s">
        <v>1</v>
      </c>
      <c r="N160" s="146" t="s">
        <v>46</v>
      </c>
      <c r="P160" s="147">
        <f>O160*H160</f>
        <v>0</v>
      </c>
      <c r="Q160" s="147">
        <v>0</v>
      </c>
      <c r="R160" s="147">
        <f>Q160*H160</f>
        <v>0</v>
      </c>
      <c r="S160" s="147">
        <v>0</v>
      </c>
      <c r="T160" s="148">
        <f>S160*H160</f>
        <v>0</v>
      </c>
      <c r="AR160" s="149" t="s">
        <v>120</v>
      </c>
      <c r="AT160" s="149" t="s">
        <v>311</v>
      </c>
      <c r="AU160" s="149" t="s">
        <v>88</v>
      </c>
      <c r="AY160" s="17" t="s">
        <v>309</v>
      </c>
      <c r="BE160" s="150">
        <f>IF(N160="základní",J160,0)</f>
        <v>0</v>
      </c>
      <c r="BF160" s="150">
        <f>IF(N160="snížená",J160,0)</f>
        <v>0</v>
      </c>
      <c r="BG160" s="150">
        <f>IF(N160="zákl. přenesená",J160,0)</f>
        <v>0</v>
      </c>
      <c r="BH160" s="150">
        <f>IF(N160="sníž. přenesená",J160,0)</f>
        <v>0</v>
      </c>
      <c r="BI160" s="150">
        <f>IF(N160="nulová",J160,0)</f>
        <v>0</v>
      </c>
      <c r="BJ160" s="17" t="s">
        <v>88</v>
      </c>
      <c r="BK160" s="150">
        <f>ROUND(I160*H160,2)</f>
        <v>0</v>
      </c>
      <c r="BL160" s="17" t="s">
        <v>120</v>
      </c>
      <c r="BM160" s="149" t="s">
        <v>420</v>
      </c>
    </row>
    <row r="161" spans="2:65" s="1" customFormat="1" ht="29.25" x14ac:dyDescent="0.2">
      <c r="B161" s="33"/>
      <c r="D161" s="155" t="s">
        <v>318</v>
      </c>
      <c r="F161" s="156" t="s">
        <v>5931</v>
      </c>
      <c r="I161" s="153"/>
      <c r="L161" s="33"/>
      <c r="M161" s="154"/>
      <c r="T161" s="57"/>
      <c r="AT161" s="17" t="s">
        <v>318</v>
      </c>
      <c r="AU161" s="17" t="s">
        <v>88</v>
      </c>
    </row>
    <row r="162" spans="2:65" s="1" customFormat="1" ht="16.5" customHeight="1" x14ac:dyDescent="0.2">
      <c r="B162" s="137"/>
      <c r="C162" s="138" t="s">
        <v>367</v>
      </c>
      <c r="D162" s="138" t="s">
        <v>311</v>
      </c>
      <c r="E162" s="139" t="s">
        <v>5932</v>
      </c>
      <c r="F162" s="140" t="s">
        <v>5933</v>
      </c>
      <c r="G162" s="141" t="s">
        <v>2702</v>
      </c>
      <c r="H162" s="142">
        <v>2</v>
      </c>
      <c r="I162" s="143"/>
      <c r="J162" s="144">
        <f>ROUND(I162*H162,2)</f>
        <v>0</v>
      </c>
      <c r="K162" s="140" t="s">
        <v>366</v>
      </c>
      <c r="L162" s="33"/>
      <c r="M162" s="145" t="s">
        <v>1</v>
      </c>
      <c r="N162" s="146" t="s">
        <v>46</v>
      </c>
      <c r="P162" s="147">
        <f>O162*H162</f>
        <v>0</v>
      </c>
      <c r="Q162" s="147">
        <v>0</v>
      </c>
      <c r="R162" s="147">
        <f>Q162*H162</f>
        <v>0</v>
      </c>
      <c r="S162" s="147">
        <v>0</v>
      </c>
      <c r="T162" s="148">
        <f>S162*H162</f>
        <v>0</v>
      </c>
      <c r="AR162" s="149" t="s">
        <v>120</v>
      </c>
      <c r="AT162" s="149" t="s">
        <v>311</v>
      </c>
      <c r="AU162" s="149" t="s">
        <v>88</v>
      </c>
      <c r="AY162" s="17" t="s">
        <v>309</v>
      </c>
      <c r="BE162" s="150">
        <f>IF(N162="základní",J162,0)</f>
        <v>0</v>
      </c>
      <c r="BF162" s="150">
        <f>IF(N162="snížená",J162,0)</f>
        <v>0</v>
      </c>
      <c r="BG162" s="150">
        <f>IF(N162="zákl. přenesená",J162,0)</f>
        <v>0</v>
      </c>
      <c r="BH162" s="150">
        <f>IF(N162="sníž. přenesená",J162,0)</f>
        <v>0</v>
      </c>
      <c r="BI162" s="150">
        <f>IF(N162="nulová",J162,0)</f>
        <v>0</v>
      </c>
      <c r="BJ162" s="17" t="s">
        <v>88</v>
      </c>
      <c r="BK162" s="150">
        <f>ROUND(I162*H162,2)</f>
        <v>0</v>
      </c>
      <c r="BL162" s="17" t="s">
        <v>120</v>
      </c>
      <c r="BM162" s="149" t="s">
        <v>424</v>
      </c>
    </row>
    <row r="163" spans="2:65" s="1" customFormat="1" ht="39" x14ac:dyDescent="0.2">
      <c r="B163" s="33"/>
      <c r="D163" s="155" t="s">
        <v>318</v>
      </c>
      <c r="F163" s="156" t="s">
        <v>5934</v>
      </c>
      <c r="I163" s="153"/>
      <c r="L163" s="33"/>
      <c r="M163" s="154"/>
      <c r="T163" s="57"/>
      <c r="AT163" s="17" t="s">
        <v>318</v>
      </c>
      <c r="AU163" s="17" t="s">
        <v>88</v>
      </c>
    </row>
    <row r="164" spans="2:65" s="1" customFormat="1" ht="16.5" customHeight="1" x14ac:dyDescent="0.2">
      <c r="B164" s="137"/>
      <c r="C164" s="138" t="s">
        <v>426</v>
      </c>
      <c r="D164" s="138" t="s">
        <v>311</v>
      </c>
      <c r="E164" s="139" t="s">
        <v>5935</v>
      </c>
      <c r="F164" s="140" t="s">
        <v>5936</v>
      </c>
      <c r="G164" s="141" t="s">
        <v>2702</v>
      </c>
      <c r="H164" s="142">
        <v>1</v>
      </c>
      <c r="I164" s="143"/>
      <c r="J164" s="144">
        <f>ROUND(I164*H164,2)</f>
        <v>0</v>
      </c>
      <c r="K164" s="140" t="s">
        <v>366</v>
      </c>
      <c r="L164" s="33"/>
      <c r="M164" s="145" t="s">
        <v>1</v>
      </c>
      <c r="N164" s="146" t="s">
        <v>46</v>
      </c>
      <c r="P164" s="147">
        <f>O164*H164</f>
        <v>0</v>
      </c>
      <c r="Q164" s="147">
        <v>0</v>
      </c>
      <c r="R164" s="147">
        <f>Q164*H164</f>
        <v>0</v>
      </c>
      <c r="S164" s="147">
        <v>0</v>
      </c>
      <c r="T164" s="148">
        <f>S164*H164</f>
        <v>0</v>
      </c>
      <c r="AR164" s="149" t="s">
        <v>120</v>
      </c>
      <c r="AT164" s="149" t="s">
        <v>311</v>
      </c>
      <c r="AU164" s="149" t="s">
        <v>88</v>
      </c>
      <c r="AY164" s="17" t="s">
        <v>309</v>
      </c>
      <c r="BE164" s="150">
        <f>IF(N164="základní",J164,0)</f>
        <v>0</v>
      </c>
      <c r="BF164" s="150">
        <f>IF(N164="snížená",J164,0)</f>
        <v>0</v>
      </c>
      <c r="BG164" s="150">
        <f>IF(N164="zákl. přenesená",J164,0)</f>
        <v>0</v>
      </c>
      <c r="BH164" s="150">
        <f>IF(N164="sníž. přenesená",J164,0)</f>
        <v>0</v>
      </c>
      <c r="BI164" s="150">
        <f>IF(N164="nulová",J164,0)</f>
        <v>0</v>
      </c>
      <c r="BJ164" s="17" t="s">
        <v>88</v>
      </c>
      <c r="BK164" s="150">
        <f>ROUND(I164*H164,2)</f>
        <v>0</v>
      </c>
      <c r="BL164" s="17" t="s">
        <v>120</v>
      </c>
      <c r="BM164" s="149" t="s">
        <v>429</v>
      </c>
    </row>
    <row r="165" spans="2:65" s="1" customFormat="1" ht="19.5" x14ac:dyDescent="0.2">
      <c r="B165" s="33"/>
      <c r="D165" s="155" t="s">
        <v>318</v>
      </c>
      <c r="F165" s="156" t="s">
        <v>5937</v>
      </c>
      <c r="I165" s="153"/>
      <c r="L165" s="33"/>
      <c r="M165" s="154"/>
      <c r="T165" s="57"/>
      <c r="AT165" s="17" t="s">
        <v>318</v>
      </c>
      <c r="AU165" s="17" t="s">
        <v>88</v>
      </c>
    </row>
    <row r="166" spans="2:65" s="1" customFormat="1" ht="16.5" customHeight="1" x14ac:dyDescent="0.2">
      <c r="B166" s="137"/>
      <c r="C166" s="138" t="s">
        <v>371</v>
      </c>
      <c r="D166" s="138" t="s">
        <v>311</v>
      </c>
      <c r="E166" s="139" t="s">
        <v>5938</v>
      </c>
      <c r="F166" s="140" t="s">
        <v>5936</v>
      </c>
      <c r="G166" s="141" t="s">
        <v>2702</v>
      </c>
      <c r="H166" s="142">
        <v>1</v>
      </c>
      <c r="I166" s="143"/>
      <c r="J166" s="144">
        <f>ROUND(I166*H166,2)</f>
        <v>0</v>
      </c>
      <c r="K166" s="140" t="s">
        <v>366</v>
      </c>
      <c r="L166" s="33"/>
      <c r="M166" s="145" t="s">
        <v>1</v>
      </c>
      <c r="N166" s="146" t="s">
        <v>46</v>
      </c>
      <c r="P166" s="147">
        <f>O166*H166</f>
        <v>0</v>
      </c>
      <c r="Q166" s="147">
        <v>0</v>
      </c>
      <c r="R166" s="147">
        <f>Q166*H166</f>
        <v>0</v>
      </c>
      <c r="S166" s="147">
        <v>0</v>
      </c>
      <c r="T166" s="148">
        <f>S166*H166</f>
        <v>0</v>
      </c>
      <c r="AR166" s="149" t="s">
        <v>120</v>
      </c>
      <c r="AT166" s="149" t="s">
        <v>311</v>
      </c>
      <c r="AU166" s="149" t="s">
        <v>88</v>
      </c>
      <c r="AY166" s="17" t="s">
        <v>309</v>
      </c>
      <c r="BE166" s="150">
        <f>IF(N166="základní",J166,0)</f>
        <v>0</v>
      </c>
      <c r="BF166" s="150">
        <f>IF(N166="snížená",J166,0)</f>
        <v>0</v>
      </c>
      <c r="BG166" s="150">
        <f>IF(N166="zákl. přenesená",J166,0)</f>
        <v>0</v>
      </c>
      <c r="BH166" s="150">
        <f>IF(N166="sníž. přenesená",J166,0)</f>
        <v>0</v>
      </c>
      <c r="BI166" s="150">
        <f>IF(N166="nulová",J166,0)</f>
        <v>0</v>
      </c>
      <c r="BJ166" s="17" t="s">
        <v>88</v>
      </c>
      <c r="BK166" s="150">
        <f>ROUND(I166*H166,2)</f>
        <v>0</v>
      </c>
      <c r="BL166" s="17" t="s">
        <v>120</v>
      </c>
      <c r="BM166" s="149" t="s">
        <v>435</v>
      </c>
    </row>
    <row r="167" spans="2:65" s="1" customFormat="1" ht="19.5" x14ac:dyDescent="0.2">
      <c r="B167" s="33"/>
      <c r="D167" s="155" t="s">
        <v>318</v>
      </c>
      <c r="F167" s="156" t="s">
        <v>5939</v>
      </c>
      <c r="I167" s="153"/>
      <c r="L167" s="33"/>
      <c r="M167" s="154"/>
      <c r="T167" s="57"/>
      <c r="AT167" s="17" t="s">
        <v>318</v>
      </c>
      <c r="AU167" s="17" t="s">
        <v>88</v>
      </c>
    </row>
    <row r="168" spans="2:65" s="1" customFormat="1" ht="16.5" customHeight="1" x14ac:dyDescent="0.2">
      <c r="B168" s="137"/>
      <c r="C168" s="138" t="s">
        <v>437</v>
      </c>
      <c r="D168" s="138" t="s">
        <v>311</v>
      </c>
      <c r="E168" s="139" t="s">
        <v>5940</v>
      </c>
      <c r="F168" s="140" t="s">
        <v>5936</v>
      </c>
      <c r="G168" s="141" t="s">
        <v>2702</v>
      </c>
      <c r="H168" s="142">
        <v>1</v>
      </c>
      <c r="I168" s="143"/>
      <c r="J168" s="144">
        <f>ROUND(I168*H168,2)</f>
        <v>0</v>
      </c>
      <c r="K168" s="140" t="s">
        <v>366</v>
      </c>
      <c r="L168" s="33"/>
      <c r="M168" s="145" t="s">
        <v>1</v>
      </c>
      <c r="N168" s="146" t="s">
        <v>46</v>
      </c>
      <c r="P168" s="147">
        <f>O168*H168</f>
        <v>0</v>
      </c>
      <c r="Q168" s="147">
        <v>0</v>
      </c>
      <c r="R168" s="147">
        <f>Q168*H168</f>
        <v>0</v>
      </c>
      <c r="S168" s="147">
        <v>0</v>
      </c>
      <c r="T168" s="148">
        <f>S168*H168</f>
        <v>0</v>
      </c>
      <c r="AR168" s="149" t="s">
        <v>120</v>
      </c>
      <c r="AT168" s="149" t="s">
        <v>311</v>
      </c>
      <c r="AU168" s="149" t="s">
        <v>88</v>
      </c>
      <c r="AY168" s="17" t="s">
        <v>309</v>
      </c>
      <c r="BE168" s="150">
        <f>IF(N168="základní",J168,0)</f>
        <v>0</v>
      </c>
      <c r="BF168" s="150">
        <f>IF(N168="snížená",J168,0)</f>
        <v>0</v>
      </c>
      <c r="BG168" s="150">
        <f>IF(N168="zákl. přenesená",J168,0)</f>
        <v>0</v>
      </c>
      <c r="BH168" s="150">
        <f>IF(N168="sníž. přenesená",J168,0)</f>
        <v>0</v>
      </c>
      <c r="BI168" s="150">
        <f>IF(N168="nulová",J168,0)</f>
        <v>0</v>
      </c>
      <c r="BJ168" s="17" t="s">
        <v>88</v>
      </c>
      <c r="BK168" s="150">
        <f>ROUND(I168*H168,2)</f>
        <v>0</v>
      </c>
      <c r="BL168" s="17" t="s">
        <v>120</v>
      </c>
      <c r="BM168" s="149" t="s">
        <v>440</v>
      </c>
    </row>
    <row r="169" spans="2:65" s="1" customFormat="1" ht="19.5" x14ac:dyDescent="0.2">
      <c r="B169" s="33"/>
      <c r="D169" s="155" t="s">
        <v>318</v>
      </c>
      <c r="F169" s="156" t="s">
        <v>5941</v>
      </c>
      <c r="I169" s="153"/>
      <c r="L169" s="33"/>
      <c r="M169" s="154"/>
      <c r="T169" s="57"/>
      <c r="AT169" s="17" t="s">
        <v>318</v>
      </c>
      <c r="AU169" s="17" t="s">
        <v>88</v>
      </c>
    </row>
    <row r="170" spans="2:65" s="1" customFormat="1" ht="16.5" customHeight="1" x14ac:dyDescent="0.2">
      <c r="B170" s="137"/>
      <c r="C170" s="138" t="s">
        <v>376</v>
      </c>
      <c r="D170" s="138" t="s">
        <v>311</v>
      </c>
      <c r="E170" s="139" t="s">
        <v>5942</v>
      </c>
      <c r="F170" s="140" t="s">
        <v>5936</v>
      </c>
      <c r="G170" s="141" t="s">
        <v>2702</v>
      </c>
      <c r="H170" s="142">
        <v>1</v>
      </c>
      <c r="I170" s="143"/>
      <c r="J170" s="144">
        <f>ROUND(I170*H170,2)</f>
        <v>0</v>
      </c>
      <c r="K170" s="140" t="s">
        <v>366</v>
      </c>
      <c r="L170" s="33"/>
      <c r="M170" s="145" t="s">
        <v>1</v>
      </c>
      <c r="N170" s="146" t="s">
        <v>46</v>
      </c>
      <c r="P170" s="147">
        <f>O170*H170</f>
        <v>0</v>
      </c>
      <c r="Q170" s="147">
        <v>0</v>
      </c>
      <c r="R170" s="147">
        <f>Q170*H170</f>
        <v>0</v>
      </c>
      <c r="S170" s="147">
        <v>0</v>
      </c>
      <c r="T170" s="148">
        <f>S170*H170</f>
        <v>0</v>
      </c>
      <c r="AR170" s="149" t="s">
        <v>120</v>
      </c>
      <c r="AT170" s="149" t="s">
        <v>311</v>
      </c>
      <c r="AU170" s="149" t="s">
        <v>88</v>
      </c>
      <c r="AY170" s="17" t="s">
        <v>309</v>
      </c>
      <c r="BE170" s="150">
        <f>IF(N170="základní",J170,0)</f>
        <v>0</v>
      </c>
      <c r="BF170" s="150">
        <f>IF(N170="snížená",J170,0)</f>
        <v>0</v>
      </c>
      <c r="BG170" s="150">
        <f>IF(N170="zákl. přenesená",J170,0)</f>
        <v>0</v>
      </c>
      <c r="BH170" s="150">
        <f>IF(N170="sníž. přenesená",J170,0)</f>
        <v>0</v>
      </c>
      <c r="BI170" s="150">
        <f>IF(N170="nulová",J170,0)</f>
        <v>0</v>
      </c>
      <c r="BJ170" s="17" t="s">
        <v>88</v>
      </c>
      <c r="BK170" s="150">
        <f>ROUND(I170*H170,2)</f>
        <v>0</v>
      </c>
      <c r="BL170" s="17" t="s">
        <v>120</v>
      </c>
      <c r="BM170" s="149" t="s">
        <v>443</v>
      </c>
    </row>
    <row r="171" spans="2:65" s="1" customFormat="1" ht="19.5" x14ac:dyDescent="0.2">
      <c r="B171" s="33"/>
      <c r="D171" s="155" t="s">
        <v>318</v>
      </c>
      <c r="F171" s="156" t="s">
        <v>5943</v>
      </c>
      <c r="I171" s="153"/>
      <c r="L171" s="33"/>
      <c r="M171" s="154"/>
      <c r="T171" s="57"/>
      <c r="AT171" s="17" t="s">
        <v>318</v>
      </c>
      <c r="AU171" s="17" t="s">
        <v>88</v>
      </c>
    </row>
    <row r="172" spans="2:65" s="1" customFormat="1" ht="16.5" customHeight="1" x14ac:dyDescent="0.2">
      <c r="B172" s="137"/>
      <c r="C172" s="138" t="s">
        <v>444</v>
      </c>
      <c r="D172" s="138" t="s">
        <v>311</v>
      </c>
      <c r="E172" s="139" t="s">
        <v>5944</v>
      </c>
      <c r="F172" s="140" t="s">
        <v>5936</v>
      </c>
      <c r="G172" s="141" t="s">
        <v>2702</v>
      </c>
      <c r="H172" s="142">
        <v>1</v>
      </c>
      <c r="I172" s="143"/>
      <c r="J172" s="144">
        <f>ROUND(I172*H172,2)</f>
        <v>0</v>
      </c>
      <c r="K172" s="140" t="s">
        <v>366</v>
      </c>
      <c r="L172" s="33"/>
      <c r="M172" s="145" t="s">
        <v>1</v>
      </c>
      <c r="N172" s="146" t="s">
        <v>46</v>
      </c>
      <c r="P172" s="147">
        <f>O172*H172</f>
        <v>0</v>
      </c>
      <c r="Q172" s="147">
        <v>0</v>
      </c>
      <c r="R172" s="147">
        <f>Q172*H172</f>
        <v>0</v>
      </c>
      <c r="S172" s="147">
        <v>0</v>
      </c>
      <c r="T172" s="148">
        <f>S172*H172</f>
        <v>0</v>
      </c>
      <c r="AR172" s="149" t="s">
        <v>120</v>
      </c>
      <c r="AT172" s="149" t="s">
        <v>311</v>
      </c>
      <c r="AU172" s="149" t="s">
        <v>88</v>
      </c>
      <c r="AY172" s="17" t="s">
        <v>309</v>
      </c>
      <c r="BE172" s="150">
        <f>IF(N172="základní",J172,0)</f>
        <v>0</v>
      </c>
      <c r="BF172" s="150">
        <f>IF(N172="snížená",J172,0)</f>
        <v>0</v>
      </c>
      <c r="BG172" s="150">
        <f>IF(N172="zákl. přenesená",J172,0)</f>
        <v>0</v>
      </c>
      <c r="BH172" s="150">
        <f>IF(N172="sníž. přenesená",J172,0)</f>
        <v>0</v>
      </c>
      <c r="BI172" s="150">
        <f>IF(N172="nulová",J172,0)</f>
        <v>0</v>
      </c>
      <c r="BJ172" s="17" t="s">
        <v>88</v>
      </c>
      <c r="BK172" s="150">
        <f>ROUND(I172*H172,2)</f>
        <v>0</v>
      </c>
      <c r="BL172" s="17" t="s">
        <v>120</v>
      </c>
      <c r="BM172" s="149" t="s">
        <v>447</v>
      </c>
    </row>
    <row r="173" spans="2:65" s="1" customFormat="1" ht="19.5" x14ac:dyDescent="0.2">
      <c r="B173" s="33"/>
      <c r="D173" s="155" t="s">
        <v>318</v>
      </c>
      <c r="F173" s="156" t="s">
        <v>5945</v>
      </c>
      <c r="I173" s="153"/>
      <c r="L173" s="33"/>
      <c r="M173" s="154"/>
      <c r="T173" s="57"/>
      <c r="AT173" s="17" t="s">
        <v>318</v>
      </c>
      <c r="AU173" s="17" t="s">
        <v>88</v>
      </c>
    </row>
    <row r="174" spans="2:65" s="1" customFormat="1" ht="21.75" customHeight="1" x14ac:dyDescent="0.2">
      <c r="B174" s="137"/>
      <c r="C174" s="138" t="s">
        <v>381</v>
      </c>
      <c r="D174" s="138" t="s">
        <v>311</v>
      </c>
      <c r="E174" s="139" t="s">
        <v>5946</v>
      </c>
      <c r="F174" s="140" t="s">
        <v>5947</v>
      </c>
      <c r="G174" s="141" t="s">
        <v>2702</v>
      </c>
      <c r="H174" s="142">
        <v>3</v>
      </c>
      <c r="I174" s="143"/>
      <c r="J174" s="144">
        <f>ROUND(I174*H174,2)</f>
        <v>0</v>
      </c>
      <c r="K174" s="140" t="s">
        <v>366</v>
      </c>
      <c r="L174" s="33"/>
      <c r="M174" s="145" t="s">
        <v>1</v>
      </c>
      <c r="N174" s="146" t="s">
        <v>46</v>
      </c>
      <c r="P174" s="147">
        <f>O174*H174</f>
        <v>0</v>
      </c>
      <c r="Q174" s="147">
        <v>0</v>
      </c>
      <c r="R174" s="147">
        <f>Q174*H174</f>
        <v>0</v>
      </c>
      <c r="S174" s="147">
        <v>0</v>
      </c>
      <c r="T174" s="148">
        <f>S174*H174</f>
        <v>0</v>
      </c>
      <c r="AR174" s="149" t="s">
        <v>120</v>
      </c>
      <c r="AT174" s="149" t="s">
        <v>311</v>
      </c>
      <c r="AU174" s="149" t="s">
        <v>88</v>
      </c>
      <c r="AY174" s="17" t="s">
        <v>309</v>
      </c>
      <c r="BE174" s="150">
        <f>IF(N174="základní",J174,0)</f>
        <v>0</v>
      </c>
      <c r="BF174" s="150">
        <f>IF(N174="snížená",J174,0)</f>
        <v>0</v>
      </c>
      <c r="BG174" s="150">
        <f>IF(N174="zákl. přenesená",J174,0)</f>
        <v>0</v>
      </c>
      <c r="BH174" s="150">
        <f>IF(N174="sníž. přenesená",J174,0)</f>
        <v>0</v>
      </c>
      <c r="BI174" s="150">
        <f>IF(N174="nulová",J174,0)</f>
        <v>0</v>
      </c>
      <c r="BJ174" s="17" t="s">
        <v>88</v>
      </c>
      <c r="BK174" s="150">
        <f>ROUND(I174*H174,2)</f>
        <v>0</v>
      </c>
      <c r="BL174" s="17" t="s">
        <v>120</v>
      </c>
      <c r="BM174" s="149" t="s">
        <v>452</v>
      </c>
    </row>
    <row r="175" spans="2:65" s="1" customFormat="1" ht="39" x14ac:dyDescent="0.2">
      <c r="B175" s="33"/>
      <c r="D175" s="155" t="s">
        <v>318</v>
      </c>
      <c r="F175" s="156" t="s">
        <v>5948</v>
      </c>
      <c r="I175" s="153"/>
      <c r="L175" s="33"/>
      <c r="M175" s="154"/>
      <c r="T175" s="57"/>
      <c r="AT175" s="17" t="s">
        <v>318</v>
      </c>
      <c r="AU175" s="17" t="s">
        <v>88</v>
      </c>
    </row>
    <row r="176" spans="2:65" s="1" customFormat="1" ht="16.5" customHeight="1" x14ac:dyDescent="0.2">
      <c r="B176" s="137"/>
      <c r="C176" s="138" t="s">
        <v>458</v>
      </c>
      <c r="D176" s="138" t="s">
        <v>311</v>
      </c>
      <c r="E176" s="139" t="s">
        <v>5949</v>
      </c>
      <c r="F176" s="140" t="s">
        <v>5950</v>
      </c>
      <c r="G176" s="141" t="s">
        <v>360</v>
      </c>
      <c r="H176" s="142">
        <v>48</v>
      </c>
      <c r="I176" s="143"/>
      <c r="J176" s="144">
        <f>ROUND(I176*H176,2)</f>
        <v>0</v>
      </c>
      <c r="K176" s="140" t="s">
        <v>366</v>
      </c>
      <c r="L176" s="33"/>
      <c r="M176" s="145" t="s">
        <v>1</v>
      </c>
      <c r="N176" s="146" t="s">
        <v>46</v>
      </c>
      <c r="P176" s="147">
        <f>O176*H176</f>
        <v>0</v>
      </c>
      <c r="Q176" s="147">
        <v>0</v>
      </c>
      <c r="R176" s="147">
        <f>Q176*H176</f>
        <v>0</v>
      </c>
      <c r="S176" s="147">
        <v>0</v>
      </c>
      <c r="T176" s="148">
        <f>S176*H176</f>
        <v>0</v>
      </c>
      <c r="AR176" s="149" t="s">
        <v>120</v>
      </c>
      <c r="AT176" s="149" t="s">
        <v>311</v>
      </c>
      <c r="AU176" s="149" t="s">
        <v>88</v>
      </c>
      <c r="AY176" s="17" t="s">
        <v>309</v>
      </c>
      <c r="BE176" s="150">
        <f>IF(N176="základní",J176,0)</f>
        <v>0</v>
      </c>
      <c r="BF176" s="150">
        <f>IF(N176="snížená",J176,0)</f>
        <v>0</v>
      </c>
      <c r="BG176" s="150">
        <f>IF(N176="zákl. přenesená",J176,0)</f>
        <v>0</v>
      </c>
      <c r="BH176" s="150">
        <f>IF(N176="sníž. přenesená",J176,0)</f>
        <v>0</v>
      </c>
      <c r="BI176" s="150">
        <f>IF(N176="nulová",J176,0)</f>
        <v>0</v>
      </c>
      <c r="BJ176" s="17" t="s">
        <v>88</v>
      </c>
      <c r="BK176" s="150">
        <f>ROUND(I176*H176,2)</f>
        <v>0</v>
      </c>
      <c r="BL176" s="17" t="s">
        <v>120</v>
      </c>
      <c r="BM176" s="149" t="s">
        <v>461</v>
      </c>
    </row>
    <row r="177" spans="2:65" s="1" customFormat="1" ht="19.5" x14ac:dyDescent="0.2">
      <c r="B177" s="33"/>
      <c r="D177" s="155" t="s">
        <v>318</v>
      </c>
      <c r="F177" s="156" t="s">
        <v>5951</v>
      </c>
      <c r="I177" s="153"/>
      <c r="L177" s="33"/>
      <c r="M177" s="154"/>
      <c r="T177" s="57"/>
      <c r="AT177" s="17" t="s">
        <v>318</v>
      </c>
      <c r="AU177" s="17" t="s">
        <v>88</v>
      </c>
    </row>
    <row r="178" spans="2:65" s="1" customFormat="1" ht="16.5" customHeight="1" x14ac:dyDescent="0.2">
      <c r="B178" s="137"/>
      <c r="C178" s="138" t="s">
        <v>385</v>
      </c>
      <c r="D178" s="138" t="s">
        <v>311</v>
      </c>
      <c r="E178" s="139" t="s">
        <v>5952</v>
      </c>
      <c r="F178" s="140" t="s">
        <v>5953</v>
      </c>
      <c r="G178" s="141" t="s">
        <v>2702</v>
      </c>
      <c r="H178" s="142">
        <v>1</v>
      </c>
      <c r="I178" s="143"/>
      <c r="J178" s="144">
        <f>ROUND(I178*H178,2)</f>
        <v>0</v>
      </c>
      <c r="K178" s="140" t="s">
        <v>366</v>
      </c>
      <c r="L178" s="33"/>
      <c r="M178" s="145" t="s">
        <v>1</v>
      </c>
      <c r="N178" s="146" t="s">
        <v>46</v>
      </c>
      <c r="P178" s="147">
        <f>O178*H178</f>
        <v>0</v>
      </c>
      <c r="Q178" s="147">
        <v>0</v>
      </c>
      <c r="R178" s="147">
        <f>Q178*H178</f>
        <v>0</v>
      </c>
      <c r="S178" s="147">
        <v>0</v>
      </c>
      <c r="T178" s="148">
        <f>S178*H178</f>
        <v>0</v>
      </c>
      <c r="AR178" s="149" t="s">
        <v>120</v>
      </c>
      <c r="AT178" s="149" t="s">
        <v>311</v>
      </c>
      <c r="AU178" s="149" t="s">
        <v>88</v>
      </c>
      <c r="AY178" s="17" t="s">
        <v>309</v>
      </c>
      <c r="BE178" s="150">
        <f>IF(N178="základní",J178,0)</f>
        <v>0</v>
      </c>
      <c r="BF178" s="150">
        <f>IF(N178="snížená",J178,0)</f>
        <v>0</v>
      </c>
      <c r="BG178" s="150">
        <f>IF(N178="zákl. přenesená",J178,0)</f>
        <v>0</v>
      </c>
      <c r="BH178" s="150">
        <f>IF(N178="sníž. přenesená",J178,0)</f>
        <v>0</v>
      </c>
      <c r="BI178" s="150">
        <f>IF(N178="nulová",J178,0)</f>
        <v>0</v>
      </c>
      <c r="BJ178" s="17" t="s">
        <v>88</v>
      </c>
      <c r="BK178" s="150">
        <f>ROUND(I178*H178,2)</f>
        <v>0</v>
      </c>
      <c r="BL178" s="17" t="s">
        <v>120</v>
      </c>
      <c r="BM178" s="149" t="s">
        <v>468</v>
      </c>
    </row>
    <row r="179" spans="2:65" s="1" customFormat="1" ht="16.5" customHeight="1" x14ac:dyDescent="0.2">
      <c r="B179" s="137"/>
      <c r="C179" s="138" t="s">
        <v>471</v>
      </c>
      <c r="D179" s="138" t="s">
        <v>311</v>
      </c>
      <c r="E179" s="139" t="s">
        <v>5954</v>
      </c>
      <c r="F179" s="140" t="s">
        <v>5955</v>
      </c>
      <c r="G179" s="141" t="s">
        <v>2702</v>
      </c>
      <c r="H179" s="142">
        <v>1</v>
      </c>
      <c r="I179" s="143"/>
      <c r="J179" s="144">
        <f>ROUND(I179*H179,2)</f>
        <v>0</v>
      </c>
      <c r="K179" s="140" t="s">
        <v>366</v>
      </c>
      <c r="L179" s="33"/>
      <c r="M179" s="145" t="s">
        <v>1</v>
      </c>
      <c r="N179" s="146" t="s">
        <v>46</v>
      </c>
      <c r="P179" s="147">
        <f>O179*H179</f>
        <v>0</v>
      </c>
      <c r="Q179" s="147">
        <v>0</v>
      </c>
      <c r="R179" s="147">
        <f>Q179*H179</f>
        <v>0</v>
      </c>
      <c r="S179" s="147">
        <v>0</v>
      </c>
      <c r="T179" s="148">
        <f>S179*H179</f>
        <v>0</v>
      </c>
      <c r="AR179" s="149" t="s">
        <v>120</v>
      </c>
      <c r="AT179" s="149" t="s">
        <v>311</v>
      </c>
      <c r="AU179" s="149" t="s">
        <v>88</v>
      </c>
      <c r="AY179" s="17" t="s">
        <v>309</v>
      </c>
      <c r="BE179" s="150">
        <f>IF(N179="základní",J179,0)</f>
        <v>0</v>
      </c>
      <c r="BF179" s="150">
        <f>IF(N179="snížená",J179,0)</f>
        <v>0</v>
      </c>
      <c r="BG179" s="150">
        <f>IF(N179="zákl. přenesená",J179,0)</f>
        <v>0</v>
      </c>
      <c r="BH179" s="150">
        <f>IF(N179="sníž. přenesená",J179,0)</f>
        <v>0</v>
      </c>
      <c r="BI179" s="150">
        <f>IF(N179="nulová",J179,0)</f>
        <v>0</v>
      </c>
      <c r="BJ179" s="17" t="s">
        <v>88</v>
      </c>
      <c r="BK179" s="150">
        <f>ROUND(I179*H179,2)</f>
        <v>0</v>
      </c>
      <c r="BL179" s="17" t="s">
        <v>120</v>
      </c>
      <c r="BM179" s="149" t="s">
        <v>474</v>
      </c>
    </row>
    <row r="180" spans="2:65" s="1" customFormat="1" ht="16.5" customHeight="1" x14ac:dyDescent="0.2">
      <c r="B180" s="137"/>
      <c r="C180" s="138" t="s">
        <v>392</v>
      </c>
      <c r="D180" s="138" t="s">
        <v>311</v>
      </c>
      <c r="E180" s="139" t="s">
        <v>5956</v>
      </c>
      <c r="F180" s="140" t="s">
        <v>5957</v>
      </c>
      <c r="G180" s="141" t="s">
        <v>2702</v>
      </c>
      <c r="H180" s="142">
        <v>1</v>
      </c>
      <c r="I180" s="143"/>
      <c r="J180" s="144">
        <f>ROUND(I180*H180,2)</f>
        <v>0</v>
      </c>
      <c r="K180" s="140" t="s">
        <v>366</v>
      </c>
      <c r="L180" s="33"/>
      <c r="M180" s="145" t="s">
        <v>1</v>
      </c>
      <c r="N180" s="146" t="s">
        <v>46</v>
      </c>
      <c r="P180" s="147">
        <f>O180*H180</f>
        <v>0</v>
      </c>
      <c r="Q180" s="147">
        <v>0</v>
      </c>
      <c r="R180" s="147">
        <f>Q180*H180</f>
        <v>0</v>
      </c>
      <c r="S180" s="147">
        <v>0</v>
      </c>
      <c r="T180" s="148">
        <f>S180*H180</f>
        <v>0</v>
      </c>
      <c r="AR180" s="149" t="s">
        <v>120</v>
      </c>
      <c r="AT180" s="149" t="s">
        <v>311</v>
      </c>
      <c r="AU180" s="149" t="s">
        <v>88</v>
      </c>
      <c r="AY180" s="17" t="s">
        <v>309</v>
      </c>
      <c r="BE180" s="150">
        <f>IF(N180="základní",J180,0)</f>
        <v>0</v>
      </c>
      <c r="BF180" s="150">
        <f>IF(N180="snížená",J180,0)</f>
        <v>0</v>
      </c>
      <c r="BG180" s="150">
        <f>IF(N180="zákl. přenesená",J180,0)</f>
        <v>0</v>
      </c>
      <c r="BH180" s="150">
        <f>IF(N180="sníž. přenesená",J180,0)</f>
        <v>0</v>
      </c>
      <c r="BI180" s="150">
        <f>IF(N180="nulová",J180,0)</f>
        <v>0</v>
      </c>
      <c r="BJ180" s="17" t="s">
        <v>88</v>
      </c>
      <c r="BK180" s="150">
        <f>ROUND(I180*H180,2)</f>
        <v>0</v>
      </c>
      <c r="BL180" s="17" t="s">
        <v>120</v>
      </c>
      <c r="BM180" s="149" t="s">
        <v>478</v>
      </c>
    </row>
    <row r="181" spans="2:65" s="1" customFormat="1" ht="19.5" x14ac:dyDescent="0.2">
      <c r="B181" s="33"/>
      <c r="D181" s="155" t="s">
        <v>318</v>
      </c>
      <c r="F181" s="156" t="s">
        <v>5958</v>
      </c>
      <c r="I181" s="153"/>
      <c r="L181" s="33"/>
      <c r="M181" s="154"/>
      <c r="T181" s="57"/>
      <c r="AT181" s="17" t="s">
        <v>318</v>
      </c>
      <c r="AU181" s="17" t="s">
        <v>88</v>
      </c>
    </row>
    <row r="182" spans="2:65" s="1" customFormat="1" ht="16.5" customHeight="1" x14ac:dyDescent="0.2">
      <c r="B182" s="137"/>
      <c r="C182" s="138" t="s">
        <v>480</v>
      </c>
      <c r="D182" s="138" t="s">
        <v>311</v>
      </c>
      <c r="E182" s="139" t="s">
        <v>5959</v>
      </c>
      <c r="F182" s="140" t="s">
        <v>5960</v>
      </c>
      <c r="G182" s="141" t="s">
        <v>2702</v>
      </c>
      <c r="H182" s="142">
        <v>1</v>
      </c>
      <c r="I182" s="143"/>
      <c r="J182" s="144">
        <f>ROUND(I182*H182,2)</f>
        <v>0</v>
      </c>
      <c r="K182" s="140" t="s">
        <v>366</v>
      </c>
      <c r="L182" s="33"/>
      <c r="M182" s="145" t="s">
        <v>1</v>
      </c>
      <c r="N182" s="146" t="s">
        <v>46</v>
      </c>
      <c r="P182" s="147">
        <f>O182*H182</f>
        <v>0</v>
      </c>
      <c r="Q182" s="147">
        <v>0</v>
      </c>
      <c r="R182" s="147">
        <f>Q182*H182</f>
        <v>0</v>
      </c>
      <c r="S182" s="147">
        <v>0</v>
      </c>
      <c r="T182" s="148">
        <f>S182*H182</f>
        <v>0</v>
      </c>
      <c r="AR182" s="149" t="s">
        <v>120</v>
      </c>
      <c r="AT182" s="149" t="s">
        <v>311</v>
      </c>
      <c r="AU182" s="149" t="s">
        <v>88</v>
      </c>
      <c r="AY182" s="17" t="s">
        <v>309</v>
      </c>
      <c r="BE182" s="150">
        <f>IF(N182="základní",J182,0)</f>
        <v>0</v>
      </c>
      <c r="BF182" s="150">
        <f>IF(N182="snížená",J182,0)</f>
        <v>0</v>
      </c>
      <c r="BG182" s="150">
        <f>IF(N182="zákl. přenesená",J182,0)</f>
        <v>0</v>
      </c>
      <c r="BH182" s="150">
        <f>IF(N182="sníž. přenesená",J182,0)</f>
        <v>0</v>
      </c>
      <c r="BI182" s="150">
        <f>IF(N182="nulová",J182,0)</f>
        <v>0</v>
      </c>
      <c r="BJ182" s="17" t="s">
        <v>88</v>
      </c>
      <c r="BK182" s="150">
        <f>ROUND(I182*H182,2)</f>
        <v>0</v>
      </c>
      <c r="BL182" s="17" t="s">
        <v>120</v>
      </c>
      <c r="BM182" s="149" t="s">
        <v>483</v>
      </c>
    </row>
    <row r="183" spans="2:65" s="1" customFormat="1" ht="19.5" x14ac:dyDescent="0.2">
      <c r="B183" s="33"/>
      <c r="D183" s="155" t="s">
        <v>318</v>
      </c>
      <c r="F183" s="156" t="s">
        <v>5961</v>
      </c>
      <c r="I183" s="153"/>
      <c r="L183" s="33"/>
      <c r="M183" s="154"/>
      <c r="T183" s="57"/>
      <c r="AT183" s="17" t="s">
        <v>318</v>
      </c>
      <c r="AU183" s="17" t="s">
        <v>88</v>
      </c>
    </row>
    <row r="184" spans="2:65" s="1" customFormat="1" ht="16.5" customHeight="1" x14ac:dyDescent="0.2">
      <c r="B184" s="137"/>
      <c r="C184" s="138" t="s">
        <v>398</v>
      </c>
      <c r="D184" s="138" t="s">
        <v>311</v>
      </c>
      <c r="E184" s="139" t="s">
        <v>5962</v>
      </c>
      <c r="F184" s="140" t="s">
        <v>5963</v>
      </c>
      <c r="G184" s="141" t="s">
        <v>2702</v>
      </c>
      <c r="H184" s="142">
        <v>1</v>
      </c>
      <c r="I184" s="143"/>
      <c r="J184" s="144">
        <f>ROUND(I184*H184,2)</f>
        <v>0</v>
      </c>
      <c r="K184" s="140" t="s">
        <v>366</v>
      </c>
      <c r="L184" s="33"/>
      <c r="M184" s="145" t="s">
        <v>1</v>
      </c>
      <c r="N184" s="146" t="s">
        <v>46</v>
      </c>
      <c r="P184" s="147">
        <f>O184*H184</f>
        <v>0</v>
      </c>
      <c r="Q184" s="147">
        <v>0</v>
      </c>
      <c r="R184" s="147">
        <f>Q184*H184</f>
        <v>0</v>
      </c>
      <c r="S184" s="147">
        <v>0</v>
      </c>
      <c r="T184" s="148">
        <f>S184*H184</f>
        <v>0</v>
      </c>
      <c r="AR184" s="149" t="s">
        <v>120</v>
      </c>
      <c r="AT184" s="149" t="s">
        <v>311</v>
      </c>
      <c r="AU184" s="149" t="s">
        <v>88</v>
      </c>
      <c r="AY184" s="17" t="s">
        <v>309</v>
      </c>
      <c r="BE184" s="150">
        <f>IF(N184="základní",J184,0)</f>
        <v>0</v>
      </c>
      <c r="BF184" s="150">
        <f>IF(N184="snížená",J184,0)</f>
        <v>0</v>
      </c>
      <c r="BG184" s="150">
        <f>IF(N184="zákl. přenesená",J184,0)</f>
        <v>0</v>
      </c>
      <c r="BH184" s="150">
        <f>IF(N184="sníž. přenesená",J184,0)</f>
        <v>0</v>
      </c>
      <c r="BI184" s="150">
        <f>IF(N184="nulová",J184,0)</f>
        <v>0</v>
      </c>
      <c r="BJ184" s="17" t="s">
        <v>88</v>
      </c>
      <c r="BK184" s="150">
        <f>ROUND(I184*H184,2)</f>
        <v>0</v>
      </c>
      <c r="BL184" s="17" t="s">
        <v>120</v>
      </c>
      <c r="BM184" s="149" t="s">
        <v>488</v>
      </c>
    </row>
    <row r="185" spans="2:65" s="1" customFormat="1" ht="19.5" x14ac:dyDescent="0.2">
      <c r="B185" s="33"/>
      <c r="D185" s="155" t="s">
        <v>318</v>
      </c>
      <c r="F185" s="156" t="s">
        <v>5964</v>
      </c>
      <c r="I185" s="153"/>
      <c r="L185" s="33"/>
      <c r="M185" s="154"/>
      <c r="T185" s="57"/>
      <c r="AT185" s="17" t="s">
        <v>318</v>
      </c>
      <c r="AU185" s="17" t="s">
        <v>88</v>
      </c>
    </row>
    <row r="186" spans="2:65" s="1" customFormat="1" ht="16.5" customHeight="1" x14ac:dyDescent="0.2">
      <c r="B186" s="137"/>
      <c r="C186" s="138" t="s">
        <v>491</v>
      </c>
      <c r="D186" s="138" t="s">
        <v>311</v>
      </c>
      <c r="E186" s="139" t="s">
        <v>5965</v>
      </c>
      <c r="F186" s="140" t="s">
        <v>5966</v>
      </c>
      <c r="G186" s="141" t="s">
        <v>2702</v>
      </c>
      <c r="H186" s="142">
        <v>1</v>
      </c>
      <c r="I186" s="143"/>
      <c r="J186" s="144">
        <f>ROUND(I186*H186,2)</f>
        <v>0</v>
      </c>
      <c r="K186" s="140" t="s">
        <v>366</v>
      </c>
      <c r="L186" s="33"/>
      <c r="M186" s="145" t="s">
        <v>1</v>
      </c>
      <c r="N186" s="146" t="s">
        <v>46</v>
      </c>
      <c r="P186" s="147">
        <f>O186*H186</f>
        <v>0</v>
      </c>
      <c r="Q186" s="147">
        <v>0</v>
      </c>
      <c r="R186" s="147">
        <f>Q186*H186</f>
        <v>0</v>
      </c>
      <c r="S186" s="147">
        <v>0</v>
      </c>
      <c r="T186" s="148">
        <f>S186*H186</f>
        <v>0</v>
      </c>
      <c r="AR186" s="149" t="s">
        <v>120</v>
      </c>
      <c r="AT186" s="149" t="s">
        <v>311</v>
      </c>
      <c r="AU186" s="149" t="s">
        <v>88</v>
      </c>
      <c r="AY186" s="17" t="s">
        <v>309</v>
      </c>
      <c r="BE186" s="150">
        <f>IF(N186="základní",J186,0)</f>
        <v>0</v>
      </c>
      <c r="BF186" s="150">
        <f>IF(N186="snížená",J186,0)</f>
        <v>0</v>
      </c>
      <c r="BG186" s="150">
        <f>IF(N186="zákl. přenesená",J186,0)</f>
        <v>0</v>
      </c>
      <c r="BH186" s="150">
        <f>IF(N186="sníž. přenesená",J186,0)</f>
        <v>0</v>
      </c>
      <c r="BI186" s="150">
        <f>IF(N186="nulová",J186,0)</f>
        <v>0</v>
      </c>
      <c r="BJ186" s="17" t="s">
        <v>88</v>
      </c>
      <c r="BK186" s="150">
        <f>ROUND(I186*H186,2)</f>
        <v>0</v>
      </c>
      <c r="BL186" s="17" t="s">
        <v>120</v>
      </c>
      <c r="BM186" s="149" t="s">
        <v>494</v>
      </c>
    </row>
    <row r="187" spans="2:65" s="1" customFormat="1" ht="29.25" x14ac:dyDescent="0.2">
      <c r="B187" s="33"/>
      <c r="D187" s="155" t="s">
        <v>318</v>
      </c>
      <c r="F187" s="156" t="s">
        <v>5967</v>
      </c>
      <c r="I187" s="153"/>
      <c r="L187" s="33"/>
      <c r="M187" s="154"/>
      <c r="T187" s="57"/>
      <c r="AT187" s="17" t="s">
        <v>318</v>
      </c>
      <c r="AU187" s="17" t="s">
        <v>88</v>
      </c>
    </row>
    <row r="188" spans="2:65" s="1" customFormat="1" ht="21.75" customHeight="1" x14ac:dyDescent="0.2">
      <c r="B188" s="137"/>
      <c r="C188" s="138" t="s">
        <v>402</v>
      </c>
      <c r="D188" s="138" t="s">
        <v>311</v>
      </c>
      <c r="E188" s="139" t="s">
        <v>5968</v>
      </c>
      <c r="F188" s="140" t="s">
        <v>5969</v>
      </c>
      <c r="G188" s="141" t="s">
        <v>2702</v>
      </c>
      <c r="H188" s="142">
        <v>1</v>
      </c>
      <c r="I188" s="143"/>
      <c r="J188" s="144">
        <f t="shared" ref="J188:J209" si="10">ROUND(I188*H188,2)</f>
        <v>0</v>
      </c>
      <c r="K188" s="140" t="s">
        <v>366</v>
      </c>
      <c r="L188" s="33"/>
      <c r="M188" s="145" t="s">
        <v>1</v>
      </c>
      <c r="N188" s="146" t="s">
        <v>46</v>
      </c>
      <c r="P188" s="147">
        <f t="shared" ref="P188:P209" si="11">O188*H188</f>
        <v>0</v>
      </c>
      <c r="Q188" s="147">
        <v>0</v>
      </c>
      <c r="R188" s="147">
        <f t="shared" ref="R188:R209" si="12">Q188*H188</f>
        <v>0</v>
      </c>
      <c r="S188" s="147">
        <v>0</v>
      </c>
      <c r="T188" s="148">
        <f t="shared" ref="T188:T209" si="13">S188*H188</f>
        <v>0</v>
      </c>
      <c r="AR188" s="149" t="s">
        <v>120</v>
      </c>
      <c r="AT188" s="149" t="s">
        <v>311</v>
      </c>
      <c r="AU188" s="149" t="s">
        <v>88</v>
      </c>
      <c r="AY188" s="17" t="s">
        <v>309</v>
      </c>
      <c r="BE188" s="150">
        <f t="shared" ref="BE188:BE209" si="14">IF(N188="základní",J188,0)</f>
        <v>0</v>
      </c>
      <c r="BF188" s="150">
        <f t="shared" ref="BF188:BF209" si="15">IF(N188="snížená",J188,0)</f>
        <v>0</v>
      </c>
      <c r="BG188" s="150">
        <f t="shared" ref="BG188:BG209" si="16">IF(N188="zákl. přenesená",J188,0)</f>
        <v>0</v>
      </c>
      <c r="BH188" s="150">
        <f t="shared" ref="BH188:BH209" si="17">IF(N188="sníž. přenesená",J188,0)</f>
        <v>0</v>
      </c>
      <c r="BI188" s="150">
        <f t="shared" ref="BI188:BI209" si="18">IF(N188="nulová",J188,0)</f>
        <v>0</v>
      </c>
      <c r="BJ188" s="17" t="s">
        <v>88</v>
      </c>
      <c r="BK188" s="150">
        <f t="shared" ref="BK188:BK209" si="19">ROUND(I188*H188,2)</f>
        <v>0</v>
      </c>
      <c r="BL188" s="17" t="s">
        <v>120</v>
      </c>
      <c r="BM188" s="149" t="s">
        <v>501</v>
      </c>
    </row>
    <row r="189" spans="2:65" s="1" customFormat="1" ht="16.5" customHeight="1" x14ac:dyDescent="0.2">
      <c r="B189" s="137"/>
      <c r="C189" s="138" t="s">
        <v>503</v>
      </c>
      <c r="D189" s="138" t="s">
        <v>311</v>
      </c>
      <c r="E189" s="139" t="s">
        <v>5970</v>
      </c>
      <c r="F189" s="140" t="s">
        <v>5971</v>
      </c>
      <c r="G189" s="141" t="s">
        <v>2702</v>
      </c>
      <c r="H189" s="142">
        <v>1</v>
      </c>
      <c r="I189" s="143"/>
      <c r="J189" s="144">
        <f t="shared" si="10"/>
        <v>0</v>
      </c>
      <c r="K189" s="140" t="s">
        <v>366</v>
      </c>
      <c r="L189" s="33"/>
      <c r="M189" s="145" t="s">
        <v>1</v>
      </c>
      <c r="N189" s="146" t="s">
        <v>46</v>
      </c>
      <c r="P189" s="147">
        <f t="shared" si="11"/>
        <v>0</v>
      </c>
      <c r="Q189" s="147">
        <v>0</v>
      </c>
      <c r="R189" s="147">
        <f t="shared" si="12"/>
        <v>0</v>
      </c>
      <c r="S189" s="147">
        <v>0</v>
      </c>
      <c r="T189" s="148">
        <f t="shared" si="13"/>
        <v>0</v>
      </c>
      <c r="AR189" s="149" t="s">
        <v>120</v>
      </c>
      <c r="AT189" s="149" t="s">
        <v>311</v>
      </c>
      <c r="AU189" s="149" t="s">
        <v>88</v>
      </c>
      <c r="AY189" s="17" t="s">
        <v>309</v>
      </c>
      <c r="BE189" s="150">
        <f t="shared" si="14"/>
        <v>0</v>
      </c>
      <c r="BF189" s="150">
        <f t="shared" si="15"/>
        <v>0</v>
      </c>
      <c r="BG189" s="150">
        <f t="shared" si="16"/>
        <v>0</v>
      </c>
      <c r="BH189" s="150">
        <f t="shared" si="17"/>
        <v>0</v>
      </c>
      <c r="BI189" s="150">
        <f t="shared" si="18"/>
        <v>0</v>
      </c>
      <c r="BJ189" s="17" t="s">
        <v>88</v>
      </c>
      <c r="BK189" s="150">
        <f t="shared" si="19"/>
        <v>0</v>
      </c>
      <c r="BL189" s="17" t="s">
        <v>120</v>
      </c>
      <c r="BM189" s="149" t="s">
        <v>506</v>
      </c>
    </row>
    <row r="190" spans="2:65" s="1" customFormat="1" ht="16.5" customHeight="1" x14ac:dyDescent="0.2">
      <c r="B190" s="137"/>
      <c r="C190" s="138" t="s">
        <v>406</v>
      </c>
      <c r="D190" s="138" t="s">
        <v>311</v>
      </c>
      <c r="E190" s="139" t="s">
        <v>5972</v>
      </c>
      <c r="F190" s="140" t="s">
        <v>5973</v>
      </c>
      <c r="G190" s="141" t="s">
        <v>434</v>
      </c>
      <c r="H190" s="142">
        <v>20</v>
      </c>
      <c r="I190" s="143"/>
      <c r="J190" s="144">
        <f t="shared" si="10"/>
        <v>0</v>
      </c>
      <c r="K190" s="140" t="s">
        <v>366</v>
      </c>
      <c r="L190" s="33"/>
      <c r="M190" s="145" t="s">
        <v>1</v>
      </c>
      <c r="N190" s="146" t="s">
        <v>46</v>
      </c>
      <c r="P190" s="147">
        <f t="shared" si="11"/>
        <v>0</v>
      </c>
      <c r="Q190" s="147">
        <v>0</v>
      </c>
      <c r="R190" s="147">
        <f t="shared" si="12"/>
        <v>0</v>
      </c>
      <c r="S190" s="147">
        <v>0</v>
      </c>
      <c r="T190" s="148">
        <f t="shared" si="13"/>
        <v>0</v>
      </c>
      <c r="AR190" s="149" t="s">
        <v>120</v>
      </c>
      <c r="AT190" s="149" t="s">
        <v>311</v>
      </c>
      <c r="AU190" s="149" t="s">
        <v>88</v>
      </c>
      <c r="AY190" s="17" t="s">
        <v>309</v>
      </c>
      <c r="BE190" s="150">
        <f t="shared" si="14"/>
        <v>0</v>
      </c>
      <c r="BF190" s="150">
        <f t="shared" si="15"/>
        <v>0</v>
      </c>
      <c r="BG190" s="150">
        <f t="shared" si="16"/>
        <v>0</v>
      </c>
      <c r="BH190" s="150">
        <f t="shared" si="17"/>
        <v>0</v>
      </c>
      <c r="BI190" s="150">
        <f t="shared" si="18"/>
        <v>0</v>
      </c>
      <c r="BJ190" s="17" t="s">
        <v>88</v>
      </c>
      <c r="BK190" s="150">
        <f t="shared" si="19"/>
        <v>0</v>
      </c>
      <c r="BL190" s="17" t="s">
        <v>120</v>
      </c>
      <c r="BM190" s="149" t="s">
        <v>513</v>
      </c>
    </row>
    <row r="191" spans="2:65" s="1" customFormat="1" ht="16.5" customHeight="1" x14ac:dyDescent="0.2">
      <c r="B191" s="137"/>
      <c r="C191" s="138" t="s">
        <v>516</v>
      </c>
      <c r="D191" s="138" t="s">
        <v>311</v>
      </c>
      <c r="E191" s="139" t="s">
        <v>5974</v>
      </c>
      <c r="F191" s="140" t="s">
        <v>5975</v>
      </c>
      <c r="G191" s="141" t="s">
        <v>434</v>
      </c>
      <c r="H191" s="142">
        <v>20</v>
      </c>
      <c r="I191" s="143"/>
      <c r="J191" s="144">
        <f t="shared" si="10"/>
        <v>0</v>
      </c>
      <c r="K191" s="140" t="s">
        <v>366</v>
      </c>
      <c r="L191" s="33"/>
      <c r="M191" s="145" t="s">
        <v>1</v>
      </c>
      <c r="N191" s="146" t="s">
        <v>46</v>
      </c>
      <c r="P191" s="147">
        <f t="shared" si="11"/>
        <v>0</v>
      </c>
      <c r="Q191" s="147">
        <v>0</v>
      </c>
      <c r="R191" s="147">
        <f t="shared" si="12"/>
        <v>0</v>
      </c>
      <c r="S191" s="147">
        <v>0</v>
      </c>
      <c r="T191" s="148">
        <f t="shared" si="13"/>
        <v>0</v>
      </c>
      <c r="AR191" s="149" t="s">
        <v>120</v>
      </c>
      <c r="AT191" s="149" t="s">
        <v>311</v>
      </c>
      <c r="AU191" s="149" t="s">
        <v>88</v>
      </c>
      <c r="AY191" s="17" t="s">
        <v>309</v>
      </c>
      <c r="BE191" s="150">
        <f t="shared" si="14"/>
        <v>0</v>
      </c>
      <c r="BF191" s="150">
        <f t="shared" si="15"/>
        <v>0</v>
      </c>
      <c r="BG191" s="150">
        <f t="shared" si="16"/>
        <v>0</v>
      </c>
      <c r="BH191" s="150">
        <f t="shared" si="17"/>
        <v>0</v>
      </c>
      <c r="BI191" s="150">
        <f t="shared" si="18"/>
        <v>0</v>
      </c>
      <c r="BJ191" s="17" t="s">
        <v>88</v>
      </c>
      <c r="BK191" s="150">
        <f t="shared" si="19"/>
        <v>0</v>
      </c>
      <c r="BL191" s="17" t="s">
        <v>120</v>
      </c>
      <c r="BM191" s="149" t="s">
        <v>519</v>
      </c>
    </row>
    <row r="192" spans="2:65" s="1" customFormat="1" ht="16.5" customHeight="1" x14ac:dyDescent="0.2">
      <c r="B192" s="137"/>
      <c r="C192" s="138" t="s">
        <v>410</v>
      </c>
      <c r="D192" s="138" t="s">
        <v>311</v>
      </c>
      <c r="E192" s="139" t="s">
        <v>5976</v>
      </c>
      <c r="F192" s="140" t="s">
        <v>5977</v>
      </c>
      <c r="G192" s="141" t="s">
        <v>434</v>
      </c>
      <c r="H192" s="142">
        <v>55</v>
      </c>
      <c r="I192" s="143"/>
      <c r="J192" s="144">
        <f t="shared" si="10"/>
        <v>0</v>
      </c>
      <c r="K192" s="140" t="s">
        <v>366</v>
      </c>
      <c r="L192" s="33"/>
      <c r="M192" s="145" t="s">
        <v>1</v>
      </c>
      <c r="N192" s="146" t="s">
        <v>46</v>
      </c>
      <c r="P192" s="147">
        <f t="shared" si="11"/>
        <v>0</v>
      </c>
      <c r="Q192" s="147">
        <v>0</v>
      </c>
      <c r="R192" s="147">
        <f t="shared" si="12"/>
        <v>0</v>
      </c>
      <c r="S192" s="147">
        <v>0</v>
      </c>
      <c r="T192" s="148">
        <f t="shared" si="13"/>
        <v>0</v>
      </c>
      <c r="AR192" s="149" t="s">
        <v>120</v>
      </c>
      <c r="AT192" s="149" t="s">
        <v>311</v>
      </c>
      <c r="AU192" s="149" t="s">
        <v>88</v>
      </c>
      <c r="AY192" s="17" t="s">
        <v>309</v>
      </c>
      <c r="BE192" s="150">
        <f t="shared" si="14"/>
        <v>0</v>
      </c>
      <c r="BF192" s="150">
        <f t="shared" si="15"/>
        <v>0</v>
      </c>
      <c r="BG192" s="150">
        <f t="shared" si="16"/>
        <v>0</v>
      </c>
      <c r="BH192" s="150">
        <f t="shared" si="17"/>
        <v>0</v>
      </c>
      <c r="BI192" s="150">
        <f t="shared" si="18"/>
        <v>0</v>
      </c>
      <c r="BJ192" s="17" t="s">
        <v>88</v>
      </c>
      <c r="BK192" s="150">
        <f t="shared" si="19"/>
        <v>0</v>
      </c>
      <c r="BL192" s="17" t="s">
        <v>120</v>
      </c>
      <c r="BM192" s="149" t="s">
        <v>521</v>
      </c>
    </row>
    <row r="193" spans="2:65" s="1" customFormat="1" ht="16.5" customHeight="1" x14ac:dyDescent="0.2">
      <c r="B193" s="137"/>
      <c r="C193" s="138" t="s">
        <v>523</v>
      </c>
      <c r="D193" s="138" t="s">
        <v>311</v>
      </c>
      <c r="E193" s="139" t="s">
        <v>5978</v>
      </c>
      <c r="F193" s="140" t="s">
        <v>5979</v>
      </c>
      <c r="G193" s="141" t="s">
        <v>434</v>
      </c>
      <c r="H193" s="142">
        <v>15</v>
      </c>
      <c r="I193" s="143"/>
      <c r="J193" s="144">
        <f t="shared" si="10"/>
        <v>0</v>
      </c>
      <c r="K193" s="140" t="s">
        <v>366</v>
      </c>
      <c r="L193" s="33"/>
      <c r="M193" s="145" t="s">
        <v>1</v>
      </c>
      <c r="N193" s="146" t="s">
        <v>46</v>
      </c>
      <c r="P193" s="147">
        <f t="shared" si="11"/>
        <v>0</v>
      </c>
      <c r="Q193" s="147">
        <v>0</v>
      </c>
      <c r="R193" s="147">
        <f t="shared" si="12"/>
        <v>0</v>
      </c>
      <c r="S193" s="147">
        <v>0</v>
      </c>
      <c r="T193" s="148">
        <f t="shared" si="13"/>
        <v>0</v>
      </c>
      <c r="AR193" s="149" t="s">
        <v>120</v>
      </c>
      <c r="AT193" s="149" t="s">
        <v>311</v>
      </c>
      <c r="AU193" s="149" t="s">
        <v>88</v>
      </c>
      <c r="AY193" s="17" t="s">
        <v>309</v>
      </c>
      <c r="BE193" s="150">
        <f t="shared" si="14"/>
        <v>0</v>
      </c>
      <c r="BF193" s="150">
        <f t="shared" si="15"/>
        <v>0</v>
      </c>
      <c r="BG193" s="150">
        <f t="shared" si="16"/>
        <v>0</v>
      </c>
      <c r="BH193" s="150">
        <f t="shared" si="17"/>
        <v>0</v>
      </c>
      <c r="BI193" s="150">
        <f t="shared" si="18"/>
        <v>0</v>
      </c>
      <c r="BJ193" s="17" t="s">
        <v>88</v>
      </c>
      <c r="BK193" s="150">
        <f t="shared" si="19"/>
        <v>0</v>
      </c>
      <c r="BL193" s="17" t="s">
        <v>120</v>
      </c>
      <c r="BM193" s="149" t="s">
        <v>524</v>
      </c>
    </row>
    <row r="194" spans="2:65" s="1" customFormat="1" ht="16.5" customHeight="1" x14ac:dyDescent="0.2">
      <c r="B194" s="137"/>
      <c r="C194" s="138" t="s">
        <v>414</v>
      </c>
      <c r="D194" s="138" t="s">
        <v>311</v>
      </c>
      <c r="E194" s="139" t="s">
        <v>5980</v>
      </c>
      <c r="F194" s="140" t="s">
        <v>5981</v>
      </c>
      <c r="G194" s="141" t="s">
        <v>434</v>
      </c>
      <c r="H194" s="142">
        <v>400</v>
      </c>
      <c r="I194" s="143"/>
      <c r="J194" s="144">
        <f t="shared" si="10"/>
        <v>0</v>
      </c>
      <c r="K194" s="140" t="s">
        <v>366</v>
      </c>
      <c r="L194" s="33"/>
      <c r="M194" s="145" t="s">
        <v>1</v>
      </c>
      <c r="N194" s="146" t="s">
        <v>46</v>
      </c>
      <c r="P194" s="147">
        <f t="shared" si="11"/>
        <v>0</v>
      </c>
      <c r="Q194" s="147">
        <v>0</v>
      </c>
      <c r="R194" s="147">
        <f t="shared" si="12"/>
        <v>0</v>
      </c>
      <c r="S194" s="147">
        <v>0</v>
      </c>
      <c r="T194" s="148">
        <f t="shared" si="13"/>
        <v>0</v>
      </c>
      <c r="AR194" s="149" t="s">
        <v>120</v>
      </c>
      <c r="AT194" s="149" t="s">
        <v>311</v>
      </c>
      <c r="AU194" s="149" t="s">
        <v>88</v>
      </c>
      <c r="AY194" s="17" t="s">
        <v>309</v>
      </c>
      <c r="BE194" s="150">
        <f t="shared" si="14"/>
        <v>0</v>
      </c>
      <c r="BF194" s="150">
        <f t="shared" si="15"/>
        <v>0</v>
      </c>
      <c r="BG194" s="150">
        <f t="shared" si="16"/>
        <v>0</v>
      </c>
      <c r="BH194" s="150">
        <f t="shared" si="17"/>
        <v>0</v>
      </c>
      <c r="BI194" s="150">
        <f t="shared" si="18"/>
        <v>0</v>
      </c>
      <c r="BJ194" s="17" t="s">
        <v>88</v>
      </c>
      <c r="BK194" s="150">
        <f t="shared" si="19"/>
        <v>0</v>
      </c>
      <c r="BL194" s="17" t="s">
        <v>120</v>
      </c>
      <c r="BM194" s="149" t="s">
        <v>527</v>
      </c>
    </row>
    <row r="195" spans="2:65" s="1" customFormat="1" ht="16.5" customHeight="1" x14ac:dyDescent="0.2">
      <c r="B195" s="137"/>
      <c r="C195" s="138" t="s">
        <v>529</v>
      </c>
      <c r="D195" s="138" t="s">
        <v>311</v>
      </c>
      <c r="E195" s="139" t="s">
        <v>5982</v>
      </c>
      <c r="F195" s="140" t="s">
        <v>5983</v>
      </c>
      <c r="G195" s="141" t="s">
        <v>434</v>
      </c>
      <c r="H195" s="142">
        <v>15</v>
      </c>
      <c r="I195" s="143"/>
      <c r="J195" s="144">
        <f t="shared" si="10"/>
        <v>0</v>
      </c>
      <c r="K195" s="140" t="s">
        <v>366</v>
      </c>
      <c r="L195" s="33"/>
      <c r="M195" s="145" t="s">
        <v>1</v>
      </c>
      <c r="N195" s="146" t="s">
        <v>46</v>
      </c>
      <c r="P195" s="147">
        <f t="shared" si="11"/>
        <v>0</v>
      </c>
      <c r="Q195" s="147">
        <v>0</v>
      </c>
      <c r="R195" s="147">
        <f t="shared" si="12"/>
        <v>0</v>
      </c>
      <c r="S195" s="147">
        <v>0</v>
      </c>
      <c r="T195" s="148">
        <f t="shared" si="13"/>
        <v>0</v>
      </c>
      <c r="AR195" s="149" t="s">
        <v>120</v>
      </c>
      <c r="AT195" s="149" t="s">
        <v>311</v>
      </c>
      <c r="AU195" s="149" t="s">
        <v>88</v>
      </c>
      <c r="AY195" s="17" t="s">
        <v>309</v>
      </c>
      <c r="BE195" s="150">
        <f t="shared" si="14"/>
        <v>0</v>
      </c>
      <c r="BF195" s="150">
        <f t="shared" si="15"/>
        <v>0</v>
      </c>
      <c r="BG195" s="150">
        <f t="shared" si="16"/>
        <v>0</v>
      </c>
      <c r="BH195" s="150">
        <f t="shared" si="17"/>
        <v>0</v>
      </c>
      <c r="BI195" s="150">
        <f t="shared" si="18"/>
        <v>0</v>
      </c>
      <c r="BJ195" s="17" t="s">
        <v>88</v>
      </c>
      <c r="BK195" s="150">
        <f t="shared" si="19"/>
        <v>0</v>
      </c>
      <c r="BL195" s="17" t="s">
        <v>120</v>
      </c>
      <c r="BM195" s="149" t="s">
        <v>532</v>
      </c>
    </row>
    <row r="196" spans="2:65" s="1" customFormat="1" ht="16.5" customHeight="1" x14ac:dyDescent="0.2">
      <c r="B196" s="137"/>
      <c r="C196" s="138" t="s">
        <v>420</v>
      </c>
      <c r="D196" s="138" t="s">
        <v>311</v>
      </c>
      <c r="E196" s="139" t="s">
        <v>5984</v>
      </c>
      <c r="F196" s="140" t="s">
        <v>5985</v>
      </c>
      <c r="G196" s="141" t="s">
        <v>434</v>
      </c>
      <c r="H196" s="142">
        <v>25</v>
      </c>
      <c r="I196" s="143"/>
      <c r="J196" s="144">
        <f t="shared" si="10"/>
        <v>0</v>
      </c>
      <c r="K196" s="140" t="s">
        <v>366</v>
      </c>
      <c r="L196" s="33"/>
      <c r="M196" s="145" t="s">
        <v>1</v>
      </c>
      <c r="N196" s="146" t="s">
        <v>46</v>
      </c>
      <c r="P196" s="147">
        <f t="shared" si="11"/>
        <v>0</v>
      </c>
      <c r="Q196" s="147">
        <v>0</v>
      </c>
      <c r="R196" s="147">
        <f t="shared" si="12"/>
        <v>0</v>
      </c>
      <c r="S196" s="147">
        <v>0</v>
      </c>
      <c r="T196" s="148">
        <f t="shared" si="13"/>
        <v>0</v>
      </c>
      <c r="AR196" s="149" t="s">
        <v>120</v>
      </c>
      <c r="AT196" s="149" t="s">
        <v>311</v>
      </c>
      <c r="AU196" s="149" t="s">
        <v>88</v>
      </c>
      <c r="AY196" s="17" t="s">
        <v>309</v>
      </c>
      <c r="BE196" s="150">
        <f t="shared" si="14"/>
        <v>0</v>
      </c>
      <c r="BF196" s="150">
        <f t="shared" si="15"/>
        <v>0</v>
      </c>
      <c r="BG196" s="150">
        <f t="shared" si="16"/>
        <v>0</v>
      </c>
      <c r="BH196" s="150">
        <f t="shared" si="17"/>
        <v>0</v>
      </c>
      <c r="BI196" s="150">
        <f t="shared" si="18"/>
        <v>0</v>
      </c>
      <c r="BJ196" s="17" t="s">
        <v>88</v>
      </c>
      <c r="BK196" s="150">
        <f t="shared" si="19"/>
        <v>0</v>
      </c>
      <c r="BL196" s="17" t="s">
        <v>120</v>
      </c>
      <c r="BM196" s="149" t="s">
        <v>538</v>
      </c>
    </row>
    <row r="197" spans="2:65" s="1" customFormat="1" ht="16.5" customHeight="1" x14ac:dyDescent="0.2">
      <c r="B197" s="137"/>
      <c r="C197" s="138" t="s">
        <v>540</v>
      </c>
      <c r="D197" s="138" t="s">
        <v>311</v>
      </c>
      <c r="E197" s="139" t="s">
        <v>5986</v>
      </c>
      <c r="F197" s="140" t="s">
        <v>5987</v>
      </c>
      <c r="G197" s="141" t="s">
        <v>434</v>
      </c>
      <c r="H197" s="142">
        <v>27.5</v>
      </c>
      <c r="I197" s="143"/>
      <c r="J197" s="144">
        <f t="shared" si="10"/>
        <v>0</v>
      </c>
      <c r="K197" s="140" t="s">
        <v>366</v>
      </c>
      <c r="L197" s="33"/>
      <c r="M197" s="145" t="s">
        <v>1</v>
      </c>
      <c r="N197" s="146" t="s">
        <v>46</v>
      </c>
      <c r="P197" s="147">
        <f t="shared" si="11"/>
        <v>0</v>
      </c>
      <c r="Q197" s="147">
        <v>0</v>
      </c>
      <c r="R197" s="147">
        <f t="shared" si="12"/>
        <v>0</v>
      </c>
      <c r="S197" s="147">
        <v>0</v>
      </c>
      <c r="T197" s="148">
        <f t="shared" si="13"/>
        <v>0</v>
      </c>
      <c r="AR197" s="149" t="s">
        <v>120</v>
      </c>
      <c r="AT197" s="149" t="s">
        <v>311</v>
      </c>
      <c r="AU197" s="149" t="s">
        <v>88</v>
      </c>
      <c r="AY197" s="17" t="s">
        <v>309</v>
      </c>
      <c r="BE197" s="150">
        <f t="shared" si="14"/>
        <v>0</v>
      </c>
      <c r="BF197" s="150">
        <f t="shared" si="15"/>
        <v>0</v>
      </c>
      <c r="BG197" s="150">
        <f t="shared" si="16"/>
        <v>0</v>
      </c>
      <c r="BH197" s="150">
        <f t="shared" si="17"/>
        <v>0</v>
      </c>
      <c r="BI197" s="150">
        <f t="shared" si="18"/>
        <v>0</v>
      </c>
      <c r="BJ197" s="17" t="s">
        <v>88</v>
      </c>
      <c r="BK197" s="150">
        <f t="shared" si="19"/>
        <v>0</v>
      </c>
      <c r="BL197" s="17" t="s">
        <v>120</v>
      </c>
      <c r="BM197" s="149" t="s">
        <v>543</v>
      </c>
    </row>
    <row r="198" spans="2:65" s="1" customFormat="1" ht="16.5" customHeight="1" x14ac:dyDescent="0.2">
      <c r="B198" s="137"/>
      <c r="C198" s="138" t="s">
        <v>424</v>
      </c>
      <c r="D198" s="138" t="s">
        <v>311</v>
      </c>
      <c r="E198" s="139" t="s">
        <v>5988</v>
      </c>
      <c r="F198" s="140" t="s">
        <v>5989</v>
      </c>
      <c r="G198" s="141" t="s">
        <v>434</v>
      </c>
      <c r="H198" s="142">
        <v>760</v>
      </c>
      <c r="I198" s="143"/>
      <c r="J198" s="144">
        <f t="shared" si="10"/>
        <v>0</v>
      </c>
      <c r="K198" s="140" t="s">
        <v>366</v>
      </c>
      <c r="L198" s="33"/>
      <c r="M198" s="145" t="s">
        <v>1</v>
      </c>
      <c r="N198" s="146" t="s">
        <v>46</v>
      </c>
      <c r="P198" s="147">
        <f t="shared" si="11"/>
        <v>0</v>
      </c>
      <c r="Q198" s="147">
        <v>0</v>
      </c>
      <c r="R198" s="147">
        <f t="shared" si="12"/>
        <v>0</v>
      </c>
      <c r="S198" s="147">
        <v>0</v>
      </c>
      <c r="T198" s="148">
        <f t="shared" si="13"/>
        <v>0</v>
      </c>
      <c r="AR198" s="149" t="s">
        <v>120</v>
      </c>
      <c r="AT198" s="149" t="s">
        <v>311</v>
      </c>
      <c r="AU198" s="149" t="s">
        <v>88</v>
      </c>
      <c r="AY198" s="17" t="s">
        <v>309</v>
      </c>
      <c r="BE198" s="150">
        <f t="shared" si="14"/>
        <v>0</v>
      </c>
      <c r="BF198" s="150">
        <f t="shared" si="15"/>
        <v>0</v>
      </c>
      <c r="BG198" s="150">
        <f t="shared" si="16"/>
        <v>0</v>
      </c>
      <c r="BH198" s="150">
        <f t="shared" si="17"/>
        <v>0</v>
      </c>
      <c r="BI198" s="150">
        <f t="shared" si="18"/>
        <v>0</v>
      </c>
      <c r="BJ198" s="17" t="s">
        <v>88</v>
      </c>
      <c r="BK198" s="150">
        <f t="shared" si="19"/>
        <v>0</v>
      </c>
      <c r="BL198" s="17" t="s">
        <v>120</v>
      </c>
      <c r="BM198" s="149" t="s">
        <v>546</v>
      </c>
    </row>
    <row r="199" spans="2:65" s="1" customFormat="1" ht="16.5" customHeight="1" x14ac:dyDescent="0.2">
      <c r="B199" s="137"/>
      <c r="C199" s="138" t="s">
        <v>547</v>
      </c>
      <c r="D199" s="138" t="s">
        <v>311</v>
      </c>
      <c r="E199" s="139" t="s">
        <v>5990</v>
      </c>
      <c r="F199" s="140" t="s">
        <v>5991</v>
      </c>
      <c r="G199" s="141" t="s">
        <v>360</v>
      </c>
      <c r="H199" s="142">
        <v>50</v>
      </c>
      <c r="I199" s="143"/>
      <c r="J199" s="144">
        <f t="shared" si="10"/>
        <v>0</v>
      </c>
      <c r="K199" s="140" t="s">
        <v>366</v>
      </c>
      <c r="L199" s="33"/>
      <c r="M199" s="145" t="s">
        <v>1</v>
      </c>
      <c r="N199" s="146" t="s">
        <v>46</v>
      </c>
      <c r="P199" s="147">
        <f t="shared" si="11"/>
        <v>0</v>
      </c>
      <c r="Q199" s="147">
        <v>0</v>
      </c>
      <c r="R199" s="147">
        <f t="shared" si="12"/>
        <v>0</v>
      </c>
      <c r="S199" s="147">
        <v>0</v>
      </c>
      <c r="T199" s="148">
        <f t="shared" si="13"/>
        <v>0</v>
      </c>
      <c r="AR199" s="149" t="s">
        <v>120</v>
      </c>
      <c r="AT199" s="149" t="s">
        <v>311</v>
      </c>
      <c r="AU199" s="149" t="s">
        <v>88</v>
      </c>
      <c r="AY199" s="17" t="s">
        <v>309</v>
      </c>
      <c r="BE199" s="150">
        <f t="shared" si="14"/>
        <v>0</v>
      </c>
      <c r="BF199" s="150">
        <f t="shared" si="15"/>
        <v>0</v>
      </c>
      <c r="BG199" s="150">
        <f t="shared" si="16"/>
        <v>0</v>
      </c>
      <c r="BH199" s="150">
        <f t="shared" si="17"/>
        <v>0</v>
      </c>
      <c r="BI199" s="150">
        <f t="shared" si="18"/>
        <v>0</v>
      </c>
      <c r="BJ199" s="17" t="s">
        <v>88</v>
      </c>
      <c r="BK199" s="150">
        <f t="shared" si="19"/>
        <v>0</v>
      </c>
      <c r="BL199" s="17" t="s">
        <v>120</v>
      </c>
      <c r="BM199" s="149" t="s">
        <v>550</v>
      </c>
    </row>
    <row r="200" spans="2:65" s="1" customFormat="1" ht="16.5" customHeight="1" x14ac:dyDescent="0.2">
      <c r="B200" s="137"/>
      <c r="C200" s="138" t="s">
        <v>429</v>
      </c>
      <c r="D200" s="138" t="s">
        <v>311</v>
      </c>
      <c r="E200" s="139" t="s">
        <v>5992</v>
      </c>
      <c r="F200" s="140" t="s">
        <v>5993</v>
      </c>
      <c r="G200" s="141" t="s">
        <v>360</v>
      </c>
      <c r="H200" s="142">
        <v>40</v>
      </c>
      <c r="I200" s="143"/>
      <c r="J200" s="144">
        <f t="shared" si="10"/>
        <v>0</v>
      </c>
      <c r="K200" s="140" t="s">
        <v>366</v>
      </c>
      <c r="L200" s="33"/>
      <c r="M200" s="145" t="s">
        <v>1</v>
      </c>
      <c r="N200" s="146" t="s">
        <v>46</v>
      </c>
      <c r="P200" s="147">
        <f t="shared" si="11"/>
        <v>0</v>
      </c>
      <c r="Q200" s="147">
        <v>0</v>
      </c>
      <c r="R200" s="147">
        <f t="shared" si="12"/>
        <v>0</v>
      </c>
      <c r="S200" s="147">
        <v>0</v>
      </c>
      <c r="T200" s="148">
        <f t="shared" si="13"/>
        <v>0</v>
      </c>
      <c r="AR200" s="149" t="s">
        <v>120</v>
      </c>
      <c r="AT200" s="149" t="s">
        <v>311</v>
      </c>
      <c r="AU200" s="149" t="s">
        <v>88</v>
      </c>
      <c r="AY200" s="17" t="s">
        <v>309</v>
      </c>
      <c r="BE200" s="150">
        <f t="shared" si="14"/>
        <v>0</v>
      </c>
      <c r="BF200" s="150">
        <f t="shared" si="15"/>
        <v>0</v>
      </c>
      <c r="BG200" s="150">
        <f t="shared" si="16"/>
        <v>0</v>
      </c>
      <c r="BH200" s="150">
        <f t="shared" si="17"/>
        <v>0</v>
      </c>
      <c r="BI200" s="150">
        <f t="shared" si="18"/>
        <v>0</v>
      </c>
      <c r="BJ200" s="17" t="s">
        <v>88</v>
      </c>
      <c r="BK200" s="150">
        <f t="shared" si="19"/>
        <v>0</v>
      </c>
      <c r="BL200" s="17" t="s">
        <v>120</v>
      </c>
      <c r="BM200" s="149" t="s">
        <v>553</v>
      </c>
    </row>
    <row r="201" spans="2:65" s="1" customFormat="1" ht="16.5" customHeight="1" x14ac:dyDescent="0.2">
      <c r="B201" s="137"/>
      <c r="C201" s="138" t="s">
        <v>554</v>
      </c>
      <c r="D201" s="138" t="s">
        <v>311</v>
      </c>
      <c r="E201" s="139" t="s">
        <v>5994</v>
      </c>
      <c r="F201" s="140" t="s">
        <v>5995</v>
      </c>
      <c r="G201" s="141" t="s">
        <v>434</v>
      </c>
      <c r="H201" s="142">
        <v>875</v>
      </c>
      <c r="I201" s="143"/>
      <c r="J201" s="144">
        <f t="shared" si="10"/>
        <v>0</v>
      </c>
      <c r="K201" s="140" t="s">
        <v>366</v>
      </c>
      <c r="L201" s="33"/>
      <c r="M201" s="145" t="s">
        <v>1</v>
      </c>
      <c r="N201" s="146" t="s">
        <v>46</v>
      </c>
      <c r="P201" s="147">
        <f t="shared" si="11"/>
        <v>0</v>
      </c>
      <c r="Q201" s="147">
        <v>0</v>
      </c>
      <c r="R201" s="147">
        <f t="shared" si="12"/>
        <v>0</v>
      </c>
      <c r="S201" s="147">
        <v>0</v>
      </c>
      <c r="T201" s="148">
        <f t="shared" si="13"/>
        <v>0</v>
      </c>
      <c r="AR201" s="149" t="s">
        <v>120</v>
      </c>
      <c r="AT201" s="149" t="s">
        <v>311</v>
      </c>
      <c r="AU201" s="149" t="s">
        <v>88</v>
      </c>
      <c r="AY201" s="17" t="s">
        <v>309</v>
      </c>
      <c r="BE201" s="150">
        <f t="shared" si="14"/>
        <v>0</v>
      </c>
      <c r="BF201" s="150">
        <f t="shared" si="15"/>
        <v>0</v>
      </c>
      <c r="BG201" s="150">
        <f t="shared" si="16"/>
        <v>0</v>
      </c>
      <c r="BH201" s="150">
        <f t="shared" si="17"/>
        <v>0</v>
      </c>
      <c r="BI201" s="150">
        <f t="shared" si="18"/>
        <v>0</v>
      </c>
      <c r="BJ201" s="17" t="s">
        <v>88</v>
      </c>
      <c r="BK201" s="150">
        <f t="shared" si="19"/>
        <v>0</v>
      </c>
      <c r="BL201" s="17" t="s">
        <v>120</v>
      </c>
      <c r="BM201" s="149" t="s">
        <v>557</v>
      </c>
    </row>
    <row r="202" spans="2:65" s="1" customFormat="1" ht="16.5" customHeight="1" x14ac:dyDescent="0.2">
      <c r="B202" s="137"/>
      <c r="C202" s="138" t="s">
        <v>435</v>
      </c>
      <c r="D202" s="138" t="s">
        <v>311</v>
      </c>
      <c r="E202" s="139" t="s">
        <v>5996</v>
      </c>
      <c r="F202" s="140" t="s">
        <v>5997</v>
      </c>
      <c r="G202" s="141" t="s">
        <v>434</v>
      </c>
      <c r="H202" s="142">
        <v>140</v>
      </c>
      <c r="I202" s="143"/>
      <c r="J202" s="144">
        <f t="shared" si="10"/>
        <v>0</v>
      </c>
      <c r="K202" s="140" t="s">
        <v>366</v>
      </c>
      <c r="L202" s="33"/>
      <c r="M202" s="145" t="s">
        <v>1</v>
      </c>
      <c r="N202" s="146" t="s">
        <v>46</v>
      </c>
      <c r="P202" s="147">
        <f t="shared" si="11"/>
        <v>0</v>
      </c>
      <c r="Q202" s="147">
        <v>0</v>
      </c>
      <c r="R202" s="147">
        <f t="shared" si="12"/>
        <v>0</v>
      </c>
      <c r="S202" s="147">
        <v>0</v>
      </c>
      <c r="T202" s="148">
        <f t="shared" si="13"/>
        <v>0</v>
      </c>
      <c r="AR202" s="149" t="s">
        <v>120</v>
      </c>
      <c r="AT202" s="149" t="s">
        <v>311</v>
      </c>
      <c r="AU202" s="149" t="s">
        <v>88</v>
      </c>
      <c r="AY202" s="17" t="s">
        <v>309</v>
      </c>
      <c r="BE202" s="150">
        <f t="shared" si="14"/>
        <v>0</v>
      </c>
      <c r="BF202" s="150">
        <f t="shared" si="15"/>
        <v>0</v>
      </c>
      <c r="BG202" s="150">
        <f t="shared" si="16"/>
        <v>0</v>
      </c>
      <c r="BH202" s="150">
        <f t="shared" si="17"/>
        <v>0</v>
      </c>
      <c r="BI202" s="150">
        <f t="shared" si="18"/>
        <v>0</v>
      </c>
      <c r="BJ202" s="17" t="s">
        <v>88</v>
      </c>
      <c r="BK202" s="150">
        <f t="shared" si="19"/>
        <v>0</v>
      </c>
      <c r="BL202" s="17" t="s">
        <v>120</v>
      </c>
      <c r="BM202" s="149" t="s">
        <v>560</v>
      </c>
    </row>
    <row r="203" spans="2:65" s="1" customFormat="1" ht="16.5" customHeight="1" x14ac:dyDescent="0.2">
      <c r="B203" s="137"/>
      <c r="C203" s="138" t="s">
        <v>561</v>
      </c>
      <c r="D203" s="138" t="s">
        <v>311</v>
      </c>
      <c r="E203" s="139" t="s">
        <v>5998</v>
      </c>
      <c r="F203" s="140" t="s">
        <v>5999</v>
      </c>
      <c r="G203" s="141" t="s">
        <v>434</v>
      </c>
      <c r="H203" s="142">
        <v>150</v>
      </c>
      <c r="I203" s="143"/>
      <c r="J203" s="144">
        <f t="shared" si="10"/>
        <v>0</v>
      </c>
      <c r="K203" s="140" t="s">
        <v>366</v>
      </c>
      <c r="L203" s="33"/>
      <c r="M203" s="145" t="s">
        <v>1</v>
      </c>
      <c r="N203" s="146" t="s">
        <v>46</v>
      </c>
      <c r="P203" s="147">
        <f t="shared" si="11"/>
        <v>0</v>
      </c>
      <c r="Q203" s="147">
        <v>0</v>
      </c>
      <c r="R203" s="147">
        <f t="shared" si="12"/>
        <v>0</v>
      </c>
      <c r="S203" s="147">
        <v>0</v>
      </c>
      <c r="T203" s="148">
        <f t="shared" si="13"/>
        <v>0</v>
      </c>
      <c r="AR203" s="149" t="s">
        <v>120</v>
      </c>
      <c r="AT203" s="149" t="s">
        <v>311</v>
      </c>
      <c r="AU203" s="149" t="s">
        <v>88</v>
      </c>
      <c r="AY203" s="17" t="s">
        <v>309</v>
      </c>
      <c r="BE203" s="150">
        <f t="shared" si="14"/>
        <v>0</v>
      </c>
      <c r="BF203" s="150">
        <f t="shared" si="15"/>
        <v>0</v>
      </c>
      <c r="BG203" s="150">
        <f t="shared" si="16"/>
        <v>0</v>
      </c>
      <c r="BH203" s="150">
        <f t="shared" si="17"/>
        <v>0</v>
      </c>
      <c r="BI203" s="150">
        <f t="shared" si="18"/>
        <v>0</v>
      </c>
      <c r="BJ203" s="17" t="s">
        <v>88</v>
      </c>
      <c r="BK203" s="150">
        <f t="shared" si="19"/>
        <v>0</v>
      </c>
      <c r="BL203" s="17" t="s">
        <v>120</v>
      </c>
      <c r="BM203" s="149" t="s">
        <v>564</v>
      </c>
    </row>
    <row r="204" spans="2:65" s="1" customFormat="1" ht="16.5" customHeight="1" x14ac:dyDescent="0.2">
      <c r="B204" s="137"/>
      <c r="C204" s="138" t="s">
        <v>440</v>
      </c>
      <c r="D204" s="138" t="s">
        <v>311</v>
      </c>
      <c r="E204" s="139" t="s">
        <v>6000</v>
      </c>
      <c r="F204" s="140" t="s">
        <v>6001</v>
      </c>
      <c r="G204" s="141" t="s">
        <v>434</v>
      </c>
      <c r="H204" s="142">
        <v>145</v>
      </c>
      <c r="I204" s="143"/>
      <c r="J204" s="144">
        <f t="shared" si="10"/>
        <v>0</v>
      </c>
      <c r="K204" s="140" t="s">
        <v>366</v>
      </c>
      <c r="L204" s="33"/>
      <c r="M204" s="145" t="s">
        <v>1</v>
      </c>
      <c r="N204" s="146" t="s">
        <v>46</v>
      </c>
      <c r="P204" s="147">
        <f t="shared" si="11"/>
        <v>0</v>
      </c>
      <c r="Q204" s="147">
        <v>0</v>
      </c>
      <c r="R204" s="147">
        <f t="shared" si="12"/>
        <v>0</v>
      </c>
      <c r="S204" s="147">
        <v>0</v>
      </c>
      <c r="T204" s="148">
        <f t="shared" si="13"/>
        <v>0</v>
      </c>
      <c r="AR204" s="149" t="s">
        <v>120</v>
      </c>
      <c r="AT204" s="149" t="s">
        <v>311</v>
      </c>
      <c r="AU204" s="149" t="s">
        <v>88</v>
      </c>
      <c r="AY204" s="17" t="s">
        <v>309</v>
      </c>
      <c r="BE204" s="150">
        <f t="shared" si="14"/>
        <v>0</v>
      </c>
      <c r="BF204" s="150">
        <f t="shared" si="15"/>
        <v>0</v>
      </c>
      <c r="BG204" s="150">
        <f t="shared" si="16"/>
        <v>0</v>
      </c>
      <c r="BH204" s="150">
        <f t="shared" si="17"/>
        <v>0</v>
      </c>
      <c r="BI204" s="150">
        <f t="shared" si="18"/>
        <v>0</v>
      </c>
      <c r="BJ204" s="17" t="s">
        <v>88</v>
      </c>
      <c r="BK204" s="150">
        <f t="shared" si="19"/>
        <v>0</v>
      </c>
      <c r="BL204" s="17" t="s">
        <v>120</v>
      </c>
      <c r="BM204" s="149" t="s">
        <v>567</v>
      </c>
    </row>
    <row r="205" spans="2:65" s="1" customFormat="1" ht="16.5" customHeight="1" x14ac:dyDescent="0.2">
      <c r="B205" s="137"/>
      <c r="C205" s="138" t="s">
        <v>568</v>
      </c>
      <c r="D205" s="138" t="s">
        <v>311</v>
      </c>
      <c r="E205" s="139" t="s">
        <v>6002</v>
      </c>
      <c r="F205" s="140" t="s">
        <v>6003</v>
      </c>
      <c r="G205" s="141" t="s">
        <v>434</v>
      </c>
      <c r="H205" s="142">
        <v>55</v>
      </c>
      <c r="I205" s="143"/>
      <c r="J205" s="144">
        <f t="shared" si="10"/>
        <v>0</v>
      </c>
      <c r="K205" s="140" t="s">
        <v>366</v>
      </c>
      <c r="L205" s="33"/>
      <c r="M205" s="145" t="s">
        <v>1</v>
      </c>
      <c r="N205" s="146" t="s">
        <v>46</v>
      </c>
      <c r="P205" s="147">
        <f t="shared" si="11"/>
        <v>0</v>
      </c>
      <c r="Q205" s="147">
        <v>0</v>
      </c>
      <c r="R205" s="147">
        <f t="shared" si="12"/>
        <v>0</v>
      </c>
      <c r="S205" s="147">
        <v>0</v>
      </c>
      <c r="T205" s="148">
        <f t="shared" si="13"/>
        <v>0</v>
      </c>
      <c r="AR205" s="149" t="s">
        <v>120</v>
      </c>
      <c r="AT205" s="149" t="s">
        <v>311</v>
      </c>
      <c r="AU205" s="149" t="s">
        <v>88</v>
      </c>
      <c r="AY205" s="17" t="s">
        <v>309</v>
      </c>
      <c r="BE205" s="150">
        <f t="shared" si="14"/>
        <v>0</v>
      </c>
      <c r="BF205" s="150">
        <f t="shared" si="15"/>
        <v>0</v>
      </c>
      <c r="BG205" s="150">
        <f t="shared" si="16"/>
        <v>0</v>
      </c>
      <c r="BH205" s="150">
        <f t="shared" si="17"/>
        <v>0</v>
      </c>
      <c r="BI205" s="150">
        <f t="shared" si="18"/>
        <v>0</v>
      </c>
      <c r="BJ205" s="17" t="s">
        <v>88</v>
      </c>
      <c r="BK205" s="150">
        <f t="shared" si="19"/>
        <v>0</v>
      </c>
      <c r="BL205" s="17" t="s">
        <v>120</v>
      </c>
      <c r="BM205" s="149" t="s">
        <v>571</v>
      </c>
    </row>
    <row r="206" spans="2:65" s="1" customFormat="1" ht="16.5" customHeight="1" x14ac:dyDescent="0.2">
      <c r="B206" s="137"/>
      <c r="C206" s="138" t="s">
        <v>443</v>
      </c>
      <c r="D206" s="138" t="s">
        <v>311</v>
      </c>
      <c r="E206" s="139" t="s">
        <v>6004</v>
      </c>
      <c r="F206" s="140" t="s">
        <v>6005</v>
      </c>
      <c r="G206" s="141" t="s">
        <v>434</v>
      </c>
      <c r="H206" s="142">
        <v>85</v>
      </c>
      <c r="I206" s="143"/>
      <c r="J206" s="144">
        <f t="shared" si="10"/>
        <v>0</v>
      </c>
      <c r="K206" s="140" t="s">
        <v>366</v>
      </c>
      <c r="L206" s="33"/>
      <c r="M206" s="145" t="s">
        <v>1</v>
      </c>
      <c r="N206" s="146" t="s">
        <v>46</v>
      </c>
      <c r="P206" s="147">
        <f t="shared" si="11"/>
        <v>0</v>
      </c>
      <c r="Q206" s="147">
        <v>0</v>
      </c>
      <c r="R206" s="147">
        <f t="shared" si="12"/>
        <v>0</v>
      </c>
      <c r="S206" s="147">
        <v>0</v>
      </c>
      <c r="T206" s="148">
        <f t="shared" si="13"/>
        <v>0</v>
      </c>
      <c r="AR206" s="149" t="s">
        <v>120</v>
      </c>
      <c r="AT206" s="149" t="s">
        <v>311</v>
      </c>
      <c r="AU206" s="149" t="s">
        <v>88</v>
      </c>
      <c r="AY206" s="17" t="s">
        <v>309</v>
      </c>
      <c r="BE206" s="150">
        <f t="shared" si="14"/>
        <v>0</v>
      </c>
      <c r="BF206" s="150">
        <f t="shared" si="15"/>
        <v>0</v>
      </c>
      <c r="BG206" s="150">
        <f t="shared" si="16"/>
        <v>0</v>
      </c>
      <c r="BH206" s="150">
        <f t="shared" si="17"/>
        <v>0</v>
      </c>
      <c r="BI206" s="150">
        <f t="shared" si="18"/>
        <v>0</v>
      </c>
      <c r="BJ206" s="17" t="s">
        <v>88</v>
      </c>
      <c r="BK206" s="150">
        <f t="shared" si="19"/>
        <v>0</v>
      </c>
      <c r="BL206" s="17" t="s">
        <v>120</v>
      </c>
      <c r="BM206" s="149" t="s">
        <v>574</v>
      </c>
    </row>
    <row r="207" spans="2:65" s="1" customFormat="1" ht="16.5" customHeight="1" x14ac:dyDescent="0.2">
      <c r="B207" s="137"/>
      <c r="C207" s="138" t="s">
        <v>578</v>
      </c>
      <c r="D207" s="138" t="s">
        <v>311</v>
      </c>
      <c r="E207" s="139" t="s">
        <v>6006</v>
      </c>
      <c r="F207" s="140" t="s">
        <v>6007</v>
      </c>
      <c r="G207" s="141" t="s">
        <v>434</v>
      </c>
      <c r="H207" s="142">
        <v>175</v>
      </c>
      <c r="I207" s="143"/>
      <c r="J207" s="144">
        <f t="shared" si="10"/>
        <v>0</v>
      </c>
      <c r="K207" s="140" t="s">
        <v>366</v>
      </c>
      <c r="L207" s="33"/>
      <c r="M207" s="145" t="s">
        <v>1</v>
      </c>
      <c r="N207" s="146" t="s">
        <v>46</v>
      </c>
      <c r="P207" s="147">
        <f t="shared" si="11"/>
        <v>0</v>
      </c>
      <c r="Q207" s="147">
        <v>0</v>
      </c>
      <c r="R207" s="147">
        <f t="shared" si="12"/>
        <v>0</v>
      </c>
      <c r="S207" s="147">
        <v>0</v>
      </c>
      <c r="T207" s="148">
        <f t="shared" si="13"/>
        <v>0</v>
      </c>
      <c r="AR207" s="149" t="s">
        <v>120</v>
      </c>
      <c r="AT207" s="149" t="s">
        <v>311</v>
      </c>
      <c r="AU207" s="149" t="s">
        <v>88</v>
      </c>
      <c r="AY207" s="17" t="s">
        <v>309</v>
      </c>
      <c r="BE207" s="150">
        <f t="shared" si="14"/>
        <v>0</v>
      </c>
      <c r="BF207" s="150">
        <f t="shared" si="15"/>
        <v>0</v>
      </c>
      <c r="BG207" s="150">
        <f t="shared" si="16"/>
        <v>0</v>
      </c>
      <c r="BH207" s="150">
        <f t="shared" si="17"/>
        <v>0</v>
      </c>
      <c r="BI207" s="150">
        <f t="shared" si="18"/>
        <v>0</v>
      </c>
      <c r="BJ207" s="17" t="s">
        <v>88</v>
      </c>
      <c r="BK207" s="150">
        <f t="shared" si="19"/>
        <v>0</v>
      </c>
      <c r="BL207" s="17" t="s">
        <v>120</v>
      </c>
      <c r="BM207" s="149" t="s">
        <v>581</v>
      </c>
    </row>
    <row r="208" spans="2:65" s="1" customFormat="1" ht="16.5" customHeight="1" x14ac:dyDescent="0.2">
      <c r="B208" s="137"/>
      <c r="C208" s="138" t="s">
        <v>447</v>
      </c>
      <c r="D208" s="138" t="s">
        <v>311</v>
      </c>
      <c r="E208" s="139" t="s">
        <v>6008</v>
      </c>
      <c r="F208" s="140" t="s">
        <v>6009</v>
      </c>
      <c r="G208" s="141" t="s">
        <v>434</v>
      </c>
      <c r="H208" s="142">
        <v>145</v>
      </c>
      <c r="I208" s="143"/>
      <c r="J208" s="144">
        <f t="shared" si="10"/>
        <v>0</v>
      </c>
      <c r="K208" s="140" t="s">
        <v>366</v>
      </c>
      <c r="L208" s="33"/>
      <c r="M208" s="145" t="s">
        <v>1</v>
      </c>
      <c r="N208" s="146" t="s">
        <v>46</v>
      </c>
      <c r="P208" s="147">
        <f t="shared" si="11"/>
        <v>0</v>
      </c>
      <c r="Q208" s="147">
        <v>0</v>
      </c>
      <c r="R208" s="147">
        <f t="shared" si="12"/>
        <v>0</v>
      </c>
      <c r="S208" s="147">
        <v>0</v>
      </c>
      <c r="T208" s="148">
        <f t="shared" si="13"/>
        <v>0</v>
      </c>
      <c r="AR208" s="149" t="s">
        <v>120</v>
      </c>
      <c r="AT208" s="149" t="s">
        <v>311</v>
      </c>
      <c r="AU208" s="149" t="s">
        <v>88</v>
      </c>
      <c r="AY208" s="17" t="s">
        <v>309</v>
      </c>
      <c r="BE208" s="150">
        <f t="shared" si="14"/>
        <v>0</v>
      </c>
      <c r="BF208" s="150">
        <f t="shared" si="15"/>
        <v>0</v>
      </c>
      <c r="BG208" s="150">
        <f t="shared" si="16"/>
        <v>0</v>
      </c>
      <c r="BH208" s="150">
        <f t="shared" si="17"/>
        <v>0</v>
      </c>
      <c r="BI208" s="150">
        <f t="shared" si="18"/>
        <v>0</v>
      </c>
      <c r="BJ208" s="17" t="s">
        <v>88</v>
      </c>
      <c r="BK208" s="150">
        <f t="shared" si="19"/>
        <v>0</v>
      </c>
      <c r="BL208" s="17" t="s">
        <v>120</v>
      </c>
      <c r="BM208" s="149" t="s">
        <v>585</v>
      </c>
    </row>
    <row r="209" spans="2:65" s="1" customFormat="1" ht="16.5" customHeight="1" x14ac:dyDescent="0.2">
      <c r="B209" s="137"/>
      <c r="C209" s="138" t="s">
        <v>587</v>
      </c>
      <c r="D209" s="138" t="s">
        <v>311</v>
      </c>
      <c r="E209" s="139" t="s">
        <v>6010</v>
      </c>
      <c r="F209" s="140" t="s">
        <v>6011</v>
      </c>
      <c r="G209" s="141" t="s">
        <v>434</v>
      </c>
      <c r="H209" s="142">
        <v>865</v>
      </c>
      <c r="I209" s="143"/>
      <c r="J209" s="144">
        <f t="shared" si="10"/>
        <v>0</v>
      </c>
      <c r="K209" s="140" t="s">
        <v>366</v>
      </c>
      <c r="L209" s="33"/>
      <c r="M209" s="145" t="s">
        <v>1</v>
      </c>
      <c r="N209" s="146" t="s">
        <v>46</v>
      </c>
      <c r="P209" s="147">
        <f t="shared" si="11"/>
        <v>0</v>
      </c>
      <c r="Q209" s="147">
        <v>0</v>
      </c>
      <c r="R209" s="147">
        <f t="shared" si="12"/>
        <v>0</v>
      </c>
      <c r="S209" s="147">
        <v>0</v>
      </c>
      <c r="T209" s="148">
        <f t="shared" si="13"/>
        <v>0</v>
      </c>
      <c r="AR209" s="149" t="s">
        <v>120</v>
      </c>
      <c r="AT209" s="149" t="s">
        <v>311</v>
      </c>
      <c r="AU209" s="149" t="s">
        <v>88</v>
      </c>
      <c r="AY209" s="17" t="s">
        <v>309</v>
      </c>
      <c r="BE209" s="150">
        <f t="shared" si="14"/>
        <v>0</v>
      </c>
      <c r="BF209" s="150">
        <f t="shared" si="15"/>
        <v>0</v>
      </c>
      <c r="BG209" s="150">
        <f t="shared" si="16"/>
        <v>0</v>
      </c>
      <c r="BH209" s="150">
        <f t="shared" si="17"/>
        <v>0</v>
      </c>
      <c r="BI209" s="150">
        <f t="shared" si="18"/>
        <v>0</v>
      </c>
      <c r="BJ209" s="17" t="s">
        <v>88</v>
      </c>
      <c r="BK209" s="150">
        <f t="shared" si="19"/>
        <v>0</v>
      </c>
      <c r="BL209" s="17" t="s">
        <v>120</v>
      </c>
      <c r="BM209" s="149" t="s">
        <v>590</v>
      </c>
    </row>
    <row r="210" spans="2:65" s="1" customFormat="1" ht="19.5" x14ac:dyDescent="0.2">
      <c r="B210" s="33"/>
      <c r="D210" s="155" t="s">
        <v>318</v>
      </c>
      <c r="F210" s="156" t="s">
        <v>6012</v>
      </c>
      <c r="I210" s="153"/>
      <c r="L210" s="33"/>
      <c r="M210" s="154"/>
      <c r="T210" s="57"/>
      <c r="AT210" s="17" t="s">
        <v>318</v>
      </c>
      <c r="AU210" s="17" t="s">
        <v>88</v>
      </c>
    </row>
    <row r="211" spans="2:65" s="1" customFormat="1" ht="16.5" customHeight="1" x14ac:dyDescent="0.2">
      <c r="B211" s="137"/>
      <c r="C211" s="138" t="s">
        <v>452</v>
      </c>
      <c r="D211" s="138" t="s">
        <v>311</v>
      </c>
      <c r="E211" s="139" t="s">
        <v>6013</v>
      </c>
      <c r="F211" s="140" t="s">
        <v>6014</v>
      </c>
      <c r="G211" s="141" t="s">
        <v>434</v>
      </c>
      <c r="H211" s="142">
        <v>190</v>
      </c>
      <c r="I211" s="143"/>
      <c r="J211" s="144">
        <f>ROUND(I211*H211,2)</f>
        <v>0</v>
      </c>
      <c r="K211" s="140" t="s">
        <v>366</v>
      </c>
      <c r="L211" s="33"/>
      <c r="M211" s="145" t="s">
        <v>1</v>
      </c>
      <c r="N211" s="146" t="s">
        <v>46</v>
      </c>
      <c r="P211" s="147">
        <f>O211*H211</f>
        <v>0</v>
      </c>
      <c r="Q211" s="147">
        <v>0</v>
      </c>
      <c r="R211" s="147">
        <f>Q211*H211</f>
        <v>0</v>
      </c>
      <c r="S211" s="147">
        <v>0</v>
      </c>
      <c r="T211" s="148">
        <f>S211*H211</f>
        <v>0</v>
      </c>
      <c r="AR211" s="149" t="s">
        <v>120</v>
      </c>
      <c r="AT211" s="149" t="s">
        <v>311</v>
      </c>
      <c r="AU211" s="149" t="s">
        <v>88</v>
      </c>
      <c r="AY211" s="17" t="s">
        <v>309</v>
      </c>
      <c r="BE211" s="150">
        <f>IF(N211="základní",J211,0)</f>
        <v>0</v>
      </c>
      <c r="BF211" s="150">
        <f>IF(N211="snížená",J211,0)</f>
        <v>0</v>
      </c>
      <c r="BG211" s="150">
        <f>IF(N211="zákl. přenesená",J211,0)</f>
        <v>0</v>
      </c>
      <c r="BH211" s="150">
        <f>IF(N211="sníž. přenesená",J211,0)</f>
        <v>0</v>
      </c>
      <c r="BI211" s="150">
        <f>IF(N211="nulová",J211,0)</f>
        <v>0</v>
      </c>
      <c r="BJ211" s="17" t="s">
        <v>88</v>
      </c>
      <c r="BK211" s="150">
        <f>ROUND(I211*H211,2)</f>
        <v>0</v>
      </c>
      <c r="BL211" s="17" t="s">
        <v>120</v>
      </c>
      <c r="BM211" s="149" t="s">
        <v>1281</v>
      </c>
    </row>
    <row r="212" spans="2:65" s="1" customFormat="1" ht="19.5" x14ac:dyDescent="0.2">
      <c r="B212" s="33"/>
      <c r="D212" s="155" t="s">
        <v>318</v>
      </c>
      <c r="F212" s="156" t="s">
        <v>6012</v>
      </c>
      <c r="I212" s="153"/>
      <c r="L212" s="33"/>
      <c r="M212" s="154"/>
      <c r="T212" s="57"/>
      <c r="AT212" s="17" t="s">
        <v>318</v>
      </c>
      <c r="AU212" s="17" t="s">
        <v>88</v>
      </c>
    </row>
    <row r="213" spans="2:65" s="1" customFormat="1" ht="16.5" customHeight="1" x14ac:dyDescent="0.2">
      <c r="B213" s="137"/>
      <c r="C213" s="138" t="s">
        <v>896</v>
      </c>
      <c r="D213" s="138" t="s">
        <v>311</v>
      </c>
      <c r="E213" s="139" t="s">
        <v>6015</v>
      </c>
      <c r="F213" s="140" t="s">
        <v>6016</v>
      </c>
      <c r="G213" s="141" t="s">
        <v>434</v>
      </c>
      <c r="H213" s="142">
        <v>195</v>
      </c>
      <c r="I213" s="143"/>
      <c r="J213" s="144">
        <f>ROUND(I213*H213,2)</f>
        <v>0</v>
      </c>
      <c r="K213" s="140" t="s">
        <v>366</v>
      </c>
      <c r="L213" s="33"/>
      <c r="M213" s="145" t="s">
        <v>1</v>
      </c>
      <c r="N213" s="146" t="s">
        <v>46</v>
      </c>
      <c r="P213" s="147">
        <f>O213*H213</f>
        <v>0</v>
      </c>
      <c r="Q213" s="147">
        <v>0</v>
      </c>
      <c r="R213" s="147">
        <f>Q213*H213</f>
        <v>0</v>
      </c>
      <c r="S213" s="147">
        <v>0</v>
      </c>
      <c r="T213" s="148">
        <f>S213*H213</f>
        <v>0</v>
      </c>
      <c r="AR213" s="149" t="s">
        <v>120</v>
      </c>
      <c r="AT213" s="149" t="s">
        <v>311</v>
      </c>
      <c r="AU213" s="149" t="s">
        <v>88</v>
      </c>
      <c r="AY213" s="17" t="s">
        <v>309</v>
      </c>
      <c r="BE213" s="150">
        <f>IF(N213="základní",J213,0)</f>
        <v>0</v>
      </c>
      <c r="BF213" s="150">
        <f>IF(N213="snížená",J213,0)</f>
        <v>0</v>
      </c>
      <c r="BG213" s="150">
        <f>IF(N213="zákl. přenesená",J213,0)</f>
        <v>0</v>
      </c>
      <c r="BH213" s="150">
        <f>IF(N213="sníž. přenesená",J213,0)</f>
        <v>0</v>
      </c>
      <c r="BI213" s="150">
        <f>IF(N213="nulová",J213,0)</f>
        <v>0</v>
      </c>
      <c r="BJ213" s="17" t="s">
        <v>88</v>
      </c>
      <c r="BK213" s="150">
        <f>ROUND(I213*H213,2)</f>
        <v>0</v>
      </c>
      <c r="BL213" s="17" t="s">
        <v>120</v>
      </c>
      <c r="BM213" s="149" t="s">
        <v>1287</v>
      </c>
    </row>
    <row r="214" spans="2:65" s="1" customFormat="1" ht="19.5" x14ac:dyDescent="0.2">
      <c r="B214" s="33"/>
      <c r="D214" s="155" t="s">
        <v>318</v>
      </c>
      <c r="F214" s="156" t="s">
        <v>6012</v>
      </c>
      <c r="I214" s="153"/>
      <c r="L214" s="33"/>
      <c r="M214" s="154"/>
      <c r="T214" s="57"/>
      <c r="AT214" s="17" t="s">
        <v>318</v>
      </c>
      <c r="AU214" s="17" t="s">
        <v>88</v>
      </c>
    </row>
    <row r="215" spans="2:65" s="1" customFormat="1" ht="16.5" customHeight="1" x14ac:dyDescent="0.2">
      <c r="B215" s="137"/>
      <c r="C215" s="138" t="s">
        <v>461</v>
      </c>
      <c r="D215" s="138" t="s">
        <v>311</v>
      </c>
      <c r="E215" s="139" t="s">
        <v>6017</v>
      </c>
      <c r="F215" s="140" t="s">
        <v>6018</v>
      </c>
      <c r="G215" s="141" t="s">
        <v>434</v>
      </c>
      <c r="H215" s="142">
        <v>140</v>
      </c>
      <c r="I215" s="143"/>
      <c r="J215" s="144">
        <f>ROUND(I215*H215,2)</f>
        <v>0</v>
      </c>
      <c r="K215" s="140" t="s">
        <v>366</v>
      </c>
      <c r="L215" s="33"/>
      <c r="M215" s="145" t="s">
        <v>1</v>
      </c>
      <c r="N215" s="146" t="s">
        <v>46</v>
      </c>
      <c r="P215" s="147">
        <f>O215*H215</f>
        <v>0</v>
      </c>
      <c r="Q215" s="147">
        <v>0</v>
      </c>
      <c r="R215" s="147">
        <f>Q215*H215</f>
        <v>0</v>
      </c>
      <c r="S215" s="147">
        <v>0</v>
      </c>
      <c r="T215" s="148">
        <f>S215*H215</f>
        <v>0</v>
      </c>
      <c r="AR215" s="149" t="s">
        <v>120</v>
      </c>
      <c r="AT215" s="149" t="s">
        <v>311</v>
      </c>
      <c r="AU215" s="149" t="s">
        <v>88</v>
      </c>
      <c r="AY215" s="17" t="s">
        <v>309</v>
      </c>
      <c r="BE215" s="150">
        <f>IF(N215="základní",J215,0)</f>
        <v>0</v>
      </c>
      <c r="BF215" s="150">
        <f>IF(N215="snížená",J215,0)</f>
        <v>0</v>
      </c>
      <c r="BG215" s="150">
        <f>IF(N215="zákl. přenesená",J215,0)</f>
        <v>0</v>
      </c>
      <c r="BH215" s="150">
        <f>IF(N215="sníž. přenesená",J215,0)</f>
        <v>0</v>
      </c>
      <c r="BI215" s="150">
        <f>IF(N215="nulová",J215,0)</f>
        <v>0</v>
      </c>
      <c r="BJ215" s="17" t="s">
        <v>88</v>
      </c>
      <c r="BK215" s="150">
        <f>ROUND(I215*H215,2)</f>
        <v>0</v>
      </c>
      <c r="BL215" s="17" t="s">
        <v>120</v>
      </c>
      <c r="BM215" s="149" t="s">
        <v>1298</v>
      </c>
    </row>
    <row r="216" spans="2:65" s="1" customFormat="1" ht="19.5" x14ac:dyDescent="0.2">
      <c r="B216" s="33"/>
      <c r="D216" s="155" t="s">
        <v>318</v>
      </c>
      <c r="F216" s="156" t="s">
        <v>6012</v>
      </c>
      <c r="I216" s="153"/>
      <c r="L216" s="33"/>
      <c r="M216" s="154"/>
      <c r="T216" s="57"/>
      <c r="AT216" s="17" t="s">
        <v>318</v>
      </c>
      <c r="AU216" s="17" t="s">
        <v>88</v>
      </c>
    </row>
    <row r="217" spans="2:65" s="1" customFormat="1" ht="16.5" customHeight="1" x14ac:dyDescent="0.2">
      <c r="B217" s="137"/>
      <c r="C217" s="138" t="s">
        <v>909</v>
      </c>
      <c r="D217" s="138" t="s">
        <v>311</v>
      </c>
      <c r="E217" s="139" t="s">
        <v>6019</v>
      </c>
      <c r="F217" s="140" t="s">
        <v>6020</v>
      </c>
      <c r="G217" s="141" t="s">
        <v>434</v>
      </c>
      <c r="H217" s="142">
        <v>425</v>
      </c>
      <c r="I217" s="143"/>
      <c r="J217" s="144">
        <f>ROUND(I217*H217,2)</f>
        <v>0</v>
      </c>
      <c r="K217" s="140" t="s">
        <v>366</v>
      </c>
      <c r="L217" s="33"/>
      <c r="M217" s="145" t="s">
        <v>1</v>
      </c>
      <c r="N217" s="146" t="s">
        <v>46</v>
      </c>
      <c r="P217" s="147">
        <f>O217*H217</f>
        <v>0</v>
      </c>
      <c r="Q217" s="147">
        <v>0</v>
      </c>
      <c r="R217" s="147">
        <f>Q217*H217</f>
        <v>0</v>
      </c>
      <c r="S217" s="147">
        <v>0</v>
      </c>
      <c r="T217" s="148">
        <f>S217*H217</f>
        <v>0</v>
      </c>
      <c r="AR217" s="149" t="s">
        <v>120</v>
      </c>
      <c r="AT217" s="149" t="s">
        <v>311</v>
      </c>
      <c r="AU217" s="149" t="s">
        <v>88</v>
      </c>
      <c r="AY217" s="17" t="s">
        <v>309</v>
      </c>
      <c r="BE217" s="150">
        <f>IF(N217="základní",J217,0)</f>
        <v>0</v>
      </c>
      <c r="BF217" s="150">
        <f>IF(N217="snížená",J217,0)</f>
        <v>0</v>
      </c>
      <c r="BG217" s="150">
        <f>IF(N217="zákl. přenesená",J217,0)</f>
        <v>0</v>
      </c>
      <c r="BH217" s="150">
        <f>IF(N217="sníž. přenesená",J217,0)</f>
        <v>0</v>
      </c>
      <c r="BI217" s="150">
        <f>IF(N217="nulová",J217,0)</f>
        <v>0</v>
      </c>
      <c r="BJ217" s="17" t="s">
        <v>88</v>
      </c>
      <c r="BK217" s="150">
        <f>ROUND(I217*H217,2)</f>
        <v>0</v>
      </c>
      <c r="BL217" s="17" t="s">
        <v>120</v>
      </c>
      <c r="BM217" s="149" t="s">
        <v>1314</v>
      </c>
    </row>
    <row r="218" spans="2:65" s="1" customFormat="1" ht="19.5" x14ac:dyDescent="0.2">
      <c r="B218" s="33"/>
      <c r="D218" s="155" t="s">
        <v>318</v>
      </c>
      <c r="F218" s="156" t="s">
        <v>6012</v>
      </c>
      <c r="I218" s="153"/>
      <c r="L218" s="33"/>
      <c r="M218" s="154"/>
      <c r="T218" s="57"/>
      <c r="AT218" s="17" t="s">
        <v>318</v>
      </c>
      <c r="AU218" s="17" t="s">
        <v>88</v>
      </c>
    </row>
    <row r="219" spans="2:65" s="1" customFormat="1" ht="16.5" customHeight="1" x14ac:dyDescent="0.2">
      <c r="B219" s="137"/>
      <c r="C219" s="138" t="s">
        <v>468</v>
      </c>
      <c r="D219" s="138" t="s">
        <v>311</v>
      </c>
      <c r="E219" s="139" t="s">
        <v>6021</v>
      </c>
      <c r="F219" s="140" t="s">
        <v>6022</v>
      </c>
      <c r="G219" s="141" t="s">
        <v>434</v>
      </c>
      <c r="H219" s="142">
        <v>80</v>
      </c>
      <c r="I219" s="143"/>
      <c r="J219" s="144">
        <f>ROUND(I219*H219,2)</f>
        <v>0</v>
      </c>
      <c r="K219" s="140" t="s">
        <v>366</v>
      </c>
      <c r="L219" s="33"/>
      <c r="M219" s="145" t="s">
        <v>1</v>
      </c>
      <c r="N219" s="146" t="s">
        <v>46</v>
      </c>
      <c r="P219" s="147">
        <f>O219*H219</f>
        <v>0</v>
      </c>
      <c r="Q219" s="147">
        <v>0</v>
      </c>
      <c r="R219" s="147">
        <f>Q219*H219</f>
        <v>0</v>
      </c>
      <c r="S219" s="147">
        <v>0</v>
      </c>
      <c r="T219" s="148">
        <f>S219*H219</f>
        <v>0</v>
      </c>
      <c r="AR219" s="149" t="s">
        <v>120</v>
      </c>
      <c r="AT219" s="149" t="s">
        <v>311</v>
      </c>
      <c r="AU219" s="149" t="s">
        <v>88</v>
      </c>
      <c r="AY219" s="17" t="s">
        <v>309</v>
      </c>
      <c r="BE219" s="150">
        <f>IF(N219="základní",J219,0)</f>
        <v>0</v>
      </c>
      <c r="BF219" s="150">
        <f>IF(N219="snížená",J219,0)</f>
        <v>0</v>
      </c>
      <c r="BG219" s="150">
        <f>IF(N219="zákl. přenesená",J219,0)</f>
        <v>0</v>
      </c>
      <c r="BH219" s="150">
        <f>IF(N219="sníž. přenesená",J219,0)</f>
        <v>0</v>
      </c>
      <c r="BI219" s="150">
        <f>IF(N219="nulová",J219,0)</f>
        <v>0</v>
      </c>
      <c r="BJ219" s="17" t="s">
        <v>88</v>
      </c>
      <c r="BK219" s="150">
        <f>ROUND(I219*H219,2)</f>
        <v>0</v>
      </c>
      <c r="BL219" s="17" t="s">
        <v>120</v>
      </c>
      <c r="BM219" s="149" t="s">
        <v>1323</v>
      </c>
    </row>
    <row r="220" spans="2:65" s="1" customFormat="1" ht="19.5" x14ac:dyDescent="0.2">
      <c r="B220" s="33"/>
      <c r="D220" s="155" t="s">
        <v>318</v>
      </c>
      <c r="F220" s="156" t="s">
        <v>6012</v>
      </c>
      <c r="I220" s="153"/>
      <c r="L220" s="33"/>
      <c r="M220" s="154"/>
      <c r="T220" s="57"/>
      <c r="AT220" s="17" t="s">
        <v>318</v>
      </c>
      <c r="AU220" s="17" t="s">
        <v>88</v>
      </c>
    </row>
    <row r="221" spans="2:65" s="1" customFormat="1" ht="16.5" customHeight="1" x14ac:dyDescent="0.2">
      <c r="B221" s="137"/>
      <c r="C221" s="138" t="s">
        <v>936</v>
      </c>
      <c r="D221" s="138" t="s">
        <v>311</v>
      </c>
      <c r="E221" s="139" t="s">
        <v>6023</v>
      </c>
      <c r="F221" s="140" t="s">
        <v>6024</v>
      </c>
      <c r="G221" s="141" t="s">
        <v>434</v>
      </c>
      <c r="H221" s="142">
        <v>180</v>
      </c>
      <c r="I221" s="143"/>
      <c r="J221" s="144">
        <f>ROUND(I221*H221,2)</f>
        <v>0</v>
      </c>
      <c r="K221" s="140" t="s">
        <v>366</v>
      </c>
      <c r="L221" s="33"/>
      <c r="M221" s="145" t="s">
        <v>1</v>
      </c>
      <c r="N221" s="146" t="s">
        <v>46</v>
      </c>
      <c r="P221" s="147">
        <f>O221*H221</f>
        <v>0</v>
      </c>
      <c r="Q221" s="147">
        <v>0</v>
      </c>
      <c r="R221" s="147">
        <f>Q221*H221</f>
        <v>0</v>
      </c>
      <c r="S221" s="147">
        <v>0</v>
      </c>
      <c r="T221" s="148">
        <f>S221*H221</f>
        <v>0</v>
      </c>
      <c r="AR221" s="149" t="s">
        <v>120</v>
      </c>
      <c r="AT221" s="149" t="s">
        <v>311</v>
      </c>
      <c r="AU221" s="149" t="s">
        <v>88</v>
      </c>
      <c r="AY221" s="17" t="s">
        <v>309</v>
      </c>
      <c r="BE221" s="150">
        <f>IF(N221="základní",J221,0)</f>
        <v>0</v>
      </c>
      <c r="BF221" s="150">
        <f>IF(N221="snížená",J221,0)</f>
        <v>0</v>
      </c>
      <c r="BG221" s="150">
        <f>IF(N221="zákl. přenesená",J221,0)</f>
        <v>0</v>
      </c>
      <c r="BH221" s="150">
        <f>IF(N221="sníž. přenesená",J221,0)</f>
        <v>0</v>
      </c>
      <c r="BI221" s="150">
        <f>IF(N221="nulová",J221,0)</f>
        <v>0</v>
      </c>
      <c r="BJ221" s="17" t="s">
        <v>88</v>
      </c>
      <c r="BK221" s="150">
        <f>ROUND(I221*H221,2)</f>
        <v>0</v>
      </c>
      <c r="BL221" s="17" t="s">
        <v>120</v>
      </c>
      <c r="BM221" s="149" t="s">
        <v>1334</v>
      </c>
    </row>
    <row r="222" spans="2:65" s="1" customFormat="1" ht="19.5" x14ac:dyDescent="0.2">
      <c r="B222" s="33"/>
      <c r="D222" s="155" t="s">
        <v>318</v>
      </c>
      <c r="F222" s="156" t="s">
        <v>6012</v>
      </c>
      <c r="I222" s="153"/>
      <c r="L222" s="33"/>
      <c r="M222" s="154"/>
      <c r="T222" s="57"/>
      <c r="AT222" s="17" t="s">
        <v>318</v>
      </c>
      <c r="AU222" s="17" t="s">
        <v>88</v>
      </c>
    </row>
    <row r="223" spans="2:65" s="1" customFormat="1" ht="16.5" customHeight="1" x14ac:dyDescent="0.2">
      <c r="B223" s="137"/>
      <c r="C223" s="138" t="s">
        <v>474</v>
      </c>
      <c r="D223" s="138" t="s">
        <v>311</v>
      </c>
      <c r="E223" s="139" t="s">
        <v>6025</v>
      </c>
      <c r="F223" s="140" t="s">
        <v>6026</v>
      </c>
      <c r="G223" s="141" t="s">
        <v>434</v>
      </c>
      <c r="H223" s="142">
        <v>150</v>
      </c>
      <c r="I223" s="143"/>
      <c r="J223" s="144">
        <f>ROUND(I223*H223,2)</f>
        <v>0</v>
      </c>
      <c r="K223" s="140" t="s">
        <v>366</v>
      </c>
      <c r="L223" s="33"/>
      <c r="M223" s="145" t="s">
        <v>1</v>
      </c>
      <c r="N223" s="146" t="s">
        <v>46</v>
      </c>
      <c r="P223" s="147">
        <f>O223*H223</f>
        <v>0</v>
      </c>
      <c r="Q223" s="147">
        <v>0</v>
      </c>
      <c r="R223" s="147">
        <f>Q223*H223</f>
        <v>0</v>
      </c>
      <c r="S223" s="147">
        <v>0</v>
      </c>
      <c r="T223" s="148">
        <f>S223*H223</f>
        <v>0</v>
      </c>
      <c r="AR223" s="149" t="s">
        <v>120</v>
      </c>
      <c r="AT223" s="149" t="s">
        <v>311</v>
      </c>
      <c r="AU223" s="149" t="s">
        <v>88</v>
      </c>
      <c r="AY223" s="17" t="s">
        <v>309</v>
      </c>
      <c r="BE223" s="150">
        <f>IF(N223="základní",J223,0)</f>
        <v>0</v>
      </c>
      <c r="BF223" s="150">
        <f>IF(N223="snížená",J223,0)</f>
        <v>0</v>
      </c>
      <c r="BG223" s="150">
        <f>IF(N223="zákl. přenesená",J223,0)</f>
        <v>0</v>
      </c>
      <c r="BH223" s="150">
        <f>IF(N223="sníž. přenesená",J223,0)</f>
        <v>0</v>
      </c>
      <c r="BI223" s="150">
        <f>IF(N223="nulová",J223,0)</f>
        <v>0</v>
      </c>
      <c r="BJ223" s="17" t="s">
        <v>88</v>
      </c>
      <c r="BK223" s="150">
        <f>ROUND(I223*H223,2)</f>
        <v>0</v>
      </c>
      <c r="BL223" s="17" t="s">
        <v>120</v>
      </c>
      <c r="BM223" s="149" t="s">
        <v>1345</v>
      </c>
    </row>
    <row r="224" spans="2:65" s="1" customFormat="1" ht="19.5" x14ac:dyDescent="0.2">
      <c r="B224" s="33"/>
      <c r="D224" s="155" t="s">
        <v>318</v>
      </c>
      <c r="F224" s="156" t="s">
        <v>6012</v>
      </c>
      <c r="I224" s="153"/>
      <c r="L224" s="33"/>
      <c r="M224" s="154"/>
      <c r="T224" s="57"/>
      <c r="AT224" s="17" t="s">
        <v>318</v>
      </c>
      <c r="AU224" s="17" t="s">
        <v>88</v>
      </c>
    </row>
    <row r="225" spans="2:65" s="1" customFormat="1" ht="16.5" customHeight="1" x14ac:dyDescent="0.2">
      <c r="B225" s="137"/>
      <c r="C225" s="138" t="s">
        <v>961</v>
      </c>
      <c r="D225" s="138" t="s">
        <v>311</v>
      </c>
      <c r="E225" s="139" t="s">
        <v>6027</v>
      </c>
      <c r="F225" s="140" t="s">
        <v>6028</v>
      </c>
      <c r="G225" s="141" t="s">
        <v>434</v>
      </c>
      <c r="H225" s="142">
        <v>720</v>
      </c>
      <c r="I225" s="143"/>
      <c r="J225" s="144">
        <f>ROUND(I225*H225,2)</f>
        <v>0</v>
      </c>
      <c r="K225" s="140" t="s">
        <v>366</v>
      </c>
      <c r="L225" s="33"/>
      <c r="M225" s="145" t="s">
        <v>1</v>
      </c>
      <c r="N225" s="146" t="s">
        <v>46</v>
      </c>
      <c r="P225" s="147">
        <f>O225*H225</f>
        <v>0</v>
      </c>
      <c r="Q225" s="147">
        <v>0</v>
      </c>
      <c r="R225" s="147">
        <f>Q225*H225</f>
        <v>0</v>
      </c>
      <c r="S225" s="147">
        <v>0</v>
      </c>
      <c r="T225" s="148">
        <f>S225*H225</f>
        <v>0</v>
      </c>
      <c r="AR225" s="149" t="s">
        <v>120</v>
      </c>
      <c r="AT225" s="149" t="s">
        <v>311</v>
      </c>
      <c r="AU225" s="149" t="s">
        <v>88</v>
      </c>
      <c r="AY225" s="17" t="s">
        <v>309</v>
      </c>
      <c r="BE225" s="150">
        <f>IF(N225="základní",J225,0)</f>
        <v>0</v>
      </c>
      <c r="BF225" s="150">
        <f>IF(N225="snížená",J225,0)</f>
        <v>0</v>
      </c>
      <c r="BG225" s="150">
        <f>IF(N225="zákl. přenesená",J225,0)</f>
        <v>0</v>
      </c>
      <c r="BH225" s="150">
        <f>IF(N225="sníž. přenesená",J225,0)</f>
        <v>0</v>
      </c>
      <c r="BI225" s="150">
        <f>IF(N225="nulová",J225,0)</f>
        <v>0</v>
      </c>
      <c r="BJ225" s="17" t="s">
        <v>88</v>
      </c>
      <c r="BK225" s="150">
        <f>ROUND(I225*H225,2)</f>
        <v>0</v>
      </c>
      <c r="BL225" s="17" t="s">
        <v>120</v>
      </c>
      <c r="BM225" s="149" t="s">
        <v>1350</v>
      </c>
    </row>
    <row r="226" spans="2:65" s="1" customFormat="1" ht="19.5" x14ac:dyDescent="0.2">
      <c r="B226" s="33"/>
      <c r="D226" s="155" t="s">
        <v>318</v>
      </c>
      <c r="F226" s="156" t="s">
        <v>6012</v>
      </c>
      <c r="I226" s="153"/>
      <c r="L226" s="33"/>
      <c r="M226" s="154"/>
      <c r="T226" s="57"/>
      <c r="AT226" s="17" t="s">
        <v>318</v>
      </c>
      <c r="AU226" s="17" t="s">
        <v>88</v>
      </c>
    </row>
    <row r="227" spans="2:65" s="1" customFormat="1" ht="16.5" customHeight="1" x14ac:dyDescent="0.2">
      <c r="B227" s="137"/>
      <c r="C227" s="138" t="s">
        <v>478</v>
      </c>
      <c r="D227" s="138" t="s">
        <v>311</v>
      </c>
      <c r="E227" s="139" t="s">
        <v>6029</v>
      </c>
      <c r="F227" s="140" t="s">
        <v>6030</v>
      </c>
      <c r="G227" s="141" t="s">
        <v>2702</v>
      </c>
      <c r="H227" s="142">
        <v>11</v>
      </c>
      <c r="I227" s="143"/>
      <c r="J227" s="144">
        <f>ROUND(I227*H227,2)</f>
        <v>0</v>
      </c>
      <c r="K227" s="140" t="s">
        <v>366</v>
      </c>
      <c r="L227" s="33"/>
      <c r="M227" s="145" t="s">
        <v>1</v>
      </c>
      <c r="N227" s="146" t="s">
        <v>46</v>
      </c>
      <c r="P227" s="147">
        <f>O227*H227</f>
        <v>0</v>
      </c>
      <c r="Q227" s="147">
        <v>0</v>
      </c>
      <c r="R227" s="147">
        <f>Q227*H227</f>
        <v>0</v>
      </c>
      <c r="S227" s="147">
        <v>0</v>
      </c>
      <c r="T227" s="148">
        <f>S227*H227</f>
        <v>0</v>
      </c>
      <c r="AR227" s="149" t="s">
        <v>120</v>
      </c>
      <c r="AT227" s="149" t="s">
        <v>311</v>
      </c>
      <c r="AU227" s="149" t="s">
        <v>88</v>
      </c>
      <c r="AY227" s="17" t="s">
        <v>309</v>
      </c>
      <c r="BE227" s="150">
        <f>IF(N227="základní",J227,0)</f>
        <v>0</v>
      </c>
      <c r="BF227" s="150">
        <f>IF(N227="snížená",J227,0)</f>
        <v>0</v>
      </c>
      <c r="BG227" s="150">
        <f>IF(N227="zákl. přenesená",J227,0)</f>
        <v>0</v>
      </c>
      <c r="BH227" s="150">
        <f>IF(N227="sníž. přenesená",J227,0)</f>
        <v>0</v>
      </c>
      <c r="BI227" s="150">
        <f>IF(N227="nulová",J227,0)</f>
        <v>0</v>
      </c>
      <c r="BJ227" s="17" t="s">
        <v>88</v>
      </c>
      <c r="BK227" s="150">
        <f>ROUND(I227*H227,2)</f>
        <v>0</v>
      </c>
      <c r="BL227" s="17" t="s">
        <v>120</v>
      </c>
      <c r="BM227" s="149" t="s">
        <v>1359</v>
      </c>
    </row>
    <row r="228" spans="2:65" s="1" customFormat="1" ht="16.5" customHeight="1" x14ac:dyDescent="0.2">
      <c r="B228" s="137"/>
      <c r="C228" s="138" t="s">
        <v>988</v>
      </c>
      <c r="D228" s="138" t="s">
        <v>311</v>
      </c>
      <c r="E228" s="139" t="s">
        <v>6031</v>
      </c>
      <c r="F228" s="140" t="s">
        <v>6032</v>
      </c>
      <c r="G228" s="141" t="s">
        <v>2702</v>
      </c>
      <c r="H228" s="142">
        <v>1</v>
      </c>
      <c r="I228" s="143"/>
      <c r="J228" s="144">
        <f>ROUND(I228*H228,2)</f>
        <v>0</v>
      </c>
      <c r="K228" s="140" t="s">
        <v>366</v>
      </c>
      <c r="L228" s="33"/>
      <c r="M228" s="145" t="s">
        <v>1</v>
      </c>
      <c r="N228" s="146" t="s">
        <v>46</v>
      </c>
      <c r="P228" s="147">
        <f>O228*H228</f>
        <v>0</v>
      </c>
      <c r="Q228" s="147">
        <v>0</v>
      </c>
      <c r="R228" s="147">
        <f>Q228*H228</f>
        <v>0</v>
      </c>
      <c r="S228" s="147">
        <v>0</v>
      </c>
      <c r="T228" s="148">
        <f>S228*H228</f>
        <v>0</v>
      </c>
      <c r="AR228" s="149" t="s">
        <v>120</v>
      </c>
      <c r="AT228" s="149" t="s">
        <v>311</v>
      </c>
      <c r="AU228" s="149" t="s">
        <v>88</v>
      </c>
      <c r="AY228" s="17" t="s">
        <v>309</v>
      </c>
      <c r="BE228" s="150">
        <f>IF(N228="základní",J228,0)</f>
        <v>0</v>
      </c>
      <c r="BF228" s="150">
        <f>IF(N228="snížená",J228,0)</f>
        <v>0</v>
      </c>
      <c r="BG228" s="150">
        <f>IF(N228="zákl. přenesená",J228,0)</f>
        <v>0</v>
      </c>
      <c r="BH228" s="150">
        <f>IF(N228="sníž. přenesená",J228,0)</f>
        <v>0</v>
      </c>
      <c r="BI228" s="150">
        <f>IF(N228="nulová",J228,0)</f>
        <v>0</v>
      </c>
      <c r="BJ228" s="17" t="s">
        <v>88</v>
      </c>
      <c r="BK228" s="150">
        <f>ROUND(I228*H228,2)</f>
        <v>0</v>
      </c>
      <c r="BL228" s="17" t="s">
        <v>120</v>
      </c>
      <c r="BM228" s="149" t="s">
        <v>1370</v>
      </c>
    </row>
    <row r="229" spans="2:65" s="1" customFormat="1" ht="19.5" x14ac:dyDescent="0.2">
      <c r="B229" s="33"/>
      <c r="D229" s="155" t="s">
        <v>318</v>
      </c>
      <c r="F229" s="156" t="s">
        <v>6033</v>
      </c>
      <c r="I229" s="153"/>
      <c r="L229" s="33"/>
      <c r="M229" s="154"/>
      <c r="T229" s="57"/>
      <c r="AT229" s="17" t="s">
        <v>318</v>
      </c>
      <c r="AU229" s="17" t="s">
        <v>88</v>
      </c>
    </row>
    <row r="230" spans="2:65" s="1" customFormat="1" ht="16.5" customHeight="1" x14ac:dyDescent="0.2">
      <c r="B230" s="137"/>
      <c r="C230" s="138" t="s">
        <v>483</v>
      </c>
      <c r="D230" s="138" t="s">
        <v>311</v>
      </c>
      <c r="E230" s="139" t="s">
        <v>6034</v>
      </c>
      <c r="F230" s="140" t="s">
        <v>6035</v>
      </c>
      <c r="G230" s="141" t="s">
        <v>2702</v>
      </c>
      <c r="H230" s="142">
        <v>15</v>
      </c>
      <c r="I230" s="143"/>
      <c r="J230" s="144">
        <f>ROUND(I230*H230,2)</f>
        <v>0</v>
      </c>
      <c r="K230" s="140" t="s">
        <v>366</v>
      </c>
      <c r="L230" s="33"/>
      <c r="M230" s="145" t="s">
        <v>1</v>
      </c>
      <c r="N230" s="146" t="s">
        <v>46</v>
      </c>
      <c r="P230" s="147">
        <f>O230*H230</f>
        <v>0</v>
      </c>
      <c r="Q230" s="147">
        <v>0</v>
      </c>
      <c r="R230" s="147">
        <f>Q230*H230</f>
        <v>0</v>
      </c>
      <c r="S230" s="147">
        <v>0</v>
      </c>
      <c r="T230" s="148">
        <f>S230*H230</f>
        <v>0</v>
      </c>
      <c r="AR230" s="149" t="s">
        <v>120</v>
      </c>
      <c r="AT230" s="149" t="s">
        <v>311</v>
      </c>
      <c r="AU230" s="149" t="s">
        <v>88</v>
      </c>
      <c r="AY230" s="17" t="s">
        <v>309</v>
      </c>
      <c r="BE230" s="150">
        <f>IF(N230="základní",J230,0)</f>
        <v>0</v>
      </c>
      <c r="BF230" s="150">
        <f>IF(N230="snížená",J230,0)</f>
        <v>0</v>
      </c>
      <c r="BG230" s="150">
        <f>IF(N230="zákl. přenesená",J230,0)</f>
        <v>0</v>
      </c>
      <c r="BH230" s="150">
        <f>IF(N230="sníž. přenesená",J230,0)</f>
        <v>0</v>
      </c>
      <c r="BI230" s="150">
        <f>IF(N230="nulová",J230,0)</f>
        <v>0</v>
      </c>
      <c r="BJ230" s="17" t="s">
        <v>88</v>
      </c>
      <c r="BK230" s="150">
        <f>ROUND(I230*H230,2)</f>
        <v>0</v>
      </c>
      <c r="BL230" s="17" t="s">
        <v>120</v>
      </c>
      <c r="BM230" s="149" t="s">
        <v>1376</v>
      </c>
    </row>
    <row r="231" spans="2:65" s="1" customFormat="1" ht="19.5" x14ac:dyDescent="0.2">
      <c r="B231" s="33"/>
      <c r="D231" s="155" t="s">
        <v>318</v>
      </c>
      <c r="F231" s="156" t="s">
        <v>6033</v>
      </c>
      <c r="I231" s="153"/>
      <c r="L231" s="33"/>
      <c r="M231" s="154"/>
      <c r="T231" s="57"/>
      <c r="AT231" s="17" t="s">
        <v>318</v>
      </c>
      <c r="AU231" s="17" t="s">
        <v>88</v>
      </c>
    </row>
    <row r="232" spans="2:65" s="1" customFormat="1" ht="16.5" customHeight="1" x14ac:dyDescent="0.2">
      <c r="B232" s="137"/>
      <c r="C232" s="138" t="s">
        <v>999</v>
      </c>
      <c r="D232" s="138" t="s">
        <v>311</v>
      </c>
      <c r="E232" s="139" t="s">
        <v>6036</v>
      </c>
      <c r="F232" s="140" t="s">
        <v>6037</v>
      </c>
      <c r="G232" s="141" t="s">
        <v>2702</v>
      </c>
      <c r="H232" s="142">
        <v>191</v>
      </c>
      <c r="I232" s="143"/>
      <c r="J232" s="144">
        <f t="shared" ref="J232:J269" si="20">ROUND(I232*H232,2)</f>
        <v>0</v>
      </c>
      <c r="K232" s="140" t="s">
        <v>366</v>
      </c>
      <c r="L232" s="33"/>
      <c r="M232" s="145" t="s">
        <v>1</v>
      </c>
      <c r="N232" s="146" t="s">
        <v>46</v>
      </c>
      <c r="P232" s="147">
        <f t="shared" ref="P232:P269" si="21">O232*H232</f>
        <v>0</v>
      </c>
      <c r="Q232" s="147">
        <v>0</v>
      </c>
      <c r="R232" s="147">
        <f t="shared" ref="R232:R269" si="22">Q232*H232</f>
        <v>0</v>
      </c>
      <c r="S232" s="147">
        <v>0</v>
      </c>
      <c r="T232" s="148">
        <f t="shared" ref="T232:T269" si="23">S232*H232</f>
        <v>0</v>
      </c>
      <c r="AR232" s="149" t="s">
        <v>120</v>
      </c>
      <c r="AT232" s="149" t="s">
        <v>311</v>
      </c>
      <c r="AU232" s="149" t="s">
        <v>88</v>
      </c>
      <c r="AY232" s="17" t="s">
        <v>309</v>
      </c>
      <c r="BE232" s="150">
        <f t="shared" ref="BE232:BE269" si="24">IF(N232="základní",J232,0)</f>
        <v>0</v>
      </c>
      <c r="BF232" s="150">
        <f t="shared" ref="BF232:BF269" si="25">IF(N232="snížená",J232,0)</f>
        <v>0</v>
      </c>
      <c r="BG232" s="150">
        <f t="shared" ref="BG232:BG269" si="26">IF(N232="zákl. přenesená",J232,0)</f>
        <v>0</v>
      </c>
      <c r="BH232" s="150">
        <f t="shared" ref="BH232:BH269" si="27">IF(N232="sníž. přenesená",J232,0)</f>
        <v>0</v>
      </c>
      <c r="BI232" s="150">
        <f t="shared" ref="BI232:BI269" si="28">IF(N232="nulová",J232,0)</f>
        <v>0</v>
      </c>
      <c r="BJ232" s="17" t="s">
        <v>88</v>
      </c>
      <c r="BK232" s="150">
        <f t="shared" ref="BK232:BK269" si="29">ROUND(I232*H232,2)</f>
        <v>0</v>
      </c>
      <c r="BL232" s="17" t="s">
        <v>120</v>
      </c>
      <c r="BM232" s="149" t="s">
        <v>1381</v>
      </c>
    </row>
    <row r="233" spans="2:65" s="1" customFormat="1" ht="16.5" customHeight="1" x14ac:dyDescent="0.2">
      <c r="B233" s="137"/>
      <c r="C233" s="138" t="s">
        <v>488</v>
      </c>
      <c r="D233" s="138" t="s">
        <v>311</v>
      </c>
      <c r="E233" s="139" t="s">
        <v>6038</v>
      </c>
      <c r="F233" s="140" t="s">
        <v>6039</v>
      </c>
      <c r="G233" s="141" t="s">
        <v>2702</v>
      </c>
      <c r="H233" s="142">
        <v>202</v>
      </c>
      <c r="I233" s="143"/>
      <c r="J233" s="144">
        <f t="shared" si="20"/>
        <v>0</v>
      </c>
      <c r="K233" s="140" t="s">
        <v>366</v>
      </c>
      <c r="L233" s="33"/>
      <c r="M233" s="145" t="s">
        <v>1</v>
      </c>
      <c r="N233" s="146" t="s">
        <v>46</v>
      </c>
      <c r="P233" s="147">
        <f t="shared" si="21"/>
        <v>0</v>
      </c>
      <c r="Q233" s="147">
        <v>0</v>
      </c>
      <c r="R233" s="147">
        <f t="shared" si="22"/>
        <v>0</v>
      </c>
      <c r="S233" s="147">
        <v>0</v>
      </c>
      <c r="T233" s="148">
        <f t="shared" si="23"/>
        <v>0</v>
      </c>
      <c r="AR233" s="149" t="s">
        <v>120</v>
      </c>
      <c r="AT233" s="149" t="s">
        <v>311</v>
      </c>
      <c r="AU233" s="149" t="s">
        <v>88</v>
      </c>
      <c r="AY233" s="17" t="s">
        <v>309</v>
      </c>
      <c r="BE233" s="150">
        <f t="shared" si="24"/>
        <v>0</v>
      </c>
      <c r="BF233" s="150">
        <f t="shared" si="25"/>
        <v>0</v>
      </c>
      <c r="BG233" s="150">
        <f t="shared" si="26"/>
        <v>0</v>
      </c>
      <c r="BH233" s="150">
        <f t="shared" si="27"/>
        <v>0</v>
      </c>
      <c r="BI233" s="150">
        <f t="shared" si="28"/>
        <v>0</v>
      </c>
      <c r="BJ233" s="17" t="s">
        <v>88</v>
      </c>
      <c r="BK233" s="150">
        <f t="shared" si="29"/>
        <v>0</v>
      </c>
      <c r="BL233" s="17" t="s">
        <v>120</v>
      </c>
      <c r="BM233" s="149" t="s">
        <v>1385</v>
      </c>
    </row>
    <row r="234" spans="2:65" s="1" customFormat="1" ht="16.5" customHeight="1" x14ac:dyDescent="0.2">
      <c r="B234" s="137"/>
      <c r="C234" s="138" t="s">
        <v>1011</v>
      </c>
      <c r="D234" s="138" t="s">
        <v>311</v>
      </c>
      <c r="E234" s="139" t="s">
        <v>6040</v>
      </c>
      <c r="F234" s="140" t="s">
        <v>6041</v>
      </c>
      <c r="G234" s="141" t="s">
        <v>2702</v>
      </c>
      <c r="H234" s="142">
        <v>17</v>
      </c>
      <c r="I234" s="143"/>
      <c r="J234" s="144">
        <f t="shared" si="20"/>
        <v>0</v>
      </c>
      <c r="K234" s="140" t="s">
        <v>366</v>
      </c>
      <c r="L234" s="33"/>
      <c r="M234" s="145" t="s">
        <v>1</v>
      </c>
      <c r="N234" s="146" t="s">
        <v>46</v>
      </c>
      <c r="P234" s="147">
        <f t="shared" si="21"/>
        <v>0</v>
      </c>
      <c r="Q234" s="147">
        <v>0</v>
      </c>
      <c r="R234" s="147">
        <f t="shared" si="22"/>
        <v>0</v>
      </c>
      <c r="S234" s="147">
        <v>0</v>
      </c>
      <c r="T234" s="148">
        <f t="shared" si="23"/>
        <v>0</v>
      </c>
      <c r="AR234" s="149" t="s">
        <v>120</v>
      </c>
      <c r="AT234" s="149" t="s">
        <v>311</v>
      </c>
      <c r="AU234" s="149" t="s">
        <v>88</v>
      </c>
      <c r="AY234" s="17" t="s">
        <v>309</v>
      </c>
      <c r="BE234" s="150">
        <f t="shared" si="24"/>
        <v>0</v>
      </c>
      <c r="BF234" s="150">
        <f t="shared" si="25"/>
        <v>0</v>
      </c>
      <c r="BG234" s="150">
        <f t="shared" si="26"/>
        <v>0</v>
      </c>
      <c r="BH234" s="150">
        <f t="shared" si="27"/>
        <v>0</v>
      </c>
      <c r="BI234" s="150">
        <f t="shared" si="28"/>
        <v>0</v>
      </c>
      <c r="BJ234" s="17" t="s">
        <v>88</v>
      </c>
      <c r="BK234" s="150">
        <f t="shared" si="29"/>
        <v>0</v>
      </c>
      <c r="BL234" s="17" t="s">
        <v>120</v>
      </c>
      <c r="BM234" s="149" t="s">
        <v>1394</v>
      </c>
    </row>
    <row r="235" spans="2:65" s="1" customFormat="1" ht="16.5" customHeight="1" x14ac:dyDescent="0.2">
      <c r="B235" s="137"/>
      <c r="C235" s="138" t="s">
        <v>494</v>
      </c>
      <c r="D235" s="138" t="s">
        <v>311</v>
      </c>
      <c r="E235" s="139" t="s">
        <v>6042</v>
      </c>
      <c r="F235" s="140" t="s">
        <v>6043</v>
      </c>
      <c r="G235" s="141" t="s">
        <v>2702</v>
      </c>
      <c r="H235" s="142">
        <v>316</v>
      </c>
      <c r="I235" s="143"/>
      <c r="J235" s="144">
        <f t="shared" si="20"/>
        <v>0</v>
      </c>
      <c r="K235" s="140" t="s">
        <v>366</v>
      </c>
      <c r="L235" s="33"/>
      <c r="M235" s="145" t="s">
        <v>1</v>
      </c>
      <c r="N235" s="146" t="s">
        <v>46</v>
      </c>
      <c r="P235" s="147">
        <f t="shared" si="21"/>
        <v>0</v>
      </c>
      <c r="Q235" s="147">
        <v>0</v>
      </c>
      <c r="R235" s="147">
        <f t="shared" si="22"/>
        <v>0</v>
      </c>
      <c r="S235" s="147">
        <v>0</v>
      </c>
      <c r="T235" s="148">
        <f t="shared" si="23"/>
        <v>0</v>
      </c>
      <c r="AR235" s="149" t="s">
        <v>120</v>
      </c>
      <c r="AT235" s="149" t="s">
        <v>311</v>
      </c>
      <c r="AU235" s="149" t="s">
        <v>88</v>
      </c>
      <c r="AY235" s="17" t="s">
        <v>309</v>
      </c>
      <c r="BE235" s="150">
        <f t="shared" si="24"/>
        <v>0</v>
      </c>
      <c r="BF235" s="150">
        <f t="shared" si="25"/>
        <v>0</v>
      </c>
      <c r="BG235" s="150">
        <f t="shared" si="26"/>
        <v>0</v>
      </c>
      <c r="BH235" s="150">
        <f t="shared" si="27"/>
        <v>0</v>
      </c>
      <c r="BI235" s="150">
        <f t="shared" si="28"/>
        <v>0</v>
      </c>
      <c r="BJ235" s="17" t="s">
        <v>88</v>
      </c>
      <c r="BK235" s="150">
        <f t="shared" si="29"/>
        <v>0</v>
      </c>
      <c r="BL235" s="17" t="s">
        <v>120</v>
      </c>
      <c r="BM235" s="149" t="s">
        <v>1398</v>
      </c>
    </row>
    <row r="236" spans="2:65" s="1" customFormat="1" ht="16.5" customHeight="1" x14ac:dyDescent="0.2">
      <c r="B236" s="137"/>
      <c r="C236" s="138" t="s">
        <v>1020</v>
      </c>
      <c r="D236" s="138" t="s">
        <v>311</v>
      </c>
      <c r="E236" s="139" t="s">
        <v>6044</v>
      </c>
      <c r="F236" s="140" t="s">
        <v>6045</v>
      </c>
      <c r="G236" s="141" t="s">
        <v>2702</v>
      </c>
      <c r="H236" s="142">
        <v>54</v>
      </c>
      <c r="I236" s="143"/>
      <c r="J236" s="144">
        <f t="shared" si="20"/>
        <v>0</v>
      </c>
      <c r="K236" s="140" t="s">
        <v>366</v>
      </c>
      <c r="L236" s="33"/>
      <c r="M236" s="145" t="s">
        <v>1</v>
      </c>
      <c r="N236" s="146" t="s">
        <v>46</v>
      </c>
      <c r="P236" s="147">
        <f t="shared" si="21"/>
        <v>0</v>
      </c>
      <c r="Q236" s="147">
        <v>0</v>
      </c>
      <c r="R236" s="147">
        <f t="shared" si="22"/>
        <v>0</v>
      </c>
      <c r="S236" s="147">
        <v>0</v>
      </c>
      <c r="T236" s="148">
        <f t="shared" si="23"/>
        <v>0</v>
      </c>
      <c r="AR236" s="149" t="s">
        <v>120</v>
      </c>
      <c r="AT236" s="149" t="s">
        <v>311</v>
      </c>
      <c r="AU236" s="149" t="s">
        <v>88</v>
      </c>
      <c r="AY236" s="17" t="s">
        <v>309</v>
      </c>
      <c r="BE236" s="150">
        <f t="shared" si="24"/>
        <v>0</v>
      </c>
      <c r="BF236" s="150">
        <f t="shared" si="25"/>
        <v>0</v>
      </c>
      <c r="BG236" s="150">
        <f t="shared" si="26"/>
        <v>0</v>
      </c>
      <c r="BH236" s="150">
        <f t="shared" si="27"/>
        <v>0</v>
      </c>
      <c r="BI236" s="150">
        <f t="shared" si="28"/>
        <v>0</v>
      </c>
      <c r="BJ236" s="17" t="s">
        <v>88</v>
      </c>
      <c r="BK236" s="150">
        <f t="shared" si="29"/>
        <v>0</v>
      </c>
      <c r="BL236" s="17" t="s">
        <v>120</v>
      </c>
      <c r="BM236" s="149" t="s">
        <v>1409</v>
      </c>
    </row>
    <row r="237" spans="2:65" s="1" customFormat="1" ht="16.5" customHeight="1" x14ac:dyDescent="0.2">
      <c r="B237" s="137"/>
      <c r="C237" s="138" t="s">
        <v>501</v>
      </c>
      <c r="D237" s="138" t="s">
        <v>311</v>
      </c>
      <c r="E237" s="139" t="s">
        <v>6046</v>
      </c>
      <c r="F237" s="140" t="s">
        <v>6047</v>
      </c>
      <c r="G237" s="141" t="s">
        <v>2702</v>
      </c>
      <c r="H237" s="142">
        <v>17</v>
      </c>
      <c r="I237" s="143"/>
      <c r="J237" s="144">
        <f t="shared" si="20"/>
        <v>0</v>
      </c>
      <c r="K237" s="140" t="s">
        <v>366</v>
      </c>
      <c r="L237" s="33"/>
      <c r="M237" s="145" t="s">
        <v>1</v>
      </c>
      <c r="N237" s="146" t="s">
        <v>46</v>
      </c>
      <c r="P237" s="147">
        <f t="shared" si="21"/>
        <v>0</v>
      </c>
      <c r="Q237" s="147">
        <v>0</v>
      </c>
      <c r="R237" s="147">
        <f t="shared" si="22"/>
        <v>0</v>
      </c>
      <c r="S237" s="147">
        <v>0</v>
      </c>
      <c r="T237" s="148">
        <f t="shared" si="23"/>
        <v>0</v>
      </c>
      <c r="AR237" s="149" t="s">
        <v>120</v>
      </c>
      <c r="AT237" s="149" t="s">
        <v>311</v>
      </c>
      <c r="AU237" s="149" t="s">
        <v>88</v>
      </c>
      <c r="AY237" s="17" t="s">
        <v>309</v>
      </c>
      <c r="BE237" s="150">
        <f t="shared" si="24"/>
        <v>0</v>
      </c>
      <c r="BF237" s="150">
        <f t="shared" si="25"/>
        <v>0</v>
      </c>
      <c r="BG237" s="150">
        <f t="shared" si="26"/>
        <v>0</v>
      </c>
      <c r="BH237" s="150">
        <f t="shared" si="27"/>
        <v>0</v>
      </c>
      <c r="BI237" s="150">
        <f t="shared" si="28"/>
        <v>0</v>
      </c>
      <c r="BJ237" s="17" t="s">
        <v>88</v>
      </c>
      <c r="BK237" s="150">
        <f t="shared" si="29"/>
        <v>0</v>
      </c>
      <c r="BL237" s="17" t="s">
        <v>120</v>
      </c>
      <c r="BM237" s="149" t="s">
        <v>1419</v>
      </c>
    </row>
    <row r="238" spans="2:65" s="1" customFormat="1" ht="16.5" customHeight="1" x14ac:dyDescent="0.2">
      <c r="B238" s="137"/>
      <c r="C238" s="138" t="s">
        <v>1031</v>
      </c>
      <c r="D238" s="138" t="s">
        <v>311</v>
      </c>
      <c r="E238" s="139" t="s">
        <v>6048</v>
      </c>
      <c r="F238" s="140" t="s">
        <v>6049</v>
      </c>
      <c r="G238" s="141" t="s">
        <v>2702</v>
      </c>
      <c r="H238" s="142">
        <v>14</v>
      </c>
      <c r="I238" s="143"/>
      <c r="J238" s="144">
        <f t="shared" si="20"/>
        <v>0</v>
      </c>
      <c r="K238" s="140" t="s">
        <v>366</v>
      </c>
      <c r="L238" s="33"/>
      <c r="M238" s="145" t="s">
        <v>1</v>
      </c>
      <c r="N238" s="146" t="s">
        <v>46</v>
      </c>
      <c r="P238" s="147">
        <f t="shared" si="21"/>
        <v>0</v>
      </c>
      <c r="Q238" s="147">
        <v>0</v>
      </c>
      <c r="R238" s="147">
        <f t="shared" si="22"/>
        <v>0</v>
      </c>
      <c r="S238" s="147">
        <v>0</v>
      </c>
      <c r="T238" s="148">
        <f t="shared" si="23"/>
        <v>0</v>
      </c>
      <c r="AR238" s="149" t="s">
        <v>120</v>
      </c>
      <c r="AT238" s="149" t="s">
        <v>311</v>
      </c>
      <c r="AU238" s="149" t="s">
        <v>88</v>
      </c>
      <c r="AY238" s="17" t="s">
        <v>309</v>
      </c>
      <c r="BE238" s="150">
        <f t="shared" si="24"/>
        <v>0</v>
      </c>
      <c r="BF238" s="150">
        <f t="shared" si="25"/>
        <v>0</v>
      </c>
      <c r="BG238" s="150">
        <f t="shared" si="26"/>
        <v>0</v>
      </c>
      <c r="BH238" s="150">
        <f t="shared" si="27"/>
        <v>0</v>
      </c>
      <c r="BI238" s="150">
        <f t="shared" si="28"/>
        <v>0</v>
      </c>
      <c r="BJ238" s="17" t="s">
        <v>88</v>
      </c>
      <c r="BK238" s="150">
        <f t="shared" si="29"/>
        <v>0</v>
      </c>
      <c r="BL238" s="17" t="s">
        <v>120</v>
      </c>
      <c r="BM238" s="149" t="s">
        <v>1430</v>
      </c>
    </row>
    <row r="239" spans="2:65" s="1" customFormat="1" ht="16.5" customHeight="1" x14ac:dyDescent="0.2">
      <c r="B239" s="137"/>
      <c r="C239" s="138" t="s">
        <v>506</v>
      </c>
      <c r="D239" s="138" t="s">
        <v>311</v>
      </c>
      <c r="E239" s="139" t="s">
        <v>6050</v>
      </c>
      <c r="F239" s="140" t="s">
        <v>6051</v>
      </c>
      <c r="G239" s="141" t="s">
        <v>2702</v>
      </c>
      <c r="H239" s="142">
        <v>4</v>
      </c>
      <c r="I239" s="143"/>
      <c r="J239" s="144">
        <f t="shared" si="20"/>
        <v>0</v>
      </c>
      <c r="K239" s="140" t="s">
        <v>366</v>
      </c>
      <c r="L239" s="33"/>
      <c r="M239" s="145" t="s">
        <v>1</v>
      </c>
      <c r="N239" s="146" t="s">
        <v>46</v>
      </c>
      <c r="P239" s="147">
        <f t="shared" si="21"/>
        <v>0</v>
      </c>
      <c r="Q239" s="147">
        <v>0</v>
      </c>
      <c r="R239" s="147">
        <f t="shared" si="22"/>
        <v>0</v>
      </c>
      <c r="S239" s="147">
        <v>0</v>
      </c>
      <c r="T239" s="148">
        <f t="shared" si="23"/>
        <v>0</v>
      </c>
      <c r="AR239" s="149" t="s">
        <v>120</v>
      </c>
      <c r="AT239" s="149" t="s">
        <v>311</v>
      </c>
      <c r="AU239" s="149" t="s">
        <v>88</v>
      </c>
      <c r="AY239" s="17" t="s">
        <v>309</v>
      </c>
      <c r="BE239" s="150">
        <f t="shared" si="24"/>
        <v>0</v>
      </c>
      <c r="BF239" s="150">
        <f t="shared" si="25"/>
        <v>0</v>
      </c>
      <c r="BG239" s="150">
        <f t="shared" si="26"/>
        <v>0</v>
      </c>
      <c r="BH239" s="150">
        <f t="shared" si="27"/>
        <v>0</v>
      </c>
      <c r="BI239" s="150">
        <f t="shared" si="28"/>
        <v>0</v>
      </c>
      <c r="BJ239" s="17" t="s">
        <v>88</v>
      </c>
      <c r="BK239" s="150">
        <f t="shared" si="29"/>
        <v>0</v>
      </c>
      <c r="BL239" s="17" t="s">
        <v>120</v>
      </c>
      <c r="BM239" s="149" t="s">
        <v>1440</v>
      </c>
    </row>
    <row r="240" spans="2:65" s="1" customFormat="1" ht="16.5" customHeight="1" x14ac:dyDescent="0.2">
      <c r="B240" s="137"/>
      <c r="C240" s="138" t="s">
        <v>1047</v>
      </c>
      <c r="D240" s="138" t="s">
        <v>311</v>
      </c>
      <c r="E240" s="139" t="s">
        <v>6052</v>
      </c>
      <c r="F240" s="140" t="s">
        <v>6053</v>
      </c>
      <c r="G240" s="141" t="s">
        <v>2702</v>
      </c>
      <c r="H240" s="142">
        <v>4</v>
      </c>
      <c r="I240" s="143"/>
      <c r="J240" s="144">
        <f t="shared" si="20"/>
        <v>0</v>
      </c>
      <c r="K240" s="140" t="s">
        <v>366</v>
      </c>
      <c r="L240" s="33"/>
      <c r="M240" s="145" t="s">
        <v>1</v>
      </c>
      <c r="N240" s="146" t="s">
        <v>46</v>
      </c>
      <c r="P240" s="147">
        <f t="shared" si="21"/>
        <v>0</v>
      </c>
      <c r="Q240" s="147">
        <v>0</v>
      </c>
      <c r="R240" s="147">
        <f t="shared" si="22"/>
        <v>0</v>
      </c>
      <c r="S240" s="147">
        <v>0</v>
      </c>
      <c r="T240" s="148">
        <f t="shared" si="23"/>
        <v>0</v>
      </c>
      <c r="AR240" s="149" t="s">
        <v>120</v>
      </c>
      <c r="AT240" s="149" t="s">
        <v>311</v>
      </c>
      <c r="AU240" s="149" t="s">
        <v>88</v>
      </c>
      <c r="AY240" s="17" t="s">
        <v>309</v>
      </c>
      <c r="BE240" s="150">
        <f t="shared" si="24"/>
        <v>0</v>
      </c>
      <c r="BF240" s="150">
        <f t="shared" si="25"/>
        <v>0</v>
      </c>
      <c r="BG240" s="150">
        <f t="shared" si="26"/>
        <v>0</v>
      </c>
      <c r="BH240" s="150">
        <f t="shared" si="27"/>
        <v>0</v>
      </c>
      <c r="BI240" s="150">
        <f t="shared" si="28"/>
        <v>0</v>
      </c>
      <c r="BJ240" s="17" t="s">
        <v>88</v>
      </c>
      <c r="BK240" s="150">
        <f t="shared" si="29"/>
        <v>0</v>
      </c>
      <c r="BL240" s="17" t="s">
        <v>120</v>
      </c>
      <c r="BM240" s="149" t="s">
        <v>1450</v>
      </c>
    </row>
    <row r="241" spans="2:65" s="1" customFormat="1" ht="16.5" customHeight="1" x14ac:dyDescent="0.2">
      <c r="B241" s="137"/>
      <c r="C241" s="138" t="s">
        <v>513</v>
      </c>
      <c r="D241" s="138" t="s">
        <v>311</v>
      </c>
      <c r="E241" s="139" t="s">
        <v>6054</v>
      </c>
      <c r="F241" s="140" t="s">
        <v>6055</v>
      </c>
      <c r="G241" s="141" t="s">
        <v>2702</v>
      </c>
      <c r="H241" s="142">
        <v>4</v>
      </c>
      <c r="I241" s="143"/>
      <c r="J241" s="144">
        <f t="shared" si="20"/>
        <v>0</v>
      </c>
      <c r="K241" s="140" t="s">
        <v>366</v>
      </c>
      <c r="L241" s="33"/>
      <c r="M241" s="145" t="s">
        <v>1</v>
      </c>
      <c r="N241" s="146" t="s">
        <v>46</v>
      </c>
      <c r="P241" s="147">
        <f t="shared" si="21"/>
        <v>0</v>
      </c>
      <c r="Q241" s="147">
        <v>0</v>
      </c>
      <c r="R241" s="147">
        <f t="shared" si="22"/>
        <v>0</v>
      </c>
      <c r="S241" s="147">
        <v>0</v>
      </c>
      <c r="T241" s="148">
        <f t="shared" si="23"/>
        <v>0</v>
      </c>
      <c r="AR241" s="149" t="s">
        <v>120</v>
      </c>
      <c r="AT241" s="149" t="s">
        <v>311</v>
      </c>
      <c r="AU241" s="149" t="s">
        <v>88</v>
      </c>
      <c r="AY241" s="17" t="s">
        <v>309</v>
      </c>
      <c r="BE241" s="150">
        <f t="shared" si="24"/>
        <v>0</v>
      </c>
      <c r="BF241" s="150">
        <f t="shared" si="25"/>
        <v>0</v>
      </c>
      <c r="BG241" s="150">
        <f t="shared" si="26"/>
        <v>0</v>
      </c>
      <c r="BH241" s="150">
        <f t="shared" si="27"/>
        <v>0</v>
      </c>
      <c r="BI241" s="150">
        <f t="shared" si="28"/>
        <v>0</v>
      </c>
      <c r="BJ241" s="17" t="s">
        <v>88</v>
      </c>
      <c r="BK241" s="150">
        <f t="shared" si="29"/>
        <v>0</v>
      </c>
      <c r="BL241" s="17" t="s">
        <v>120</v>
      </c>
      <c r="BM241" s="149" t="s">
        <v>1465</v>
      </c>
    </row>
    <row r="242" spans="2:65" s="1" customFormat="1" ht="16.5" customHeight="1" x14ac:dyDescent="0.2">
      <c r="B242" s="137"/>
      <c r="C242" s="138" t="s">
        <v>1058</v>
      </c>
      <c r="D242" s="138" t="s">
        <v>311</v>
      </c>
      <c r="E242" s="139" t="s">
        <v>6056</v>
      </c>
      <c r="F242" s="140" t="s">
        <v>6057</v>
      </c>
      <c r="G242" s="141" t="s">
        <v>2702</v>
      </c>
      <c r="H242" s="142">
        <v>5</v>
      </c>
      <c r="I242" s="143"/>
      <c r="J242" s="144">
        <f t="shared" si="20"/>
        <v>0</v>
      </c>
      <c r="K242" s="140" t="s">
        <v>366</v>
      </c>
      <c r="L242" s="33"/>
      <c r="M242" s="145" t="s">
        <v>1</v>
      </c>
      <c r="N242" s="146" t="s">
        <v>46</v>
      </c>
      <c r="P242" s="147">
        <f t="shared" si="21"/>
        <v>0</v>
      </c>
      <c r="Q242" s="147">
        <v>0</v>
      </c>
      <c r="R242" s="147">
        <f t="shared" si="22"/>
        <v>0</v>
      </c>
      <c r="S242" s="147">
        <v>0</v>
      </c>
      <c r="T242" s="148">
        <f t="shared" si="23"/>
        <v>0</v>
      </c>
      <c r="AR242" s="149" t="s">
        <v>120</v>
      </c>
      <c r="AT242" s="149" t="s">
        <v>311</v>
      </c>
      <c r="AU242" s="149" t="s">
        <v>88</v>
      </c>
      <c r="AY242" s="17" t="s">
        <v>309</v>
      </c>
      <c r="BE242" s="150">
        <f t="shared" si="24"/>
        <v>0</v>
      </c>
      <c r="BF242" s="150">
        <f t="shared" si="25"/>
        <v>0</v>
      </c>
      <c r="BG242" s="150">
        <f t="shared" si="26"/>
        <v>0</v>
      </c>
      <c r="BH242" s="150">
        <f t="shared" si="27"/>
        <v>0</v>
      </c>
      <c r="BI242" s="150">
        <f t="shared" si="28"/>
        <v>0</v>
      </c>
      <c r="BJ242" s="17" t="s">
        <v>88</v>
      </c>
      <c r="BK242" s="150">
        <f t="shared" si="29"/>
        <v>0</v>
      </c>
      <c r="BL242" s="17" t="s">
        <v>120</v>
      </c>
      <c r="BM242" s="149" t="s">
        <v>1477</v>
      </c>
    </row>
    <row r="243" spans="2:65" s="1" customFormat="1" ht="16.5" customHeight="1" x14ac:dyDescent="0.2">
      <c r="B243" s="137"/>
      <c r="C243" s="138" t="s">
        <v>519</v>
      </c>
      <c r="D243" s="138" t="s">
        <v>311</v>
      </c>
      <c r="E243" s="139" t="s">
        <v>6058</v>
      </c>
      <c r="F243" s="140" t="s">
        <v>6059</v>
      </c>
      <c r="G243" s="141" t="s">
        <v>2702</v>
      </c>
      <c r="H243" s="142">
        <v>26</v>
      </c>
      <c r="I243" s="143"/>
      <c r="J243" s="144">
        <f t="shared" si="20"/>
        <v>0</v>
      </c>
      <c r="K243" s="140" t="s">
        <v>366</v>
      </c>
      <c r="L243" s="33"/>
      <c r="M243" s="145" t="s">
        <v>1</v>
      </c>
      <c r="N243" s="146" t="s">
        <v>46</v>
      </c>
      <c r="P243" s="147">
        <f t="shared" si="21"/>
        <v>0</v>
      </c>
      <c r="Q243" s="147">
        <v>0</v>
      </c>
      <c r="R243" s="147">
        <f t="shared" si="22"/>
        <v>0</v>
      </c>
      <c r="S243" s="147">
        <v>0</v>
      </c>
      <c r="T243" s="148">
        <f t="shared" si="23"/>
        <v>0</v>
      </c>
      <c r="AR243" s="149" t="s">
        <v>120</v>
      </c>
      <c r="AT243" s="149" t="s">
        <v>311</v>
      </c>
      <c r="AU243" s="149" t="s">
        <v>88</v>
      </c>
      <c r="AY243" s="17" t="s">
        <v>309</v>
      </c>
      <c r="BE243" s="150">
        <f t="shared" si="24"/>
        <v>0</v>
      </c>
      <c r="BF243" s="150">
        <f t="shared" si="25"/>
        <v>0</v>
      </c>
      <c r="BG243" s="150">
        <f t="shared" si="26"/>
        <v>0</v>
      </c>
      <c r="BH243" s="150">
        <f t="shared" si="27"/>
        <v>0</v>
      </c>
      <c r="BI243" s="150">
        <f t="shared" si="28"/>
        <v>0</v>
      </c>
      <c r="BJ243" s="17" t="s">
        <v>88</v>
      </c>
      <c r="BK243" s="150">
        <f t="shared" si="29"/>
        <v>0</v>
      </c>
      <c r="BL243" s="17" t="s">
        <v>120</v>
      </c>
      <c r="BM243" s="149" t="s">
        <v>1489</v>
      </c>
    </row>
    <row r="244" spans="2:65" s="1" customFormat="1" ht="16.5" customHeight="1" x14ac:dyDescent="0.2">
      <c r="B244" s="137"/>
      <c r="C244" s="138" t="s">
        <v>1067</v>
      </c>
      <c r="D244" s="138" t="s">
        <v>311</v>
      </c>
      <c r="E244" s="139" t="s">
        <v>6060</v>
      </c>
      <c r="F244" s="140" t="s">
        <v>6061</v>
      </c>
      <c r="G244" s="141" t="s">
        <v>2702</v>
      </c>
      <c r="H244" s="142">
        <v>1</v>
      </c>
      <c r="I244" s="143"/>
      <c r="J244" s="144">
        <f t="shared" si="20"/>
        <v>0</v>
      </c>
      <c r="K244" s="140" t="s">
        <v>366</v>
      </c>
      <c r="L244" s="33"/>
      <c r="M244" s="145" t="s">
        <v>1</v>
      </c>
      <c r="N244" s="146" t="s">
        <v>46</v>
      </c>
      <c r="P244" s="147">
        <f t="shared" si="21"/>
        <v>0</v>
      </c>
      <c r="Q244" s="147">
        <v>0</v>
      </c>
      <c r="R244" s="147">
        <f t="shared" si="22"/>
        <v>0</v>
      </c>
      <c r="S244" s="147">
        <v>0</v>
      </c>
      <c r="T244" s="148">
        <f t="shared" si="23"/>
        <v>0</v>
      </c>
      <c r="AR244" s="149" t="s">
        <v>120</v>
      </c>
      <c r="AT244" s="149" t="s">
        <v>311</v>
      </c>
      <c r="AU244" s="149" t="s">
        <v>88</v>
      </c>
      <c r="AY244" s="17" t="s">
        <v>309</v>
      </c>
      <c r="BE244" s="150">
        <f t="shared" si="24"/>
        <v>0</v>
      </c>
      <c r="BF244" s="150">
        <f t="shared" si="25"/>
        <v>0</v>
      </c>
      <c r="BG244" s="150">
        <f t="shared" si="26"/>
        <v>0</v>
      </c>
      <c r="BH244" s="150">
        <f t="shared" si="27"/>
        <v>0</v>
      </c>
      <c r="BI244" s="150">
        <f t="shared" si="28"/>
        <v>0</v>
      </c>
      <c r="BJ244" s="17" t="s">
        <v>88</v>
      </c>
      <c r="BK244" s="150">
        <f t="shared" si="29"/>
        <v>0</v>
      </c>
      <c r="BL244" s="17" t="s">
        <v>120</v>
      </c>
      <c r="BM244" s="149" t="s">
        <v>1500</v>
      </c>
    </row>
    <row r="245" spans="2:65" s="1" customFormat="1" ht="16.5" customHeight="1" x14ac:dyDescent="0.2">
      <c r="B245" s="137"/>
      <c r="C245" s="138" t="s">
        <v>521</v>
      </c>
      <c r="D245" s="138" t="s">
        <v>311</v>
      </c>
      <c r="E245" s="139" t="s">
        <v>6062</v>
      </c>
      <c r="F245" s="140" t="s">
        <v>6063</v>
      </c>
      <c r="G245" s="141" t="s">
        <v>2702</v>
      </c>
      <c r="H245" s="142">
        <v>2</v>
      </c>
      <c r="I245" s="143"/>
      <c r="J245" s="144">
        <f t="shared" si="20"/>
        <v>0</v>
      </c>
      <c r="K245" s="140" t="s">
        <v>366</v>
      </c>
      <c r="L245" s="33"/>
      <c r="M245" s="145" t="s">
        <v>1</v>
      </c>
      <c r="N245" s="146" t="s">
        <v>46</v>
      </c>
      <c r="P245" s="147">
        <f t="shared" si="21"/>
        <v>0</v>
      </c>
      <c r="Q245" s="147">
        <v>0</v>
      </c>
      <c r="R245" s="147">
        <f t="shared" si="22"/>
        <v>0</v>
      </c>
      <c r="S245" s="147">
        <v>0</v>
      </c>
      <c r="T245" s="148">
        <f t="shared" si="23"/>
        <v>0</v>
      </c>
      <c r="AR245" s="149" t="s">
        <v>120</v>
      </c>
      <c r="AT245" s="149" t="s">
        <v>311</v>
      </c>
      <c r="AU245" s="149" t="s">
        <v>88</v>
      </c>
      <c r="AY245" s="17" t="s">
        <v>309</v>
      </c>
      <c r="BE245" s="150">
        <f t="shared" si="24"/>
        <v>0</v>
      </c>
      <c r="BF245" s="150">
        <f t="shared" si="25"/>
        <v>0</v>
      </c>
      <c r="BG245" s="150">
        <f t="shared" si="26"/>
        <v>0</v>
      </c>
      <c r="BH245" s="150">
        <f t="shared" si="27"/>
        <v>0</v>
      </c>
      <c r="BI245" s="150">
        <f t="shared" si="28"/>
        <v>0</v>
      </c>
      <c r="BJ245" s="17" t="s">
        <v>88</v>
      </c>
      <c r="BK245" s="150">
        <f t="shared" si="29"/>
        <v>0</v>
      </c>
      <c r="BL245" s="17" t="s">
        <v>120</v>
      </c>
      <c r="BM245" s="149" t="s">
        <v>1512</v>
      </c>
    </row>
    <row r="246" spans="2:65" s="1" customFormat="1" ht="16.5" customHeight="1" x14ac:dyDescent="0.2">
      <c r="B246" s="137"/>
      <c r="C246" s="138" t="s">
        <v>1078</v>
      </c>
      <c r="D246" s="138" t="s">
        <v>311</v>
      </c>
      <c r="E246" s="139" t="s">
        <v>6064</v>
      </c>
      <c r="F246" s="140" t="s">
        <v>6065</v>
      </c>
      <c r="G246" s="141" t="s">
        <v>2702</v>
      </c>
      <c r="H246" s="142">
        <v>1</v>
      </c>
      <c r="I246" s="143"/>
      <c r="J246" s="144">
        <f t="shared" si="20"/>
        <v>0</v>
      </c>
      <c r="K246" s="140" t="s">
        <v>366</v>
      </c>
      <c r="L246" s="33"/>
      <c r="M246" s="145" t="s">
        <v>1</v>
      </c>
      <c r="N246" s="146" t="s">
        <v>46</v>
      </c>
      <c r="P246" s="147">
        <f t="shared" si="21"/>
        <v>0</v>
      </c>
      <c r="Q246" s="147">
        <v>0</v>
      </c>
      <c r="R246" s="147">
        <f t="shared" si="22"/>
        <v>0</v>
      </c>
      <c r="S246" s="147">
        <v>0</v>
      </c>
      <c r="T246" s="148">
        <f t="shared" si="23"/>
        <v>0</v>
      </c>
      <c r="AR246" s="149" t="s">
        <v>120</v>
      </c>
      <c r="AT246" s="149" t="s">
        <v>311</v>
      </c>
      <c r="AU246" s="149" t="s">
        <v>88</v>
      </c>
      <c r="AY246" s="17" t="s">
        <v>309</v>
      </c>
      <c r="BE246" s="150">
        <f t="shared" si="24"/>
        <v>0</v>
      </c>
      <c r="BF246" s="150">
        <f t="shared" si="25"/>
        <v>0</v>
      </c>
      <c r="BG246" s="150">
        <f t="shared" si="26"/>
        <v>0</v>
      </c>
      <c r="BH246" s="150">
        <f t="shared" si="27"/>
        <v>0</v>
      </c>
      <c r="BI246" s="150">
        <f t="shared" si="28"/>
        <v>0</v>
      </c>
      <c r="BJ246" s="17" t="s">
        <v>88</v>
      </c>
      <c r="BK246" s="150">
        <f t="shared" si="29"/>
        <v>0</v>
      </c>
      <c r="BL246" s="17" t="s">
        <v>120</v>
      </c>
      <c r="BM246" s="149" t="s">
        <v>1526</v>
      </c>
    </row>
    <row r="247" spans="2:65" s="1" customFormat="1" ht="16.5" customHeight="1" x14ac:dyDescent="0.2">
      <c r="B247" s="137"/>
      <c r="C247" s="138" t="s">
        <v>524</v>
      </c>
      <c r="D247" s="138" t="s">
        <v>311</v>
      </c>
      <c r="E247" s="139" t="s">
        <v>6066</v>
      </c>
      <c r="F247" s="140" t="s">
        <v>6067</v>
      </c>
      <c r="G247" s="141" t="s">
        <v>2702</v>
      </c>
      <c r="H247" s="142">
        <v>1</v>
      </c>
      <c r="I247" s="143"/>
      <c r="J247" s="144">
        <f t="shared" si="20"/>
        <v>0</v>
      </c>
      <c r="K247" s="140" t="s">
        <v>366</v>
      </c>
      <c r="L247" s="33"/>
      <c r="M247" s="145" t="s">
        <v>1</v>
      </c>
      <c r="N247" s="146" t="s">
        <v>46</v>
      </c>
      <c r="P247" s="147">
        <f t="shared" si="21"/>
        <v>0</v>
      </c>
      <c r="Q247" s="147">
        <v>0</v>
      </c>
      <c r="R247" s="147">
        <f t="shared" si="22"/>
        <v>0</v>
      </c>
      <c r="S247" s="147">
        <v>0</v>
      </c>
      <c r="T247" s="148">
        <f t="shared" si="23"/>
        <v>0</v>
      </c>
      <c r="AR247" s="149" t="s">
        <v>120</v>
      </c>
      <c r="AT247" s="149" t="s">
        <v>311</v>
      </c>
      <c r="AU247" s="149" t="s">
        <v>88</v>
      </c>
      <c r="AY247" s="17" t="s">
        <v>309</v>
      </c>
      <c r="BE247" s="150">
        <f t="shared" si="24"/>
        <v>0</v>
      </c>
      <c r="BF247" s="150">
        <f t="shared" si="25"/>
        <v>0</v>
      </c>
      <c r="BG247" s="150">
        <f t="shared" si="26"/>
        <v>0</v>
      </c>
      <c r="BH247" s="150">
        <f t="shared" si="27"/>
        <v>0</v>
      </c>
      <c r="BI247" s="150">
        <f t="shared" si="28"/>
        <v>0</v>
      </c>
      <c r="BJ247" s="17" t="s">
        <v>88</v>
      </c>
      <c r="BK247" s="150">
        <f t="shared" si="29"/>
        <v>0</v>
      </c>
      <c r="BL247" s="17" t="s">
        <v>120</v>
      </c>
      <c r="BM247" s="149" t="s">
        <v>1537</v>
      </c>
    </row>
    <row r="248" spans="2:65" s="1" customFormat="1" ht="16.5" customHeight="1" x14ac:dyDescent="0.2">
      <c r="B248" s="137"/>
      <c r="C248" s="138" t="s">
        <v>1089</v>
      </c>
      <c r="D248" s="138" t="s">
        <v>311</v>
      </c>
      <c r="E248" s="139" t="s">
        <v>6068</v>
      </c>
      <c r="F248" s="140" t="s">
        <v>6069</v>
      </c>
      <c r="G248" s="141" t="s">
        <v>2702</v>
      </c>
      <c r="H248" s="142">
        <v>1</v>
      </c>
      <c r="I248" s="143"/>
      <c r="J248" s="144">
        <f t="shared" si="20"/>
        <v>0</v>
      </c>
      <c r="K248" s="140" t="s">
        <v>366</v>
      </c>
      <c r="L248" s="33"/>
      <c r="M248" s="145" t="s">
        <v>1</v>
      </c>
      <c r="N248" s="146" t="s">
        <v>46</v>
      </c>
      <c r="P248" s="147">
        <f t="shared" si="21"/>
        <v>0</v>
      </c>
      <c r="Q248" s="147">
        <v>0</v>
      </c>
      <c r="R248" s="147">
        <f t="shared" si="22"/>
        <v>0</v>
      </c>
      <c r="S248" s="147">
        <v>0</v>
      </c>
      <c r="T248" s="148">
        <f t="shared" si="23"/>
        <v>0</v>
      </c>
      <c r="AR248" s="149" t="s">
        <v>120</v>
      </c>
      <c r="AT248" s="149" t="s">
        <v>311</v>
      </c>
      <c r="AU248" s="149" t="s">
        <v>88</v>
      </c>
      <c r="AY248" s="17" t="s">
        <v>309</v>
      </c>
      <c r="BE248" s="150">
        <f t="shared" si="24"/>
        <v>0</v>
      </c>
      <c r="BF248" s="150">
        <f t="shared" si="25"/>
        <v>0</v>
      </c>
      <c r="BG248" s="150">
        <f t="shared" si="26"/>
        <v>0</v>
      </c>
      <c r="BH248" s="150">
        <f t="shared" si="27"/>
        <v>0</v>
      </c>
      <c r="BI248" s="150">
        <f t="shared" si="28"/>
        <v>0</v>
      </c>
      <c r="BJ248" s="17" t="s">
        <v>88</v>
      </c>
      <c r="BK248" s="150">
        <f t="shared" si="29"/>
        <v>0</v>
      </c>
      <c r="BL248" s="17" t="s">
        <v>120</v>
      </c>
      <c r="BM248" s="149" t="s">
        <v>1551</v>
      </c>
    </row>
    <row r="249" spans="2:65" s="1" customFormat="1" ht="16.5" customHeight="1" x14ac:dyDescent="0.2">
      <c r="B249" s="137"/>
      <c r="C249" s="138" t="s">
        <v>527</v>
      </c>
      <c r="D249" s="138" t="s">
        <v>311</v>
      </c>
      <c r="E249" s="139" t="s">
        <v>6070</v>
      </c>
      <c r="F249" s="140" t="s">
        <v>6071</v>
      </c>
      <c r="G249" s="141" t="s">
        <v>2702</v>
      </c>
      <c r="H249" s="142">
        <v>1</v>
      </c>
      <c r="I249" s="143"/>
      <c r="J249" s="144">
        <f t="shared" si="20"/>
        <v>0</v>
      </c>
      <c r="K249" s="140" t="s">
        <v>366</v>
      </c>
      <c r="L249" s="33"/>
      <c r="M249" s="145" t="s">
        <v>1</v>
      </c>
      <c r="N249" s="146" t="s">
        <v>46</v>
      </c>
      <c r="P249" s="147">
        <f t="shared" si="21"/>
        <v>0</v>
      </c>
      <c r="Q249" s="147">
        <v>0</v>
      </c>
      <c r="R249" s="147">
        <f t="shared" si="22"/>
        <v>0</v>
      </c>
      <c r="S249" s="147">
        <v>0</v>
      </c>
      <c r="T249" s="148">
        <f t="shared" si="23"/>
        <v>0</v>
      </c>
      <c r="AR249" s="149" t="s">
        <v>120</v>
      </c>
      <c r="AT249" s="149" t="s">
        <v>311</v>
      </c>
      <c r="AU249" s="149" t="s">
        <v>88</v>
      </c>
      <c r="AY249" s="17" t="s">
        <v>309</v>
      </c>
      <c r="BE249" s="150">
        <f t="shared" si="24"/>
        <v>0</v>
      </c>
      <c r="BF249" s="150">
        <f t="shared" si="25"/>
        <v>0</v>
      </c>
      <c r="BG249" s="150">
        <f t="shared" si="26"/>
        <v>0</v>
      </c>
      <c r="BH249" s="150">
        <f t="shared" si="27"/>
        <v>0</v>
      </c>
      <c r="BI249" s="150">
        <f t="shared" si="28"/>
        <v>0</v>
      </c>
      <c r="BJ249" s="17" t="s">
        <v>88</v>
      </c>
      <c r="BK249" s="150">
        <f t="shared" si="29"/>
        <v>0</v>
      </c>
      <c r="BL249" s="17" t="s">
        <v>120</v>
      </c>
      <c r="BM249" s="149" t="s">
        <v>1562</v>
      </c>
    </row>
    <row r="250" spans="2:65" s="1" customFormat="1" ht="16.5" customHeight="1" x14ac:dyDescent="0.2">
      <c r="B250" s="137"/>
      <c r="C250" s="138" t="s">
        <v>1101</v>
      </c>
      <c r="D250" s="138" t="s">
        <v>311</v>
      </c>
      <c r="E250" s="139" t="s">
        <v>6072</v>
      </c>
      <c r="F250" s="140" t="s">
        <v>6073</v>
      </c>
      <c r="G250" s="141" t="s">
        <v>2702</v>
      </c>
      <c r="H250" s="142">
        <v>1</v>
      </c>
      <c r="I250" s="143"/>
      <c r="J250" s="144">
        <f t="shared" si="20"/>
        <v>0</v>
      </c>
      <c r="K250" s="140" t="s">
        <v>366</v>
      </c>
      <c r="L250" s="33"/>
      <c r="M250" s="145" t="s">
        <v>1</v>
      </c>
      <c r="N250" s="146" t="s">
        <v>46</v>
      </c>
      <c r="P250" s="147">
        <f t="shared" si="21"/>
        <v>0</v>
      </c>
      <c r="Q250" s="147">
        <v>0</v>
      </c>
      <c r="R250" s="147">
        <f t="shared" si="22"/>
        <v>0</v>
      </c>
      <c r="S250" s="147">
        <v>0</v>
      </c>
      <c r="T250" s="148">
        <f t="shared" si="23"/>
        <v>0</v>
      </c>
      <c r="AR250" s="149" t="s">
        <v>120</v>
      </c>
      <c r="AT250" s="149" t="s">
        <v>311</v>
      </c>
      <c r="AU250" s="149" t="s">
        <v>88</v>
      </c>
      <c r="AY250" s="17" t="s">
        <v>309</v>
      </c>
      <c r="BE250" s="150">
        <f t="shared" si="24"/>
        <v>0</v>
      </c>
      <c r="BF250" s="150">
        <f t="shared" si="25"/>
        <v>0</v>
      </c>
      <c r="BG250" s="150">
        <f t="shared" si="26"/>
        <v>0</v>
      </c>
      <c r="BH250" s="150">
        <f t="shared" si="27"/>
        <v>0</v>
      </c>
      <c r="BI250" s="150">
        <f t="shared" si="28"/>
        <v>0</v>
      </c>
      <c r="BJ250" s="17" t="s">
        <v>88</v>
      </c>
      <c r="BK250" s="150">
        <f t="shared" si="29"/>
        <v>0</v>
      </c>
      <c r="BL250" s="17" t="s">
        <v>120</v>
      </c>
      <c r="BM250" s="149" t="s">
        <v>1574</v>
      </c>
    </row>
    <row r="251" spans="2:65" s="1" customFormat="1" ht="16.5" customHeight="1" x14ac:dyDescent="0.2">
      <c r="B251" s="137"/>
      <c r="C251" s="138" t="s">
        <v>532</v>
      </c>
      <c r="D251" s="138" t="s">
        <v>311</v>
      </c>
      <c r="E251" s="139" t="s">
        <v>6074</v>
      </c>
      <c r="F251" s="140" t="s">
        <v>6075</v>
      </c>
      <c r="G251" s="141" t="s">
        <v>2702</v>
      </c>
      <c r="H251" s="142">
        <v>3</v>
      </c>
      <c r="I251" s="143"/>
      <c r="J251" s="144">
        <f t="shared" si="20"/>
        <v>0</v>
      </c>
      <c r="K251" s="140" t="s">
        <v>366</v>
      </c>
      <c r="L251" s="33"/>
      <c r="M251" s="145" t="s">
        <v>1</v>
      </c>
      <c r="N251" s="146" t="s">
        <v>46</v>
      </c>
      <c r="P251" s="147">
        <f t="shared" si="21"/>
        <v>0</v>
      </c>
      <c r="Q251" s="147">
        <v>0</v>
      </c>
      <c r="R251" s="147">
        <f t="shared" si="22"/>
        <v>0</v>
      </c>
      <c r="S251" s="147">
        <v>0</v>
      </c>
      <c r="T251" s="148">
        <f t="shared" si="23"/>
        <v>0</v>
      </c>
      <c r="AR251" s="149" t="s">
        <v>120</v>
      </c>
      <c r="AT251" s="149" t="s">
        <v>311</v>
      </c>
      <c r="AU251" s="149" t="s">
        <v>88</v>
      </c>
      <c r="AY251" s="17" t="s">
        <v>309</v>
      </c>
      <c r="BE251" s="150">
        <f t="shared" si="24"/>
        <v>0</v>
      </c>
      <c r="BF251" s="150">
        <f t="shared" si="25"/>
        <v>0</v>
      </c>
      <c r="BG251" s="150">
        <f t="shared" si="26"/>
        <v>0</v>
      </c>
      <c r="BH251" s="150">
        <f t="shared" si="27"/>
        <v>0</v>
      </c>
      <c r="BI251" s="150">
        <f t="shared" si="28"/>
        <v>0</v>
      </c>
      <c r="BJ251" s="17" t="s">
        <v>88</v>
      </c>
      <c r="BK251" s="150">
        <f t="shared" si="29"/>
        <v>0</v>
      </c>
      <c r="BL251" s="17" t="s">
        <v>120</v>
      </c>
      <c r="BM251" s="149" t="s">
        <v>1583</v>
      </c>
    </row>
    <row r="252" spans="2:65" s="1" customFormat="1" ht="16.5" customHeight="1" x14ac:dyDescent="0.2">
      <c r="B252" s="137"/>
      <c r="C252" s="138" t="s">
        <v>1112</v>
      </c>
      <c r="D252" s="138" t="s">
        <v>311</v>
      </c>
      <c r="E252" s="139" t="s">
        <v>6076</v>
      </c>
      <c r="F252" s="140" t="s">
        <v>6077</v>
      </c>
      <c r="G252" s="141" t="s">
        <v>2702</v>
      </c>
      <c r="H252" s="142">
        <v>1</v>
      </c>
      <c r="I252" s="143"/>
      <c r="J252" s="144">
        <f t="shared" si="20"/>
        <v>0</v>
      </c>
      <c r="K252" s="140" t="s">
        <v>366</v>
      </c>
      <c r="L252" s="33"/>
      <c r="M252" s="145" t="s">
        <v>1</v>
      </c>
      <c r="N252" s="146" t="s">
        <v>46</v>
      </c>
      <c r="P252" s="147">
        <f t="shared" si="21"/>
        <v>0</v>
      </c>
      <c r="Q252" s="147">
        <v>0</v>
      </c>
      <c r="R252" s="147">
        <f t="shared" si="22"/>
        <v>0</v>
      </c>
      <c r="S252" s="147">
        <v>0</v>
      </c>
      <c r="T252" s="148">
        <f t="shared" si="23"/>
        <v>0</v>
      </c>
      <c r="AR252" s="149" t="s">
        <v>120</v>
      </c>
      <c r="AT252" s="149" t="s">
        <v>311</v>
      </c>
      <c r="AU252" s="149" t="s">
        <v>88</v>
      </c>
      <c r="AY252" s="17" t="s">
        <v>309</v>
      </c>
      <c r="BE252" s="150">
        <f t="shared" si="24"/>
        <v>0</v>
      </c>
      <c r="BF252" s="150">
        <f t="shared" si="25"/>
        <v>0</v>
      </c>
      <c r="BG252" s="150">
        <f t="shared" si="26"/>
        <v>0</v>
      </c>
      <c r="BH252" s="150">
        <f t="shared" si="27"/>
        <v>0</v>
      </c>
      <c r="BI252" s="150">
        <f t="shared" si="28"/>
        <v>0</v>
      </c>
      <c r="BJ252" s="17" t="s">
        <v>88</v>
      </c>
      <c r="BK252" s="150">
        <f t="shared" si="29"/>
        <v>0</v>
      </c>
      <c r="BL252" s="17" t="s">
        <v>120</v>
      </c>
      <c r="BM252" s="149" t="s">
        <v>1589</v>
      </c>
    </row>
    <row r="253" spans="2:65" s="1" customFormat="1" ht="16.5" customHeight="1" x14ac:dyDescent="0.2">
      <c r="B253" s="137"/>
      <c r="C253" s="138" t="s">
        <v>538</v>
      </c>
      <c r="D253" s="138" t="s">
        <v>311</v>
      </c>
      <c r="E253" s="139" t="s">
        <v>6078</v>
      </c>
      <c r="F253" s="140" t="s">
        <v>6079</v>
      </c>
      <c r="G253" s="141" t="s">
        <v>2702</v>
      </c>
      <c r="H253" s="142">
        <v>1</v>
      </c>
      <c r="I253" s="143"/>
      <c r="J253" s="144">
        <f t="shared" si="20"/>
        <v>0</v>
      </c>
      <c r="K253" s="140" t="s">
        <v>366</v>
      </c>
      <c r="L253" s="33"/>
      <c r="M253" s="145" t="s">
        <v>1</v>
      </c>
      <c r="N253" s="146" t="s">
        <v>46</v>
      </c>
      <c r="P253" s="147">
        <f t="shared" si="21"/>
        <v>0</v>
      </c>
      <c r="Q253" s="147">
        <v>0</v>
      </c>
      <c r="R253" s="147">
        <f t="shared" si="22"/>
        <v>0</v>
      </c>
      <c r="S253" s="147">
        <v>0</v>
      </c>
      <c r="T253" s="148">
        <f t="shared" si="23"/>
        <v>0</v>
      </c>
      <c r="AR253" s="149" t="s">
        <v>120</v>
      </c>
      <c r="AT253" s="149" t="s">
        <v>311</v>
      </c>
      <c r="AU253" s="149" t="s">
        <v>88</v>
      </c>
      <c r="AY253" s="17" t="s">
        <v>309</v>
      </c>
      <c r="BE253" s="150">
        <f t="shared" si="24"/>
        <v>0</v>
      </c>
      <c r="BF253" s="150">
        <f t="shared" si="25"/>
        <v>0</v>
      </c>
      <c r="BG253" s="150">
        <f t="shared" si="26"/>
        <v>0</v>
      </c>
      <c r="BH253" s="150">
        <f t="shared" si="27"/>
        <v>0</v>
      </c>
      <c r="BI253" s="150">
        <f t="shared" si="28"/>
        <v>0</v>
      </c>
      <c r="BJ253" s="17" t="s">
        <v>88</v>
      </c>
      <c r="BK253" s="150">
        <f t="shared" si="29"/>
        <v>0</v>
      </c>
      <c r="BL253" s="17" t="s">
        <v>120</v>
      </c>
      <c r="BM253" s="149" t="s">
        <v>1603</v>
      </c>
    </row>
    <row r="254" spans="2:65" s="1" customFormat="1" ht="16.5" customHeight="1" x14ac:dyDescent="0.2">
      <c r="B254" s="137"/>
      <c r="C254" s="138" t="s">
        <v>1121</v>
      </c>
      <c r="D254" s="138" t="s">
        <v>311</v>
      </c>
      <c r="E254" s="139" t="s">
        <v>6080</v>
      </c>
      <c r="F254" s="140" t="s">
        <v>6081</v>
      </c>
      <c r="G254" s="141" t="s">
        <v>2702</v>
      </c>
      <c r="H254" s="142">
        <v>3</v>
      </c>
      <c r="I254" s="143"/>
      <c r="J254" s="144">
        <f t="shared" si="20"/>
        <v>0</v>
      </c>
      <c r="K254" s="140" t="s">
        <v>366</v>
      </c>
      <c r="L254" s="33"/>
      <c r="M254" s="145" t="s">
        <v>1</v>
      </c>
      <c r="N254" s="146" t="s">
        <v>46</v>
      </c>
      <c r="P254" s="147">
        <f t="shared" si="21"/>
        <v>0</v>
      </c>
      <c r="Q254" s="147">
        <v>0</v>
      </c>
      <c r="R254" s="147">
        <f t="shared" si="22"/>
        <v>0</v>
      </c>
      <c r="S254" s="147">
        <v>0</v>
      </c>
      <c r="T254" s="148">
        <f t="shared" si="23"/>
        <v>0</v>
      </c>
      <c r="AR254" s="149" t="s">
        <v>120</v>
      </c>
      <c r="AT254" s="149" t="s">
        <v>311</v>
      </c>
      <c r="AU254" s="149" t="s">
        <v>88</v>
      </c>
      <c r="AY254" s="17" t="s">
        <v>309</v>
      </c>
      <c r="BE254" s="150">
        <f t="shared" si="24"/>
        <v>0</v>
      </c>
      <c r="BF254" s="150">
        <f t="shared" si="25"/>
        <v>0</v>
      </c>
      <c r="BG254" s="150">
        <f t="shared" si="26"/>
        <v>0</v>
      </c>
      <c r="BH254" s="150">
        <f t="shared" si="27"/>
        <v>0</v>
      </c>
      <c r="BI254" s="150">
        <f t="shared" si="28"/>
        <v>0</v>
      </c>
      <c r="BJ254" s="17" t="s">
        <v>88</v>
      </c>
      <c r="BK254" s="150">
        <f t="shared" si="29"/>
        <v>0</v>
      </c>
      <c r="BL254" s="17" t="s">
        <v>120</v>
      </c>
      <c r="BM254" s="149" t="s">
        <v>2286</v>
      </c>
    </row>
    <row r="255" spans="2:65" s="1" customFormat="1" ht="16.5" customHeight="1" x14ac:dyDescent="0.2">
      <c r="B255" s="137"/>
      <c r="C255" s="138" t="s">
        <v>543</v>
      </c>
      <c r="D255" s="138" t="s">
        <v>311</v>
      </c>
      <c r="E255" s="139" t="s">
        <v>6082</v>
      </c>
      <c r="F255" s="140" t="s">
        <v>6083</v>
      </c>
      <c r="G255" s="141" t="s">
        <v>2702</v>
      </c>
      <c r="H255" s="142">
        <v>8</v>
      </c>
      <c r="I255" s="143"/>
      <c r="J255" s="144">
        <f t="shared" si="20"/>
        <v>0</v>
      </c>
      <c r="K255" s="140" t="s">
        <v>366</v>
      </c>
      <c r="L255" s="33"/>
      <c r="M255" s="145" t="s">
        <v>1</v>
      </c>
      <c r="N255" s="146" t="s">
        <v>46</v>
      </c>
      <c r="P255" s="147">
        <f t="shared" si="21"/>
        <v>0</v>
      </c>
      <c r="Q255" s="147">
        <v>0</v>
      </c>
      <c r="R255" s="147">
        <f t="shared" si="22"/>
        <v>0</v>
      </c>
      <c r="S255" s="147">
        <v>0</v>
      </c>
      <c r="T255" s="148">
        <f t="shared" si="23"/>
        <v>0</v>
      </c>
      <c r="AR255" s="149" t="s">
        <v>120</v>
      </c>
      <c r="AT255" s="149" t="s">
        <v>311</v>
      </c>
      <c r="AU255" s="149" t="s">
        <v>88</v>
      </c>
      <c r="AY255" s="17" t="s">
        <v>309</v>
      </c>
      <c r="BE255" s="150">
        <f t="shared" si="24"/>
        <v>0</v>
      </c>
      <c r="BF255" s="150">
        <f t="shared" si="25"/>
        <v>0</v>
      </c>
      <c r="BG255" s="150">
        <f t="shared" si="26"/>
        <v>0</v>
      </c>
      <c r="BH255" s="150">
        <f t="shared" si="27"/>
        <v>0</v>
      </c>
      <c r="BI255" s="150">
        <f t="shared" si="28"/>
        <v>0</v>
      </c>
      <c r="BJ255" s="17" t="s">
        <v>88</v>
      </c>
      <c r="BK255" s="150">
        <f t="shared" si="29"/>
        <v>0</v>
      </c>
      <c r="BL255" s="17" t="s">
        <v>120</v>
      </c>
      <c r="BM255" s="149" t="s">
        <v>2296</v>
      </c>
    </row>
    <row r="256" spans="2:65" s="1" customFormat="1" ht="16.5" customHeight="1" x14ac:dyDescent="0.2">
      <c r="B256" s="137"/>
      <c r="C256" s="138" t="s">
        <v>497</v>
      </c>
      <c r="D256" s="138" t="s">
        <v>311</v>
      </c>
      <c r="E256" s="139" t="s">
        <v>6084</v>
      </c>
      <c r="F256" s="140" t="s">
        <v>6085</v>
      </c>
      <c r="G256" s="141" t="s">
        <v>2702</v>
      </c>
      <c r="H256" s="142">
        <v>2</v>
      </c>
      <c r="I256" s="143"/>
      <c r="J256" s="144">
        <f t="shared" si="20"/>
        <v>0</v>
      </c>
      <c r="K256" s="140" t="s">
        <v>366</v>
      </c>
      <c r="L256" s="33"/>
      <c r="M256" s="145" t="s">
        <v>1</v>
      </c>
      <c r="N256" s="146" t="s">
        <v>46</v>
      </c>
      <c r="P256" s="147">
        <f t="shared" si="21"/>
        <v>0</v>
      </c>
      <c r="Q256" s="147">
        <v>0</v>
      </c>
      <c r="R256" s="147">
        <f t="shared" si="22"/>
        <v>0</v>
      </c>
      <c r="S256" s="147">
        <v>0</v>
      </c>
      <c r="T256" s="148">
        <f t="shared" si="23"/>
        <v>0</v>
      </c>
      <c r="AR256" s="149" t="s">
        <v>120</v>
      </c>
      <c r="AT256" s="149" t="s">
        <v>311</v>
      </c>
      <c r="AU256" s="149" t="s">
        <v>88</v>
      </c>
      <c r="AY256" s="17" t="s">
        <v>309</v>
      </c>
      <c r="BE256" s="150">
        <f t="shared" si="24"/>
        <v>0</v>
      </c>
      <c r="BF256" s="150">
        <f t="shared" si="25"/>
        <v>0</v>
      </c>
      <c r="BG256" s="150">
        <f t="shared" si="26"/>
        <v>0</v>
      </c>
      <c r="BH256" s="150">
        <f t="shared" si="27"/>
        <v>0</v>
      </c>
      <c r="BI256" s="150">
        <f t="shared" si="28"/>
        <v>0</v>
      </c>
      <c r="BJ256" s="17" t="s">
        <v>88</v>
      </c>
      <c r="BK256" s="150">
        <f t="shared" si="29"/>
        <v>0</v>
      </c>
      <c r="BL256" s="17" t="s">
        <v>120</v>
      </c>
      <c r="BM256" s="149" t="s">
        <v>2303</v>
      </c>
    </row>
    <row r="257" spans="2:65" s="1" customFormat="1" ht="16.5" customHeight="1" x14ac:dyDescent="0.2">
      <c r="B257" s="137"/>
      <c r="C257" s="138" t="s">
        <v>546</v>
      </c>
      <c r="D257" s="138" t="s">
        <v>311</v>
      </c>
      <c r="E257" s="139" t="s">
        <v>6086</v>
      </c>
      <c r="F257" s="140" t="s">
        <v>6087</v>
      </c>
      <c r="G257" s="141" t="s">
        <v>2702</v>
      </c>
      <c r="H257" s="142">
        <v>7</v>
      </c>
      <c r="I257" s="143"/>
      <c r="J257" s="144">
        <f t="shared" si="20"/>
        <v>0</v>
      </c>
      <c r="K257" s="140" t="s">
        <v>366</v>
      </c>
      <c r="L257" s="33"/>
      <c r="M257" s="145" t="s">
        <v>1</v>
      </c>
      <c r="N257" s="146" t="s">
        <v>46</v>
      </c>
      <c r="P257" s="147">
        <f t="shared" si="21"/>
        <v>0</v>
      </c>
      <c r="Q257" s="147">
        <v>0</v>
      </c>
      <c r="R257" s="147">
        <f t="shared" si="22"/>
        <v>0</v>
      </c>
      <c r="S257" s="147">
        <v>0</v>
      </c>
      <c r="T257" s="148">
        <f t="shared" si="23"/>
        <v>0</v>
      </c>
      <c r="AR257" s="149" t="s">
        <v>120</v>
      </c>
      <c r="AT257" s="149" t="s">
        <v>311</v>
      </c>
      <c r="AU257" s="149" t="s">
        <v>88</v>
      </c>
      <c r="AY257" s="17" t="s">
        <v>309</v>
      </c>
      <c r="BE257" s="150">
        <f t="shared" si="24"/>
        <v>0</v>
      </c>
      <c r="BF257" s="150">
        <f t="shared" si="25"/>
        <v>0</v>
      </c>
      <c r="BG257" s="150">
        <f t="shared" si="26"/>
        <v>0</v>
      </c>
      <c r="BH257" s="150">
        <f t="shared" si="27"/>
        <v>0</v>
      </c>
      <c r="BI257" s="150">
        <f t="shared" si="28"/>
        <v>0</v>
      </c>
      <c r="BJ257" s="17" t="s">
        <v>88</v>
      </c>
      <c r="BK257" s="150">
        <f t="shared" si="29"/>
        <v>0</v>
      </c>
      <c r="BL257" s="17" t="s">
        <v>120</v>
      </c>
      <c r="BM257" s="149" t="s">
        <v>2313</v>
      </c>
    </row>
    <row r="258" spans="2:65" s="1" customFormat="1" ht="16.5" customHeight="1" x14ac:dyDescent="0.2">
      <c r="B258" s="137"/>
      <c r="C258" s="138" t="s">
        <v>1142</v>
      </c>
      <c r="D258" s="138" t="s">
        <v>311</v>
      </c>
      <c r="E258" s="139" t="s">
        <v>6088</v>
      </c>
      <c r="F258" s="140" t="s">
        <v>6089</v>
      </c>
      <c r="G258" s="141" t="s">
        <v>2702</v>
      </c>
      <c r="H258" s="142">
        <v>1</v>
      </c>
      <c r="I258" s="143"/>
      <c r="J258" s="144">
        <f t="shared" si="20"/>
        <v>0</v>
      </c>
      <c r="K258" s="140" t="s">
        <v>366</v>
      </c>
      <c r="L258" s="33"/>
      <c r="M258" s="145" t="s">
        <v>1</v>
      </c>
      <c r="N258" s="146" t="s">
        <v>46</v>
      </c>
      <c r="P258" s="147">
        <f t="shared" si="21"/>
        <v>0</v>
      </c>
      <c r="Q258" s="147">
        <v>0</v>
      </c>
      <c r="R258" s="147">
        <f t="shared" si="22"/>
        <v>0</v>
      </c>
      <c r="S258" s="147">
        <v>0</v>
      </c>
      <c r="T258" s="148">
        <f t="shared" si="23"/>
        <v>0</v>
      </c>
      <c r="AR258" s="149" t="s">
        <v>120</v>
      </c>
      <c r="AT258" s="149" t="s">
        <v>311</v>
      </c>
      <c r="AU258" s="149" t="s">
        <v>88</v>
      </c>
      <c r="AY258" s="17" t="s">
        <v>309</v>
      </c>
      <c r="BE258" s="150">
        <f t="shared" si="24"/>
        <v>0</v>
      </c>
      <c r="BF258" s="150">
        <f t="shared" si="25"/>
        <v>0</v>
      </c>
      <c r="BG258" s="150">
        <f t="shared" si="26"/>
        <v>0</v>
      </c>
      <c r="BH258" s="150">
        <f t="shared" si="27"/>
        <v>0</v>
      </c>
      <c r="BI258" s="150">
        <f t="shared" si="28"/>
        <v>0</v>
      </c>
      <c r="BJ258" s="17" t="s">
        <v>88</v>
      </c>
      <c r="BK258" s="150">
        <f t="shared" si="29"/>
        <v>0</v>
      </c>
      <c r="BL258" s="17" t="s">
        <v>120</v>
      </c>
      <c r="BM258" s="149" t="s">
        <v>2323</v>
      </c>
    </row>
    <row r="259" spans="2:65" s="1" customFormat="1" ht="16.5" customHeight="1" x14ac:dyDescent="0.2">
      <c r="B259" s="137"/>
      <c r="C259" s="138" t="s">
        <v>550</v>
      </c>
      <c r="D259" s="138" t="s">
        <v>311</v>
      </c>
      <c r="E259" s="139" t="s">
        <v>6090</v>
      </c>
      <c r="F259" s="140" t="s">
        <v>6091</v>
      </c>
      <c r="G259" s="141" t="s">
        <v>2702</v>
      </c>
      <c r="H259" s="142">
        <v>2</v>
      </c>
      <c r="I259" s="143"/>
      <c r="J259" s="144">
        <f t="shared" si="20"/>
        <v>0</v>
      </c>
      <c r="K259" s="140" t="s">
        <v>366</v>
      </c>
      <c r="L259" s="33"/>
      <c r="M259" s="145" t="s">
        <v>1</v>
      </c>
      <c r="N259" s="146" t="s">
        <v>46</v>
      </c>
      <c r="P259" s="147">
        <f t="shared" si="21"/>
        <v>0</v>
      </c>
      <c r="Q259" s="147">
        <v>0</v>
      </c>
      <c r="R259" s="147">
        <f t="shared" si="22"/>
        <v>0</v>
      </c>
      <c r="S259" s="147">
        <v>0</v>
      </c>
      <c r="T259" s="148">
        <f t="shared" si="23"/>
        <v>0</v>
      </c>
      <c r="AR259" s="149" t="s">
        <v>120</v>
      </c>
      <c r="AT259" s="149" t="s">
        <v>311</v>
      </c>
      <c r="AU259" s="149" t="s">
        <v>88</v>
      </c>
      <c r="AY259" s="17" t="s">
        <v>309</v>
      </c>
      <c r="BE259" s="150">
        <f t="shared" si="24"/>
        <v>0</v>
      </c>
      <c r="BF259" s="150">
        <f t="shared" si="25"/>
        <v>0</v>
      </c>
      <c r="BG259" s="150">
        <f t="shared" si="26"/>
        <v>0</v>
      </c>
      <c r="BH259" s="150">
        <f t="shared" si="27"/>
        <v>0</v>
      </c>
      <c r="BI259" s="150">
        <f t="shared" si="28"/>
        <v>0</v>
      </c>
      <c r="BJ259" s="17" t="s">
        <v>88</v>
      </c>
      <c r="BK259" s="150">
        <f t="shared" si="29"/>
        <v>0</v>
      </c>
      <c r="BL259" s="17" t="s">
        <v>120</v>
      </c>
      <c r="BM259" s="149" t="s">
        <v>2333</v>
      </c>
    </row>
    <row r="260" spans="2:65" s="1" customFormat="1" ht="16.5" customHeight="1" x14ac:dyDescent="0.2">
      <c r="B260" s="137"/>
      <c r="C260" s="138" t="s">
        <v>1152</v>
      </c>
      <c r="D260" s="138" t="s">
        <v>311</v>
      </c>
      <c r="E260" s="139" t="s">
        <v>6092</v>
      </c>
      <c r="F260" s="140" t="s">
        <v>6093</v>
      </c>
      <c r="G260" s="141" t="s">
        <v>2702</v>
      </c>
      <c r="H260" s="142">
        <v>2</v>
      </c>
      <c r="I260" s="143"/>
      <c r="J260" s="144">
        <f t="shared" si="20"/>
        <v>0</v>
      </c>
      <c r="K260" s="140" t="s">
        <v>366</v>
      </c>
      <c r="L260" s="33"/>
      <c r="M260" s="145" t="s">
        <v>1</v>
      </c>
      <c r="N260" s="146" t="s">
        <v>46</v>
      </c>
      <c r="P260" s="147">
        <f t="shared" si="21"/>
        <v>0</v>
      </c>
      <c r="Q260" s="147">
        <v>0</v>
      </c>
      <c r="R260" s="147">
        <f t="shared" si="22"/>
        <v>0</v>
      </c>
      <c r="S260" s="147">
        <v>0</v>
      </c>
      <c r="T260" s="148">
        <f t="shared" si="23"/>
        <v>0</v>
      </c>
      <c r="AR260" s="149" t="s">
        <v>120</v>
      </c>
      <c r="AT260" s="149" t="s">
        <v>311</v>
      </c>
      <c r="AU260" s="149" t="s">
        <v>88</v>
      </c>
      <c r="AY260" s="17" t="s">
        <v>309</v>
      </c>
      <c r="BE260" s="150">
        <f t="shared" si="24"/>
        <v>0</v>
      </c>
      <c r="BF260" s="150">
        <f t="shared" si="25"/>
        <v>0</v>
      </c>
      <c r="BG260" s="150">
        <f t="shared" si="26"/>
        <v>0</v>
      </c>
      <c r="BH260" s="150">
        <f t="shared" si="27"/>
        <v>0</v>
      </c>
      <c r="BI260" s="150">
        <f t="shared" si="28"/>
        <v>0</v>
      </c>
      <c r="BJ260" s="17" t="s">
        <v>88</v>
      </c>
      <c r="BK260" s="150">
        <f t="shared" si="29"/>
        <v>0</v>
      </c>
      <c r="BL260" s="17" t="s">
        <v>120</v>
      </c>
      <c r="BM260" s="149" t="s">
        <v>2342</v>
      </c>
    </row>
    <row r="261" spans="2:65" s="1" customFormat="1" ht="16.5" customHeight="1" x14ac:dyDescent="0.2">
      <c r="B261" s="137"/>
      <c r="C261" s="138" t="s">
        <v>553</v>
      </c>
      <c r="D261" s="138" t="s">
        <v>311</v>
      </c>
      <c r="E261" s="139" t="s">
        <v>6094</v>
      </c>
      <c r="F261" s="140" t="s">
        <v>6095</v>
      </c>
      <c r="G261" s="141" t="s">
        <v>2702</v>
      </c>
      <c r="H261" s="142">
        <v>5</v>
      </c>
      <c r="I261" s="143"/>
      <c r="J261" s="144">
        <f t="shared" si="20"/>
        <v>0</v>
      </c>
      <c r="K261" s="140" t="s">
        <v>366</v>
      </c>
      <c r="L261" s="33"/>
      <c r="M261" s="145" t="s">
        <v>1</v>
      </c>
      <c r="N261" s="146" t="s">
        <v>46</v>
      </c>
      <c r="P261" s="147">
        <f t="shared" si="21"/>
        <v>0</v>
      </c>
      <c r="Q261" s="147">
        <v>0</v>
      </c>
      <c r="R261" s="147">
        <f t="shared" si="22"/>
        <v>0</v>
      </c>
      <c r="S261" s="147">
        <v>0</v>
      </c>
      <c r="T261" s="148">
        <f t="shared" si="23"/>
        <v>0</v>
      </c>
      <c r="AR261" s="149" t="s">
        <v>120</v>
      </c>
      <c r="AT261" s="149" t="s">
        <v>311</v>
      </c>
      <c r="AU261" s="149" t="s">
        <v>88</v>
      </c>
      <c r="AY261" s="17" t="s">
        <v>309</v>
      </c>
      <c r="BE261" s="150">
        <f t="shared" si="24"/>
        <v>0</v>
      </c>
      <c r="BF261" s="150">
        <f t="shared" si="25"/>
        <v>0</v>
      </c>
      <c r="BG261" s="150">
        <f t="shared" si="26"/>
        <v>0</v>
      </c>
      <c r="BH261" s="150">
        <f t="shared" si="27"/>
        <v>0</v>
      </c>
      <c r="BI261" s="150">
        <f t="shared" si="28"/>
        <v>0</v>
      </c>
      <c r="BJ261" s="17" t="s">
        <v>88</v>
      </c>
      <c r="BK261" s="150">
        <f t="shared" si="29"/>
        <v>0</v>
      </c>
      <c r="BL261" s="17" t="s">
        <v>120</v>
      </c>
      <c r="BM261" s="149" t="s">
        <v>2353</v>
      </c>
    </row>
    <row r="262" spans="2:65" s="1" customFormat="1" ht="16.5" customHeight="1" x14ac:dyDescent="0.2">
      <c r="B262" s="137"/>
      <c r="C262" s="138" t="s">
        <v>1161</v>
      </c>
      <c r="D262" s="138" t="s">
        <v>311</v>
      </c>
      <c r="E262" s="139" t="s">
        <v>6096</v>
      </c>
      <c r="F262" s="140" t="s">
        <v>6097</v>
      </c>
      <c r="G262" s="141" t="s">
        <v>2702</v>
      </c>
      <c r="H262" s="142">
        <v>1</v>
      </c>
      <c r="I262" s="143"/>
      <c r="J262" s="144">
        <f t="shared" si="20"/>
        <v>0</v>
      </c>
      <c r="K262" s="140" t="s">
        <v>366</v>
      </c>
      <c r="L262" s="33"/>
      <c r="M262" s="145" t="s">
        <v>1</v>
      </c>
      <c r="N262" s="146" t="s">
        <v>46</v>
      </c>
      <c r="P262" s="147">
        <f t="shared" si="21"/>
        <v>0</v>
      </c>
      <c r="Q262" s="147">
        <v>0</v>
      </c>
      <c r="R262" s="147">
        <f t="shared" si="22"/>
        <v>0</v>
      </c>
      <c r="S262" s="147">
        <v>0</v>
      </c>
      <c r="T262" s="148">
        <f t="shared" si="23"/>
        <v>0</v>
      </c>
      <c r="AR262" s="149" t="s">
        <v>120</v>
      </c>
      <c r="AT262" s="149" t="s">
        <v>311</v>
      </c>
      <c r="AU262" s="149" t="s">
        <v>88</v>
      </c>
      <c r="AY262" s="17" t="s">
        <v>309</v>
      </c>
      <c r="BE262" s="150">
        <f t="shared" si="24"/>
        <v>0</v>
      </c>
      <c r="BF262" s="150">
        <f t="shared" si="25"/>
        <v>0</v>
      </c>
      <c r="BG262" s="150">
        <f t="shared" si="26"/>
        <v>0</v>
      </c>
      <c r="BH262" s="150">
        <f t="shared" si="27"/>
        <v>0</v>
      </c>
      <c r="BI262" s="150">
        <f t="shared" si="28"/>
        <v>0</v>
      </c>
      <c r="BJ262" s="17" t="s">
        <v>88</v>
      </c>
      <c r="BK262" s="150">
        <f t="shared" si="29"/>
        <v>0</v>
      </c>
      <c r="BL262" s="17" t="s">
        <v>120</v>
      </c>
      <c r="BM262" s="149" t="s">
        <v>2364</v>
      </c>
    </row>
    <row r="263" spans="2:65" s="1" customFormat="1" ht="16.5" customHeight="1" x14ac:dyDescent="0.2">
      <c r="B263" s="137"/>
      <c r="C263" s="138" t="s">
        <v>557</v>
      </c>
      <c r="D263" s="138" t="s">
        <v>311</v>
      </c>
      <c r="E263" s="139" t="s">
        <v>6098</v>
      </c>
      <c r="F263" s="140" t="s">
        <v>6099</v>
      </c>
      <c r="G263" s="141" t="s">
        <v>2702</v>
      </c>
      <c r="H263" s="142">
        <v>1</v>
      </c>
      <c r="I263" s="143"/>
      <c r="J263" s="144">
        <f t="shared" si="20"/>
        <v>0</v>
      </c>
      <c r="K263" s="140" t="s">
        <v>366</v>
      </c>
      <c r="L263" s="33"/>
      <c r="M263" s="145" t="s">
        <v>1</v>
      </c>
      <c r="N263" s="146" t="s">
        <v>46</v>
      </c>
      <c r="P263" s="147">
        <f t="shared" si="21"/>
        <v>0</v>
      </c>
      <c r="Q263" s="147">
        <v>0</v>
      </c>
      <c r="R263" s="147">
        <f t="shared" si="22"/>
        <v>0</v>
      </c>
      <c r="S263" s="147">
        <v>0</v>
      </c>
      <c r="T263" s="148">
        <f t="shared" si="23"/>
        <v>0</v>
      </c>
      <c r="AR263" s="149" t="s">
        <v>120</v>
      </c>
      <c r="AT263" s="149" t="s">
        <v>311</v>
      </c>
      <c r="AU263" s="149" t="s">
        <v>88</v>
      </c>
      <c r="AY263" s="17" t="s">
        <v>309</v>
      </c>
      <c r="BE263" s="150">
        <f t="shared" si="24"/>
        <v>0</v>
      </c>
      <c r="BF263" s="150">
        <f t="shared" si="25"/>
        <v>0</v>
      </c>
      <c r="BG263" s="150">
        <f t="shared" si="26"/>
        <v>0</v>
      </c>
      <c r="BH263" s="150">
        <f t="shared" si="27"/>
        <v>0</v>
      </c>
      <c r="BI263" s="150">
        <f t="shared" si="28"/>
        <v>0</v>
      </c>
      <c r="BJ263" s="17" t="s">
        <v>88</v>
      </c>
      <c r="BK263" s="150">
        <f t="shared" si="29"/>
        <v>0</v>
      </c>
      <c r="BL263" s="17" t="s">
        <v>120</v>
      </c>
      <c r="BM263" s="149" t="s">
        <v>2375</v>
      </c>
    </row>
    <row r="264" spans="2:65" s="1" customFormat="1" ht="16.5" customHeight="1" x14ac:dyDescent="0.2">
      <c r="B264" s="137"/>
      <c r="C264" s="138" t="s">
        <v>1170</v>
      </c>
      <c r="D264" s="138" t="s">
        <v>311</v>
      </c>
      <c r="E264" s="139" t="s">
        <v>6100</v>
      </c>
      <c r="F264" s="140" t="s">
        <v>6101</v>
      </c>
      <c r="G264" s="141" t="s">
        <v>2702</v>
      </c>
      <c r="H264" s="142">
        <v>1</v>
      </c>
      <c r="I264" s="143"/>
      <c r="J264" s="144">
        <f t="shared" si="20"/>
        <v>0</v>
      </c>
      <c r="K264" s="140" t="s">
        <v>366</v>
      </c>
      <c r="L264" s="33"/>
      <c r="M264" s="145" t="s">
        <v>1</v>
      </c>
      <c r="N264" s="146" t="s">
        <v>46</v>
      </c>
      <c r="P264" s="147">
        <f t="shared" si="21"/>
        <v>0</v>
      </c>
      <c r="Q264" s="147">
        <v>0</v>
      </c>
      <c r="R264" s="147">
        <f t="shared" si="22"/>
        <v>0</v>
      </c>
      <c r="S264" s="147">
        <v>0</v>
      </c>
      <c r="T264" s="148">
        <f t="shared" si="23"/>
        <v>0</v>
      </c>
      <c r="AR264" s="149" t="s">
        <v>120</v>
      </c>
      <c r="AT264" s="149" t="s">
        <v>311</v>
      </c>
      <c r="AU264" s="149" t="s">
        <v>88</v>
      </c>
      <c r="AY264" s="17" t="s">
        <v>309</v>
      </c>
      <c r="BE264" s="150">
        <f t="shared" si="24"/>
        <v>0</v>
      </c>
      <c r="BF264" s="150">
        <f t="shared" si="25"/>
        <v>0</v>
      </c>
      <c r="BG264" s="150">
        <f t="shared" si="26"/>
        <v>0</v>
      </c>
      <c r="BH264" s="150">
        <f t="shared" si="27"/>
        <v>0</v>
      </c>
      <c r="BI264" s="150">
        <f t="shared" si="28"/>
        <v>0</v>
      </c>
      <c r="BJ264" s="17" t="s">
        <v>88</v>
      </c>
      <c r="BK264" s="150">
        <f t="shared" si="29"/>
        <v>0</v>
      </c>
      <c r="BL264" s="17" t="s">
        <v>120</v>
      </c>
      <c r="BM264" s="149" t="s">
        <v>2386</v>
      </c>
    </row>
    <row r="265" spans="2:65" s="1" customFormat="1" ht="16.5" customHeight="1" x14ac:dyDescent="0.2">
      <c r="B265" s="137"/>
      <c r="C265" s="138" t="s">
        <v>560</v>
      </c>
      <c r="D265" s="138" t="s">
        <v>311</v>
      </c>
      <c r="E265" s="139" t="s">
        <v>6102</v>
      </c>
      <c r="F265" s="140" t="s">
        <v>6103</v>
      </c>
      <c r="G265" s="141" t="s">
        <v>2702</v>
      </c>
      <c r="H265" s="142">
        <v>2</v>
      </c>
      <c r="I265" s="143"/>
      <c r="J265" s="144">
        <f t="shared" si="20"/>
        <v>0</v>
      </c>
      <c r="K265" s="140" t="s">
        <v>366</v>
      </c>
      <c r="L265" s="33"/>
      <c r="M265" s="145" t="s">
        <v>1</v>
      </c>
      <c r="N265" s="146" t="s">
        <v>46</v>
      </c>
      <c r="P265" s="147">
        <f t="shared" si="21"/>
        <v>0</v>
      </c>
      <c r="Q265" s="147">
        <v>0</v>
      </c>
      <c r="R265" s="147">
        <f t="shared" si="22"/>
        <v>0</v>
      </c>
      <c r="S265" s="147">
        <v>0</v>
      </c>
      <c r="T265" s="148">
        <f t="shared" si="23"/>
        <v>0</v>
      </c>
      <c r="AR265" s="149" t="s">
        <v>120</v>
      </c>
      <c r="AT265" s="149" t="s">
        <v>311</v>
      </c>
      <c r="AU265" s="149" t="s">
        <v>88</v>
      </c>
      <c r="AY265" s="17" t="s">
        <v>309</v>
      </c>
      <c r="BE265" s="150">
        <f t="shared" si="24"/>
        <v>0</v>
      </c>
      <c r="BF265" s="150">
        <f t="shared" si="25"/>
        <v>0</v>
      </c>
      <c r="BG265" s="150">
        <f t="shared" si="26"/>
        <v>0</v>
      </c>
      <c r="BH265" s="150">
        <f t="shared" si="27"/>
        <v>0</v>
      </c>
      <c r="BI265" s="150">
        <f t="shared" si="28"/>
        <v>0</v>
      </c>
      <c r="BJ265" s="17" t="s">
        <v>88</v>
      </c>
      <c r="BK265" s="150">
        <f t="shared" si="29"/>
        <v>0</v>
      </c>
      <c r="BL265" s="17" t="s">
        <v>120</v>
      </c>
      <c r="BM265" s="149" t="s">
        <v>2396</v>
      </c>
    </row>
    <row r="266" spans="2:65" s="1" customFormat="1" ht="16.5" customHeight="1" x14ac:dyDescent="0.2">
      <c r="B266" s="137"/>
      <c r="C266" s="138" t="s">
        <v>1182</v>
      </c>
      <c r="D266" s="138" t="s">
        <v>311</v>
      </c>
      <c r="E266" s="139" t="s">
        <v>6104</v>
      </c>
      <c r="F266" s="140" t="s">
        <v>6105</v>
      </c>
      <c r="G266" s="141" t="s">
        <v>2702</v>
      </c>
      <c r="H266" s="142">
        <v>28</v>
      </c>
      <c r="I266" s="143"/>
      <c r="J266" s="144">
        <f t="shared" si="20"/>
        <v>0</v>
      </c>
      <c r="K266" s="140" t="s">
        <v>366</v>
      </c>
      <c r="L266" s="33"/>
      <c r="M266" s="145" t="s">
        <v>1</v>
      </c>
      <c r="N266" s="146" t="s">
        <v>46</v>
      </c>
      <c r="P266" s="147">
        <f t="shared" si="21"/>
        <v>0</v>
      </c>
      <c r="Q266" s="147">
        <v>0</v>
      </c>
      <c r="R266" s="147">
        <f t="shared" si="22"/>
        <v>0</v>
      </c>
      <c r="S266" s="147">
        <v>0</v>
      </c>
      <c r="T266" s="148">
        <f t="shared" si="23"/>
        <v>0</v>
      </c>
      <c r="AR266" s="149" t="s">
        <v>120</v>
      </c>
      <c r="AT266" s="149" t="s">
        <v>311</v>
      </c>
      <c r="AU266" s="149" t="s">
        <v>88</v>
      </c>
      <c r="AY266" s="17" t="s">
        <v>309</v>
      </c>
      <c r="BE266" s="150">
        <f t="shared" si="24"/>
        <v>0</v>
      </c>
      <c r="BF266" s="150">
        <f t="shared" si="25"/>
        <v>0</v>
      </c>
      <c r="BG266" s="150">
        <f t="shared" si="26"/>
        <v>0</v>
      </c>
      <c r="BH266" s="150">
        <f t="shared" si="27"/>
        <v>0</v>
      </c>
      <c r="BI266" s="150">
        <f t="shared" si="28"/>
        <v>0</v>
      </c>
      <c r="BJ266" s="17" t="s">
        <v>88</v>
      </c>
      <c r="BK266" s="150">
        <f t="shared" si="29"/>
        <v>0</v>
      </c>
      <c r="BL266" s="17" t="s">
        <v>120</v>
      </c>
      <c r="BM266" s="149" t="s">
        <v>2409</v>
      </c>
    </row>
    <row r="267" spans="2:65" s="1" customFormat="1" ht="21.75" customHeight="1" x14ac:dyDescent="0.2">
      <c r="B267" s="137"/>
      <c r="C267" s="138" t="s">
        <v>564</v>
      </c>
      <c r="D267" s="138" t="s">
        <v>311</v>
      </c>
      <c r="E267" s="139" t="s">
        <v>6106</v>
      </c>
      <c r="F267" s="140" t="s">
        <v>6107</v>
      </c>
      <c r="G267" s="141" t="s">
        <v>2702</v>
      </c>
      <c r="H267" s="142">
        <v>6</v>
      </c>
      <c r="I267" s="143"/>
      <c r="J267" s="144">
        <f t="shared" si="20"/>
        <v>0</v>
      </c>
      <c r="K267" s="140" t="s">
        <v>366</v>
      </c>
      <c r="L267" s="33"/>
      <c r="M267" s="145" t="s">
        <v>1</v>
      </c>
      <c r="N267" s="146" t="s">
        <v>46</v>
      </c>
      <c r="P267" s="147">
        <f t="shared" si="21"/>
        <v>0</v>
      </c>
      <c r="Q267" s="147">
        <v>0</v>
      </c>
      <c r="R267" s="147">
        <f t="shared" si="22"/>
        <v>0</v>
      </c>
      <c r="S267" s="147">
        <v>0</v>
      </c>
      <c r="T267" s="148">
        <f t="shared" si="23"/>
        <v>0</v>
      </c>
      <c r="AR267" s="149" t="s">
        <v>120</v>
      </c>
      <c r="AT267" s="149" t="s">
        <v>311</v>
      </c>
      <c r="AU267" s="149" t="s">
        <v>88</v>
      </c>
      <c r="AY267" s="17" t="s">
        <v>309</v>
      </c>
      <c r="BE267" s="150">
        <f t="shared" si="24"/>
        <v>0</v>
      </c>
      <c r="BF267" s="150">
        <f t="shared" si="25"/>
        <v>0</v>
      </c>
      <c r="BG267" s="150">
        <f t="shared" si="26"/>
        <v>0</v>
      </c>
      <c r="BH267" s="150">
        <f t="shared" si="27"/>
        <v>0</v>
      </c>
      <c r="BI267" s="150">
        <f t="shared" si="28"/>
        <v>0</v>
      </c>
      <c r="BJ267" s="17" t="s">
        <v>88</v>
      </c>
      <c r="BK267" s="150">
        <f t="shared" si="29"/>
        <v>0</v>
      </c>
      <c r="BL267" s="17" t="s">
        <v>120</v>
      </c>
      <c r="BM267" s="149" t="s">
        <v>2421</v>
      </c>
    </row>
    <row r="268" spans="2:65" s="1" customFormat="1" ht="21.75" customHeight="1" x14ac:dyDescent="0.2">
      <c r="B268" s="137"/>
      <c r="C268" s="138" t="s">
        <v>1196</v>
      </c>
      <c r="D268" s="138" t="s">
        <v>311</v>
      </c>
      <c r="E268" s="139" t="s">
        <v>6108</v>
      </c>
      <c r="F268" s="140" t="s">
        <v>6109</v>
      </c>
      <c r="G268" s="141" t="s">
        <v>2702</v>
      </c>
      <c r="H268" s="142">
        <v>83</v>
      </c>
      <c r="I268" s="143"/>
      <c r="J268" s="144">
        <f t="shared" si="20"/>
        <v>0</v>
      </c>
      <c r="K268" s="140" t="s">
        <v>366</v>
      </c>
      <c r="L268" s="33"/>
      <c r="M268" s="145" t="s">
        <v>1</v>
      </c>
      <c r="N268" s="146" t="s">
        <v>46</v>
      </c>
      <c r="P268" s="147">
        <f t="shared" si="21"/>
        <v>0</v>
      </c>
      <c r="Q268" s="147">
        <v>0</v>
      </c>
      <c r="R268" s="147">
        <f t="shared" si="22"/>
        <v>0</v>
      </c>
      <c r="S268" s="147">
        <v>0</v>
      </c>
      <c r="T268" s="148">
        <f t="shared" si="23"/>
        <v>0</v>
      </c>
      <c r="AR268" s="149" t="s">
        <v>120</v>
      </c>
      <c r="AT268" s="149" t="s">
        <v>311</v>
      </c>
      <c r="AU268" s="149" t="s">
        <v>88</v>
      </c>
      <c r="AY268" s="17" t="s">
        <v>309</v>
      </c>
      <c r="BE268" s="150">
        <f t="shared" si="24"/>
        <v>0</v>
      </c>
      <c r="BF268" s="150">
        <f t="shared" si="25"/>
        <v>0</v>
      </c>
      <c r="BG268" s="150">
        <f t="shared" si="26"/>
        <v>0</v>
      </c>
      <c r="BH268" s="150">
        <f t="shared" si="27"/>
        <v>0</v>
      </c>
      <c r="BI268" s="150">
        <f t="shared" si="28"/>
        <v>0</v>
      </c>
      <c r="BJ268" s="17" t="s">
        <v>88</v>
      </c>
      <c r="BK268" s="150">
        <f t="shared" si="29"/>
        <v>0</v>
      </c>
      <c r="BL268" s="17" t="s">
        <v>120</v>
      </c>
      <c r="BM268" s="149" t="s">
        <v>2431</v>
      </c>
    </row>
    <row r="269" spans="2:65" s="1" customFormat="1" ht="21.75" customHeight="1" x14ac:dyDescent="0.2">
      <c r="B269" s="137"/>
      <c r="C269" s="138" t="s">
        <v>567</v>
      </c>
      <c r="D269" s="138" t="s">
        <v>311</v>
      </c>
      <c r="E269" s="139" t="s">
        <v>6110</v>
      </c>
      <c r="F269" s="140" t="s">
        <v>6111</v>
      </c>
      <c r="G269" s="141" t="s">
        <v>2702</v>
      </c>
      <c r="H269" s="142">
        <v>1</v>
      </c>
      <c r="I269" s="143"/>
      <c r="J269" s="144">
        <f t="shared" si="20"/>
        <v>0</v>
      </c>
      <c r="K269" s="140" t="s">
        <v>366</v>
      </c>
      <c r="L269" s="33"/>
      <c r="M269" s="145" t="s">
        <v>1</v>
      </c>
      <c r="N269" s="146" t="s">
        <v>46</v>
      </c>
      <c r="P269" s="147">
        <f t="shared" si="21"/>
        <v>0</v>
      </c>
      <c r="Q269" s="147">
        <v>0</v>
      </c>
      <c r="R269" s="147">
        <f t="shared" si="22"/>
        <v>0</v>
      </c>
      <c r="S269" s="147">
        <v>0</v>
      </c>
      <c r="T269" s="148">
        <f t="shared" si="23"/>
        <v>0</v>
      </c>
      <c r="AR269" s="149" t="s">
        <v>120</v>
      </c>
      <c r="AT269" s="149" t="s">
        <v>311</v>
      </c>
      <c r="AU269" s="149" t="s">
        <v>88</v>
      </c>
      <c r="AY269" s="17" t="s">
        <v>309</v>
      </c>
      <c r="BE269" s="150">
        <f t="shared" si="24"/>
        <v>0</v>
      </c>
      <c r="BF269" s="150">
        <f t="shared" si="25"/>
        <v>0</v>
      </c>
      <c r="BG269" s="150">
        <f t="shared" si="26"/>
        <v>0</v>
      </c>
      <c r="BH269" s="150">
        <f t="shared" si="27"/>
        <v>0</v>
      </c>
      <c r="BI269" s="150">
        <f t="shared" si="28"/>
        <v>0</v>
      </c>
      <c r="BJ269" s="17" t="s">
        <v>88</v>
      </c>
      <c r="BK269" s="150">
        <f t="shared" si="29"/>
        <v>0</v>
      </c>
      <c r="BL269" s="17" t="s">
        <v>120</v>
      </c>
      <c r="BM269" s="149" t="s">
        <v>2444</v>
      </c>
    </row>
    <row r="270" spans="2:65" s="1" customFormat="1" ht="29.25" x14ac:dyDescent="0.2">
      <c r="B270" s="33"/>
      <c r="D270" s="155" t="s">
        <v>318</v>
      </c>
      <c r="F270" s="156" t="s">
        <v>6112</v>
      </c>
      <c r="I270" s="153"/>
      <c r="L270" s="33"/>
      <c r="M270" s="154"/>
      <c r="T270" s="57"/>
      <c r="AT270" s="17" t="s">
        <v>318</v>
      </c>
      <c r="AU270" s="17" t="s">
        <v>88</v>
      </c>
    </row>
    <row r="271" spans="2:65" s="1" customFormat="1" ht="21.75" customHeight="1" x14ac:dyDescent="0.2">
      <c r="B271" s="137"/>
      <c r="C271" s="138" t="s">
        <v>1219</v>
      </c>
      <c r="D271" s="138" t="s">
        <v>311</v>
      </c>
      <c r="E271" s="139" t="s">
        <v>6113</v>
      </c>
      <c r="F271" s="140" t="s">
        <v>6114</v>
      </c>
      <c r="G271" s="141" t="s">
        <v>2702</v>
      </c>
      <c r="H271" s="142">
        <v>58</v>
      </c>
      <c r="I271" s="143"/>
      <c r="J271" s="144">
        <f>ROUND(I271*H271,2)</f>
        <v>0</v>
      </c>
      <c r="K271" s="140" t="s">
        <v>366</v>
      </c>
      <c r="L271" s="33"/>
      <c r="M271" s="145" t="s">
        <v>1</v>
      </c>
      <c r="N271" s="146" t="s">
        <v>46</v>
      </c>
      <c r="P271" s="147">
        <f>O271*H271</f>
        <v>0</v>
      </c>
      <c r="Q271" s="147">
        <v>0</v>
      </c>
      <c r="R271" s="147">
        <f>Q271*H271</f>
        <v>0</v>
      </c>
      <c r="S271" s="147">
        <v>0</v>
      </c>
      <c r="T271" s="148">
        <f>S271*H271</f>
        <v>0</v>
      </c>
      <c r="AR271" s="149" t="s">
        <v>120</v>
      </c>
      <c r="AT271" s="149" t="s">
        <v>311</v>
      </c>
      <c r="AU271" s="149" t="s">
        <v>88</v>
      </c>
      <c r="AY271" s="17" t="s">
        <v>309</v>
      </c>
      <c r="BE271" s="150">
        <f>IF(N271="základní",J271,0)</f>
        <v>0</v>
      </c>
      <c r="BF271" s="150">
        <f>IF(N271="snížená",J271,0)</f>
        <v>0</v>
      </c>
      <c r="BG271" s="150">
        <f>IF(N271="zákl. přenesená",J271,0)</f>
        <v>0</v>
      </c>
      <c r="BH271" s="150">
        <f>IF(N271="sníž. přenesená",J271,0)</f>
        <v>0</v>
      </c>
      <c r="BI271" s="150">
        <f>IF(N271="nulová",J271,0)</f>
        <v>0</v>
      </c>
      <c r="BJ271" s="17" t="s">
        <v>88</v>
      </c>
      <c r="BK271" s="150">
        <f>ROUND(I271*H271,2)</f>
        <v>0</v>
      </c>
      <c r="BL271" s="17" t="s">
        <v>120</v>
      </c>
      <c r="BM271" s="149" t="s">
        <v>2456</v>
      </c>
    </row>
    <row r="272" spans="2:65" s="1" customFormat="1" ht="29.25" x14ac:dyDescent="0.2">
      <c r="B272" s="33"/>
      <c r="D272" s="155" t="s">
        <v>318</v>
      </c>
      <c r="F272" s="156" t="s">
        <v>6112</v>
      </c>
      <c r="I272" s="153"/>
      <c r="L272" s="33"/>
      <c r="M272" s="154"/>
      <c r="T272" s="57"/>
      <c r="AT272" s="17" t="s">
        <v>318</v>
      </c>
      <c r="AU272" s="17" t="s">
        <v>88</v>
      </c>
    </row>
    <row r="273" spans="2:65" s="1" customFormat="1" ht="21.75" customHeight="1" x14ac:dyDescent="0.2">
      <c r="B273" s="137"/>
      <c r="C273" s="138" t="s">
        <v>571</v>
      </c>
      <c r="D273" s="138" t="s">
        <v>311</v>
      </c>
      <c r="E273" s="139" t="s">
        <v>6115</v>
      </c>
      <c r="F273" s="140" t="s">
        <v>6116</v>
      </c>
      <c r="G273" s="141" t="s">
        <v>2702</v>
      </c>
      <c r="H273" s="142">
        <v>25</v>
      </c>
      <c r="I273" s="143"/>
      <c r="J273" s="144">
        <f>ROUND(I273*H273,2)</f>
        <v>0</v>
      </c>
      <c r="K273" s="140" t="s">
        <v>366</v>
      </c>
      <c r="L273" s="33"/>
      <c r="M273" s="145" t="s">
        <v>1</v>
      </c>
      <c r="N273" s="146" t="s">
        <v>46</v>
      </c>
      <c r="P273" s="147">
        <f>O273*H273</f>
        <v>0</v>
      </c>
      <c r="Q273" s="147">
        <v>0</v>
      </c>
      <c r="R273" s="147">
        <f>Q273*H273</f>
        <v>0</v>
      </c>
      <c r="S273" s="147">
        <v>0</v>
      </c>
      <c r="T273" s="148">
        <f>S273*H273</f>
        <v>0</v>
      </c>
      <c r="AR273" s="149" t="s">
        <v>120</v>
      </c>
      <c r="AT273" s="149" t="s">
        <v>311</v>
      </c>
      <c r="AU273" s="149" t="s">
        <v>88</v>
      </c>
      <c r="AY273" s="17" t="s">
        <v>309</v>
      </c>
      <c r="BE273" s="150">
        <f>IF(N273="základní",J273,0)</f>
        <v>0</v>
      </c>
      <c r="BF273" s="150">
        <f>IF(N273="snížená",J273,0)</f>
        <v>0</v>
      </c>
      <c r="BG273" s="150">
        <f>IF(N273="zákl. přenesená",J273,0)</f>
        <v>0</v>
      </c>
      <c r="BH273" s="150">
        <f>IF(N273="sníž. přenesená",J273,0)</f>
        <v>0</v>
      </c>
      <c r="BI273" s="150">
        <f>IF(N273="nulová",J273,0)</f>
        <v>0</v>
      </c>
      <c r="BJ273" s="17" t="s">
        <v>88</v>
      </c>
      <c r="BK273" s="150">
        <f>ROUND(I273*H273,2)</f>
        <v>0</v>
      </c>
      <c r="BL273" s="17" t="s">
        <v>120</v>
      </c>
      <c r="BM273" s="149" t="s">
        <v>2472</v>
      </c>
    </row>
    <row r="274" spans="2:65" s="1" customFormat="1" ht="29.25" x14ac:dyDescent="0.2">
      <c r="B274" s="33"/>
      <c r="D274" s="155" t="s">
        <v>318</v>
      </c>
      <c r="F274" s="156" t="s">
        <v>6112</v>
      </c>
      <c r="I274" s="153"/>
      <c r="L274" s="33"/>
      <c r="M274" s="154"/>
      <c r="T274" s="57"/>
      <c r="AT274" s="17" t="s">
        <v>318</v>
      </c>
      <c r="AU274" s="17" t="s">
        <v>88</v>
      </c>
    </row>
    <row r="275" spans="2:65" s="1" customFormat="1" ht="21.75" customHeight="1" x14ac:dyDescent="0.2">
      <c r="B275" s="137"/>
      <c r="C275" s="138" t="s">
        <v>1231</v>
      </c>
      <c r="D275" s="138" t="s">
        <v>311</v>
      </c>
      <c r="E275" s="139" t="s">
        <v>6117</v>
      </c>
      <c r="F275" s="140" t="s">
        <v>6118</v>
      </c>
      <c r="G275" s="141" t="s">
        <v>2702</v>
      </c>
      <c r="H275" s="142">
        <v>2</v>
      </c>
      <c r="I275" s="143"/>
      <c r="J275" s="144">
        <f>ROUND(I275*H275,2)</f>
        <v>0</v>
      </c>
      <c r="K275" s="140" t="s">
        <v>366</v>
      </c>
      <c r="L275" s="33"/>
      <c r="M275" s="145" t="s">
        <v>1</v>
      </c>
      <c r="N275" s="146" t="s">
        <v>46</v>
      </c>
      <c r="P275" s="147">
        <f>O275*H275</f>
        <v>0</v>
      </c>
      <c r="Q275" s="147">
        <v>0</v>
      </c>
      <c r="R275" s="147">
        <f>Q275*H275</f>
        <v>0</v>
      </c>
      <c r="S275" s="147">
        <v>0</v>
      </c>
      <c r="T275" s="148">
        <f>S275*H275</f>
        <v>0</v>
      </c>
      <c r="AR275" s="149" t="s">
        <v>120</v>
      </c>
      <c r="AT275" s="149" t="s">
        <v>311</v>
      </c>
      <c r="AU275" s="149" t="s">
        <v>88</v>
      </c>
      <c r="AY275" s="17" t="s">
        <v>309</v>
      </c>
      <c r="BE275" s="150">
        <f>IF(N275="základní",J275,0)</f>
        <v>0</v>
      </c>
      <c r="BF275" s="150">
        <f>IF(N275="snížená",J275,0)</f>
        <v>0</v>
      </c>
      <c r="BG275" s="150">
        <f>IF(N275="zákl. přenesená",J275,0)</f>
        <v>0</v>
      </c>
      <c r="BH275" s="150">
        <f>IF(N275="sníž. přenesená",J275,0)</f>
        <v>0</v>
      </c>
      <c r="BI275" s="150">
        <f>IF(N275="nulová",J275,0)</f>
        <v>0</v>
      </c>
      <c r="BJ275" s="17" t="s">
        <v>88</v>
      </c>
      <c r="BK275" s="150">
        <f>ROUND(I275*H275,2)</f>
        <v>0</v>
      </c>
      <c r="BL275" s="17" t="s">
        <v>120</v>
      </c>
      <c r="BM275" s="149" t="s">
        <v>2483</v>
      </c>
    </row>
    <row r="276" spans="2:65" s="1" customFormat="1" ht="29.25" x14ac:dyDescent="0.2">
      <c r="B276" s="33"/>
      <c r="D276" s="155" t="s">
        <v>318</v>
      </c>
      <c r="F276" s="156" t="s">
        <v>6112</v>
      </c>
      <c r="I276" s="153"/>
      <c r="L276" s="33"/>
      <c r="M276" s="154"/>
      <c r="T276" s="57"/>
      <c r="AT276" s="17" t="s">
        <v>318</v>
      </c>
      <c r="AU276" s="17" t="s">
        <v>88</v>
      </c>
    </row>
    <row r="277" spans="2:65" s="1" customFormat="1" ht="21.75" customHeight="1" x14ac:dyDescent="0.2">
      <c r="B277" s="137"/>
      <c r="C277" s="138" t="s">
        <v>574</v>
      </c>
      <c r="D277" s="138" t="s">
        <v>311</v>
      </c>
      <c r="E277" s="139" t="s">
        <v>6119</v>
      </c>
      <c r="F277" s="140" t="s">
        <v>6116</v>
      </c>
      <c r="G277" s="141" t="s">
        <v>2702</v>
      </c>
      <c r="H277" s="142">
        <v>2</v>
      </c>
      <c r="I277" s="143"/>
      <c r="J277" s="144">
        <f>ROUND(I277*H277,2)</f>
        <v>0</v>
      </c>
      <c r="K277" s="140" t="s">
        <v>366</v>
      </c>
      <c r="L277" s="33"/>
      <c r="M277" s="145" t="s">
        <v>1</v>
      </c>
      <c r="N277" s="146" t="s">
        <v>46</v>
      </c>
      <c r="P277" s="147">
        <f>O277*H277</f>
        <v>0</v>
      </c>
      <c r="Q277" s="147">
        <v>0</v>
      </c>
      <c r="R277" s="147">
        <f>Q277*H277</f>
        <v>0</v>
      </c>
      <c r="S277" s="147">
        <v>0</v>
      </c>
      <c r="T277" s="148">
        <f>S277*H277</f>
        <v>0</v>
      </c>
      <c r="AR277" s="149" t="s">
        <v>120</v>
      </c>
      <c r="AT277" s="149" t="s">
        <v>311</v>
      </c>
      <c r="AU277" s="149" t="s">
        <v>88</v>
      </c>
      <c r="AY277" s="17" t="s">
        <v>309</v>
      </c>
      <c r="BE277" s="150">
        <f>IF(N277="základní",J277,0)</f>
        <v>0</v>
      </c>
      <c r="BF277" s="150">
        <f>IF(N277="snížená",J277,0)</f>
        <v>0</v>
      </c>
      <c r="BG277" s="150">
        <f>IF(N277="zákl. přenesená",J277,0)</f>
        <v>0</v>
      </c>
      <c r="BH277" s="150">
        <f>IF(N277="sníž. přenesená",J277,0)</f>
        <v>0</v>
      </c>
      <c r="BI277" s="150">
        <f>IF(N277="nulová",J277,0)</f>
        <v>0</v>
      </c>
      <c r="BJ277" s="17" t="s">
        <v>88</v>
      </c>
      <c r="BK277" s="150">
        <f>ROUND(I277*H277,2)</f>
        <v>0</v>
      </c>
      <c r="BL277" s="17" t="s">
        <v>120</v>
      </c>
      <c r="BM277" s="149" t="s">
        <v>2498</v>
      </c>
    </row>
    <row r="278" spans="2:65" s="1" customFormat="1" ht="29.25" x14ac:dyDescent="0.2">
      <c r="B278" s="33"/>
      <c r="D278" s="155" t="s">
        <v>318</v>
      </c>
      <c r="F278" s="156" t="s">
        <v>6112</v>
      </c>
      <c r="I278" s="153"/>
      <c r="L278" s="33"/>
      <c r="M278" s="154"/>
      <c r="T278" s="57"/>
      <c r="AT278" s="17" t="s">
        <v>318</v>
      </c>
      <c r="AU278" s="17" t="s">
        <v>88</v>
      </c>
    </row>
    <row r="279" spans="2:65" s="1" customFormat="1" ht="21.75" customHeight="1" x14ac:dyDescent="0.2">
      <c r="B279" s="137"/>
      <c r="C279" s="138" t="s">
        <v>1242</v>
      </c>
      <c r="D279" s="138" t="s">
        <v>311</v>
      </c>
      <c r="E279" s="139" t="s">
        <v>6120</v>
      </c>
      <c r="F279" s="140" t="s">
        <v>6121</v>
      </c>
      <c r="G279" s="141" t="s">
        <v>2702</v>
      </c>
      <c r="H279" s="142">
        <v>1</v>
      </c>
      <c r="I279" s="143"/>
      <c r="J279" s="144">
        <f>ROUND(I279*H279,2)</f>
        <v>0</v>
      </c>
      <c r="K279" s="140" t="s">
        <v>366</v>
      </c>
      <c r="L279" s="33"/>
      <c r="M279" s="145" t="s">
        <v>1</v>
      </c>
      <c r="N279" s="146" t="s">
        <v>46</v>
      </c>
      <c r="P279" s="147">
        <f>O279*H279</f>
        <v>0</v>
      </c>
      <c r="Q279" s="147">
        <v>0</v>
      </c>
      <c r="R279" s="147">
        <f>Q279*H279</f>
        <v>0</v>
      </c>
      <c r="S279" s="147">
        <v>0</v>
      </c>
      <c r="T279" s="148">
        <f>S279*H279</f>
        <v>0</v>
      </c>
      <c r="AR279" s="149" t="s">
        <v>120</v>
      </c>
      <c r="AT279" s="149" t="s">
        <v>311</v>
      </c>
      <c r="AU279" s="149" t="s">
        <v>88</v>
      </c>
      <c r="AY279" s="17" t="s">
        <v>309</v>
      </c>
      <c r="BE279" s="150">
        <f>IF(N279="základní",J279,0)</f>
        <v>0</v>
      </c>
      <c r="BF279" s="150">
        <f>IF(N279="snížená",J279,0)</f>
        <v>0</v>
      </c>
      <c r="BG279" s="150">
        <f>IF(N279="zákl. přenesená",J279,0)</f>
        <v>0</v>
      </c>
      <c r="BH279" s="150">
        <f>IF(N279="sníž. přenesená",J279,0)</f>
        <v>0</v>
      </c>
      <c r="BI279" s="150">
        <f>IF(N279="nulová",J279,0)</f>
        <v>0</v>
      </c>
      <c r="BJ279" s="17" t="s">
        <v>88</v>
      </c>
      <c r="BK279" s="150">
        <f>ROUND(I279*H279,2)</f>
        <v>0</v>
      </c>
      <c r="BL279" s="17" t="s">
        <v>120</v>
      </c>
      <c r="BM279" s="149" t="s">
        <v>2507</v>
      </c>
    </row>
    <row r="280" spans="2:65" s="1" customFormat="1" ht="29.25" x14ac:dyDescent="0.2">
      <c r="B280" s="33"/>
      <c r="D280" s="155" t="s">
        <v>318</v>
      </c>
      <c r="F280" s="156" t="s">
        <v>6112</v>
      </c>
      <c r="I280" s="153"/>
      <c r="L280" s="33"/>
      <c r="M280" s="154"/>
      <c r="T280" s="57"/>
      <c r="AT280" s="17" t="s">
        <v>318</v>
      </c>
      <c r="AU280" s="17" t="s">
        <v>88</v>
      </c>
    </row>
    <row r="281" spans="2:65" s="1" customFormat="1" ht="21.75" customHeight="1" x14ac:dyDescent="0.2">
      <c r="B281" s="137"/>
      <c r="C281" s="138" t="s">
        <v>581</v>
      </c>
      <c r="D281" s="138" t="s">
        <v>311</v>
      </c>
      <c r="E281" s="139" t="s">
        <v>6122</v>
      </c>
      <c r="F281" s="140" t="s">
        <v>6114</v>
      </c>
      <c r="G281" s="141" t="s">
        <v>2702</v>
      </c>
      <c r="H281" s="142">
        <v>6</v>
      </c>
      <c r="I281" s="143"/>
      <c r="J281" s="144">
        <f>ROUND(I281*H281,2)</f>
        <v>0</v>
      </c>
      <c r="K281" s="140" t="s">
        <v>366</v>
      </c>
      <c r="L281" s="33"/>
      <c r="M281" s="145" t="s">
        <v>1</v>
      </c>
      <c r="N281" s="146" t="s">
        <v>46</v>
      </c>
      <c r="P281" s="147">
        <f>O281*H281</f>
        <v>0</v>
      </c>
      <c r="Q281" s="147">
        <v>0</v>
      </c>
      <c r="R281" s="147">
        <f>Q281*H281</f>
        <v>0</v>
      </c>
      <c r="S281" s="147">
        <v>0</v>
      </c>
      <c r="T281" s="148">
        <f>S281*H281</f>
        <v>0</v>
      </c>
      <c r="AR281" s="149" t="s">
        <v>120</v>
      </c>
      <c r="AT281" s="149" t="s">
        <v>311</v>
      </c>
      <c r="AU281" s="149" t="s">
        <v>88</v>
      </c>
      <c r="AY281" s="17" t="s">
        <v>309</v>
      </c>
      <c r="BE281" s="150">
        <f>IF(N281="základní",J281,0)</f>
        <v>0</v>
      </c>
      <c r="BF281" s="150">
        <f>IF(N281="snížená",J281,0)</f>
        <v>0</v>
      </c>
      <c r="BG281" s="150">
        <f>IF(N281="zákl. přenesená",J281,0)</f>
        <v>0</v>
      </c>
      <c r="BH281" s="150">
        <f>IF(N281="sníž. přenesená",J281,0)</f>
        <v>0</v>
      </c>
      <c r="BI281" s="150">
        <f>IF(N281="nulová",J281,0)</f>
        <v>0</v>
      </c>
      <c r="BJ281" s="17" t="s">
        <v>88</v>
      </c>
      <c r="BK281" s="150">
        <f>ROUND(I281*H281,2)</f>
        <v>0</v>
      </c>
      <c r="BL281" s="17" t="s">
        <v>120</v>
      </c>
      <c r="BM281" s="149" t="s">
        <v>2517</v>
      </c>
    </row>
    <row r="282" spans="2:65" s="1" customFormat="1" ht="29.25" x14ac:dyDescent="0.2">
      <c r="B282" s="33"/>
      <c r="D282" s="155" t="s">
        <v>318</v>
      </c>
      <c r="F282" s="156" t="s">
        <v>6112</v>
      </c>
      <c r="I282" s="153"/>
      <c r="L282" s="33"/>
      <c r="M282" s="154"/>
      <c r="T282" s="57"/>
      <c r="AT282" s="17" t="s">
        <v>318</v>
      </c>
      <c r="AU282" s="17" t="s">
        <v>88</v>
      </c>
    </row>
    <row r="283" spans="2:65" s="1" customFormat="1" ht="21.75" customHeight="1" x14ac:dyDescent="0.2">
      <c r="B283" s="137"/>
      <c r="C283" s="138" t="s">
        <v>1251</v>
      </c>
      <c r="D283" s="138" t="s">
        <v>311</v>
      </c>
      <c r="E283" s="139" t="s">
        <v>6123</v>
      </c>
      <c r="F283" s="140" t="s">
        <v>6124</v>
      </c>
      <c r="G283" s="141" t="s">
        <v>434</v>
      </c>
      <c r="H283" s="142">
        <v>2945</v>
      </c>
      <c r="I283" s="143"/>
      <c r="J283" s="144">
        <f>ROUND(I283*H283,2)</f>
        <v>0</v>
      </c>
      <c r="K283" s="140" t="s">
        <v>366</v>
      </c>
      <c r="L283" s="33"/>
      <c r="M283" s="145" t="s">
        <v>1</v>
      </c>
      <c r="N283" s="146" t="s">
        <v>46</v>
      </c>
      <c r="P283" s="147">
        <f>O283*H283</f>
        <v>0</v>
      </c>
      <c r="Q283" s="147">
        <v>0</v>
      </c>
      <c r="R283" s="147">
        <f>Q283*H283</f>
        <v>0</v>
      </c>
      <c r="S283" s="147">
        <v>0</v>
      </c>
      <c r="T283" s="148">
        <f>S283*H283</f>
        <v>0</v>
      </c>
      <c r="AR283" s="149" t="s">
        <v>120</v>
      </c>
      <c r="AT283" s="149" t="s">
        <v>311</v>
      </c>
      <c r="AU283" s="149" t="s">
        <v>88</v>
      </c>
      <c r="AY283" s="17" t="s">
        <v>309</v>
      </c>
      <c r="BE283" s="150">
        <f>IF(N283="základní",J283,0)</f>
        <v>0</v>
      </c>
      <c r="BF283" s="150">
        <f>IF(N283="snížená",J283,0)</f>
        <v>0</v>
      </c>
      <c r="BG283" s="150">
        <f>IF(N283="zákl. přenesená",J283,0)</f>
        <v>0</v>
      </c>
      <c r="BH283" s="150">
        <f>IF(N283="sníž. přenesená",J283,0)</f>
        <v>0</v>
      </c>
      <c r="BI283" s="150">
        <f>IF(N283="nulová",J283,0)</f>
        <v>0</v>
      </c>
      <c r="BJ283" s="17" t="s">
        <v>88</v>
      </c>
      <c r="BK283" s="150">
        <f>ROUND(I283*H283,2)</f>
        <v>0</v>
      </c>
      <c r="BL283" s="17" t="s">
        <v>120</v>
      </c>
      <c r="BM283" s="149" t="s">
        <v>2527</v>
      </c>
    </row>
    <row r="284" spans="2:65" s="1" customFormat="1" ht="19.5" x14ac:dyDescent="0.2">
      <c r="B284" s="33"/>
      <c r="D284" s="155" t="s">
        <v>318</v>
      </c>
      <c r="F284" s="156" t="s">
        <v>6125</v>
      </c>
      <c r="I284" s="153"/>
      <c r="L284" s="33"/>
      <c r="M284" s="154"/>
      <c r="T284" s="57"/>
      <c r="AT284" s="17" t="s">
        <v>318</v>
      </c>
      <c r="AU284" s="17" t="s">
        <v>88</v>
      </c>
    </row>
    <row r="285" spans="2:65" s="1" customFormat="1" ht="24.2" customHeight="1" x14ac:dyDescent="0.2">
      <c r="B285" s="137"/>
      <c r="C285" s="138" t="s">
        <v>585</v>
      </c>
      <c r="D285" s="138" t="s">
        <v>311</v>
      </c>
      <c r="E285" s="139" t="s">
        <v>6126</v>
      </c>
      <c r="F285" s="140" t="s">
        <v>6127</v>
      </c>
      <c r="G285" s="141" t="s">
        <v>2702</v>
      </c>
      <c r="H285" s="142">
        <v>1</v>
      </c>
      <c r="I285" s="143"/>
      <c r="J285" s="144">
        <f>ROUND(I285*H285,2)</f>
        <v>0</v>
      </c>
      <c r="K285" s="140" t="s">
        <v>366</v>
      </c>
      <c r="L285" s="33"/>
      <c r="M285" s="145" t="s">
        <v>1</v>
      </c>
      <c r="N285" s="146" t="s">
        <v>46</v>
      </c>
      <c r="P285" s="147">
        <f>O285*H285</f>
        <v>0</v>
      </c>
      <c r="Q285" s="147">
        <v>0</v>
      </c>
      <c r="R285" s="147">
        <f>Q285*H285</f>
        <v>0</v>
      </c>
      <c r="S285" s="147">
        <v>0</v>
      </c>
      <c r="T285" s="148">
        <f>S285*H285</f>
        <v>0</v>
      </c>
      <c r="AR285" s="149" t="s">
        <v>120</v>
      </c>
      <c r="AT285" s="149" t="s">
        <v>311</v>
      </c>
      <c r="AU285" s="149" t="s">
        <v>88</v>
      </c>
      <c r="AY285" s="17" t="s">
        <v>309</v>
      </c>
      <c r="BE285" s="150">
        <f>IF(N285="základní",J285,0)</f>
        <v>0</v>
      </c>
      <c r="BF285" s="150">
        <f>IF(N285="snížená",J285,0)</f>
        <v>0</v>
      </c>
      <c r="BG285" s="150">
        <f>IF(N285="zákl. přenesená",J285,0)</f>
        <v>0</v>
      </c>
      <c r="BH285" s="150">
        <f>IF(N285="sníž. přenesená",J285,0)</f>
        <v>0</v>
      </c>
      <c r="BI285" s="150">
        <f>IF(N285="nulová",J285,0)</f>
        <v>0</v>
      </c>
      <c r="BJ285" s="17" t="s">
        <v>88</v>
      </c>
      <c r="BK285" s="150">
        <f>ROUND(I285*H285,2)</f>
        <v>0</v>
      </c>
      <c r="BL285" s="17" t="s">
        <v>120</v>
      </c>
      <c r="BM285" s="149" t="s">
        <v>2539</v>
      </c>
    </row>
    <row r="286" spans="2:65" s="1" customFormat="1" ht="16.5" customHeight="1" x14ac:dyDescent="0.2">
      <c r="B286" s="137"/>
      <c r="C286" s="138" t="s">
        <v>1262</v>
      </c>
      <c r="D286" s="138" t="s">
        <v>311</v>
      </c>
      <c r="E286" s="139" t="s">
        <v>6128</v>
      </c>
      <c r="F286" s="140" t="s">
        <v>6129</v>
      </c>
      <c r="G286" s="141" t="s">
        <v>360</v>
      </c>
      <c r="H286" s="142">
        <v>105</v>
      </c>
      <c r="I286" s="143"/>
      <c r="J286" s="144">
        <f>ROUND(I286*H286,2)</f>
        <v>0</v>
      </c>
      <c r="K286" s="140" t="s">
        <v>366</v>
      </c>
      <c r="L286" s="33"/>
      <c r="M286" s="145" t="s">
        <v>1</v>
      </c>
      <c r="N286" s="146" t="s">
        <v>46</v>
      </c>
      <c r="P286" s="147">
        <f>O286*H286</f>
        <v>0</v>
      </c>
      <c r="Q286" s="147">
        <v>0</v>
      </c>
      <c r="R286" s="147">
        <f>Q286*H286</f>
        <v>0</v>
      </c>
      <c r="S286" s="147">
        <v>0</v>
      </c>
      <c r="T286" s="148">
        <f>S286*H286</f>
        <v>0</v>
      </c>
      <c r="AR286" s="149" t="s">
        <v>120</v>
      </c>
      <c r="AT286" s="149" t="s">
        <v>311</v>
      </c>
      <c r="AU286" s="149" t="s">
        <v>88</v>
      </c>
      <c r="AY286" s="17" t="s">
        <v>309</v>
      </c>
      <c r="BE286" s="150">
        <f>IF(N286="základní",J286,0)</f>
        <v>0</v>
      </c>
      <c r="BF286" s="150">
        <f>IF(N286="snížená",J286,0)</f>
        <v>0</v>
      </c>
      <c r="BG286" s="150">
        <f>IF(N286="zákl. přenesená",J286,0)</f>
        <v>0</v>
      </c>
      <c r="BH286" s="150">
        <f>IF(N286="sníž. přenesená",J286,0)</f>
        <v>0</v>
      </c>
      <c r="BI286" s="150">
        <f>IF(N286="nulová",J286,0)</f>
        <v>0</v>
      </c>
      <c r="BJ286" s="17" t="s">
        <v>88</v>
      </c>
      <c r="BK286" s="150">
        <f>ROUND(I286*H286,2)</f>
        <v>0</v>
      </c>
      <c r="BL286" s="17" t="s">
        <v>120</v>
      </c>
      <c r="BM286" s="149" t="s">
        <v>2549</v>
      </c>
    </row>
    <row r="287" spans="2:65" s="1" customFormat="1" ht="19.5" x14ac:dyDescent="0.2">
      <c r="B287" s="33"/>
      <c r="D287" s="155" t="s">
        <v>318</v>
      </c>
      <c r="F287" s="156" t="s">
        <v>6130</v>
      </c>
      <c r="I287" s="153"/>
      <c r="L287" s="33"/>
      <c r="M287" s="154"/>
      <c r="T287" s="57"/>
      <c r="AT287" s="17" t="s">
        <v>318</v>
      </c>
      <c r="AU287" s="17" t="s">
        <v>88</v>
      </c>
    </row>
    <row r="288" spans="2:65" s="1" customFormat="1" ht="16.5" customHeight="1" x14ac:dyDescent="0.2">
      <c r="B288" s="137"/>
      <c r="C288" s="138" t="s">
        <v>590</v>
      </c>
      <c r="D288" s="138" t="s">
        <v>311</v>
      </c>
      <c r="E288" s="139" t="s">
        <v>6131</v>
      </c>
      <c r="F288" s="140" t="s">
        <v>6132</v>
      </c>
      <c r="G288" s="141" t="s">
        <v>360</v>
      </c>
      <c r="H288" s="142">
        <v>105</v>
      </c>
      <c r="I288" s="143"/>
      <c r="J288" s="144">
        <f>ROUND(I288*H288,2)</f>
        <v>0</v>
      </c>
      <c r="K288" s="140" t="s">
        <v>366</v>
      </c>
      <c r="L288" s="33"/>
      <c r="M288" s="145" t="s">
        <v>1</v>
      </c>
      <c r="N288" s="146" t="s">
        <v>46</v>
      </c>
      <c r="P288" s="147">
        <f>O288*H288</f>
        <v>0</v>
      </c>
      <c r="Q288" s="147">
        <v>0</v>
      </c>
      <c r="R288" s="147">
        <f>Q288*H288</f>
        <v>0</v>
      </c>
      <c r="S288" s="147">
        <v>0</v>
      </c>
      <c r="T288" s="148">
        <f>S288*H288</f>
        <v>0</v>
      </c>
      <c r="AR288" s="149" t="s">
        <v>120</v>
      </c>
      <c r="AT288" s="149" t="s">
        <v>311</v>
      </c>
      <c r="AU288" s="149" t="s">
        <v>88</v>
      </c>
      <c r="AY288" s="17" t="s">
        <v>309</v>
      </c>
      <c r="BE288" s="150">
        <f>IF(N288="základní",J288,0)</f>
        <v>0</v>
      </c>
      <c r="BF288" s="150">
        <f>IF(N288="snížená",J288,0)</f>
        <v>0</v>
      </c>
      <c r="BG288" s="150">
        <f>IF(N288="zákl. přenesená",J288,0)</f>
        <v>0</v>
      </c>
      <c r="BH288" s="150">
        <f>IF(N288="sníž. přenesená",J288,0)</f>
        <v>0</v>
      </c>
      <c r="BI288" s="150">
        <f>IF(N288="nulová",J288,0)</f>
        <v>0</v>
      </c>
      <c r="BJ288" s="17" t="s">
        <v>88</v>
      </c>
      <c r="BK288" s="150">
        <f>ROUND(I288*H288,2)</f>
        <v>0</v>
      </c>
      <c r="BL288" s="17" t="s">
        <v>120</v>
      </c>
      <c r="BM288" s="149" t="s">
        <v>2557</v>
      </c>
    </row>
    <row r="289" spans="2:65" s="1" customFormat="1" ht="16.5" customHeight="1" x14ac:dyDescent="0.2">
      <c r="B289" s="137"/>
      <c r="C289" s="138" t="s">
        <v>1276</v>
      </c>
      <c r="D289" s="138" t="s">
        <v>311</v>
      </c>
      <c r="E289" s="139" t="s">
        <v>6133</v>
      </c>
      <c r="F289" s="140" t="s">
        <v>6134</v>
      </c>
      <c r="G289" s="141" t="s">
        <v>434</v>
      </c>
      <c r="H289" s="142">
        <v>1895</v>
      </c>
      <c r="I289" s="143"/>
      <c r="J289" s="144">
        <f>ROUND(I289*H289,2)</f>
        <v>0</v>
      </c>
      <c r="K289" s="140" t="s">
        <v>366</v>
      </c>
      <c r="L289" s="33"/>
      <c r="M289" s="145" t="s">
        <v>1</v>
      </c>
      <c r="N289" s="146" t="s">
        <v>46</v>
      </c>
      <c r="P289" s="147">
        <f>O289*H289</f>
        <v>0</v>
      </c>
      <c r="Q289" s="147">
        <v>0</v>
      </c>
      <c r="R289" s="147">
        <f>Q289*H289</f>
        <v>0</v>
      </c>
      <c r="S289" s="147">
        <v>0</v>
      </c>
      <c r="T289" s="148">
        <f>S289*H289</f>
        <v>0</v>
      </c>
      <c r="AR289" s="149" t="s">
        <v>120</v>
      </c>
      <c r="AT289" s="149" t="s">
        <v>311</v>
      </c>
      <c r="AU289" s="149" t="s">
        <v>88</v>
      </c>
      <c r="AY289" s="17" t="s">
        <v>309</v>
      </c>
      <c r="BE289" s="150">
        <f>IF(N289="základní",J289,0)</f>
        <v>0</v>
      </c>
      <c r="BF289" s="150">
        <f>IF(N289="snížená",J289,0)</f>
        <v>0</v>
      </c>
      <c r="BG289" s="150">
        <f>IF(N289="zákl. přenesená",J289,0)</f>
        <v>0</v>
      </c>
      <c r="BH289" s="150">
        <f>IF(N289="sníž. přenesená",J289,0)</f>
        <v>0</v>
      </c>
      <c r="BI289" s="150">
        <f>IF(N289="nulová",J289,0)</f>
        <v>0</v>
      </c>
      <c r="BJ289" s="17" t="s">
        <v>88</v>
      </c>
      <c r="BK289" s="150">
        <f>ROUND(I289*H289,2)</f>
        <v>0</v>
      </c>
      <c r="BL289" s="17" t="s">
        <v>120</v>
      </c>
      <c r="BM289" s="149" t="s">
        <v>2565</v>
      </c>
    </row>
    <row r="290" spans="2:65" s="1" customFormat="1" ht="16.5" customHeight="1" x14ac:dyDescent="0.2">
      <c r="B290" s="137"/>
      <c r="C290" s="138" t="s">
        <v>1281</v>
      </c>
      <c r="D290" s="138" t="s">
        <v>311</v>
      </c>
      <c r="E290" s="139" t="s">
        <v>6135</v>
      </c>
      <c r="F290" s="140" t="s">
        <v>6136</v>
      </c>
      <c r="G290" s="141" t="s">
        <v>434</v>
      </c>
      <c r="H290" s="142">
        <v>1050</v>
      </c>
      <c r="I290" s="143"/>
      <c r="J290" s="144">
        <f>ROUND(I290*H290,2)</f>
        <v>0</v>
      </c>
      <c r="K290" s="140" t="s">
        <v>366</v>
      </c>
      <c r="L290" s="33"/>
      <c r="M290" s="145" t="s">
        <v>1</v>
      </c>
      <c r="N290" s="146" t="s">
        <v>46</v>
      </c>
      <c r="P290" s="147">
        <f>O290*H290</f>
        <v>0</v>
      </c>
      <c r="Q290" s="147">
        <v>0</v>
      </c>
      <c r="R290" s="147">
        <f>Q290*H290</f>
        <v>0</v>
      </c>
      <c r="S290" s="147">
        <v>0</v>
      </c>
      <c r="T290" s="148">
        <f>S290*H290</f>
        <v>0</v>
      </c>
      <c r="AR290" s="149" t="s">
        <v>120</v>
      </c>
      <c r="AT290" s="149" t="s">
        <v>311</v>
      </c>
      <c r="AU290" s="149" t="s">
        <v>88</v>
      </c>
      <c r="AY290" s="17" t="s">
        <v>309</v>
      </c>
      <c r="BE290" s="150">
        <f>IF(N290="základní",J290,0)</f>
        <v>0</v>
      </c>
      <c r="BF290" s="150">
        <f>IF(N290="snížená",J290,0)</f>
        <v>0</v>
      </c>
      <c r="BG290" s="150">
        <f>IF(N290="zákl. přenesená",J290,0)</f>
        <v>0</v>
      </c>
      <c r="BH290" s="150">
        <f>IF(N290="sníž. přenesená",J290,0)</f>
        <v>0</v>
      </c>
      <c r="BI290" s="150">
        <f>IF(N290="nulová",J290,0)</f>
        <v>0</v>
      </c>
      <c r="BJ290" s="17" t="s">
        <v>88</v>
      </c>
      <c r="BK290" s="150">
        <f>ROUND(I290*H290,2)</f>
        <v>0</v>
      </c>
      <c r="BL290" s="17" t="s">
        <v>120</v>
      </c>
      <c r="BM290" s="149" t="s">
        <v>2573</v>
      </c>
    </row>
    <row r="291" spans="2:65" s="11" customFormat="1" ht="25.9" customHeight="1" x14ac:dyDescent="0.2">
      <c r="B291" s="125"/>
      <c r="D291" s="126" t="s">
        <v>80</v>
      </c>
      <c r="E291" s="127" t="s">
        <v>5175</v>
      </c>
      <c r="F291" s="127" t="s">
        <v>6137</v>
      </c>
      <c r="I291" s="128"/>
      <c r="J291" s="129">
        <f>BK291</f>
        <v>0</v>
      </c>
      <c r="L291" s="125"/>
      <c r="M291" s="130"/>
      <c r="P291" s="131">
        <f>SUM(P292:P309)</f>
        <v>0</v>
      </c>
      <c r="R291" s="131">
        <f>SUM(R292:R309)</f>
        <v>0</v>
      </c>
      <c r="T291" s="132">
        <f>SUM(T292:T309)</f>
        <v>0</v>
      </c>
      <c r="AR291" s="126" t="s">
        <v>88</v>
      </c>
      <c r="AT291" s="133" t="s">
        <v>80</v>
      </c>
      <c r="AU291" s="133" t="s">
        <v>81</v>
      </c>
      <c r="AY291" s="126" t="s">
        <v>309</v>
      </c>
      <c r="BK291" s="134">
        <f>SUM(BK292:BK309)</f>
        <v>0</v>
      </c>
    </row>
    <row r="292" spans="2:65" s="1" customFormat="1" ht="16.5" customHeight="1" x14ac:dyDescent="0.2">
      <c r="B292" s="137"/>
      <c r="C292" s="138" t="s">
        <v>1284</v>
      </c>
      <c r="D292" s="138" t="s">
        <v>311</v>
      </c>
      <c r="E292" s="139" t="s">
        <v>6138</v>
      </c>
      <c r="F292" s="140" t="s">
        <v>6139</v>
      </c>
      <c r="G292" s="141" t="s">
        <v>2702</v>
      </c>
      <c r="H292" s="142">
        <v>10</v>
      </c>
      <c r="I292" s="143"/>
      <c r="J292" s="144">
        <f>ROUND(I292*H292,2)</f>
        <v>0</v>
      </c>
      <c r="K292" s="140" t="s">
        <v>366</v>
      </c>
      <c r="L292" s="33"/>
      <c r="M292" s="145" t="s">
        <v>1</v>
      </c>
      <c r="N292" s="146" t="s">
        <v>46</v>
      </c>
      <c r="P292" s="147">
        <f>O292*H292</f>
        <v>0</v>
      </c>
      <c r="Q292" s="147">
        <v>0</v>
      </c>
      <c r="R292" s="147">
        <f>Q292*H292</f>
        <v>0</v>
      </c>
      <c r="S292" s="147">
        <v>0</v>
      </c>
      <c r="T292" s="148">
        <f>S292*H292</f>
        <v>0</v>
      </c>
      <c r="AR292" s="149" t="s">
        <v>120</v>
      </c>
      <c r="AT292" s="149" t="s">
        <v>311</v>
      </c>
      <c r="AU292" s="149" t="s">
        <v>88</v>
      </c>
      <c r="AY292" s="17" t="s">
        <v>309</v>
      </c>
      <c r="BE292" s="150">
        <f>IF(N292="základní",J292,0)</f>
        <v>0</v>
      </c>
      <c r="BF292" s="150">
        <f>IF(N292="snížená",J292,0)</f>
        <v>0</v>
      </c>
      <c r="BG292" s="150">
        <f>IF(N292="zákl. přenesená",J292,0)</f>
        <v>0</v>
      </c>
      <c r="BH292" s="150">
        <f>IF(N292="sníž. přenesená",J292,0)</f>
        <v>0</v>
      </c>
      <c r="BI292" s="150">
        <f>IF(N292="nulová",J292,0)</f>
        <v>0</v>
      </c>
      <c r="BJ292" s="17" t="s">
        <v>88</v>
      </c>
      <c r="BK292" s="150">
        <f>ROUND(I292*H292,2)</f>
        <v>0</v>
      </c>
      <c r="BL292" s="17" t="s">
        <v>120</v>
      </c>
      <c r="BM292" s="149" t="s">
        <v>2581</v>
      </c>
    </row>
    <row r="293" spans="2:65" s="1" customFormat="1" ht="19.5" x14ac:dyDescent="0.2">
      <c r="B293" s="33"/>
      <c r="D293" s="155" t="s">
        <v>318</v>
      </c>
      <c r="F293" s="156" t="s">
        <v>6140</v>
      </c>
      <c r="I293" s="153"/>
      <c r="L293" s="33"/>
      <c r="M293" s="154"/>
      <c r="T293" s="57"/>
      <c r="AT293" s="17" t="s">
        <v>318</v>
      </c>
      <c r="AU293" s="17" t="s">
        <v>88</v>
      </c>
    </row>
    <row r="294" spans="2:65" s="1" customFormat="1" ht="16.5" customHeight="1" x14ac:dyDescent="0.2">
      <c r="B294" s="137"/>
      <c r="C294" s="138" t="s">
        <v>1287</v>
      </c>
      <c r="D294" s="138" t="s">
        <v>311</v>
      </c>
      <c r="E294" s="139" t="s">
        <v>6141</v>
      </c>
      <c r="F294" s="140" t="s">
        <v>6142</v>
      </c>
      <c r="G294" s="141" t="s">
        <v>2702</v>
      </c>
      <c r="H294" s="142">
        <v>5</v>
      </c>
      <c r="I294" s="143"/>
      <c r="J294" s="144">
        <f>ROUND(I294*H294,2)</f>
        <v>0</v>
      </c>
      <c r="K294" s="140" t="s">
        <v>366</v>
      </c>
      <c r="L294" s="33"/>
      <c r="M294" s="145" t="s">
        <v>1</v>
      </c>
      <c r="N294" s="146" t="s">
        <v>46</v>
      </c>
      <c r="P294" s="147">
        <f>O294*H294</f>
        <v>0</v>
      </c>
      <c r="Q294" s="147">
        <v>0</v>
      </c>
      <c r="R294" s="147">
        <f>Q294*H294</f>
        <v>0</v>
      </c>
      <c r="S294" s="147">
        <v>0</v>
      </c>
      <c r="T294" s="148">
        <f>S294*H294</f>
        <v>0</v>
      </c>
      <c r="AR294" s="149" t="s">
        <v>120</v>
      </c>
      <c r="AT294" s="149" t="s">
        <v>311</v>
      </c>
      <c r="AU294" s="149" t="s">
        <v>88</v>
      </c>
      <c r="AY294" s="17" t="s">
        <v>309</v>
      </c>
      <c r="BE294" s="150">
        <f>IF(N294="základní",J294,0)</f>
        <v>0</v>
      </c>
      <c r="BF294" s="150">
        <f>IF(N294="snížená",J294,0)</f>
        <v>0</v>
      </c>
      <c r="BG294" s="150">
        <f>IF(N294="zákl. přenesená",J294,0)</f>
        <v>0</v>
      </c>
      <c r="BH294" s="150">
        <f>IF(N294="sníž. přenesená",J294,0)</f>
        <v>0</v>
      </c>
      <c r="BI294" s="150">
        <f>IF(N294="nulová",J294,0)</f>
        <v>0</v>
      </c>
      <c r="BJ294" s="17" t="s">
        <v>88</v>
      </c>
      <c r="BK294" s="150">
        <f>ROUND(I294*H294,2)</f>
        <v>0</v>
      </c>
      <c r="BL294" s="17" t="s">
        <v>120</v>
      </c>
      <c r="BM294" s="149" t="s">
        <v>2589</v>
      </c>
    </row>
    <row r="295" spans="2:65" s="1" customFormat="1" ht="19.5" x14ac:dyDescent="0.2">
      <c r="B295" s="33"/>
      <c r="D295" s="155" t="s">
        <v>318</v>
      </c>
      <c r="F295" s="156" t="s">
        <v>6140</v>
      </c>
      <c r="I295" s="153"/>
      <c r="L295" s="33"/>
      <c r="M295" s="154"/>
      <c r="T295" s="57"/>
      <c r="AT295" s="17" t="s">
        <v>318</v>
      </c>
      <c r="AU295" s="17" t="s">
        <v>88</v>
      </c>
    </row>
    <row r="296" spans="2:65" s="1" customFormat="1" ht="16.5" customHeight="1" x14ac:dyDescent="0.2">
      <c r="B296" s="137"/>
      <c r="C296" s="138" t="s">
        <v>1292</v>
      </c>
      <c r="D296" s="138" t="s">
        <v>311</v>
      </c>
      <c r="E296" s="139" t="s">
        <v>6143</v>
      </c>
      <c r="F296" s="140" t="s">
        <v>6144</v>
      </c>
      <c r="G296" s="141" t="s">
        <v>2702</v>
      </c>
      <c r="H296" s="142">
        <v>3</v>
      </c>
      <c r="I296" s="143"/>
      <c r="J296" s="144">
        <f>ROUND(I296*H296,2)</f>
        <v>0</v>
      </c>
      <c r="K296" s="140" t="s">
        <v>366</v>
      </c>
      <c r="L296" s="33"/>
      <c r="M296" s="145" t="s">
        <v>1</v>
      </c>
      <c r="N296" s="146" t="s">
        <v>46</v>
      </c>
      <c r="P296" s="147">
        <f>O296*H296</f>
        <v>0</v>
      </c>
      <c r="Q296" s="147">
        <v>0</v>
      </c>
      <c r="R296" s="147">
        <f>Q296*H296</f>
        <v>0</v>
      </c>
      <c r="S296" s="147">
        <v>0</v>
      </c>
      <c r="T296" s="148">
        <f>S296*H296</f>
        <v>0</v>
      </c>
      <c r="AR296" s="149" t="s">
        <v>120</v>
      </c>
      <c r="AT296" s="149" t="s">
        <v>311</v>
      </c>
      <c r="AU296" s="149" t="s">
        <v>88</v>
      </c>
      <c r="AY296" s="17" t="s">
        <v>309</v>
      </c>
      <c r="BE296" s="150">
        <f>IF(N296="základní",J296,0)</f>
        <v>0</v>
      </c>
      <c r="BF296" s="150">
        <f>IF(N296="snížená",J296,0)</f>
        <v>0</v>
      </c>
      <c r="BG296" s="150">
        <f>IF(N296="zákl. přenesená",J296,0)</f>
        <v>0</v>
      </c>
      <c r="BH296" s="150">
        <f>IF(N296="sníž. přenesená",J296,0)</f>
        <v>0</v>
      </c>
      <c r="BI296" s="150">
        <f>IF(N296="nulová",J296,0)</f>
        <v>0</v>
      </c>
      <c r="BJ296" s="17" t="s">
        <v>88</v>
      </c>
      <c r="BK296" s="150">
        <f>ROUND(I296*H296,2)</f>
        <v>0</v>
      </c>
      <c r="BL296" s="17" t="s">
        <v>120</v>
      </c>
      <c r="BM296" s="149" t="s">
        <v>2597</v>
      </c>
    </row>
    <row r="297" spans="2:65" s="1" customFormat="1" ht="19.5" x14ac:dyDescent="0.2">
      <c r="B297" s="33"/>
      <c r="D297" s="155" t="s">
        <v>318</v>
      </c>
      <c r="F297" s="156" t="s">
        <v>6140</v>
      </c>
      <c r="I297" s="153"/>
      <c r="L297" s="33"/>
      <c r="M297" s="154"/>
      <c r="T297" s="57"/>
      <c r="AT297" s="17" t="s">
        <v>318</v>
      </c>
      <c r="AU297" s="17" t="s">
        <v>88</v>
      </c>
    </row>
    <row r="298" spans="2:65" s="1" customFormat="1" ht="16.5" customHeight="1" x14ac:dyDescent="0.2">
      <c r="B298" s="137"/>
      <c r="C298" s="138" t="s">
        <v>1298</v>
      </c>
      <c r="D298" s="138" t="s">
        <v>311</v>
      </c>
      <c r="E298" s="139" t="s">
        <v>6145</v>
      </c>
      <c r="F298" s="140" t="s">
        <v>6146</v>
      </c>
      <c r="G298" s="141" t="s">
        <v>2702</v>
      </c>
      <c r="H298" s="142">
        <v>39</v>
      </c>
      <c r="I298" s="143"/>
      <c r="J298" s="144">
        <f>ROUND(I298*H298,2)</f>
        <v>0</v>
      </c>
      <c r="K298" s="140" t="s">
        <v>366</v>
      </c>
      <c r="L298" s="33"/>
      <c r="M298" s="145" t="s">
        <v>1</v>
      </c>
      <c r="N298" s="146" t="s">
        <v>46</v>
      </c>
      <c r="P298" s="147">
        <f>O298*H298</f>
        <v>0</v>
      </c>
      <c r="Q298" s="147">
        <v>0</v>
      </c>
      <c r="R298" s="147">
        <f>Q298*H298</f>
        <v>0</v>
      </c>
      <c r="S298" s="147">
        <v>0</v>
      </c>
      <c r="T298" s="148">
        <f>S298*H298</f>
        <v>0</v>
      </c>
      <c r="AR298" s="149" t="s">
        <v>120</v>
      </c>
      <c r="AT298" s="149" t="s">
        <v>311</v>
      </c>
      <c r="AU298" s="149" t="s">
        <v>88</v>
      </c>
      <c r="AY298" s="17" t="s">
        <v>309</v>
      </c>
      <c r="BE298" s="150">
        <f>IF(N298="základní",J298,0)</f>
        <v>0</v>
      </c>
      <c r="BF298" s="150">
        <f>IF(N298="snížená",J298,0)</f>
        <v>0</v>
      </c>
      <c r="BG298" s="150">
        <f>IF(N298="zákl. přenesená",J298,0)</f>
        <v>0</v>
      </c>
      <c r="BH298" s="150">
        <f>IF(N298="sníž. přenesená",J298,0)</f>
        <v>0</v>
      </c>
      <c r="BI298" s="150">
        <f>IF(N298="nulová",J298,0)</f>
        <v>0</v>
      </c>
      <c r="BJ298" s="17" t="s">
        <v>88</v>
      </c>
      <c r="BK298" s="150">
        <f>ROUND(I298*H298,2)</f>
        <v>0</v>
      </c>
      <c r="BL298" s="17" t="s">
        <v>120</v>
      </c>
      <c r="BM298" s="149" t="s">
        <v>2605</v>
      </c>
    </row>
    <row r="299" spans="2:65" s="1" customFormat="1" ht="29.25" x14ac:dyDescent="0.2">
      <c r="B299" s="33"/>
      <c r="D299" s="155" t="s">
        <v>318</v>
      </c>
      <c r="F299" s="156" t="s">
        <v>6147</v>
      </c>
      <c r="I299" s="153"/>
      <c r="L299" s="33"/>
      <c r="M299" s="154"/>
      <c r="T299" s="57"/>
      <c r="AT299" s="17" t="s">
        <v>318</v>
      </c>
      <c r="AU299" s="17" t="s">
        <v>88</v>
      </c>
    </row>
    <row r="300" spans="2:65" s="1" customFormat="1" ht="16.5" customHeight="1" x14ac:dyDescent="0.2">
      <c r="B300" s="137"/>
      <c r="C300" s="138" t="s">
        <v>1305</v>
      </c>
      <c r="D300" s="138" t="s">
        <v>311</v>
      </c>
      <c r="E300" s="139" t="s">
        <v>6148</v>
      </c>
      <c r="F300" s="140" t="s">
        <v>6149</v>
      </c>
      <c r="G300" s="141" t="s">
        <v>2702</v>
      </c>
      <c r="H300" s="142">
        <v>1</v>
      </c>
      <c r="I300" s="143"/>
      <c r="J300" s="144">
        <f>ROUND(I300*H300,2)</f>
        <v>0</v>
      </c>
      <c r="K300" s="140" t="s">
        <v>366</v>
      </c>
      <c r="L300" s="33"/>
      <c r="M300" s="145" t="s">
        <v>1</v>
      </c>
      <c r="N300" s="146" t="s">
        <v>46</v>
      </c>
      <c r="P300" s="147">
        <f>O300*H300</f>
        <v>0</v>
      </c>
      <c r="Q300" s="147">
        <v>0</v>
      </c>
      <c r="R300" s="147">
        <f>Q300*H300</f>
        <v>0</v>
      </c>
      <c r="S300" s="147">
        <v>0</v>
      </c>
      <c r="T300" s="148">
        <f>S300*H300</f>
        <v>0</v>
      </c>
      <c r="AR300" s="149" t="s">
        <v>120</v>
      </c>
      <c r="AT300" s="149" t="s">
        <v>311</v>
      </c>
      <c r="AU300" s="149" t="s">
        <v>88</v>
      </c>
      <c r="AY300" s="17" t="s">
        <v>309</v>
      </c>
      <c r="BE300" s="150">
        <f>IF(N300="základní",J300,0)</f>
        <v>0</v>
      </c>
      <c r="BF300" s="150">
        <f>IF(N300="snížená",J300,0)</f>
        <v>0</v>
      </c>
      <c r="BG300" s="150">
        <f>IF(N300="zákl. přenesená",J300,0)</f>
        <v>0</v>
      </c>
      <c r="BH300" s="150">
        <f>IF(N300="sníž. přenesená",J300,0)</f>
        <v>0</v>
      </c>
      <c r="BI300" s="150">
        <f>IF(N300="nulová",J300,0)</f>
        <v>0</v>
      </c>
      <c r="BJ300" s="17" t="s">
        <v>88</v>
      </c>
      <c r="BK300" s="150">
        <f>ROUND(I300*H300,2)</f>
        <v>0</v>
      </c>
      <c r="BL300" s="17" t="s">
        <v>120</v>
      </c>
      <c r="BM300" s="149" t="s">
        <v>2613</v>
      </c>
    </row>
    <row r="301" spans="2:65" s="1" customFormat="1" ht="29.25" x14ac:dyDescent="0.2">
      <c r="B301" s="33"/>
      <c r="D301" s="155" t="s">
        <v>318</v>
      </c>
      <c r="F301" s="156" t="s">
        <v>6147</v>
      </c>
      <c r="I301" s="153"/>
      <c r="L301" s="33"/>
      <c r="M301" s="154"/>
      <c r="T301" s="57"/>
      <c r="AT301" s="17" t="s">
        <v>318</v>
      </c>
      <c r="AU301" s="17" t="s">
        <v>88</v>
      </c>
    </row>
    <row r="302" spans="2:65" s="1" customFormat="1" ht="16.5" customHeight="1" x14ac:dyDescent="0.2">
      <c r="B302" s="137"/>
      <c r="C302" s="138" t="s">
        <v>1314</v>
      </c>
      <c r="D302" s="138" t="s">
        <v>311</v>
      </c>
      <c r="E302" s="139" t="s">
        <v>6150</v>
      </c>
      <c r="F302" s="140" t="s">
        <v>6151</v>
      </c>
      <c r="G302" s="141" t="s">
        <v>2702</v>
      </c>
      <c r="H302" s="142">
        <v>4</v>
      </c>
      <c r="I302" s="143"/>
      <c r="J302" s="144">
        <f>ROUND(I302*H302,2)</f>
        <v>0</v>
      </c>
      <c r="K302" s="140" t="s">
        <v>366</v>
      </c>
      <c r="L302" s="33"/>
      <c r="M302" s="145" t="s">
        <v>1</v>
      </c>
      <c r="N302" s="146" t="s">
        <v>46</v>
      </c>
      <c r="P302" s="147">
        <f>O302*H302</f>
        <v>0</v>
      </c>
      <c r="Q302" s="147">
        <v>0</v>
      </c>
      <c r="R302" s="147">
        <f>Q302*H302</f>
        <v>0</v>
      </c>
      <c r="S302" s="147">
        <v>0</v>
      </c>
      <c r="T302" s="148">
        <f>S302*H302</f>
        <v>0</v>
      </c>
      <c r="AR302" s="149" t="s">
        <v>120</v>
      </c>
      <c r="AT302" s="149" t="s">
        <v>311</v>
      </c>
      <c r="AU302" s="149" t="s">
        <v>88</v>
      </c>
      <c r="AY302" s="17" t="s">
        <v>309</v>
      </c>
      <c r="BE302" s="150">
        <f>IF(N302="základní",J302,0)</f>
        <v>0</v>
      </c>
      <c r="BF302" s="150">
        <f>IF(N302="snížená",J302,0)</f>
        <v>0</v>
      </c>
      <c r="BG302" s="150">
        <f>IF(N302="zákl. přenesená",J302,0)</f>
        <v>0</v>
      </c>
      <c r="BH302" s="150">
        <f>IF(N302="sníž. přenesená",J302,0)</f>
        <v>0</v>
      </c>
      <c r="BI302" s="150">
        <f>IF(N302="nulová",J302,0)</f>
        <v>0</v>
      </c>
      <c r="BJ302" s="17" t="s">
        <v>88</v>
      </c>
      <c r="BK302" s="150">
        <f>ROUND(I302*H302,2)</f>
        <v>0</v>
      </c>
      <c r="BL302" s="17" t="s">
        <v>120</v>
      </c>
      <c r="BM302" s="149" t="s">
        <v>2621</v>
      </c>
    </row>
    <row r="303" spans="2:65" s="1" customFormat="1" ht="29.25" x14ac:dyDescent="0.2">
      <c r="B303" s="33"/>
      <c r="D303" s="155" t="s">
        <v>318</v>
      </c>
      <c r="F303" s="156" t="s">
        <v>6147</v>
      </c>
      <c r="I303" s="153"/>
      <c r="L303" s="33"/>
      <c r="M303" s="154"/>
      <c r="T303" s="57"/>
      <c r="AT303" s="17" t="s">
        <v>318</v>
      </c>
      <c r="AU303" s="17" t="s">
        <v>88</v>
      </c>
    </row>
    <row r="304" spans="2:65" s="1" customFormat="1" ht="16.5" customHeight="1" x14ac:dyDescent="0.2">
      <c r="B304" s="137"/>
      <c r="C304" s="138" t="s">
        <v>1318</v>
      </c>
      <c r="D304" s="138" t="s">
        <v>311</v>
      </c>
      <c r="E304" s="139" t="s">
        <v>6152</v>
      </c>
      <c r="F304" s="140" t="s">
        <v>6153</v>
      </c>
      <c r="G304" s="141" t="s">
        <v>2702</v>
      </c>
      <c r="H304" s="142">
        <v>4</v>
      </c>
      <c r="I304" s="143"/>
      <c r="J304" s="144">
        <f>ROUND(I304*H304,2)</f>
        <v>0</v>
      </c>
      <c r="K304" s="140" t="s">
        <v>366</v>
      </c>
      <c r="L304" s="33"/>
      <c r="M304" s="145" t="s">
        <v>1</v>
      </c>
      <c r="N304" s="146" t="s">
        <v>46</v>
      </c>
      <c r="P304" s="147">
        <f>O304*H304</f>
        <v>0</v>
      </c>
      <c r="Q304" s="147">
        <v>0</v>
      </c>
      <c r="R304" s="147">
        <f>Q304*H304</f>
        <v>0</v>
      </c>
      <c r="S304" s="147">
        <v>0</v>
      </c>
      <c r="T304" s="148">
        <f>S304*H304</f>
        <v>0</v>
      </c>
      <c r="AR304" s="149" t="s">
        <v>120</v>
      </c>
      <c r="AT304" s="149" t="s">
        <v>311</v>
      </c>
      <c r="AU304" s="149" t="s">
        <v>88</v>
      </c>
      <c r="AY304" s="17" t="s">
        <v>309</v>
      </c>
      <c r="BE304" s="150">
        <f>IF(N304="základní",J304,0)</f>
        <v>0</v>
      </c>
      <c r="BF304" s="150">
        <f>IF(N304="snížená",J304,0)</f>
        <v>0</v>
      </c>
      <c r="BG304" s="150">
        <f>IF(N304="zákl. přenesená",J304,0)</f>
        <v>0</v>
      </c>
      <c r="BH304" s="150">
        <f>IF(N304="sníž. přenesená",J304,0)</f>
        <v>0</v>
      </c>
      <c r="BI304" s="150">
        <f>IF(N304="nulová",J304,0)</f>
        <v>0</v>
      </c>
      <c r="BJ304" s="17" t="s">
        <v>88</v>
      </c>
      <c r="BK304" s="150">
        <f>ROUND(I304*H304,2)</f>
        <v>0</v>
      </c>
      <c r="BL304" s="17" t="s">
        <v>120</v>
      </c>
      <c r="BM304" s="149" t="s">
        <v>2629</v>
      </c>
    </row>
    <row r="305" spans="2:65" s="1" customFormat="1" ht="19.5" x14ac:dyDescent="0.2">
      <c r="B305" s="33"/>
      <c r="D305" s="155" t="s">
        <v>318</v>
      </c>
      <c r="F305" s="156" t="s">
        <v>6154</v>
      </c>
      <c r="I305" s="153"/>
      <c r="L305" s="33"/>
      <c r="M305" s="154"/>
      <c r="T305" s="57"/>
      <c r="AT305" s="17" t="s">
        <v>318</v>
      </c>
      <c r="AU305" s="17" t="s">
        <v>88</v>
      </c>
    </row>
    <row r="306" spans="2:65" s="1" customFormat="1" ht="16.5" customHeight="1" x14ac:dyDescent="0.2">
      <c r="B306" s="137"/>
      <c r="C306" s="138" t="s">
        <v>1323</v>
      </c>
      <c r="D306" s="138" t="s">
        <v>311</v>
      </c>
      <c r="E306" s="139" t="s">
        <v>6155</v>
      </c>
      <c r="F306" s="140" t="s">
        <v>6156</v>
      </c>
      <c r="G306" s="141" t="s">
        <v>2702</v>
      </c>
      <c r="H306" s="142">
        <v>17</v>
      </c>
      <c r="I306" s="143"/>
      <c r="J306" s="144">
        <f>ROUND(I306*H306,2)</f>
        <v>0</v>
      </c>
      <c r="K306" s="140" t="s">
        <v>366</v>
      </c>
      <c r="L306" s="33"/>
      <c r="M306" s="145" t="s">
        <v>1</v>
      </c>
      <c r="N306" s="146" t="s">
        <v>46</v>
      </c>
      <c r="P306" s="147">
        <f>O306*H306</f>
        <v>0</v>
      </c>
      <c r="Q306" s="147">
        <v>0</v>
      </c>
      <c r="R306" s="147">
        <f>Q306*H306</f>
        <v>0</v>
      </c>
      <c r="S306" s="147">
        <v>0</v>
      </c>
      <c r="T306" s="148">
        <f>S306*H306</f>
        <v>0</v>
      </c>
      <c r="AR306" s="149" t="s">
        <v>120</v>
      </c>
      <c r="AT306" s="149" t="s">
        <v>311</v>
      </c>
      <c r="AU306" s="149" t="s">
        <v>88</v>
      </c>
      <c r="AY306" s="17" t="s">
        <v>309</v>
      </c>
      <c r="BE306" s="150">
        <f>IF(N306="základní",J306,0)</f>
        <v>0</v>
      </c>
      <c r="BF306" s="150">
        <f>IF(N306="snížená",J306,0)</f>
        <v>0</v>
      </c>
      <c r="BG306" s="150">
        <f>IF(N306="zákl. přenesená",J306,0)</f>
        <v>0</v>
      </c>
      <c r="BH306" s="150">
        <f>IF(N306="sníž. přenesená",J306,0)</f>
        <v>0</v>
      </c>
      <c r="BI306" s="150">
        <f>IF(N306="nulová",J306,0)</f>
        <v>0</v>
      </c>
      <c r="BJ306" s="17" t="s">
        <v>88</v>
      </c>
      <c r="BK306" s="150">
        <f>ROUND(I306*H306,2)</f>
        <v>0</v>
      </c>
      <c r="BL306" s="17" t="s">
        <v>120</v>
      </c>
      <c r="BM306" s="149" t="s">
        <v>2637</v>
      </c>
    </row>
    <row r="307" spans="2:65" s="1" customFormat="1" ht="19.5" x14ac:dyDescent="0.2">
      <c r="B307" s="33"/>
      <c r="D307" s="155" t="s">
        <v>318</v>
      </c>
      <c r="F307" s="156" t="s">
        <v>6154</v>
      </c>
      <c r="I307" s="153"/>
      <c r="L307" s="33"/>
      <c r="M307" s="154"/>
      <c r="T307" s="57"/>
      <c r="AT307" s="17" t="s">
        <v>318</v>
      </c>
      <c r="AU307" s="17" t="s">
        <v>88</v>
      </c>
    </row>
    <row r="308" spans="2:65" s="1" customFormat="1" ht="16.5" customHeight="1" x14ac:dyDescent="0.2">
      <c r="B308" s="137"/>
      <c r="C308" s="138" t="s">
        <v>1328</v>
      </c>
      <c r="D308" s="138" t="s">
        <v>311</v>
      </c>
      <c r="E308" s="139" t="s">
        <v>6157</v>
      </c>
      <c r="F308" s="140" t="s">
        <v>6158</v>
      </c>
      <c r="G308" s="141" t="s">
        <v>2702</v>
      </c>
      <c r="H308" s="142">
        <v>1</v>
      </c>
      <c r="I308" s="143"/>
      <c r="J308" s="144">
        <f>ROUND(I308*H308,2)</f>
        <v>0</v>
      </c>
      <c r="K308" s="140" t="s">
        <v>366</v>
      </c>
      <c r="L308" s="33"/>
      <c r="M308" s="145" t="s">
        <v>1</v>
      </c>
      <c r="N308" s="146" t="s">
        <v>46</v>
      </c>
      <c r="P308" s="147">
        <f>O308*H308</f>
        <v>0</v>
      </c>
      <c r="Q308" s="147">
        <v>0</v>
      </c>
      <c r="R308" s="147">
        <f>Q308*H308</f>
        <v>0</v>
      </c>
      <c r="S308" s="147">
        <v>0</v>
      </c>
      <c r="T308" s="148">
        <f>S308*H308</f>
        <v>0</v>
      </c>
      <c r="AR308" s="149" t="s">
        <v>120</v>
      </c>
      <c r="AT308" s="149" t="s">
        <v>311</v>
      </c>
      <c r="AU308" s="149" t="s">
        <v>88</v>
      </c>
      <c r="AY308" s="17" t="s">
        <v>309</v>
      </c>
      <c r="BE308" s="150">
        <f>IF(N308="základní",J308,0)</f>
        <v>0</v>
      </c>
      <c r="BF308" s="150">
        <f>IF(N308="snížená",J308,0)</f>
        <v>0</v>
      </c>
      <c r="BG308" s="150">
        <f>IF(N308="zákl. přenesená",J308,0)</f>
        <v>0</v>
      </c>
      <c r="BH308" s="150">
        <f>IF(N308="sníž. přenesená",J308,0)</f>
        <v>0</v>
      </c>
      <c r="BI308" s="150">
        <f>IF(N308="nulová",J308,0)</f>
        <v>0</v>
      </c>
      <c r="BJ308" s="17" t="s">
        <v>88</v>
      </c>
      <c r="BK308" s="150">
        <f>ROUND(I308*H308,2)</f>
        <v>0</v>
      </c>
      <c r="BL308" s="17" t="s">
        <v>120</v>
      </c>
      <c r="BM308" s="149" t="s">
        <v>2645</v>
      </c>
    </row>
    <row r="309" spans="2:65" s="1" customFormat="1" ht="39" x14ac:dyDescent="0.2">
      <c r="B309" s="33"/>
      <c r="D309" s="155" t="s">
        <v>318</v>
      </c>
      <c r="F309" s="156" t="s">
        <v>6159</v>
      </c>
      <c r="I309" s="153"/>
      <c r="L309" s="33"/>
      <c r="M309" s="154"/>
      <c r="T309" s="57"/>
      <c r="AT309" s="17" t="s">
        <v>318</v>
      </c>
      <c r="AU309" s="17" t="s">
        <v>88</v>
      </c>
    </row>
    <row r="310" spans="2:65" s="11" customFormat="1" ht="25.9" customHeight="1" x14ac:dyDescent="0.2">
      <c r="B310" s="125"/>
      <c r="D310" s="126" t="s">
        <v>80</v>
      </c>
      <c r="E310" s="127" t="s">
        <v>5844</v>
      </c>
      <c r="F310" s="127" t="s">
        <v>5845</v>
      </c>
      <c r="I310" s="128"/>
      <c r="J310" s="129">
        <f>BK310</f>
        <v>0</v>
      </c>
      <c r="L310" s="125"/>
      <c r="M310" s="130"/>
      <c r="P310" s="131">
        <f>SUM(P311:P316)</f>
        <v>0</v>
      </c>
      <c r="R310" s="131">
        <f>SUM(R311:R316)</f>
        <v>0</v>
      </c>
      <c r="T310" s="132">
        <f>SUM(T311:T316)</f>
        <v>0</v>
      </c>
      <c r="AR310" s="126" t="s">
        <v>88</v>
      </c>
      <c r="AT310" s="133" t="s">
        <v>80</v>
      </c>
      <c r="AU310" s="133" t="s">
        <v>81</v>
      </c>
      <c r="AY310" s="126" t="s">
        <v>309</v>
      </c>
      <c r="BK310" s="134">
        <f>SUM(BK311:BK316)</f>
        <v>0</v>
      </c>
    </row>
    <row r="311" spans="2:65" s="1" customFormat="1" ht="16.5" customHeight="1" x14ac:dyDescent="0.2">
      <c r="B311" s="137"/>
      <c r="C311" s="138" t="s">
        <v>1334</v>
      </c>
      <c r="D311" s="138" t="s">
        <v>311</v>
      </c>
      <c r="E311" s="139" t="s">
        <v>6160</v>
      </c>
      <c r="F311" s="140" t="s">
        <v>6161</v>
      </c>
      <c r="G311" s="141" t="s">
        <v>2702</v>
      </c>
      <c r="H311" s="142">
        <v>1</v>
      </c>
      <c r="I311" s="143"/>
      <c r="J311" s="144">
        <f t="shared" ref="J311:J316" si="30">ROUND(I311*H311,2)</f>
        <v>0</v>
      </c>
      <c r="K311" s="140" t="s">
        <v>366</v>
      </c>
      <c r="L311" s="33"/>
      <c r="M311" s="145" t="s">
        <v>1</v>
      </c>
      <c r="N311" s="146" t="s">
        <v>46</v>
      </c>
      <c r="P311" s="147">
        <f t="shared" ref="P311:P316" si="31">O311*H311</f>
        <v>0</v>
      </c>
      <c r="Q311" s="147">
        <v>0</v>
      </c>
      <c r="R311" s="147">
        <f t="shared" ref="R311:R316" si="32">Q311*H311</f>
        <v>0</v>
      </c>
      <c r="S311" s="147">
        <v>0</v>
      </c>
      <c r="T311" s="148">
        <f t="shared" ref="T311:T316" si="33">S311*H311</f>
        <v>0</v>
      </c>
      <c r="AR311" s="149" t="s">
        <v>120</v>
      </c>
      <c r="AT311" s="149" t="s">
        <v>311</v>
      </c>
      <c r="AU311" s="149" t="s">
        <v>88</v>
      </c>
      <c r="AY311" s="17" t="s">
        <v>309</v>
      </c>
      <c r="BE311" s="150">
        <f t="shared" ref="BE311:BE316" si="34">IF(N311="základní",J311,0)</f>
        <v>0</v>
      </c>
      <c r="BF311" s="150">
        <f t="shared" ref="BF311:BF316" si="35">IF(N311="snížená",J311,0)</f>
        <v>0</v>
      </c>
      <c r="BG311" s="150">
        <f t="shared" ref="BG311:BG316" si="36">IF(N311="zákl. přenesená",J311,0)</f>
        <v>0</v>
      </c>
      <c r="BH311" s="150">
        <f t="shared" ref="BH311:BH316" si="37">IF(N311="sníž. přenesená",J311,0)</f>
        <v>0</v>
      </c>
      <c r="BI311" s="150">
        <f t="shared" ref="BI311:BI316" si="38">IF(N311="nulová",J311,0)</f>
        <v>0</v>
      </c>
      <c r="BJ311" s="17" t="s">
        <v>88</v>
      </c>
      <c r="BK311" s="150">
        <f t="shared" ref="BK311:BK316" si="39">ROUND(I311*H311,2)</f>
        <v>0</v>
      </c>
      <c r="BL311" s="17" t="s">
        <v>120</v>
      </c>
      <c r="BM311" s="149" t="s">
        <v>2653</v>
      </c>
    </row>
    <row r="312" spans="2:65" s="1" customFormat="1" ht="16.5" customHeight="1" x14ac:dyDescent="0.2">
      <c r="B312" s="137"/>
      <c r="C312" s="138" t="s">
        <v>1340</v>
      </c>
      <c r="D312" s="138" t="s">
        <v>311</v>
      </c>
      <c r="E312" s="139" t="s">
        <v>6162</v>
      </c>
      <c r="F312" s="140" t="s">
        <v>5853</v>
      </c>
      <c r="G312" s="141" t="s">
        <v>2702</v>
      </c>
      <c r="H312" s="142">
        <v>1</v>
      </c>
      <c r="I312" s="143"/>
      <c r="J312" s="144">
        <f t="shared" si="30"/>
        <v>0</v>
      </c>
      <c r="K312" s="140" t="s">
        <v>366</v>
      </c>
      <c r="L312" s="33"/>
      <c r="M312" s="145" t="s">
        <v>1</v>
      </c>
      <c r="N312" s="146" t="s">
        <v>46</v>
      </c>
      <c r="P312" s="147">
        <f t="shared" si="31"/>
        <v>0</v>
      </c>
      <c r="Q312" s="147">
        <v>0</v>
      </c>
      <c r="R312" s="147">
        <f t="shared" si="32"/>
        <v>0</v>
      </c>
      <c r="S312" s="147">
        <v>0</v>
      </c>
      <c r="T312" s="148">
        <f t="shared" si="33"/>
        <v>0</v>
      </c>
      <c r="AR312" s="149" t="s">
        <v>120</v>
      </c>
      <c r="AT312" s="149" t="s">
        <v>311</v>
      </c>
      <c r="AU312" s="149" t="s">
        <v>88</v>
      </c>
      <c r="AY312" s="17" t="s">
        <v>309</v>
      </c>
      <c r="BE312" s="150">
        <f t="shared" si="34"/>
        <v>0</v>
      </c>
      <c r="BF312" s="150">
        <f t="shared" si="35"/>
        <v>0</v>
      </c>
      <c r="BG312" s="150">
        <f t="shared" si="36"/>
        <v>0</v>
      </c>
      <c r="BH312" s="150">
        <f t="shared" si="37"/>
        <v>0</v>
      </c>
      <c r="BI312" s="150">
        <f t="shared" si="38"/>
        <v>0</v>
      </c>
      <c r="BJ312" s="17" t="s">
        <v>88</v>
      </c>
      <c r="BK312" s="150">
        <f t="shared" si="39"/>
        <v>0</v>
      </c>
      <c r="BL312" s="17" t="s">
        <v>120</v>
      </c>
      <c r="BM312" s="149" t="s">
        <v>2661</v>
      </c>
    </row>
    <row r="313" spans="2:65" s="1" customFormat="1" ht="16.5" customHeight="1" x14ac:dyDescent="0.2">
      <c r="B313" s="137"/>
      <c r="C313" s="138" t="s">
        <v>1345</v>
      </c>
      <c r="D313" s="138" t="s">
        <v>311</v>
      </c>
      <c r="E313" s="139" t="s">
        <v>6163</v>
      </c>
      <c r="F313" s="140" t="s">
        <v>6164</v>
      </c>
      <c r="G313" s="141" t="s">
        <v>2702</v>
      </c>
      <c r="H313" s="142">
        <v>1</v>
      </c>
      <c r="I313" s="143"/>
      <c r="J313" s="144">
        <f t="shared" si="30"/>
        <v>0</v>
      </c>
      <c r="K313" s="140" t="s">
        <v>366</v>
      </c>
      <c r="L313" s="33"/>
      <c r="M313" s="145" t="s">
        <v>1</v>
      </c>
      <c r="N313" s="146" t="s">
        <v>46</v>
      </c>
      <c r="P313" s="147">
        <f t="shared" si="31"/>
        <v>0</v>
      </c>
      <c r="Q313" s="147">
        <v>0</v>
      </c>
      <c r="R313" s="147">
        <f t="shared" si="32"/>
        <v>0</v>
      </c>
      <c r="S313" s="147">
        <v>0</v>
      </c>
      <c r="T313" s="148">
        <f t="shared" si="33"/>
        <v>0</v>
      </c>
      <c r="AR313" s="149" t="s">
        <v>120</v>
      </c>
      <c r="AT313" s="149" t="s">
        <v>311</v>
      </c>
      <c r="AU313" s="149" t="s">
        <v>88</v>
      </c>
      <c r="AY313" s="17" t="s">
        <v>309</v>
      </c>
      <c r="BE313" s="150">
        <f t="shared" si="34"/>
        <v>0</v>
      </c>
      <c r="BF313" s="150">
        <f t="shared" si="35"/>
        <v>0</v>
      </c>
      <c r="BG313" s="150">
        <f t="shared" si="36"/>
        <v>0</v>
      </c>
      <c r="BH313" s="150">
        <f t="shared" si="37"/>
        <v>0</v>
      </c>
      <c r="BI313" s="150">
        <f t="shared" si="38"/>
        <v>0</v>
      </c>
      <c r="BJ313" s="17" t="s">
        <v>88</v>
      </c>
      <c r="BK313" s="150">
        <f t="shared" si="39"/>
        <v>0</v>
      </c>
      <c r="BL313" s="17" t="s">
        <v>120</v>
      </c>
      <c r="BM313" s="149" t="s">
        <v>2669</v>
      </c>
    </row>
    <row r="314" spans="2:65" s="1" customFormat="1" ht="16.5" customHeight="1" x14ac:dyDescent="0.2">
      <c r="B314" s="137"/>
      <c r="C314" s="138" t="s">
        <v>1347</v>
      </c>
      <c r="D314" s="138" t="s">
        <v>311</v>
      </c>
      <c r="E314" s="139" t="s">
        <v>6165</v>
      </c>
      <c r="F314" s="140" t="s">
        <v>6166</v>
      </c>
      <c r="G314" s="141" t="s">
        <v>2702</v>
      </c>
      <c r="H314" s="142">
        <v>2</v>
      </c>
      <c r="I314" s="143"/>
      <c r="J314" s="144">
        <f t="shared" si="30"/>
        <v>0</v>
      </c>
      <c r="K314" s="140" t="s">
        <v>366</v>
      </c>
      <c r="L314" s="33"/>
      <c r="M314" s="145" t="s">
        <v>1</v>
      </c>
      <c r="N314" s="146" t="s">
        <v>46</v>
      </c>
      <c r="P314" s="147">
        <f t="shared" si="31"/>
        <v>0</v>
      </c>
      <c r="Q314" s="147">
        <v>0</v>
      </c>
      <c r="R314" s="147">
        <f t="shared" si="32"/>
        <v>0</v>
      </c>
      <c r="S314" s="147">
        <v>0</v>
      </c>
      <c r="T314" s="148">
        <f t="shared" si="33"/>
        <v>0</v>
      </c>
      <c r="AR314" s="149" t="s">
        <v>120</v>
      </c>
      <c r="AT314" s="149" t="s">
        <v>311</v>
      </c>
      <c r="AU314" s="149" t="s">
        <v>88</v>
      </c>
      <c r="AY314" s="17" t="s">
        <v>309</v>
      </c>
      <c r="BE314" s="150">
        <f t="shared" si="34"/>
        <v>0</v>
      </c>
      <c r="BF314" s="150">
        <f t="shared" si="35"/>
        <v>0</v>
      </c>
      <c r="BG314" s="150">
        <f t="shared" si="36"/>
        <v>0</v>
      </c>
      <c r="BH314" s="150">
        <f t="shared" si="37"/>
        <v>0</v>
      </c>
      <c r="BI314" s="150">
        <f t="shared" si="38"/>
        <v>0</v>
      </c>
      <c r="BJ314" s="17" t="s">
        <v>88</v>
      </c>
      <c r="BK314" s="150">
        <f t="shared" si="39"/>
        <v>0</v>
      </c>
      <c r="BL314" s="17" t="s">
        <v>120</v>
      </c>
      <c r="BM314" s="149" t="s">
        <v>2677</v>
      </c>
    </row>
    <row r="315" spans="2:65" s="1" customFormat="1" ht="24.2" customHeight="1" x14ac:dyDescent="0.2">
      <c r="B315" s="137"/>
      <c r="C315" s="138" t="s">
        <v>1350</v>
      </c>
      <c r="D315" s="138" t="s">
        <v>311</v>
      </c>
      <c r="E315" s="139" t="s">
        <v>6167</v>
      </c>
      <c r="F315" s="140" t="s">
        <v>6168</v>
      </c>
      <c r="G315" s="141" t="s">
        <v>360</v>
      </c>
      <c r="H315" s="142">
        <v>175</v>
      </c>
      <c r="I315" s="143"/>
      <c r="J315" s="144">
        <f t="shared" si="30"/>
        <v>0</v>
      </c>
      <c r="K315" s="140" t="s">
        <v>366</v>
      </c>
      <c r="L315" s="33"/>
      <c r="M315" s="145" t="s">
        <v>1</v>
      </c>
      <c r="N315" s="146" t="s">
        <v>46</v>
      </c>
      <c r="P315" s="147">
        <f t="shared" si="31"/>
        <v>0</v>
      </c>
      <c r="Q315" s="147">
        <v>0</v>
      </c>
      <c r="R315" s="147">
        <f t="shared" si="32"/>
        <v>0</v>
      </c>
      <c r="S315" s="147">
        <v>0</v>
      </c>
      <c r="T315" s="148">
        <f t="shared" si="33"/>
        <v>0</v>
      </c>
      <c r="AR315" s="149" t="s">
        <v>120</v>
      </c>
      <c r="AT315" s="149" t="s">
        <v>311</v>
      </c>
      <c r="AU315" s="149" t="s">
        <v>88</v>
      </c>
      <c r="AY315" s="17" t="s">
        <v>309</v>
      </c>
      <c r="BE315" s="150">
        <f t="shared" si="34"/>
        <v>0</v>
      </c>
      <c r="BF315" s="150">
        <f t="shared" si="35"/>
        <v>0</v>
      </c>
      <c r="BG315" s="150">
        <f t="shared" si="36"/>
        <v>0</v>
      </c>
      <c r="BH315" s="150">
        <f t="shared" si="37"/>
        <v>0</v>
      </c>
      <c r="BI315" s="150">
        <f t="shared" si="38"/>
        <v>0</v>
      </c>
      <c r="BJ315" s="17" t="s">
        <v>88</v>
      </c>
      <c r="BK315" s="150">
        <f t="shared" si="39"/>
        <v>0</v>
      </c>
      <c r="BL315" s="17" t="s">
        <v>120</v>
      </c>
      <c r="BM315" s="149" t="s">
        <v>2685</v>
      </c>
    </row>
    <row r="316" spans="2:65" s="1" customFormat="1" ht="24.2" customHeight="1" x14ac:dyDescent="0.2">
      <c r="B316" s="137"/>
      <c r="C316" s="138" t="s">
        <v>1356</v>
      </c>
      <c r="D316" s="138" t="s">
        <v>311</v>
      </c>
      <c r="E316" s="139" t="s">
        <v>6169</v>
      </c>
      <c r="F316" s="140" t="s">
        <v>5818</v>
      </c>
      <c r="G316" s="141" t="s">
        <v>360</v>
      </c>
      <c r="H316" s="142">
        <v>85</v>
      </c>
      <c r="I316" s="143"/>
      <c r="J316" s="144">
        <f t="shared" si="30"/>
        <v>0</v>
      </c>
      <c r="K316" s="140" t="s">
        <v>366</v>
      </c>
      <c r="L316" s="33"/>
      <c r="M316" s="145" t="s">
        <v>1</v>
      </c>
      <c r="N316" s="146" t="s">
        <v>46</v>
      </c>
      <c r="P316" s="147">
        <f t="shared" si="31"/>
        <v>0</v>
      </c>
      <c r="Q316" s="147">
        <v>0</v>
      </c>
      <c r="R316" s="147">
        <f t="shared" si="32"/>
        <v>0</v>
      </c>
      <c r="S316" s="147">
        <v>0</v>
      </c>
      <c r="T316" s="148">
        <f t="shared" si="33"/>
        <v>0</v>
      </c>
      <c r="AR316" s="149" t="s">
        <v>120</v>
      </c>
      <c r="AT316" s="149" t="s">
        <v>311</v>
      </c>
      <c r="AU316" s="149" t="s">
        <v>88</v>
      </c>
      <c r="AY316" s="17" t="s">
        <v>309</v>
      </c>
      <c r="BE316" s="150">
        <f t="shared" si="34"/>
        <v>0</v>
      </c>
      <c r="BF316" s="150">
        <f t="shared" si="35"/>
        <v>0</v>
      </c>
      <c r="BG316" s="150">
        <f t="shared" si="36"/>
        <v>0</v>
      </c>
      <c r="BH316" s="150">
        <f t="shared" si="37"/>
        <v>0</v>
      </c>
      <c r="BI316" s="150">
        <f t="shared" si="38"/>
        <v>0</v>
      </c>
      <c r="BJ316" s="17" t="s">
        <v>88</v>
      </c>
      <c r="BK316" s="150">
        <f t="shared" si="39"/>
        <v>0</v>
      </c>
      <c r="BL316" s="17" t="s">
        <v>120</v>
      </c>
      <c r="BM316" s="149" t="s">
        <v>2699</v>
      </c>
    </row>
    <row r="317" spans="2:65" s="11" customFormat="1" ht="25.9" customHeight="1" x14ac:dyDescent="0.2">
      <c r="B317" s="125"/>
      <c r="D317" s="126" t="s">
        <v>80</v>
      </c>
      <c r="E317" s="127" t="s">
        <v>5051</v>
      </c>
      <c r="F317" s="127" t="s">
        <v>5052</v>
      </c>
      <c r="I317" s="128"/>
      <c r="J317" s="129">
        <f>BK317</f>
        <v>0</v>
      </c>
      <c r="L317" s="125"/>
      <c r="M317" s="130"/>
      <c r="P317" s="131">
        <f>SUM(P318:P323)</f>
        <v>0</v>
      </c>
      <c r="R317" s="131">
        <f>SUM(R318:R323)</f>
        <v>0</v>
      </c>
      <c r="T317" s="132">
        <f>SUM(T318:T323)</f>
        <v>0</v>
      </c>
      <c r="AR317" s="126" t="s">
        <v>88</v>
      </c>
      <c r="AT317" s="133" t="s">
        <v>80</v>
      </c>
      <c r="AU317" s="133" t="s">
        <v>81</v>
      </c>
      <c r="AY317" s="126" t="s">
        <v>309</v>
      </c>
      <c r="BK317" s="134">
        <f>SUM(BK318:BK323)</f>
        <v>0</v>
      </c>
    </row>
    <row r="318" spans="2:65" s="1" customFormat="1" ht="24.2" customHeight="1" x14ac:dyDescent="0.2">
      <c r="B318" s="137"/>
      <c r="C318" s="138" t="s">
        <v>1359</v>
      </c>
      <c r="D318" s="138" t="s">
        <v>311</v>
      </c>
      <c r="E318" s="139" t="s">
        <v>6170</v>
      </c>
      <c r="F318" s="140" t="s">
        <v>5859</v>
      </c>
      <c r="G318" s="141" t="s">
        <v>617</v>
      </c>
      <c r="H318" s="142">
        <v>100</v>
      </c>
      <c r="I318" s="143"/>
      <c r="J318" s="144">
        <f>ROUND(I318*H318,2)</f>
        <v>0</v>
      </c>
      <c r="K318" s="140" t="s">
        <v>366</v>
      </c>
      <c r="L318" s="33"/>
      <c r="M318" s="145" t="s">
        <v>1</v>
      </c>
      <c r="N318" s="146" t="s">
        <v>46</v>
      </c>
      <c r="P318" s="147">
        <f>O318*H318</f>
        <v>0</v>
      </c>
      <c r="Q318" s="147">
        <v>0</v>
      </c>
      <c r="R318" s="147">
        <f>Q318*H318</f>
        <v>0</v>
      </c>
      <c r="S318" s="147">
        <v>0</v>
      </c>
      <c r="T318" s="148">
        <f>S318*H318</f>
        <v>0</v>
      </c>
      <c r="AR318" s="149" t="s">
        <v>120</v>
      </c>
      <c r="AT318" s="149" t="s">
        <v>311</v>
      </c>
      <c r="AU318" s="149" t="s">
        <v>88</v>
      </c>
      <c r="AY318" s="17" t="s">
        <v>309</v>
      </c>
      <c r="BE318" s="150">
        <f>IF(N318="základní",J318,0)</f>
        <v>0</v>
      </c>
      <c r="BF318" s="150">
        <f>IF(N318="snížená",J318,0)</f>
        <v>0</v>
      </c>
      <c r="BG318" s="150">
        <f>IF(N318="zákl. přenesená",J318,0)</f>
        <v>0</v>
      </c>
      <c r="BH318" s="150">
        <f>IF(N318="sníž. přenesená",J318,0)</f>
        <v>0</v>
      </c>
      <c r="BI318" s="150">
        <f>IF(N318="nulová",J318,0)</f>
        <v>0</v>
      </c>
      <c r="BJ318" s="17" t="s">
        <v>88</v>
      </c>
      <c r="BK318" s="150">
        <f>ROUND(I318*H318,2)</f>
        <v>0</v>
      </c>
      <c r="BL318" s="17" t="s">
        <v>120</v>
      </c>
      <c r="BM318" s="149" t="s">
        <v>2710</v>
      </c>
    </row>
    <row r="319" spans="2:65" s="1" customFormat="1" ht="16.5" customHeight="1" x14ac:dyDescent="0.2">
      <c r="B319" s="137"/>
      <c r="C319" s="138" t="s">
        <v>1365</v>
      </c>
      <c r="D319" s="138" t="s">
        <v>311</v>
      </c>
      <c r="E319" s="139" t="s">
        <v>6171</v>
      </c>
      <c r="F319" s="140" t="s">
        <v>6172</v>
      </c>
      <c r="G319" s="141" t="s">
        <v>2702</v>
      </c>
      <c r="H319" s="142">
        <v>64</v>
      </c>
      <c r="I319" s="143"/>
      <c r="J319" s="144">
        <f>ROUND(I319*H319,2)</f>
        <v>0</v>
      </c>
      <c r="K319" s="140" t="s">
        <v>366</v>
      </c>
      <c r="L319" s="33"/>
      <c r="M319" s="145" t="s">
        <v>1</v>
      </c>
      <c r="N319" s="146" t="s">
        <v>46</v>
      </c>
      <c r="P319" s="147">
        <f>O319*H319</f>
        <v>0</v>
      </c>
      <c r="Q319" s="147">
        <v>0</v>
      </c>
      <c r="R319" s="147">
        <f>Q319*H319</f>
        <v>0</v>
      </c>
      <c r="S319" s="147">
        <v>0</v>
      </c>
      <c r="T319" s="148">
        <f>S319*H319</f>
        <v>0</v>
      </c>
      <c r="AR319" s="149" t="s">
        <v>120</v>
      </c>
      <c r="AT319" s="149" t="s">
        <v>311</v>
      </c>
      <c r="AU319" s="149" t="s">
        <v>88</v>
      </c>
      <c r="AY319" s="17" t="s">
        <v>309</v>
      </c>
      <c r="BE319" s="150">
        <f>IF(N319="základní",J319,0)</f>
        <v>0</v>
      </c>
      <c r="BF319" s="150">
        <f>IF(N319="snížená",J319,0)</f>
        <v>0</v>
      </c>
      <c r="BG319" s="150">
        <f>IF(N319="zákl. přenesená",J319,0)</f>
        <v>0</v>
      </c>
      <c r="BH319" s="150">
        <f>IF(N319="sníž. přenesená",J319,0)</f>
        <v>0</v>
      </c>
      <c r="BI319" s="150">
        <f>IF(N319="nulová",J319,0)</f>
        <v>0</v>
      </c>
      <c r="BJ319" s="17" t="s">
        <v>88</v>
      </c>
      <c r="BK319" s="150">
        <f>ROUND(I319*H319,2)</f>
        <v>0</v>
      </c>
      <c r="BL319" s="17" t="s">
        <v>120</v>
      </c>
      <c r="BM319" s="149" t="s">
        <v>2718</v>
      </c>
    </row>
    <row r="320" spans="2:65" s="1" customFormat="1" ht="16.5" customHeight="1" x14ac:dyDescent="0.2">
      <c r="B320" s="137"/>
      <c r="C320" s="138" t="s">
        <v>1370</v>
      </c>
      <c r="D320" s="138" t="s">
        <v>311</v>
      </c>
      <c r="E320" s="139" t="s">
        <v>6173</v>
      </c>
      <c r="F320" s="140" t="s">
        <v>6174</v>
      </c>
      <c r="G320" s="141" t="s">
        <v>2702</v>
      </c>
      <c r="H320" s="142">
        <v>500</v>
      </c>
      <c r="I320" s="143"/>
      <c r="J320" s="144">
        <f>ROUND(I320*H320,2)</f>
        <v>0</v>
      </c>
      <c r="K320" s="140" t="s">
        <v>366</v>
      </c>
      <c r="L320" s="33"/>
      <c r="M320" s="145" t="s">
        <v>1</v>
      </c>
      <c r="N320" s="146" t="s">
        <v>46</v>
      </c>
      <c r="P320" s="147">
        <f>O320*H320</f>
        <v>0</v>
      </c>
      <c r="Q320" s="147">
        <v>0</v>
      </c>
      <c r="R320" s="147">
        <f>Q320*H320</f>
        <v>0</v>
      </c>
      <c r="S320" s="147">
        <v>0</v>
      </c>
      <c r="T320" s="148">
        <f>S320*H320</f>
        <v>0</v>
      </c>
      <c r="AR320" s="149" t="s">
        <v>120</v>
      </c>
      <c r="AT320" s="149" t="s">
        <v>311</v>
      </c>
      <c r="AU320" s="149" t="s">
        <v>88</v>
      </c>
      <c r="AY320" s="17" t="s">
        <v>309</v>
      </c>
      <c r="BE320" s="150">
        <f>IF(N320="základní",J320,0)</f>
        <v>0</v>
      </c>
      <c r="BF320" s="150">
        <f>IF(N320="snížená",J320,0)</f>
        <v>0</v>
      </c>
      <c r="BG320" s="150">
        <f>IF(N320="zákl. přenesená",J320,0)</f>
        <v>0</v>
      </c>
      <c r="BH320" s="150">
        <f>IF(N320="sníž. přenesená",J320,0)</f>
        <v>0</v>
      </c>
      <c r="BI320" s="150">
        <f>IF(N320="nulová",J320,0)</f>
        <v>0</v>
      </c>
      <c r="BJ320" s="17" t="s">
        <v>88</v>
      </c>
      <c r="BK320" s="150">
        <f>ROUND(I320*H320,2)</f>
        <v>0</v>
      </c>
      <c r="BL320" s="17" t="s">
        <v>120</v>
      </c>
      <c r="BM320" s="149" t="s">
        <v>2726</v>
      </c>
    </row>
    <row r="321" spans="2:65" s="1" customFormat="1" ht="19.5" x14ac:dyDescent="0.2">
      <c r="B321" s="33"/>
      <c r="D321" s="155" t="s">
        <v>318</v>
      </c>
      <c r="F321" s="156" t="s">
        <v>6175</v>
      </c>
      <c r="I321" s="153"/>
      <c r="L321" s="33"/>
      <c r="M321" s="154"/>
      <c r="T321" s="57"/>
      <c r="AT321" s="17" t="s">
        <v>318</v>
      </c>
      <c r="AU321" s="17" t="s">
        <v>88</v>
      </c>
    </row>
    <row r="322" spans="2:65" s="1" customFormat="1" ht="16.5" customHeight="1" x14ac:dyDescent="0.2">
      <c r="B322" s="137"/>
      <c r="C322" s="138" t="s">
        <v>1372</v>
      </c>
      <c r="D322" s="138" t="s">
        <v>311</v>
      </c>
      <c r="E322" s="139" t="s">
        <v>6176</v>
      </c>
      <c r="F322" s="140" t="s">
        <v>6177</v>
      </c>
      <c r="G322" s="141" t="s">
        <v>2702</v>
      </c>
      <c r="H322" s="142">
        <v>1</v>
      </c>
      <c r="I322" s="143"/>
      <c r="J322" s="144">
        <f>ROUND(I322*H322,2)</f>
        <v>0</v>
      </c>
      <c r="K322" s="140" t="s">
        <v>366</v>
      </c>
      <c r="L322" s="33"/>
      <c r="M322" s="145" t="s">
        <v>1</v>
      </c>
      <c r="N322" s="146" t="s">
        <v>46</v>
      </c>
      <c r="P322" s="147">
        <f>O322*H322</f>
        <v>0</v>
      </c>
      <c r="Q322" s="147">
        <v>0</v>
      </c>
      <c r="R322" s="147">
        <f>Q322*H322</f>
        <v>0</v>
      </c>
      <c r="S322" s="147">
        <v>0</v>
      </c>
      <c r="T322" s="148">
        <f>S322*H322</f>
        <v>0</v>
      </c>
      <c r="AR322" s="149" t="s">
        <v>120</v>
      </c>
      <c r="AT322" s="149" t="s">
        <v>311</v>
      </c>
      <c r="AU322" s="149" t="s">
        <v>88</v>
      </c>
      <c r="AY322" s="17" t="s">
        <v>309</v>
      </c>
      <c r="BE322" s="150">
        <f>IF(N322="základní",J322,0)</f>
        <v>0</v>
      </c>
      <c r="BF322" s="150">
        <f>IF(N322="snížená",J322,0)</f>
        <v>0</v>
      </c>
      <c r="BG322" s="150">
        <f>IF(N322="zákl. přenesená",J322,0)</f>
        <v>0</v>
      </c>
      <c r="BH322" s="150">
        <f>IF(N322="sníž. přenesená",J322,0)</f>
        <v>0</v>
      </c>
      <c r="BI322" s="150">
        <f>IF(N322="nulová",J322,0)</f>
        <v>0</v>
      </c>
      <c r="BJ322" s="17" t="s">
        <v>88</v>
      </c>
      <c r="BK322" s="150">
        <f>ROUND(I322*H322,2)</f>
        <v>0</v>
      </c>
      <c r="BL322" s="17" t="s">
        <v>120</v>
      </c>
      <c r="BM322" s="149" t="s">
        <v>2734</v>
      </c>
    </row>
    <row r="323" spans="2:65" s="1" customFormat="1" ht="16.5" customHeight="1" x14ac:dyDescent="0.2">
      <c r="B323" s="137"/>
      <c r="C323" s="138" t="s">
        <v>1376</v>
      </c>
      <c r="D323" s="138" t="s">
        <v>311</v>
      </c>
      <c r="E323" s="139" t="s">
        <v>6178</v>
      </c>
      <c r="F323" s="140" t="s">
        <v>5871</v>
      </c>
      <c r="G323" s="141" t="s">
        <v>617</v>
      </c>
      <c r="H323" s="142">
        <v>60</v>
      </c>
      <c r="I323" s="143"/>
      <c r="J323" s="144">
        <f>ROUND(I323*H323,2)</f>
        <v>0</v>
      </c>
      <c r="K323" s="140" t="s">
        <v>366</v>
      </c>
      <c r="L323" s="33"/>
      <c r="M323" s="171" t="s">
        <v>1</v>
      </c>
      <c r="N323" s="172" t="s">
        <v>46</v>
      </c>
      <c r="O323" s="173"/>
      <c r="P323" s="174">
        <f>O323*H323</f>
        <v>0</v>
      </c>
      <c r="Q323" s="174">
        <v>0</v>
      </c>
      <c r="R323" s="174">
        <f>Q323*H323</f>
        <v>0</v>
      </c>
      <c r="S323" s="174">
        <v>0</v>
      </c>
      <c r="T323" s="175">
        <f>S323*H323</f>
        <v>0</v>
      </c>
      <c r="AR323" s="149" t="s">
        <v>120</v>
      </c>
      <c r="AT323" s="149" t="s">
        <v>311</v>
      </c>
      <c r="AU323" s="149" t="s">
        <v>88</v>
      </c>
      <c r="AY323" s="17" t="s">
        <v>309</v>
      </c>
      <c r="BE323" s="150">
        <f>IF(N323="základní",J323,0)</f>
        <v>0</v>
      </c>
      <c r="BF323" s="150">
        <f>IF(N323="snížená",J323,0)</f>
        <v>0</v>
      </c>
      <c r="BG323" s="150">
        <f>IF(N323="zákl. přenesená",J323,0)</f>
        <v>0</v>
      </c>
      <c r="BH323" s="150">
        <f>IF(N323="sníž. přenesená",J323,0)</f>
        <v>0</v>
      </c>
      <c r="BI323" s="150">
        <f>IF(N323="nulová",J323,0)</f>
        <v>0</v>
      </c>
      <c r="BJ323" s="17" t="s">
        <v>88</v>
      </c>
      <c r="BK323" s="150">
        <f>ROUND(I323*H323,2)</f>
        <v>0</v>
      </c>
      <c r="BL323" s="17" t="s">
        <v>120</v>
      </c>
      <c r="BM323" s="149" t="s">
        <v>2742</v>
      </c>
    </row>
    <row r="324" spans="2:65" s="1" customFormat="1" ht="6.95" customHeight="1" x14ac:dyDescent="0.2">
      <c r="B324" s="45"/>
      <c r="C324" s="46"/>
      <c r="D324" s="46"/>
      <c r="E324" s="46"/>
      <c r="F324" s="46"/>
      <c r="G324" s="46"/>
      <c r="H324" s="46"/>
      <c r="I324" s="46"/>
      <c r="J324" s="46"/>
      <c r="K324" s="46"/>
      <c r="L324" s="33"/>
    </row>
  </sheetData>
  <autoFilter ref="C128:K323" xr:uid="{00000000-0009-0000-0000-000007000000}"/>
  <mergeCells count="15">
    <mergeCell ref="E115:H115"/>
    <mergeCell ref="E119:H119"/>
    <mergeCell ref="E117:H117"/>
    <mergeCell ref="E121:H121"/>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B2:BM385"/>
  <sheetViews>
    <sheetView showGridLines="0" workbookViewId="0"/>
  </sheetViews>
  <sheetFormatPr defaultRowHeight="11.25" x14ac:dyDescent="0.2"/>
  <cols>
    <col min="1" max="1" width="8.33203125" customWidth="1"/>
    <col min="2" max="2" width="1.1640625" customWidth="1"/>
    <col min="3" max="3" width="4.1640625" customWidth="1"/>
    <col min="4" max="4" width="4.33203125" customWidth="1"/>
    <col min="5" max="5" width="17.1640625" customWidth="1"/>
    <col min="6" max="6" width="10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x14ac:dyDescent="0.2">
      <c r="L2" s="233" t="s">
        <v>5</v>
      </c>
      <c r="M2" s="234"/>
      <c r="N2" s="234"/>
      <c r="O2" s="234"/>
      <c r="P2" s="234"/>
      <c r="Q2" s="234"/>
      <c r="R2" s="234"/>
      <c r="S2" s="234"/>
      <c r="T2" s="234"/>
      <c r="U2" s="234"/>
      <c r="V2" s="234"/>
      <c r="AT2" s="17" t="s">
        <v>127</v>
      </c>
    </row>
    <row r="3" spans="2:46" ht="6.95" customHeight="1" x14ac:dyDescent="0.2">
      <c r="B3" s="18"/>
      <c r="C3" s="19"/>
      <c r="D3" s="19"/>
      <c r="E3" s="19"/>
      <c r="F3" s="19"/>
      <c r="G3" s="19"/>
      <c r="H3" s="19"/>
      <c r="I3" s="19"/>
      <c r="J3" s="19"/>
      <c r="K3" s="19"/>
      <c r="L3" s="20"/>
      <c r="AT3" s="17" t="s">
        <v>90</v>
      </c>
    </row>
    <row r="4" spans="2:46" ht="24.95" customHeight="1" x14ac:dyDescent="0.2">
      <c r="B4" s="20"/>
      <c r="D4" s="21" t="s">
        <v>275</v>
      </c>
      <c r="L4" s="20"/>
      <c r="M4" s="94" t="s">
        <v>10</v>
      </c>
      <c r="AT4" s="17" t="s">
        <v>3</v>
      </c>
    </row>
    <row r="5" spans="2:46" ht="6.95" customHeight="1" x14ac:dyDescent="0.2">
      <c r="B5" s="20"/>
      <c r="L5" s="20"/>
    </row>
    <row r="6" spans="2:46" ht="12" customHeight="1" x14ac:dyDescent="0.2">
      <c r="B6" s="20"/>
      <c r="D6" s="27" t="s">
        <v>16</v>
      </c>
      <c r="L6" s="20"/>
    </row>
    <row r="7" spans="2:46" ht="16.5" customHeight="1" x14ac:dyDescent="0.2">
      <c r="B7" s="20"/>
      <c r="E7" s="254" t="str">
        <f>'Rekapitulace stavby'!K6</f>
        <v>OBLASTNÍ NEMOCNICE JIČÍN PAVILON PSYCHIATRIE</v>
      </c>
      <c r="F7" s="255"/>
      <c r="G7" s="255"/>
      <c r="H7" s="255"/>
      <c r="L7" s="20"/>
    </row>
    <row r="8" spans="2:46" ht="12.75" x14ac:dyDescent="0.2">
      <c r="B8" s="20"/>
      <c r="D8" s="27" t="s">
        <v>276</v>
      </c>
      <c r="L8" s="20"/>
    </row>
    <row r="9" spans="2:46" ht="16.5" customHeight="1" x14ac:dyDescent="0.2">
      <c r="B9" s="20"/>
      <c r="E9" s="254" t="s">
        <v>277</v>
      </c>
      <c r="F9" s="234"/>
      <c r="G9" s="234"/>
      <c r="H9" s="234"/>
      <c r="L9" s="20"/>
    </row>
    <row r="10" spans="2:46" ht="12" customHeight="1" x14ac:dyDescent="0.2">
      <c r="B10" s="20"/>
      <c r="D10" s="27" t="s">
        <v>278</v>
      </c>
      <c r="L10" s="20"/>
    </row>
    <row r="11" spans="2:46" s="1" customFormat="1" ht="16.5" customHeight="1" x14ac:dyDescent="0.2">
      <c r="B11" s="33"/>
      <c r="E11" s="238" t="s">
        <v>4347</v>
      </c>
      <c r="F11" s="253"/>
      <c r="G11" s="253"/>
      <c r="H11" s="253"/>
      <c r="L11" s="33"/>
    </row>
    <row r="12" spans="2:46" s="1" customFormat="1" ht="12" customHeight="1" x14ac:dyDescent="0.2">
      <c r="B12" s="33"/>
      <c r="D12" s="27" t="s">
        <v>592</v>
      </c>
      <c r="L12" s="33"/>
    </row>
    <row r="13" spans="2:46" s="1" customFormat="1" ht="16.5" customHeight="1" x14ac:dyDescent="0.2">
      <c r="B13" s="33"/>
      <c r="E13" s="220" t="s">
        <v>6179</v>
      </c>
      <c r="F13" s="253"/>
      <c r="G13" s="253"/>
      <c r="H13" s="253"/>
      <c r="L13" s="33"/>
    </row>
    <row r="14" spans="2:46" s="1" customFormat="1" x14ac:dyDescent="0.2">
      <c r="B14" s="33"/>
      <c r="L14" s="33"/>
    </row>
    <row r="15" spans="2:46" s="1" customFormat="1" ht="12" customHeight="1" x14ac:dyDescent="0.2">
      <c r="B15" s="33"/>
      <c r="D15" s="27" t="s">
        <v>18</v>
      </c>
      <c r="F15" s="25" t="s">
        <v>1</v>
      </c>
      <c r="I15" s="27" t="s">
        <v>20</v>
      </c>
      <c r="J15" s="25" t="s">
        <v>1</v>
      </c>
      <c r="L15" s="33"/>
    </row>
    <row r="16" spans="2:46" s="1" customFormat="1" ht="12" customHeight="1" x14ac:dyDescent="0.2">
      <c r="B16" s="33"/>
      <c r="D16" s="27" t="s">
        <v>22</v>
      </c>
      <c r="F16" s="25" t="s">
        <v>23</v>
      </c>
      <c r="I16" s="27" t="s">
        <v>24</v>
      </c>
      <c r="J16" s="53">
        <f>'Rekapitulace stavby'!AN8</f>
        <v>45961</v>
      </c>
      <c r="L16" s="33"/>
    </row>
    <row r="17" spans="2:12" s="1" customFormat="1" ht="10.9" customHeight="1" x14ac:dyDescent="0.2">
      <c r="B17" s="33"/>
      <c r="L17" s="33"/>
    </row>
    <row r="18" spans="2:12" s="1" customFormat="1" ht="12" customHeight="1" x14ac:dyDescent="0.2">
      <c r="B18" s="33"/>
      <c r="D18" s="27" t="s">
        <v>29</v>
      </c>
      <c r="I18" s="27" t="s">
        <v>30</v>
      </c>
      <c r="J18" s="25" t="str">
        <f>IF('Rekapitulace stavby'!AN10="","",'Rekapitulace stavby'!AN10)</f>
        <v/>
      </c>
      <c r="L18" s="33"/>
    </row>
    <row r="19" spans="2:12" s="1" customFormat="1" ht="18" customHeight="1" x14ac:dyDescent="0.2">
      <c r="B19" s="33"/>
      <c r="E19" s="25" t="str">
        <f>IF('Rekapitulace stavby'!E11="","",'Rekapitulace stavby'!E11)</f>
        <v>KRÁLOVÉHRADECKÝ KRAJ</v>
      </c>
      <c r="I19" s="27" t="s">
        <v>32</v>
      </c>
      <c r="J19" s="25" t="str">
        <f>IF('Rekapitulace stavby'!AN11="","",'Rekapitulace stavby'!AN11)</f>
        <v/>
      </c>
      <c r="L19" s="33"/>
    </row>
    <row r="20" spans="2:12" s="1" customFormat="1" ht="6.95" customHeight="1" x14ac:dyDescent="0.2">
      <c r="B20" s="33"/>
      <c r="L20" s="33"/>
    </row>
    <row r="21" spans="2:12" s="1" customFormat="1" ht="12" customHeight="1" x14ac:dyDescent="0.2">
      <c r="B21" s="33"/>
      <c r="D21" s="27" t="s">
        <v>33</v>
      </c>
      <c r="I21" s="27" t="s">
        <v>30</v>
      </c>
      <c r="J21" s="28" t="str">
        <f>'Rekapitulace stavby'!AN13</f>
        <v>Vyplň údaj</v>
      </c>
      <c r="L21" s="33"/>
    </row>
    <row r="22" spans="2:12" s="1" customFormat="1" ht="18" customHeight="1" x14ac:dyDescent="0.2">
      <c r="B22" s="33"/>
      <c r="E22" s="256" t="str">
        <f>'Rekapitulace stavby'!E14</f>
        <v>Vyplň údaj</v>
      </c>
      <c r="F22" s="242"/>
      <c r="G22" s="242"/>
      <c r="H22" s="242"/>
      <c r="I22" s="27" t="s">
        <v>32</v>
      </c>
      <c r="J22" s="28" t="str">
        <f>'Rekapitulace stavby'!AN14</f>
        <v>Vyplň údaj</v>
      </c>
      <c r="L22" s="33"/>
    </row>
    <row r="23" spans="2:12" s="1" customFormat="1" ht="6.95" customHeight="1" x14ac:dyDescent="0.2">
      <c r="B23" s="33"/>
      <c r="L23" s="33"/>
    </row>
    <row r="24" spans="2:12" s="1" customFormat="1" ht="12" customHeight="1" x14ac:dyDescent="0.2">
      <c r="B24" s="33"/>
      <c r="D24" s="27" t="s">
        <v>35</v>
      </c>
      <c r="I24" s="27" t="s">
        <v>30</v>
      </c>
      <c r="J24" s="25" t="str">
        <f>IF('Rekapitulace stavby'!AN16="","",'Rekapitulace stavby'!AN16)</f>
        <v/>
      </c>
      <c r="L24" s="33"/>
    </row>
    <row r="25" spans="2:12" s="1" customFormat="1" ht="18" customHeight="1" x14ac:dyDescent="0.2">
      <c r="B25" s="33"/>
      <c r="E25" s="25" t="str">
        <f>IF('Rekapitulace stavby'!E17="","",'Rekapitulace stavby'!E17)</f>
        <v>KANIA a.s.</v>
      </c>
      <c r="I25" s="27" t="s">
        <v>32</v>
      </c>
      <c r="J25" s="25" t="str">
        <f>IF('Rekapitulace stavby'!AN17="","",'Rekapitulace stavby'!AN17)</f>
        <v/>
      </c>
      <c r="L25" s="33"/>
    </row>
    <row r="26" spans="2:12" s="1" customFormat="1" ht="6.95" customHeight="1" x14ac:dyDescent="0.2">
      <c r="B26" s="33"/>
      <c r="L26" s="33"/>
    </row>
    <row r="27" spans="2:12" s="1" customFormat="1" ht="12" customHeight="1" x14ac:dyDescent="0.2">
      <c r="B27" s="33"/>
      <c r="D27" s="27" t="s">
        <v>38</v>
      </c>
      <c r="I27" s="27" t="s">
        <v>30</v>
      </c>
      <c r="J27" s="25" t="str">
        <f>IF('Rekapitulace stavby'!AN19="","",'Rekapitulace stavby'!AN19)</f>
        <v/>
      </c>
      <c r="L27" s="33"/>
    </row>
    <row r="28" spans="2:12" s="1" customFormat="1" ht="18" customHeight="1" x14ac:dyDescent="0.2">
      <c r="B28" s="33"/>
      <c r="E28" s="25" t="str">
        <f>IF('Rekapitulace stavby'!E20="","",'Rekapitulace stavby'!E20)</f>
        <v xml:space="preserve"> </v>
      </c>
      <c r="I28" s="27" t="s">
        <v>32</v>
      </c>
      <c r="J28" s="25" t="str">
        <f>IF('Rekapitulace stavby'!AN20="","",'Rekapitulace stavby'!AN20)</f>
        <v/>
      </c>
      <c r="L28" s="33"/>
    </row>
    <row r="29" spans="2:12" s="1" customFormat="1" ht="6.95" customHeight="1" x14ac:dyDescent="0.2">
      <c r="B29" s="33"/>
      <c r="L29" s="33"/>
    </row>
    <row r="30" spans="2:12" s="1" customFormat="1" ht="12" customHeight="1" x14ac:dyDescent="0.2">
      <c r="B30" s="33"/>
      <c r="D30" s="27" t="s">
        <v>39</v>
      </c>
      <c r="L30" s="33"/>
    </row>
    <row r="31" spans="2:12" s="7" customFormat="1" ht="16.5" customHeight="1" x14ac:dyDescent="0.2">
      <c r="B31" s="95"/>
      <c r="E31" s="246" t="s">
        <v>1</v>
      </c>
      <c r="F31" s="246"/>
      <c r="G31" s="246"/>
      <c r="H31" s="246"/>
      <c r="L31" s="95"/>
    </row>
    <row r="32" spans="2:12" s="1" customFormat="1" ht="6.95" customHeight="1" x14ac:dyDescent="0.2">
      <c r="B32" s="33"/>
      <c r="L32" s="33"/>
    </row>
    <row r="33" spans="2:12" s="1" customFormat="1" ht="6.95" customHeight="1" x14ac:dyDescent="0.2">
      <c r="B33" s="33"/>
      <c r="D33" s="54"/>
      <c r="E33" s="54"/>
      <c r="F33" s="54"/>
      <c r="G33" s="54"/>
      <c r="H33" s="54"/>
      <c r="I33" s="54"/>
      <c r="J33" s="54"/>
      <c r="K33" s="54"/>
      <c r="L33" s="33"/>
    </row>
    <row r="34" spans="2:12" s="1" customFormat="1" ht="25.35" customHeight="1" x14ac:dyDescent="0.2">
      <c r="B34" s="33"/>
      <c r="D34" s="96" t="s">
        <v>41</v>
      </c>
      <c r="J34" s="67">
        <f>ROUND(J137, 2)</f>
        <v>0</v>
      </c>
      <c r="L34" s="33"/>
    </row>
    <row r="35" spans="2:12" s="1" customFormat="1" ht="6.95" customHeight="1" x14ac:dyDescent="0.2">
      <c r="B35" s="33"/>
      <c r="D35" s="54"/>
      <c r="E35" s="54"/>
      <c r="F35" s="54"/>
      <c r="G35" s="54"/>
      <c r="H35" s="54"/>
      <c r="I35" s="54"/>
      <c r="J35" s="54"/>
      <c r="K35" s="54"/>
      <c r="L35" s="33"/>
    </row>
    <row r="36" spans="2:12" s="1" customFormat="1" ht="14.45" customHeight="1" x14ac:dyDescent="0.2">
      <c r="B36" s="33"/>
      <c r="F36" s="36" t="s">
        <v>43</v>
      </c>
      <c r="I36" s="36" t="s">
        <v>42</v>
      </c>
      <c r="J36" s="36" t="s">
        <v>44</v>
      </c>
      <c r="L36" s="33"/>
    </row>
    <row r="37" spans="2:12" s="1" customFormat="1" ht="14.45" customHeight="1" x14ac:dyDescent="0.2">
      <c r="B37" s="33"/>
      <c r="D37" s="56" t="s">
        <v>45</v>
      </c>
      <c r="E37" s="27" t="s">
        <v>46</v>
      </c>
      <c r="F37" s="87">
        <f>ROUND((SUM(BE137:BE384)),  2)</f>
        <v>0</v>
      </c>
      <c r="I37" s="97">
        <v>0.21</v>
      </c>
      <c r="J37" s="87">
        <f>ROUND(((SUM(BE137:BE384))*I37),  2)</f>
        <v>0</v>
      </c>
      <c r="L37" s="33"/>
    </row>
    <row r="38" spans="2:12" s="1" customFormat="1" ht="14.45" customHeight="1" x14ac:dyDescent="0.2">
      <c r="B38" s="33"/>
      <c r="E38" s="27" t="s">
        <v>47</v>
      </c>
      <c r="F38" s="87">
        <f>ROUND((SUM(BF137:BF384)),  2)</f>
        <v>0</v>
      </c>
      <c r="I38" s="97">
        <v>0.12</v>
      </c>
      <c r="J38" s="87">
        <f>ROUND(((SUM(BF137:BF384))*I38),  2)</f>
        <v>0</v>
      </c>
      <c r="L38" s="33"/>
    </row>
    <row r="39" spans="2:12" s="1" customFormat="1" ht="14.45" hidden="1" customHeight="1" x14ac:dyDescent="0.2">
      <c r="B39" s="33"/>
      <c r="E39" s="27" t="s">
        <v>48</v>
      </c>
      <c r="F39" s="87">
        <f>ROUND((SUM(BG137:BG384)),  2)</f>
        <v>0</v>
      </c>
      <c r="I39" s="97">
        <v>0.21</v>
      </c>
      <c r="J39" s="87">
        <f>0</f>
        <v>0</v>
      </c>
      <c r="L39" s="33"/>
    </row>
    <row r="40" spans="2:12" s="1" customFormat="1" ht="14.45" hidden="1" customHeight="1" x14ac:dyDescent="0.2">
      <c r="B40" s="33"/>
      <c r="E40" s="27" t="s">
        <v>49</v>
      </c>
      <c r="F40" s="87">
        <f>ROUND((SUM(BH137:BH384)),  2)</f>
        <v>0</v>
      </c>
      <c r="I40" s="97">
        <v>0.12</v>
      </c>
      <c r="J40" s="87">
        <f>0</f>
        <v>0</v>
      </c>
      <c r="L40" s="33"/>
    </row>
    <row r="41" spans="2:12" s="1" customFormat="1" ht="14.45" hidden="1" customHeight="1" x14ac:dyDescent="0.2">
      <c r="B41" s="33"/>
      <c r="E41" s="27" t="s">
        <v>50</v>
      </c>
      <c r="F41" s="87">
        <f>ROUND((SUM(BI137:BI384)),  2)</f>
        <v>0</v>
      </c>
      <c r="I41" s="97">
        <v>0</v>
      </c>
      <c r="J41" s="87">
        <f>0</f>
        <v>0</v>
      </c>
      <c r="L41" s="33"/>
    </row>
    <row r="42" spans="2:12" s="1" customFormat="1" ht="6.95" customHeight="1" x14ac:dyDescent="0.2">
      <c r="B42" s="33"/>
      <c r="L42" s="33"/>
    </row>
    <row r="43" spans="2:12" s="1" customFormat="1" ht="25.35" customHeight="1" x14ac:dyDescent="0.2">
      <c r="B43" s="33"/>
      <c r="C43" s="98"/>
      <c r="D43" s="99" t="s">
        <v>51</v>
      </c>
      <c r="E43" s="58"/>
      <c r="F43" s="58"/>
      <c r="G43" s="100" t="s">
        <v>52</v>
      </c>
      <c r="H43" s="101" t="s">
        <v>53</v>
      </c>
      <c r="I43" s="58"/>
      <c r="J43" s="102">
        <f>SUM(J34:J41)</f>
        <v>0</v>
      </c>
      <c r="K43" s="103"/>
      <c r="L43" s="33"/>
    </row>
    <row r="44" spans="2:12" s="1" customFormat="1" ht="14.45" customHeight="1" x14ac:dyDescent="0.2">
      <c r="B44" s="33"/>
      <c r="L44" s="33"/>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33"/>
      <c r="D50" s="42" t="s">
        <v>54</v>
      </c>
      <c r="E50" s="43"/>
      <c r="F50" s="43"/>
      <c r="G50" s="42" t="s">
        <v>55</v>
      </c>
      <c r="H50" s="43"/>
      <c r="I50" s="43"/>
      <c r="J50" s="43"/>
      <c r="K50" s="43"/>
      <c r="L50" s="33"/>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2.75" x14ac:dyDescent="0.2">
      <c r="B61" s="33"/>
      <c r="D61" s="44" t="s">
        <v>56</v>
      </c>
      <c r="E61" s="35"/>
      <c r="F61" s="104" t="s">
        <v>57</v>
      </c>
      <c r="G61" s="44" t="s">
        <v>56</v>
      </c>
      <c r="H61" s="35"/>
      <c r="I61" s="35"/>
      <c r="J61" s="105" t="s">
        <v>57</v>
      </c>
      <c r="K61" s="35"/>
      <c r="L61" s="33"/>
    </row>
    <row r="62" spans="2:12" x14ac:dyDescent="0.2">
      <c r="B62" s="20"/>
      <c r="L62" s="20"/>
    </row>
    <row r="63" spans="2:12" x14ac:dyDescent="0.2">
      <c r="B63" s="20"/>
      <c r="L63" s="20"/>
    </row>
    <row r="64" spans="2:12" x14ac:dyDescent="0.2">
      <c r="B64" s="20"/>
      <c r="L64" s="20"/>
    </row>
    <row r="65" spans="2:12" s="1" customFormat="1" ht="12.75" x14ac:dyDescent="0.2">
      <c r="B65" s="33"/>
      <c r="D65" s="42" t="s">
        <v>58</v>
      </c>
      <c r="E65" s="43"/>
      <c r="F65" s="43"/>
      <c r="G65" s="42" t="s">
        <v>59</v>
      </c>
      <c r="H65" s="43"/>
      <c r="I65" s="43"/>
      <c r="J65" s="43"/>
      <c r="K65" s="43"/>
      <c r="L65" s="33"/>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2.75" x14ac:dyDescent="0.2">
      <c r="B76" s="33"/>
      <c r="D76" s="44" t="s">
        <v>56</v>
      </c>
      <c r="E76" s="35"/>
      <c r="F76" s="104" t="s">
        <v>57</v>
      </c>
      <c r="G76" s="44" t="s">
        <v>56</v>
      </c>
      <c r="H76" s="35"/>
      <c r="I76" s="35"/>
      <c r="J76" s="105" t="s">
        <v>57</v>
      </c>
      <c r="K76" s="35"/>
      <c r="L76" s="33"/>
    </row>
    <row r="77" spans="2:12" s="1" customFormat="1" ht="14.45" customHeight="1" x14ac:dyDescent="0.2">
      <c r="B77" s="45"/>
      <c r="C77" s="46"/>
      <c r="D77" s="46"/>
      <c r="E77" s="46"/>
      <c r="F77" s="46"/>
      <c r="G77" s="46"/>
      <c r="H77" s="46"/>
      <c r="I77" s="46"/>
      <c r="J77" s="46"/>
      <c r="K77" s="46"/>
      <c r="L77" s="33"/>
    </row>
    <row r="81" spans="2:12" s="1" customFormat="1" ht="6.95" customHeight="1" x14ac:dyDescent="0.2">
      <c r="B81" s="47"/>
      <c r="C81" s="48"/>
      <c r="D81" s="48"/>
      <c r="E81" s="48"/>
      <c r="F81" s="48"/>
      <c r="G81" s="48"/>
      <c r="H81" s="48"/>
      <c r="I81" s="48"/>
      <c r="J81" s="48"/>
      <c r="K81" s="48"/>
      <c r="L81" s="33"/>
    </row>
    <row r="82" spans="2:12" s="1" customFormat="1" ht="24.95" customHeight="1" x14ac:dyDescent="0.2">
      <c r="B82" s="33"/>
      <c r="C82" s="21" t="s">
        <v>280</v>
      </c>
      <c r="L82" s="33"/>
    </row>
    <row r="83" spans="2:12" s="1" customFormat="1" ht="6.95" customHeight="1" x14ac:dyDescent="0.2">
      <c r="B83" s="33"/>
      <c r="L83" s="33"/>
    </row>
    <row r="84" spans="2:12" s="1" customFormat="1" ht="12" customHeight="1" x14ac:dyDescent="0.2">
      <c r="B84" s="33"/>
      <c r="C84" s="27" t="s">
        <v>16</v>
      </c>
      <c r="L84" s="33"/>
    </row>
    <row r="85" spans="2:12" s="1" customFormat="1" ht="16.5" customHeight="1" x14ac:dyDescent="0.2">
      <c r="B85" s="33"/>
      <c r="E85" s="254" t="str">
        <f>E7</f>
        <v>OBLASTNÍ NEMOCNICE JIČÍN PAVILON PSYCHIATRIE</v>
      </c>
      <c r="F85" s="255"/>
      <c r="G85" s="255"/>
      <c r="H85" s="255"/>
      <c r="L85" s="33"/>
    </row>
    <row r="86" spans="2:12" ht="12" customHeight="1" x14ac:dyDescent="0.2">
      <c r="B86" s="20"/>
      <c r="C86" s="27" t="s">
        <v>276</v>
      </c>
      <c r="L86" s="20"/>
    </row>
    <row r="87" spans="2:12" ht="16.5" customHeight="1" x14ac:dyDescent="0.2">
      <c r="B87" s="20"/>
      <c r="E87" s="254" t="s">
        <v>277</v>
      </c>
      <c r="F87" s="234"/>
      <c r="G87" s="234"/>
      <c r="H87" s="234"/>
      <c r="L87" s="20"/>
    </row>
    <row r="88" spans="2:12" ht="12" customHeight="1" x14ac:dyDescent="0.2">
      <c r="B88" s="20"/>
      <c r="C88" s="27" t="s">
        <v>278</v>
      </c>
      <c r="L88" s="20"/>
    </row>
    <row r="89" spans="2:12" s="1" customFormat="1" ht="16.5" customHeight="1" x14ac:dyDescent="0.2">
      <c r="B89" s="33"/>
      <c r="E89" s="238" t="s">
        <v>4347</v>
      </c>
      <c r="F89" s="253"/>
      <c r="G89" s="253"/>
      <c r="H89" s="253"/>
      <c r="L89" s="33"/>
    </row>
    <row r="90" spans="2:12" s="1" customFormat="1" ht="12" customHeight="1" x14ac:dyDescent="0.2">
      <c r="B90" s="33"/>
      <c r="C90" s="27" t="s">
        <v>592</v>
      </c>
      <c r="L90" s="33"/>
    </row>
    <row r="91" spans="2:12" s="1" customFormat="1" ht="16.5" customHeight="1" x14ac:dyDescent="0.2">
      <c r="B91" s="33"/>
      <c r="E91" s="220" t="str">
        <f>E13</f>
        <v>D.1.4.3 - Vytápění</v>
      </c>
      <c r="F91" s="253"/>
      <c r="G91" s="253"/>
      <c r="H91" s="253"/>
      <c r="L91" s="33"/>
    </row>
    <row r="92" spans="2:12" s="1" customFormat="1" ht="6.95" customHeight="1" x14ac:dyDescent="0.2">
      <c r="B92" s="33"/>
      <c r="L92" s="33"/>
    </row>
    <row r="93" spans="2:12" s="1" customFormat="1" ht="12" customHeight="1" x14ac:dyDescent="0.2">
      <c r="B93" s="33"/>
      <c r="C93" s="27" t="s">
        <v>22</v>
      </c>
      <c r="F93" s="25" t="str">
        <f>F16</f>
        <v xml:space="preserve"> </v>
      </c>
      <c r="I93" s="27" t="s">
        <v>24</v>
      </c>
      <c r="J93" s="53">
        <f>IF(J16="","",J16)</f>
        <v>45961</v>
      </c>
      <c r="L93" s="33"/>
    </row>
    <row r="94" spans="2:12" s="1" customFormat="1" ht="6.95" customHeight="1" x14ac:dyDescent="0.2">
      <c r="B94" s="33"/>
      <c r="L94" s="33"/>
    </row>
    <row r="95" spans="2:12" s="1" customFormat="1" ht="15.2" customHeight="1" x14ac:dyDescent="0.2">
      <c r="B95" s="33"/>
      <c r="C95" s="27" t="s">
        <v>29</v>
      </c>
      <c r="F95" s="25" t="str">
        <f>E19</f>
        <v>KRÁLOVÉHRADECKÝ KRAJ</v>
      </c>
      <c r="I95" s="27" t="s">
        <v>35</v>
      </c>
      <c r="J95" s="31" t="str">
        <f>E25</f>
        <v>KANIA a.s.</v>
      </c>
      <c r="L95" s="33"/>
    </row>
    <row r="96" spans="2:12" s="1" customFormat="1" ht="15.2" customHeight="1" x14ac:dyDescent="0.2">
      <c r="B96" s="33"/>
      <c r="C96" s="27" t="s">
        <v>33</v>
      </c>
      <c r="F96" s="25" t="str">
        <f>IF(E22="","",E22)</f>
        <v>Vyplň údaj</v>
      </c>
      <c r="I96" s="27" t="s">
        <v>38</v>
      </c>
      <c r="J96" s="31" t="str">
        <f>E28</f>
        <v xml:space="preserve"> </v>
      </c>
      <c r="L96" s="33"/>
    </row>
    <row r="97" spans="2:47" s="1" customFormat="1" ht="10.35" customHeight="1" x14ac:dyDescent="0.2">
      <c r="B97" s="33"/>
      <c r="L97" s="33"/>
    </row>
    <row r="98" spans="2:47" s="1" customFormat="1" ht="29.25" customHeight="1" x14ac:dyDescent="0.2">
      <c r="B98" s="33"/>
      <c r="C98" s="106" t="s">
        <v>281</v>
      </c>
      <c r="D98" s="98"/>
      <c r="E98" s="98"/>
      <c r="F98" s="98"/>
      <c r="G98" s="98"/>
      <c r="H98" s="98"/>
      <c r="I98" s="98"/>
      <c r="J98" s="107" t="s">
        <v>282</v>
      </c>
      <c r="K98" s="98"/>
      <c r="L98" s="33"/>
    </row>
    <row r="99" spans="2:47" s="1" customFormat="1" ht="10.35" customHeight="1" x14ac:dyDescent="0.2">
      <c r="B99" s="33"/>
      <c r="L99" s="33"/>
    </row>
    <row r="100" spans="2:47" s="1" customFormat="1" ht="22.9" customHeight="1" x14ac:dyDescent="0.2">
      <c r="B100" s="33"/>
      <c r="C100" s="108" t="s">
        <v>283</v>
      </c>
      <c r="J100" s="67">
        <f>J137</f>
        <v>0</v>
      </c>
      <c r="L100" s="33"/>
      <c r="AU100" s="17" t="s">
        <v>284</v>
      </c>
    </row>
    <row r="101" spans="2:47" s="8" customFormat="1" ht="24.95" customHeight="1" x14ac:dyDescent="0.2">
      <c r="B101" s="109"/>
      <c r="D101" s="110" t="s">
        <v>6180</v>
      </c>
      <c r="E101" s="111"/>
      <c r="F101" s="111"/>
      <c r="G101" s="111"/>
      <c r="H101" s="111"/>
      <c r="I101" s="111"/>
      <c r="J101" s="112">
        <f>J138</f>
        <v>0</v>
      </c>
      <c r="L101" s="109"/>
    </row>
    <row r="102" spans="2:47" s="9" customFormat="1" ht="19.899999999999999" customHeight="1" x14ac:dyDescent="0.2">
      <c r="B102" s="113"/>
      <c r="D102" s="114" t="s">
        <v>6181</v>
      </c>
      <c r="E102" s="115"/>
      <c r="F102" s="115"/>
      <c r="G102" s="115"/>
      <c r="H102" s="115"/>
      <c r="I102" s="115"/>
      <c r="J102" s="116">
        <f>J139</f>
        <v>0</v>
      </c>
      <c r="L102" s="113"/>
    </row>
    <row r="103" spans="2:47" s="8" customFormat="1" ht="24.95" customHeight="1" x14ac:dyDescent="0.2">
      <c r="B103" s="109"/>
      <c r="D103" s="110" t="s">
        <v>6182</v>
      </c>
      <c r="E103" s="111"/>
      <c r="F103" s="111"/>
      <c r="G103" s="111"/>
      <c r="H103" s="111"/>
      <c r="I103" s="111"/>
      <c r="J103" s="112">
        <f>J143</f>
        <v>0</v>
      </c>
      <c r="L103" s="109"/>
    </row>
    <row r="104" spans="2:47" s="9" customFormat="1" ht="19.899999999999999" customHeight="1" x14ac:dyDescent="0.2">
      <c r="B104" s="113"/>
      <c r="D104" s="114" t="s">
        <v>6183</v>
      </c>
      <c r="E104" s="115"/>
      <c r="F104" s="115"/>
      <c r="G104" s="115"/>
      <c r="H104" s="115"/>
      <c r="I104" s="115"/>
      <c r="J104" s="116">
        <f>J144</f>
        <v>0</v>
      </c>
      <c r="L104" s="113"/>
    </row>
    <row r="105" spans="2:47" s="9" customFormat="1" ht="19.899999999999999" customHeight="1" x14ac:dyDescent="0.2">
      <c r="B105" s="113"/>
      <c r="D105" s="114" t="s">
        <v>6184</v>
      </c>
      <c r="E105" s="115"/>
      <c r="F105" s="115"/>
      <c r="G105" s="115"/>
      <c r="H105" s="115"/>
      <c r="I105" s="115"/>
      <c r="J105" s="116">
        <f>J164</f>
        <v>0</v>
      </c>
      <c r="L105" s="113"/>
    </row>
    <row r="106" spans="2:47" s="9" customFormat="1" ht="19.899999999999999" customHeight="1" x14ac:dyDescent="0.2">
      <c r="B106" s="113"/>
      <c r="D106" s="114" t="s">
        <v>6185</v>
      </c>
      <c r="E106" s="115"/>
      <c r="F106" s="115"/>
      <c r="G106" s="115"/>
      <c r="H106" s="115"/>
      <c r="I106" s="115"/>
      <c r="J106" s="116">
        <f>J167</f>
        <v>0</v>
      </c>
      <c r="L106" s="113"/>
    </row>
    <row r="107" spans="2:47" s="9" customFormat="1" ht="19.899999999999999" customHeight="1" x14ac:dyDescent="0.2">
      <c r="B107" s="113"/>
      <c r="D107" s="114" t="s">
        <v>6186</v>
      </c>
      <c r="E107" s="115"/>
      <c r="F107" s="115"/>
      <c r="G107" s="115"/>
      <c r="H107" s="115"/>
      <c r="I107" s="115"/>
      <c r="J107" s="116">
        <f>J172</f>
        <v>0</v>
      </c>
      <c r="L107" s="113"/>
    </row>
    <row r="108" spans="2:47" s="9" customFormat="1" ht="19.899999999999999" customHeight="1" x14ac:dyDescent="0.2">
      <c r="B108" s="113"/>
      <c r="D108" s="114" t="s">
        <v>6187</v>
      </c>
      <c r="E108" s="115"/>
      <c r="F108" s="115"/>
      <c r="G108" s="115"/>
      <c r="H108" s="115"/>
      <c r="I108" s="115"/>
      <c r="J108" s="116">
        <f>J173</f>
        <v>0</v>
      </c>
      <c r="L108" s="113"/>
    </row>
    <row r="109" spans="2:47" s="9" customFormat="1" ht="19.899999999999999" customHeight="1" x14ac:dyDescent="0.2">
      <c r="B109" s="113"/>
      <c r="D109" s="114" t="s">
        <v>6188</v>
      </c>
      <c r="E109" s="115"/>
      <c r="F109" s="115"/>
      <c r="G109" s="115"/>
      <c r="H109" s="115"/>
      <c r="I109" s="115"/>
      <c r="J109" s="116">
        <f>J178</f>
        <v>0</v>
      </c>
      <c r="L109" s="113"/>
    </row>
    <row r="110" spans="2:47" s="9" customFormat="1" ht="19.899999999999999" customHeight="1" x14ac:dyDescent="0.2">
      <c r="B110" s="113"/>
      <c r="D110" s="114" t="s">
        <v>6189</v>
      </c>
      <c r="E110" s="115"/>
      <c r="F110" s="115"/>
      <c r="G110" s="115"/>
      <c r="H110" s="115"/>
      <c r="I110" s="115"/>
      <c r="J110" s="116">
        <f>J192</f>
        <v>0</v>
      </c>
      <c r="L110" s="113"/>
    </row>
    <row r="111" spans="2:47" s="9" customFormat="1" ht="19.899999999999999" customHeight="1" x14ac:dyDescent="0.2">
      <c r="B111" s="113"/>
      <c r="D111" s="114" t="s">
        <v>6190</v>
      </c>
      <c r="E111" s="115"/>
      <c r="F111" s="115"/>
      <c r="G111" s="115"/>
      <c r="H111" s="115"/>
      <c r="I111" s="115"/>
      <c r="J111" s="116">
        <f>J237</f>
        <v>0</v>
      </c>
      <c r="L111" s="113"/>
    </row>
    <row r="112" spans="2:47" s="9" customFormat="1" ht="19.899999999999999" customHeight="1" x14ac:dyDescent="0.2">
      <c r="B112" s="113"/>
      <c r="D112" s="114" t="s">
        <v>6191</v>
      </c>
      <c r="E112" s="115"/>
      <c r="F112" s="115"/>
      <c r="G112" s="115"/>
      <c r="H112" s="115"/>
      <c r="I112" s="115"/>
      <c r="J112" s="116">
        <f>J290</f>
        <v>0</v>
      </c>
      <c r="L112" s="113"/>
    </row>
    <row r="113" spans="2:12" s="9" customFormat="1" ht="19.899999999999999" customHeight="1" x14ac:dyDescent="0.2">
      <c r="B113" s="113"/>
      <c r="D113" s="114" t="s">
        <v>6192</v>
      </c>
      <c r="E113" s="115"/>
      <c r="F113" s="115"/>
      <c r="G113" s="115"/>
      <c r="H113" s="115"/>
      <c r="I113" s="115"/>
      <c r="J113" s="116">
        <f>J373</f>
        <v>0</v>
      </c>
      <c r="L113" s="113"/>
    </row>
    <row r="114" spans="2:12" s="1" customFormat="1" ht="21.75" customHeight="1" x14ac:dyDescent="0.2">
      <c r="B114" s="33"/>
      <c r="L114" s="33"/>
    </row>
    <row r="115" spans="2:12" s="1" customFormat="1" ht="6.95" customHeight="1" x14ac:dyDescent="0.2">
      <c r="B115" s="45"/>
      <c r="C115" s="46"/>
      <c r="D115" s="46"/>
      <c r="E115" s="46"/>
      <c r="F115" s="46"/>
      <c r="G115" s="46"/>
      <c r="H115" s="46"/>
      <c r="I115" s="46"/>
      <c r="J115" s="46"/>
      <c r="K115" s="46"/>
      <c r="L115" s="33"/>
    </row>
    <row r="119" spans="2:12" s="1" customFormat="1" ht="6.95" customHeight="1" x14ac:dyDescent="0.2">
      <c r="B119" s="47"/>
      <c r="C119" s="48"/>
      <c r="D119" s="48"/>
      <c r="E119" s="48"/>
      <c r="F119" s="48"/>
      <c r="G119" s="48"/>
      <c r="H119" s="48"/>
      <c r="I119" s="48"/>
      <c r="J119" s="48"/>
      <c r="K119" s="48"/>
      <c r="L119" s="33"/>
    </row>
    <row r="120" spans="2:12" s="1" customFormat="1" ht="24.95" customHeight="1" x14ac:dyDescent="0.2">
      <c r="B120" s="33"/>
      <c r="C120" s="21" t="s">
        <v>294</v>
      </c>
      <c r="L120" s="33"/>
    </row>
    <row r="121" spans="2:12" s="1" customFormat="1" ht="6.95" customHeight="1" x14ac:dyDescent="0.2">
      <c r="B121" s="33"/>
      <c r="L121" s="33"/>
    </row>
    <row r="122" spans="2:12" s="1" customFormat="1" ht="12" customHeight="1" x14ac:dyDescent="0.2">
      <c r="B122" s="33"/>
      <c r="C122" s="27" t="s">
        <v>16</v>
      </c>
      <c r="L122" s="33"/>
    </row>
    <row r="123" spans="2:12" s="1" customFormat="1" ht="16.5" customHeight="1" x14ac:dyDescent="0.2">
      <c r="B123" s="33"/>
      <c r="E123" s="254" t="str">
        <f>E7</f>
        <v>OBLASTNÍ NEMOCNICE JIČÍN PAVILON PSYCHIATRIE</v>
      </c>
      <c r="F123" s="255"/>
      <c r="G123" s="255"/>
      <c r="H123" s="255"/>
      <c r="L123" s="33"/>
    </row>
    <row r="124" spans="2:12" ht="12" customHeight="1" x14ac:dyDescent="0.2">
      <c r="B124" s="20"/>
      <c r="C124" s="27" t="s">
        <v>276</v>
      </c>
      <c r="L124" s="20"/>
    </row>
    <row r="125" spans="2:12" ht="16.5" customHeight="1" x14ac:dyDescent="0.2">
      <c r="B125" s="20"/>
      <c r="E125" s="254" t="s">
        <v>277</v>
      </c>
      <c r="F125" s="234"/>
      <c r="G125" s="234"/>
      <c r="H125" s="234"/>
      <c r="L125" s="20"/>
    </row>
    <row r="126" spans="2:12" ht="12" customHeight="1" x14ac:dyDescent="0.2">
      <c r="B126" s="20"/>
      <c r="C126" s="27" t="s">
        <v>278</v>
      </c>
      <c r="L126" s="20"/>
    </row>
    <row r="127" spans="2:12" s="1" customFormat="1" ht="16.5" customHeight="1" x14ac:dyDescent="0.2">
      <c r="B127" s="33"/>
      <c r="E127" s="238" t="s">
        <v>4347</v>
      </c>
      <c r="F127" s="253"/>
      <c r="G127" s="253"/>
      <c r="H127" s="253"/>
      <c r="L127" s="33"/>
    </row>
    <row r="128" spans="2:12" s="1" customFormat="1" ht="12" customHeight="1" x14ac:dyDescent="0.2">
      <c r="B128" s="33"/>
      <c r="C128" s="27" t="s">
        <v>592</v>
      </c>
      <c r="L128" s="33"/>
    </row>
    <row r="129" spans="2:65" s="1" customFormat="1" ht="16.5" customHeight="1" x14ac:dyDescent="0.2">
      <c r="B129" s="33"/>
      <c r="E129" s="220" t="str">
        <f>E13</f>
        <v>D.1.4.3 - Vytápění</v>
      </c>
      <c r="F129" s="253"/>
      <c r="G129" s="253"/>
      <c r="H129" s="253"/>
      <c r="L129" s="33"/>
    </row>
    <row r="130" spans="2:65" s="1" customFormat="1" ht="6.95" customHeight="1" x14ac:dyDescent="0.2">
      <c r="B130" s="33"/>
      <c r="L130" s="33"/>
    </row>
    <row r="131" spans="2:65" s="1" customFormat="1" ht="12" customHeight="1" x14ac:dyDescent="0.2">
      <c r="B131" s="33"/>
      <c r="C131" s="27" t="s">
        <v>22</v>
      </c>
      <c r="F131" s="25" t="str">
        <f>F16</f>
        <v xml:space="preserve"> </v>
      </c>
      <c r="I131" s="27" t="s">
        <v>24</v>
      </c>
      <c r="J131" s="53">
        <f>IF(J16="","",J16)</f>
        <v>45961</v>
      </c>
      <c r="L131" s="33"/>
    </row>
    <row r="132" spans="2:65" s="1" customFormat="1" ht="6.95" customHeight="1" x14ac:dyDescent="0.2">
      <c r="B132" s="33"/>
      <c r="L132" s="33"/>
    </row>
    <row r="133" spans="2:65" s="1" customFormat="1" ht="15.2" customHeight="1" x14ac:dyDescent="0.2">
      <c r="B133" s="33"/>
      <c r="C133" s="27" t="s">
        <v>29</v>
      </c>
      <c r="F133" s="25" t="str">
        <f>E19</f>
        <v>KRÁLOVÉHRADECKÝ KRAJ</v>
      </c>
      <c r="I133" s="27" t="s">
        <v>35</v>
      </c>
      <c r="J133" s="31" t="str">
        <f>E25</f>
        <v>KANIA a.s.</v>
      </c>
      <c r="L133" s="33"/>
    </row>
    <row r="134" spans="2:65" s="1" customFormat="1" ht="15.2" customHeight="1" x14ac:dyDescent="0.2">
      <c r="B134" s="33"/>
      <c r="C134" s="27" t="s">
        <v>33</v>
      </c>
      <c r="F134" s="25" t="str">
        <f>IF(E22="","",E22)</f>
        <v>Vyplň údaj</v>
      </c>
      <c r="I134" s="27" t="s">
        <v>38</v>
      </c>
      <c r="J134" s="31" t="str">
        <f>E28</f>
        <v xml:space="preserve"> </v>
      </c>
      <c r="L134" s="33"/>
    </row>
    <row r="135" spans="2:65" s="1" customFormat="1" ht="10.35" customHeight="1" x14ac:dyDescent="0.2">
      <c r="B135" s="33"/>
      <c r="L135" s="33"/>
    </row>
    <row r="136" spans="2:65" s="10" customFormat="1" ht="29.25" customHeight="1" x14ac:dyDescent="0.2">
      <c r="B136" s="117"/>
      <c r="C136" s="118" t="s">
        <v>295</v>
      </c>
      <c r="D136" s="119" t="s">
        <v>66</v>
      </c>
      <c r="E136" s="119" t="s">
        <v>62</v>
      </c>
      <c r="F136" s="119" t="s">
        <v>63</v>
      </c>
      <c r="G136" s="119" t="s">
        <v>296</v>
      </c>
      <c r="H136" s="119" t="s">
        <v>297</v>
      </c>
      <c r="I136" s="119" t="s">
        <v>298</v>
      </c>
      <c r="J136" s="119" t="s">
        <v>282</v>
      </c>
      <c r="K136" s="120" t="s">
        <v>299</v>
      </c>
      <c r="L136" s="117"/>
      <c r="M136" s="60" t="s">
        <v>1</v>
      </c>
      <c r="N136" s="61" t="s">
        <v>45</v>
      </c>
      <c r="O136" s="61" t="s">
        <v>300</v>
      </c>
      <c r="P136" s="61" t="s">
        <v>301</v>
      </c>
      <c r="Q136" s="61" t="s">
        <v>302</v>
      </c>
      <c r="R136" s="61" t="s">
        <v>303</v>
      </c>
      <c r="S136" s="61" t="s">
        <v>304</v>
      </c>
      <c r="T136" s="62" t="s">
        <v>305</v>
      </c>
    </row>
    <row r="137" spans="2:65" s="1" customFormat="1" ht="22.9" customHeight="1" x14ac:dyDescent="0.25">
      <c r="B137" s="33"/>
      <c r="C137" s="65" t="s">
        <v>306</v>
      </c>
      <c r="J137" s="121">
        <f>BK137</f>
        <v>0</v>
      </c>
      <c r="L137" s="33"/>
      <c r="M137" s="63"/>
      <c r="N137" s="54"/>
      <c r="O137" s="54"/>
      <c r="P137" s="122">
        <f>P138+P143</f>
        <v>0</v>
      </c>
      <c r="Q137" s="54"/>
      <c r="R137" s="122">
        <f>R138+R143</f>
        <v>0</v>
      </c>
      <c r="S137" s="54"/>
      <c r="T137" s="123">
        <f>T138+T143</f>
        <v>0</v>
      </c>
      <c r="AT137" s="17" t="s">
        <v>80</v>
      </c>
      <c r="AU137" s="17" t="s">
        <v>284</v>
      </c>
      <c r="BK137" s="124">
        <f>BK138+BK143</f>
        <v>0</v>
      </c>
    </row>
    <row r="138" spans="2:65" s="11" customFormat="1" ht="25.9" customHeight="1" x14ac:dyDescent="0.2">
      <c r="B138" s="125"/>
      <c r="D138" s="126" t="s">
        <v>80</v>
      </c>
      <c r="E138" s="127" t="s">
        <v>534</v>
      </c>
      <c r="F138" s="127" t="s">
        <v>6193</v>
      </c>
      <c r="I138" s="128"/>
      <c r="J138" s="129">
        <f>BK138</f>
        <v>0</v>
      </c>
      <c r="L138" s="125"/>
      <c r="M138" s="130"/>
      <c r="P138" s="131">
        <f>P139</f>
        <v>0</v>
      </c>
      <c r="R138" s="131">
        <f>R139</f>
        <v>0</v>
      </c>
      <c r="T138" s="132">
        <f>T139</f>
        <v>0</v>
      </c>
      <c r="AR138" s="126" t="s">
        <v>88</v>
      </c>
      <c r="AT138" s="133" t="s">
        <v>80</v>
      </c>
      <c r="AU138" s="133" t="s">
        <v>81</v>
      </c>
      <c r="AY138" s="126" t="s">
        <v>309</v>
      </c>
      <c r="BK138" s="134">
        <f>BK139</f>
        <v>0</v>
      </c>
    </row>
    <row r="139" spans="2:65" s="11" customFormat="1" ht="22.9" customHeight="1" x14ac:dyDescent="0.2">
      <c r="B139" s="125"/>
      <c r="D139" s="126" t="s">
        <v>80</v>
      </c>
      <c r="E139" s="135" t="s">
        <v>6194</v>
      </c>
      <c r="F139" s="135" t="s">
        <v>6195</v>
      </c>
      <c r="I139" s="128"/>
      <c r="J139" s="136">
        <f>BK139</f>
        <v>0</v>
      </c>
      <c r="L139" s="125"/>
      <c r="M139" s="130"/>
      <c r="P139" s="131">
        <f>SUM(P140:P142)</f>
        <v>0</v>
      </c>
      <c r="R139" s="131">
        <f>SUM(R140:R142)</f>
        <v>0</v>
      </c>
      <c r="T139" s="132">
        <f>SUM(T140:T142)</f>
        <v>0</v>
      </c>
      <c r="AR139" s="126" t="s">
        <v>88</v>
      </c>
      <c r="AT139" s="133" t="s">
        <v>80</v>
      </c>
      <c r="AU139" s="133" t="s">
        <v>88</v>
      </c>
      <c r="AY139" s="126" t="s">
        <v>309</v>
      </c>
      <c r="BK139" s="134">
        <f>SUM(BK140:BK142)</f>
        <v>0</v>
      </c>
    </row>
    <row r="140" spans="2:65" s="1" customFormat="1" ht="16.5" customHeight="1" x14ac:dyDescent="0.2">
      <c r="B140" s="137"/>
      <c r="C140" s="138" t="s">
        <v>90</v>
      </c>
      <c r="D140" s="138" t="s">
        <v>311</v>
      </c>
      <c r="E140" s="139" t="s">
        <v>6196</v>
      </c>
      <c r="F140" s="140" t="s">
        <v>6197</v>
      </c>
      <c r="G140" s="141" t="s">
        <v>6198</v>
      </c>
      <c r="H140" s="142">
        <v>16</v>
      </c>
      <c r="I140" s="143"/>
      <c r="J140" s="144">
        <f>ROUND(I140*H140,2)</f>
        <v>0</v>
      </c>
      <c r="K140" s="140" t="s">
        <v>366</v>
      </c>
      <c r="L140" s="33"/>
      <c r="M140" s="145" t="s">
        <v>1</v>
      </c>
      <c r="N140" s="146" t="s">
        <v>46</v>
      </c>
      <c r="P140" s="147">
        <f>O140*H140</f>
        <v>0</v>
      </c>
      <c r="Q140" s="147">
        <v>0</v>
      </c>
      <c r="R140" s="147">
        <f>Q140*H140</f>
        <v>0</v>
      </c>
      <c r="S140" s="147">
        <v>0</v>
      </c>
      <c r="T140" s="148">
        <f>S140*H140</f>
        <v>0</v>
      </c>
      <c r="AR140" s="149" t="s">
        <v>120</v>
      </c>
      <c r="AT140" s="149" t="s">
        <v>311</v>
      </c>
      <c r="AU140" s="149" t="s">
        <v>90</v>
      </c>
      <c r="AY140" s="17" t="s">
        <v>309</v>
      </c>
      <c r="BE140" s="150">
        <f>IF(N140="základní",J140,0)</f>
        <v>0</v>
      </c>
      <c r="BF140" s="150">
        <f>IF(N140="snížená",J140,0)</f>
        <v>0</v>
      </c>
      <c r="BG140" s="150">
        <f>IF(N140="zákl. přenesená",J140,0)</f>
        <v>0</v>
      </c>
      <c r="BH140" s="150">
        <f>IF(N140="sníž. přenesená",J140,0)</f>
        <v>0</v>
      </c>
      <c r="BI140" s="150">
        <f>IF(N140="nulová",J140,0)</f>
        <v>0</v>
      </c>
      <c r="BJ140" s="17" t="s">
        <v>88</v>
      </c>
      <c r="BK140" s="150">
        <f>ROUND(I140*H140,2)</f>
        <v>0</v>
      </c>
      <c r="BL140" s="17" t="s">
        <v>120</v>
      </c>
      <c r="BM140" s="149" t="s">
        <v>90</v>
      </c>
    </row>
    <row r="141" spans="2:65" s="1" customFormat="1" ht="16.5" customHeight="1" x14ac:dyDescent="0.2">
      <c r="B141" s="137"/>
      <c r="C141" s="138" t="s">
        <v>101</v>
      </c>
      <c r="D141" s="138" t="s">
        <v>311</v>
      </c>
      <c r="E141" s="139" t="s">
        <v>6199</v>
      </c>
      <c r="F141" s="140" t="s">
        <v>6200</v>
      </c>
      <c r="G141" s="141" t="s">
        <v>6198</v>
      </c>
      <c r="H141" s="142">
        <v>16</v>
      </c>
      <c r="I141" s="143"/>
      <c r="J141" s="144">
        <f>ROUND(I141*H141,2)</f>
        <v>0</v>
      </c>
      <c r="K141" s="140" t="s">
        <v>366</v>
      </c>
      <c r="L141" s="33"/>
      <c r="M141" s="145" t="s">
        <v>1</v>
      </c>
      <c r="N141" s="146" t="s">
        <v>46</v>
      </c>
      <c r="P141" s="147">
        <f>O141*H141</f>
        <v>0</v>
      </c>
      <c r="Q141" s="147">
        <v>0</v>
      </c>
      <c r="R141" s="147">
        <f>Q141*H141</f>
        <v>0</v>
      </c>
      <c r="S141" s="147">
        <v>0</v>
      </c>
      <c r="T141" s="148">
        <f>S141*H141</f>
        <v>0</v>
      </c>
      <c r="AR141" s="149" t="s">
        <v>120</v>
      </c>
      <c r="AT141" s="149" t="s">
        <v>311</v>
      </c>
      <c r="AU141" s="149" t="s">
        <v>90</v>
      </c>
      <c r="AY141" s="17" t="s">
        <v>309</v>
      </c>
      <c r="BE141" s="150">
        <f>IF(N141="základní",J141,0)</f>
        <v>0</v>
      </c>
      <c r="BF141" s="150">
        <f>IF(N141="snížená",J141,0)</f>
        <v>0</v>
      </c>
      <c r="BG141" s="150">
        <f>IF(N141="zákl. přenesená",J141,0)</f>
        <v>0</v>
      </c>
      <c r="BH141" s="150">
        <f>IF(N141="sníž. přenesená",J141,0)</f>
        <v>0</v>
      </c>
      <c r="BI141" s="150">
        <f>IF(N141="nulová",J141,0)</f>
        <v>0</v>
      </c>
      <c r="BJ141" s="17" t="s">
        <v>88</v>
      </c>
      <c r="BK141" s="150">
        <f>ROUND(I141*H141,2)</f>
        <v>0</v>
      </c>
      <c r="BL141" s="17" t="s">
        <v>120</v>
      </c>
      <c r="BM141" s="149" t="s">
        <v>120</v>
      </c>
    </row>
    <row r="142" spans="2:65" s="1" customFormat="1" ht="16.5" customHeight="1" x14ac:dyDescent="0.2">
      <c r="B142" s="137"/>
      <c r="C142" s="138" t="s">
        <v>331</v>
      </c>
      <c r="D142" s="138" t="s">
        <v>311</v>
      </c>
      <c r="E142" s="139" t="s">
        <v>6201</v>
      </c>
      <c r="F142" s="140" t="s">
        <v>6202</v>
      </c>
      <c r="G142" s="141" t="s">
        <v>6198</v>
      </c>
      <c r="H142" s="142">
        <v>16</v>
      </c>
      <c r="I142" s="143"/>
      <c r="J142" s="144">
        <f>ROUND(I142*H142,2)</f>
        <v>0</v>
      </c>
      <c r="K142" s="140" t="s">
        <v>366</v>
      </c>
      <c r="L142" s="33"/>
      <c r="M142" s="145" t="s">
        <v>1</v>
      </c>
      <c r="N142" s="146" t="s">
        <v>46</v>
      </c>
      <c r="P142" s="147">
        <f>O142*H142</f>
        <v>0</v>
      </c>
      <c r="Q142" s="147">
        <v>0</v>
      </c>
      <c r="R142" s="147">
        <f>Q142*H142</f>
        <v>0</v>
      </c>
      <c r="S142" s="147">
        <v>0</v>
      </c>
      <c r="T142" s="148">
        <f>S142*H142</f>
        <v>0</v>
      </c>
      <c r="AR142" s="149" t="s">
        <v>120</v>
      </c>
      <c r="AT142" s="149" t="s">
        <v>311</v>
      </c>
      <c r="AU142" s="149" t="s">
        <v>90</v>
      </c>
      <c r="AY142" s="17" t="s">
        <v>309</v>
      </c>
      <c r="BE142" s="150">
        <f>IF(N142="základní",J142,0)</f>
        <v>0</v>
      </c>
      <c r="BF142" s="150">
        <f>IF(N142="snížená",J142,0)</f>
        <v>0</v>
      </c>
      <c r="BG142" s="150">
        <f>IF(N142="zákl. přenesená",J142,0)</f>
        <v>0</v>
      </c>
      <c r="BH142" s="150">
        <f>IF(N142="sníž. přenesená",J142,0)</f>
        <v>0</v>
      </c>
      <c r="BI142" s="150">
        <f>IF(N142="nulová",J142,0)</f>
        <v>0</v>
      </c>
      <c r="BJ142" s="17" t="s">
        <v>88</v>
      </c>
      <c r="BK142" s="150">
        <f>ROUND(I142*H142,2)</f>
        <v>0</v>
      </c>
      <c r="BL142" s="17" t="s">
        <v>120</v>
      </c>
      <c r="BM142" s="149" t="s">
        <v>325</v>
      </c>
    </row>
    <row r="143" spans="2:65" s="11" customFormat="1" ht="25.9" customHeight="1" x14ac:dyDescent="0.2">
      <c r="B143" s="125"/>
      <c r="D143" s="126" t="s">
        <v>80</v>
      </c>
      <c r="E143" s="127" t="s">
        <v>6203</v>
      </c>
      <c r="F143" s="127" t="s">
        <v>6204</v>
      </c>
      <c r="I143" s="128"/>
      <c r="J143" s="129">
        <f>BK143</f>
        <v>0</v>
      </c>
      <c r="L143" s="125"/>
      <c r="M143" s="130"/>
      <c r="P143" s="131">
        <f>P144+P164+P167+P172+P173+P178+P192+P237+P290+P373</f>
        <v>0</v>
      </c>
      <c r="R143" s="131">
        <f>R144+R164+R167+R172+R173+R178+R192+R237+R290+R373</f>
        <v>0</v>
      </c>
      <c r="T143" s="132">
        <f>T144+T164+T167+T172+T173+T178+T192+T237+T290+T373</f>
        <v>0</v>
      </c>
      <c r="AR143" s="126" t="s">
        <v>88</v>
      </c>
      <c r="AT143" s="133" t="s">
        <v>80</v>
      </c>
      <c r="AU143" s="133" t="s">
        <v>81</v>
      </c>
      <c r="AY143" s="126" t="s">
        <v>309</v>
      </c>
      <c r="BK143" s="134">
        <f>BK144+BK164+BK167+BK172+BK173+BK178+BK192+BK237+BK290+BK373</f>
        <v>0</v>
      </c>
    </row>
    <row r="144" spans="2:65" s="11" customFormat="1" ht="22.9" customHeight="1" x14ac:dyDescent="0.2">
      <c r="B144" s="125"/>
      <c r="D144" s="126" t="s">
        <v>80</v>
      </c>
      <c r="E144" s="135" t="s">
        <v>6205</v>
      </c>
      <c r="F144" s="135" t="s">
        <v>6206</v>
      </c>
      <c r="I144" s="128"/>
      <c r="J144" s="136">
        <f>BK144</f>
        <v>0</v>
      </c>
      <c r="L144" s="125"/>
      <c r="M144" s="130"/>
      <c r="P144" s="131">
        <f>SUM(P145:P163)</f>
        <v>0</v>
      </c>
      <c r="R144" s="131">
        <f>SUM(R145:R163)</f>
        <v>0</v>
      </c>
      <c r="T144" s="132">
        <f>SUM(T145:T163)</f>
        <v>0</v>
      </c>
      <c r="AR144" s="126" t="s">
        <v>88</v>
      </c>
      <c r="AT144" s="133" t="s">
        <v>80</v>
      </c>
      <c r="AU144" s="133" t="s">
        <v>88</v>
      </c>
      <c r="AY144" s="126" t="s">
        <v>309</v>
      </c>
      <c r="BK144" s="134">
        <f>SUM(BK145:BK163)</f>
        <v>0</v>
      </c>
    </row>
    <row r="145" spans="2:65" s="1" customFormat="1" ht="16.5" customHeight="1" x14ac:dyDescent="0.2">
      <c r="B145" s="137"/>
      <c r="C145" s="138" t="s">
        <v>325</v>
      </c>
      <c r="D145" s="138" t="s">
        <v>311</v>
      </c>
      <c r="E145" s="139" t="s">
        <v>6207</v>
      </c>
      <c r="F145" s="140" t="s">
        <v>6208</v>
      </c>
      <c r="G145" s="141" t="s">
        <v>6209</v>
      </c>
      <c r="H145" s="142">
        <v>23</v>
      </c>
      <c r="I145" s="143"/>
      <c r="J145" s="144">
        <f t="shared" ref="J145:J163" si="0">ROUND(I145*H145,2)</f>
        <v>0</v>
      </c>
      <c r="K145" s="140" t="s">
        <v>366</v>
      </c>
      <c r="L145" s="33"/>
      <c r="M145" s="145" t="s">
        <v>1</v>
      </c>
      <c r="N145" s="146" t="s">
        <v>46</v>
      </c>
      <c r="P145" s="147">
        <f t="shared" ref="P145:P163" si="1">O145*H145</f>
        <v>0</v>
      </c>
      <c r="Q145" s="147">
        <v>0</v>
      </c>
      <c r="R145" s="147">
        <f t="shared" ref="R145:R163" si="2">Q145*H145</f>
        <v>0</v>
      </c>
      <c r="S145" s="147">
        <v>0</v>
      </c>
      <c r="T145" s="148">
        <f t="shared" ref="T145:T163" si="3">S145*H145</f>
        <v>0</v>
      </c>
      <c r="AR145" s="149" t="s">
        <v>120</v>
      </c>
      <c r="AT145" s="149" t="s">
        <v>311</v>
      </c>
      <c r="AU145" s="149" t="s">
        <v>90</v>
      </c>
      <c r="AY145" s="17" t="s">
        <v>309</v>
      </c>
      <c r="BE145" s="150">
        <f t="shared" ref="BE145:BE163" si="4">IF(N145="základní",J145,0)</f>
        <v>0</v>
      </c>
      <c r="BF145" s="150">
        <f t="shared" ref="BF145:BF163" si="5">IF(N145="snížená",J145,0)</f>
        <v>0</v>
      </c>
      <c r="BG145" s="150">
        <f t="shared" ref="BG145:BG163" si="6">IF(N145="zákl. přenesená",J145,0)</f>
        <v>0</v>
      </c>
      <c r="BH145" s="150">
        <f t="shared" ref="BH145:BH163" si="7">IF(N145="sníž. přenesená",J145,0)</f>
        <v>0</v>
      </c>
      <c r="BI145" s="150">
        <f t="shared" ref="BI145:BI163" si="8">IF(N145="nulová",J145,0)</f>
        <v>0</v>
      </c>
      <c r="BJ145" s="17" t="s">
        <v>88</v>
      </c>
      <c r="BK145" s="150">
        <f t="shared" ref="BK145:BK163" si="9">ROUND(I145*H145,2)</f>
        <v>0</v>
      </c>
      <c r="BL145" s="17" t="s">
        <v>120</v>
      </c>
      <c r="BM145" s="149" t="s">
        <v>329</v>
      </c>
    </row>
    <row r="146" spans="2:65" s="1" customFormat="1" ht="16.5" customHeight="1" x14ac:dyDescent="0.2">
      <c r="B146" s="137"/>
      <c r="C146" s="138" t="s">
        <v>339</v>
      </c>
      <c r="D146" s="138" t="s">
        <v>311</v>
      </c>
      <c r="E146" s="139" t="s">
        <v>6210</v>
      </c>
      <c r="F146" s="140" t="s">
        <v>6211</v>
      </c>
      <c r="G146" s="141" t="s">
        <v>6209</v>
      </c>
      <c r="H146" s="142">
        <v>23</v>
      </c>
      <c r="I146" s="143"/>
      <c r="J146" s="144">
        <f t="shared" si="0"/>
        <v>0</v>
      </c>
      <c r="K146" s="140" t="s">
        <v>366</v>
      </c>
      <c r="L146" s="33"/>
      <c r="M146" s="145" t="s">
        <v>1</v>
      </c>
      <c r="N146" s="146" t="s">
        <v>46</v>
      </c>
      <c r="P146" s="147">
        <f t="shared" si="1"/>
        <v>0</v>
      </c>
      <c r="Q146" s="147">
        <v>0</v>
      </c>
      <c r="R146" s="147">
        <f t="shared" si="2"/>
        <v>0</v>
      </c>
      <c r="S146" s="147">
        <v>0</v>
      </c>
      <c r="T146" s="148">
        <f t="shared" si="3"/>
        <v>0</v>
      </c>
      <c r="AR146" s="149" t="s">
        <v>120</v>
      </c>
      <c r="AT146" s="149" t="s">
        <v>311</v>
      </c>
      <c r="AU146" s="149" t="s">
        <v>90</v>
      </c>
      <c r="AY146" s="17" t="s">
        <v>309</v>
      </c>
      <c r="BE146" s="150">
        <f t="shared" si="4"/>
        <v>0</v>
      </c>
      <c r="BF146" s="150">
        <f t="shared" si="5"/>
        <v>0</v>
      </c>
      <c r="BG146" s="150">
        <f t="shared" si="6"/>
        <v>0</v>
      </c>
      <c r="BH146" s="150">
        <f t="shared" si="7"/>
        <v>0</v>
      </c>
      <c r="BI146" s="150">
        <f t="shared" si="8"/>
        <v>0</v>
      </c>
      <c r="BJ146" s="17" t="s">
        <v>88</v>
      </c>
      <c r="BK146" s="150">
        <f t="shared" si="9"/>
        <v>0</v>
      </c>
      <c r="BL146" s="17" t="s">
        <v>120</v>
      </c>
      <c r="BM146" s="149" t="s">
        <v>334</v>
      </c>
    </row>
    <row r="147" spans="2:65" s="1" customFormat="1" ht="16.5" customHeight="1" x14ac:dyDescent="0.2">
      <c r="B147" s="137"/>
      <c r="C147" s="138" t="s">
        <v>329</v>
      </c>
      <c r="D147" s="138" t="s">
        <v>311</v>
      </c>
      <c r="E147" s="139" t="s">
        <v>6212</v>
      </c>
      <c r="F147" s="140" t="s">
        <v>6213</v>
      </c>
      <c r="G147" s="141" t="s">
        <v>6209</v>
      </c>
      <c r="H147" s="142">
        <v>23</v>
      </c>
      <c r="I147" s="143"/>
      <c r="J147" s="144">
        <f t="shared" si="0"/>
        <v>0</v>
      </c>
      <c r="K147" s="140" t="s">
        <v>366</v>
      </c>
      <c r="L147" s="33"/>
      <c r="M147" s="145" t="s">
        <v>1</v>
      </c>
      <c r="N147" s="146" t="s">
        <v>46</v>
      </c>
      <c r="P147" s="147">
        <f t="shared" si="1"/>
        <v>0</v>
      </c>
      <c r="Q147" s="147">
        <v>0</v>
      </c>
      <c r="R147" s="147">
        <f t="shared" si="2"/>
        <v>0</v>
      </c>
      <c r="S147" s="147">
        <v>0</v>
      </c>
      <c r="T147" s="148">
        <f t="shared" si="3"/>
        <v>0</v>
      </c>
      <c r="AR147" s="149" t="s">
        <v>120</v>
      </c>
      <c r="AT147" s="149" t="s">
        <v>311</v>
      </c>
      <c r="AU147" s="149" t="s">
        <v>90</v>
      </c>
      <c r="AY147" s="17" t="s">
        <v>309</v>
      </c>
      <c r="BE147" s="150">
        <f t="shared" si="4"/>
        <v>0</v>
      </c>
      <c r="BF147" s="150">
        <f t="shared" si="5"/>
        <v>0</v>
      </c>
      <c r="BG147" s="150">
        <f t="shared" si="6"/>
        <v>0</v>
      </c>
      <c r="BH147" s="150">
        <f t="shared" si="7"/>
        <v>0</v>
      </c>
      <c r="BI147" s="150">
        <f t="shared" si="8"/>
        <v>0</v>
      </c>
      <c r="BJ147" s="17" t="s">
        <v>88</v>
      </c>
      <c r="BK147" s="150">
        <f t="shared" si="9"/>
        <v>0</v>
      </c>
      <c r="BL147" s="17" t="s">
        <v>120</v>
      </c>
      <c r="BM147" s="149" t="s">
        <v>8</v>
      </c>
    </row>
    <row r="148" spans="2:65" s="1" customFormat="1" ht="16.5" customHeight="1" x14ac:dyDescent="0.2">
      <c r="B148" s="137"/>
      <c r="C148" s="138" t="s">
        <v>348</v>
      </c>
      <c r="D148" s="138" t="s">
        <v>311</v>
      </c>
      <c r="E148" s="139" t="s">
        <v>6214</v>
      </c>
      <c r="F148" s="140" t="s">
        <v>6215</v>
      </c>
      <c r="G148" s="141" t="s">
        <v>6209</v>
      </c>
      <c r="H148" s="142">
        <v>23</v>
      </c>
      <c r="I148" s="143"/>
      <c r="J148" s="144">
        <f t="shared" si="0"/>
        <v>0</v>
      </c>
      <c r="K148" s="140" t="s">
        <v>366</v>
      </c>
      <c r="L148" s="33"/>
      <c r="M148" s="145" t="s">
        <v>1</v>
      </c>
      <c r="N148" s="146" t="s">
        <v>46</v>
      </c>
      <c r="P148" s="147">
        <f t="shared" si="1"/>
        <v>0</v>
      </c>
      <c r="Q148" s="147">
        <v>0</v>
      </c>
      <c r="R148" s="147">
        <f t="shared" si="2"/>
        <v>0</v>
      </c>
      <c r="S148" s="147">
        <v>0</v>
      </c>
      <c r="T148" s="148">
        <f t="shared" si="3"/>
        <v>0</v>
      </c>
      <c r="AR148" s="149" t="s">
        <v>120</v>
      </c>
      <c r="AT148" s="149" t="s">
        <v>311</v>
      </c>
      <c r="AU148" s="149" t="s">
        <v>90</v>
      </c>
      <c r="AY148" s="17" t="s">
        <v>309</v>
      </c>
      <c r="BE148" s="150">
        <f t="shared" si="4"/>
        <v>0</v>
      </c>
      <c r="BF148" s="150">
        <f t="shared" si="5"/>
        <v>0</v>
      </c>
      <c r="BG148" s="150">
        <f t="shared" si="6"/>
        <v>0</v>
      </c>
      <c r="BH148" s="150">
        <f t="shared" si="7"/>
        <v>0</v>
      </c>
      <c r="BI148" s="150">
        <f t="shared" si="8"/>
        <v>0</v>
      </c>
      <c r="BJ148" s="17" t="s">
        <v>88</v>
      </c>
      <c r="BK148" s="150">
        <f t="shared" si="9"/>
        <v>0</v>
      </c>
      <c r="BL148" s="17" t="s">
        <v>120</v>
      </c>
      <c r="BM148" s="149" t="s">
        <v>342</v>
      </c>
    </row>
    <row r="149" spans="2:65" s="1" customFormat="1" ht="16.5" customHeight="1" x14ac:dyDescent="0.2">
      <c r="B149" s="137"/>
      <c r="C149" s="138" t="s">
        <v>357</v>
      </c>
      <c r="D149" s="138" t="s">
        <v>311</v>
      </c>
      <c r="E149" s="139" t="s">
        <v>6216</v>
      </c>
      <c r="F149" s="140" t="s">
        <v>6217</v>
      </c>
      <c r="G149" s="141" t="s">
        <v>643</v>
      </c>
      <c r="H149" s="142">
        <v>210</v>
      </c>
      <c r="I149" s="143"/>
      <c r="J149" s="144">
        <f t="shared" si="0"/>
        <v>0</v>
      </c>
      <c r="K149" s="140" t="s">
        <v>366</v>
      </c>
      <c r="L149" s="33"/>
      <c r="M149" s="145" t="s">
        <v>1</v>
      </c>
      <c r="N149" s="146" t="s">
        <v>46</v>
      </c>
      <c r="P149" s="147">
        <f t="shared" si="1"/>
        <v>0</v>
      </c>
      <c r="Q149" s="147">
        <v>0</v>
      </c>
      <c r="R149" s="147">
        <f t="shared" si="2"/>
        <v>0</v>
      </c>
      <c r="S149" s="147">
        <v>0</v>
      </c>
      <c r="T149" s="148">
        <f t="shared" si="3"/>
        <v>0</v>
      </c>
      <c r="AR149" s="149" t="s">
        <v>120</v>
      </c>
      <c r="AT149" s="149" t="s">
        <v>311</v>
      </c>
      <c r="AU149" s="149" t="s">
        <v>90</v>
      </c>
      <c r="AY149" s="17" t="s">
        <v>309</v>
      </c>
      <c r="BE149" s="150">
        <f t="shared" si="4"/>
        <v>0</v>
      </c>
      <c r="BF149" s="150">
        <f t="shared" si="5"/>
        <v>0</v>
      </c>
      <c r="BG149" s="150">
        <f t="shared" si="6"/>
        <v>0</v>
      </c>
      <c r="BH149" s="150">
        <f t="shared" si="7"/>
        <v>0</v>
      </c>
      <c r="BI149" s="150">
        <f t="shared" si="8"/>
        <v>0</v>
      </c>
      <c r="BJ149" s="17" t="s">
        <v>88</v>
      </c>
      <c r="BK149" s="150">
        <f t="shared" si="9"/>
        <v>0</v>
      </c>
      <c r="BL149" s="17" t="s">
        <v>120</v>
      </c>
      <c r="BM149" s="149" t="s">
        <v>346</v>
      </c>
    </row>
    <row r="150" spans="2:65" s="1" customFormat="1" ht="16.5" customHeight="1" x14ac:dyDescent="0.2">
      <c r="B150" s="137"/>
      <c r="C150" s="138" t="s">
        <v>8</v>
      </c>
      <c r="D150" s="138" t="s">
        <v>311</v>
      </c>
      <c r="E150" s="139" t="s">
        <v>6218</v>
      </c>
      <c r="F150" s="140" t="s">
        <v>6219</v>
      </c>
      <c r="G150" s="141" t="s">
        <v>643</v>
      </c>
      <c r="H150" s="142">
        <v>220</v>
      </c>
      <c r="I150" s="143"/>
      <c r="J150" s="144">
        <f t="shared" si="0"/>
        <v>0</v>
      </c>
      <c r="K150" s="140" t="s">
        <v>366</v>
      </c>
      <c r="L150" s="33"/>
      <c r="M150" s="145" t="s">
        <v>1</v>
      </c>
      <c r="N150" s="146" t="s">
        <v>46</v>
      </c>
      <c r="P150" s="147">
        <f t="shared" si="1"/>
        <v>0</v>
      </c>
      <c r="Q150" s="147">
        <v>0</v>
      </c>
      <c r="R150" s="147">
        <f t="shared" si="2"/>
        <v>0</v>
      </c>
      <c r="S150" s="147">
        <v>0</v>
      </c>
      <c r="T150" s="148">
        <f t="shared" si="3"/>
        <v>0</v>
      </c>
      <c r="AR150" s="149" t="s">
        <v>120</v>
      </c>
      <c r="AT150" s="149" t="s">
        <v>311</v>
      </c>
      <c r="AU150" s="149" t="s">
        <v>90</v>
      </c>
      <c r="AY150" s="17" t="s">
        <v>309</v>
      </c>
      <c r="BE150" s="150">
        <f t="shared" si="4"/>
        <v>0</v>
      </c>
      <c r="BF150" s="150">
        <f t="shared" si="5"/>
        <v>0</v>
      </c>
      <c r="BG150" s="150">
        <f t="shared" si="6"/>
        <v>0</v>
      </c>
      <c r="BH150" s="150">
        <f t="shared" si="7"/>
        <v>0</v>
      </c>
      <c r="BI150" s="150">
        <f t="shared" si="8"/>
        <v>0</v>
      </c>
      <c r="BJ150" s="17" t="s">
        <v>88</v>
      </c>
      <c r="BK150" s="150">
        <f t="shared" si="9"/>
        <v>0</v>
      </c>
      <c r="BL150" s="17" t="s">
        <v>120</v>
      </c>
      <c r="BM150" s="149" t="s">
        <v>351</v>
      </c>
    </row>
    <row r="151" spans="2:65" s="1" customFormat="1" ht="16.5" customHeight="1" x14ac:dyDescent="0.2">
      <c r="B151" s="137"/>
      <c r="C151" s="138" t="s">
        <v>368</v>
      </c>
      <c r="D151" s="138" t="s">
        <v>311</v>
      </c>
      <c r="E151" s="139" t="s">
        <v>6220</v>
      </c>
      <c r="F151" s="140" t="s">
        <v>6221</v>
      </c>
      <c r="G151" s="141" t="s">
        <v>643</v>
      </c>
      <c r="H151" s="142">
        <v>120</v>
      </c>
      <c r="I151" s="143"/>
      <c r="J151" s="144">
        <f t="shared" si="0"/>
        <v>0</v>
      </c>
      <c r="K151" s="140" t="s">
        <v>366</v>
      </c>
      <c r="L151" s="33"/>
      <c r="M151" s="145" t="s">
        <v>1</v>
      </c>
      <c r="N151" s="146" t="s">
        <v>46</v>
      </c>
      <c r="P151" s="147">
        <f t="shared" si="1"/>
        <v>0</v>
      </c>
      <c r="Q151" s="147">
        <v>0</v>
      </c>
      <c r="R151" s="147">
        <f t="shared" si="2"/>
        <v>0</v>
      </c>
      <c r="S151" s="147">
        <v>0</v>
      </c>
      <c r="T151" s="148">
        <f t="shared" si="3"/>
        <v>0</v>
      </c>
      <c r="AR151" s="149" t="s">
        <v>120</v>
      </c>
      <c r="AT151" s="149" t="s">
        <v>311</v>
      </c>
      <c r="AU151" s="149" t="s">
        <v>90</v>
      </c>
      <c r="AY151" s="17" t="s">
        <v>309</v>
      </c>
      <c r="BE151" s="150">
        <f t="shared" si="4"/>
        <v>0</v>
      </c>
      <c r="BF151" s="150">
        <f t="shared" si="5"/>
        <v>0</v>
      </c>
      <c r="BG151" s="150">
        <f t="shared" si="6"/>
        <v>0</v>
      </c>
      <c r="BH151" s="150">
        <f t="shared" si="7"/>
        <v>0</v>
      </c>
      <c r="BI151" s="150">
        <f t="shared" si="8"/>
        <v>0</v>
      </c>
      <c r="BJ151" s="17" t="s">
        <v>88</v>
      </c>
      <c r="BK151" s="150">
        <f t="shared" si="9"/>
        <v>0</v>
      </c>
      <c r="BL151" s="17" t="s">
        <v>120</v>
      </c>
      <c r="BM151" s="149" t="s">
        <v>355</v>
      </c>
    </row>
    <row r="152" spans="2:65" s="1" customFormat="1" ht="16.5" customHeight="1" x14ac:dyDescent="0.2">
      <c r="B152" s="137"/>
      <c r="C152" s="138" t="s">
        <v>342</v>
      </c>
      <c r="D152" s="138" t="s">
        <v>311</v>
      </c>
      <c r="E152" s="139" t="s">
        <v>6222</v>
      </c>
      <c r="F152" s="140" t="s">
        <v>6223</v>
      </c>
      <c r="G152" s="141" t="s">
        <v>643</v>
      </c>
      <c r="H152" s="142">
        <v>310</v>
      </c>
      <c r="I152" s="143"/>
      <c r="J152" s="144">
        <f t="shared" si="0"/>
        <v>0</v>
      </c>
      <c r="K152" s="140" t="s">
        <v>366</v>
      </c>
      <c r="L152" s="33"/>
      <c r="M152" s="145" t="s">
        <v>1</v>
      </c>
      <c r="N152" s="146" t="s">
        <v>46</v>
      </c>
      <c r="P152" s="147">
        <f t="shared" si="1"/>
        <v>0</v>
      </c>
      <c r="Q152" s="147">
        <v>0</v>
      </c>
      <c r="R152" s="147">
        <f t="shared" si="2"/>
        <v>0</v>
      </c>
      <c r="S152" s="147">
        <v>0</v>
      </c>
      <c r="T152" s="148">
        <f t="shared" si="3"/>
        <v>0</v>
      </c>
      <c r="AR152" s="149" t="s">
        <v>120</v>
      </c>
      <c r="AT152" s="149" t="s">
        <v>311</v>
      </c>
      <c r="AU152" s="149" t="s">
        <v>90</v>
      </c>
      <c r="AY152" s="17" t="s">
        <v>309</v>
      </c>
      <c r="BE152" s="150">
        <f t="shared" si="4"/>
        <v>0</v>
      </c>
      <c r="BF152" s="150">
        <f t="shared" si="5"/>
        <v>0</v>
      </c>
      <c r="BG152" s="150">
        <f t="shared" si="6"/>
        <v>0</v>
      </c>
      <c r="BH152" s="150">
        <f t="shared" si="7"/>
        <v>0</v>
      </c>
      <c r="BI152" s="150">
        <f t="shared" si="8"/>
        <v>0</v>
      </c>
      <c r="BJ152" s="17" t="s">
        <v>88</v>
      </c>
      <c r="BK152" s="150">
        <f t="shared" si="9"/>
        <v>0</v>
      </c>
      <c r="BL152" s="17" t="s">
        <v>120</v>
      </c>
      <c r="BM152" s="149" t="s">
        <v>361</v>
      </c>
    </row>
    <row r="153" spans="2:65" s="1" customFormat="1" ht="16.5" customHeight="1" x14ac:dyDescent="0.2">
      <c r="B153" s="137"/>
      <c r="C153" s="138" t="s">
        <v>378</v>
      </c>
      <c r="D153" s="138" t="s">
        <v>311</v>
      </c>
      <c r="E153" s="139" t="s">
        <v>6224</v>
      </c>
      <c r="F153" s="140" t="s">
        <v>6225</v>
      </c>
      <c r="G153" s="141" t="s">
        <v>643</v>
      </c>
      <c r="H153" s="142">
        <v>115</v>
      </c>
      <c r="I153" s="143"/>
      <c r="J153" s="144">
        <f t="shared" si="0"/>
        <v>0</v>
      </c>
      <c r="K153" s="140" t="s">
        <v>366</v>
      </c>
      <c r="L153" s="33"/>
      <c r="M153" s="145" t="s">
        <v>1</v>
      </c>
      <c r="N153" s="146" t="s">
        <v>46</v>
      </c>
      <c r="P153" s="147">
        <f t="shared" si="1"/>
        <v>0</v>
      </c>
      <c r="Q153" s="147">
        <v>0</v>
      </c>
      <c r="R153" s="147">
        <f t="shared" si="2"/>
        <v>0</v>
      </c>
      <c r="S153" s="147">
        <v>0</v>
      </c>
      <c r="T153" s="148">
        <f t="shared" si="3"/>
        <v>0</v>
      </c>
      <c r="AR153" s="149" t="s">
        <v>120</v>
      </c>
      <c r="AT153" s="149" t="s">
        <v>311</v>
      </c>
      <c r="AU153" s="149" t="s">
        <v>90</v>
      </c>
      <c r="AY153" s="17" t="s">
        <v>309</v>
      </c>
      <c r="BE153" s="150">
        <f t="shared" si="4"/>
        <v>0</v>
      </c>
      <c r="BF153" s="150">
        <f t="shared" si="5"/>
        <v>0</v>
      </c>
      <c r="BG153" s="150">
        <f t="shared" si="6"/>
        <v>0</v>
      </c>
      <c r="BH153" s="150">
        <f t="shared" si="7"/>
        <v>0</v>
      </c>
      <c r="BI153" s="150">
        <f t="shared" si="8"/>
        <v>0</v>
      </c>
      <c r="BJ153" s="17" t="s">
        <v>88</v>
      </c>
      <c r="BK153" s="150">
        <f t="shared" si="9"/>
        <v>0</v>
      </c>
      <c r="BL153" s="17" t="s">
        <v>120</v>
      </c>
      <c r="BM153" s="149" t="s">
        <v>367</v>
      </c>
    </row>
    <row r="154" spans="2:65" s="1" customFormat="1" ht="16.5" customHeight="1" x14ac:dyDescent="0.2">
      <c r="B154" s="137"/>
      <c r="C154" s="138" t="s">
        <v>346</v>
      </c>
      <c r="D154" s="138" t="s">
        <v>311</v>
      </c>
      <c r="E154" s="139" t="s">
        <v>6226</v>
      </c>
      <c r="F154" s="140" t="s">
        <v>6227</v>
      </c>
      <c r="G154" s="141" t="s">
        <v>643</v>
      </c>
      <c r="H154" s="142">
        <v>170</v>
      </c>
      <c r="I154" s="143"/>
      <c r="J154" s="144">
        <f t="shared" si="0"/>
        <v>0</v>
      </c>
      <c r="K154" s="140" t="s">
        <v>366</v>
      </c>
      <c r="L154" s="33"/>
      <c r="M154" s="145" t="s">
        <v>1</v>
      </c>
      <c r="N154" s="146" t="s">
        <v>46</v>
      </c>
      <c r="P154" s="147">
        <f t="shared" si="1"/>
        <v>0</v>
      </c>
      <c r="Q154" s="147">
        <v>0</v>
      </c>
      <c r="R154" s="147">
        <f t="shared" si="2"/>
        <v>0</v>
      </c>
      <c r="S154" s="147">
        <v>0</v>
      </c>
      <c r="T154" s="148">
        <f t="shared" si="3"/>
        <v>0</v>
      </c>
      <c r="AR154" s="149" t="s">
        <v>120</v>
      </c>
      <c r="AT154" s="149" t="s">
        <v>311</v>
      </c>
      <c r="AU154" s="149" t="s">
        <v>90</v>
      </c>
      <c r="AY154" s="17" t="s">
        <v>309</v>
      </c>
      <c r="BE154" s="150">
        <f t="shared" si="4"/>
        <v>0</v>
      </c>
      <c r="BF154" s="150">
        <f t="shared" si="5"/>
        <v>0</v>
      </c>
      <c r="BG154" s="150">
        <f t="shared" si="6"/>
        <v>0</v>
      </c>
      <c r="BH154" s="150">
        <f t="shared" si="7"/>
        <v>0</v>
      </c>
      <c r="BI154" s="150">
        <f t="shared" si="8"/>
        <v>0</v>
      </c>
      <c r="BJ154" s="17" t="s">
        <v>88</v>
      </c>
      <c r="BK154" s="150">
        <f t="shared" si="9"/>
        <v>0</v>
      </c>
      <c r="BL154" s="17" t="s">
        <v>120</v>
      </c>
      <c r="BM154" s="149" t="s">
        <v>371</v>
      </c>
    </row>
    <row r="155" spans="2:65" s="1" customFormat="1" ht="16.5" customHeight="1" x14ac:dyDescent="0.2">
      <c r="B155" s="137"/>
      <c r="C155" s="138" t="s">
        <v>388</v>
      </c>
      <c r="D155" s="138" t="s">
        <v>311</v>
      </c>
      <c r="E155" s="139" t="s">
        <v>6228</v>
      </c>
      <c r="F155" s="140" t="s">
        <v>6229</v>
      </c>
      <c r="G155" s="141" t="s">
        <v>643</v>
      </c>
      <c r="H155" s="142">
        <v>115</v>
      </c>
      <c r="I155" s="143"/>
      <c r="J155" s="144">
        <f t="shared" si="0"/>
        <v>0</v>
      </c>
      <c r="K155" s="140" t="s">
        <v>366</v>
      </c>
      <c r="L155" s="33"/>
      <c r="M155" s="145" t="s">
        <v>1</v>
      </c>
      <c r="N155" s="146" t="s">
        <v>46</v>
      </c>
      <c r="P155" s="147">
        <f t="shared" si="1"/>
        <v>0</v>
      </c>
      <c r="Q155" s="147">
        <v>0</v>
      </c>
      <c r="R155" s="147">
        <f t="shared" si="2"/>
        <v>0</v>
      </c>
      <c r="S155" s="147">
        <v>0</v>
      </c>
      <c r="T155" s="148">
        <f t="shared" si="3"/>
        <v>0</v>
      </c>
      <c r="AR155" s="149" t="s">
        <v>120</v>
      </c>
      <c r="AT155" s="149" t="s">
        <v>311</v>
      </c>
      <c r="AU155" s="149" t="s">
        <v>90</v>
      </c>
      <c r="AY155" s="17" t="s">
        <v>309</v>
      </c>
      <c r="BE155" s="150">
        <f t="shared" si="4"/>
        <v>0</v>
      </c>
      <c r="BF155" s="150">
        <f t="shared" si="5"/>
        <v>0</v>
      </c>
      <c r="BG155" s="150">
        <f t="shared" si="6"/>
        <v>0</v>
      </c>
      <c r="BH155" s="150">
        <f t="shared" si="7"/>
        <v>0</v>
      </c>
      <c r="BI155" s="150">
        <f t="shared" si="8"/>
        <v>0</v>
      </c>
      <c r="BJ155" s="17" t="s">
        <v>88</v>
      </c>
      <c r="BK155" s="150">
        <f t="shared" si="9"/>
        <v>0</v>
      </c>
      <c r="BL155" s="17" t="s">
        <v>120</v>
      </c>
      <c r="BM155" s="149" t="s">
        <v>376</v>
      </c>
    </row>
    <row r="156" spans="2:65" s="1" customFormat="1" ht="16.5" customHeight="1" x14ac:dyDescent="0.2">
      <c r="B156" s="137"/>
      <c r="C156" s="138" t="s">
        <v>351</v>
      </c>
      <c r="D156" s="138" t="s">
        <v>311</v>
      </c>
      <c r="E156" s="139" t="s">
        <v>6230</v>
      </c>
      <c r="F156" s="140" t="s">
        <v>6231</v>
      </c>
      <c r="G156" s="141" t="s">
        <v>643</v>
      </c>
      <c r="H156" s="142">
        <v>5</v>
      </c>
      <c r="I156" s="143"/>
      <c r="J156" s="144">
        <f t="shared" si="0"/>
        <v>0</v>
      </c>
      <c r="K156" s="140" t="s">
        <v>366</v>
      </c>
      <c r="L156" s="33"/>
      <c r="M156" s="145" t="s">
        <v>1</v>
      </c>
      <c r="N156" s="146" t="s">
        <v>46</v>
      </c>
      <c r="P156" s="147">
        <f t="shared" si="1"/>
        <v>0</v>
      </c>
      <c r="Q156" s="147">
        <v>0</v>
      </c>
      <c r="R156" s="147">
        <f t="shared" si="2"/>
        <v>0</v>
      </c>
      <c r="S156" s="147">
        <v>0</v>
      </c>
      <c r="T156" s="148">
        <f t="shared" si="3"/>
        <v>0</v>
      </c>
      <c r="AR156" s="149" t="s">
        <v>120</v>
      </c>
      <c r="AT156" s="149" t="s">
        <v>311</v>
      </c>
      <c r="AU156" s="149" t="s">
        <v>90</v>
      </c>
      <c r="AY156" s="17" t="s">
        <v>309</v>
      </c>
      <c r="BE156" s="150">
        <f t="shared" si="4"/>
        <v>0</v>
      </c>
      <c r="BF156" s="150">
        <f t="shared" si="5"/>
        <v>0</v>
      </c>
      <c r="BG156" s="150">
        <f t="shared" si="6"/>
        <v>0</v>
      </c>
      <c r="BH156" s="150">
        <f t="shared" si="7"/>
        <v>0</v>
      </c>
      <c r="BI156" s="150">
        <f t="shared" si="8"/>
        <v>0</v>
      </c>
      <c r="BJ156" s="17" t="s">
        <v>88</v>
      </c>
      <c r="BK156" s="150">
        <f t="shared" si="9"/>
        <v>0</v>
      </c>
      <c r="BL156" s="17" t="s">
        <v>120</v>
      </c>
      <c r="BM156" s="149" t="s">
        <v>381</v>
      </c>
    </row>
    <row r="157" spans="2:65" s="1" customFormat="1" ht="16.5" customHeight="1" x14ac:dyDescent="0.2">
      <c r="B157" s="137"/>
      <c r="C157" s="138" t="s">
        <v>416</v>
      </c>
      <c r="D157" s="138" t="s">
        <v>311</v>
      </c>
      <c r="E157" s="139" t="s">
        <v>6232</v>
      </c>
      <c r="F157" s="140" t="s">
        <v>6233</v>
      </c>
      <c r="G157" s="141" t="s">
        <v>643</v>
      </c>
      <c r="H157" s="142">
        <v>260</v>
      </c>
      <c r="I157" s="143"/>
      <c r="J157" s="144">
        <f t="shared" si="0"/>
        <v>0</v>
      </c>
      <c r="K157" s="140" t="s">
        <v>366</v>
      </c>
      <c r="L157" s="33"/>
      <c r="M157" s="145" t="s">
        <v>1</v>
      </c>
      <c r="N157" s="146" t="s">
        <v>46</v>
      </c>
      <c r="P157" s="147">
        <f t="shared" si="1"/>
        <v>0</v>
      </c>
      <c r="Q157" s="147">
        <v>0</v>
      </c>
      <c r="R157" s="147">
        <f t="shared" si="2"/>
        <v>0</v>
      </c>
      <c r="S157" s="147">
        <v>0</v>
      </c>
      <c r="T157" s="148">
        <f t="shared" si="3"/>
        <v>0</v>
      </c>
      <c r="AR157" s="149" t="s">
        <v>120</v>
      </c>
      <c r="AT157" s="149" t="s">
        <v>311</v>
      </c>
      <c r="AU157" s="149" t="s">
        <v>90</v>
      </c>
      <c r="AY157" s="17" t="s">
        <v>309</v>
      </c>
      <c r="BE157" s="150">
        <f t="shared" si="4"/>
        <v>0</v>
      </c>
      <c r="BF157" s="150">
        <f t="shared" si="5"/>
        <v>0</v>
      </c>
      <c r="BG157" s="150">
        <f t="shared" si="6"/>
        <v>0</v>
      </c>
      <c r="BH157" s="150">
        <f t="shared" si="7"/>
        <v>0</v>
      </c>
      <c r="BI157" s="150">
        <f t="shared" si="8"/>
        <v>0</v>
      </c>
      <c r="BJ157" s="17" t="s">
        <v>88</v>
      </c>
      <c r="BK157" s="150">
        <f t="shared" si="9"/>
        <v>0</v>
      </c>
      <c r="BL157" s="17" t="s">
        <v>120</v>
      </c>
      <c r="BM157" s="149" t="s">
        <v>385</v>
      </c>
    </row>
    <row r="158" spans="2:65" s="1" customFormat="1" ht="16.5" customHeight="1" x14ac:dyDescent="0.2">
      <c r="B158" s="137"/>
      <c r="C158" s="138" t="s">
        <v>367</v>
      </c>
      <c r="D158" s="138" t="s">
        <v>311</v>
      </c>
      <c r="E158" s="139" t="s">
        <v>6234</v>
      </c>
      <c r="F158" s="140" t="s">
        <v>6235</v>
      </c>
      <c r="G158" s="141" t="s">
        <v>643</v>
      </c>
      <c r="H158" s="142">
        <v>15</v>
      </c>
      <c r="I158" s="143"/>
      <c r="J158" s="144">
        <f t="shared" si="0"/>
        <v>0</v>
      </c>
      <c r="K158" s="140" t="s">
        <v>366</v>
      </c>
      <c r="L158" s="33"/>
      <c r="M158" s="145" t="s">
        <v>1</v>
      </c>
      <c r="N158" s="146" t="s">
        <v>46</v>
      </c>
      <c r="P158" s="147">
        <f t="shared" si="1"/>
        <v>0</v>
      </c>
      <c r="Q158" s="147">
        <v>0</v>
      </c>
      <c r="R158" s="147">
        <f t="shared" si="2"/>
        <v>0</v>
      </c>
      <c r="S158" s="147">
        <v>0</v>
      </c>
      <c r="T158" s="148">
        <f t="shared" si="3"/>
        <v>0</v>
      </c>
      <c r="AR158" s="149" t="s">
        <v>120</v>
      </c>
      <c r="AT158" s="149" t="s">
        <v>311</v>
      </c>
      <c r="AU158" s="149" t="s">
        <v>90</v>
      </c>
      <c r="AY158" s="17" t="s">
        <v>309</v>
      </c>
      <c r="BE158" s="150">
        <f t="shared" si="4"/>
        <v>0</v>
      </c>
      <c r="BF158" s="150">
        <f t="shared" si="5"/>
        <v>0</v>
      </c>
      <c r="BG158" s="150">
        <f t="shared" si="6"/>
        <v>0</v>
      </c>
      <c r="BH158" s="150">
        <f t="shared" si="7"/>
        <v>0</v>
      </c>
      <c r="BI158" s="150">
        <f t="shared" si="8"/>
        <v>0</v>
      </c>
      <c r="BJ158" s="17" t="s">
        <v>88</v>
      </c>
      <c r="BK158" s="150">
        <f t="shared" si="9"/>
        <v>0</v>
      </c>
      <c r="BL158" s="17" t="s">
        <v>120</v>
      </c>
      <c r="BM158" s="149" t="s">
        <v>392</v>
      </c>
    </row>
    <row r="159" spans="2:65" s="1" customFormat="1" ht="16.5" customHeight="1" x14ac:dyDescent="0.2">
      <c r="B159" s="137"/>
      <c r="C159" s="138" t="s">
        <v>426</v>
      </c>
      <c r="D159" s="138" t="s">
        <v>311</v>
      </c>
      <c r="E159" s="139" t="s">
        <v>6236</v>
      </c>
      <c r="F159" s="140" t="s">
        <v>6237</v>
      </c>
      <c r="G159" s="141" t="s">
        <v>643</v>
      </c>
      <c r="H159" s="142">
        <v>95</v>
      </c>
      <c r="I159" s="143"/>
      <c r="J159" s="144">
        <f t="shared" si="0"/>
        <v>0</v>
      </c>
      <c r="K159" s="140" t="s">
        <v>366</v>
      </c>
      <c r="L159" s="33"/>
      <c r="M159" s="145" t="s">
        <v>1</v>
      </c>
      <c r="N159" s="146" t="s">
        <v>46</v>
      </c>
      <c r="P159" s="147">
        <f t="shared" si="1"/>
        <v>0</v>
      </c>
      <c r="Q159" s="147">
        <v>0</v>
      </c>
      <c r="R159" s="147">
        <f t="shared" si="2"/>
        <v>0</v>
      </c>
      <c r="S159" s="147">
        <v>0</v>
      </c>
      <c r="T159" s="148">
        <f t="shared" si="3"/>
        <v>0</v>
      </c>
      <c r="AR159" s="149" t="s">
        <v>120</v>
      </c>
      <c r="AT159" s="149" t="s">
        <v>311</v>
      </c>
      <c r="AU159" s="149" t="s">
        <v>90</v>
      </c>
      <c r="AY159" s="17" t="s">
        <v>309</v>
      </c>
      <c r="BE159" s="150">
        <f t="shared" si="4"/>
        <v>0</v>
      </c>
      <c r="BF159" s="150">
        <f t="shared" si="5"/>
        <v>0</v>
      </c>
      <c r="BG159" s="150">
        <f t="shared" si="6"/>
        <v>0</v>
      </c>
      <c r="BH159" s="150">
        <f t="shared" si="7"/>
        <v>0</v>
      </c>
      <c r="BI159" s="150">
        <f t="shared" si="8"/>
        <v>0</v>
      </c>
      <c r="BJ159" s="17" t="s">
        <v>88</v>
      </c>
      <c r="BK159" s="150">
        <f t="shared" si="9"/>
        <v>0</v>
      </c>
      <c r="BL159" s="17" t="s">
        <v>120</v>
      </c>
      <c r="BM159" s="149" t="s">
        <v>398</v>
      </c>
    </row>
    <row r="160" spans="2:65" s="1" customFormat="1" ht="16.5" customHeight="1" x14ac:dyDescent="0.2">
      <c r="B160" s="137"/>
      <c r="C160" s="138" t="s">
        <v>371</v>
      </c>
      <c r="D160" s="138" t="s">
        <v>311</v>
      </c>
      <c r="E160" s="139" t="s">
        <v>6238</v>
      </c>
      <c r="F160" s="140" t="s">
        <v>6237</v>
      </c>
      <c r="G160" s="141" t="s">
        <v>643</v>
      </c>
      <c r="H160" s="142">
        <v>140</v>
      </c>
      <c r="I160" s="143"/>
      <c r="J160" s="144">
        <f t="shared" si="0"/>
        <v>0</v>
      </c>
      <c r="K160" s="140" t="s">
        <v>366</v>
      </c>
      <c r="L160" s="33"/>
      <c r="M160" s="145" t="s">
        <v>1</v>
      </c>
      <c r="N160" s="146" t="s">
        <v>46</v>
      </c>
      <c r="P160" s="147">
        <f t="shared" si="1"/>
        <v>0</v>
      </c>
      <c r="Q160" s="147">
        <v>0</v>
      </c>
      <c r="R160" s="147">
        <f t="shared" si="2"/>
        <v>0</v>
      </c>
      <c r="S160" s="147">
        <v>0</v>
      </c>
      <c r="T160" s="148">
        <f t="shared" si="3"/>
        <v>0</v>
      </c>
      <c r="AR160" s="149" t="s">
        <v>120</v>
      </c>
      <c r="AT160" s="149" t="s">
        <v>311</v>
      </c>
      <c r="AU160" s="149" t="s">
        <v>90</v>
      </c>
      <c r="AY160" s="17" t="s">
        <v>309</v>
      </c>
      <c r="BE160" s="150">
        <f t="shared" si="4"/>
        <v>0</v>
      </c>
      <c r="BF160" s="150">
        <f t="shared" si="5"/>
        <v>0</v>
      </c>
      <c r="BG160" s="150">
        <f t="shared" si="6"/>
        <v>0</v>
      </c>
      <c r="BH160" s="150">
        <f t="shared" si="7"/>
        <v>0</v>
      </c>
      <c r="BI160" s="150">
        <f t="shared" si="8"/>
        <v>0</v>
      </c>
      <c r="BJ160" s="17" t="s">
        <v>88</v>
      </c>
      <c r="BK160" s="150">
        <f t="shared" si="9"/>
        <v>0</v>
      </c>
      <c r="BL160" s="17" t="s">
        <v>120</v>
      </c>
      <c r="BM160" s="149" t="s">
        <v>402</v>
      </c>
    </row>
    <row r="161" spans="2:65" s="1" customFormat="1" ht="16.5" customHeight="1" x14ac:dyDescent="0.2">
      <c r="B161" s="137"/>
      <c r="C161" s="138" t="s">
        <v>437</v>
      </c>
      <c r="D161" s="138" t="s">
        <v>311</v>
      </c>
      <c r="E161" s="139" t="s">
        <v>6239</v>
      </c>
      <c r="F161" s="140" t="s">
        <v>6240</v>
      </c>
      <c r="G161" s="141" t="s">
        <v>6209</v>
      </c>
      <c r="H161" s="142">
        <v>20</v>
      </c>
      <c r="I161" s="143"/>
      <c r="J161" s="144">
        <f t="shared" si="0"/>
        <v>0</v>
      </c>
      <c r="K161" s="140" t="s">
        <v>366</v>
      </c>
      <c r="L161" s="33"/>
      <c r="M161" s="145" t="s">
        <v>1</v>
      </c>
      <c r="N161" s="146" t="s">
        <v>46</v>
      </c>
      <c r="P161" s="147">
        <f t="shared" si="1"/>
        <v>0</v>
      </c>
      <c r="Q161" s="147">
        <v>0</v>
      </c>
      <c r="R161" s="147">
        <f t="shared" si="2"/>
        <v>0</v>
      </c>
      <c r="S161" s="147">
        <v>0</v>
      </c>
      <c r="T161" s="148">
        <f t="shared" si="3"/>
        <v>0</v>
      </c>
      <c r="AR161" s="149" t="s">
        <v>120</v>
      </c>
      <c r="AT161" s="149" t="s">
        <v>311</v>
      </c>
      <c r="AU161" s="149" t="s">
        <v>90</v>
      </c>
      <c r="AY161" s="17" t="s">
        <v>309</v>
      </c>
      <c r="BE161" s="150">
        <f t="shared" si="4"/>
        <v>0</v>
      </c>
      <c r="BF161" s="150">
        <f t="shared" si="5"/>
        <v>0</v>
      </c>
      <c r="BG161" s="150">
        <f t="shared" si="6"/>
        <v>0</v>
      </c>
      <c r="BH161" s="150">
        <f t="shared" si="7"/>
        <v>0</v>
      </c>
      <c r="BI161" s="150">
        <f t="shared" si="8"/>
        <v>0</v>
      </c>
      <c r="BJ161" s="17" t="s">
        <v>88</v>
      </c>
      <c r="BK161" s="150">
        <f t="shared" si="9"/>
        <v>0</v>
      </c>
      <c r="BL161" s="17" t="s">
        <v>120</v>
      </c>
      <c r="BM161" s="149" t="s">
        <v>406</v>
      </c>
    </row>
    <row r="162" spans="2:65" s="1" customFormat="1" ht="16.5" customHeight="1" x14ac:dyDescent="0.2">
      <c r="B162" s="137"/>
      <c r="C162" s="138" t="s">
        <v>376</v>
      </c>
      <c r="D162" s="138" t="s">
        <v>311</v>
      </c>
      <c r="E162" s="139" t="s">
        <v>6241</v>
      </c>
      <c r="F162" s="140" t="s">
        <v>6242</v>
      </c>
      <c r="G162" s="141" t="s">
        <v>6209</v>
      </c>
      <c r="H162" s="142">
        <v>20</v>
      </c>
      <c r="I162" s="143"/>
      <c r="J162" s="144">
        <f t="shared" si="0"/>
        <v>0</v>
      </c>
      <c r="K162" s="140" t="s">
        <v>366</v>
      </c>
      <c r="L162" s="33"/>
      <c r="M162" s="145" t="s">
        <v>1</v>
      </c>
      <c r="N162" s="146" t="s">
        <v>46</v>
      </c>
      <c r="P162" s="147">
        <f t="shared" si="1"/>
        <v>0</v>
      </c>
      <c r="Q162" s="147">
        <v>0</v>
      </c>
      <c r="R162" s="147">
        <f t="shared" si="2"/>
        <v>0</v>
      </c>
      <c r="S162" s="147">
        <v>0</v>
      </c>
      <c r="T162" s="148">
        <f t="shared" si="3"/>
        <v>0</v>
      </c>
      <c r="AR162" s="149" t="s">
        <v>120</v>
      </c>
      <c r="AT162" s="149" t="s">
        <v>311</v>
      </c>
      <c r="AU162" s="149" t="s">
        <v>90</v>
      </c>
      <c r="AY162" s="17" t="s">
        <v>309</v>
      </c>
      <c r="BE162" s="150">
        <f t="shared" si="4"/>
        <v>0</v>
      </c>
      <c r="BF162" s="150">
        <f t="shared" si="5"/>
        <v>0</v>
      </c>
      <c r="BG162" s="150">
        <f t="shared" si="6"/>
        <v>0</v>
      </c>
      <c r="BH162" s="150">
        <f t="shared" si="7"/>
        <v>0</v>
      </c>
      <c r="BI162" s="150">
        <f t="shared" si="8"/>
        <v>0</v>
      </c>
      <c r="BJ162" s="17" t="s">
        <v>88</v>
      </c>
      <c r="BK162" s="150">
        <f t="shared" si="9"/>
        <v>0</v>
      </c>
      <c r="BL162" s="17" t="s">
        <v>120</v>
      </c>
      <c r="BM162" s="149" t="s">
        <v>410</v>
      </c>
    </row>
    <row r="163" spans="2:65" s="1" customFormat="1" ht="16.5" customHeight="1" x14ac:dyDescent="0.2">
      <c r="B163" s="137"/>
      <c r="C163" s="138" t="s">
        <v>444</v>
      </c>
      <c r="D163" s="138" t="s">
        <v>311</v>
      </c>
      <c r="E163" s="139" t="s">
        <v>6243</v>
      </c>
      <c r="F163" s="140" t="s">
        <v>6244</v>
      </c>
      <c r="G163" s="141" t="s">
        <v>6245</v>
      </c>
      <c r="H163" s="142">
        <v>22</v>
      </c>
      <c r="I163" s="143"/>
      <c r="J163" s="144">
        <f t="shared" si="0"/>
        <v>0</v>
      </c>
      <c r="K163" s="140" t="s">
        <v>366</v>
      </c>
      <c r="L163" s="33"/>
      <c r="M163" s="145" t="s">
        <v>1</v>
      </c>
      <c r="N163" s="146" t="s">
        <v>46</v>
      </c>
      <c r="P163" s="147">
        <f t="shared" si="1"/>
        <v>0</v>
      </c>
      <c r="Q163" s="147">
        <v>0</v>
      </c>
      <c r="R163" s="147">
        <f t="shared" si="2"/>
        <v>0</v>
      </c>
      <c r="S163" s="147">
        <v>0</v>
      </c>
      <c r="T163" s="148">
        <f t="shared" si="3"/>
        <v>0</v>
      </c>
      <c r="AR163" s="149" t="s">
        <v>120</v>
      </c>
      <c r="AT163" s="149" t="s">
        <v>311</v>
      </c>
      <c r="AU163" s="149" t="s">
        <v>90</v>
      </c>
      <c r="AY163" s="17" t="s">
        <v>309</v>
      </c>
      <c r="BE163" s="150">
        <f t="shared" si="4"/>
        <v>0</v>
      </c>
      <c r="BF163" s="150">
        <f t="shared" si="5"/>
        <v>0</v>
      </c>
      <c r="BG163" s="150">
        <f t="shared" si="6"/>
        <v>0</v>
      </c>
      <c r="BH163" s="150">
        <f t="shared" si="7"/>
        <v>0</v>
      </c>
      <c r="BI163" s="150">
        <f t="shared" si="8"/>
        <v>0</v>
      </c>
      <c r="BJ163" s="17" t="s">
        <v>88</v>
      </c>
      <c r="BK163" s="150">
        <f t="shared" si="9"/>
        <v>0</v>
      </c>
      <c r="BL163" s="17" t="s">
        <v>120</v>
      </c>
      <c r="BM163" s="149" t="s">
        <v>414</v>
      </c>
    </row>
    <row r="164" spans="2:65" s="11" customFormat="1" ht="22.9" customHeight="1" x14ac:dyDescent="0.2">
      <c r="B164" s="125"/>
      <c r="D164" s="126" t="s">
        <v>80</v>
      </c>
      <c r="E164" s="135" t="s">
        <v>6246</v>
      </c>
      <c r="F164" s="135" t="s">
        <v>6247</v>
      </c>
      <c r="I164" s="128"/>
      <c r="J164" s="136">
        <f>BK164</f>
        <v>0</v>
      </c>
      <c r="L164" s="125"/>
      <c r="M164" s="130"/>
      <c r="P164" s="131">
        <f>SUM(P165:P166)</f>
        <v>0</v>
      </c>
      <c r="R164" s="131">
        <f>SUM(R165:R166)</f>
        <v>0</v>
      </c>
      <c r="T164" s="132">
        <f>SUM(T165:T166)</f>
        <v>0</v>
      </c>
      <c r="AR164" s="126" t="s">
        <v>88</v>
      </c>
      <c r="AT164" s="133" t="s">
        <v>80</v>
      </c>
      <c r="AU164" s="133" t="s">
        <v>88</v>
      </c>
      <c r="AY164" s="126" t="s">
        <v>309</v>
      </c>
      <c r="BK164" s="134">
        <f>SUM(BK165:BK166)</f>
        <v>0</v>
      </c>
    </row>
    <row r="165" spans="2:65" s="1" customFormat="1" ht="16.5" customHeight="1" x14ac:dyDescent="0.2">
      <c r="B165" s="137"/>
      <c r="C165" s="138" t="s">
        <v>381</v>
      </c>
      <c r="D165" s="138" t="s">
        <v>311</v>
      </c>
      <c r="E165" s="139" t="s">
        <v>6248</v>
      </c>
      <c r="F165" s="140" t="s">
        <v>6249</v>
      </c>
      <c r="G165" s="141" t="s">
        <v>6250</v>
      </c>
      <c r="H165" s="142">
        <v>150</v>
      </c>
      <c r="I165" s="143"/>
      <c r="J165" s="144">
        <f>ROUND(I165*H165,2)</f>
        <v>0</v>
      </c>
      <c r="K165" s="140" t="s">
        <v>366</v>
      </c>
      <c r="L165" s="33"/>
      <c r="M165" s="145" t="s">
        <v>1</v>
      </c>
      <c r="N165" s="146" t="s">
        <v>46</v>
      </c>
      <c r="P165" s="147">
        <f>O165*H165</f>
        <v>0</v>
      </c>
      <c r="Q165" s="147">
        <v>0</v>
      </c>
      <c r="R165" s="147">
        <f>Q165*H165</f>
        <v>0</v>
      </c>
      <c r="S165" s="147">
        <v>0</v>
      </c>
      <c r="T165" s="148">
        <f>S165*H165</f>
        <v>0</v>
      </c>
      <c r="AR165" s="149" t="s">
        <v>120</v>
      </c>
      <c r="AT165" s="149" t="s">
        <v>311</v>
      </c>
      <c r="AU165" s="149" t="s">
        <v>90</v>
      </c>
      <c r="AY165" s="17" t="s">
        <v>309</v>
      </c>
      <c r="BE165" s="150">
        <f>IF(N165="základní",J165,0)</f>
        <v>0</v>
      </c>
      <c r="BF165" s="150">
        <f>IF(N165="snížená",J165,0)</f>
        <v>0</v>
      </c>
      <c r="BG165" s="150">
        <f>IF(N165="zákl. přenesená",J165,0)</f>
        <v>0</v>
      </c>
      <c r="BH165" s="150">
        <f>IF(N165="sníž. přenesená",J165,0)</f>
        <v>0</v>
      </c>
      <c r="BI165" s="150">
        <f>IF(N165="nulová",J165,0)</f>
        <v>0</v>
      </c>
      <c r="BJ165" s="17" t="s">
        <v>88</v>
      </c>
      <c r="BK165" s="150">
        <f>ROUND(I165*H165,2)</f>
        <v>0</v>
      </c>
      <c r="BL165" s="17" t="s">
        <v>120</v>
      </c>
      <c r="BM165" s="149" t="s">
        <v>420</v>
      </c>
    </row>
    <row r="166" spans="2:65" s="1" customFormat="1" ht="16.5" customHeight="1" x14ac:dyDescent="0.2">
      <c r="B166" s="137"/>
      <c r="C166" s="138" t="s">
        <v>458</v>
      </c>
      <c r="D166" s="138" t="s">
        <v>311</v>
      </c>
      <c r="E166" s="139" t="s">
        <v>6251</v>
      </c>
      <c r="F166" s="140" t="s">
        <v>6252</v>
      </c>
      <c r="G166" s="141" t="s">
        <v>6250</v>
      </c>
      <c r="H166" s="142">
        <v>150</v>
      </c>
      <c r="I166" s="143"/>
      <c r="J166" s="144">
        <f>ROUND(I166*H166,2)</f>
        <v>0</v>
      </c>
      <c r="K166" s="140" t="s">
        <v>366</v>
      </c>
      <c r="L166" s="33"/>
      <c r="M166" s="145" t="s">
        <v>1</v>
      </c>
      <c r="N166" s="146" t="s">
        <v>46</v>
      </c>
      <c r="P166" s="147">
        <f>O166*H166</f>
        <v>0</v>
      </c>
      <c r="Q166" s="147">
        <v>0</v>
      </c>
      <c r="R166" s="147">
        <f>Q166*H166</f>
        <v>0</v>
      </c>
      <c r="S166" s="147">
        <v>0</v>
      </c>
      <c r="T166" s="148">
        <f>S166*H166</f>
        <v>0</v>
      </c>
      <c r="AR166" s="149" t="s">
        <v>120</v>
      </c>
      <c r="AT166" s="149" t="s">
        <v>311</v>
      </c>
      <c r="AU166" s="149" t="s">
        <v>90</v>
      </c>
      <c r="AY166" s="17" t="s">
        <v>309</v>
      </c>
      <c r="BE166" s="150">
        <f>IF(N166="základní",J166,0)</f>
        <v>0</v>
      </c>
      <c r="BF166" s="150">
        <f>IF(N166="snížená",J166,0)</f>
        <v>0</v>
      </c>
      <c r="BG166" s="150">
        <f>IF(N166="zákl. přenesená",J166,0)</f>
        <v>0</v>
      </c>
      <c r="BH166" s="150">
        <f>IF(N166="sníž. přenesená",J166,0)</f>
        <v>0</v>
      </c>
      <c r="BI166" s="150">
        <f>IF(N166="nulová",J166,0)</f>
        <v>0</v>
      </c>
      <c r="BJ166" s="17" t="s">
        <v>88</v>
      </c>
      <c r="BK166" s="150">
        <f>ROUND(I166*H166,2)</f>
        <v>0</v>
      </c>
      <c r="BL166" s="17" t="s">
        <v>120</v>
      </c>
      <c r="BM166" s="149" t="s">
        <v>424</v>
      </c>
    </row>
    <row r="167" spans="2:65" s="11" customFormat="1" ht="22.9" customHeight="1" x14ac:dyDescent="0.2">
      <c r="B167" s="125"/>
      <c r="D167" s="126" t="s">
        <v>80</v>
      </c>
      <c r="E167" s="135" t="s">
        <v>6253</v>
      </c>
      <c r="F167" s="135" t="s">
        <v>6254</v>
      </c>
      <c r="I167" s="128"/>
      <c r="J167" s="136">
        <f>BK167</f>
        <v>0</v>
      </c>
      <c r="L167" s="125"/>
      <c r="M167" s="130"/>
      <c r="P167" s="131">
        <f>SUM(P168:P171)</f>
        <v>0</v>
      </c>
      <c r="R167" s="131">
        <f>SUM(R168:R171)</f>
        <v>0</v>
      </c>
      <c r="T167" s="132">
        <f>SUM(T168:T171)</f>
        <v>0</v>
      </c>
      <c r="AR167" s="126" t="s">
        <v>88</v>
      </c>
      <c r="AT167" s="133" t="s">
        <v>80</v>
      </c>
      <c r="AU167" s="133" t="s">
        <v>88</v>
      </c>
      <c r="AY167" s="126" t="s">
        <v>309</v>
      </c>
      <c r="BK167" s="134">
        <f>SUM(BK168:BK171)</f>
        <v>0</v>
      </c>
    </row>
    <row r="168" spans="2:65" s="1" customFormat="1" ht="16.5" customHeight="1" x14ac:dyDescent="0.2">
      <c r="B168" s="137"/>
      <c r="C168" s="138" t="s">
        <v>385</v>
      </c>
      <c r="D168" s="138" t="s">
        <v>311</v>
      </c>
      <c r="E168" s="139" t="s">
        <v>6255</v>
      </c>
      <c r="F168" s="140" t="s">
        <v>6256</v>
      </c>
      <c r="G168" s="141" t="s">
        <v>6209</v>
      </c>
      <c r="H168" s="142">
        <v>4.8</v>
      </c>
      <c r="I168" s="143"/>
      <c r="J168" s="144">
        <f>ROUND(I168*H168,2)</f>
        <v>0</v>
      </c>
      <c r="K168" s="140" t="s">
        <v>366</v>
      </c>
      <c r="L168" s="33"/>
      <c r="M168" s="145" t="s">
        <v>1</v>
      </c>
      <c r="N168" s="146" t="s">
        <v>46</v>
      </c>
      <c r="P168" s="147">
        <f>O168*H168</f>
        <v>0</v>
      </c>
      <c r="Q168" s="147">
        <v>0</v>
      </c>
      <c r="R168" s="147">
        <f>Q168*H168</f>
        <v>0</v>
      </c>
      <c r="S168" s="147">
        <v>0</v>
      </c>
      <c r="T168" s="148">
        <f>S168*H168</f>
        <v>0</v>
      </c>
      <c r="AR168" s="149" t="s">
        <v>120</v>
      </c>
      <c r="AT168" s="149" t="s">
        <v>311</v>
      </c>
      <c r="AU168" s="149" t="s">
        <v>90</v>
      </c>
      <c r="AY168" s="17" t="s">
        <v>309</v>
      </c>
      <c r="BE168" s="150">
        <f>IF(N168="základní",J168,0)</f>
        <v>0</v>
      </c>
      <c r="BF168" s="150">
        <f>IF(N168="snížená",J168,0)</f>
        <v>0</v>
      </c>
      <c r="BG168" s="150">
        <f>IF(N168="zákl. přenesená",J168,0)</f>
        <v>0</v>
      </c>
      <c r="BH168" s="150">
        <f>IF(N168="sníž. přenesená",J168,0)</f>
        <v>0</v>
      </c>
      <c r="BI168" s="150">
        <f>IF(N168="nulová",J168,0)</f>
        <v>0</v>
      </c>
      <c r="BJ168" s="17" t="s">
        <v>88</v>
      </c>
      <c r="BK168" s="150">
        <f>ROUND(I168*H168,2)</f>
        <v>0</v>
      </c>
      <c r="BL168" s="17" t="s">
        <v>120</v>
      </c>
      <c r="BM168" s="149" t="s">
        <v>429</v>
      </c>
    </row>
    <row r="169" spans="2:65" s="1" customFormat="1" ht="16.5" customHeight="1" x14ac:dyDescent="0.2">
      <c r="B169" s="137"/>
      <c r="C169" s="138" t="s">
        <v>471</v>
      </c>
      <c r="D169" s="138" t="s">
        <v>311</v>
      </c>
      <c r="E169" s="139" t="s">
        <v>6257</v>
      </c>
      <c r="F169" s="140" t="s">
        <v>6258</v>
      </c>
      <c r="G169" s="141" t="s">
        <v>643</v>
      </c>
      <c r="H169" s="142">
        <v>20</v>
      </c>
      <c r="I169" s="143"/>
      <c r="J169" s="144">
        <f>ROUND(I169*H169,2)</f>
        <v>0</v>
      </c>
      <c r="K169" s="140" t="s">
        <v>366</v>
      </c>
      <c r="L169" s="33"/>
      <c r="M169" s="145" t="s">
        <v>1</v>
      </c>
      <c r="N169" s="146" t="s">
        <v>46</v>
      </c>
      <c r="P169" s="147">
        <f>O169*H169</f>
        <v>0</v>
      </c>
      <c r="Q169" s="147">
        <v>0</v>
      </c>
      <c r="R169" s="147">
        <f>Q169*H169</f>
        <v>0</v>
      </c>
      <c r="S169" s="147">
        <v>0</v>
      </c>
      <c r="T169" s="148">
        <f>S169*H169</f>
        <v>0</v>
      </c>
      <c r="AR169" s="149" t="s">
        <v>120</v>
      </c>
      <c r="AT169" s="149" t="s">
        <v>311</v>
      </c>
      <c r="AU169" s="149" t="s">
        <v>90</v>
      </c>
      <c r="AY169" s="17" t="s">
        <v>309</v>
      </c>
      <c r="BE169" s="150">
        <f>IF(N169="základní",J169,0)</f>
        <v>0</v>
      </c>
      <c r="BF169" s="150">
        <f>IF(N169="snížená",J169,0)</f>
        <v>0</v>
      </c>
      <c r="BG169" s="150">
        <f>IF(N169="zákl. přenesená",J169,0)</f>
        <v>0</v>
      </c>
      <c r="BH169" s="150">
        <f>IF(N169="sníž. přenesená",J169,0)</f>
        <v>0</v>
      </c>
      <c r="BI169" s="150">
        <f>IF(N169="nulová",J169,0)</f>
        <v>0</v>
      </c>
      <c r="BJ169" s="17" t="s">
        <v>88</v>
      </c>
      <c r="BK169" s="150">
        <f>ROUND(I169*H169,2)</f>
        <v>0</v>
      </c>
      <c r="BL169" s="17" t="s">
        <v>120</v>
      </c>
      <c r="BM169" s="149" t="s">
        <v>435</v>
      </c>
    </row>
    <row r="170" spans="2:65" s="1" customFormat="1" ht="16.5" customHeight="1" x14ac:dyDescent="0.2">
      <c r="B170" s="137"/>
      <c r="C170" s="138" t="s">
        <v>392</v>
      </c>
      <c r="D170" s="138" t="s">
        <v>311</v>
      </c>
      <c r="E170" s="139" t="s">
        <v>6259</v>
      </c>
      <c r="F170" s="140" t="s">
        <v>6260</v>
      </c>
      <c r="G170" s="141" t="s">
        <v>643</v>
      </c>
      <c r="H170" s="142">
        <v>560</v>
      </c>
      <c r="I170" s="143"/>
      <c r="J170" s="144">
        <f>ROUND(I170*H170,2)</f>
        <v>0</v>
      </c>
      <c r="K170" s="140" t="s">
        <v>366</v>
      </c>
      <c r="L170" s="33"/>
      <c r="M170" s="145" t="s">
        <v>1</v>
      </c>
      <c r="N170" s="146" t="s">
        <v>46</v>
      </c>
      <c r="P170" s="147">
        <f>O170*H170</f>
        <v>0</v>
      </c>
      <c r="Q170" s="147">
        <v>0</v>
      </c>
      <c r="R170" s="147">
        <f>Q170*H170</f>
        <v>0</v>
      </c>
      <c r="S170" s="147">
        <v>0</v>
      </c>
      <c r="T170" s="148">
        <f>S170*H170</f>
        <v>0</v>
      </c>
      <c r="AR170" s="149" t="s">
        <v>120</v>
      </c>
      <c r="AT170" s="149" t="s">
        <v>311</v>
      </c>
      <c r="AU170" s="149" t="s">
        <v>90</v>
      </c>
      <c r="AY170" s="17" t="s">
        <v>309</v>
      </c>
      <c r="BE170" s="150">
        <f>IF(N170="základní",J170,0)</f>
        <v>0</v>
      </c>
      <c r="BF170" s="150">
        <f>IF(N170="snížená",J170,0)</f>
        <v>0</v>
      </c>
      <c r="BG170" s="150">
        <f>IF(N170="zákl. přenesená",J170,0)</f>
        <v>0</v>
      </c>
      <c r="BH170" s="150">
        <f>IF(N170="sníž. přenesená",J170,0)</f>
        <v>0</v>
      </c>
      <c r="BI170" s="150">
        <f>IF(N170="nulová",J170,0)</f>
        <v>0</v>
      </c>
      <c r="BJ170" s="17" t="s">
        <v>88</v>
      </c>
      <c r="BK170" s="150">
        <f>ROUND(I170*H170,2)</f>
        <v>0</v>
      </c>
      <c r="BL170" s="17" t="s">
        <v>120</v>
      </c>
      <c r="BM170" s="149" t="s">
        <v>440</v>
      </c>
    </row>
    <row r="171" spans="2:65" s="1" customFormat="1" ht="16.5" customHeight="1" x14ac:dyDescent="0.2">
      <c r="B171" s="137"/>
      <c r="C171" s="138" t="s">
        <v>480</v>
      </c>
      <c r="D171" s="138" t="s">
        <v>311</v>
      </c>
      <c r="E171" s="139" t="s">
        <v>6261</v>
      </c>
      <c r="F171" s="140" t="s">
        <v>6262</v>
      </c>
      <c r="G171" s="141" t="s">
        <v>643</v>
      </c>
      <c r="H171" s="142">
        <v>470</v>
      </c>
      <c r="I171" s="143"/>
      <c r="J171" s="144">
        <f>ROUND(I171*H171,2)</f>
        <v>0</v>
      </c>
      <c r="K171" s="140" t="s">
        <v>366</v>
      </c>
      <c r="L171" s="33"/>
      <c r="M171" s="145" t="s">
        <v>1</v>
      </c>
      <c r="N171" s="146" t="s">
        <v>46</v>
      </c>
      <c r="P171" s="147">
        <f>O171*H171</f>
        <v>0</v>
      </c>
      <c r="Q171" s="147">
        <v>0</v>
      </c>
      <c r="R171" s="147">
        <f>Q171*H171</f>
        <v>0</v>
      </c>
      <c r="S171" s="147">
        <v>0</v>
      </c>
      <c r="T171" s="148">
        <f>S171*H171</f>
        <v>0</v>
      </c>
      <c r="AR171" s="149" t="s">
        <v>120</v>
      </c>
      <c r="AT171" s="149" t="s">
        <v>311</v>
      </c>
      <c r="AU171" s="149" t="s">
        <v>90</v>
      </c>
      <c r="AY171" s="17" t="s">
        <v>309</v>
      </c>
      <c r="BE171" s="150">
        <f>IF(N171="základní",J171,0)</f>
        <v>0</v>
      </c>
      <c r="BF171" s="150">
        <f>IF(N171="snížená",J171,0)</f>
        <v>0</v>
      </c>
      <c r="BG171" s="150">
        <f>IF(N171="zákl. přenesená",J171,0)</f>
        <v>0</v>
      </c>
      <c r="BH171" s="150">
        <f>IF(N171="sníž. přenesená",J171,0)</f>
        <v>0</v>
      </c>
      <c r="BI171" s="150">
        <f>IF(N171="nulová",J171,0)</f>
        <v>0</v>
      </c>
      <c r="BJ171" s="17" t="s">
        <v>88</v>
      </c>
      <c r="BK171" s="150">
        <f>ROUND(I171*H171,2)</f>
        <v>0</v>
      </c>
      <c r="BL171" s="17" t="s">
        <v>120</v>
      </c>
      <c r="BM171" s="149" t="s">
        <v>443</v>
      </c>
    </row>
    <row r="172" spans="2:65" s="11" customFormat="1" ht="22.9" customHeight="1" x14ac:dyDescent="0.2">
      <c r="B172" s="125"/>
      <c r="D172" s="126" t="s">
        <v>80</v>
      </c>
      <c r="E172" s="135" t="s">
        <v>6263</v>
      </c>
      <c r="F172" s="135" t="s">
        <v>6264</v>
      </c>
      <c r="I172" s="128"/>
      <c r="J172" s="136">
        <f>BK172</f>
        <v>0</v>
      </c>
      <c r="L172" s="125"/>
      <c r="M172" s="130"/>
      <c r="P172" s="131">
        <v>0</v>
      </c>
      <c r="R172" s="131">
        <v>0</v>
      </c>
      <c r="T172" s="132">
        <v>0</v>
      </c>
      <c r="AR172" s="126" t="s">
        <v>88</v>
      </c>
      <c r="AT172" s="133" t="s">
        <v>80</v>
      </c>
      <c r="AU172" s="133" t="s">
        <v>88</v>
      </c>
      <c r="AY172" s="126" t="s">
        <v>309</v>
      </c>
      <c r="BK172" s="134">
        <v>0</v>
      </c>
    </row>
    <row r="173" spans="2:65" s="11" customFormat="1" ht="22.9" customHeight="1" x14ac:dyDescent="0.2">
      <c r="B173" s="125"/>
      <c r="D173" s="126" t="s">
        <v>80</v>
      </c>
      <c r="E173" s="135" t="s">
        <v>6265</v>
      </c>
      <c r="F173" s="135" t="s">
        <v>6266</v>
      </c>
      <c r="I173" s="128"/>
      <c r="J173" s="136">
        <f>BK173</f>
        <v>0</v>
      </c>
      <c r="L173" s="125"/>
      <c r="M173" s="130"/>
      <c r="P173" s="131">
        <f>SUM(P174:P177)</f>
        <v>0</v>
      </c>
      <c r="R173" s="131">
        <f>SUM(R174:R177)</f>
        <v>0</v>
      </c>
      <c r="T173" s="132">
        <f>SUM(T174:T177)</f>
        <v>0</v>
      </c>
      <c r="AR173" s="126" t="s">
        <v>88</v>
      </c>
      <c r="AT173" s="133" t="s">
        <v>80</v>
      </c>
      <c r="AU173" s="133" t="s">
        <v>88</v>
      </c>
      <c r="AY173" s="126" t="s">
        <v>309</v>
      </c>
      <c r="BK173" s="134">
        <f>SUM(BK174:BK177)</f>
        <v>0</v>
      </c>
    </row>
    <row r="174" spans="2:65" s="1" customFormat="1" ht="16.5" customHeight="1" x14ac:dyDescent="0.2">
      <c r="B174" s="137"/>
      <c r="C174" s="138" t="s">
        <v>398</v>
      </c>
      <c r="D174" s="138" t="s">
        <v>311</v>
      </c>
      <c r="E174" s="139" t="s">
        <v>6267</v>
      </c>
      <c r="F174" s="140" t="s">
        <v>6268</v>
      </c>
      <c r="G174" s="141" t="s">
        <v>643</v>
      </c>
      <c r="H174" s="142">
        <v>5</v>
      </c>
      <c r="I174" s="143"/>
      <c r="J174" s="144">
        <f>ROUND(I174*H174,2)</f>
        <v>0</v>
      </c>
      <c r="K174" s="140" t="s">
        <v>366</v>
      </c>
      <c r="L174" s="33"/>
      <c r="M174" s="145" t="s">
        <v>1</v>
      </c>
      <c r="N174" s="146" t="s">
        <v>46</v>
      </c>
      <c r="P174" s="147">
        <f>O174*H174</f>
        <v>0</v>
      </c>
      <c r="Q174" s="147">
        <v>0</v>
      </c>
      <c r="R174" s="147">
        <f>Q174*H174</f>
        <v>0</v>
      </c>
      <c r="S174" s="147">
        <v>0</v>
      </c>
      <c r="T174" s="148">
        <f>S174*H174</f>
        <v>0</v>
      </c>
      <c r="AR174" s="149" t="s">
        <v>120</v>
      </c>
      <c r="AT174" s="149" t="s">
        <v>311</v>
      </c>
      <c r="AU174" s="149" t="s">
        <v>90</v>
      </c>
      <c r="AY174" s="17" t="s">
        <v>309</v>
      </c>
      <c r="BE174" s="150">
        <f>IF(N174="základní",J174,0)</f>
        <v>0</v>
      </c>
      <c r="BF174" s="150">
        <f>IF(N174="snížená",J174,0)</f>
        <v>0</v>
      </c>
      <c r="BG174" s="150">
        <f>IF(N174="zákl. přenesená",J174,0)</f>
        <v>0</v>
      </c>
      <c r="BH174" s="150">
        <f>IF(N174="sníž. přenesená",J174,0)</f>
        <v>0</v>
      </c>
      <c r="BI174" s="150">
        <f>IF(N174="nulová",J174,0)</f>
        <v>0</v>
      </c>
      <c r="BJ174" s="17" t="s">
        <v>88</v>
      </c>
      <c r="BK174" s="150">
        <f>ROUND(I174*H174,2)</f>
        <v>0</v>
      </c>
      <c r="BL174" s="17" t="s">
        <v>120</v>
      </c>
      <c r="BM174" s="149" t="s">
        <v>447</v>
      </c>
    </row>
    <row r="175" spans="2:65" s="1" customFormat="1" ht="16.5" customHeight="1" x14ac:dyDescent="0.2">
      <c r="B175" s="137"/>
      <c r="C175" s="138" t="s">
        <v>491</v>
      </c>
      <c r="D175" s="138" t="s">
        <v>311</v>
      </c>
      <c r="E175" s="139" t="s">
        <v>6269</v>
      </c>
      <c r="F175" s="140" t="s">
        <v>6270</v>
      </c>
      <c r="G175" s="141" t="s">
        <v>643</v>
      </c>
      <c r="H175" s="142">
        <v>5</v>
      </c>
      <c r="I175" s="143"/>
      <c r="J175" s="144">
        <f>ROUND(I175*H175,2)</f>
        <v>0</v>
      </c>
      <c r="K175" s="140" t="s">
        <v>366</v>
      </c>
      <c r="L175" s="33"/>
      <c r="M175" s="145" t="s">
        <v>1</v>
      </c>
      <c r="N175" s="146" t="s">
        <v>46</v>
      </c>
      <c r="P175" s="147">
        <f>O175*H175</f>
        <v>0</v>
      </c>
      <c r="Q175" s="147">
        <v>0</v>
      </c>
      <c r="R175" s="147">
        <f>Q175*H175</f>
        <v>0</v>
      </c>
      <c r="S175" s="147">
        <v>0</v>
      </c>
      <c r="T175" s="148">
        <f>S175*H175</f>
        <v>0</v>
      </c>
      <c r="AR175" s="149" t="s">
        <v>120</v>
      </c>
      <c r="AT175" s="149" t="s">
        <v>311</v>
      </c>
      <c r="AU175" s="149" t="s">
        <v>90</v>
      </c>
      <c r="AY175" s="17" t="s">
        <v>309</v>
      </c>
      <c r="BE175" s="150">
        <f>IF(N175="základní",J175,0)</f>
        <v>0</v>
      </c>
      <c r="BF175" s="150">
        <f>IF(N175="snížená",J175,0)</f>
        <v>0</v>
      </c>
      <c r="BG175" s="150">
        <f>IF(N175="zákl. přenesená",J175,0)</f>
        <v>0</v>
      </c>
      <c r="BH175" s="150">
        <f>IF(N175="sníž. přenesená",J175,0)</f>
        <v>0</v>
      </c>
      <c r="BI175" s="150">
        <f>IF(N175="nulová",J175,0)</f>
        <v>0</v>
      </c>
      <c r="BJ175" s="17" t="s">
        <v>88</v>
      </c>
      <c r="BK175" s="150">
        <f>ROUND(I175*H175,2)</f>
        <v>0</v>
      </c>
      <c r="BL175" s="17" t="s">
        <v>120</v>
      </c>
      <c r="BM175" s="149" t="s">
        <v>452</v>
      </c>
    </row>
    <row r="176" spans="2:65" s="1" customFormat="1" ht="16.5" customHeight="1" x14ac:dyDescent="0.2">
      <c r="B176" s="137"/>
      <c r="C176" s="138" t="s">
        <v>402</v>
      </c>
      <c r="D176" s="138" t="s">
        <v>311</v>
      </c>
      <c r="E176" s="139" t="s">
        <v>6271</v>
      </c>
      <c r="F176" s="140" t="s">
        <v>6272</v>
      </c>
      <c r="G176" s="141" t="s">
        <v>643</v>
      </c>
      <c r="H176" s="142">
        <v>5</v>
      </c>
      <c r="I176" s="143"/>
      <c r="J176" s="144">
        <f>ROUND(I176*H176,2)</f>
        <v>0</v>
      </c>
      <c r="K176" s="140" t="s">
        <v>366</v>
      </c>
      <c r="L176" s="33"/>
      <c r="M176" s="145" t="s">
        <v>1</v>
      </c>
      <c r="N176" s="146" t="s">
        <v>46</v>
      </c>
      <c r="P176" s="147">
        <f>O176*H176</f>
        <v>0</v>
      </c>
      <c r="Q176" s="147">
        <v>0</v>
      </c>
      <c r="R176" s="147">
        <f>Q176*H176</f>
        <v>0</v>
      </c>
      <c r="S176" s="147">
        <v>0</v>
      </c>
      <c r="T176" s="148">
        <f>S176*H176</f>
        <v>0</v>
      </c>
      <c r="AR176" s="149" t="s">
        <v>120</v>
      </c>
      <c r="AT176" s="149" t="s">
        <v>311</v>
      </c>
      <c r="AU176" s="149" t="s">
        <v>90</v>
      </c>
      <c r="AY176" s="17" t="s">
        <v>309</v>
      </c>
      <c r="BE176" s="150">
        <f>IF(N176="základní",J176,0)</f>
        <v>0</v>
      </c>
      <c r="BF176" s="150">
        <f>IF(N176="snížená",J176,0)</f>
        <v>0</v>
      </c>
      <c r="BG176" s="150">
        <f>IF(N176="zákl. přenesená",J176,0)</f>
        <v>0</v>
      </c>
      <c r="BH176" s="150">
        <f>IF(N176="sníž. přenesená",J176,0)</f>
        <v>0</v>
      </c>
      <c r="BI176" s="150">
        <f>IF(N176="nulová",J176,0)</f>
        <v>0</v>
      </c>
      <c r="BJ176" s="17" t="s">
        <v>88</v>
      </c>
      <c r="BK176" s="150">
        <f>ROUND(I176*H176,2)</f>
        <v>0</v>
      </c>
      <c r="BL176" s="17" t="s">
        <v>120</v>
      </c>
      <c r="BM176" s="149" t="s">
        <v>461</v>
      </c>
    </row>
    <row r="177" spans="2:65" s="1" customFormat="1" ht="16.5" customHeight="1" x14ac:dyDescent="0.2">
      <c r="B177" s="137"/>
      <c r="C177" s="138" t="s">
        <v>503</v>
      </c>
      <c r="D177" s="138" t="s">
        <v>311</v>
      </c>
      <c r="E177" s="139" t="s">
        <v>6273</v>
      </c>
      <c r="F177" s="140" t="s">
        <v>6274</v>
      </c>
      <c r="G177" s="141" t="s">
        <v>643</v>
      </c>
      <c r="H177" s="142">
        <v>5</v>
      </c>
      <c r="I177" s="143"/>
      <c r="J177" s="144">
        <f>ROUND(I177*H177,2)</f>
        <v>0</v>
      </c>
      <c r="K177" s="140" t="s">
        <v>366</v>
      </c>
      <c r="L177" s="33"/>
      <c r="M177" s="145" t="s">
        <v>1</v>
      </c>
      <c r="N177" s="146" t="s">
        <v>46</v>
      </c>
      <c r="P177" s="147">
        <f>O177*H177</f>
        <v>0</v>
      </c>
      <c r="Q177" s="147">
        <v>0</v>
      </c>
      <c r="R177" s="147">
        <f>Q177*H177</f>
        <v>0</v>
      </c>
      <c r="S177" s="147">
        <v>0</v>
      </c>
      <c r="T177" s="148">
        <f>S177*H177</f>
        <v>0</v>
      </c>
      <c r="AR177" s="149" t="s">
        <v>120</v>
      </c>
      <c r="AT177" s="149" t="s">
        <v>311</v>
      </c>
      <c r="AU177" s="149" t="s">
        <v>90</v>
      </c>
      <c r="AY177" s="17" t="s">
        <v>309</v>
      </c>
      <c r="BE177" s="150">
        <f>IF(N177="základní",J177,0)</f>
        <v>0</v>
      </c>
      <c r="BF177" s="150">
        <f>IF(N177="snížená",J177,0)</f>
        <v>0</v>
      </c>
      <c r="BG177" s="150">
        <f>IF(N177="zákl. přenesená",J177,0)</f>
        <v>0</v>
      </c>
      <c r="BH177" s="150">
        <f>IF(N177="sníž. přenesená",J177,0)</f>
        <v>0</v>
      </c>
      <c r="BI177" s="150">
        <f>IF(N177="nulová",J177,0)</f>
        <v>0</v>
      </c>
      <c r="BJ177" s="17" t="s">
        <v>88</v>
      </c>
      <c r="BK177" s="150">
        <f>ROUND(I177*H177,2)</f>
        <v>0</v>
      </c>
      <c r="BL177" s="17" t="s">
        <v>120</v>
      </c>
      <c r="BM177" s="149" t="s">
        <v>468</v>
      </c>
    </row>
    <row r="178" spans="2:65" s="11" customFormat="1" ht="22.9" customHeight="1" x14ac:dyDescent="0.2">
      <c r="B178" s="125"/>
      <c r="D178" s="126" t="s">
        <v>80</v>
      </c>
      <c r="E178" s="135" t="s">
        <v>6275</v>
      </c>
      <c r="F178" s="135" t="s">
        <v>6276</v>
      </c>
      <c r="I178" s="128"/>
      <c r="J178" s="136">
        <f>BK178</f>
        <v>0</v>
      </c>
      <c r="L178" s="125"/>
      <c r="M178" s="130"/>
      <c r="P178" s="131">
        <f>SUM(P179:P191)</f>
        <v>0</v>
      </c>
      <c r="R178" s="131">
        <f>SUM(R179:R191)</f>
        <v>0</v>
      </c>
      <c r="T178" s="132">
        <f>SUM(T179:T191)</f>
        <v>0</v>
      </c>
      <c r="AR178" s="126" t="s">
        <v>88</v>
      </c>
      <c r="AT178" s="133" t="s">
        <v>80</v>
      </c>
      <c r="AU178" s="133" t="s">
        <v>88</v>
      </c>
      <c r="AY178" s="126" t="s">
        <v>309</v>
      </c>
      <c r="BK178" s="134">
        <f>SUM(BK179:BK191)</f>
        <v>0</v>
      </c>
    </row>
    <row r="179" spans="2:65" s="1" customFormat="1" ht="16.5" customHeight="1" x14ac:dyDescent="0.2">
      <c r="B179" s="137"/>
      <c r="C179" s="138" t="s">
        <v>406</v>
      </c>
      <c r="D179" s="138" t="s">
        <v>311</v>
      </c>
      <c r="E179" s="139" t="s">
        <v>6277</v>
      </c>
      <c r="F179" s="140" t="s">
        <v>6278</v>
      </c>
      <c r="G179" s="141" t="s">
        <v>6279</v>
      </c>
      <c r="H179" s="142">
        <v>1</v>
      </c>
      <c r="I179" s="143"/>
      <c r="J179" s="144">
        <f t="shared" ref="J179:J191" si="10">ROUND(I179*H179,2)</f>
        <v>0</v>
      </c>
      <c r="K179" s="140" t="s">
        <v>366</v>
      </c>
      <c r="L179" s="33"/>
      <c r="M179" s="145" t="s">
        <v>1</v>
      </c>
      <c r="N179" s="146" t="s">
        <v>46</v>
      </c>
      <c r="P179" s="147">
        <f t="shared" ref="P179:P191" si="11">O179*H179</f>
        <v>0</v>
      </c>
      <c r="Q179" s="147">
        <v>0</v>
      </c>
      <c r="R179" s="147">
        <f t="shared" ref="R179:R191" si="12">Q179*H179</f>
        <v>0</v>
      </c>
      <c r="S179" s="147">
        <v>0</v>
      </c>
      <c r="T179" s="148">
        <f t="shared" ref="T179:T191" si="13">S179*H179</f>
        <v>0</v>
      </c>
      <c r="AR179" s="149" t="s">
        <v>120</v>
      </c>
      <c r="AT179" s="149" t="s">
        <v>311</v>
      </c>
      <c r="AU179" s="149" t="s">
        <v>90</v>
      </c>
      <c r="AY179" s="17" t="s">
        <v>309</v>
      </c>
      <c r="BE179" s="150">
        <f t="shared" ref="BE179:BE191" si="14">IF(N179="základní",J179,0)</f>
        <v>0</v>
      </c>
      <c r="BF179" s="150">
        <f t="shared" ref="BF179:BF191" si="15">IF(N179="snížená",J179,0)</f>
        <v>0</v>
      </c>
      <c r="BG179" s="150">
        <f t="shared" ref="BG179:BG191" si="16">IF(N179="zákl. přenesená",J179,0)</f>
        <v>0</v>
      </c>
      <c r="BH179" s="150">
        <f t="shared" ref="BH179:BH191" si="17">IF(N179="sníž. přenesená",J179,0)</f>
        <v>0</v>
      </c>
      <c r="BI179" s="150">
        <f t="shared" ref="BI179:BI191" si="18">IF(N179="nulová",J179,0)</f>
        <v>0</v>
      </c>
      <c r="BJ179" s="17" t="s">
        <v>88</v>
      </c>
      <c r="BK179" s="150">
        <f t="shared" ref="BK179:BK191" si="19">ROUND(I179*H179,2)</f>
        <v>0</v>
      </c>
      <c r="BL179" s="17" t="s">
        <v>120</v>
      </c>
      <c r="BM179" s="149" t="s">
        <v>474</v>
      </c>
    </row>
    <row r="180" spans="2:65" s="1" customFormat="1" ht="16.5" customHeight="1" x14ac:dyDescent="0.2">
      <c r="B180" s="137"/>
      <c r="C180" s="138" t="s">
        <v>516</v>
      </c>
      <c r="D180" s="138" t="s">
        <v>311</v>
      </c>
      <c r="E180" s="139" t="s">
        <v>6280</v>
      </c>
      <c r="F180" s="140" t="s">
        <v>6281</v>
      </c>
      <c r="G180" s="141" t="s">
        <v>6245</v>
      </c>
      <c r="H180" s="142">
        <v>1</v>
      </c>
      <c r="I180" s="143"/>
      <c r="J180" s="144">
        <f t="shared" si="10"/>
        <v>0</v>
      </c>
      <c r="K180" s="140" t="s">
        <v>366</v>
      </c>
      <c r="L180" s="33"/>
      <c r="M180" s="145" t="s">
        <v>1</v>
      </c>
      <c r="N180" s="146" t="s">
        <v>46</v>
      </c>
      <c r="P180" s="147">
        <f t="shared" si="11"/>
        <v>0</v>
      </c>
      <c r="Q180" s="147">
        <v>0</v>
      </c>
      <c r="R180" s="147">
        <f t="shared" si="12"/>
        <v>0</v>
      </c>
      <c r="S180" s="147">
        <v>0</v>
      </c>
      <c r="T180" s="148">
        <f t="shared" si="13"/>
        <v>0</v>
      </c>
      <c r="AR180" s="149" t="s">
        <v>120</v>
      </c>
      <c r="AT180" s="149" t="s">
        <v>311</v>
      </c>
      <c r="AU180" s="149" t="s">
        <v>90</v>
      </c>
      <c r="AY180" s="17" t="s">
        <v>309</v>
      </c>
      <c r="BE180" s="150">
        <f t="shared" si="14"/>
        <v>0</v>
      </c>
      <c r="BF180" s="150">
        <f t="shared" si="15"/>
        <v>0</v>
      </c>
      <c r="BG180" s="150">
        <f t="shared" si="16"/>
        <v>0</v>
      </c>
      <c r="BH180" s="150">
        <f t="shared" si="17"/>
        <v>0</v>
      </c>
      <c r="BI180" s="150">
        <f t="shared" si="18"/>
        <v>0</v>
      </c>
      <c r="BJ180" s="17" t="s">
        <v>88</v>
      </c>
      <c r="BK180" s="150">
        <f t="shared" si="19"/>
        <v>0</v>
      </c>
      <c r="BL180" s="17" t="s">
        <v>120</v>
      </c>
      <c r="BM180" s="149" t="s">
        <v>478</v>
      </c>
    </row>
    <row r="181" spans="2:65" s="1" customFormat="1" ht="16.5" customHeight="1" x14ac:dyDescent="0.2">
      <c r="B181" s="137"/>
      <c r="C181" s="138" t="s">
        <v>410</v>
      </c>
      <c r="D181" s="138" t="s">
        <v>311</v>
      </c>
      <c r="E181" s="139" t="s">
        <v>6282</v>
      </c>
      <c r="F181" s="140" t="s">
        <v>6283</v>
      </c>
      <c r="G181" s="141" t="s">
        <v>6245</v>
      </c>
      <c r="H181" s="142">
        <v>1</v>
      </c>
      <c r="I181" s="143"/>
      <c r="J181" s="144">
        <f t="shared" si="10"/>
        <v>0</v>
      </c>
      <c r="K181" s="140" t="s">
        <v>366</v>
      </c>
      <c r="L181" s="33"/>
      <c r="M181" s="145" t="s">
        <v>1</v>
      </c>
      <c r="N181" s="146" t="s">
        <v>46</v>
      </c>
      <c r="P181" s="147">
        <f t="shared" si="11"/>
        <v>0</v>
      </c>
      <c r="Q181" s="147">
        <v>0</v>
      </c>
      <c r="R181" s="147">
        <f t="shared" si="12"/>
        <v>0</v>
      </c>
      <c r="S181" s="147">
        <v>0</v>
      </c>
      <c r="T181" s="148">
        <f t="shared" si="13"/>
        <v>0</v>
      </c>
      <c r="AR181" s="149" t="s">
        <v>120</v>
      </c>
      <c r="AT181" s="149" t="s">
        <v>311</v>
      </c>
      <c r="AU181" s="149" t="s">
        <v>90</v>
      </c>
      <c r="AY181" s="17" t="s">
        <v>309</v>
      </c>
      <c r="BE181" s="150">
        <f t="shared" si="14"/>
        <v>0</v>
      </c>
      <c r="BF181" s="150">
        <f t="shared" si="15"/>
        <v>0</v>
      </c>
      <c r="BG181" s="150">
        <f t="shared" si="16"/>
        <v>0</v>
      </c>
      <c r="BH181" s="150">
        <f t="shared" si="17"/>
        <v>0</v>
      </c>
      <c r="BI181" s="150">
        <f t="shared" si="18"/>
        <v>0</v>
      </c>
      <c r="BJ181" s="17" t="s">
        <v>88</v>
      </c>
      <c r="BK181" s="150">
        <f t="shared" si="19"/>
        <v>0</v>
      </c>
      <c r="BL181" s="17" t="s">
        <v>120</v>
      </c>
      <c r="BM181" s="149" t="s">
        <v>483</v>
      </c>
    </row>
    <row r="182" spans="2:65" s="1" customFormat="1" ht="16.5" customHeight="1" x14ac:dyDescent="0.2">
      <c r="B182" s="137"/>
      <c r="C182" s="138" t="s">
        <v>523</v>
      </c>
      <c r="D182" s="138" t="s">
        <v>311</v>
      </c>
      <c r="E182" s="139" t="s">
        <v>6284</v>
      </c>
      <c r="F182" s="140" t="s">
        <v>6285</v>
      </c>
      <c r="G182" s="141" t="s">
        <v>6245</v>
      </c>
      <c r="H182" s="142">
        <v>2</v>
      </c>
      <c r="I182" s="143"/>
      <c r="J182" s="144">
        <f t="shared" si="10"/>
        <v>0</v>
      </c>
      <c r="K182" s="140" t="s">
        <v>366</v>
      </c>
      <c r="L182" s="33"/>
      <c r="M182" s="145" t="s">
        <v>1</v>
      </c>
      <c r="N182" s="146" t="s">
        <v>46</v>
      </c>
      <c r="P182" s="147">
        <f t="shared" si="11"/>
        <v>0</v>
      </c>
      <c r="Q182" s="147">
        <v>0</v>
      </c>
      <c r="R182" s="147">
        <f t="shared" si="12"/>
        <v>0</v>
      </c>
      <c r="S182" s="147">
        <v>0</v>
      </c>
      <c r="T182" s="148">
        <f t="shared" si="13"/>
        <v>0</v>
      </c>
      <c r="AR182" s="149" t="s">
        <v>120</v>
      </c>
      <c r="AT182" s="149" t="s">
        <v>311</v>
      </c>
      <c r="AU182" s="149" t="s">
        <v>90</v>
      </c>
      <c r="AY182" s="17" t="s">
        <v>309</v>
      </c>
      <c r="BE182" s="150">
        <f t="shared" si="14"/>
        <v>0</v>
      </c>
      <c r="BF182" s="150">
        <f t="shared" si="15"/>
        <v>0</v>
      </c>
      <c r="BG182" s="150">
        <f t="shared" si="16"/>
        <v>0</v>
      </c>
      <c r="BH182" s="150">
        <f t="shared" si="17"/>
        <v>0</v>
      </c>
      <c r="BI182" s="150">
        <f t="shared" si="18"/>
        <v>0</v>
      </c>
      <c r="BJ182" s="17" t="s">
        <v>88</v>
      </c>
      <c r="BK182" s="150">
        <f t="shared" si="19"/>
        <v>0</v>
      </c>
      <c r="BL182" s="17" t="s">
        <v>120</v>
      </c>
      <c r="BM182" s="149" t="s">
        <v>488</v>
      </c>
    </row>
    <row r="183" spans="2:65" s="1" customFormat="1" ht="16.5" customHeight="1" x14ac:dyDescent="0.2">
      <c r="B183" s="137"/>
      <c r="C183" s="138" t="s">
        <v>414</v>
      </c>
      <c r="D183" s="138" t="s">
        <v>311</v>
      </c>
      <c r="E183" s="139" t="s">
        <v>6286</v>
      </c>
      <c r="F183" s="140" t="s">
        <v>6287</v>
      </c>
      <c r="G183" s="141" t="s">
        <v>6245</v>
      </c>
      <c r="H183" s="142">
        <v>9</v>
      </c>
      <c r="I183" s="143"/>
      <c r="J183" s="144">
        <f t="shared" si="10"/>
        <v>0</v>
      </c>
      <c r="K183" s="140" t="s">
        <v>366</v>
      </c>
      <c r="L183" s="33"/>
      <c r="M183" s="145" t="s">
        <v>1</v>
      </c>
      <c r="N183" s="146" t="s">
        <v>46</v>
      </c>
      <c r="P183" s="147">
        <f t="shared" si="11"/>
        <v>0</v>
      </c>
      <c r="Q183" s="147">
        <v>0</v>
      </c>
      <c r="R183" s="147">
        <f t="shared" si="12"/>
        <v>0</v>
      </c>
      <c r="S183" s="147">
        <v>0</v>
      </c>
      <c r="T183" s="148">
        <f t="shared" si="13"/>
        <v>0</v>
      </c>
      <c r="AR183" s="149" t="s">
        <v>120</v>
      </c>
      <c r="AT183" s="149" t="s">
        <v>311</v>
      </c>
      <c r="AU183" s="149" t="s">
        <v>90</v>
      </c>
      <c r="AY183" s="17" t="s">
        <v>309</v>
      </c>
      <c r="BE183" s="150">
        <f t="shared" si="14"/>
        <v>0</v>
      </c>
      <c r="BF183" s="150">
        <f t="shared" si="15"/>
        <v>0</v>
      </c>
      <c r="BG183" s="150">
        <f t="shared" si="16"/>
        <v>0</v>
      </c>
      <c r="BH183" s="150">
        <f t="shared" si="17"/>
        <v>0</v>
      </c>
      <c r="BI183" s="150">
        <f t="shared" si="18"/>
        <v>0</v>
      </c>
      <c r="BJ183" s="17" t="s">
        <v>88</v>
      </c>
      <c r="BK183" s="150">
        <f t="shared" si="19"/>
        <v>0</v>
      </c>
      <c r="BL183" s="17" t="s">
        <v>120</v>
      </c>
      <c r="BM183" s="149" t="s">
        <v>494</v>
      </c>
    </row>
    <row r="184" spans="2:65" s="1" customFormat="1" ht="16.5" customHeight="1" x14ac:dyDescent="0.2">
      <c r="B184" s="137"/>
      <c r="C184" s="138" t="s">
        <v>529</v>
      </c>
      <c r="D184" s="138" t="s">
        <v>311</v>
      </c>
      <c r="E184" s="139" t="s">
        <v>6288</v>
      </c>
      <c r="F184" s="140" t="s">
        <v>6289</v>
      </c>
      <c r="G184" s="141" t="s">
        <v>6245</v>
      </c>
      <c r="H184" s="142">
        <v>1</v>
      </c>
      <c r="I184" s="143"/>
      <c r="J184" s="144">
        <f t="shared" si="10"/>
        <v>0</v>
      </c>
      <c r="K184" s="140" t="s">
        <v>366</v>
      </c>
      <c r="L184" s="33"/>
      <c r="M184" s="145" t="s">
        <v>1</v>
      </c>
      <c r="N184" s="146" t="s">
        <v>46</v>
      </c>
      <c r="P184" s="147">
        <f t="shared" si="11"/>
        <v>0</v>
      </c>
      <c r="Q184" s="147">
        <v>0</v>
      </c>
      <c r="R184" s="147">
        <f t="shared" si="12"/>
        <v>0</v>
      </c>
      <c r="S184" s="147">
        <v>0</v>
      </c>
      <c r="T184" s="148">
        <f t="shared" si="13"/>
        <v>0</v>
      </c>
      <c r="AR184" s="149" t="s">
        <v>120</v>
      </c>
      <c r="AT184" s="149" t="s">
        <v>311</v>
      </c>
      <c r="AU184" s="149" t="s">
        <v>90</v>
      </c>
      <c r="AY184" s="17" t="s">
        <v>309</v>
      </c>
      <c r="BE184" s="150">
        <f t="shared" si="14"/>
        <v>0</v>
      </c>
      <c r="BF184" s="150">
        <f t="shared" si="15"/>
        <v>0</v>
      </c>
      <c r="BG184" s="150">
        <f t="shared" si="16"/>
        <v>0</v>
      </c>
      <c r="BH184" s="150">
        <f t="shared" si="17"/>
        <v>0</v>
      </c>
      <c r="BI184" s="150">
        <f t="shared" si="18"/>
        <v>0</v>
      </c>
      <c r="BJ184" s="17" t="s">
        <v>88</v>
      </c>
      <c r="BK184" s="150">
        <f t="shared" si="19"/>
        <v>0</v>
      </c>
      <c r="BL184" s="17" t="s">
        <v>120</v>
      </c>
      <c r="BM184" s="149" t="s">
        <v>501</v>
      </c>
    </row>
    <row r="185" spans="2:65" s="1" customFormat="1" ht="16.5" customHeight="1" x14ac:dyDescent="0.2">
      <c r="B185" s="137"/>
      <c r="C185" s="138" t="s">
        <v>420</v>
      </c>
      <c r="D185" s="138" t="s">
        <v>311</v>
      </c>
      <c r="E185" s="139" t="s">
        <v>6290</v>
      </c>
      <c r="F185" s="140" t="s">
        <v>6291</v>
      </c>
      <c r="G185" s="141" t="s">
        <v>6245</v>
      </c>
      <c r="H185" s="142">
        <v>1</v>
      </c>
      <c r="I185" s="143"/>
      <c r="J185" s="144">
        <f t="shared" si="10"/>
        <v>0</v>
      </c>
      <c r="K185" s="140" t="s">
        <v>366</v>
      </c>
      <c r="L185" s="33"/>
      <c r="M185" s="145" t="s">
        <v>1</v>
      </c>
      <c r="N185" s="146" t="s">
        <v>46</v>
      </c>
      <c r="P185" s="147">
        <f t="shared" si="11"/>
        <v>0</v>
      </c>
      <c r="Q185" s="147">
        <v>0</v>
      </c>
      <c r="R185" s="147">
        <f t="shared" si="12"/>
        <v>0</v>
      </c>
      <c r="S185" s="147">
        <v>0</v>
      </c>
      <c r="T185" s="148">
        <f t="shared" si="13"/>
        <v>0</v>
      </c>
      <c r="AR185" s="149" t="s">
        <v>120</v>
      </c>
      <c r="AT185" s="149" t="s">
        <v>311</v>
      </c>
      <c r="AU185" s="149" t="s">
        <v>90</v>
      </c>
      <c r="AY185" s="17" t="s">
        <v>309</v>
      </c>
      <c r="BE185" s="150">
        <f t="shared" si="14"/>
        <v>0</v>
      </c>
      <c r="BF185" s="150">
        <f t="shared" si="15"/>
        <v>0</v>
      </c>
      <c r="BG185" s="150">
        <f t="shared" si="16"/>
        <v>0</v>
      </c>
      <c r="BH185" s="150">
        <f t="shared" si="17"/>
        <v>0</v>
      </c>
      <c r="BI185" s="150">
        <f t="shared" si="18"/>
        <v>0</v>
      </c>
      <c r="BJ185" s="17" t="s">
        <v>88</v>
      </c>
      <c r="BK185" s="150">
        <f t="shared" si="19"/>
        <v>0</v>
      </c>
      <c r="BL185" s="17" t="s">
        <v>120</v>
      </c>
      <c r="BM185" s="149" t="s">
        <v>506</v>
      </c>
    </row>
    <row r="186" spans="2:65" s="1" customFormat="1" ht="16.5" customHeight="1" x14ac:dyDescent="0.2">
      <c r="B186" s="137"/>
      <c r="C186" s="138" t="s">
        <v>540</v>
      </c>
      <c r="D186" s="138" t="s">
        <v>311</v>
      </c>
      <c r="E186" s="139" t="s">
        <v>6292</v>
      </c>
      <c r="F186" s="140" t="s">
        <v>6293</v>
      </c>
      <c r="G186" s="141" t="s">
        <v>6245</v>
      </c>
      <c r="H186" s="142">
        <v>1</v>
      </c>
      <c r="I186" s="143"/>
      <c r="J186" s="144">
        <f t="shared" si="10"/>
        <v>0</v>
      </c>
      <c r="K186" s="140" t="s">
        <v>366</v>
      </c>
      <c r="L186" s="33"/>
      <c r="M186" s="145" t="s">
        <v>1</v>
      </c>
      <c r="N186" s="146" t="s">
        <v>46</v>
      </c>
      <c r="P186" s="147">
        <f t="shared" si="11"/>
        <v>0</v>
      </c>
      <c r="Q186" s="147">
        <v>0</v>
      </c>
      <c r="R186" s="147">
        <f t="shared" si="12"/>
        <v>0</v>
      </c>
      <c r="S186" s="147">
        <v>0</v>
      </c>
      <c r="T186" s="148">
        <f t="shared" si="13"/>
        <v>0</v>
      </c>
      <c r="AR186" s="149" t="s">
        <v>120</v>
      </c>
      <c r="AT186" s="149" t="s">
        <v>311</v>
      </c>
      <c r="AU186" s="149" t="s">
        <v>90</v>
      </c>
      <c r="AY186" s="17" t="s">
        <v>309</v>
      </c>
      <c r="BE186" s="150">
        <f t="shared" si="14"/>
        <v>0</v>
      </c>
      <c r="BF186" s="150">
        <f t="shared" si="15"/>
        <v>0</v>
      </c>
      <c r="BG186" s="150">
        <f t="shared" si="16"/>
        <v>0</v>
      </c>
      <c r="BH186" s="150">
        <f t="shared" si="17"/>
        <v>0</v>
      </c>
      <c r="BI186" s="150">
        <f t="shared" si="18"/>
        <v>0</v>
      </c>
      <c r="BJ186" s="17" t="s">
        <v>88</v>
      </c>
      <c r="BK186" s="150">
        <f t="shared" si="19"/>
        <v>0</v>
      </c>
      <c r="BL186" s="17" t="s">
        <v>120</v>
      </c>
      <c r="BM186" s="149" t="s">
        <v>513</v>
      </c>
    </row>
    <row r="187" spans="2:65" s="1" customFormat="1" ht="16.5" customHeight="1" x14ac:dyDescent="0.2">
      <c r="B187" s="137"/>
      <c r="C187" s="138" t="s">
        <v>424</v>
      </c>
      <c r="D187" s="138" t="s">
        <v>311</v>
      </c>
      <c r="E187" s="139" t="s">
        <v>6294</v>
      </c>
      <c r="F187" s="140" t="s">
        <v>6295</v>
      </c>
      <c r="G187" s="141" t="s">
        <v>6245</v>
      </c>
      <c r="H187" s="142">
        <v>1</v>
      </c>
      <c r="I187" s="143"/>
      <c r="J187" s="144">
        <f t="shared" si="10"/>
        <v>0</v>
      </c>
      <c r="K187" s="140" t="s">
        <v>366</v>
      </c>
      <c r="L187" s="33"/>
      <c r="M187" s="145" t="s">
        <v>1</v>
      </c>
      <c r="N187" s="146" t="s">
        <v>46</v>
      </c>
      <c r="P187" s="147">
        <f t="shared" si="11"/>
        <v>0</v>
      </c>
      <c r="Q187" s="147">
        <v>0</v>
      </c>
      <c r="R187" s="147">
        <f t="shared" si="12"/>
        <v>0</v>
      </c>
      <c r="S187" s="147">
        <v>0</v>
      </c>
      <c r="T187" s="148">
        <f t="shared" si="13"/>
        <v>0</v>
      </c>
      <c r="AR187" s="149" t="s">
        <v>120</v>
      </c>
      <c r="AT187" s="149" t="s">
        <v>311</v>
      </c>
      <c r="AU187" s="149" t="s">
        <v>90</v>
      </c>
      <c r="AY187" s="17" t="s">
        <v>309</v>
      </c>
      <c r="BE187" s="150">
        <f t="shared" si="14"/>
        <v>0</v>
      </c>
      <c r="BF187" s="150">
        <f t="shared" si="15"/>
        <v>0</v>
      </c>
      <c r="BG187" s="150">
        <f t="shared" si="16"/>
        <v>0</v>
      </c>
      <c r="BH187" s="150">
        <f t="shared" si="17"/>
        <v>0</v>
      </c>
      <c r="BI187" s="150">
        <f t="shared" si="18"/>
        <v>0</v>
      </c>
      <c r="BJ187" s="17" t="s">
        <v>88</v>
      </c>
      <c r="BK187" s="150">
        <f t="shared" si="19"/>
        <v>0</v>
      </c>
      <c r="BL187" s="17" t="s">
        <v>120</v>
      </c>
      <c r="BM187" s="149" t="s">
        <v>519</v>
      </c>
    </row>
    <row r="188" spans="2:65" s="1" customFormat="1" ht="16.5" customHeight="1" x14ac:dyDescent="0.2">
      <c r="B188" s="137"/>
      <c r="C188" s="138" t="s">
        <v>547</v>
      </c>
      <c r="D188" s="138" t="s">
        <v>311</v>
      </c>
      <c r="E188" s="139" t="s">
        <v>6296</v>
      </c>
      <c r="F188" s="140" t="s">
        <v>6297</v>
      </c>
      <c r="G188" s="141" t="s">
        <v>6245</v>
      </c>
      <c r="H188" s="142">
        <v>2</v>
      </c>
      <c r="I188" s="143"/>
      <c r="J188" s="144">
        <f t="shared" si="10"/>
        <v>0</v>
      </c>
      <c r="K188" s="140" t="s">
        <v>366</v>
      </c>
      <c r="L188" s="33"/>
      <c r="M188" s="145" t="s">
        <v>1</v>
      </c>
      <c r="N188" s="146" t="s">
        <v>46</v>
      </c>
      <c r="P188" s="147">
        <f t="shared" si="11"/>
        <v>0</v>
      </c>
      <c r="Q188" s="147">
        <v>0</v>
      </c>
      <c r="R188" s="147">
        <f t="shared" si="12"/>
        <v>0</v>
      </c>
      <c r="S188" s="147">
        <v>0</v>
      </c>
      <c r="T188" s="148">
        <f t="shared" si="13"/>
        <v>0</v>
      </c>
      <c r="AR188" s="149" t="s">
        <v>120</v>
      </c>
      <c r="AT188" s="149" t="s">
        <v>311</v>
      </c>
      <c r="AU188" s="149" t="s">
        <v>90</v>
      </c>
      <c r="AY188" s="17" t="s">
        <v>309</v>
      </c>
      <c r="BE188" s="150">
        <f t="shared" si="14"/>
        <v>0</v>
      </c>
      <c r="BF188" s="150">
        <f t="shared" si="15"/>
        <v>0</v>
      </c>
      <c r="BG188" s="150">
        <f t="shared" si="16"/>
        <v>0</v>
      </c>
      <c r="BH188" s="150">
        <f t="shared" si="17"/>
        <v>0</v>
      </c>
      <c r="BI188" s="150">
        <f t="shared" si="18"/>
        <v>0</v>
      </c>
      <c r="BJ188" s="17" t="s">
        <v>88</v>
      </c>
      <c r="BK188" s="150">
        <f t="shared" si="19"/>
        <v>0</v>
      </c>
      <c r="BL188" s="17" t="s">
        <v>120</v>
      </c>
      <c r="BM188" s="149" t="s">
        <v>521</v>
      </c>
    </row>
    <row r="189" spans="2:65" s="1" customFormat="1" ht="16.5" customHeight="1" x14ac:dyDescent="0.2">
      <c r="B189" s="137"/>
      <c r="C189" s="138" t="s">
        <v>429</v>
      </c>
      <c r="D189" s="138" t="s">
        <v>311</v>
      </c>
      <c r="E189" s="139" t="s">
        <v>6298</v>
      </c>
      <c r="F189" s="140" t="s">
        <v>6299</v>
      </c>
      <c r="G189" s="141" t="s">
        <v>6245</v>
      </c>
      <c r="H189" s="142">
        <v>1</v>
      </c>
      <c r="I189" s="143"/>
      <c r="J189" s="144">
        <f t="shared" si="10"/>
        <v>0</v>
      </c>
      <c r="K189" s="140" t="s">
        <v>366</v>
      </c>
      <c r="L189" s="33"/>
      <c r="M189" s="145" t="s">
        <v>1</v>
      </c>
      <c r="N189" s="146" t="s">
        <v>46</v>
      </c>
      <c r="P189" s="147">
        <f t="shared" si="11"/>
        <v>0</v>
      </c>
      <c r="Q189" s="147">
        <v>0</v>
      </c>
      <c r="R189" s="147">
        <f t="shared" si="12"/>
        <v>0</v>
      </c>
      <c r="S189" s="147">
        <v>0</v>
      </c>
      <c r="T189" s="148">
        <f t="shared" si="13"/>
        <v>0</v>
      </c>
      <c r="AR189" s="149" t="s">
        <v>120</v>
      </c>
      <c r="AT189" s="149" t="s">
        <v>311</v>
      </c>
      <c r="AU189" s="149" t="s">
        <v>90</v>
      </c>
      <c r="AY189" s="17" t="s">
        <v>309</v>
      </c>
      <c r="BE189" s="150">
        <f t="shared" si="14"/>
        <v>0</v>
      </c>
      <c r="BF189" s="150">
        <f t="shared" si="15"/>
        <v>0</v>
      </c>
      <c r="BG189" s="150">
        <f t="shared" si="16"/>
        <v>0</v>
      </c>
      <c r="BH189" s="150">
        <f t="shared" si="17"/>
        <v>0</v>
      </c>
      <c r="BI189" s="150">
        <f t="shared" si="18"/>
        <v>0</v>
      </c>
      <c r="BJ189" s="17" t="s">
        <v>88</v>
      </c>
      <c r="BK189" s="150">
        <f t="shared" si="19"/>
        <v>0</v>
      </c>
      <c r="BL189" s="17" t="s">
        <v>120</v>
      </c>
      <c r="BM189" s="149" t="s">
        <v>524</v>
      </c>
    </row>
    <row r="190" spans="2:65" s="1" customFormat="1" ht="16.5" customHeight="1" x14ac:dyDescent="0.2">
      <c r="B190" s="137"/>
      <c r="C190" s="138" t="s">
        <v>554</v>
      </c>
      <c r="D190" s="138" t="s">
        <v>311</v>
      </c>
      <c r="E190" s="139" t="s">
        <v>6300</v>
      </c>
      <c r="F190" s="140" t="s">
        <v>6301</v>
      </c>
      <c r="G190" s="141" t="s">
        <v>6245</v>
      </c>
      <c r="H190" s="142">
        <v>1</v>
      </c>
      <c r="I190" s="143"/>
      <c r="J190" s="144">
        <f t="shared" si="10"/>
        <v>0</v>
      </c>
      <c r="K190" s="140" t="s">
        <v>366</v>
      </c>
      <c r="L190" s="33"/>
      <c r="M190" s="145" t="s">
        <v>1</v>
      </c>
      <c r="N190" s="146" t="s">
        <v>46</v>
      </c>
      <c r="P190" s="147">
        <f t="shared" si="11"/>
        <v>0</v>
      </c>
      <c r="Q190" s="147">
        <v>0</v>
      </c>
      <c r="R190" s="147">
        <f t="shared" si="12"/>
        <v>0</v>
      </c>
      <c r="S190" s="147">
        <v>0</v>
      </c>
      <c r="T190" s="148">
        <f t="shared" si="13"/>
        <v>0</v>
      </c>
      <c r="AR190" s="149" t="s">
        <v>120</v>
      </c>
      <c r="AT190" s="149" t="s">
        <v>311</v>
      </c>
      <c r="AU190" s="149" t="s">
        <v>90</v>
      </c>
      <c r="AY190" s="17" t="s">
        <v>309</v>
      </c>
      <c r="BE190" s="150">
        <f t="shared" si="14"/>
        <v>0</v>
      </c>
      <c r="BF190" s="150">
        <f t="shared" si="15"/>
        <v>0</v>
      </c>
      <c r="BG190" s="150">
        <f t="shared" si="16"/>
        <v>0</v>
      </c>
      <c r="BH190" s="150">
        <f t="shared" si="17"/>
        <v>0</v>
      </c>
      <c r="BI190" s="150">
        <f t="shared" si="18"/>
        <v>0</v>
      </c>
      <c r="BJ190" s="17" t="s">
        <v>88</v>
      </c>
      <c r="BK190" s="150">
        <f t="shared" si="19"/>
        <v>0</v>
      </c>
      <c r="BL190" s="17" t="s">
        <v>120</v>
      </c>
      <c r="BM190" s="149" t="s">
        <v>527</v>
      </c>
    </row>
    <row r="191" spans="2:65" s="1" customFormat="1" ht="16.5" customHeight="1" x14ac:dyDescent="0.2">
      <c r="B191" s="137"/>
      <c r="C191" s="138" t="s">
        <v>435</v>
      </c>
      <c r="D191" s="138" t="s">
        <v>311</v>
      </c>
      <c r="E191" s="139" t="s">
        <v>6302</v>
      </c>
      <c r="F191" s="140" t="s">
        <v>6303</v>
      </c>
      <c r="G191" s="141" t="s">
        <v>6304</v>
      </c>
      <c r="H191" s="142">
        <v>7.8E-2</v>
      </c>
      <c r="I191" s="143"/>
      <c r="J191" s="144">
        <f t="shared" si="10"/>
        <v>0</v>
      </c>
      <c r="K191" s="140" t="s">
        <v>366</v>
      </c>
      <c r="L191" s="33"/>
      <c r="M191" s="145" t="s">
        <v>1</v>
      </c>
      <c r="N191" s="146" t="s">
        <v>46</v>
      </c>
      <c r="P191" s="147">
        <f t="shared" si="11"/>
        <v>0</v>
      </c>
      <c r="Q191" s="147">
        <v>0</v>
      </c>
      <c r="R191" s="147">
        <f t="shared" si="12"/>
        <v>0</v>
      </c>
      <c r="S191" s="147">
        <v>0</v>
      </c>
      <c r="T191" s="148">
        <f t="shared" si="13"/>
        <v>0</v>
      </c>
      <c r="AR191" s="149" t="s">
        <v>120</v>
      </c>
      <c r="AT191" s="149" t="s">
        <v>311</v>
      </c>
      <c r="AU191" s="149" t="s">
        <v>90</v>
      </c>
      <c r="AY191" s="17" t="s">
        <v>309</v>
      </c>
      <c r="BE191" s="150">
        <f t="shared" si="14"/>
        <v>0</v>
      </c>
      <c r="BF191" s="150">
        <f t="shared" si="15"/>
        <v>0</v>
      </c>
      <c r="BG191" s="150">
        <f t="shared" si="16"/>
        <v>0</v>
      </c>
      <c r="BH191" s="150">
        <f t="shared" si="17"/>
        <v>0</v>
      </c>
      <c r="BI191" s="150">
        <f t="shared" si="18"/>
        <v>0</v>
      </c>
      <c r="BJ191" s="17" t="s">
        <v>88</v>
      </c>
      <c r="BK191" s="150">
        <f t="shared" si="19"/>
        <v>0</v>
      </c>
      <c r="BL191" s="17" t="s">
        <v>120</v>
      </c>
      <c r="BM191" s="149" t="s">
        <v>532</v>
      </c>
    </row>
    <row r="192" spans="2:65" s="11" customFormat="1" ht="22.9" customHeight="1" x14ac:dyDescent="0.2">
      <c r="B192" s="125"/>
      <c r="D192" s="126" t="s">
        <v>80</v>
      </c>
      <c r="E192" s="135" t="s">
        <v>6305</v>
      </c>
      <c r="F192" s="135" t="s">
        <v>6306</v>
      </c>
      <c r="I192" s="128"/>
      <c r="J192" s="136">
        <f>BK192</f>
        <v>0</v>
      </c>
      <c r="L192" s="125"/>
      <c r="M192" s="130"/>
      <c r="P192" s="131">
        <f>SUM(P193:P236)</f>
        <v>0</v>
      </c>
      <c r="R192" s="131">
        <f>SUM(R193:R236)</f>
        <v>0</v>
      </c>
      <c r="T192" s="132">
        <f>SUM(T193:T236)</f>
        <v>0</v>
      </c>
      <c r="AR192" s="126" t="s">
        <v>88</v>
      </c>
      <c r="AT192" s="133" t="s">
        <v>80</v>
      </c>
      <c r="AU192" s="133" t="s">
        <v>88</v>
      </c>
      <c r="AY192" s="126" t="s">
        <v>309</v>
      </c>
      <c r="BK192" s="134">
        <f>SUM(BK193:BK236)</f>
        <v>0</v>
      </c>
    </row>
    <row r="193" spans="2:65" s="1" customFormat="1" ht="16.5" customHeight="1" x14ac:dyDescent="0.2">
      <c r="B193" s="137"/>
      <c r="C193" s="138" t="s">
        <v>561</v>
      </c>
      <c r="D193" s="138" t="s">
        <v>311</v>
      </c>
      <c r="E193" s="139" t="s">
        <v>6307</v>
      </c>
      <c r="F193" s="140" t="s">
        <v>6308</v>
      </c>
      <c r="G193" s="141" t="s">
        <v>6245</v>
      </c>
      <c r="H193" s="142">
        <v>2</v>
      </c>
      <c r="I193" s="143"/>
      <c r="J193" s="144">
        <f t="shared" ref="J193:J236" si="20">ROUND(I193*H193,2)</f>
        <v>0</v>
      </c>
      <c r="K193" s="140" t="s">
        <v>366</v>
      </c>
      <c r="L193" s="33"/>
      <c r="M193" s="145" t="s">
        <v>1</v>
      </c>
      <c r="N193" s="146" t="s">
        <v>46</v>
      </c>
      <c r="P193" s="147">
        <f t="shared" ref="P193:P236" si="21">O193*H193</f>
        <v>0</v>
      </c>
      <c r="Q193" s="147">
        <v>0</v>
      </c>
      <c r="R193" s="147">
        <f t="shared" ref="R193:R236" si="22">Q193*H193</f>
        <v>0</v>
      </c>
      <c r="S193" s="147">
        <v>0</v>
      </c>
      <c r="T193" s="148">
        <f t="shared" ref="T193:T236" si="23">S193*H193</f>
        <v>0</v>
      </c>
      <c r="AR193" s="149" t="s">
        <v>120</v>
      </c>
      <c r="AT193" s="149" t="s">
        <v>311</v>
      </c>
      <c r="AU193" s="149" t="s">
        <v>90</v>
      </c>
      <c r="AY193" s="17" t="s">
        <v>309</v>
      </c>
      <c r="BE193" s="150">
        <f t="shared" ref="BE193:BE236" si="24">IF(N193="základní",J193,0)</f>
        <v>0</v>
      </c>
      <c r="BF193" s="150">
        <f t="shared" ref="BF193:BF236" si="25">IF(N193="snížená",J193,0)</f>
        <v>0</v>
      </c>
      <c r="BG193" s="150">
        <f t="shared" ref="BG193:BG236" si="26">IF(N193="zákl. přenesená",J193,0)</f>
        <v>0</v>
      </c>
      <c r="BH193" s="150">
        <f t="shared" ref="BH193:BH236" si="27">IF(N193="sníž. přenesená",J193,0)</f>
        <v>0</v>
      </c>
      <c r="BI193" s="150">
        <f t="shared" ref="BI193:BI236" si="28">IF(N193="nulová",J193,0)</f>
        <v>0</v>
      </c>
      <c r="BJ193" s="17" t="s">
        <v>88</v>
      </c>
      <c r="BK193" s="150">
        <f t="shared" ref="BK193:BK236" si="29">ROUND(I193*H193,2)</f>
        <v>0</v>
      </c>
      <c r="BL193" s="17" t="s">
        <v>120</v>
      </c>
      <c r="BM193" s="149" t="s">
        <v>538</v>
      </c>
    </row>
    <row r="194" spans="2:65" s="1" customFormat="1" ht="16.5" customHeight="1" x14ac:dyDescent="0.2">
      <c r="B194" s="137"/>
      <c r="C194" s="138" t="s">
        <v>440</v>
      </c>
      <c r="D194" s="138" t="s">
        <v>311</v>
      </c>
      <c r="E194" s="139" t="s">
        <v>6309</v>
      </c>
      <c r="F194" s="140" t="s">
        <v>6310</v>
      </c>
      <c r="G194" s="141" t="s">
        <v>6245</v>
      </c>
      <c r="H194" s="142">
        <v>2</v>
      </c>
      <c r="I194" s="143"/>
      <c r="J194" s="144">
        <f t="shared" si="20"/>
        <v>0</v>
      </c>
      <c r="K194" s="140" t="s">
        <v>366</v>
      </c>
      <c r="L194" s="33"/>
      <c r="M194" s="145" t="s">
        <v>1</v>
      </c>
      <c r="N194" s="146" t="s">
        <v>46</v>
      </c>
      <c r="P194" s="147">
        <f t="shared" si="21"/>
        <v>0</v>
      </c>
      <c r="Q194" s="147">
        <v>0</v>
      </c>
      <c r="R194" s="147">
        <f t="shared" si="22"/>
        <v>0</v>
      </c>
      <c r="S194" s="147">
        <v>0</v>
      </c>
      <c r="T194" s="148">
        <f t="shared" si="23"/>
        <v>0</v>
      </c>
      <c r="AR194" s="149" t="s">
        <v>120</v>
      </c>
      <c r="AT194" s="149" t="s">
        <v>311</v>
      </c>
      <c r="AU194" s="149" t="s">
        <v>90</v>
      </c>
      <c r="AY194" s="17" t="s">
        <v>309</v>
      </c>
      <c r="BE194" s="150">
        <f t="shared" si="24"/>
        <v>0</v>
      </c>
      <c r="BF194" s="150">
        <f t="shared" si="25"/>
        <v>0</v>
      </c>
      <c r="BG194" s="150">
        <f t="shared" si="26"/>
        <v>0</v>
      </c>
      <c r="BH194" s="150">
        <f t="shared" si="27"/>
        <v>0</v>
      </c>
      <c r="BI194" s="150">
        <f t="shared" si="28"/>
        <v>0</v>
      </c>
      <c r="BJ194" s="17" t="s">
        <v>88</v>
      </c>
      <c r="BK194" s="150">
        <f t="shared" si="29"/>
        <v>0</v>
      </c>
      <c r="BL194" s="17" t="s">
        <v>120</v>
      </c>
      <c r="BM194" s="149" t="s">
        <v>543</v>
      </c>
    </row>
    <row r="195" spans="2:65" s="1" customFormat="1" ht="16.5" customHeight="1" x14ac:dyDescent="0.2">
      <c r="B195" s="137"/>
      <c r="C195" s="138" t="s">
        <v>568</v>
      </c>
      <c r="D195" s="138" t="s">
        <v>311</v>
      </c>
      <c r="E195" s="139" t="s">
        <v>6311</v>
      </c>
      <c r="F195" s="140" t="s">
        <v>6312</v>
      </c>
      <c r="G195" s="141" t="s">
        <v>6245</v>
      </c>
      <c r="H195" s="142">
        <v>2</v>
      </c>
      <c r="I195" s="143"/>
      <c r="J195" s="144">
        <f t="shared" si="20"/>
        <v>0</v>
      </c>
      <c r="K195" s="140" t="s">
        <v>366</v>
      </c>
      <c r="L195" s="33"/>
      <c r="M195" s="145" t="s">
        <v>1</v>
      </c>
      <c r="N195" s="146" t="s">
        <v>46</v>
      </c>
      <c r="P195" s="147">
        <f t="shared" si="21"/>
        <v>0</v>
      </c>
      <c r="Q195" s="147">
        <v>0</v>
      </c>
      <c r="R195" s="147">
        <f t="shared" si="22"/>
        <v>0</v>
      </c>
      <c r="S195" s="147">
        <v>0</v>
      </c>
      <c r="T195" s="148">
        <f t="shared" si="23"/>
        <v>0</v>
      </c>
      <c r="AR195" s="149" t="s">
        <v>120</v>
      </c>
      <c r="AT195" s="149" t="s">
        <v>311</v>
      </c>
      <c r="AU195" s="149" t="s">
        <v>90</v>
      </c>
      <c r="AY195" s="17" t="s">
        <v>309</v>
      </c>
      <c r="BE195" s="150">
        <f t="shared" si="24"/>
        <v>0</v>
      </c>
      <c r="BF195" s="150">
        <f t="shared" si="25"/>
        <v>0</v>
      </c>
      <c r="BG195" s="150">
        <f t="shared" si="26"/>
        <v>0</v>
      </c>
      <c r="BH195" s="150">
        <f t="shared" si="27"/>
        <v>0</v>
      </c>
      <c r="BI195" s="150">
        <f t="shared" si="28"/>
        <v>0</v>
      </c>
      <c r="BJ195" s="17" t="s">
        <v>88</v>
      </c>
      <c r="BK195" s="150">
        <f t="shared" si="29"/>
        <v>0</v>
      </c>
      <c r="BL195" s="17" t="s">
        <v>120</v>
      </c>
      <c r="BM195" s="149" t="s">
        <v>546</v>
      </c>
    </row>
    <row r="196" spans="2:65" s="1" customFormat="1" ht="16.5" customHeight="1" x14ac:dyDescent="0.2">
      <c r="B196" s="137"/>
      <c r="C196" s="138" t="s">
        <v>443</v>
      </c>
      <c r="D196" s="138" t="s">
        <v>311</v>
      </c>
      <c r="E196" s="139" t="s">
        <v>6313</v>
      </c>
      <c r="F196" s="140" t="s">
        <v>6314</v>
      </c>
      <c r="G196" s="141" t="s">
        <v>6245</v>
      </c>
      <c r="H196" s="142">
        <v>2</v>
      </c>
      <c r="I196" s="143"/>
      <c r="J196" s="144">
        <f t="shared" si="20"/>
        <v>0</v>
      </c>
      <c r="K196" s="140" t="s">
        <v>366</v>
      </c>
      <c r="L196" s="33"/>
      <c r="M196" s="145" t="s">
        <v>1</v>
      </c>
      <c r="N196" s="146" t="s">
        <v>46</v>
      </c>
      <c r="P196" s="147">
        <f t="shared" si="21"/>
        <v>0</v>
      </c>
      <c r="Q196" s="147">
        <v>0</v>
      </c>
      <c r="R196" s="147">
        <f t="shared" si="22"/>
        <v>0</v>
      </c>
      <c r="S196" s="147">
        <v>0</v>
      </c>
      <c r="T196" s="148">
        <f t="shared" si="23"/>
        <v>0</v>
      </c>
      <c r="AR196" s="149" t="s">
        <v>120</v>
      </c>
      <c r="AT196" s="149" t="s">
        <v>311</v>
      </c>
      <c r="AU196" s="149" t="s">
        <v>90</v>
      </c>
      <c r="AY196" s="17" t="s">
        <v>309</v>
      </c>
      <c r="BE196" s="150">
        <f t="shared" si="24"/>
        <v>0</v>
      </c>
      <c r="BF196" s="150">
        <f t="shared" si="25"/>
        <v>0</v>
      </c>
      <c r="BG196" s="150">
        <f t="shared" si="26"/>
        <v>0</v>
      </c>
      <c r="BH196" s="150">
        <f t="shared" si="27"/>
        <v>0</v>
      </c>
      <c r="BI196" s="150">
        <f t="shared" si="28"/>
        <v>0</v>
      </c>
      <c r="BJ196" s="17" t="s">
        <v>88</v>
      </c>
      <c r="BK196" s="150">
        <f t="shared" si="29"/>
        <v>0</v>
      </c>
      <c r="BL196" s="17" t="s">
        <v>120</v>
      </c>
      <c r="BM196" s="149" t="s">
        <v>550</v>
      </c>
    </row>
    <row r="197" spans="2:65" s="1" customFormat="1" ht="21.75" customHeight="1" x14ac:dyDescent="0.2">
      <c r="B197" s="137"/>
      <c r="C197" s="138" t="s">
        <v>578</v>
      </c>
      <c r="D197" s="138" t="s">
        <v>311</v>
      </c>
      <c r="E197" s="139" t="s">
        <v>6315</v>
      </c>
      <c r="F197" s="140" t="s">
        <v>6316</v>
      </c>
      <c r="G197" s="141" t="s">
        <v>6245</v>
      </c>
      <c r="H197" s="142">
        <v>1</v>
      </c>
      <c r="I197" s="143"/>
      <c r="J197" s="144">
        <f t="shared" si="20"/>
        <v>0</v>
      </c>
      <c r="K197" s="140" t="s">
        <v>366</v>
      </c>
      <c r="L197" s="33"/>
      <c r="M197" s="145" t="s">
        <v>1</v>
      </c>
      <c r="N197" s="146" t="s">
        <v>46</v>
      </c>
      <c r="P197" s="147">
        <f t="shared" si="21"/>
        <v>0</v>
      </c>
      <c r="Q197" s="147">
        <v>0</v>
      </c>
      <c r="R197" s="147">
        <f t="shared" si="22"/>
        <v>0</v>
      </c>
      <c r="S197" s="147">
        <v>0</v>
      </c>
      <c r="T197" s="148">
        <f t="shared" si="23"/>
        <v>0</v>
      </c>
      <c r="AR197" s="149" t="s">
        <v>120</v>
      </c>
      <c r="AT197" s="149" t="s">
        <v>311</v>
      </c>
      <c r="AU197" s="149" t="s">
        <v>90</v>
      </c>
      <c r="AY197" s="17" t="s">
        <v>309</v>
      </c>
      <c r="BE197" s="150">
        <f t="shared" si="24"/>
        <v>0</v>
      </c>
      <c r="BF197" s="150">
        <f t="shared" si="25"/>
        <v>0</v>
      </c>
      <c r="BG197" s="150">
        <f t="shared" si="26"/>
        <v>0</v>
      </c>
      <c r="BH197" s="150">
        <f t="shared" si="27"/>
        <v>0</v>
      </c>
      <c r="BI197" s="150">
        <f t="shared" si="28"/>
        <v>0</v>
      </c>
      <c r="BJ197" s="17" t="s">
        <v>88</v>
      </c>
      <c r="BK197" s="150">
        <f t="shared" si="29"/>
        <v>0</v>
      </c>
      <c r="BL197" s="17" t="s">
        <v>120</v>
      </c>
      <c r="BM197" s="149" t="s">
        <v>553</v>
      </c>
    </row>
    <row r="198" spans="2:65" s="1" customFormat="1" ht="16.5" customHeight="1" x14ac:dyDescent="0.2">
      <c r="B198" s="137"/>
      <c r="C198" s="138" t="s">
        <v>447</v>
      </c>
      <c r="D198" s="138" t="s">
        <v>311</v>
      </c>
      <c r="E198" s="139" t="s">
        <v>6317</v>
      </c>
      <c r="F198" s="140" t="s">
        <v>6318</v>
      </c>
      <c r="G198" s="141" t="s">
        <v>6245</v>
      </c>
      <c r="H198" s="142">
        <v>1</v>
      </c>
      <c r="I198" s="143"/>
      <c r="J198" s="144">
        <f t="shared" si="20"/>
        <v>0</v>
      </c>
      <c r="K198" s="140" t="s">
        <v>366</v>
      </c>
      <c r="L198" s="33"/>
      <c r="M198" s="145" t="s">
        <v>1</v>
      </c>
      <c r="N198" s="146" t="s">
        <v>46</v>
      </c>
      <c r="P198" s="147">
        <f t="shared" si="21"/>
        <v>0</v>
      </c>
      <c r="Q198" s="147">
        <v>0</v>
      </c>
      <c r="R198" s="147">
        <f t="shared" si="22"/>
        <v>0</v>
      </c>
      <c r="S198" s="147">
        <v>0</v>
      </c>
      <c r="T198" s="148">
        <f t="shared" si="23"/>
        <v>0</v>
      </c>
      <c r="AR198" s="149" t="s">
        <v>120</v>
      </c>
      <c r="AT198" s="149" t="s">
        <v>311</v>
      </c>
      <c r="AU198" s="149" t="s">
        <v>90</v>
      </c>
      <c r="AY198" s="17" t="s">
        <v>309</v>
      </c>
      <c r="BE198" s="150">
        <f t="shared" si="24"/>
        <v>0</v>
      </c>
      <c r="BF198" s="150">
        <f t="shared" si="25"/>
        <v>0</v>
      </c>
      <c r="BG198" s="150">
        <f t="shared" si="26"/>
        <v>0</v>
      </c>
      <c r="BH198" s="150">
        <f t="shared" si="27"/>
        <v>0</v>
      </c>
      <c r="BI198" s="150">
        <f t="shared" si="28"/>
        <v>0</v>
      </c>
      <c r="BJ198" s="17" t="s">
        <v>88</v>
      </c>
      <c r="BK198" s="150">
        <f t="shared" si="29"/>
        <v>0</v>
      </c>
      <c r="BL198" s="17" t="s">
        <v>120</v>
      </c>
      <c r="BM198" s="149" t="s">
        <v>557</v>
      </c>
    </row>
    <row r="199" spans="2:65" s="1" customFormat="1" ht="21.75" customHeight="1" x14ac:dyDescent="0.2">
      <c r="B199" s="137"/>
      <c r="C199" s="138" t="s">
        <v>587</v>
      </c>
      <c r="D199" s="138" t="s">
        <v>311</v>
      </c>
      <c r="E199" s="139" t="s">
        <v>6319</v>
      </c>
      <c r="F199" s="140" t="s">
        <v>6320</v>
      </c>
      <c r="G199" s="141" t="s">
        <v>6245</v>
      </c>
      <c r="H199" s="142">
        <v>1</v>
      </c>
      <c r="I199" s="143"/>
      <c r="J199" s="144">
        <f t="shared" si="20"/>
        <v>0</v>
      </c>
      <c r="K199" s="140" t="s">
        <v>366</v>
      </c>
      <c r="L199" s="33"/>
      <c r="M199" s="145" t="s">
        <v>1</v>
      </c>
      <c r="N199" s="146" t="s">
        <v>46</v>
      </c>
      <c r="P199" s="147">
        <f t="shared" si="21"/>
        <v>0</v>
      </c>
      <c r="Q199" s="147">
        <v>0</v>
      </c>
      <c r="R199" s="147">
        <f t="shared" si="22"/>
        <v>0</v>
      </c>
      <c r="S199" s="147">
        <v>0</v>
      </c>
      <c r="T199" s="148">
        <f t="shared" si="23"/>
        <v>0</v>
      </c>
      <c r="AR199" s="149" t="s">
        <v>120</v>
      </c>
      <c r="AT199" s="149" t="s">
        <v>311</v>
      </c>
      <c r="AU199" s="149" t="s">
        <v>90</v>
      </c>
      <c r="AY199" s="17" t="s">
        <v>309</v>
      </c>
      <c r="BE199" s="150">
        <f t="shared" si="24"/>
        <v>0</v>
      </c>
      <c r="BF199" s="150">
        <f t="shared" si="25"/>
        <v>0</v>
      </c>
      <c r="BG199" s="150">
        <f t="shared" si="26"/>
        <v>0</v>
      </c>
      <c r="BH199" s="150">
        <f t="shared" si="27"/>
        <v>0</v>
      </c>
      <c r="BI199" s="150">
        <f t="shared" si="28"/>
        <v>0</v>
      </c>
      <c r="BJ199" s="17" t="s">
        <v>88</v>
      </c>
      <c r="BK199" s="150">
        <f t="shared" si="29"/>
        <v>0</v>
      </c>
      <c r="BL199" s="17" t="s">
        <v>120</v>
      </c>
      <c r="BM199" s="149" t="s">
        <v>560</v>
      </c>
    </row>
    <row r="200" spans="2:65" s="1" customFormat="1" ht="16.5" customHeight="1" x14ac:dyDescent="0.2">
      <c r="B200" s="137"/>
      <c r="C200" s="138" t="s">
        <v>452</v>
      </c>
      <c r="D200" s="138" t="s">
        <v>311</v>
      </c>
      <c r="E200" s="139" t="s">
        <v>6321</v>
      </c>
      <c r="F200" s="140" t="s">
        <v>6322</v>
      </c>
      <c r="G200" s="141" t="s">
        <v>6245</v>
      </c>
      <c r="H200" s="142">
        <v>1</v>
      </c>
      <c r="I200" s="143"/>
      <c r="J200" s="144">
        <f t="shared" si="20"/>
        <v>0</v>
      </c>
      <c r="K200" s="140" t="s">
        <v>366</v>
      </c>
      <c r="L200" s="33"/>
      <c r="M200" s="145" t="s">
        <v>1</v>
      </c>
      <c r="N200" s="146" t="s">
        <v>46</v>
      </c>
      <c r="P200" s="147">
        <f t="shared" si="21"/>
        <v>0</v>
      </c>
      <c r="Q200" s="147">
        <v>0</v>
      </c>
      <c r="R200" s="147">
        <f t="shared" si="22"/>
        <v>0</v>
      </c>
      <c r="S200" s="147">
        <v>0</v>
      </c>
      <c r="T200" s="148">
        <f t="shared" si="23"/>
        <v>0</v>
      </c>
      <c r="AR200" s="149" t="s">
        <v>120</v>
      </c>
      <c r="AT200" s="149" t="s">
        <v>311</v>
      </c>
      <c r="AU200" s="149" t="s">
        <v>90</v>
      </c>
      <c r="AY200" s="17" t="s">
        <v>309</v>
      </c>
      <c r="BE200" s="150">
        <f t="shared" si="24"/>
        <v>0</v>
      </c>
      <c r="BF200" s="150">
        <f t="shared" si="25"/>
        <v>0</v>
      </c>
      <c r="BG200" s="150">
        <f t="shared" si="26"/>
        <v>0</v>
      </c>
      <c r="BH200" s="150">
        <f t="shared" si="27"/>
        <v>0</v>
      </c>
      <c r="BI200" s="150">
        <f t="shared" si="28"/>
        <v>0</v>
      </c>
      <c r="BJ200" s="17" t="s">
        <v>88</v>
      </c>
      <c r="BK200" s="150">
        <f t="shared" si="29"/>
        <v>0</v>
      </c>
      <c r="BL200" s="17" t="s">
        <v>120</v>
      </c>
      <c r="BM200" s="149" t="s">
        <v>564</v>
      </c>
    </row>
    <row r="201" spans="2:65" s="1" customFormat="1" ht="16.5" customHeight="1" x14ac:dyDescent="0.2">
      <c r="B201" s="137"/>
      <c r="C201" s="138" t="s">
        <v>896</v>
      </c>
      <c r="D201" s="138" t="s">
        <v>311</v>
      </c>
      <c r="E201" s="139" t="s">
        <v>6323</v>
      </c>
      <c r="F201" s="140" t="s">
        <v>6318</v>
      </c>
      <c r="G201" s="141" t="s">
        <v>6245</v>
      </c>
      <c r="H201" s="142">
        <v>1</v>
      </c>
      <c r="I201" s="143"/>
      <c r="J201" s="144">
        <f t="shared" si="20"/>
        <v>0</v>
      </c>
      <c r="K201" s="140" t="s">
        <v>366</v>
      </c>
      <c r="L201" s="33"/>
      <c r="M201" s="145" t="s">
        <v>1</v>
      </c>
      <c r="N201" s="146" t="s">
        <v>46</v>
      </c>
      <c r="P201" s="147">
        <f t="shared" si="21"/>
        <v>0</v>
      </c>
      <c r="Q201" s="147">
        <v>0</v>
      </c>
      <c r="R201" s="147">
        <f t="shared" si="22"/>
        <v>0</v>
      </c>
      <c r="S201" s="147">
        <v>0</v>
      </c>
      <c r="T201" s="148">
        <f t="shared" si="23"/>
        <v>0</v>
      </c>
      <c r="AR201" s="149" t="s">
        <v>120</v>
      </c>
      <c r="AT201" s="149" t="s">
        <v>311</v>
      </c>
      <c r="AU201" s="149" t="s">
        <v>90</v>
      </c>
      <c r="AY201" s="17" t="s">
        <v>309</v>
      </c>
      <c r="BE201" s="150">
        <f t="shared" si="24"/>
        <v>0</v>
      </c>
      <c r="BF201" s="150">
        <f t="shared" si="25"/>
        <v>0</v>
      </c>
      <c r="BG201" s="150">
        <f t="shared" si="26"/>
        <v>0</v>
      </c>
      <c r="BH201" s="150">
        <f t="shared" si="27"/>
        <v>0</v>
      </c>
      <c r="BI201" s="150">
        <f t="shared" si="28"/>
        <v>0</v>
      </c>
      <c r="BJ201" s="17" t="s">
        <v>88</v>
      </c>
      <c r="BK201" s="150">
        <f t="shared" si="29"/>
        <v>0</v>
      </c>
      <c r="BL201" s="17" t="s">
        <v>120</v>
      </c>
      <c r="BM201" s="149" t="s">
        <v>567</v>
      </c>
    </row>
    <row r="202" spans="2:65" s="1" customFormat="1" ht="21.75" customHeight="1" x14ac:dyDescent="0.2">
      <c r="B202" s="137"/>
      <c r="C202" s="138" t="s">
        <v>461</v>
      </c>
      <c r="D202" s="138" t="s">
        <v>311</v>
      </c>
      <c r="E202" s="139" t="s">
        <v>6324</v>
      </c>
      <c r="F202" s="140" t="s">
        <v>6325</v>
      </c>
      <c r="G202" s="141" t="s">
        <v>6245</v>
      </c>
      <c r="H202" s="142">
        <v>1</v>
      </c>
      <c r="I202" s="143"/>
      <c r="J202" s="144">
        <f t="shared" si="20"/>
        <v>0</v>
      </c>
      <c r="K202" s="140" t="s">
        <v>366</v>
      </c>
      <c r="L202" s="33"/>
      <c r="M202" s="145" t="s">
        <v>1</v>
      </c>
      <c r="N202" s="146" t="s">
        <v>46</v>
      </c>
      <c r="P202" s="147">
        <f t="shared" si="21"/>
        <v>0</v>
      </c>
      <c r="Q202" s="147">
        <v>0</v>
      </c>
      <c r="R202" s="147">
        <f t="shared" si="22"/>
        <v>0</v>
      </c>
      <c r="S202" s="147">
        <v>0</v>
      </c>
      <c r="T202" s="148">
        <f t="shared" si="23"/>
        <v>0</v>
      </c>
      <c r="AR202" s="149" t="s">
        <v>120</v>
      </c>
      <c r="AT202" s="149" t="s">
        <v>311</v>
      </c>
      <c r="AU202" s="149" t="s">
        <v>90</v>
      </c>
      <c r="AY202" s="17" t="s">
        <v>309</v>
      </c>
      <c r="BE202" s="150">
        <f t="shared" si="24"/>
        <v>0</v>
      </c>
      <c r="BF202" s="150">
        <f t="shared" si="25"/>
        <v>0</v>
      </c>
      <c r="BG202" s="150">
        <f t="shared" si="26"/>
        <v>0</v>
      </c>
      <c r="BH202" s="150">
        <f t="shared" si="27"/>
        <v>0</v>
      </c>
      <c r="BI202" s="150">
        <f t="shared" si="28"/>
        <v>0</v>
      </c>
      <c r="BJ202" s="17" t="s">
        <v>88</v>
      </c>
      <c r="BK202" s="150">
        <f t="shared" si="29"/>
        <v>0</v>
      </c>
      <c r="BL202" s="17" t="s">
        <v>120</v>
      </c>
      <c r="BM202" s="149" t="s">
        <v>571</v>
      </c>
    </row>
    <row r="203" spans="2:65" s="1" customFormat="1" ht="16.5" customHeight="1" x14ac:dyDescent="0.2">
      <c r="B203" s="137"/>
      <c r="C203" s="138" t="s">
        <v>909</v>
      </c>
      <c r="D203" s="138" t="s">
        <v>311</v>
      </c>
      <c r="E203" s="139" t="s">
        <v>6326</v>
      </c>
      <c r="F203" s="140" t="s">
        <v>6327</v>
      </c>
      <c r="G203" s="141" t="s">
        <v>6245</v>
      </c>
      <c r="H203" s="142">
        <v>1</v>
      </c>
      <c r="I203" s="143"/>
      <c r="J203" s="144">
        <f t="shared" si="20"/>
        <v>0</v>
      </c>
      <c r="K203" s="140" t="s">
        <v>366</v>
      </c>
      <c r="L203" s="33"/>
      <c r="M203" s="145" t="s">
        <v>1</v>
      </c>
      <c r="N203" s="146" t="s">
        <v>46</v>
      </c>
      <c r="P203" s="147">
        <f t="shared" si="21"/>
        <v>0</v>
      </c>
      <c r="Q203" s="147">
        <v>0</v>
      </c>
      <c r="R203" s="147">
        <f t="shared" si="22"/>
        <v>0</v>
      </c>
      <c r="S203" s="147">
        <v>0</v>
      </c>
      <c r="T203" s="148">
        <f t="shared" si="23"/>
        <v>0</v>
      </c>
      <c r="AR203" s="149" t="s">
        <v>120</v>
      </c>
      <c r="AT203" s="149" t="s">
        <v>311</v>
      </c>
      <c r="AU203" s="149" t="s">
        <v>90</v>
      </c>
      <c r="AY203" s="17" t="s">
        <v>309</v>
      </c>
      <c r="BE203" s="150">
        <f t="shared" si="24"/>
        <v>0</v>
      </c>
      <c r="BF203" s="150">
        <f t="shared" si="25"/>
        <v>0</v>
      </c>
      <c r="BG203" s="150">
        <f t="shared" si="26"/>
        <v>0</v>
      </c>
      <c r="BH203" s="150">
        <f t="shared" si="27"/>
        <v>0</v>
      </c>
      <c r="BI203" s="150">
        <f t="shared" si="28"/>
        <v>0</v>
      </c>
      <c r="BJ203" s="17" t="s">
        <v>88</v>
      </c>
      <c r="BK203" s="150">
        <f t="shared" si="29"/>
        <v>0</v>
      </c>
      <c r="BL203" s="17" t="s">
        <v>120</v>
      </c>
      <c r="BM203" s="149" t="s">
        <v>574</v>
      </c>
    </row>
    <row r="204" spans="2:65" s="1" customFormat="1" ht="16.5" customHeight="1" x14ac:dyDescent="0.2">
      <c r="B204" s="137"/>
      <c r="C204" s="138" t="s">
        <v>468</v>
      </c>
      <c r="D204" s="138" t="s">
        <v>311</v>
      </c>
      <c r="E204" s="139" t="s">
        <v>6328</v>
      </c>
      <c r="F204" s="140" t="s">
        <v>6318</v>
      </c>
      <c r="G204" s="141" t="s">
        <v>6245</v>
      </c>
      <c r="H204" s="142">
        <v>1</v>
      </c>
      <c r="I204" s="143"/>
      <c r="J204" s="144">
        <f t="shared" si="20"/>
        <v>0</v>
      </c>
      <c r="K204" s="140" t="s">
        <v>366</v>
      </c>
      <c r="L204" s="33"/>
      <c r="M204" s="145" t="s">
        <v>1</v>
      </c>
      <c r="N204" s="146" t="s">
        <v>46</v>
      </c>
      <c r="P204" s="147">
        <f t="shared" si="21"/>
        <v>0</v>
      </c>
      <c r="Q204" s="147">
        <v>0</v>
      </c>
      <c r="R204" s="147">
        <f t="shared" si="22"/>
        <v>0</v>
      </c>
      <c r="S204" s="147">
        <v>0</v>
      </c>
      <c r="T204" s="148">
        <f t="shared" si="23"/>
        <v>0</v>
      </c>
      <c r="AR204" s="149" t="s">
        <v>120</v>
      </c>
      <c r="AT204" s="149" t="s">
        <v>311</v>
      </c>
      <c r="AU204" s="149" t="s">
        <v>90</v>
      </c>
      <c r="AY204" s="17" t="s">
        <v>309</v>
      </c>
      <c r="BE204" s="150">
        <f t="shared" si="24"/>
        <v>0</v>
      </c>
      <c r="BF204" s="150">
        <f t="shared" si="25"/>
        <v>0</v>
      </c>
      <c r="BG204" s="150">
        <f t="shared" si="26"/>
        <v>0</v>
      </c>
      <c r="BH204" s="150">
        <f t="shared" si="27"/>
        <v>0</v>
      </c>
      <c r="BI204" s="150">
        <f t="shared" si="28"/>
        <v>0</v>
      </c>
      <c r="BJ204" s="17" t="s">
        <v>88</v>
      </c>
      <c r="BK204" s="150">
        <f t="shared" si="29"/>
        <v>0</v>
      </c>
      <c r="BL204" s="17" t="s">
        <v>120</v>
      </c>
      <c r="BM204" s="149" t="s">
        <v>581</v>
      </c>
    </row>
    <row r="205" spans="2:65" s="1" customFormat="1" ht="16.5" customHeight="1" x14ac:dyDescent="0.2">
      <c r="B205" s="137"/>
      <c r="C205" s="138" t="s">
        <v>936</v>
      </c>
      <c r="D205" s="138" t="s">
        <v>311</v>
      </c>
      <c r="E205" s="139" t="s">
        <v>6329</v>
      </c>
      <c r="F205" s="140" t="s">
        <v>6330</v>
      </c>
      <c r="G205" s="141" t="s">
        <v>6279</v>
      </c>
      <c r="H205" s="142">
        <v>2</v>
      </c>
      <c r="I205" s="143"/>
      <c r="J205" s="144">
        <f t="shared" si="20"/>
        <v>0</v>
      </c>
      <c r="K205" s="140" t="s">
        <v>366</v>
      </c>
      <c r="L205" s="33"/>
      <c r="M205" s="145" t="s">
        <v>1</v>
      </c>
      <c r="N205" s="146" t="s">
        <v>46</v>
      </c>
      <c r="P205" s="147">
        <f t="shared" si="21"/>
        <v>0</v>
      </c>
      <c r="Q205" s="147">
        <v>0</v>
      </c>
      <c r="R205" s="147">
        <f t="shared" si="22"/>
        <v>0</v>
      </c>
      <c r="S205" s="147">
        <v>0</v>
      </c>
      <c r="T205" s="148">
        <f t="shared" si="23"/>
        <v>0</v>
      </c>
      <c r="AR205" s="149" t="s">
        <v>120</v>
      </c>
      <c r="AT205" s="149" t="s">
        <v>311</v>
      </c>
      <c r="AU205" s="149" t="s">
        <v>90</v>
      </c>
      <c r="AY205" s="17" t="s">
        <v>309</v>
      </c>
      <c r="BE205" s="150">
        <f t="shared" si="24"/>
        <v>0</v>
      </c>
      <c r="BF205" s="150">
        <f t="shared" si="25"/>
        <v>0</v>
      </c>
      <c r="BG205" s="150">
        <f t="shared" si="26"/>
        <v>0</v>
      </c>
      <c r="BH205" s="150">
        <f t="shared" si="27"/>
        <v>0</v>
      </c>
      <c r="BI205" s="150">
        <f t="shared" si="28"/>
        <v>0</v>
      </c>
      <c r="BJ205" s="17" t="s">
        <v>88</v>
      </c>
      <c r="BK205" s="150">
        <f t="shared" si="29"/>
        <v>0</v>
      </c>
      <c r="BL205" s="17" t="s">
        <v>120</v>
      </c>
      <c r="BM205" s="149" t="s">
        <v>585</v>
      </c>
    </row>
    <row r="206" spans="2:65" s="1" customFormat="1" ht="16.5" customHeight="1" x14ac:dyDescent="0.2">
      <c r="B206" s="137"/>
      <c r="C206" s="138" t="s">
        <v>474</v>
      </c>
      <c r="D206" s="138" t="s">
        <v>311</v>
      </c>
      <c r="E206" s="139" t="s">
        <v>6331</v>
      </c>
      <c r="F206" s="140" t="s">
        <v>6332</v>
      </c>
      <c r="G206" s="141" t="s">
        <v>6245</v>
      </c>
      <c r="H206" s="142">
        <v>2</v>
      </c>
      <c r="I206" s="143"/>
      <c r="J206" s="144">
        <f t="shared" si="20"/>
        <v>0</v>
      </c>
      <c r="K206" s="140" t="s">
        <v>366</v>
      </c>
      <c r="L206" s="33"/>
      <c r="M206" s="145" t="s">
        <v>1</v>
      </c>
      <c r="N206" s="146" t="s">
        <v>46</v>
      </c>
      <c r="P206" s="147">
        <f t="shared" si="21"/>
        <v>0</v>
      </c>
      <c r="Q206" s="147">
        <v>0</v>
      </c>
      <c r="R206" s="147">
        <f t="shared" si="22"/>
        <v>0</v>
      </c>
      <c r="S206" s="147">
        <v>0</v>
      </c>
      <c r="T206" s="148">
        <f t="shared" si="23"/>
        <v>0</v>
      </c>
      <c r="AR206" s="149" t="s">
        <v>120</v>
      </c>
      <c r="AT206" s="149" t="s">
        <v>311</v>
      </c>
      <c r="AU206" s="149" t="s">
        <v>90</v>
      </c>
      <c r="AY206" s="17" t="s">
        <v>309</v>
      </c>
      <c r="BE206" s="150">
        <f t="shared" si="24"/>
        <v>0</v>
      </c>
      <c r="BF206" s="150">
        <f t="shared" si="25"/>
        <v>0</v>
      </c>
      <c r="BG206" s="150">
        <f t="shared" si="26"/>
        <v>0</v>
      </c>
      <c r="BH206" s="150">
        <f t="shared" si="27"/>
        <v>0</v>
      </c>
      <c r="BI206" s="150">
        <f t="shared" si="28"/>
        <v>0</v>
      </c>
      <c r="BJ206" s="17" t="s">
        <v>88</v>
      </c>
      <c r="BK206" s="150">
        <f t="shared" si="29"/>
        <v>0</v>
      </c>
      <c r="BL206" s="17" t="s">
        <v>120</v>
      </c>
      <c r="BM206" s="149" t="s">
        <v>590</v>
      </c>
    </row>
    <row r="207" spans="2:65" s="1" customFormat="1" ht="16.5" customHeight="1" x14ac:dyDescent="0.2">
      <c r="B207" s="137"/>
      <c r="C207" s="138" t="s">
        <v>961</v>
      </c>
      <c r="D207" s="138" t="s">
        <v>311</v>
      </c>
      <c r="E207" s="139" t="s">
        <v>6333</v>
      </c>
      <c r="F207" s="140" t="s">
        <v>6334</v>
      </c>
      <c r="G207" s="141" t="s">
        <v>6245</v>
      </c>
      <c r="H207" s="142">
        <v>4</v>
      </c>
      <c r="I207" s="143"/>
      <c r="J207" s="144">
        <f t="shared" si="20"/>
        <v>0</v>
      </c>
      <c r="K207" s="140" t="s">
        <v>366</v>
      </c>
      <c r="L207" s="33"/>
      <c r="M207" s="145" t="s">
        <v>1</v>
      </c>
      <c r="N207" s="146" t="s">
        <v>46</v>
      </c>
      <c r="P207" s="147">
        <f t="shared" si="21"/>
        <v>0</v>
      </c>
      <c r="Q207" s="147">
        <v>0</v>
      </c>
      <c r="R207" s="147">
        <f t="shared" si="22"/>
        <v>0</v>
      </c>
      <c r="S207" s="147">
        <v>0</v>
      </c>
      <c r="T207" s="148">
        <f t="shared" si="23"/>
        <v>0</v>
      </c>
      <c r="AR207" s="149" t="s">
        <v>120</v>
      </c>
      <c r="AT207" s="149" t="s">
        <v>311</v>
      </c>
      <c r="AU207" s="149" t="s">
        <v>90</v>
      </c>
      <c r="AY207" s="17" t="s">
        <v>309</v>
      </c>
      <c r="BE207" s="150">
        <f t="shared" si="24"/>
        <v>0</v>
      </c>
      <c r="BF207" s="150">
        <f t="shared" si="25"/>
        <v>0</v>
      </c>
      <c r="BG207" s="150">
        <f t="shared" si="26"/>
        <v>0</v>
      </c>
      <c r="BH207" s="150">
        <f t="shared" si="27"/>
        <v>0</v>
      </c>
      <c r="BI207" s="150">
        <f t="shared" si="28"/>
        <v>0</v>
      </c>
      <c r="BJ207" s="17" t="s">
        <v>88</v>
      </c>
      <c r="BK207" s="150">
        <f t="shared" si="29"/>
        <v>0</v>
      </c>
      <c r="BL207" s="17" t="s">
        <v>120</v>
      </c>
      <c r="BM207" s="149" t="s">
        <v>1281</v>
      </c>
    </row>
    <row r="208" spans="2:65" s="1" customFormat="1" ht="16.5" customHeight="1" x14ac:dyDescent="0.2">
      <c r="B208" s="137"/>
      <c r="C208" s="138" t="s">
        <v>478</v>
      </c>
      <c r="D208" s="138" t="s">
        <v>311</v>
      </c>
      <c r="E208" s="139" t="s">
        <v>6335</v>
      </c>
      <c r="F208" s="140" t="s">
        <v>6336</v>
      </c>
      <c r="G208" s="141" t="s">
        <v>6245</v>
      </c>
      <c r="H208" s="142">
        <v>2</v>
      </c>
      <c r="I208" s="143"/>
      <c r="J208" s="144">
        <f t="shared" si="20"/>
        <v>0</v>
      </c>
      <c r="K208" s="140" t="s">
        <v>366</v>
      </c>
      <c r="L208" s="33"/>
      <c r="M208" s="145" t="s">
        <v>1</v>
      </c>
      <c r="N208" s="146" t="s">
        <v>46</v>
      </c>
      <c r="P208" s="147">
        <f t="shared" si="21"/>
        <v>0</v>
      </c>
      <c r="Q208" s="147">
        <v>0</v>
      </c>
      <c r="R208" s="147">
        <f t="shared" si="22"/>
        <v>0</v>
      </c>
      <c r="S208" s="147">
        <v>0</v>
      </c>
      <c r="T208" s="148">
        <f t="shared" si="23"/>
        <v>0</v>
      </c>
      <c r="AR208" s="149" t="s">
        <v>120</v>
      </c>
      <c r="AT208" s="149" t="s">
        <v>311</v>
      </c>
      <c r="AU208" s="149" t="s">
        <v>90</v>
      </c>
      <c r="AY208" s="17" t="s">
        <v>309</v>
      </c>
      <c r="BE208" s="150">
        <f t="shared" si="24"/>
        <v>0</v>
      </c>
      <c r="BF208" s="150">
        <f t="shared" si="25"/>
        <v>0</v>
      </c>
      <c r="BG208" s="150">
        <f t="shared" si="26"/>
        <v>0</v>
      </c>
      <c r="BH208" s="150">
        <f t="shared" si="27"/>
        <v>0</v>
      </c>
      <c r="BI208" s="150">
        <f t="shared" si="28"/>
        <v>0</v>
      </c>
      <c r="BJ208" s="17" t="s">
        <v>88</v>
      </c>
      <c r="BK208" s="150">
        <f t="shared" si="29"/>
        <v>0</v>
      </c>
      <c r="BL208" s="17" t="s">
        <v>120</v>
      </c>
      <c r="BM208" s="149" t="s">
        <v>1287</v>
      </c>
    </row>
    <row r="209" spans="2:65" s="1" customFormat="1" ht="16.5" customHeight="1" x14ac:dyDescent="0.2">
      <c r="B209" s="137"/>
      <c r="C209" s="138" t="s">
        <v>988</v>
      </c>
      <c r="D209" s="138" t="s">
        <v>311</v>
      </c>
      <c r="E209" s="139" t="s">
        <v>6337</v>
      </c>
      <c r="F209" s="140" t="s">
        <v>6338</v>
      </c>
      <c r="G209" s="141" t="s">
        <v>6245</v>
      </c>
      <c r="H209" s="142">
        <v>2</v>
      </c>
      <c r="I209" s="143"/>
      <c r="J209" s="144">
        <f t="shared" si="20"/>
        <v>0</v>
      </c>
      <c r="K209" s="140" t="s">
        <v>366</v>
      </c>
      <c r="L209" s="33"/>
      <c r="M209" s="145" t="s">
        <v>1</v>
      </c>
      <c r="N209" s="146" t="s">
        <v>46</v>
      </c>
      <c r="P209" s="147">
        <f t="shared" si="21"/>
        <v>0</v>
      </c>
      <c r="Q209" s="147">
        <v>0</v>
      </c>
      <c r="R209" s="147">
        <f t="shared" si="22"/>
        <v>0</v>
      </c>
      <c r="S209" s="147">
        <v>0</v>
      </c>
      <c r="T209" s="148">
        <f t="shared" si="23"/>
        <v>0</v>
      </c>
      <c r="AR209" s="149" t="s">
        <v>120</v>
      </c>
      <c r="AT209" s="149" t="s">
        <v>311</v>
      </c>
      <c r="AU209" s="149" t="s">
        <v>90</v>
      </c>
      <c r="AY209" s="17" t="s">
        <v>309</v>
      </c>
      <c r="BE209" s="150">
        <f t="shared" si="24"/>
        <v>0</v>
      </c>
      <c r="BF209" s="150">
        <f t="shared" si="25"/>
        <v>0</v>
      </c>
      <c r="BG209" s="150">
        <f t="shared" si="26"/>
        <v>0</v>
      </c>
      <c r="BH209" s="150">
        <f t="shared" si="27"/>
        <v>0</v>
      </c>
      <c r="BI209" s="150">
        <f t="shared" si="28"/>
        <v>0</v>
      </c>
      <c r="BJ209" s="17" t="s">
        <v>88</v>
      </c>
      <c r="BK209" s="150">
        <f t="shared" si="29"/>
        <v>0</v>
      </c>
      <c r="BL209" s="17" t="s">
        <v>120</v>
      </c>
      <c r="BM209" s="149" t="s">
        <v>1298</v>
      </c>
    </row>
    <row r="210" spans="2:65" s="1" customFormat="1" ht="16.5" customHeight="1" x14ac:dyDescent="0.2">
      <c r="B210" s="137"/>
      <c r="C210" s="138" t="s">
        <v>483</v>
      </c>
      <c r="D210" s="138" t="s">
        <v>311</v>
      </c>
      <c r="E210" s="139" t="s">
        <v>6339</v>
      </c>
      <c r="F210" s="140" t="s">
        <v>6340</v>
      </c>
      <c r="G210" s="141" t="s">
        <v>6245</v>
      </c>
      <c r="H210" s="142">
        <v>8</v>
      </c>
      <c r="I210" s="143"/>
      <c r="J210" s="144">
        <f t="shared" si="20"/>
        <v>0</v>
      </c>
      <c r="K210" s="140" t="s">
        <v>366</v>
      </c>
      <c r="L210" s="33"/>
      <c r="M210" s="145" t="s">
        <v>1</v>
      </c>
      <c r="N210" s="146" t="s">
        <v>46</v>
      </c>
      <c r="P210" s="147">
        <f t="shared" si="21"/>
        <v>0</v>
      </c>
      <c r="Q210" s="147">
        <v>0</v>
      </c>
      <c r="R210" s="147">
        <f t="shared" si="22"/>
        <v>0</v>
      </c>
      <c r="S210" s="147">
        <v>0</v>
      </c>
      <c r="T210" s="148">
        <f t="shared" si="23"/>
        <v>0</v>
      </c>
      <c r="AR210" s="149" t="s">
        <v>120</v>
      </c>
      <c r="AT210" s="149" t="s">
        <v>311</v>
      </c>
      <c r="AU210" s="149" t="s">
        <v>90</v>
      </c>
      <c r="AY210" s="17" t="s">
        <v>309</v>
      </c>
      <c r="BE210" s="150">
        <f t="shared" si="24"/>
        <v>0</v>
      </c>
      <c r="BF210" s="150">
        <f t="shared" si="25"/>
        <v>0</v>
      </c>
      <c r="BG210" s="150">
        <f t="shared" si="26"/>
        <v>0</v>
      </c>
      <c r="BH210" s="150">
        <f t="shared" si="27"/>
        <v>0</v>
      </c>
      <c r="BI210" s="150">
        <f t="shared" si="28"/>
        <v>0</v>
      </c>
      <c r="BJ210" s="17" t="s">
        <v>88</v>
      </c>
      <c r="BK210" s="150">
        <f t="shared" si="29"/>
        <v>0</v>
      </c>
      <c r="BL210" s="17" t="s">
        <v>120</v>
      </c>
      <c r="BM210" s="149" t="s">
        <v>1314</v>
      </c>
    </row>
    <row r="211" spans="2:65" s="1" customFormat="1" ht="16.5" customHeight="1" x14ac:dyDescent="0.2">
      <c r="B211" s="137"/>
      <c r="C211" s="138" t="s">
        <v>999</v>
      </c>
      <c r="D211" s="138" t="s">
        <v>311</v>
      </c>
      <c r="E211" s="139" t="s">
        <v>6341</v>
      </c>
      <c r="F211" s="140" t="s">
        <v>6342</v>
      </c>
      <c r="G211" s="141" t="s">
        <v>6245</v>
      </c>
      <c r="H211" s="142">
        <v>1</v>
      </c>
      <c r="I211" s="143"/>
      <c r="J211" s="144">
        <f t="shared" si="20"/>
        <v>0</v>
      </c>
      <c r="K211" s="140" t="s">
        <v>366</v>
      </c>
      <c r="L211" s="33"/>
      <c r="M211" s="145" t="s">
        <v>1</v>
      </c>
      <c r="N211" s="146" t="s">
        <v>46</v>
      </c>
      <c r="P211" s="147">
        <f t="shared" si="21"/>
        <v>0</v>
      </c>
      <c r="Q211" s="147">
        <v>0</v>
      </c>
      <c r="R211" s="147">
        <f t="shared" si="22"/>
        <v>0</v>
      </c>
      <c r="S211" s="147">
        <v>0</v>
      </c>
      <c r="T211" s="148">
        <f t="shared" si="23"/>
        <v>0</v>
      </c>
      <c r="AR211" s="149" t="s">
        <v>120</v>
      </c>
      <c r="AT211" s="149" t="s">
        <v>311</v>
      </c>
      <c r="AU211" s="149" t="s">
        <v>90</v>
      </c>
      <c r="AY211" s="17" t="s">
        <v>309</v>
      </c>
      <c r="BE211" s="150">
        <f t="shared" si="24"/>
        <v>0</v>
      </c>
      <c r="BF211" s="150">
        <f t="shared" si="25"/>
        <v>0</v>
      </c>
      <c r="BG211" s="150">
        <f t="shared" si="26"/>
        <v>0</v>
      </c>
      <c r="BH211" s="150">
        <f t="shared" si="27"/>
        <v>0</v>
      </c>
      <c r="BI211" s="150">
        <f t="shared" si="28"/>
        <v>0</v>
      </c>
      <c r="BJ211" s="17" t="s">
        <v>88</v>
      </c>
      <c r="BK211" s="150">
        <f t="shared" si="29"/>
        <v>0</v>
      </c>
      <c r="BL211" s="17" t="s">
        <v>120</v>
      </c>
      <c r="BM211" s="149" t="s">
        <v>1323</v>
      </c>
    </row>
    <row r="212" spans="2:65" s="1" customFormat="1" ht="16.5" customHeight="1" x14ac:dyDescent="0.2">
      <c r="B212" s="137"/>
      <c r="C212" s="138" t="s">
        <v>488</v>
      </c>
      <c r="D212" s="138" t="s">
        <v>311</v>
      </c>
      <c r="E212" s="139" t="s">
        <v>6343</v>
      </c>
      <c r="F212" s="140" t="s">
        <v>6344</v>
      </c>
      <c r="G212" s="141" t="s">
        <v>6245</v>
      </c>
      <c r="H212" s="142">
        <v>1</v>
      </c>
      <c r="I212" s="143"/>
      <c r="J212" s="144">
        <f t="shared" si="20"/>
        <v>0</v>
      </c>
      <c r="K212" s="140" t="s">
        <v>366</v>
      </c>
      <c r="L212" s="33"/>
      <c r="M212" s="145" t="s">
        <v>1</v>
      </c>
      <c r="N212" s="146" t="s">
        <v>46</v>
      </c>
      <c r="P212" s="147">
        <f t="shared" si="21"/>
        <v>0</v>
      </c>
      <c r="Q212" s="147">
        <v>0</v>
      </c>
      <c r="R212" s="147">
        <f t="shared" si="22"/>
        <v>0</v>
      </c>
      <c r="S212" s="147">
        <v>0</v>
      </c>
      <c r="T212" s="148">
        <f t="shared" si="23"/>
        <v>0</v>
      </c>
      <c r="AR212" s="149" t="s">
        <v>120</v>
      </c>
      <c r="AT212" s="149" t="s">
        <v>311</v>
      </c>
      <c r="AU212" s="149" t="s">
        <v>90</v>
      </c>
      <c r="AY212" s="17" t="s">
        <v>309</v>
      </c>
      <c r="BE212" s="150">
        <f t="shared" si="24"/>
        <v>0</v>
      </c>
      <c r="BF212" s="150">
        <f t="shared" si="25"/>
        <v>0</v>
      </c>
      <c r="BG212" s="150">
        <f t="shared" si="26"/>
        <v>0</v>
      </c>
      <c r="BH212" s="150">
        <f t="shared" si="27"/>
        <v>0</v>
      </c>
      <c r="BI212" s="150">
        <f t="shared" si="28"/>
        <v>0</v>
      </c>
      <c r="BJ212" s="17" t="s">
        <v>88</v>
      </c>
      <c r="BK212" s="150">
        <f t="shared" si="29"/>
        <v>0</v>
      </c>
      <c r="BL212" s="17" t="s">
        <v>120</v>
      </c>
      <c r="BM212" s="149" t="s">
        <v>1334</v>
      </c>
    </row>
    <row r="213" spans="2:65" s="1" customFormat="1" ht="21.75" customHeight="1" x14ac:dyDescent="0.2">
      <c r="B213" s="137"/>
      <c r="C213" s="138" t="s">
        <v>1011</v>
      </c>
      <c r="D213" s="138" t="s">
        <v>311</v>
      </c>
      <c r="E213" s="139" t="s">
        <v>6345</v>
      </c>
      <c r="F213" s="140" t="s">
        <v>6346</v>
      </c>
      <c r="G213" s="141" t="s">
        <v>6245</v>
      </c>
      <c r="H213" s="142">
        <v>1</v>
      </c>
      <c r="I213" s="143"/>
      <c r="J213" s="144">
        <f t="shared" si="20"/>
        <v>0</v>
      </c>
      <c r="K213" s="140" t="s">
        <v>366</v>
      </c>
      <c r="L213" s="33"/>
      <c r="M213" s="145" t="s">
        <v>1</v>
      </c>
      <c r="N213" s="146" t="s">
        <v>46</v>
      </c>
      <c r="P213" s="147">
        <f t="shared" si="21"/>
        <v>0</v>
      </c>
      <c r="Q213" s="147">
        <v>0</v>
      </c>
      <c r="R213" s="147">
        <f t="shared" si="22"/>
        <v>0</v>
      </c>
      <c r="S213" s="147">
        <v>0</v>
      </c>
      <c r="T213" s="148">
        <f t="shared" si="23"/>
        <v>0</v>
      </c>
      <c r="AR213" s="149" t="s">
        <v>120</v>
      </c>
      <c r="AT213" s="149" t="s">
        <v>311</v>
      </c>
      <c r="AU213" s="149" t="s">
        <v>90</v>
      </c>
      <c r="AY213" s="17" t="s">
        <v>309</v>
      </c>
      <c r="BE213" s="150">
        <f t="shared" si="24"/>
        <v>0</v>
      </c>
      <c r="BF213" s="150">
        <f t="shared" si="25"/>
        <v>0</v>
      </c>
      <c r="BG213" s="150">
        <f t="shared" si="26"/>
        <v>0</v>
      </c>
      <c r="BH213" s="150">
        <f t="shared" si="27"/>
        <v>0</v>
      </c>
      <c r="BI213" s="150">
        <f t="shared" si="28"/>
        <v>0</v>
      </c>
      <c r="BJ213" s="17" t="s">
        <v>88</v>
      </c>
      <c r="BK213" s="150">
        <f t="shared" si="29"/>
        <v>0</v>
      </c>
      <c r="BL213" s="17" t="s">
        <v>120</v>
      </c>
      <c r="BM213" s="149" t="s">
        <v>1345</v>
      </c>
    </row>
    <row r="214" spans="2:65" s="1" customFormat="1" ht="21.75" customHeight="1" x14ac:dyDescent="0.2">
      <c r="B214" s="137"/>
      <c r="C214" s="138" t="s">
        <v>494</v>
      </c>
      <c r="D214" s="138" t="s">
        <v>311</v>
      </c>
      <c r="E214" s="139" t="s">
        <v>6347</v>
      </c>
      <c r="F214" s="140" t="s">
        <v>6348</v>
      </c>
      <c r="G214" s="141" t="s">
        <v>6245</v>
      </c>
      <c r="H214" s="142">
        <v>1</v>
      </c>
      <c r="I214" s="143"/>
      <c r="J214" s="144">
        <f t="shared" si="20"/>
        <v>0</v>
      </c>
      <c r="K214" s="140" t="s">
        <v>366</v>
      </c>
      <c r="L214" s="33"/>
      <c r="M214" s="145" t="s">
        <v>1</v>
      </c>
      <c r="N214" s="146" t="s">
        <v>46</v>
      </c>
      <c r="P214" s="147">
        <f t="shared" si="21"/>
        <v>0</v>
      </c>
      <c r="Q214" s="147">
        <v>0</v>
      </c>
      <c r="R214" s="147">
        <f t="shared" si="22"/>
        <v>0</v>
      </c>
      <c r="S214" s="147">
        <v>0</v>
      </c>
      <c r="T214" s="148">
        <f t="shared" si="23"/>
        <v>0</v>
      </c>
      <c r="AR214" s="149" t="s">
        <v>120</v>
      </c>
      <c r="AT214" s="149" t="s">
        <v>311</v>
      </c>
      <c r="AU214" s="149" t="s">
        <v>90</v>
      </c>
      <c r="AY214" s="17" t="s">
        <v>309</v>
      </c>
      <c r="BE214" s="150">
        <f t="shared" si="24"/>
        <v>0</v>
      </c>
      <c r="BF214" s="150">
        <f t="shared" si="25"/>
        <v>0</v>
      </c>
      <c r="BG214" s="150">
        <f t="shared" si="26"/>
        <v>0</v>
      </c>
      <c r="BH214" s="150">
        <f t="shared" si="27"/>
        <v>0</v>
      </c>
      <c r="BI214" s="150">
        <f t="shared" si="28"/>
        <v>0</v>
      </c>
      <c r="BJ214" s="17" t="s">
        <v>88</v>
      </c>
      <c r="BK214" s="150">
        <f t="shared" si="29"/>
        <v>0</v>
      </c>
      <c r="BL214" s="17" t="s">
        <v>120</v>
      </c>
      <c r="BM214" s="149" t="s">
        <v>1350</v>
      </c>
    </row>
    <row r="215" spans="2:65" s="1" customFormat="1" ht="16.5" customHeight="1" x14ac:dyDescent="0.2">
      <c r="B215" s="137"/>
      <c r="C215" s="138" t="s">
        <v>1020</v>
      </c>
      <c r="D215" s="138" t="s">
        <v>311</v>
      </c>
      <c r="E215" s="139" t="s">
        <v>6349</v>
      </c>
      <c r="F215" s="140" t="s">
        <v>6350</v>
      </c>
      <c r="G215" s="141" t="s">
        <v>6245</v>
      </c>
      <c r="H215" s="142">
        <v>1</v>
      </c>
      <c r="I215" s="143"/>
      <c r="J215" s="144">
        <f t="shared" si="20"/>
        <v>0</v>
      </c>
      <c r="K215" s="140" t="s">
        <v>366</v>
      </c>
      <c r="L215" s="33"/>
      <c r="M215" s="145" t="s">
        <v>1</v>
      </c>
      <c r="N215" s="146" t="s">
        <v>46</v>
      </c>
      <c r="P215" s="147">
        <f t="shared" si="21"/>
        <v>0</v>
      </c>
      <c r="Q215" s="147">
        <v>0</v>
      </c>
      <c r="R215" s="147">
        <f t="shared" si="22"/>
        <v>0</v>
      </c>
      <c r="S215" s="147">
        <v>0</v>
      </c>
      <c r="T215" s="148">
        <f t="shared" si="23"/>
        <v>0</v>
      </c>
      <c r="AR215" s="149" t="s">
        <v>120</v>
      </c>
      <c r="AT215" s="149" t="s">
        <v>311</v>
      </c>
      <c r="AU215" s="149" t="s">
        <v>90</v>
      </c>
      <c r="AY215" s="17" t="s">
        <v>309</v>
      </c>
      <c r="BE215" s="150">
        <f t="shared" si="24"/>
        <v>0</v>
      </c>
      <c r="BF215" s="150">
        <f t="shared" si="25"/>
        <v>0</v>
      </c>
      <c r="BG215" s="150">
        <f t="shared" si="26"/>
        <v>0</v>
      </c>
      <c r="BH215" s="150">
        <f t="shared" si="27"/>
        <v>0</v>
      </c>
      <c r="BI215" s="150">
        <f t="shared" si="28"/>
        <v>0</v>
      </c>
      <c r="BJ215" s="17" t="s">
        <v>88</v>
      </c>
      <c r="BK215" s="150">
        <f t="shared" si="29"/>
        <v>0</v>
      </c>
      <c r="BL215" s="17" t="s">
        <v>120</v>
      </c>
      <c r="BM215" s="149" t="s">
        <v>1359</v>
      </c>
    </row>
    <row r="216" spans="2:65" s="1" customFormat="1" ht="16.5" customHeight="1" x14ac:dyDescent="0.2">
      <c r="B216" s="137"/>
      <c r="C216" s="138" t="s">
        <v>501</v>
      </c>
      <c r="D216" s="138" t="s">
        <v>311</v>
      </c>
      <c r="E216" s="139" t="s">
        <v>6351</v>
      </c>
      <c r="F216" s="140" t="s">
        <v>6352</v>
      </c>
      <c r="G216" s="141" t="s">
        <v>6245</v>
      </c>
      <c r="H216" s="142">
        <v>3</v>
      </c>
      <c r="I216" s="143"/>
      <c r="J216" s="144">
        <f t="shared" si="20"/>
        <v>0</v>
      </c>
      <c r="K216" s="140" t="s">
        <v>366</v>
      </c>
      <c r="L216" s="33"/>
      <c r="M216" s="145" t="s">
        <v>1</v>
      </c>
      <c r="N216" s="146" t="s">
        <v>46</v>
      </c>
      <c r="P216" s="147">
        <f t="shared" si="21"/>
        <v>0</v>
      </c>
      <c r="Q216" s="147">
        <v>0</v>
      </c>
      <c r="R216" s="147">
        <f t="shared" si="22"/>
        <v>0</v>
      </c>
      <c r="S216" s="147">
        <v>0</v>
      </c>
      <c r="T216" s="148">
        <f t="shared" si="23"/>
        <v>0</v>
      </c>
      <c r="AR216" s="149" t="s">
        <v>120</v>
      </c>
      <c r="AT216" s="149" t="s">
        <v>311</v>
      </c>
      <c r="AU216" s="149" t="s">
        <v>90</v>
      </c>
      <c r="AY216" s="17" t="s">
        <v>309</v>
      </c>
      <c r="BE216" s="150">
        <f t="shared" si="24"/>
        <v>0</v>
      </c>
      <c r="BF216" s="150">
        <f t="shared" si="25"/>
        <v>0</v>
      </c>
      <c r="BG216" s="150">
        <f t="shared" si="26"/>
        <v>0</v>
      </c>
      <c r="BH216" s="150">
        <f t="shared" si="27"/>
        <v>0</v>
      </c>
      <c r="BI216" s="150">
        <f t="shared" si="28"/>
        <v>0</v>
      </c>
      <c r="BJ216" s="17" t="s">
        <v>88</v>
      </c>
      <c r="BK216" s="150">
        <f t="shared" si="29"/>
        <v>0</v>
      </c>
      <c r="BL216" s="17" t="s">
        <v>120</v>
      </c>
      <c r="BM216" s="149" t="s">
        <v>1370</v>
      </c>
    </row>
    <row r="217" spans="2:65" s="1" customFormat="1" ht="16.5" customHeight="1" x14ac:dyDescent="0.2">
      <c r="B217" s="137"/>
      <c r="C217" s="138" t="s">
        <v>1031</v>
      </c>
      <c r="D217" s="138" t="s">
        <v>311</v>
      </c>
      <c r="E217" s="139" t="s">
        <v>6353</v>
      </c>
      <c r="F217" s="140" t="s">
        <v>6354</v>
      </c>
      <c r="G217" s="141" t="s">
        <v>6355</v>
      </c>
      <c r="H217" s="142">
        <v>5000</v>
      </c>
      <c r="I217" s="143"/>
      <c r="J217" s="144">
        <f t="shared" si="20"/>
        <v>0</v>
      </c>
      <c r="K217" s="140" t="s">
        <v>366</v>
      </c>
      <c r="L217" s="33"/>
      <c r="M217" s="145" t="s">
        <v>1</v>
      </c>
      <c r="N217" s="146" t="s">
        <v>46</v>
      </c>
      <c r="P217" s="147">
        <f t="shared" si="21"/>
        <v>0</v>
      </c>
      <c r="Q217" s="147">
        <v>0</v>
      </c>
      <c r="R217" s="147">
        <f t="shared" si="22"/>
        <v>0</v>
      </c>
      <c r="S217" s="147">
        <v>0</v>
      </c>
      <c r="T217" s="148">
        <f t="shared" si="23"/>
        <v>0</v>
      </c>
      <c r="AR217" s="149" t="s">
        <v>120</v>
      </c>
      <c r="AT217" s="149" t="s">
        <v>311</v>
      </c>
      <c r="AU217" s="149" t="s">
        <v>90</v>
      </c>
      <c r="AY217" s="17" t="s">
        <v>309</v>
      </c>
      <c r="BE217" s="150">
        <f t="shared" si="24"/>
        <v>0</v>
      </c>
      <c r="BF217" s="150">
        <f t="shared" si="25"/>
        <v>0</v>
      </c>
      <c r="BG217" s="150">
        <f t="shared" si="26"/>
        <v>0</v>
      </c>
      <c r="BH217" s="150">
        <f t="shared" si="27"/>
        <v>0</v>
      </c>
      <c r="BI217" s="150">
        <f t="shared" si="28"/>
        <v>0</v>
      </c>
      <c r="BJ217" s="17" t="s">
        <v>88</v>
      </c>
      <c r="BK217" s="150">
        <f t="shared" si="29"/>
        <v>0</v>
      </c>
      <c r="BL217" s="17" t="s">
        <v>120</v>
      </c>
      <c r="BM217" s="149" t="s">
        <v>1376</v>
      </c>
    </row>
    <row r="218" spans="2:65" s="1" customFormat="1" ht="16.5" customHeight="1" x14ac:dyDescent="0.2">
      <c r="B218" s="137"/>
      <c r="C218" s="138" t="s">
        <v>506</v>
      </c>
      <c r="D218" s="138" t="s">
        <v>311</v>
      </c>
      <c r="E218" s="139" t="s">
        <v>6356</v>
      </c>
      <c r="F218" s="140" t="s">
        <v>6357</v>
      </c>
      <c r="G218" s="141" t="s">
        <v>6245</v>
      </c>
      <c r="H218" s="142">
        <v>1</v>
      </c>
      <c r="I218" s="143"/>
      <c r="J218" s="144">
        <f t="shared" si="20"/>
        <v>0</v>
      </c>
      <c r="K218" s="140" t="s">
        <v>366</v>
      </c>
      <c r="L218" s="33"/>
      <c r="M218" s="145" t="s">
        <v>1</v>
      </c>
      <c r="N218" s="146" t="s">
        <v>46</v>
      </c>
      <c r="P218" s="147">
        <f t="shared" si="21"/>
        <v>0</v>
      </c>
      <c r="Q218" s="147">
        <v>0</v>
      </c>
      <c r="R218" s="147">
        <f t="shared" si="22"/>
        <v>0</v>
      </c>
      <c r="S218" s="147">
        <v>0</v>
      </c>
      <c r="T218" s="148">
        <f t="shared" si="23"/>
        <v>0</v>
      </c>
      <c r="AR218" s="149" t="s">
        <v>120</v>
      </c>
      <c r="AT218" s="149" t="s">
        <v>311</v>
      </c>
      <c r="AU218" s="149" t="s">
        <v>90</v>
      </c>
      <c r="AY218" s="17" t="s">
        <v>309</v>
      </c>
      <c r="BE218" s="150">
        <f t="shared" si="24"/>
        <v>0</v>
      </c>
      <c r="BF218" s="150">
        <f t="shared" si="25"/>
        <v>0</v>
      </c>
      <c r="BG218" s="150">
        <f t="shared" si="26"/>
        <v>0</v>
      </c>
      <c r="BH218" s="150">
        <f t="shared" si="27"/>
        <v>0</v>
      </c>
      <c r="BI218" s="150">
        <f t="shared" si="28"/>
        <v>0</v>
      </c>
      <c r="BJ218" s="17" t="s">
        <v>88</v>
      </c>
      <c r="BK218" s="150">
        <f t="shared" si="29"/>
        <v>0</v>
      </c>
      <c r="BL218" s="17" t="s">
        <v>120</v>
      </c>
      <c r="BM218" s="149" t="s">
        <v>1381</v>
      </c>
    </row>
    <row r="219" spans="2:65" s="1" customFormat="1" ht="16.5" customHeight="1" x14ac:dyDescent="0.2">
      <c r="B219" s="137"/>
      <c r="C219" s="138" t="s">
        <v>1047</v>
      </c>
      <c r="D219" s="138" t="s">
        <v>311</v>
      </c>
      <c r="E219" s="139" t="s">
        <v>6358</v>
      </c>
      <c r="F219" s="140" t="s">
        <v>6359</v>
      </c>
      <c r="G219" s="141" t="s">
        <v>6245</v>
      </c>
      <c r="H219" s="142">
        <v>2</v>
      </c>
      <c r="I219" s="143"/>
      <c r="J219" s="144">
        <f t="shared" si="20"/>
        <v>0</v>
      </c>
      <c r="K219" s="140" t="s">
        <v>366</v>
      </c>
      <c r="L219" s="33"/>
      <c r="M219" s="145" t="s">
        <v>1</v>
      </c>
      <c r="N219" s="146" t="s">
        <v>46</v>
      </c>
      <c r="P219" s="147">
        <f t="shared" si="21"/>
        <v>0</v>
      </c>
      <c r="Q219" s="147">
        <v>0</v>
      </c>
      <c r="R219" s="147">
        <f t="shared" si="22"/>
        <v>0</v>
      </c>
      <c r="S219" s="147">
        <v>0</v>
      </c>
      <c r="T219" s="148">
        <f t="shared" si="23"/>
        <v>0</v>
      </c>
      <c r="AR219" s="149" t="s">
        <v>120</v>
      </c>
      <c r="AT219" s="149" t="s">
        <v>311</v>
      </c>
      <c r="AU219" s="149" t="s">
        <v>90</v>
      </c>
      <c r="AY219" s="17" t="s">
        <v>309</v>
      </c>
      <c r="BE219" s="150">
        <f t="shared" si="24"/>
        <v>0</v>
      </c>
      <c r="BF219" s="150">
        <f t="shared" si="25"/>
        <v>0</v>
      </c>
      <c r="BG219" s="150">
        <f t="shared" si="26"/>
        <v>0</v>
      </c>
      <c r="BH219" s="150">
        <f t="shared" si="27"/>
        <v>0</v>
      </c>
      <c r="BI219" s="150">
        <f t="shared" si="28"/>
        <v>0</v>
      </c>
      <c r="BJ219" s="17" t="s">
        <v>88</v>
      </c>
      <c r="BK219" s="150">
        <f t="shared" si="29"/>
        <v>0</v>
      </c>
      <c r="BL219" s="17" t="s">
        <v>120</v>
      </c>
      <c r="BM219" s="149" t="s">
        <v>1385</v>
      </c>
    </row>
    <row r="220" spans="2:65" s="1" customFormat="1" ht="16.5" customHeight="1" x14ac:dyDescent="0.2">
      <c r="B220" s="137"/>
      <c r="C220" s="138" t="s">
        <v>513</v>
      </c>
      <c r="D220" s="138" t="s">
        <v>311</v>
      </c>
      <c r="E220" s="139" t="s">
        <v>6360</v>
      </c>
      <c r="F220" s="140" t="s">
        <v>6361</v>
      </c>
      <c r="G220" s="141" t="s">
        <v>6245</v>
      </c>
      <c r="H220" s="142">
        <v>1</v>
      </c>
      <c r="I220" s="143"/>
      <c r="J220" s="144">
        <f t="shared" si="20"/>
        <v>0</v>
      </c>
      <c r="K220" s="140" t="s">
        <v>366</v>
      </c>
      <c r="L220" s="33"/>
      <c r="M220" s="145" t="s">
        <v>1</v>
      </c>
      <c r="N220" s="146" t="s">
        <v>46</v>
      </c>
      <c r="P220" s="147">
        <f t="shared" si="21"/>
        <v>0</v>
      </c>
      <c r="Q220" s="147">
        <v>0</v>
      </c>
      <c r="R220" s="147">
        <f t="shared" si="22"/>
        <v>0</v>
      </c>
      <c r="S220" s="147">
        <v>0</v>
      </c>
      <c r="T220" s="148">
        <f t="shared" si="23"/>
        <v>0</v>
      </c>
      <c r="AR220" s="149" t="s">
        <v>120</v>
      </c>
      <c r="AT220" s="149" t="s">
        <v>311</v>
      </c>
      <c r="AU220" s="149" t="s">
        <v>90</v>
      </c>
      <c r="AY220" s="17" t="s">
        <v>309</v>
      </c>
      <c r="BE220" s="150">
        <f t="shared" si="24"/>
        <v>0</v>
      </c>
      <c r="BF220" s="150">
        <f t="shared" si="25"/>
        <v>0</v>
      </c>
      <c r="BG220" s="150">
        <f t="shared" si="26"/>
        <v>0</v>
      </c>
      <c r="BH220" s="150">
        <f t="shared" si="27"/>
        <v>0</v>
      </c>
      <c r="BI220" s="150">
        <f t="shared" si="28"/>
        <v>0</v>
      </c>
      <c r="BJ220" s="17" t="s">
        <v>88</v>
      </c>
      <c r="BK220" s="150">
        <f t="shared" si="29"/>
        <v>0</v>
      </c>
      <c r="BL220" s="17" t="s">
        <v>120</v>
      </c>
      <c r="BM220" s="149" t="s">
        <v>1394</v>
      </c>
    </row>
    <row r="221" spans="2:65" s="1" customFormat="1" ht="21.75" customHeight="1" x14ac:dyDescent="0.2">
      <c r="B221" s="137"/>
      <c r="C221" s="138" t="s">
        <v>1058</v>
      </c>
      <c r="D221" s="138" t="s">
        <v>311</v>
      </c>
      <c r="E221" s="139" t="s">
        <v>6362</v>
      </c>
      <c r="F221" s="140" t="s">
        <v>6363</v>
      </c>
      <c r="G221" s="141" t="s">
        <v>6245</v>
      </c>
      <c r="H221" s="142">
        <v>1</v>
      </c>
      <c r="I221" s="143"/>
      <c r="J221" s="144">
        <f t="shared" si="20"/>
        <v>0</v>
      </c>
      <c r="K221" s="140" t="s">
        <v>366</v>
      </c>
      <c r="L221" s="33"/>
      <c r="M221" s="145" t="s">
        <v>1</v>
      </c>
      <c r="N221" s="146" t="s">
        <v>46</v>
      </c>
      <c r="P221" s="147">
        <f t="shared" si="21"/>
        <v>0</v>
      </c>
      <c r="Q221" s="147">
        <v>0</v>
      </c>
      <c r="R221" s="147">
        <f t="shared" si="22"/>
        <v>0</v>
      </c>
      <c r="S221" s="147">
        <v>0</v>
      </c>
      <c r="T221" s="148">
        <f t="shared" si="23"/>
        <v>0</v>
      </c>
      <c r="AR221" s="149" t="s">
        <v>120</v>
      </c>
      <c r="AT221" s="149" t="s">
        <v>311</v>
      </c>
      <c r="AU221" s="149" t="s">
        <v>90</v>
      </c>
      <c r="AY221" s="17" t="s">
        <v>309</v>
      </c>
      <c r="BE221" s="150">
        <f t="shared" si="24"/>
        <v>0</v>
      </c>
      <c r="BF221" s="150">
        <f t="shared" si="25"/>
        <v>0</v>
      </c>
      <c r="BG221" s="150">
        <f t="shared" si="26"/>
        <v>0</v>
      </c>
      <c r="BH221" s="150">
        <f t="shared" si="27"/>
        <v>0</v>
      </c>
      <c r="BI221" s="150">
        <f t="shared" si="28"/>
        <v>0</v>
      </c>
      <c r="BJ221" s="17" t="s">
        <v>88</v>
      </c>
      <c r="BK221" s="150">
        <f t="shared" si="29"/>
        <v>0</v>
      </c>
      <c r="BL221" s="17" t="s">
        <v>120</v>
      </c>
      <c r="BM221" s="149" t="s">
        <v>1398</v>
      </c>
    </row>
    <row r="222" spans="2:65" s="1" customFormat="1" ht="16.5" customHeight="1" x14ac:dyDescent="0.2">
      <c r="B222" s="137"/>
      <c r="C222" s="138" t="s">
        <v>519</v>
      </c>
      <c r="D222" s="138" t="s">
        <v>311</v>
      </c>
      <c r="E222" s="139" t="s">
        <v>6364</v>
      </c>
      <c r="F222" s="140" t="s">
        <v>6365</v>
      </c>
      <c r="G222" s="141" t="s">
        <v>6245</v>
      </c>
      <c r="H222" s="142">
        <v>1</v>
      </c>
      <c r="I222" s="143"/>
      <c r="J222" s="144">
        <f t="shared" si="20"/>
        <v>0</v>
      </c>
      <c r="K222" s="140" t="s">
        <v>366</v>
      </c>
      <c r="L222" s="33"/>
      <c r="M222" s="145" t="s">
        <v>1</v>
      </c>
      <c r="N222" s="146" t="s">
        <v>46</v>
      </c>
      <c r="P222" s="147">
        <f t="shared" si="21"/>
        <v>0</v>
      </c>
      <c r="Q222" s="147">
        <v>0</v>
      </c>
      <c r="R222" s="147">
        <f t="shared" si="22"/>
        <v>0</v>
      </c>
      <c r="S222" s="147">
        <v>0</v>
      </c>
      <c r="T222" s="148">
        <f t="shared" si="23"/>
        <v>0</v>
      </c>
      <c r="AR222" s="149" t="s">
        <v>120</v>
      </c>
      <c r="AT222" s="149" t="s">
        <v>311</v>
      </c>
      <c r="AU222" s="149" t="s">
        <v>90</v>
      </c>
      <c r="AY222" s="17" t="s">
        <v>309</v>
      </c>
      <c r="BE222" s="150">
        <f t="shared" si="24"/>
        <v>0</v>
      </c>
      <c r="BF222" s="150">
        <f t="shared" si="25"/>
        <v>0</v>
      </c>
      <c r="BG222" s="150">
        <f t="shared" si="26"/>
        <v>0</v>
      </c>
      <c r="BH222" s="150">
        <f t="shared" si="27"/>
        <v>0</v>
      </c>
      <c r="BI222" s="150">
        <f t="shared" si="28"/>
        <v>0</v>
      </c>
      <c r="BJ222" s="17" t="s">
        <v>88</v>
      </c>
      <c r="BK222" s="150">
        <f t="shared" si="29"/>
        <v>0</v>
      </c>
      <c r="BL222" s="17" t="s">
        <v>120</v>
      </c>
      <c r="BM222" s="149" t="s">
        <v>1409</v>
      </c>
    </row>
    <row r="223" spans="2:65" s="1" customFormat="1" ht="16.5" customHeight="1" x14ac:dyDescent="0.2">
      <c r="B223" s="137"/>
      <c r="C223" s="138" t="s">
        <v>1067</v>
      </c>
      <c r="D223" s="138" t="s">
        <v>311</v>
      </c>
      <c r="E223" s="139" t="s">
        <v>6366</v>
      </c>
      <c r="F223" s="140" t="s">
        <v>6367</v>
      </c>
      <c r="G223" s="141" t="s">
        <v>6279</v>
      </c>
      <c r="H223" s="142">
        <v>9</v>
      </c>
      <c r="I223" s="143"/>
      <c r="J223" s="144">
        <f t="shared" si="20"/>
        <v>0</v>
      </c>
      <c r="K223" s="140" t="s">
        <v>366</v>
      </c>
      <c r="L223" s="33"/>
      <c r="M223" s="145" t="s">
        <v>1</v>
      </c>
      <c r="N223" s="146" t="s">
        <v>46</v>
      </c>
      <c r="P223" s="147">
        <f t="shared" si="21"/>
        <v>0</v>
      </c>
      <c r="Q223" s="147">
        <v>0</v>
      </c>
      <c r="R223" s="147">
        <f t="shared" si="22"/>
        <v>0</v>
      </c>
      <c r="S223" s="147">
        <v>0</v>
      </c>
      <c r="T223" s="148">
        <f t="shared" si="23"/>
        <v>0</v>
      </c>
      <c r="AR223" s="149" t="s">
        <v>120</v>
      </c>
      <c r="AT223" s="149" t="s">
        <v>311</v>
      </c>
      <c r="AU223" s="149" t="s">
        <v>90</v>
      </c>
      <c r="AY223" s="17" t="s">
        <v>309</v>
      </c>
      <c r="BE223" s="150">
        <f t="shared" si="24"/>
        <v>0</v>
      </c>
      <c r="BF223" s="150">
        <f t="shared" si="25"/>
        <v>0</v>
      </c>
      <c r="BG223" s="150">
        <f t="shared" si="26"/>
        <v>0</v>
      </c>
      <c r="BH223" s="150">
        <f t="shared" si="27"/>
        <v>0</v>
      </c>
      <c r="BI223" s="150">
        <f t="shared" si="28"/>
        <v>0</v>
      </c>
      <c r="BJ223" s="17" t="s">
        <v>88</v>
      </c>
      <c r="BK223" s="150">
        <f t="shared" si="29"/>
        <v>0</v>
      </c>
      <c r="BL223" s="17" t="s">
        <v>120</v>
      </c>
      <c r="BM223" s="149" t="s">
        <v>1419</v>
      </c>
    </row>
    <row r="224" spans="2:65" s="1" customFormat="1" ht="16.5" customHeight="1" x14ac:dyDescent="0.2">
      <c r="B224" s="137"/>
      <c r="C224" s="138" t="s">
        <v>521</v>
      </c>
      <c r="D224" s="138" t="s">
        <v>311</v>
      </c>
      <c r="E224" s="139" t="s">
        <v>6368</v>
      </c>
      <c r="F224" s="140" t="s">
        <v>6369</v>
      </c>
      <c r="G224" s="141" t="s">
        <v>6245</v>
      </c>
      <c r="H224" s="142">
        <v>7</v>
      </c>
      <c r="I224" s="143"/>
      <c r="J224" s="144">
        <f t="shared" si="20"/>
        <v>0</v>
      </c>
      <c r="K224" s="140" t="s">
        <v>366</v>
      </c>
      <c r="L224" s="33"/>
      <c r="M224" s="145" t="s">
        <v>1</v>
      </c>
      <c r="N224" s="146" t="s">
        <v>46</v>
      </c>
      <c r="P224" s="147">
        <f t="shared" si="21"/>
        <v>0</v>
      </c>
      <c r="Q224" s="147">
        <v>0</v>
      </c>
      <c r="R224" s="147">
        <f t="shared" si="22"/>
        <v>0</v>
      </c>
      <c r="S224" s="147">
        <v>0</v>
      </c>
      <c r="T224" s="148">
        <f t="shared" si="23"/>
        <v>0</v>
      </c>
      <c r="AR224" s="149" t="s">
        <v>120</v>
      </c>
      <c r="AT224" s="149" t="s">
        <v>311</v>
      </c>
      <c r="AU224" s="149" t="s">
        <v>90</v>
      </c>
      <c r="AY224" s="17" t="s">
        <v>309</v>
      </c>
      <c r="BE224" s="150">
        <f t="shared" si="24"/>
        <v>0</v>
      </c>
      <c r="BF224" s="150">
        <f t="shared" si="25"/>
        <v>0</v>
      </c>
      <c r="BG224" s="150">
        <f t="shared" si="26"/>
        <v>0</v>
      </c>
      <c r="BH224" s="150">
        <f t="shared" si="27"/>
        <v>0</v>
      </c>
      <c r="BI224" s="150">
        <f t="shared" si="28"/>
        <v>0</v>
      </c>
      <c r="BJ224" s="17" t="s">
        <v>88</v>
      </c>
      <c r="BK224" s="150">
        <f t="shared" si="29"/>
        <v>0</v>
      </c>
      <c r="BL224" s="17" t="s">
        <v>120</v>
      </c>
      <c r="BM224" s="149" t="s">
        <v>1430</v>
      </c>
    </row>
    <row r="225" spans="2:65" s="1" customFormat="1" ht="16.5" customHeight="1" x14ac:dyDescent="0.2">
      <c r="B225" s="137"/>
      <c r="C225" s="138" t="s">
        <v>1078</v>
      </c>
      <c r="D225" s="138" t="s">
        <v>311</v>
      </c>
      <c r="E225" s="139" t="s">
        <v>6370</v>
      </c>
      <c r="F225" s="140" t="s">
        <v>6371</v>
      </c>
      <c r="G225" s="141" t="s">
        <v>6245</v>
      </c>
      <c r="H225" s="142">
        <v>1</v>
      </c>
      <c r="I225" s="143"/>
      <c r="J225" s="144">
        <f t="shared" si="20"/>
        <v>0</v>
      </c>
      <c r="K225" s="140" t="s">
        <v>366</v>
      </c>
      <c r="L225" s="33"/>
      <c r="M225" s="145" t="s">
        <v>1</v>
      </c>
      <c r="N225" s="146" t="s">
        <v>46</v>
      </c>
      <c r="P225" s="147">
        <f t="shared" si="21"/>
        <v>0</v>
      </c>
      <c r="Q225" s="147">
        <v>0</v>
      </c>
      <c r="R225" s="147">
        <f t="shared" si="22"/>
        <v>0</v>
      </c>
      <c r="S225" s="147">
        <v>0</v>
      </c>
      <c r="T225" s="148">
        <f t="shared" si="23"/>
        <v>0</v>
      </c>
      <c r="AR225" s="149" t="s">
        <v>120</v>
      </c>
      <c r="AT225" s="149" t="s">
        <v>311</v>
      </c>
      <c r="AU225" s="149" t="s">
        <v>90</v>
      </c>
      <c r="AY225" s="17" t="s">
        <v>309</v>
      </c>
      <c r="BE225" s="150">
        <f t="shared" si="24"/>
        <v>0</v>
      </c>
      <c r="BF225" s="150">
        <f t="shared" si="25"/>
        <v>0</v>
      </c>
      <c r="BG225" s="150">
        <f t="shared" si="26"/>
        <v>0</v>
      </c>
      <c r="BH225" s="150">
        <f t="shared" si="27"/>
        <v>0</v>
      </c>
      <c r="BI225" s="150">
        <f t="shared" si="28"/>
        <v>0</v>
      </c>
      <c r="BJ225" s="17" t="s">
        <v>88</v>
      </c>
      <c r="BK225" s="150">
        <f t="shared" si="29"/>
        <v>0</v>
      </c>
      <c r="BL225" s="17" t="s">
        <v>120</v>
      </c>
      <c r="BM225" s="149" t="s">
        <v>1440</v>
      </c>
    </row>
    <row r="226" spans="2:65" s="1" customFormat="1" ht="16.5" customHeight="1" x14ac:dyDescent="0.2">
      <c r="B226" s="137"/>
      <c r="C226" s="138" t="s">
        <v>524</v>
      </c>
      <c r="D226" s="138" t="s">
        <v>311</v>
      </c>
      <c r="E226" s="139" t="s">
        <v>6372</v>
      </c>
      <c r="F226" s="140" t="s">
        <v>6373</v>
      </c>
      <c r="G226" s="141" t="s">
        <v>6245</v>
      </c>
      <c r="H226" s="142">
        <v>1</v>
      </c>
      <c r="I226" s="143"/>
      <c r="J226" s="144">
        <f t="shared" si="20"/>
        <v>0</v>
      </c>
      <c r="K226" s="140" t="s">
        <v>366</v>
      </c>
      <c r="L226" s="33"/>
      <c r="M226" s="145" t="s">
        <v>1</v>
      </c>
      <c r="N226" s="146" t="s">
        <v>46</v>
      </c>
      <c r="P226" s="147">
        <f t="shared" si="21"/>
        <v>0</v>
      </c>
      <c r="Q226" s="147">
        <v>0</v>
      </c>
      <c r="R226" s="147">
        <f t="shared" si="22"/>
        <v>0</v>
      </c>
      <c r="S226" s="147">
        <v>0</v>
      </c>
      <c r="T226" s="148">
        <f t="shared" si="23"/>
        <v>0</v>
      </c>
      <c r="AR226" s="149" t="s">
        <v>120</v>
      </c>
      <c r="AT226" s="149" t="s">
        <v>311</v>
      </c>
      <c r="AU226" s="149" t="s">
        <v>90</v>
      </c>
      <c r="AY226" s="17" t="s">
        <v>309</v>
      </c>
      <c r="BE226" s="150">
        <f t="shared" si="24"/>
        <v>0</v>
      </c>
      <c r="BF226" s="150">
        <f t="shared" si="25"/>
        <v>0</v>
      </c>
      <c r="BG226" s="150">
        <f t="shared" si="26"/>
        <v>0</v>
      </c>
      <c r="BH226" s="150">
        <f t="shared" si="27"/>
        <v>0</v>
      </c>
      <c r="BI226" s="150">
        <f t="shared" si="28"/>
        <v>0</v>
      </c>
      <c r="BJ226" s="17" t="s">
        <v>88</v>
      </c>
      <c r="BK226" s="150">
        <f t="shared" si="29"/>
        <v>0</v>
      </c>
      <c r="BL226" s="17" t="s">
        <v>120</v>
      </c>
      <c r="BM226" s="149" t="s">
        <v>1450</v>
      </c>
    </row>
    <row r="227" spans="2:65" s="1" customFormat="1" ht="16.5" customHeight="1" x14ac:dyDescent="0.2">
      <c r="B227" s="137"/>
      <c r="C227" s="138" t="s">
        <v>1089</v>
      </c>
      <c r="D227" s="138" t="s">
        <v>311</v>
      </c>
      <c r="E227" s="139" t="s">
        <v>6374</v>
      </c>
      <c r="F227" s="140" t="s">
        <v>6375</v>
      </c>
      <c r="G227" s="141" t="s">
        <v>6279</v>
      </c>
      <c r="H227" s="142">
        <v>3</v>
      </c>
      <c r="I227" s="143"/>
      <c r="J227" s="144">
        <f t="shared" si="20"/>
        <v>0</v>
      </c>
      <c r="K227" s="140" t="s">
        <v>366</v>
      </c>
      <c r="L227" s="33"/>
      <c r="M227" s="145" t="s">
        <v>1</v>
      </c>
      <c r="N227" s="146" t="s">
        <v>46</v>
      </c>
      <c r="P227" s="147">
        <f t="shared" si="21"/>
        <v>0</v>
      </c>
      <c r="Q227" s="147">
        <v>0</v>
      </c>
      <c r="R227" s="147">
        <f t="shared" si="22"/>
        <v>0</v>
      </c>
      <c r="S227" s="147">
        <v>0</v>
      </c>
      <c r="T227" s="148">
        <f t="shared" si="23"/>
        <v>0</v>
      </c>
      <c r="AR227" s="149" t="s">
        <v>120</v>
      </c>
      <c r="AT227" s="149" t="s">
        <v>311</v>
      </c>
      <c r="AU227" s="149" t="s">
        <v>90</v>
      </c>
      <c r="AY227" s="17" t="s">
        <v>309</v>
      </c>
      <c r="BE227" s="150">
        <f t="shared" si="24"/>
        <v>0</v>
      </c>
      <c r="BF227" s="150">
        <f t="shared" si="25"/>
        <v>0</v>
      </c>
      <c r="BG227" s="150">
        <f t="shared" si="26"/>
        <v>0</v>
      </c>
      <c r="BH227" s="150">
        <f t="shared" si="27"/>
        <v>0</v>
      </c>
      <c r="BI227" s="150">
        <f t="shared" si="28"/>
        <v>0</v>
      </c>
      <c r="BJ227" s="17" t="s">
        <v>88</v>
      </c>
      <c r="BK227" s="150">
        <f t="shared" si="29"/>
        <v>0</v>
      </c>
      <c r="BL227" s="17" t="s">
        <v>120</v>
      </c>
      <c r="BM227" s="149" t="s">
        <v>1465</v>
      </c>
    </row>
    <row r="228" spans="2:65" s="1" customFormat="1" ht="21.75" customHeight="1" x14ac:dyDescent="0.2">
      <c r="B228" s="137"/>
      <c r="C228" s="138" t="s">
        <v>527</v>
      </c>
      <c r="D228" s="138" t="s">
        <v>311</v>
      </c>
      <c r="E228" s="139" t="s">
        <v>6376</v>
      </c>
      <c r="F228" s="140" t="s">
        <v>6377</v>
      </c>
      <c r="G228" s="141" t="s">
        <v>6245</v>
      </c>
      <c r="H228" s="142">
        <v>1</v>
      </c>
      <c r="I228" s="143"/>
      <c r="J228" s="144">
        <f t="shared" si="20"/>
        <v>0</v>
      </c>
      <c r="K228" s="140" t="s">
        <v>366</v>
      </c>
      <c r="L228" s="33"/>
      <c r="M228" s="145" t="s">
        <v>1</v>
      </c>
      <c r="N228" s="146" t="s">
        <v>46</v>
      </c>
      <c r="P228" s="147">
        <f t="shared" si="21"/>
        <v>0</v>
      </c>
      <c r="Q228" s="147">
        <v>0</v>
      </c>
      <c r="R228" s="147">
        <f t="shared" si="22"/>
        <v>0</v>
      </c>
      <c r="S228" s="147">
        <v>0</v>
      </c>
      <c r="T228" s="148">
        <f t="shared" si="23"/>
        <v>0</v>
      </c>
      <c r="AR228" s="149" t="s">
        <v>120</v>
      </c>
      <c r="AT228" s="149" t="s">
        <v>311</v>
      </c>
      <c r="AU228" s="149" t="s">
        <v>90</v>
      </c>
      <c r="AY228" s="17" t="s">
        <v>309</v>
      </c>
      <c r="BE228" s="150">
        <f t="shared" si="24"/>
        <v>0</v>
      </c>
      <c r="BF228" s="150">
        <f t="shared" si="25"/>
        <v>0</v>
      </c>
      <c r="BG228" s="150">
        <f t="shared" si="26"/>
        <v>0</v>
      </c>
      <c r="BH228" s="150">
        <f t="shared" si="27"/>
        <v>0</v>
      </c>
      <c r="BI228" s="150">
        <f t="shared" si="28"/>
        <v>0</v>
      </c>
      <c r="BJ228" s="17" t="s">
        <v>88</v>
      </c>
      <c r="BK228" s="150">
        <f t="shared" si="29"/>
        <v>0</v>
      </c>
      <c r="BL228" s="17" t="s">
        <v>120</v>
      </c>
      <c r="BM228" s="149" t="s">
        <v>1477</v>
      </c>
    </row>
    <row r="229" spans="2:65" s="1" customFormat="1" ht="24.2" customHeight="1" x14ac:dyDescent="0.2">
      <c r="B229" s="137"/>
      <c r="C229" s="138" t="s">
        <v>1101</v>
      </c>
      <c r="D229" s="138" t="s">
        <v>311</v>
      </c>
      <c r="E229" s="139" t="s">
        <v>6378</v>
      </c>
      <c r="F229" s="140" t="s">
        <v>6379</v>
      </c>
      <c r="G229" s="141" t="s">
        <v>6245</v>
      </c>
      <c r="H229" s="142">
        <v>2</v>
      </c>
      <c r="I229" s="143"/>
      <c r="J229" s="144">
        <f t="shared" si="20"/>
        <v>0</v>
      </c>
      <c r="K229" s="140" t="s">
        <v>366</v>
      </c>
      <c r="L229" s="33"/>
      <c r="M229" s="145" t="s">
        <v>1</v>
      </c>
      <c r="N229" s="146" t="s">
        <v>46</v>
      </c>
      <c r="P229" s="147">
        <f t="shared" si="21"/>
        <v>0</v>
      </c>
      <c r="Q229" s="147">
        <v>0</v>
      </c>
      <c r="R229" s="147">
        <f t="shared" si="22"/>
        <v>0</v>
      </c>
      <c r="S229" s="147">
        <v>0</v>
      </c>
      <c r="T229" s="148">
        <f t="shared" si="23"/>
        <v>0</v>
      </c>
      <c r="AR229" s="149" t="s">
        <v>120</v>
      </c>
      <c r="AT229" s="149" t="s">
        <v>311</v>
      </c>
      <c r="AU229" s="149" t="s">
        <v>90</v>
      </c>
      <c r="AY229" s="17" t="s">
        <v>309</v>
      </c>
      <c r="BE229" s="150">
        <f t="shared" si="24"/>
        <v>0</v>
      </c>
      <c r="BF229" s="150">
        <f t="shared" si="25"/>
        <v>0</v>
      </c>
      <c r="BG229" s="150">
        <f t="shared" si="26"/>
        <v>0</v>
      </c>
      <c r="BH229" s="150">
        <f t="shared" si="27"/>
        <v>0</v>
      </c>
      <c r="BI229" s="150">
        <f t="shared" si="28"/>
        <v>0</v>
      </c>
      <c r="BJ229" s="17" t="s">
        <v>88</v>
      </c>
      <c r="BK229" s="150">
        <f t="shared" si="29"/>
        <v>0</v>
      </c>
      <c r="BL229" s="17" t="s">
        <v>120</v>
      </c>
      <c r="BM229" s="149" t="s">
        <v>1489</v>
      </c>
    </row>
    <row r="230" spans="2:65" s="1" customFormat="1" ht="16.5" customHeight="1" x14ac:dyDescent="0.2">
      <c r="B230" s="137"/>
      <c r="C230" s="138" t="s">
        <v>532</v>
      </c>
      <c r="D230" s="138" t="s">
        <v>311</v>
      </c>
      <c r="E230" s="139" t="s">
        <v>6380</v>
      </c>
      <c r="F230" s="140" t="s">
        <v>6381</v>
      </c>
      <c r="G230" s="141" t="s">
        <v>6279</v>
      </c>
      <c r="H230" s="142">
        <v>2</v>
      </c>
      <c r="I230" s="143"/>
      <c r="J230" s="144">
        <f t="shared" si="20"/>
        <v>0</v>
      </c>
      <c r="K230" s="140" t="s">
        <v>366</v>
      </c>
      <c r="L230" s="33"/>
      <c r="M230" s="145" t="s">
        <v>1</v>
      </c>
      <c r="N230" s="146" t="s">
        <v>46</v>
      </c>
      <c r="P230" s="147">
        <f t="shared" si="21"/>
        <v>0</v>
      </c>
      <c r="Q230" s="147">
        <v>0</v>
      </c>
      <c r="R230" s="147">
        <f t="shared" si="22"/>
        <v>0</v>
      </c>
      <c r="S230" s="147">
        <v>0</v>
      </c>
      <c r="T230" s="148">
        <f t="shared" si="23"/>
        <v>0</v>
      </c>
      <c r="AR230" s="149" t="s">
        <v>120</v>
      </c>
      <c r="AT230" s="149" t="s">
        <v>311</v>
      </c>
      <c r="AU230" s="149" t="s">
        <v>90</v>
      </c>
      <c r="AY230" s="17" t="s">
        <v>309</v>
      </c>
      <c r="BE230" s="150">
        <f t="shared" si="24"/>
        <v>0</v>
      </c>
      <c r="BF230" s="150">
        <f t="shared" si="25"/>
        <v>0</v>
      </c>
      <c r="BG230" s="150">
        <f t="shared" si="26"/>
        <v>0</v>
      </c>
      <c r="BH230" s="150">
        <f t="shared" si="27"/>
        <v>0</v>
      </c>
      <c r="BI230" s="150">
        <f t="shared" si="28"/>
        <v>0</v>
      </c>
      <c r="BJ230" s="17" t="s">
        <v>88</v>
      </c>
      <c r="BK230" s="150">
        <f t="shared" si="29"/>
        <v>0</v>
      </c>
      <c r="BL230" s="17" t="s">
        <v>120</v>
      </c>
      <c r="BM230" s="149" t="s">
        <v>1500</v>
      </c>
    </row>
    <row r="231" spans="2:65" s="1" customFormat="1" ht="21.75" customHeight="1" x14ac:dyDescent="0.2">
      <c r="B231" s="137"/>
      <c r="C231" s="138" t="s">
        <v>1112</v>
      </c>
      <c r="D231" s="138" t="s">
        <v>311</v>
      </c>
      <c r="E231" s="139" t="s">
        <v>6382</v>
      </c>
      <c r="F231" s="140" t="s">
        <v>6383</v>
      </c>
      <c r="G231" s="141" t="s">
        <v>6245</v>
      </c>
      <c r="H231" s="142">
        <v>3</v>
      </c>
      <c r="I231" s="143"/>
      <c r="J231" s="144">
        <f t="shared" si="20"/>
        <v>0</v>
      </c>
      <c r="K231" s="140" t="s">
        <v>366</v>
      </c>
      <c r="L231" s="33"/>
      <c r="M231" s="145" t="s">
        <v>1</v>
      </c>
      <c r="N231" s="146" t="s">
        <v>46</v>
      </c>
      <c r="P231" s="147">
        <f t="shared" si="21"/>
        <v>0</v>
      </c>
      <c r="Q231" s="147">
        <v>0</v>
      </c>
      <c r="R231" s="147">
        <f t="shared" si="22"/>
        <v>0</v>
      </c>
      <c r="S231" s="147">
        <v>0</v>
      </c>
      <c r="T231" s="148">
        <f t="shared" si="23"/>
        <v>0</v>
      </c>
      <c r="AR231" s="149" t="s">
        <v>120</v>
      </c>
      <c r="AT231" s="149" t="s">
        <v>311</v>
      </c>
      <c r="AU231" s="149" t="s">
        <v>90</v>
      </c>
      <c r="AY231" s="17" t="s">
        <v>309</v>
      </c>
      <c r="BE231" s="150">
        <f t="shared" si="24"/>
        <v>0</v>
      </c>
      <c r="BF231" s="150">
        <f t="shared" si="25"/>
        <v>0</v>
      </c>
      <c r="BG231" s="150">
        <f t="shared" si="26"/>
        <v>0</v>
      </c>
      <c r="BH231" s="150">
        <f t="shared" si="27"/>
        <v>0</v>
      </c>
      <c r="BI231" s="150">
        <f t="shared" si="28"/>
        <v>0</v>
      </c>
      <c r="BJ231" s="17" t="s">
        <v>88</v>
      </c>
      <c r="BK231" s="150">
        <f t="shared" si="29"/>
        <v>0</v>
      </c>
      <c r="BL231" s="17" t="s">
        <v>120</v>
      </c>
      <c r="BM231" s="149" t="s">
        <v>1512</v>
      </c>
    </row>
    <row r="232" spans="2:65" s="1" customFormat="1" ht="16.5" customHeight="1" x14ac:dyDescent="0.2">
      <c r="B232" s="137"/>
      <c r="C232" s="138" t="s">
        <v>538</v>
      </c>
      <c r="D232" s="138" t="s">
        <v>311</v>
      </c>
      <c r="E232" s="139" t="s">
        <v>6384</v>
      </c>
      <c r="F232" s="140" t="s">
        <v>6385</v>
      </c>
      <c r="G232" s="141" t="s">
        <v>6279</v>
      </c>
      <c r="H232" s="142">
        <v>1</v>
      </c>
      <c r="I232" s="143"/>
      <c r="J232" s="144">
        <f t="shared" si="20"/>
        <v>0</v>
      </c>
      <c r="K232" s="140" t="s">
        <v>366</v>
      </c>
      <c r="L232" s="33"/>
      <c r="M232" s="145" t="s">
        <v>1</v>
      </c>
      <c r="N232" s="146" t="s">
        <v>46</v>
      </c>
      <c r="P232" s="147">
        <f t="shared" si="21"/>
        <v>0</v>
      </c>
      <c r="Q232" s="147">
        <v>0</v>
      </c>
      <c r="R232" s="147">
        <f t="shared" si="22"/>
        <v>0</v>
      </c>
      <c r="S232" s="147">
        <v>0</v>
      </c>
      <c r="T232" s="148">
        <f t="shared" si="23"/>
        <v>0</v>
      </c>
      <c r="AR232" s="149" t="s">
        <v>120</v>
      </c>
      <c r="AT232" s="149" t="s">
        <v>311</v>
      </c>
      <c r="AU232" s="149" t="s">
        <v>90</v>
      </c>
      <c r="AY232" s="17" t="s">
        <v>309</v>
      </c>
      <c r="BE232" s="150">
        <f t="shared" si="24"/>
        <v>0</v>
      </c>
      <c r="BF232" s="150">
        <f t="shared" si="25"/>
        <v>0</v>
      </c>
      <c r="BG232" s="150">
        <f t="shared" si="26"/>
        <v>0</v>
      </c>
      <c r="BH232" s="150">
        <f t="shared" si="27"/>
        <v>0</v>
      </c>
      <c r="BI232" s="150">
        <f t="shared" si="28"/>
        <v>0</v>
      </c>
      <c r="BJ232" s="17" t="s">
        <v>88</v>
      </c>
      <c r="BK232" s="150">
        <f t="shared" si="29"/>
        <v>0</v>
      </c>
      <c r="BL232" s="17" t="s">
        <v>120</v>
      </c>
      <c r="BM232" s="149" t="s">
        <v>1526</v>
      </c>
    </row>
    <row r="233" spans="2:65" s="1" customFormat="1" ht="24.2" customHeight="1" x14ac:dyDescent="0.2">
      <c r="B233" s="137"/>
      <c r="C233" s="138" t="s">
        <v>1121</v>
      </c>
      <c r="D233" s="138" t="s">
        <v>311</v>
      </c>
      <c r="E233" s="139" t="s">
        <v>6386</v>
      </c>
      <c r="F233" s="140" t="s">
        <v>6387</v>
      </c>
      <c r="G233" s="141" t="s">
        <v>6245</v>
      </c>
      <c r="H233" s="142">
        <v>1</v>
      </c>
      <c r="I233" s="143"/>
      <c r="J233" s="144">
        <f t="shared" si="20"/>
        <v>0</v>
      </c>
      <c r="K233" s="140" t="s">
        <v>366</v>
      </c>
      <c r="L233" s="33"/>
      <c r="M233" s="145" t="s">
        <v>1</v>
      </c>
      <c r="N233" s="146" t="s">
        <v>46</v>
      </c>
      <c r="P233" s="147">
        <f t="shared" si="21"/>
        <v>0</v>
      </c>
      <c r="Q233" s="147">
        <v>0</v>
      </c>
      <c r="R233" s="147">
        <f t="shared" si="22"/>
        <v>0</v>
      </c>
      <c r="S233" s="147">
        <v>0</v>
      </c>
      <c r="T233" s="148">
        <f t="shared" si="23"/>
        <v>0</v>
      </c>
      <c r="AR233" s="149" t="s">
        <v>120</v>
      </c>
      <c r="AT233" s="149" t="s">
        <v>311</v>
      </c>
      <c r="AU233" s="149" t="s">
        <v>90</v>
      </c>
      <c r="AY233" s="17" t="s">
        <v>309</v>
      </c>
      <c r="BE233" s="150">
        <f t="shared" si="24"/>
        <v>0</v>
      </c>
      <c r="BF233" s="150">
        <f t="shared" si="25"/>
        <v>0</v>
      </c>
      <c r="BG233" s="150">
        <f t="shared" si="26"/>
        <v>0</v>
      </c>
      <c r="BH233" s="150">
        <f t="shared" si="27"/>
        <v>0</v>
      </c>
      <c r="BI233" s="150">
        <f t="shared" si="28"/>
        <v>0</v>
      </c>
      <c r="BJ233" s="17" t="s">
        <v>88</v>
      </c>
      <c r="BK233" s="150">
        <f t="shared" si="29"/>
        <v>0</v>
      </c>
      <c r="BL233" s="17" t="s">
        <v>120</v>
      </c>
      <c r="BM233" s="149" t="s">
        <v>1537</v>
      </c>
    </row>
    <row r="234" spans="2:65" s="1" customFormat="1" ht="16.5" customHeight="1" x14ac:dyDescent="0.2">
      <c r="B234" s="137"/>
      <c r="C234" s="138" t="s">
        <v>543</v>
      </c>
      <c r="D234" s="138" t="s">
        <v>311</v>
      </c>
      <c r="E234" s="139" t="s">
        <v>6388</v>
      </c>
      <c r="F234" s="140" t="s">
        <v>6389</v>
      </c>
      <c r="G234" s="141" t="s">
        <v>6279</v>
      </c>
      <c r="H234" s="142">
        <v>2</v>
      </c>
      <c r="I234" s="143"/>
      <c r="J234" s="144">
        <f t="shared" si="20"/>
        <v>0</v>
      </c>
      <c r="K234" s="140" t="s">
        <v>366</v>
      </c>
      <c r="L234" s="33"/>
      <c r="M234" s="145" t="s">
        <v>1</v>
      </c>
      <c r="N234" s="146" t="s">
        <v>46</v>
      </c>
      <c r="P234" s="147">
        <f t="shared" si="21"/>
        <v>0</v>
      </c>
      <c r="Q234" s="147">
        <v>0</v>
      </c>
      <c r="R234" s="147">
        <f t="shared" si="22"/>
        <v>0</v>
      </c>
      <c r="S234" s="147">
        <v>0</v>
      </c>
      <c r="T234" s="148">
        <f t="shared" si="23"/>
        <v>0</v>
      </c>
      <c r="AR234" s="149" t="s">
        <v>120</v>
      </c>
      <c r="AT234" s="149" t="s">
        <v>311</v>
      </c>
      <c r="AU234" s="149" t="s">
        <v>90</v>
      </c>
      <c r="AY234" s="17" t="s">
        <v>309</v>
      </c>
      <c r="BE234" s="150">
        <f t="shared" si="24"/>
        <v>0</v>
      </c>
      <c r="BF234" s="150">
        <f t="shared" si="25"/>
        <v>0</v>
      </c>
      <c r="BG234" s="150">
        <f t="shared" si="26"/>
        <v>0</v>
      </c>
      <c r="BH234" s="150">
        <f t="shared" si="27"/>
        <v>0</v>
      </c>
      <c r="BI234" s="150">
        <f t="shared" si="28"/>
        <v>0</v>
      </c>
      <c r="BJ234" s="17" t="s">
        <v>88</v>
      </c>
      <c r="BK234" s="150">
        <f t="shared" si="29"/>
        <v>0</v>
      </c>
      <c r="BL234" s="17" t="s">
        <v>120</v>
      </c>
      <c r="BM234" s="149" t="s">
        <v>1551</v>
      </c>
    </row>
    <row r="235" spans="2:65" s="1" customFormat="1" ht="24.2" customHeight="1" x14ac:dyDescent="0.2">
      <c r="B235" s="137"/>
      <c r="C235" s="138" t="s">
        <v>497</v>
      </c>
      <c r="D235" s="138" t="s">
        <v>311</v>
      </c>
      <c r="E235" s="139" t="s">
        <v>6390</v>
      </c>
      <c r="F235" s="140" t="s">
        <v>6391</v>
      </c>
      <c r="G235" s="141" t="s">
        <v>6245</v>
      </c>
      <c r="H235" s="142">
        <v>3</v>
      </c>
      <c r="I235" s="143"/>
      <c r="J235" s="144">
        <f t="shared" si="20"/>
        <v>0</v>
      </c>
      <c r="K235" s="140" t="s">
        <v>366</v>
      </c>
      <c r="L235" s="33"/>
      <c r="M235" s="145" t="s">
        <v>1</v>
      </c>
      <c r="N235" s="146" t="s">
        <v>46</v>
      </c>
      <c r="P235" s="147">
        <f t="shared" si="21"/>
        <v>0</v>
      </c>
      <c r="Q235" s="147">
        <v>0</v>
      </c>
      <c r="R235" s="147">
        <f t="shared" si="22"/>
        <v>0</v>
      </c>
      <c r="S235" s="147">
        <v>0</v>
      </c>
      <c r="T235" s="148">
        <f t="shared" si="23"/>
        <v>0</v>
      </c>
      <c r="AR235" s="149" t="s">
        <v>120</v>
      </c>
      <c r="AT235" s="149" t="s">
        <v>311</v>
      </c>
      <c r="AU235" s="149" t="s">
        <v>90</v>
      </c>
      <c r="AY235" s="17" t="s">
        <v>309</v>
      </c>
      <c r="BE235" s="150">
        <f t="shared" si="24"/>
        <v>0</v>
      </c>
      <c r="BF235" s="150">
        <f t="shared" si="25"/>
        <v>0</v>
      </c>
      <c r="BG235" s="150">
        <f t="shared" si="26"/>
        <v>0</v>
      </c>
      <c r="BH235" s="150">
        <f t="shared" si="27"/>
        <v>0</v>
      </c>
      <c r="BI235" s="150">
        <f t="shared" si="28"/>
        <v>0</v>
      </c>
      <c r="BJ235" s="17" t="s">
        <v>88</v>
      </c>
      <c r="BK235" s="150">
        <f t="shared" si="29"/>
        <v>0</v>
      </c>
      <c r="BL235" s="17" t="s">
        <v>120</v>
      </c>
      <c r="BM235" s="149" t="s">
        <v>1562</v>
      </c>
    </row>
    <row r="236" spans="2:65" s="1" customFormat="1" ht="16.5" customHeight="1" x14ac:dyDescent="0.2">
      <c r="B236" s="137"/>
      <c r="C236" s="138" t="s">
        <v>546</v>
      </c>
      <c r="D236" s="138" t="s">
        <v>311</v>
      </c>
      <c r="E236" s="139" t="s">
        <v>6392</v>
      </c>
      <c r="F236" s="140" t="s">
        <v>6393</v>
      </c>
      <c r="G236" s="141" t="s">
        <v>6304</v>
      </c>
      <c r="H236" s="142">
        <v>4.4649999999999999</v>
      </c>
      <c r="I236" s="143"/>
      <c r="J236" s="144">
        <f t="shared" si="20"/>
        <v>0</v>
      </c>
      <c r="K236" s="140" t="s">
        <v>366</v>
      </c>
      <c r="L236" s="33"/>
      <c r="M236" s="145" t="s">
        <v>1</v>
      </c>
      <c r="N236" s="146" t="s">
        <v>46</v>
      </c>
      <c r="P236" s="147">
        <f t="shared" si="21"/>
        <v>0</v>
      </c>
      <c r="Q236" s="147">
        <v>0</v>
      </c>
      <c r="R236" s="147">
        <f t="shared" si="22"/>
        <v>0</v>
      </c>
      <c r="S236" s="147">
        <v>0</v>
      </c>
      <c r="T236" s="148">
        <f t="shared" si="23"/>
        <v>0</v>
      </c>
      <c r="AR236" s="149" t="s">
        <v>120</v>
      </c>
      <c r="AT236" s="149" t="s">
        <v>311</v>
      </c>
      <c r="AU236" s="149" t="s">
        <v>90</v>
      </c>
      <c r="AY236" s="17" t="s">
        <v>309</v>
      </c>
      <c r="BE236" s="150">
        <f t="shared" si="24"/>
        <v>0</v>
      </c>
      <c r="BF236" s="150">
        <f t="shared" si="25"/>
        <v>0</v>
      </c>
      <c r="BG236" s="150">
        <f t="shared" si="26"/>
        <v>0</v>
      </c>
      <c r="BH236" s="150">
        <f t="shared" si="27"/>
        <v>0</v>
      </c>
      <c r="BI236" s="150">
        <f t="shared" si="28"/>
        <v>0</v>
      </c>
      <c r="BJ236" s="17" t="s">
        <v>88</v>
      </c>
      <c r="BK236" s="150">
        <f t="shared" si="29"/>
        <v>0</v>
      </c>
      <c r="BL236" s="17" t="s">
        <v>120</v>
      </c>
      <c r="BM236" s="149" t="s">
        <v>1574</v>
      </c>
    </row>
    <row r="237" spans="2:65" s="11" customFormat="1" ht="22.9" customHeight="1" x14ac:dyDescent="0.2">
      <c r="B237" s="125"/>
      <c r="D237" s="126" t="s">
        <v>80</v>
      </c>
      <c r="E237" s="135" t="s">
        <v>6394</v>
      </c>
      <c r="F237" s="135" t="s">
        <v>6395</v>
      </c>
      <c r="I237" s="128"/>
      <c r="J237" s="136">
        <f>BK237</f>
        <v>0</v>
      </c>
      <c r="L237" s="125"/>
      <c r="M237" s="130"/>
      <c r="P237" s="131">
        <f>SUM(P238:P289)</f>
        <v>0</v>
      </c>
      <c r="R237" s="131">
        <f>SUM(R238:R289)</f>
        <v>0</v>
      </c>
      <c r="T237" s="132">
        <f>SUM(T238:T289)</f>
        <v>0</v>
      </c>
      <c r="AR237" s="126" t="s">
        <v>88</v>
      </c>
      <c r="AT237" s="133" t="s">
        <v>80</v>
      </c>
      <c r="AU237" s="133" t="s">
        <v>88</v>
      </c>
      <c r="AY237" s="126" t="s">
        <v>309</v>
      </c>
      <c r="BK237" s="134">
        <f>SUM(BK238:BK289)</f>
        <v>0</v>
      </c>
    </row>
    <row r="238" spans="2:65" s="1" customFormat="1" ht="16.5" customHeight="1" x14ac:dyDescent="0.2">
      <c r="B238" s="137"/>
      <c r="C238" s="138" t="s">
        <v>1142</v>
      </c>
      <c r="D238" s="138" t="s">
        <v>311</v>
      </c>
      <c r="E238" s="139" t="s">
        <v>6396</v>
      </c>
      <c r="F238" s="140" t="s">
        <v>6397</v>
      </c>
      <c r="G238" s="141" t="s">
        <v>643</v>
      </c>
      <c r="H238" s="142">
        <v>210</v>
      </c>
      <c r="I238" s="143"/>
      <c r="J238" s="144">
        <f t="shared" ref="J238:J269" si="30">ROUND(I238*H238,2)</f>
        <v>0</v>
      </c>
      <c r="K238" s="140" t="s">
        <v>366</v>
      </c>
      <c r="L238" s="33"/>
      <c r="M238" s="145" t="s">
        <v>1</v>
      </c>
      <c r="N238" s="146" t="s">
        <v>46</v>
      </c>
      <c r="P238" s="147">
        <f t="shared" ref="P238:P269" si="31">O238*H238</f>
        <v>0</v>
      </c>
      <c r="Q238" s="147">
        <v>0</v>
      </c>
      <c r="R238" s="147">
        <f t="shared" ref="R238:R269" si="32">Q238*H238</f>
        <v>0</v>
      </c>
      <c r="S238" s="147">
        <v>0</v>
      </c>
      <c r="T238" s="148">
        <f t="shared" ref="T238:T269" si="33">S238*H238</f>
        <v>0</v>
      </c>
      <c r="AR238" s="149" t="s">
        <v>120</v>
      </c>
      <c r="AT238" s="149" t="s">
        <v>311</v>
      </c>
      <c r="AU238" s="149" t="s">
        <v>90</v>
      </c>
      <c r="AY238" s="17" t="s">
        <v>309</v>
      </c>
      <c r="BE238" s="150">
        <f t="shared" ref="BE238:BE269" si="34">IF(N238="základní",J238,0)</f>
        <v>0</v>
      </c>
      <c r="BF238" s="150">
        <f t="shared" ref="BF238:BF269" si="35">IF(N238="snížená",J238,0)</f>
        <v>0</v>
      </c>
      <c r="BG238" s="150">
        <f t="shared" ref="BG238:BG269" si="36">IF(N238="zákl. přenesená",J238,0)</f>
        <v>0</v>
      </c>
      <c r="BH238" s="150">
        <f t="shared" ref="BH238:BH269" si="37">IF(N238="sníž. přenesená",J238,0)</f>
        <v>0</v>
      </c>
      <c r="BI238" s="150">
        <f t="shared" ref="BI238:BI269" si="38">IF(N238="nulová",J238,0)</f>
        <v>0</v>
      </c>
      <c r="BJ238" s="17" t="s">
        <v>88</v>
      </c>
      <c r="BK238" s="150">
        <f t="shared" ref="BK238:BK269" si="39">ROUND(I238*H238,2)</f>
        <v>0</v>
      </c>
      <c r="BL238" s="17" t="s">
        <v>120</v>
      </c>
      <c r="BM238" s="149" t="s">
        <v>1583</v>
      </c>
    </row>
    <row r="239" spans="2:65" s="1" customFormat="1" ht="16.5" customHeight="1" x14ac:dyDescent="0.2">
      <c r="B239" s="137"/>
      <c r="C239" s="138" t="s">
        <v>550</v>
      </c>
      <c r="D239" s="138" t="s">
        <v>311</v>
      </c>
      <c r="E239" s="139" t="s">
        <v>6398</v>
      </c>
      <c r="F239" s="140" t="s">
        <v>6399</v>
      </c>
      <c r="G239" s="141" t="s">
        <v>643</v>
      </c>
      <c r="H239" s="142">
        <v>220</v>
      </c>
      <c r="I239" s="143"/>
      <c r="J239" s="144">
        <f t="shared" si="30"/>
        <v>0</v>
      </c>
      <c r="K239" s="140" t="s">
        <v>366</v>
      </c>
      <c r="L239" s="33"/>
      <c r="M239" s="145" t="s">
        <v>1</v>
      </c>
      <c r="N239" s="146" t="s">
        <v>46</v>
      </c>
      <c r="P239" s="147">
        <f t="shared" si="31"/>
        <v>0</v>
      </c>
      <c r="Q239" s="147">
        <v>0</v>
      </c>
      <c r="R239" s="147">
        <f t="shared" si="32"/>
        <v>0</v>
      </c>
      <c r="S239" s="147">
        <v>0</v>
      </c>
      <c r="T239" s="148">
        <f t="shared" si="33"/>
        <v>0</v>
      </c>
      <c r="AR239" s="149" t="s">
        <v>120</v>
      </c>
      <c r="AT239" s="149" t="s">
        <v>311</v>
      </c>
      <c r="AU239" s="149" t="s">
        <v>90</v>
      </c>
      <c r="AY239" s="17" t="s">
        <v>309</v>
      </c>
      <c r="BE239" s="150">
        <f t="shared" si="34"/>
        <v>0</v>
      </c>
      <c r="BF239" s="150">
        <f t="shared" si="35"/>
        <v>0</v>
      </c>
      <c r="BG239" s="150">
        <f t="shared" si="36"/>
        <v>0</v>
      </c>
      <c r="BH239" s="150">
        <f t="shared" si="37"/>
        <v>0</v>
      </c>
      <c r="BI239" s="150">
        <f t="shared" si="38"/>
        <v>0</v>
      </c>
      <c r="BJ239" s="17" t="s">
        <v>88</v>
      </c>
      <c r="BK239" s="150">
        <f t="shared" si="39"/>
        <v>0</v>
      </c>
      <c r="BL239" s="17" t="s">
        <v>120</v>
      </c>
      <c r="BM239" s="149" t="s">
        <v>1589</v>
      </c>
    </row>
    <row r="240" spans="2:65" s="1" customFormat="1" ht="16.5" customHeight="1" x14ac:dyDescent="0.2">
      <c r="B240" s="137"/>
      <c r="C240" s="138" t="s">
        <v>1152</v>
      </c>
      <c r="D240" s="138" t="s">
        <v>311</v>
      </c>
      <c r="E240" s="139" t="s">
        <v>6400</v>
      </c>
      <c r="F240" s="140" t="s">
        <v>6401</v>
      </c>
      <c r="G240" s="141" t="s">
        <v>643</v>
      </c>
      <c r="H240" s="142">
        <v>120</v>
      </c>
      <c r="I240" s="143"/>
      <c r="J240" s="144">
        <f t="shared" si="30"/>
        <v>0</v>
      </c>
      <c r="K240" s="140" t="s">
        <v>366</v>
      </c>
      <c r="L240" s="33"/>
      <c r="M240" s="145" t="s">
        <v>1</v>
      </c>
      <c r="N240" s="146" t="s">
        <v>46</v>
      </c>
      <c r="P240" s="147">
        <f t="shared" si="31"/>
        <v>0</v>
      </c>
      <c r="Q240" s="147">
        <v>0</v>
      </c>
      <c r="R240" s="147">
        <f t="shared" si="32"/>
        <v>0</v>
      </c>
      <c r="S240" s="147">
        <v>0</v>
      </c>
      <c r="T240" s="148">
        <f t="shared" si="33"/>
        <v>0</v>
      </c>
      <c r="AR240" s="149" t="s">
        <v>120</v>
      </c>
      <c r="AT240" s="149" t="s">
        <v>311</v>
      </c>
      <c r="AU240" s="149" t="s">
        <v>90</v>
      </c>
      <c r="AY240" s="17" t="s">
        <v>309</v>
      </c>
      <c r="BE240" s="150">
        <f t="shared" si="34"/>
        <v>0</v>
      </c>
      <c r="BF240" s="150">
        <f t="shared" si="35"/>
        <v>0</v>
      </c>
      <c r="BG240" s="150">
        <f t="shared" si="36"/>
        <v>0</v>
      </c>
      <c r="BH240" s="150">
        <f t="shared" si="37"/>
        <v>0</v>
      </c>
      <c r="BI240" s="150">
        <f t="shared" si="38"/>
        <v>0</v>
      </c>
      <c r="BJ240" s="17" t="s">
        <v>88</v>
      </c>
      <c r="BK240" s="150">
        <f t="shared" si="39"/>
        <v>0</v>
      </c>
      <c r="BL240" s="17" t="s">
        <v>120</v>
      </c>
      <c r="BM240" s="149" t="s">
        <v>1603</v>
      </c>
    </row>
    <row r="241" spans="2:65" s="1" customFormat="1" ht="16.5" customHeight="1" x14ac:dyDescent="0.2">
      <c r="B241" s="137"/>
      <c r="C241" s="138" t="s">
        <v>553</v>
      </c>
      <c r="D241" s="138" t="s">
        <v>311</v>
      </c>
      <c r="E241" s="139" t="s">
        <v>6402</v>
      </c>
      <c r="F241" s="140" t="s">
        <v>6403</v>
      </c>
      <c r="G241" s="141" t="s">
        <v>643</v>
      </c>
      <c r="H241" s="142">
        <v>310</v>
      </c>
      <c r="I241" s="143"/>
      <c r="J241" s="144">
        <f t="shared" si="30"/>
        <v>0</v>
      </c>
      <c r="K241" s="140" t="s">
        <v>366</v>
      </c>
      <c r="L241" s="33"/>
      <c r="M241" s="145" t="s">
        <v>1</v>
      </c>
      <c r="N241" s="146" t="s">
        <v>46</v>
      </c>
      <c r="P241" s="147">
        <f t="shared" si="31"/>
        <v>0</v>
      </c>
      <c r="Q241" s="147">
        <v>0</v>
      </c>
      <c r="R241" s="147">
        <f t="shared" si="32"/>
        <v>0</v>
      </c>
      <c r="S241" s="147">
        <v>0</v>
      </c>
      <c r="T241" s="148">
        <f t="shared" si="33"/>
        <v>0</v>
      </c>
      <c r="AR241" s="149" t="s">
        <v>120</v>
      </c>
      <c r="AT241" s="149" t="s">
        <v>311</v>
      </c>
      <c r="AU241" s="149" t="s">
        <v>90</v>
      </c>
      <c r="AY241" s="17" t="s">
        <v>309</v>
      </c>
      <c r="BE241" s="150">
        <f t="shared" si="34"/>
        <v>0</v>
      </c>
      <c r="BF241" s="150">
        <f t="shared" si="35"/>
        <v>0</v>
      </c>
      <c r="BG241" s="150">
        <f t="shared" si="36"/>
        <v>0</v>
      </c>
      <c r="BH241" s="150">
        <f t="shared" si="37"/>
        <v>0</v>
      </c>
      <c r="BI241" s="150">
        <f t="shared" si="38"/>
        <v>0</v>
      </c>
      <c r="BJ241" s="17" t="s">
        <v>88</v>
      </c>
      <c r="BK241" s="150">
        <f t="shared" si="39"/>
        <v>0</v>
      </c>
      <c r="BL241" s="17" t="s">
        <v>120</v>
      </c>
      <c r="BM241" s="149" t="s">
        <v>2286</v>
      </c>
    </row>
    <row r="242" spans="2:65" s="1" customFormat="1" ht="16.5" customHeight="1" x14ac:dyDescent="0.2">
      <c r="B242" s="137"/>
      <c r="C242" s="138" t="s">
        <v>1161</v>
      </c>
      <c r="D242" s="138" t="s">
        <v>311</v>
      </c>
      <c r="E242" s="139" t="s">
        <v>6404</v>
      </c>
      <c r="F242" s="140" t="s">
        <v>6405</v>
      </c>
      <c r="G242" s="141" t="s">
        <v>643</v>
      </c>
      <c r="H242" s="142">
        <v>115</v>
      </c>
      <c r="I242" s="143"/>
      <c r="J242" s="144">
        <f t="shared" si="30"/>
        <v>0</v>
      </c>
      <c r="K242" s="140" t="s">
        <v>366</v>
      </c>
      <c r="L242" s="33"/>
      <c r="M242" s="145" t="s">
        <v>1</v>
      </c>
      <c r="N242" s="146" t="s">
        <v>46</v>
      </c>
      <c r="P242" s="147">
        <f t="shared" si="31"/>
        <v>0</v>
      </c>
      <c r="Q242" s="147">
        <v>0</v>
      </c>
      <c r="R242" s="147">
        <f t="shared" si="32"/>
        <v>0</v>
      </c>
      <c r="S242" s="147">
        <v>0</v>
      </c>
      <c r="T242" s="148">
        <f t="shared" si="33"/>
        <v>0</v>
      </c>
      <c r="AR242" s="149" t="s">
        <v>120</v>
      </c>
      <c r="AT242" s="149" t="s">
        <v>311</v>
      </c>
      <c r="AU242" s="149" t="s">
        <v>90</v>
      </c>
      <c r="AY242" s="17" t="s">
        <v>309</v>
      </c>
      <c r="BE242" s="150">
        <f t="shared" si="34"/>
        <v>0</v>
      </c>
      <c r="BF242" s="150">
        <f t="shared" si="35"/>
        <v>0</v>
      </c>
      <c r="BG242" s="150">
        <f t="shared" si="36"/>
        <v>0</v>
      </c>
      <c r="BH242" s="150">
        <f t="shared" si="37"/>
        <v>0</v>
      </c>
      <c r="BI242" s="150">
        <f t="shared" si="38"/>
        <v>0</v>
      </c>
      <c r="BJ242" s="17" t="s">
        <v>88</v>
      </c>
      <c r="BK242" s="150">
        <f t="shared" si="39"/>
        <v>0</v>
      </c>
      <c r="BL242" s="17" t="s">
        <v>120</v>
      </c>
      <c r="BM242" s="149" t="s">
        <v>2296</v>
      </c>
    </row>
    <row r="243" spans="2:65" s="1" customFormat="1" ht="16.5" customHeight="1" x14ac:dyDescent="0.2">
      <c r="B243" s="137"/>
      <c r="C243" s="138" t="s">
        <v>557</v>
      </c>
      <c r="D243" s="138" t="s">
        <v>311</v>
      </c>
      <c r="E243" s="139" t="s">
        <v>6406</v>
      </c>
      <c r="F243" s="140" t="s">
        <v>6407</v>
      </c>
      <c r="G243" s="141" t="s">
        <v>643</v>
      </c>
      <c r="H243" s="142">
        <v>170</v>
      </c>
      <c r="I243" s="143"/>
      <c r="J243" s="144">
        <f t="shared" si="30"/>
        <v>0</v>
      </c>
      <c r="K243" s="140" t="s">
        <v>366</v>
      </c>
      <c r="L243" s="33"/>
      <c r="M243" s="145" t="s">
        <v>1</v>
      </c>
      <c r="N243" s="146" t="s">
        <v>46</v>
      </c>
      <c r="P243" s="147">
        <f t="shared" si="31"/>
        <v>0</v>
      </c>
      <c r="Q243" s="147">
        <v>0</v>
      </c>
      <c r="R243" s="147">
        <f t="shared" si="32"/>
        <v>0</v>
      </c>
      <c r="S243" s="147">
        <v>0</v>
      </c>
      <c r="T243" s="148">
        <f t="shared" si="33"/>
        <v>0</v>
      </c>
      <c r="AR243" s="149" t="s">
        <v>120</v>
      </c>
      <c r="AT243" s="149" t="s">
        <v>311</v>
      </c>
      <c r="AU243" s="149" t="s">
        <v>90</v>
      </c>
      <c r="AY243" s="17" t="s">
        <v>309</v>
      </c>
      <c r="BE243" s="150">
        <f t="shared" si="34"/>
        <v>0</v>
      </c>
      <c r="BF243" s="150">
        <f t="shared" si="35"/>
        <v>0</v>
      </c>
      <c r="BG243" s="150">
        <f t="shared" si="36"/>
        <v>0</v>
      </c>
      <c r="BH243" s="150">
        <f t="shared" si="37"/>
        <v>0</v>
      </c>
      <c r="BI243" s="150">
        <f t="shared" si="38"/>
        <v>0</v>
      </c>
      <c r="BJ243" s="17" t="s">
        <v>88</v>
      </c>
      <c r="BK243" s="150">
        <f t="shared" si="39"/>
        <v>0</v>
      </c>
      <c r="BL243" s="17" t="s">
        <v>120</v>
      </c>
      <c r="BM243" s="149" t="s">
        <v>2303</v>
      </c>
    </row>
    <row r="244" spans="2:65" s="1" customFormat="1" ht="16.5" customHeight="1" x14ac:dyDescent="0.2">
      <c r="B244" s="137"/>
      <c r="C244" s="138" t="s">
        <v>1170</v>
      </c>
      <c r="D244" s="138" t="s">
        <v>311</v>
      </c>
      <c r="E244" s="139" t="s">
        <v>6408</v>
      </c>
      <c r="F244" s="140" t="s">
        <v>6409</v>
      </c>
      <c r="G244" s="141" t="s">
        <v>643</v>
      </c>
      <c r="H244" s="142">
        <v>1145</v>
      </c>
      <c r="I244" s="143"/>
      <c r="J244" s="144">
        <f t="shared" si="30"/>
        <v>0</v>
      </c>
      <c r="K244" s="140" t="s">
        <v>366</v>
      </c>
      <c r="L244" s="33"/>
      <c r="M244" s="145" t="s">
        <v>1</v>
      </c>
      <c r="N244" s="146" t="s">
        <v>46</v>
      </c>
      <c r="P244" s="147">
        <f t="shared" si="31"/>
        <v>0</v>
      </c>
      <c r="Q244" s="147">
        <v>0</v>
      </c>
      <c r="R244" s="147">
        <f t="shared" si="32"/>
        <v>0</v>
      </c>
      <c r="S244" s="147">
        <v>0</v>
      </c>
      <c r="T244" s="148">
        <f t="shared" si="33"/>
        <v>0</v>
      </c>
      <c r="AR244" s="149" t="s">
        <v>120</v>
      </c>
      <c r="AT244" s="149" t="s">
        <v>311</v>
      </c>
      <c r="AU244" s="149" t="s">
        <v>90</v>
      </c>
      <c r="AY244" s="17" t="s">
        <v>309</v>
      </c>
      <c r="BE244" s="150">
        <f t="shared" si="34"/>
        <v>0</v>
      </c>
      <c r="BF244" s="150">
        <f t="shared" si="35"/>
        <v>0</v>
      </c>
      <c r="BG244" s="150">
        <f t="shared" si="36"/>
        <v>0</v>
      </c>
      <c r="BH244" s="150">
        <f t="shared" si="37"/>
        <v>0</v>
      </c>
      <c r="BI244" s="150">
        <f t="shared" si="38"/>
        <v>0</v>
      </c>
      <c r="BJ244" s="17" t="s">
        <v>88</v>
      </c>
      <c r="BK244" s="150">
        <f t="shared" si="39"/>
        <v>0</v>
      </c>
      <c r="BL244" s="17" t="s">
        <v>120</v>
      </c>
      <c r="BM244" s="149" t="s">
        <v>2313</v>
      </c>
    </row>
    <row r="245" spans="2:65" s="1" customFormat="1" ht="16.5" customHeight="1" x14ac:dyDescent="0.2">
      <c r="B245" s="137"/>
      <c r="C245" s="138" t="s">
        <v>560</v>
      </c>
      <c r="D245" s="138" t="s">
        <v>311</v>
      </c>
      <c r="E245" s="139" t="s">
        <v>6410</v>
      </c>
      <c r="F245" s="140" t="s">
        <v>6411</v>
      </c>
      <c r="G245" s="141" t="s">
        <v>643</v>
      </c>
      <c r="H245" s="142">
        <v>115</v>
      </c>
      <c r="I245" s="143"/>
      <c r="J245" s="144">
        <f t="shared" si="30"/>
        <v>0</v>
      </c>
      <c r="K245" s="140" t="s">
        <v>366</v>
      </c>
      <c r="L245" s="33"/>
      <c r="M245" s="145" t="s">
        <v>1</v>
      </c>
      <c r="N245" s="146" t="s">
        <v>46</v>
      </c>
      <c r="P245" s="147">
        <f t="shared" si="31"/>
        <v>0</v>
      </c>
      <c r="Q245" s="147">
        <v>0</v>
      </c>
      <c r="R245" s="147">
        <f t="shared" si="32"/>
        <v>0</v>
      </c>
      <c r="S245" s="147">
        <v>0</v>
      </c>
      <c r="T245" s="148">
        <f t="shared" si="33"/>
        <v>0</v>
      </c>
      <c r="AR245" s="149" t="s">
        <v>120</v>
      </c>
      <c r="AT245" s="149" t="s">
        <v>311</v>
      </c>
      <c r="AU245" s="149" t="s">
        <v>90</v>
      </c>
      <c r="AY245" s="17" t="s">
        <v>309</v>
      </c>
      <c r="BE245" s="150">
        <f t="shared" si="34"/>
        <v>0</v>
      </c>
      <c r="BF245" s="150">
        <f t="shared" si="35"/>
        <v>0</v>
      </c>
      <c r="BG245" s="150">
        <f t="shared" si="36"/>
        <v>0</v>
      </c>
      <c r="BH245" s="150">
        <f t="shared" si="37"/>
        <v>0</v>
      </c>
      <c r="BI245" s="150">
        <f t="shared" si="38"/>
        <v>0</v>
      </c>
      <c r="BJ245" s="17" t="s">
        <v>88</v>
      </c>
      <c r="BK245" s="150">
        <f t="shared" si="39"/>
        <v>0</v>
      </c>
      <c r="BL245" s="17" t="s">
        <v>120</v>
      </c>
      <c r="BM245" s="149" t="s">
        <v>2323</v>
      </c>
    </row>
    <row r="246" spans="2:65" s="1" customFormat="1" ht="16.5" customHeight="1" x14ac:dyDescent="0.2">
      <c r="B246" s="137"/>
      <c r="C246" s="138" t="s">
        <v>1182</v>
      </c>
      <c r="D246" s="138" t="s">
        <v>311</v>
      </c>
      <c r="E246" s="139" t="s">
        <v>6412</v>
      </c>
      <c r="F246" s="140" t="s">
        <v>6413</v>
      </c>
      <c r="G246" s="141" t="s">
        <v>643</v>
      </c>
      <c r="H246" s="142">
        <v>115</v>
      </c>
      <c r="I246" s="143"/>
      <c r="J246" s="144">
        <f t="shared" si="30"/>
        <v>0</v>
      </c>
      <c r="K246" s="140" t="s">
        <v>366</v>
      </c>
      <c r="L246" s="33"/>
      <c r="M246" s="145" t="s">
        <v>1</v>
      </c>
      <c r="N246" s="146" t="s">
        <v>46</v>
      </c>
      <c r="P246" s="147">
        <f t="shared" si="31"/>
        <v>0</v>
      </c>
      <c r="Q246" s="147">
        <v>0</v>
      </c>
      <c r="R246" s="147">
        <f t="shared" si="32"/>
        <v>0</v>
      </c>
      <c r="S246" s="147">
        <v>0</v>
      </c>
      <c r="T246" s="148">
        <f t="shared" si="33"/>
        <v>0</v>
      </c>
      <c r="AR246" s="149" t="s">
        <v>120</v>
      </c>
      <c r="AT246" s="149" t="s">
        <v>311</v>
      </c>
      <c r="AU246" s="149" t="s">
        <v>90</v>
      </c>
      <c r="AY246" s="17" t="s">
        <v>309</v>
      </c>
      <c r="BE246" s="150">
        <f t="shared" si="34"/>
        <v>0</v>
      </c>
      <c r="BF246" s="150">
        <f t="shared" si="35"/>
        <v>0</v>
      </c>
      <c r="BG246" s="150">
        <f t="shared" si="36"/>
        <v>0</v>
      </c>
      <c r="BH246" s="150">
        <f t="shared" si="37"/>
        <v>0</v>
      </c>
      <c r="BI246" s="150">
        <f t="shared" si="38"/>
        <v>0</v>
      </c>
      <c r="BJ246" s="17" t="s">
        <v>88</v>
      </c>
      <c r="BK246" s="150">
        <f t="shared" si="39"/>
        <v>0</v>
      </c>
      <c r="BL246" s="17" t="s">
        <v>120</v>
      </c>
      <c r="BM246" s="149" t="s">
        <v>2333</v>
      </c>
    </row>
    <row r="247" spans="2:65" s="1" customFormat="1" ht="16.5" customHeight="1" x14ac:dyDescent="0.2">
      <c r="B247" s="137"/>
      <c r="C247" s="138" t="s">
        <v>564</v>
      </c>
      <c r="D247" s="138" t="s">
        <v>311</v>
      </c>
      <c r="E247" s="139" t="s">
        <v>6414</v>
      </c>
      <c r="F247" s="140" t="s">
        <v>6415</v>
      </c>
      <c r="G247" s="141" t="s">
        <v>643</v>
      </c>
      <c r="H247" s="142">
        <v>5</v>
      </c>
      <c r="I247" s="143"/>
      <c r="J247" s="144">
        <f t="shared" si="30"/>
        <v>0</v>
      </c>
      <c r="K247" s="140" t="s">
        <v>366</v>
      </c>
      <c r="L247" s="33"/>
      <c r="M247" s="145" t="s">
        <v>1</v>
      </c>
      <c r="N247" s="146" t="s">
        <v>46</v>
      </c>
      <c r="P247" s="147">
        <f t="shared" si="31"/>
        <v>0</v>
      </c>
      <c r="Q247" s="147">
        <v>0</v>
      </c>
      <c r="R247" s="147">
        <f t="shared" si="32"/>
        <v>0</v>
      </c>
      <c r="S247" s="147">
        <v>0</v>
      </c>
      <c r="T247" s="148">
        <f t="shared" si="33"/>
        <v>0</v>
      </c>
      <c r="AR247" s="149" t="s">
        <v>120</v>
      </c>
      <c r="AT247" s="149" t="s">
        <v>311</v>
      </c>
      <c r="AU247" s="149" t="s">
        <v>90</v>
      </c>
      <c r="AY247" s="17" t="s">
        <v>309</v>
      </c>
      <c r="BE247" s="150">
        <f t="shared" si="34"/>
        <v>0</v>
      </c>
      <c r="BF247" s="150">
        <f t="shared" si="35"/>
        <v>0</v>
      </c>
      <c r="BG247" s="150">
        <f t="shared" si="36"/>
        <v>0</v>
      </c>
      <c r="BH247" s="150">
        <f t="shared" si="37"/>
        <v>0</v>
      </c>
      <c r="BI247" s="150">
        <f t="shared" si="38"/>
        <v>0</v>
      </c>
      <c r="BJ247" s="17" t="s">
        <v>88</v>
      </c>
      <c r="BK247" s="150">
        <f t="shared" si="39"/>
        <v>0</v>
      </c>
      <c r="BL247" s="17" t="s">
        <v>120</v>
      </c>
      <c r="BM247" s="149" t="s">
        <v>2342</v>
      </c>
    </row>
    <row r="248" spans="2:65" s="1" customFormat="1" ht="16.5" customHeight="1" x14ac:dyDescent="0.2">
      <c r="B248" s="137"/>
      <c r="C248" s="138" t="s">
        <v>1196</v>
      </c>
      <c r="D248" s="138" t="s">
        <v>311</v>
      </c>
      <c r="E248" s="139" t="s">
        <v>6416</v>
      </c>
      <c r="F248" s="140" t="s">
        <v>6417</v>
      </c>
      <c r="G248" s="141" t="s">
        <v>643</v>
      </c>
      <c r="H248" s="142">
        <v>260</v>
      </c>
      <c r="I248" s="143"/>
      <c r="J248" s="144">
        <f t="shared" si="30"/>
        <v>0</v>
      </c>
      <c r="K248" s="140" t="s">
        <v>366</v>
      </c>
      <c r="L248" s="33"/>
      <c r="M248" s="145" t="s">
        <v>1</v>
      </c>
      <c r="N248" s="146" t="s">
        <v>46</v>
      </c>
      <c r="P248" s="147">
        <f t="shared" si="31"/>
        <v>0</v>
      </c>
      <c r="Q248" s="147">
        <v>0</v>
      </c>
      <c r="R248" s="147">
        <f t="shared" si="32"/>
        <v>0</v>
      </c>
      <c r="S248" s="147">
        <v>0</v>
      </c>
      <c r="T248" s="148">
        <f t="shared" si="33"/>
        <v>0</v>
      </c>
      <c r="AR248" s="149" t="s">
        <v>120</v>
      </c>
      <c r="AT248" s="149" t="s">
        <v>311</v>
      </c>
      <c r="AU248" s="149" t="s">
        <v>90</v>
      </c>
      <c r="AY248" s="17" t="s">
        <v>309</v>
      </c>
      <c r="BE248" s="150">
        <f t="shared" si="34"/>
        <v>0</v>
      </c>
      <c r="BF248" s="150">
        <f t="shared" si="35"/>
        <v>0</v>
      </c>
      <c r="BG248" s="150">
        <f t="shared" si="36"/>
        <v>0</v>
      </c>
      <c r="BH248" s="150">
        <f t="shared" si="37"/>
        <v>0</v>
      </c>
      <c r="BI248" s="150">
        <f t="shared" si="38"/>
        <v>0</v>
      </c>
      <c r="BJ248" s="17" t="s">
        <v>88</v>
      </c>
      <c r="BK248" s="150">
        <f t="shared" si="39"/>
        <v>0</v>
      </c>
      <c r="BL248" s="17" t="s">
        <v>120</v>
      </c>
      <c r="BM248" s="149" t="s">
        <v>2353</v>
      </c>
    </row>
    <row r="249" spans="2:65" s="1" customFormat="1" ht="16.5" customHeight="1" x14ac:dyDescent="0.2">
      <c r="B249" s="137"/>
      <c r="C249" s="138" t="s">
        <v>567</v>
      </c>
      <c r="D249" s="138" t="s">
        <v>311</v>
      </c>
      <c r="E249" s="139" t="s">
        <v>6418</v>
      </c>
      <c r="F249" s="140" t="s">
        <v>6419</v>
      </c>
      <c r="G249" s="141" t="s">
        <v>643</v>
      </c>
      <c r="H249" s="142">
        <v>265</v>
      </c>
      <c r="I249" s="143"/>
      <c r="J249" s="144">
        <f t="shared" si="30"/>
        <v>0</v>
      </c>
      <c r="K249" s="140" t="s">
        <v>366</v>
      </c>
      <c r="L249" s="33"/>
      <c r="M249" s="145" t="s">
        <v>1</v>
      </c>
      <c r="N249" s="146" t="s">
        <v>46</v>
      </c>
      <c r="P249" s="147">
        <f t="shared" si="31"/>
        <v>0</v>
      </c>
      <c r="Q249" s="147">
        <v>0</v>
      </c>
      <c r="R249" s="147">
        <f t="shared" si="32"/>
        <v>0</v>
      </c>
      <c r="S249" s="147">
        <v>0</v>
      </c>
      <c r="T249" s="148">
        <f t="shared" si="33"/>
        <v>0</v>
      </c>
      <c r="AR249" s="149" t="s">
        <v>120</v>
      </c>
      <c r="AT249" s="149" t="s">
        <v>311</v>
      </c>
      <c r="AU249" s="149" t="s">
        <v>90</v>
      </c>
      <c r="AY249" s="17" t="s">
        <v>309</v>
      </c>
      <c r="BE249" s="150">
        <f t="shared" si="34"/>
        <v>0</v>
      </c>
      <c r="BF249" s="150">
        <f t="shared" si="35"/>
        <v>0</v>
      </c>
      <c r="BG249" s="150">
        <f t="shared" si="36"/>
        <v>0</v>
      </c>
      <c r="BH249" s="150">
        <f t="shared" si="37"/>
        <v>0</v>
      </c>
      <c r="BI249" s="150">
        <f t="shared" si="38"/>
        <v>0</v>
      </c>
      <c r="BJ249" s="17" t="s">
        <v>88</v>
      </c>
      <c r="BK249" s="150">
        <f t="shared" si="39"/>
        <v>0</v>
      </c>
      <c r="BL249" s="17" t="s">
        <v>120</v>
      </c>
      <c r="BM249" s="149" t="s">
        <v>2364</v>
      </c>
    </row>
    <row r="250" spans="2:65" s="1" customFormat="1" ht="16.5" customHeight="1" x14ac:dyDescent="0.2">
      <c r="B250" s="137"/>
      <c r="C250" s="138" t="s">
        <v>1219</v>
      </c>
      <c r="D250" s="138" t="s">
        <v>311</v>
      </c>
      <c r="E250" s="139" t="s">
        <v>6420</v>
      </c>
      <c r="F250" s="140" t="s">
        <v>6421</v>
      </c>
      <c r="G250" s="141" t="s">
        <v>643</v>
      </c>
      <c r="H250" s="142">
        <v>15</v>
      </c>
      <c r="I250" s="143"/>
      <c r="J250" s="144">
        <f t="shared" si="30"/>
        <v>0</v>
      </c>
      <c r="K250" s="140" t="s">
        <v>366</v>
      </c>
      <c r="L250" s="33"/>
      <c r="M250" s="145" t="s">
        <v>1</v>
      </c>
      <c r="N250" s="146" t="s">
        <v>46</v>
      </c>
      <c r="P250" s="147">
        <f t="shared" si="31"/>
        <v>0</v>
      </c>
      <c r="Q250" s="147">
        <v>0</v>
      </c>
      <c r="R250" s="147">
        <f t="shared" si="32"/>
        <v>0</v>
      </c>
      <c r="S250" s="147">
        <v>0</v>
      </c>
      <c r="T250" s="148">
        <f t="shared" si="33"/>
        <v>0</v>
      </c>
      <c r="AR250" s="149" t="s">
        <v>120</v>
      </c>
      <c r="AT250" s="149" t="s">
        <v>311</v>
      </c>
      <c r="AU250" s="149" t="s">
        <v>90</v>
      </c>
      <c r="AY250" s="17" t="s">
        <v>309</v>
      </c>
      <c r="BE250" s="150">
        <f t="shared" si="34"/>
        <v>0</v>
      </c>
      <c r="BF250" s="150">
        <f t="shared" si="35"/>
        <v>0</v>
      </c>
      <c r="BG250" s="150">
        <f t="shared" si="36"/>
        <v>0</v>
      </c>
      <c r="BH250" s="150">
        <f t="shared" si="37"/>
        <v>0</v>
      </c>
      <c r="BI250" s="150">
        <f t="shared" si="38"/>
        <v>0</v>
      </c>
      <c r="BJ250" s="17" t="s">
        <v>88</v>
      </c>
      <c r="BK250" s="150">
        <f t="shared" si="39"/>
        <v>0</v>
      </c>
      <c r="BL250" s="17" t="s">
        <v>120</v>
      </c>
      <c r="BM250" s="149" t="s">
        <v>2375</v>
      </c>
    </row>
    <row r="251" spans="2:65" s="1" customFormat="1" ht="16.5" customHeight="1" x14ac:dyDescent="0.2">
      <c r="B251" s="137"/>
      <c r="C251" s="138" t="s">
        <v>571</v>
      </c>
      <c r="D251" s="138" t="s">
        <v>311</v>
      </c>
      <c r="E251" s="139" t="s">
        <v>6422</v>
      </c>
      <c r="F251" s="140" t="s">
        <v>6423</v>
      </c>
      <c r="G251" s="141" t="s">
        <v>643</v>
      </c>
      <c r="H251" s="142">
        <v>95</v>
      </c>
      <c r="I251" s="143"/>
      <c r="J251" s="144">
        <f t="shared" si="30"/>
        <v>0</v>
      </c>
      <c r="K251" s="140" t="s">
        <v>366</v>
      </c>
      <c r="L251" s="33"/>
      <c r="M251" s="145" t="s">
        <v>1</v>
      </c>
      <c r="N251" s="146" t="s">
        <v>46</v>
      </c>
      <c r="P251" s="147">
        <f t="shared" si="31"/>
        <v>0</v>
      </c>
      <c r="Q251" s="147">
        <v>0</v>
      </c>
      <c r="R251" s="147">
        <f t="shared" si="32"/>
        <v>0</v>
      </c>
      <c r="S251" s="147">
        <v>0</v>
      </c>
      <c r="T251" s="148">
        <f t="shared" si="33"/>
        <v>0</v>
      </c>
      <c r="AR251" s="149" t="s">
        <v>120</v>
      </c>
      <c r="AT251" s="149" t="s">
        <v>311</v>
      </c>
      <c r="AU251" s="149" t="s">
        <v>90</v>
      </c>
      <c r="AY251" s="17" t="s">
        <v>309</v>
      </c>
      <c r="BE251" s="150">
        <f t="shared" si="34"/>
        <v>0</v>
      </c>
      <c r="BF251" s="150">
        <f t="shared" si="35"/>
        <v>0</v>
      </c>
      <c r="BG251" s="150">
        <f t="shared" si="36"/>
        <v>0</v>
      </c>
      <c r="BH251" s="150">
        <f t="shared" si="37"/>
        <v>0</v>
      </c>
      <c r="BI251" s="150">
        <f t="shared" si="38"/>
        <v>0</v>
      </c>
      <c r="BJ251" s="17" t="s">
        <v>88</v>
      </c>
      <c r="BK251" s="150">
        <f t="shared" si="39"/>
        <v>0</v>
      </c>
      <c r="BL251" s="17" t="s">
        <v>120</v>
      </c>
      <c r="BM251" s="149" t="s">
        <v>2386</v>
      </c>
    </row>
    <row r="252" spans="2:65" s="1" customFormat="1" ht="16.5" customHeight="1" x14ac:dyDescent="0.2">
      <c r="B252" s="137"/>
      <c r="C252" s="138" t="s">
        <v>1231</v>
      </c>
      <c r="D252" s="138" t="s">
        <v>311</v>
      </c>
      <c r="E252" s="139" t="s">
        <v>6424</v>
      </c>
      <c r="F252" s="140" t="s">
        <v>6425</v>
      </c>
      <c r="G252" s="141" t="s">
        <v>643</v>
      </c>
      <c r="H252" s="142">
        <v>110</v>
      </c>
      <c r="I252" s="143"/>
      <c r="J252" s="144">
        <f t="shared" si="30"/>
        <v>0</v>
      </c>
      <c r="K252" s="140" t="s">
        <v>366</v>
      </c>
      <c r="L252" s="33"/>
      <c r="M252" s="145" t="s">
        <v>1</v>
      </c>
      <c r="N252" s="146" t="s">
        <v>46</v>
      </c>
      <c r="P252" s="147">
        <f t="shared" si="31"/>
        <v>0</v>
      </c>
      <c r="Q252" s="147">
        <v>0</v>
      </c>
      <c r="R252" s="147">
        <f t="shared" si="32"/>
        <v>0</v>
      </c>
      <c r="S252" s="147">
        <v>0</v>
      </c>
      <c r="T252" s="148">
        <f t="shared" si="33"/>
        <v>0</v>
      </c>
      <c r="AR252" s="149" t="s">
        <v>120</v>
      </c>
      <c r="AT252" s="149" t="s">
        <v>311</v>
      </c>
      <c r="AU252" s="149" t="s">
        <v>90</v>
      </c>
      <c r="AY252" s="17" t="s">
        <v>309</v>
      </c>
      <c r="BE252" s="150">
        <f t="shared" si="34"/>
        <v>0</v>
      </c>
      <c r="BF252" s="150">
        <f t="shared" si="35"/>
        <v>0</v>
      </c>
      <c r="BG252" s="150">
        <f t="shared" si="36"/>
        <v>0</v>
      </c>
      <c r="BH252" s="150">
        <f t="shared" si="37"/>
        <v>0</v>
      </c>
      <c r="BI252" s="150">
        <f t="shared" si="38"/>
        <v>0</v>
      </c>
      <c r="BJ252" s="17" t="s">
        <v>88</v>
      </c>
      <c r="BK252" s="150">
        <f t="shared" si="39"/>
        <v>0</v>
      </c>
      <c r="BL252" s="17" t="s">
        <v>120</v>
      </c>
      <c r="BM252" s="149" t="s">
        <v>2396</v>
      </c>
    </row>
    <row r="253" spans="2:65" s="1" customFormat="1" ht="16.5" customHeight="1" x14ac:dyDescent="0.2">
      <c r="B253" s="137"/>
      <c r="C253" s="138" t="s">
        <v>574</v>
      </c>
      <c r="D253" s="138" t="s">
        <v>311</v>
      </c>
      <c r="E253" s="139" t="s">
        <v>6426</v>
      </c>
      <c r="F253" s="140" t="s">
        <v>6427</v>
      </c>
      <c r="G253" s="141" t="s">
        <v>643</v>
      </c>
      <c r="H253" s="142">
        <v>140</v>
      </c>
      <c r="I253" s="143"/>
      <c r="J253" s="144">
        <f t="shared" si="30"/>
        <v>0</v>
      </c>
      <c r="K253" s="140" t="s">
        <v>366</v>
      </c>
      <c r="L253" s="33"/>
      <c r="M253" s="145" t="s">
        <v>1</v>
      </c>
      <c r="N253" s="146" t="s">
        <v>46</v>
      </c>
      <c r="P253" s="147">
        <f t="shared" si="31"/>
        <v>0</v>
      </c>
      <c r="Q253" s="147">
        <v>0</v>
      </c>
      <c r="R253" s="147">
        <f t="shared" si="32"/>
        <v>0</v>
      </c>
      <c r="S253" s="147">
        <v>0</v>
      </c>
      <c r="T253" s="148">
        <f t="shared" si="33"/>
        <v>0</v>
      </c>
      <c r="AR253" s="149" t="s">
        <v>120</v>
      </c>
      <c r="AT253" s="149" t="s">
        <v>311</v>
      </c>
      <c r="AU253" s="149" t="s">
        <v>90</v>
      </c>
      <c r="AY253" s="17" t="s">
        <v>309</v>
      </c>
      <c r="BE253" s="150">
        <f t="shared" si="34"/>
        <v>0</v>
      </c>
      <c r="BF253" s="150">
        <f t="shared" si="35"/>
        <v>0</v>
      </c>
      <c r="BG253" s="150">
        <f t="shared" si="36"/>
        <v>0</v>
      </c>
      <c r="BH253" s="150">
        <f t="shared" si="37"/>
        <v>0</v>
      </c>
      <c r="BI253" s="150">
        <f t="shared" si="38"/>
        <v>0</v>
      </c>
      <c r="BJ253" s="17" t="s">
        <v>88</v>
      </c>
      <c r="BK253" s="150">
        <f t="shared" si="39"/>
        <v>0</v>
      </c>
      <c r="BL253" s="17" t="s">
        <v>120</v>
      </c>
      <c r="BM253" s="149" t="s">
        <v>2409</v>
      </c>
    </row>
    <row r="254" spans="2:65" s="1" customFormat="1" ht="16.5" customHeight="1" x14ac:dyDescent="0.2">
      <c r="B254" s="137"/>
      <c r="C254" s="138" t="s">
        <v>1242</v>
      </c>
      <c r="D254" s="138" t="s">
        <v>311</v>
      </c>
      <c r="E254" s="139" t="s">
        <v>6428</v>
      </c>
      <c r="F254" s="140" t="s">
        <v>6429</v>
      </c>
      <c r="G254" s="141" t="s">
        <v>643</v>
      </c>
      <c r="H254" s="142">
        <v>140</v>
      </c>
      <c r="I254" s="143"/>
      <c r="J254" s="144">
        <f t="shared" si="30"/>
        <v>0</v>
      </c>
      <c r="K254" s="140" t="s">
        <v>366</v>
      </c>
      <c r="L254" s="33"/>
      <c r="M254" s="145" t="s">
        <v>1</v>
      </c>
      <c r="N254" s="146" t="s">
        <v>46</v>
      </c>
      <c r="P254" s="147">
        <f t="shared" si="31"/>
        <v>0</v>
      </c>
      <c r="Q254" s="147">
        <v>0</v>
      </c>
      <c r="R254" s="147">
        <f t="shared" si="32"/>
        <v>0</v>
      </c>
      <c r="S254" s="147">
        <v>0</v>
      </c>
      <c r="T254" s="148">
        <f t="shared" si="33"/>
        <v>0</v>
      </c>
      <c r="AR254" s="149" t="s">
        <v>120</v>
      </c>
      <c r="AT254" s="149" t="s">
        <v>311</v>
      </c>
      <c r="AU254" s="149" t="s">
        <v>90</v>
      </c>
      <c r="AY254" s="17" t="s">
        <v>309</v>
      </c>
      <c r="BE254" s="150">
        <f t="shared" si="34"/>
        <v>0</v>
      </c>
      <c r="BF254" s="150">
        <f t="shared" si="35"/>
        <v>0</v>
      </c>
      <c r="BG254" s="150">
        <f t="shared" si="36"/>
        <v>0</v>
      </c>
      <c r="BH254" s="150">
        <f t="shared" si="37"/>
        <v>0</v>
      </c>
      <c r="BI254" s="150">
        <f t="shared" si="38"/>
        <v>0</v>
      </c>
      <c r="BJ254" s="17" t="s">
        <v>88</v>
      </c>
      <c r="BK254" s="150">
        <f t="shared" si="39"/>
        <v>0</v>
      </c>
      <c r="BL254" s="17" t="s">
        <v>120</v>
      </c>
      <c r="BM254" s="149" t="s">
        <v>2421</v>
      </c>
    </row>
    <row r="255" spans="2:65" s="1" customFormat="1" ht="16.5" customHeight="1" x14ac:dyDescent="0.2">
      <c r="B255" s="137"/>
      <c r="C255" s="138" t="s">
        <v>581</v>
      </c>
      <c r="D255" s="138" t="s">
        <v>311</v>
      </c>
      <c r="E255" s="139" t="s">
        <v>6430</v>
      </c>
      <c r="F255" s="140" t="s">
        <v>6431</v>
      </c>
      <c r="G255" s="141" t="s">
        <v>6245</v>
      </c>
      <c r="H255" s="142">
        <v>32</v>
      </c>
      <c r="I255" s="143"/>
      <c r="J255" s="144">
        <f t="shared" si="30"/>
        <v>0</v>
      </c>
      <c r="K255" s="140" t="s">
        <v>366</v>
      </c>
      <c r="L255" s="33"/>
      <c r="M255" s="145" t="s">
        <v>1</v>
      </c>
      <c r="N255" s="146" t="s">
        <v>46</v>
      </c>
      <c r="P255" s="147">
        <f t="shared" si="31"/>
        <v>0</v>
      </c>
      <c r="Q255" s="147">
        <v>0</v>
      </c>
      <c r="R255" s="147">
        <f t="shared" si="32"/>
        <v>0</v>
      </c>
      <c r="S255" s="147">
        <v>0</v>
      </c>
      <c r="T255" s="148">
        <f t="shared" si="33"/>
        <v>0</v>
      </c>
      <c r="AR255" s="149" t="s">
        <v>120</v>
      </c>
      <c r="AT255" s="149" t="s">
        <v>311</v>
      </c>
      <c r="AU255" s="149" t="s">
        <v>90</v>
      </c>
      <c r="AY255" s="17" t="s">
        <v>309</v>
      </c>
      <c r="BE255" s="150">
        <f t="shared" si="34"/>
        <v>0</v>
      </c>
      <c r="BF255" s="150">
        <f t="shared" si="35"/>
        <v>0</v>
      </c>
      <c r="BG255" s="150">
        <f t="shared" si="36"/>
        <v>0</v>
      </c>
      <c r="BH255" s="150">
        <f t="shared" si="37"/>
        <v>0</v>
      </c>
      <c r="BI255" s="150">
        <f t="shared" si="38"/>
        <v>0</v>
      </c>
      <c r="BJ255" s="17" t="s">
        <v>88</v>
      </c>
      <c r="BK255" s="150">
        <f t="shared" si="39"/>
        <v>0</v>
      </c>
      <c r="BL255" s="17" t="s">
        <v>120</v>
      </c>
      <c r="BM255" s="149" t="s">
        <v>2431</v>
      </c>
    </row>
    <row r="256" spans="2:65" s="1" customFormat="1" ht="16.5" customHeight="1" x14ac:dyDescent="0.2">
      <c r="B256" s="137"/>
      <c r="C256" s="138" t="s">
        <v>1251</v>
      </c>
      <c r="D256" s="138" t="s">
        <v>311</v>
      </c>
      <c r="E256" s="139" t="s">
        <v>6432</v>
      </c>
      <c r="F256" s="140" t="s">
        <v>6433</v>
      </c>
      <c r="G256" s="141" t="s">
        <v>6434</v>
      </c>
      <c r="H256" s="142">
        <v>2</v>
      </c>
      <c r="I256" s="143"/>
      <c r="J256" s="144">
        <f t="shared" si="30"/>
        <v>0</v>
      </c>
      <c r="K256" s="140" t="s">
        <v>366</v>
      </c>
      <c r="L256" s="33"/>
      <c r="M256" s="145" t="s">
        <v>1</v>
      </c>
      <c r="N256" s="146" t="s">
        <v>46</v>
      </c>
      <c r="P256" s="147">
        <f t="shared" si="31"/>
        <v>0</v>
      </c>
      <c r="Q256" s="147">
        <v>0</v>
      </c>
      <c r="R256" s="147">
        <f t="shared" si="32"/>
        <v>0</v>
      </c>
      <c r="S256" s="147">
        <v>0</v>
      </c>
      <c r="T256" s="148">
        <f t="shared" si="33"/>
        <v>0</v>
      </c>
      <c r="AR256" s="149" t="s">
        <v>120</v>
      </c>
      <c r="AT256" s="149" t="s">
        <v>311</v>
      </c>
      <c r="AU256" s="149" t="s">
        <v>90</v>
      </c>
      <c r="AY256" s="17" t="s">
        <v>309</v>
      </c>
      <c r="BE256" s="150">
        <f t="shared" si="34"/>
        <v>0</v>
      </c>
      <c r="BF256" s="150">
        <f t="shared" si="35"/>
        <v>0</v>
      </c>
      <c r="BG256" s="150">
        <f t="shared" si="36"/>
        <v>0</v>
      </c>
      <c r="BH256" s="150">
        <f t="shared" si="37"/>
        <v>0</v>
      </c>
      <c r="BI256" s="150">
        <f t="shared" si="38"/>
        <v>0</v>
      </c>
      <c r="BJ256" s="17" t="s">
        <v>88</v>
      </c>
      <c r="BK256" s="150">
        <f t="shared" si="39"/>
        <v>0</v>
      </c>
      <c r="BL256" s="17" t="s">
        <v>120</v>
      </c>
      <c r="BM256" s="149" t="s">
        <v>2444</v>
      </c>
    </row>
    <row r="257" spans="2:65" s="1" customFormat="1" ht="16.5" customHeight="1" x14ac:dyDescent="0.2">
      <c r="B257" s="137"/>
      <c r="C257" s="138" t="s">
        <v>585</v>
      </c>
      <c r="D257" s="138" t="s">
        <v>311</v>
      </c>
      <c r="E257" s="139" t="s">
        <v>6435</v>
      </c>
      <c r="F257" s="140" t="s">
        <v>6436</v>
      </c>
      <c r="G257" s="141" t="s">
        <v>6434</v>
      </c>
      <c r="H257" s="142">
        <v>2</v>
      </c>
      <c r="I257" s="143"/>
      <c r="J257" s="144">
        <f t="shared" si="30"/>
        <v>0</v>
      </c>
      <c r="K257" s="140" t="s">
        <v>366</v>
      </c>
      <c r="L257" s="33"/>
      <c r="M257" s="145" t="s">
        <v>1</v>
      </c>
      <c r="N257" s="146" t="s">
        <v>46</v>
      </c>
      <c r="P257" s="147">
        <f t="shared" si="31"/>
        <v>0</v>
      </c>
      <c r="Q257" s="147">
        <v>0</v>
      </c>
      <c r="R257" s="147">
        <f t="shared" si="32"/>
        <v>0</v>
      </c>
      <c r="S257" s="147">
        <v>0</v>
      </c>
      <c r="T257" s="148">
        <f t="shared" si="33"/>
        <v>0</v>
      </c>
      <c r="AR257" s="149" t="s">
        <v>120</v>
      </c>
      <c r="AT257" s="149" t="s">
        <v>311</v>
      </c>
      <c r="AU257" s="149" t="s">
        <v>90</v>
      </c>
      <c r="AY257" s="17" t="s">
        <v>309</v>
      </c>
      <c r="BE257" s="150">
        <f t="shared" si="34"/>
        <v>0</v>
      </c>
      <c r="BF257" s="150">
        <f t="shared" si="35"/>
        <v>0</v>
      </c>
      <c r="BG257" s="150">
        <f t="shared" si="36"/>
        <v>0</v>
      </c>
      <c r="BH257" s="150">
        <f t="shared" si="37"/>
        <v>0</v>
      </c>
      <c r="BI257" s="150">
        <f t="shared" si="38"/>
        <v>0</v>
      </c>
      <c r="BJ257" s="17" t="s">
        <v>88</v>
      </c>
      <c r="BK257" s="150">
        <f t="shared" si="39"/>
        <v>0</v>
      </c>
      <c r="BL257" s="17" t="s">
        <v>120</v>
      </c>
      <c r="BM257" s="149" t="s">
        <v>2456</v>
      </c>
    </row>
    <row r="258" spans="2:65" s="1" customFormat="1" ht="16.5" customHeight="1" x14ac:dyDescent="0.2">
      <c r="B258" s="137"/>
      <c r="C258" s="138" t="s">
        <v>1262</v>
      </c>
      <c r="D258" s="138" t="s">
        <v>311</v>
      </c>
      <c r="E258" s="139" t="s">
        <v>6437</v>
      </c>
      <c r="F258" s="140" t="s">
        <v>6438</v>
      </c>
      <c r="G258" s="141" t="s">
        <v>6434</v>
      </c>
      <c r="H258" s="142">
        <v>2</v>
      </c>
      <c r="I258" s="143"/>
      <c r="J258" s="144">
        <f t="shared" si="30"/>
        <v>0</v>
      </c>
      <c r="K258" s="140" t="s">
        <v>366</v>
      </c>
      <c r="L258" s="33"/>
      <c r="M258" s="145" t="s">
        <v>1</v>
      </c>
      <c r="N258" s="146" t="s">
        <v>46</v>
      </c>
      <c r="P258" s="147">
        <f t="shared" si="31"/>
        <v>0</v>
      </c>
      <c r="Q258" s="147">
        <v>0</v>
      </c>
      <c r="R258" s="147">
        <f t="shared" si="32"/>
        <v>0</v>
      </c>
      <c r="S258" s="147">
        <v>0</v>
      </c>
      <c r="T258" s="148">
        <f t="shared" si="33"/>
        <v>0</v>
      </c>
      <c r="AR258" s="149" t="s">
        <v>120</v>
      </c>
      <c r="AT258" s="149" t="s">
        <v>311</v>
      </c>
      <c r="AU258" s="149" t="s">
        <v>90</v>
      </c>
      <c r="AY258" s="17" t="s">
        <v>309</v>
      </c>
      <c r="BE258" s="150">
        <f t="shared" si="34"/>
        <v>0</v>
      </c>
      <c r="BF258" s="150">
        <f t="shared" si="35"/>
        <v>0</v>
      </c>
      <c r="BG258" s="150">
        <f t="shared" si="36"/>
        <v>0</v>
      </c>
      <c r="BH258" s="150">
        <f t="shared" si="37"/>
        <v>0</v>
      </c>
      <c r="BI258" s="150">
        <f t="shared" si="38"/>
        <v>0</v>
      </c>
      <c r="BJ258" s="17" t="s">
        <v>88</v>
      </c>
      <c r="BK258" s="150">
        <f t="shared" si="39"/>
        <v>0</v>
      </c>
      <c r="BL258" s="17" t="s">
        <v>120</v>
      </c>
      <c r="BM258" s="149" t="s">
        <v>2472</v>
      </c>
    </row>
    <row r="259" spans="2:65" s="1" customFormat="1" ht="16.5" customHeight="1" x14ac:dyDescent="0.2">
      <c r="B259" s="137"/>
      <c r="C259" s="138" t="s">
        <v>590</v>
      </c>
      <c r="D259" s="138" t="s">
        <v>311</v>
      </c>
      <c r="E259" s="139" t="s">
        <v>6439</v>
      </c>
      <c r="F259" s="140" t="s">
        <v>6440</v>
      </c>
      <c r="G259" s="141" t="s">
        <v>6434</v>
      </c>
      <c r="H259" s="142">
        <v>2</v>
      </c>
      <c r="I259" s="143"/>
      <c r="J259" s="144">
        <f t="shared" si="30"/>
        <v>0</v>
      </c>
      <c r="K259" s="140" t="s">
        <v>366</v>
      </c>
      <c r="L259" s="33"/>
      <c r="M259" s="145" t="s">
        <v>1</v>
      </c>
      <c r="N259" s="146" t="s">
        <v>46</v>
      </c>
      <c r="P259" s="147">
        <f t="shared" si="31"/>
        <v>0</v>
      </c>
      <c r="Q259" s="147">
        <v>0</v>
      </c>
      <c r="R259" s="147">
        <f t="shared" si="32"/>
        <v>0</v>
      </c>
      <c r="S259" s="147">
        <v>0</v>
      </c>
      <c r="T259" s="148">
        <f t="shared" si="33"/>
        <v>0</v>
      </c>
      <c r="AR259" s="149" t="s">
        <v>120</v>
      </c>
      <c r="AT259" s="149" t="s">
        <v>311</v>
      </c>
      <c r="AU259" s="149" t="s">
        <v>90</v>
      </c>
      <c r="AY259" s="17" t="s">
        <v>309</v>
      </c>
      <c r="BE259" s="150">
        <f t="shared" si="34"/>
        <v>0</v>
      </c>
      <c r="BF259" s="150">
        <f t="shared" si="35"/>
        <v>0</v>
      </c>
      <c r="BG259" s="150">
        <f t="shared" si="36"/>
        <v>0</v>
      </c>
      <c r="BH259" s="150">
        <f t="shared" si="37"/>
        <v>0</v>
      </c>
      <c r="BI259" s="150">
        <f t="shared" si="38"/>
        <v>0</v>
      </c>
      <c r="BJ259" s="17" t="s">
        <v>88</v>
      </c>
      <c r="BK259" s="150">
        <f t="shared" si="39"/>
        <v>0</v>
      </c>
      <c r="BL259" s="17" t="s">
        <v>120</v>
      </c>
      <c r="BM259" s="149" t="s">
        <v>2483</v>
      </c>
    </row>
    <row r="260" spans="2:65" s="1" customFormat="1" ht="16.5" customHeight="1" x14ac:dyDescent="0.2">
      <c r="B260" s="137"/>
      <c r="C260" s="138" t="s">
        <v>1276</v>
      </c>
      <c r="D260" s="138" t="s">
        <v>311</v>
      </c>
      <c r="E260" s="139" t="s">
        <v>6441</v>
      </c>
      <c r="F260" s="140" t="s">
        <v>6442</v>
      </c>
      <c r="G260" s="141" t="s">
        <v>6434</v>
      </c>
      <c r="H260" s="142">
        <v>2</v>
      </c>
      <c r="I260" s="143"/>
      <c r="J260" s="144">
        <f t="shared" si="30"/>
        <v>0</v>
      </c>
      <c r="K260" s="140" t="s">
        <v>366</v>
      </c>
      <c r="L260" s="33"/>
      <c r="M260" s="145" t="s">
        <v>1</v>
      </c>
      <c r="N260" s="146" t="s">
        <v>46</v>
      </c>
      <c r="P260" s="147">
        <f t="shared" si="31"/>
        <v>0</v>
      </c>
      <c r="Q260" s="147">
        <v>0</v>
      </c>
      <c r="R260" s="147">
        <f t="shared" si="32"/>
        <v>0</v>
      </c>
      <c r="S260" s="147">
        <v>0</v>
      </c>
      <c r="T260" s="148">
        <f t="shared" si="33"/>
        <v>0</v>
      </c>
      <c r="AR260" s="149" t="s">
        <v>120</v>
      </c>
      <c r="AT260" s="149" t="s">
        <v>311</v>
      </c>
      <c r="AU260" s="149" t="s">
        <v>90</v>
      </c>
      <c r="AY260" s="17" t="s">
        <v>309</v>
      </c>
      <c r="BE260" s="150">
        <f t="shared" si="34"/>
        <v>0</v>
      </c>
      <c r="BF260" s="150">
        <f t="shared" si="35"/>
        <v>0</v>
      </c>
      <c r="BG260" s="150">
        <f t="shared" si="36"/>
        <v>0</v>
      </c>
      <c r="BH260" s="150">
        <f t="shared" si="37"/>
        <v>0</v>
      </c>
      <c r="BI260" s="150">
        <f t="shared" si="38"/>
        <v>0</v>
      </c>
      <c r="BJ260" s="17" t="s">
        <v>88</v>
      </c>
      <c r="BK260" s="150">
        <f t="shared" si="39"/>
        <v>0</v>
      </c>
      <c r="BL260" s="17" t="s">
        <v>120</v>
      </c>
      <c r="BM260" s="149" t="s">
        <v>2498</v>
      </c>
    </row>
    <row r="261" spans="2:65" s="1" customFormat="1" ht="16.5" customHeight="1" x14ac:dyDescent="0.2">
      <c r="B261" s="137"/>
      <c r="C261" s="138" t="s">
        <v>1281</v>
      </c>
      <c r="D261" s="138" t="s">
        <v>311</v>
      </c>
      <c r="E261" s="139" t="s">
        <v>6443</v>
      </c>
      <c r="F261" s="140" t="s">
        <v>6444</v>
      </c>
      <c r="G261" s="141" t="s">
        <v>6434</v>
      </c>
      <c r="H261" s="142">
        <v>2</v>
      </c>
      <c r="I261" s="143"/>
      <c r="J261" s="144">
        <f t="shared" si="30"/>
        <v>0</v>
      </c>
      <c r="K261" s="140" t="s">
        <v>366</v>
      </c>
      <c r="L261" s="33"/>
      <c r="M261" s="145" t="s">
        <v>1</v>
      </c>
      <c r="N261" s="146" t="s">
        <v>46</v>
      </c>
      <c r="P261" s="147">
        <f t="shared" si="31"/>
        <v>0</v>
      </c>
      <c r="Q261" s="147">
        <v>0</v>
      </c>
      <c r="R261" s="147">
        <f t="shared" si="32"/>
        <v>0</v>
      </c>
      <c r="S261" s="147">
        <v>0</v>
      </c>
      <c r="T261" s="148">
        <f t="shared" si="33"/>
        <v>0</v>
      </c>
      <c r="AR261" s="149" t="s">
        <v>120</v>
      </c>
      <c r="AT261" s="149" t="s">
        <v>311</v>
      </c>
      <c r="AU261" s="149" t="s">
        <v>90</v>
      </c>
      <c r="AY261" s="17" t="s">
        <v>309</v>
      </c>
      <c r="BE261" s="150">
        <f t="shared" si="34"/>
        <v>0</v>
      </c>
      <c r="BF261" s="150">
        <f t="shared" si="35"/>
        <v>0</v>
      </c>
      <c r="BG261" s="150">
        <f t="shared" si="36"/>
        <v>0</v>
      </c>
      <c r="BH261" s="150">
        <f t="shared" si="37"/>
        <v>0</v>
      </c>
      <c r="BI261" s="150">
        <f t="shared" si="38"/>
        <v>0</v>
      </c>
      <c r="BJ261" s="17" t="s">
        <v>88</v>
      </c>
      <c r="BK261" s="150">
        <f t="shared" si="39"/>
        <v>0</v>
      </c>
      <c r="BL261" s="17" t="s">
        <v>120</v>
      </c>
      <c r="BM261" s="149" t="s">
        <v>2507</v>
      </c>
    </row>
    <row r="262" spans="2:65" s="1" customFormat="1" ht="16.5" customHeight="1" x14ac:dyDescent="0.2">
      <c r="B262" s="137"/>
      <c r="C262" s="138" t="s">
        <v>1284</v>
      </c>
      <c r="D262" s="138" t="s">
        <v>311</v>
      </c>
      <c r="E262" s="139" t="s">
        <v>6445</v>
      </c>
      <c r="F262" s="140" t="s">
        <v>6446</v>
      </c>
      <c r="G262" s="141" t="s">
        <v>6434</v>
      </c>
      <c r="H262" s="142">
        <v>4</v>
      </c>
      <c r="I262" s="143"/>
      <c r="J262" s="144">
        <f t="shared" si="30"/>
        <v>0</v>
      </c>
      <c r="K262" s="140" t="s">
        <v>366</v>
      </c>
      <c r="L262" s="33"/>
      <c r="M262" s="145" t="s">
        <v>1</v>
      </c>
      <c r="N262" s="146" t="s">
        <v>46</v>
      </c>
      <c r="P262" s="147">
        <f t="shared" si="31"/>
        <v>0</v>
      </c>
      <c r="Q262" s="147">
        <v>0</v>
      </c>
      <c r="R262" s="147">
        <f t="shared" si="32"/>
        <v>0</v>
      </c>
      <c r="S262" s="147">
        <v>0</v>
      </c>
      <c r="T262" s="148">
        <f t="shared" si="33"/>
        <v>0</v>
      </c>
      <c r="AR262" s="149" t="s">
        <v>120</v>
      </c>
      <c r="AT262" s="149" t="s">
        <v>311</v>
      </c>
      <c r="AU262" s="149" t="s">
        <v>90</v>
      </c>
      <c r="AY262" s="17" t="s">
        <v>309</v>
      </c>
      <c r="BE262" s="150">
        <f t="shared" si="34"/>
        <v>0</v>
      </c>
      <c r="BF262" s="150">
        <f t="shared" si="35"/>
        <v>0</v>
      </c>
      <c r="BG262" s="150">
        <f t="shared" si="36"/>
        <v>0</v>
      </c>
      <c r="BH262" s="150">
        <f t="shared" si="37"/>
        <v>0</v>
      </c>
      <c r="BI262" s="150">
        <f t="shared" si="38"/>
        <v>0</v>
      </c>
      <c r="BJ262" s="17" t="s">
        <v>88</v>
      </c>
      <c r="BK262" s="150">
        <f t="shared" si="39"/>
        <v>0</v>
      </c>
      <c r="BL262" s="17" t="s">
        <v>120</v>
      </c>
      <c r="BM262" s="149" t="s">
        <v>2517</v>
      </c>
    </row>
    <row r="263" spans="2:65" s="1" customFormat="1" ht="16.5" customHeight="1" x14ac:dyDescent="0.2">
      <c r="B263" s="137"/>
      <c r="C263" s="138" t="s">
        <v>1287</v>
      </c>
      <c r="D263" s="138" t="s">
        <v>311</v>
      </c>
      <c r="E263" s="139" t="s">
        <v>6447</v>
      </c>
      <c r="F263" s="140" t="s">
        <v>6448</v>
      </c>
      <c r="G263" s="141" t="s">
        <v>6434</v>
      </c>
      <c r="H263" s="142">
        <v>4</v>
      </c>
      <c r="I263" s="143"/>
      <c r="J263" s="144">
        <f t="shared" si="30"/>
        <v>0</v>
      </c>
      <c r="K263" s="140" t="s">
        <v>366</v>
      </c>
      <c r="L263" s="33"/>
      <c r="M263" s="145" t="s">
        <v>1</v>
      </c>
      <c r="N263" s="146" t="s">
        <v>46</v>
      </c>
      <c r="P263" s="147">
        <f t="shared" si="31"/>
        <v>0</v>
      </c>
      <c r="Q263" s="147">
        <v>0</v>
      </c>
      <c r="R263" s="147">
        <f t="shared" si="32"/>
        <v>0</v>
      </c>
      <c r="S263" s="147">
        <v>0</v>
      </c>
      <c r="T263" s="148">
        <f t="shared" si="33"/>
        <v>0</v>
      </c>
      <c r="AR263" s="149" t="s">
        <v>120</v>
      </c>
      <c r="AT263" s="149" t="s">
        <v>311</v>
      </c>
      <c r="AU263" s="149" t="s">
        <v>90</v>
      </c>
      <c r="AY263" s="17" t="s">
        <v>309</v>
      </c>
      <c r="BE263" s="150">
        <f t="shared" si="34"/>
        <v>0</v>
      </c>
      <c r="BF263" s="150">
        <f t="shared" si="35"/>
        <v>0</v>
      </c>
      <c r="BG263" s="150">
        <f t="shared" si="36"/>
        <v>0</v>
      </c>
      <c r="BH263" s="150">
        <f t="shared" si="37"/>
        <v>0</v>
      </c>
      <c r="BI263" s="150">
        <f t="shared" si="38"/>
        <v>0</v>
      </c>
      <c r="BJ263" s="17" t="s">
        <v>88</v>
      </c>
      <c r="BK263" s="150">
        <f t="shared" si="39"/>
        <v>0</v>
      </c>
      <c r="BL263" s="17" t="s">
        <v>120</v>
      </c>
      <c r="BM263" s="149" t="s">
        <v>2527</v>
      </c>
    </row>
    <row r="264" spans="2:65" s="1" customFormat="1" ht="16.5" customHeight="1" x14ac:dyDescent="0.2">
      <c r="B264" s="137"/>
      <c r="C264" s="138" t="s">
        <v>1292</v>
      </c>
      <c r="D264" s="138" t="s">
        <v>311</v>
      </c>
      <c r="E264" s="139" t="s">
        <v>6449</v>
      </c>
      <c r="F264" s="140" t="s">
        <v>6450</v>
      </c>
      <c r="G264" s="141" t="s">
        <v>6434</v>
      </c>
      <c r="H264" s="142">
        <v>6</v>
      </c>
      <c r="I264" s="143"/>
      <c r="J264" s="144">
        <f t="shared" si="30"/>
        <v>0</v>
      </c>
      <c r="K264" s="140" t="s">
        <v>366</v>
      </c>
      <c r="L264" s="33"/>
      <c r="M264" s="145" t="s">
        <v>1</v>
      </c>
      <c r="N264" s="146" t="s">
        <v>46</v>
      </c>
      <c r="P264" s="147">
        <f t="shared" si="31"/>
        <v>0</v>
      </c>
      <c r="Q264" s="147">
        <v>0</v>
      </c>
      <c r="R264" s="147">
        <f t="shared" si="32"/>
        <v>0</v>
      </c>
      <c r="S264" s="147">
        <v>0</v>
      </c>
      <c r="T264" s="148">
        <f t="shared" si="33"/>
        <v>0</v>
      </c>
      <c r="AR264" s="149" t="s">
        <v>120</v>
      </c>
      <c r="AT264" s="149" t="s">
        <v>311</v>
      </c>
      <c r="AU264" s="149" t="s">
        <v>90</v>
      </c>
      <c r="AY264" s="17" t="s">
        <v>309</v>
      </c>
      <c r="BE264" s="150">
        <f t="shared" si="34"/>
        <v>0</v>
      </c>
      <c r="BF264" s="150">
        <f t="shared" si="35"/>
        <v>0</v>
      </c>
      <c r="BG264" s="150">
        <f t="shared" si="36"/>
        <v>0</v>
      </c>
      <c r="BH264" s="150">
        <f t="shared" si="37"/>
        <v>0</v>
      </c>
      <c r="BI264" s="150">
        <f t="shared" si="38"/>
        <v>0</v>
      </c>
      <c r="BJ264" s="17" t="s">
        <v>88</v>
      </c>
      <c r="BK264" s="150">
        <f t="shared" si="39"/>
        <v>0</v>
      </c>
      <c r="BL264" s="17" t="s">
        <v>120</v>
      </c>
      <c r="BM264" s="149" t="s">
        <v>2539</v>
      </c>
    </row>
    <row r="265" spans="2:65" s="1" customFormat="1" ht="16.5" customHeight="1" x14ac:dyDescent="0.2">
      <c r="B265" s="137"/>
      <c r="C265" s="138" t="s">
        <v>1298</v>
      </c>
      <c r="D265" s="138" t="s">
        <v>311</v>
      </c>
      <c r="E265" s="139" t="s">
        <v>6451</v>
      </c>
      <c r="F265" s="140" t="s">
        <v>6452</v>
      </c>
      <c r="G265" s="141" t="s">
        <v>6434</v>
      </c>
      <c r="H265" s="142">
        <v>6</v>
      </c>
      <c r="I265" s="143"/>
      <c r="J265" s="144">
        <f t="shared" si="30"/>
        <v>0</v>
      </c>
      <c r="K265" s="140" t="s">
        <v>366</v>
      </c>
      <c r="L265" s="33"/>
      <c r="M265" s="145" t="s">
        <v>1</v>
      </c>
      <c r="N265" s="146" t="s">
        <v>46</v>
      </c>
      <c r="P265" s="147">
        <f t="shared" si="31"/>
        <v>0</v>
      </c>
      <c r="Q265" s="147">
        <v>0</v>
      </c>
      <c r="R265" s="147">
        <f t="shared" si="32"/>
        <v>0</v>
      </c>
      <c r="S265" s="147">
        <v>0</v>
      </c>
      <c r="T265" s="148">
        <f t="shared" si="33"/>
        <v>0</v>
      </c>
      <c r="AR265" s="149" t="s">
        <v>120</v>
      </c>
      <c r="AT265" s="149" t="s">
        <v>311</v>
      </c>
      <c r="AU265" s="149" t="s">
        <v>90</v>
      </c>
      <c r="AY265" s="17" t="s">
        <v>309</v>
      </c>
      <c r="BE265" s="150">
        <f t="shared" si="34"/>
        <v>0</v>
      </c>
      <c r="BF265" s="150">
        <f t="shared" si="35"/>
        <v>0</v>
      </c>
      <c r="BG265" s="150">
        <f t="shared" si="36"/>
        <v>0</v>
      </c>
      <c r="BH265" s="150">
        <f t="shared" si="37"/>
        <v>0</v>
      </c>
      <c r="BI265" s="150">
        <f t="shared" si="38"/>
        <v>0</v>
      </c>
      <c r="BJ265" s="17" t="s">
        <v>88</v>
      </c>
      <c r="BK265" s="150">
        <f t="shared" si="39"/>
        <v>0</v>
      </c>
      <c r="BL265" s="17" t="s">
        <v>120</v>
      </c>
      <c r="BM265" s="149" t="s">
        <v>2549</v>
      </c>
    </row>
    <row r="266" spans="2:65" s="1" customFormat="1" ht="16.5" customHeight="1" x14ac:dyDescent="0.2">
      <c r="B266" s="137"/>
      <c r="C266" s="138" t="s">
        <v>1305</v>
      </c>
      <c r="D266" s="138" t="s">
        <v>311</v>
      </c>
      <c r="E266" s="139" t="s">
        <v>6453</v>
      </c>
      <c r="F266" s="140" t="s">
        <v>6454</v>
      </c>
      <c r="G266" s="141" t="s">
        <v>6434</v>
      </c>
      <c r="H266" s="142">
        <v>12</v>
      </c>
      <c r="I266" s="143"/>
      <c r="J266" s="144">
        <f t="shared" si="30"/>
        <v>0</v>
      </c>
      <c r="K266" s="140" t="s">
        <v>366</v>
      </c>
      <c r="L266" s="33"/>
      <c r="M266" s="145" t="s">
        <v>1</v>
      </c>
      <c r="N266" s="146" t="s">
        <v>46</v>
      </c>
      <c r="P266" s="147">
        <f t="shared" si="31"/>
        <v>0</v>
      </c>
      <c r="Q266" s="147">
        <v>0</v>
      </c>
      <c r="R266" s="147">
        <f t="shared" si="32"/>
        <v>0</v>
      </c>
      <c r="S266" s="147">
        <v>0</v>
      </c>
      <c r="T266" s="148">
        <f t="shared" si="33"/>
        <v>0</v>
      </c>
      <c r="AR266" s="149" t="s">
        <v>120</v>
      </c>
      <c r="AT266" s="149" t="s">
        <v>311</v>
      </c>
      <c r="AU266" s="149" t="s">
        <v>90</v>
      </c>
      <c r="AY266" s="17" t="s">
        <v>309</v>
      </c>
      <c r="BE266" s="150">
        <f t="shared" si="34"/>
        <v>0</v>
      </c>
      <c r="BF266" s="150">
        <f t="shared" si="35"/>
        <v>0</v>
      </c>
      <c r="BG266" s="150">
        <f t="shared" si="36"/>
        <v>0</v>
      </c>
      <c r="BH266" s="150">
        <f t="shared" si="37"/>
        <v>0</v>
      </c>
      <c r="BI266" s="150">
        <f t="shared" si="38"/>
        <v>0</v>
      </c>
      <c r="BJ266" s="17" t="s">
        <v>88</v>
      </c>
      <c r="BK266" s="150">
        <f t="shared" si="39"/>
        <v>0</v>
      </c>
      <c r="BL266" s="17" t="s">
        <v>120</v>
      </c>
      <c r="BM266" s="149" t="s">
        <v>2557</v>
      </c>
    </row>
    <row r="267" spans="2:65" s="1" customFormat="1" ht="16.5" customHeight="1" x14ac:dyDescent="0.2">
      <c r="B267" s="137"/>
      <c r="C267" s="138" t="s">
        <v>1314</v>
      </c>
      <c r="D267" s="138" t="s">
        <v>311</v>
      </c>
      <c r="E267" s="139" t="s">
        <v>6455</v>
      </c>
      <c r="F267" s="140" t="s">
        <v>6456</v>
      </c>
      <c r="G267" s="141" t="s">
        <v>6434</v>
      </c>
      <c r="H267" s="142">
        <v>46</v>
      </c>
      <c r="I267" s="143"/>
      <c r="J267" s="144">
        <f t="shared" si="30"/>
        <v>0</v>
      </c>
      <c r="K267" s="140" t="s">
        <v>366</v>
      </c>
      <c r="L267" s="33"/>
      <c r="M267" s="145" t="s">
        <v>1</v>
      </c>
      <c r="N267" s="146" t="s">
        <v>46</v>
      </c>
      <c r="P267" s="147">
        <f t="shared" si="31"/>
        <v>0</v>
      </c>
      <c r="Q267" s="147">
        <v>0</v>
      </c>
      <c r="R267" s="147">
        <f t="shared" si="32"/>
        <v>0</v>
      </c>
      <c r="S267" s="147">
        <v>0</v>
      </c>
      <c r="T267" s="148">
        <f t="shared" si="33"/>
        <v>0</v>
      </c>
      <c r="AR267" s="149" t="s">
        <v>120</v>
      </c>
      <c r="AT267" s="149" t="s">
        <v>311</v>
      </c>
      <c r="AU267" s="149" t="s">
        <v>90</v>
      </c>
      <c r="AY267" s="17" t="s">
        <v>309</v>
      </c>
      <c r="BE267" s="150">
        <f t="shared" si="34"/>
        <v>0</v>
      </c>
      <c r="BF267" s="150">
        <f t="shared" si="35"/>
        <v>0</v>
      </c>
      <c r="BG267" s="150">
        <f t="shared" si="36"/>
        <v>0</v>
      </c>
      <c r="BH267" s="150">
        <f t="shared" si="37"/>
        <v>0</v>
      </c>
      <c r="BI267" s="150">
        <f t="shared" si="38"/>
        <v>0</v>
      </c>
      <c r="BJ267" s="17" t="s">
        <v>88</v>
      </c>
      <c r="BK267" s="150">
        <f t="shared" si="39"/>
        <v>0</v>
      </c>
      <c r="BL267" s="17" t="s">
        <v>120</v>
      </c>
      <c r="BM267" s="149" t="s">
        <v>2565</v>
      </c>
    </row>
    <row r="268" spans="2:65" s="1" customFormat="1" ht="16.5" customHeight="1" x14ac:dyDescent="0.2">
      <c r="B268" s="137"/>
      <c r="C268" s="138" t="s">
        <v>1318</v>
      </c>
      <c r="D268" s="138" t="s">
        <v>311</v>
      </c>
      <c r="E268" s="139" t="s">
        <v>6457</v>
      </c>
      <c r="F268" s="140" t="s">
        <v>6458</v>
      </c>
      <c r="G268" s="141" t="s">
        <v>6434</v>
      </c>
      <c r="H268" s="142">
        <v>20</v>
      </c>
      <c r="I268" s="143"/>
      <c r="J268" s="144">
        <f t="shared" si="30"/>
        <v>0</v>
      </c>
      <c r="K268" s="140" t="s">
        <v>366</v>
      </c>
      <c r="L268" s="33"/>
      <c r="M268" s="145" t="s">
        <v>1</v>
      </c>
      <c r="N268" s="146" t="s">
        <v>46</v>
      </c>
      <c r="P268" s="147">
        <f t="shared" si="31"/>
        <v>0</v>
      </c>
      <c r="Q268" s="147">
        <v>0</v>
      </c>
      <c r="R268" s="147">
        <f t="shared" si="32"/>
        <v>0</v>
      </c>
      <c r="S268" s="147">
        <v>0</v>
      </c>
      <c r="T268" s="148">
        <f t="shared" si="33"/>
        <v>0</v>
      </c>
      <c r="AR268" s="149" t="s">
        <v>120</v>
      </c>
      <c r="AT268" s="149" t="s">
        <v>311</v>
      </c>
      <c r="AU268" s="149" t="s">
        <v>90</v>
      </c>
      <c r="AY268" s="17" t="s">
        <v>309</v>
      </c>
      <c r="BE268" s="150">
        <f t="shared" si="34"/>
        <v>0</v>
      </c>
      <c r="BF268" s="150">
        <f t="shared" si="35"/>
        <v>0</v>
      </c>
      <c r="BG268" s="150">
        <f t="shared" si="36"/>
        <v>0</v>
      </c>
      <c r="BH268" s="150">
        <f t="shared" si="37"/>
        <v>0</v>
      </c>
      <c r="BI268" s="150">
        <f t="shared" si="38"/>
        <v>0</v>
      </c>
      <c r="BJ268" s="17" t="s">
        <v>88</v>
      </c>
      <c r="BK268" s="150">
        <f t="shared" si="39"/>
        <v>0</v>
      </c>
      <c r="BL268" s="17" t="s">
        <v>120</v>
      </c>
      <c r="BM268" s="149" t="s">
        <v>2573</v>
      </c>
    </row>
    <row r="269" spans="2:65" s="1" customFormat="1" ht="16.5" customHeight="1" x14ac:dyDescent="0.2">
      <c r="B269" s="137"/>
      <c r="C269" s="138" t="s">
        <v>1323</v>
      </c>
      <c r="D269" s="138" t="s">
        <v>311</v>
      </c>
      <c r="E269" s="139" t="s">
        <v>6459</v>
      </c>
      <c r="F269" s="140" t="s">
        <v>6460</v>
      </c>
      <c r="G269" s="141" t="s">
        <v>6434</v>
      </c>
      <c r="H269" s="142">
        <v>2</v>
      </c>
      <c r="I269" s="143"/>
      <c r="J269" s="144">
        <f t="shared" si="30"/>
        <v>0</v>
      </c>
      <c r="K269" s="140" t="s">
        <v>366</v>
      </c>
      <c r="L269" s="33"/>
      <c r="M269" s="145" t="s">
        <v>1</v>
      </c>
      <c r="N269" s="146" t="s">
        <v>46</v>
      </c>
      <c r="P269" s="147">
        <f t="shared" si="31"/>
        <v>0</v>
      </c>
      <c r="Q269" s="147">
        <v>0</v>
      </c>
      <c r="R269" s="147">
        <f t="shared" si="32"/>
        <v>0</v>
      </c>
      <c r="S269" s="147">
        <v>0</v>
      </c>
      <c r="T269" s="148">
        <f t="shared" si="33"/>
        <v>0</v>
      </c>
      <c r="AR269" s="149" t="s">
        <v>120</v>
      </c>
      <c r="AT269" s="149" t="s">
        <v>311</v>
      </c>
      <c r="AU269" s="149" t="s">
        <v>90</v>
      </c>
      <c r="AY269" s="17" t="s">
        <v>309</v>
      </c>
      <c r="BE269" s="150">
        <f t="shared" si="34"/>
        <v>0</v>
      </c>
      <c r="BF269" s="150">
        <f t="shared" si="35"/>
        <v>0</v>
      </c>
      <c r="BG269" s="150">
        <f t="shared" si="36"/>
        <v>0</v>
      </c>
      <c r="BH269" s="150">
        <f t="shared" si="37"/>
        <v>0</v>
      </c>
      <c r="BI269" s="150">
        <f t="shared" si="38"/>
        <v>0</v>
      </c>
      <c r="BJ269" s="17" t="s">
        <v>88</v>
      </c>
      <c r="BK269" s="150">
        <f t="shared" si="39"/>
        <v>0</v>
      </c>
      <c r="BL269" s="17" t="s">
        <v>120</v>
      </c>
      <c r="BM269" s="149" t="s">
        <v>2581</v>
      </c>
    </row>
    <row r="270" spans="2:65" s="1" customFormat="1" ht="16.5" customHeight="1" x14ac:dyDescent="0.2">
      <c r="B270" s="137"/>
      <c r="C270" s="138" t="s">
        <v>1328</v>
      </c>
      <c r="D270" s="138" t="s">
        <v>311</v>
      </c>
      <c r="E270" s="139" t="s">
        <v>6461</v>
      </c>
      <c r="F270" s="140" t="s">
        <v>6462</v>
      </c>
      <c r="G270" s="141" t="s">
        <v>6279</v>
      </c>
      <c r="H270" s="142">
        <v>1</v>
      </c>
      <c r="I270" s="143"/>
      <c r="J270" s="144">
        <f t="shared" ref="J270:J289" si="40">ROUND(I270*H270,2)</f>
        <v>0</v>
      </c>
      <c r="K270" s="140" t="s">
        <v>366</v>
      </c>
      <c r="L270" s="33"/>
      <c r="M270" s="145" t="s">
        <v>1</v>
      </c>
      <c r="N270" s="146" t="s">
        <v>46</v>
      </c>
      <c r="P270" s="147">
        <f t="shared" ref="P270:P289" si="41">O270*H270</f>
        <v>0</v>
      </c>
      <c r="Q270" s="147">
        <v>0</v>
      </c>
      <c r="R270" s="147">
        <f t="shared" ref="R270:R289" si="42">Q270*H270</f>
        <v>0</v>
      </c>
      <c r="S270" s="147">
        <v>0</v>
      </c>
      <c r="T270" s="148">
        <f t="shared" ref="T270:T289" si="43">S270*H270</f>
        <v>0</v>
      </c>
      <c r="AR270" s="149" t="s">
        <v>120</v>
      </c>
      <c r="AT270" s="149" t="s">
        <v>311</v>
      </c>
      <c r="AU270" s="149" t="s">
        <v>90</v>
      </c>
      <c r="AY270" s="17" t="s">
        <v>309</v>
      </c>
      <c r="BE270" s="150">
        <f t="shared" ref="BE270:BE289" si="44">IF(N270="základní",J270,0)</f>
        <v>0</v>
      </c>
      <c r="BF270" s="150">
        <f t="shared" ref="BF270:BF289" si="45">IF(N270="snížená",J270,0)</f>
        <v>0</v>
      </c>
      <c r="BG270" s="150">
        <f t="shared" ref="BG270:BG289" si="46">IF(N270="zákl. přenesená",J270,0)</f>
        <v>0</v>
      </c>
      <c r="BH270" s="150">
        <f t="shared" ref="BH270:BH289" si="47">IF(N270="sníž. přenesená",J270,0)</f>
        <v>0</v>
      </c>
      <c r="BI270" s="150">
        <f t="shared" ref="BI270:BI289" si="48">IF(N270="nulová",J270,0)</f>
        <v>0</v>
      </c>
      <c r="BJ270" s="17" t="s">
        <v>88</v>
      </c>
      <c r="BK270" s="150">
        <f t="shared" ref="BK270:BK289" si="49">ROUND(I270*H270,2)</f>
        <v>0</v>
      </c>
      <c r="BL270" s="17" t="s">
        <v>120</v>
      </c>
      <c r="BM270" s="149" t="s">
        <v>2589</v>
      </c>
    </row>
    <row r="271" spans="2:65" s="1" customFormat="1" ht="16.5" customHeight="1" x14ac:dyDescent="0.2">
      <c r="B271" s="137"/>
      <c r="C271" s="138" t="s">
        <v>1334</v>
      </c>
      <c r="D271" s="138" t="s">
        <v>311</v>
      </c>
      <c r="E271" s="139" t="s">
        <v>6463</v>
      </c>
      <c r="F271" s="140" t="s">
        <v>6464</v>
      </c>
      <c r="G271" s="141" t="s">
        <v>6209</v>
      </c>
      <c r="H271" s="142">
        <v>2400</v>
      </c>
      <c r="I271" s="143"/>
      <c r="J271" s="144">
        <f t="shared" si="40"/>
        <v>0</v>
      </c>
      <c r="K271" s="140" t="s">
        <v>366</v>
      </c>
      <c r="L271" s="33"/>
      <c r="M271" s="145" t="s">
        <v>1</v>
      </c>
      <c r="N271" s="146" t="s">
        <v>46</v>
      </c>
      <c r="P271" s="147">
        <f t="shared" si="41"/>
        <v>0</v>
      </c>
      <c r="Q271" s="147">
        <v>0</v>
      </c>
      <c r="R271" s="147">
        <f t="shared" si="42"/>
        <v>0</v>
      </c>
      <c r="S271" s="147">
        <v>0</v>
      </c>
      <c r="T271" s="148">
        <f t="shared" si="43"/>
        <v>0</v>
      </c>
      <c r="AR271" s="149" t="s">
        <v>120</v>
      </c>
      <c r="AT271" s="149" t="s">
        <v>311</v>
      </c>
      <c r="AU271" s="149" t="s">
        <v>90</v>
      </c>
      <c r="AY271" s="17" t="s">
        <v>309</v>
      </c>
      <c r="BE271" s="150">
        <f t="shared" si="44"/>
        <v>0</v>
      </c>
      <c r="BF271" s="150">
        <f t="shared" si="45"/>
        <v>0</v>
      </c>
      <c r="BG271" s="150">
        <f t="shared" si="46"/>
        <v>0</v>
      </c>
      <c r="BH271" s="150">
        <f t="shared" si="47"/>
        <v>0</v>
      </c>
      <c r="BI271" s="150">
        <f t="shared" si="48"/>
        <v>0</v>
      </c>
      <c r="BJ271" s="17" t="s">
        <v>88</v>
      </c>
      <c r="BK271" s="150">
        <f t="shared" si="49"/>
        <v>0</v>
      </c>
      <c r="BL271" s="17" t="s">
        <v>120</v>
      </c>
      <c r="BM271" s="149" t="s">
        <v>2597</v>
      </c>
    </row>
    <row r="272" spans="2:65" s="1" customFormat="1" ht="16.5" customHeight="1" x14ac:dyDescent="0.2">
      <c r="B272" s="137"/>
      <c r="C272" s="138" t="s">
        <v>1340</v>
      </c>
      <c r="D272" s="138" t="s">
        <v>311</v>
      </c>
      <c r="E272" s="139" t="s">
        <v>6465</v>
      </c>
      <c r="F272" s="140" t="s">
        <v>6466</v>
      </c>
      <c r="G272" s="141" t="s">
        <v>643</v>
      </c>
      <c r="H272" s="142">
        <v>12420</v>
      </c>
      <c r="I272" s="143"/>
      <c r="J272" s="144">
        <f t="shared" si="40"/>
        <v>0</v>
      </c>
      <c r="K272" s="140" t="s">
        <v>366</v>
      </c>
      <c r="L272" s="33"/>
      <c r="M272" s="145" t="s">
        <v>1</v>
      </c>
      <c r="N272" s="146" t="s">
        <v>46</v>
      </c>
      <c r="P272" s="147">
        <f t="shared" si="41"/>
        <v>0</v>
      </c>
      <c r="Q272" s="147">
        <v>0</v>
      </c>
      <c r="R272" s="147">
        <f t="shared" si="42"/>
        <v>0</v>
      </c>
      <c r="S272" s="147">
        <v>0</v>
      </c>
      <c r="T272" s="148">
        <f t="shared" si="43"/>
        <v>0</v>
      </c>
      <c r="AR272" s="149" t="s">
        <v>120</v>
      </c>
      <c r="AT272" s="149" t="s">
        <v>311</v>
      </c>
      <c r="AU272" s="149" t="s">
        <v>90</v>
      </c>
      <c r="AY272" s="17" t="s">
        <v>309</v>
      </c>
      <c r="BE272" s="150">
        <f t="shared" si="44"/>
        <v>0</v>
      </c>
      <c r="BF272" s="150">
        <f t="shared" si="45"/>
        <v>0</v>
      </c>
      <c r="BG272" s="150">
        <f t="shared" si="46"/>
        <v>0</v>
      </c>
      <c r="BH272" s="150">
        <f t="shared" si="47"/>
        <v>0</v>
      </c>
      <c r="BI272" s="150">
        <f t="shared" si="48"/>
        <v>0</v>
      </c>
      <c r="BJ272" s="17" t="s">
        <v>88</v>
      </c>
      <c r="BK272" s="150">
        <f t="shared" si="49"/>
        <v>0</v>
      </c>
      <c r="BL272" s="17" t="s">
        <v>120</v>
      </c>
      <c r="BM272" s="149" t="s">
        <v>2605</v>
      </c>
    </row>
    <row r="273" spans="2:65" s="1" customFormat="1" ht="16.5" customHeight="1" x14ac:dyDescent="0.2">
      <c r="B273" s="137"/>
      <c r="C273" s="138" t="s">
        <v>1345</v>
      </c>
      <c r="D273" s="138" t="s">
        <v>311</v>
      </c>
      <c r="E273" s="139" t="s">
        <v>6467</v>
      </c>
      <c r="F273" s="140" t="s">
        <v>6468</v>
      </c>
      <c r="G273" s="141" t="s">
        <v>643</v>
      </c>
      <c r="H273" s="142">
        <v>2750</v>
      </c>
      <c r="I273" s="143"/>
      <c r="J273" s="144">
        <f t="shared" si="40"/>
        <v>0</v>
      </c>
      <c r="K273" s="140" t="s">
        <v>366</v>
      </c>
      <c r="L273" s="33"/>
      <c r="M273" s="145" t="s">
        <v>1</v>
      </c>
      <c r="N273" s="146" t="s">
        <v>46</v>
      </c>
      <c r="P273" s="147">
        <f t="shared" si="41"/>
        <v>0</v>
      </c>
      <c r="Q273" s="147">
        <v>0</v>
      </c>
      <c r="R273" s="147">
        <f t="shared" si="42"/>
        <v>0</v>
      </c>
      <c r="S273" s="147">
        <v>0</v>
      </c>
      <c r="T273" s="148">
        <f t="shared" si="43"/>
        <v>0</v>
      </c>
      <c r="AR273" s="149" t="s">
        <v>120</v>
      </c>
      <c r="AT273" s="149" t="s">
        <v>311</v>
      </c>
      <c r="AU273" s="149" t="s">
        <v>90</v>
      </c>
      <c r="AY273" s="17" t="s">
        <v>309</v>
      </c>
      <c r="BE273" s="150">
        <f t="shared" si="44"/>
        <v>0</v>
      </c>
      <c r="BF273" s="150">
        <f t="shared" si="45"/>
        <v>0</v>
      </c>
      <c r="BG273" s="150">
        <f t="shared" si="46"/>
        <v>0</v>
      </c>
      <c r="BH273" s="150">
        <f t="shared" si="47"/>
        <v>0</v>
      </c>
      <c r="BI273" s="150">
        <f t="shared" si="48"/>
        <v>0</v>
      </c>
      <c r="BJ273" s="17" t="s">
        <v>88</v>
      </c>
      <c r="BK273" s="150">
        <f t="shared" si="49"/>
        <v>0</v>
      </c>
      <c r="BL273" s="17" t="s">
        <v>120</v>
      </c>
      <c r="BM273" s="149" t="s">
        <v>2613</v>
      </c>
    </row>
    <row r="274" spans="2:65" s="1" customFormat="1" ht="16.5" customHeight="1" x14ac:dyDescent="0.2">
      <c r="B274" s="137"/>
      <c r="C274" s="138" t="s">
        <v>1347</v>
      </c>
      <c r="D274" s="138" t="s">
        <v>311</v>
      </c>
      <c r="E274" s="139" t="s">
        <v>6469</v>
      </c>
      <c r="F274" s="140" t="s">
        <v>6470</v>
      </c>
      <c r="G274" s="141" t="s">
        <v>643</v>
      </c>
      <c r="H274" s="142">
        <v>510</v>
      </c>
      <c r="I274" s="143"/>
      <c r="J274" s="144">
        <f t="shared" si="40"/>
        <v>0</v>
      </c>
      <c r="K274" s="140" t="s">
        <v>366</v>
      </c>
      <c r="L274" s="33"/>
      <c r="M274" s="145" t="s">
        <v>1</v>
      </c>
      <c r="N274" s="146" t="s">
        <v>46</v>
      </c>
      <c r="P274" s="147">
        <f t="shared" si="41"/>
        <v>0</v>
      </c>
      <c r="Q274" s="147">
        <v>0</v>
      </c>
      <c r="R274" s="147">
        <f t="shared" si="42"/>
        <v>0</v>
      </c>
      <c r="S274" s="147">
        <v>0</v>
      </c>
      <c r="T274" s="148">
        <f t="shared" si="43"/>
        <v>0</v>
      </c>
      <c r="AR274" s="149" t="s">
        <v>120</v>
      </c>
      <c r="AT274" s="149" t="s">
        <v>311</v>
      </c>
      <c r="AU274" s="149" t="s">
        <v>90</v>
      </c>
      <c r="AY274" s="17" t="s">
        <v>309</v>
      </c>
      <c r="BE274" s="150">
        <f t="shared" si="44"/>
        <v>0</v>
      </c>
      <c r="BF274" s="150">
        <f t="shared" si="45"/>
        <v>0</v>
      </c>
      <c r="BG274" s="150">
        <f t="shared" si="46"/>
        <v>0</v>
      </c>
      <c r="BH274" s="150">
        <f t="shared" si="47"/>
        <v>0</v>
      </c>
      <c r="BI274" s="150">
        <f t="shared" si="48"/>
        <v>0</v>
      </c>
      <c r="BJ274" s="17" t="s">
        <v>88</v>
      </c>
      <c r="BK274" s="150">
        <f t="shared" si="49"/>
        <v>0</v>
      </c>
      <c r="BL274" s="17" t="s">
        <v>120</v>
      </c>
      <c r="BM274" s="149" t="s">
        <v>2621</v>
      </c>
    </row>
    <row r="275" spans="2:65" s="1" customFormat="1" ht="16.5" customHeight="1" x14ac:dyDescent="0.2">
      <c r="B275" s="137"/>
      <c r="C275" s="138" t="s">
        <v>1350</v>
      </c>
      <c r="D275" s="138" t="s">
        <v>311</v>
      </c>
      <c r="E275" s="139" t="s">
        <v>6471</v>
      </c>
      <c r="F275" s="140" t="s">
        <v>6472</v>
      </c>
      <c r="G275" s="141" t="s">
        <v>6245</v>
      </c>
      <c r="H275" s="142">
        <v>214</v>
      </c>
      <c r="I275" s="143"/>
      <c r="J275" s="144">
        <f t="shared" si="40"/>
        <v>0</v>
      </c>
      <c r="K275" s="140" t="s">
        <v>366</v>
      </c>
      <c r="L275" s="33"/>
      <c r="M275" s="145" t="s">
        <v>1</v>
      </c>
      <c r="N275" s="146" t="s">
        <v>46</v>
      </c>
      <c r="P275" s="147">
        <f t="shared" si="41"/>
        <v>0</v>
      </c>
      <c r="Q275" s="147">
        <v>0</v>
      </c>
      <c r="R275" s="147">
        <f t="shared" si="42"/>
        <v>0</v>
      </c>
      <c r="S275" s="147">
        <v>0</v>
      </c>
      <c r="T275" s="148">
        <f t="shared" si="43"/>
        <v>0</v>
      </c>
      <c r="AR275" s="149" t="s">
        <v>120</v>
      </c>
      <c r="AT275" s="149" t="s">
        <v>311</v>
      </c>
      <c r="AU275" s="149" t="s">
        <v>90</v>
      </c>
      <c r="AY275" s="17" t="s">
        <v>309</v>
      </c>
      <c r="BE275" s="150">
        <f t="shared" si="44"/>
        <v>0</v>
      </c>
      <c r="BF275" s="150">
        <f t="shared" si="45"/>
        <v>0</v>
      </c>
      <c r="BG275" s="150">
        <f t="shared" si="46"/>
        <v>0</v>
      </c>
      <c r="BH275" s="150">
        <f t="shared" si="47"/>
        <v>0</v>
      </c>
      <c r="BI275" s="150">
        <f t="shared" si="48"/>
        <v>0</v>
      </c>
      <c r="BJ275" s="17" t="s">
        <v>88</v>
      </c>
      <c r="BK275" s="150">
        <f t="shared" si="49"/>
        <v>0</v>
      </c>
      <c r="BL275" s="17" t="s">
        <v>120</v>
      </c>
      <c r="BM275" s="149" t="s">
        <v>2629</v>
      </c>
    </row>
    <row r="276" spans="2:65" s="1" customFormat="1" ht="16.5" customHeight="1" x14ac:dyDescent="0.2">
      <c r="B276" s="137"/>
      <c r="C276" s="138" t="s">
        <v>1356</v>
      </c>
      <c r="D276" s="138" t="s">
        <v>311</v>
      </c>
      <c r="E276" s="139" t="s">
        <v>6473</v>
      </c>
      <c r="F276" s="140" t="s">
        <v>6474</v>
      </c>
      <c r="G276" s="141" t="s">
        <v>6245</v>
      </c>
      <c r="H276" s="142">
        <v>90</v>
      </c>
      <c r="I276" s="143"/>
      <c r="J276" s="144">
        <f t="shared" si="40"/>
        <v>0</v>
      </c>
      <c r="K276" s="140" t="s">
        <v>366</v>
      </c>
      <c r="L276" s="33"/>
      <c r="M276" s="145" t="s">
        <v>1</v>
      </c>
      <c r="N276" s="146" t="s">
        <v>46</v>
      </c>
      <c r="P276" s="147">
        <f t="shared" si="41"/>
        <v>0</v>
      </c>
      <c r="Q276" s="147">
        <v>0</v>
      </c>
      <c r="R276" s="147">
        <f t="shared" si="42"/>
        <v>0</v>
      </c>
      <c r="S276" s="147">
        <v>0</v>
      </c>
      <c r="T276" s="148">
        <f t="shared" si="43"/>
        <v>0</v>
      </c>
      <c r="AR276" s="149" t="s">
        <v>120</v>
      </c>
      <c r="AT276" s="149" t="s">
        <v>311</v>
      </c>
      <c r="AU276" s="149" t="s">
        <v>90</v>
      </c>
      <c r="AY276" s="17" t="s">
        <v>309</v>
      </c>
      <c r="BE276" s="150">
        <f t="shared" si="44"/>
        <v>0</v>
      </c>
      <c r="BF276" s="150">
        <f t="shared" si="45"/>
        <v>0</v>
      </c>
      <c r="BG276" s="150">
        <f t="shared" si="46"/>
        <v>0</v>
      </c>
      <c r="BH276" s="150">
        <f t="shared" si="47"/>
        <v>0</v>
      </c>
      <c r="BI276" s="150">
        <f t="shared" si="48"/>
        <v>0</v>
      </c>
      <c r="BJ276" s="17" t="s">
        <v>88</v>
      </c>
      <c r="BK276" s="150">
        <f t="shared" si="49"/>
        <v>0</v>
      </c>
      <c r="BL276" s="17" t="s">
        <v>120</v>
      </c>
      <c r="BM276" s="149" t="s">
        <v>2637</v>
      </c>
    </row>
    <row r="277" spans="2:65" s="1" customFormat="1" ht="16.5" customHeight="1" x14ac:dyDescent="0.2">
      <c r="B277" s="137"/>
      <c r="C277" s="138" t="s">
        <v>1359</v>
      </c>
      <c r="D277" s="138" t="s">
        <v>311</v>
      </c>
      <c r="E277" s="139" t="s">
        <v>6475</v>
      </c>
      <c r="F277" s="140" t="s">
        <v>6476</v>
      </c>
      <c r="G277" s="141" t="s">
        <v>6245</v>
      </c>
      <c r="H277" s="142">
        <v>1</v>
      </c>
      <c r="I277" s="143"/>
      <c r="J277" s="144">
        <f t="shared" si="40"/>
        <v>0</v>
      </c>
      <c r="K277" s="140" t="s">
        <v>366</v>
      </c>
      <c r="L277" s="33"/>
      <c r="M277" s="145" t="s">
        <v>1</v>
      </c>
      <c r="N277" s="146" t="s">
        <v>46</v>
      </c>
      <c r="P277" s="147">
        <f t="shared" si="41"/>
        <v>0</v>
      </c>
      <c r="Q277" s="147">
        <v>0</v>
      </c>
      <c r="R277" s="147">
        <f t="shared" si="42"/>
        <v>0</v>
      </c>
      <c r="S277" s="147">
        <v>0</v>
      </c>
      <c r="T277" s="148">
        <f t="shared" si="43"/>
        <v>0</v>
      </c>
      <c r="AR277" s="149" t="s">
        <v>120</v>
      </c>
      <c r="AT277" s="149" t="s">
        <v>311</v>
      </c>
      <c r="AU277" s="149" t="s">
        <v>90</v>
      </c>
      <c r="AY277" s="17" t="s">
        <v>309</v>
      </c>
      <c r="BE277" s="150">
        <f t="shared" si="44"/>
        <v>0</v>
      </c>
      <c r="BF277" s="150">
        <f t="shared" si="45"/>
        <v>0</v>
      </c>
      <c r="BG277" s="150">
        <f t="shared" si="46"/>
        <v>0</v>
      </c>
      <c r="BH277" s="150">
        <f t="shared" si="47"/>
        <v>0</v>
      </c>
      <c r="BI277" s="150">
        <f t="shared" si="48"/>
        <v>0</v>
      </c>
      <c r="BJ277" s="17" t="s">
        <v>88</v>
      </c>
      <c r="BK277" s="150">
        <f t="shared" si="49"/>
        <v>0</v>
      </c>
      <c r="BL277" s="17" t="s">
        <v>120</v>
      </c>
      <c r="BM277" s="149" t="s">
        <v>2645</v>
      </c>
    </row>
    <row r="278" spans="2:65" s="1" customFormat="1" ht="16.5" customHeight="1" x14ac:dyDescent="0.2">
      <c r="B278" s="137"/>
      <c r="C278" s="138" t="s">
        <v>1365</v>
      </c>
      <c r="D278" s="138" t="s">
        <v>311</v>
      </c>
      <c r="E278" s="139" t="s">
        <v>6477</v>
      </c>
      <c r="F278" s="140" t="s">
        <v>6478</v>
      </c>
      <c r="G278" s="141" t="s">
        <v>6245</v>
      </c>
      <c r="H278" s="142">
        <v>1</v>
      </c>
      <c r="I278" s="143"/>
      <c r="J278" s="144">
        <f t="shared" si="40"/>
        <v>0</v>
      </c>
      <c r="K278" s="140" t="s">
        <v>366</v>
      </c>
      <c r="L278" s="33"/>
      <c r="M278" s="145" t="s">
        <v>1</v>
      </c>
      <c r="N278" s="146" t="s">
        <v>46</v>
      </c>
      <c r="P278" s="147">
        <f t="shared" si="41"/>
        <v>0</v>
      </c>
      <c r="Q278" s="147">
        <v>0</v>
      </c>
      <c r="R278" s="147">
        <f t="shared" si="42"/>
        <v>0</v>
      </c>
      <c r="S278" s="147">
        <v>0</v>
      </c>
      <c r="T278" s="148">
        <f t="shared" si="43"/>
        <v>0</v>
      </c>
      <c r="AR278" s="149" t="s">
        <v>120</v>
      </c>
      <c r="AT278" s="149" t="s">
        <v>311</v>
      </c>
      <c r="AU278" s="149" t="s">
        <v>90</v>
      </c>
      <c r="AY278" s="17" t="s">
        <v>309</v>
      </c>
      <c r="BE278" s="150">
        <f t="shared" si="44"/>
        <v>0</v>
      </c>
      <c r="BF278" s="150">
        <f t="shared" si="45"/>
        <v>0</v>
      </c>
      <c r="BG278" s="150">
        <f t="shared" si="46"/>
        <v>0</v>
      </c>
      <c r="BH278" s="150">
        <f t="shared" si="47"/>
        <v>0</v>
      </c>
      <c r="BI278" s="150">
        <f t="shared" si="48"/>
        <v>0</v>
      </c>
      <c r="BJ278" s="17" t="s">
        <v>88</v>
      </c>
      <c r="BK278" s="150">
        <f t="shared" si="49"/>
        <v>0</v>
      </c>
      <c r="BL278" s="17" t="s">
        <v>120</v>
      </c>
      <c r="BM278" s="149" t="s">
        <v>2653</v>
      </c>
    </row>
    <row r="279" spans="2:65" s="1" customFormat="1" ht="16.5" customHeight="1" x14ac:dyDescent="0.2">
      <c r="B279" s="137"/>
      <c r="C279" s="138" t="s">
        <v>1370</v>
      </c>
      <c r="D279" s="138" t="s">
        <v>311</v>
      </c>
      <c r="E279" s="139" t="s">
        <v>6479</v>
      </c>
      <c r="F279" s="140" t="s">
        <v>6480</v>
      </c>
      <c r="G279" s="141" t="s">
        <v>6245</v>
      </c>
      <c r="H279" s="142">
        <v>2</v>
      </c>
      <c r="I279" s="143"/>
      <c r="J279" s="144">
        <f t="shared" si="40"/>
        <v>0</v>
      </c>
      <c r="K279" s="140" t="s">
        <v>366</v>
      </c>
      <c r="L279" s="33"/>
      <c r="M279" s="145" t="s">
        <v>1</v>
      </c>
      <c r="N279" s="146" t="s">
        <v>46</v>
      </c>
      <c r="P279" s="147">
        <f t="shared" si="41"/>
        <v>0</v>
      </c>
      <c r="Q279" s="147">
        <v>0</v>
      </c>
      <c r="R279" s="147">
        <f t="shared" si="42"/>
        <v>0</v>
      </c>
      <c r="S279" s="147">
        <v>0</v>
      </c>
      <c r="T279" s="148">
        <f t="shared" si="43"/>
        <v>0</v>
      </c>
      <c r="AR279" s="149" t="s">
        <v>120</v>
      </c>
      <c r="AT279" s="149" t="s">
        <v>311</v>
      </c>
      <c r="AU279" s="149" t="s">
        <v>90</v>
      </c>
      <c r="AY279" s="17" t="s">
        <v>309</v>
      </c>
      <c r="BE279" s="150">
        <f t="shared" si="44"/>
        <v>0</v>
      </c>
      <c r="BF279" s="150">
        <f t="shared" si="45"/>
        <v>0</v>
      </c>
      <c r="BG279" s="150">
        <f t="shared" si="46"/>
        <v>0</v>
      </c>
      <c r="BH279" s="150">
        <f t="shared" si="47"/>
        <v>0</v>
      </c>
      <c r="BI279" s="150">
        <f t="shared" si="48"/>
        <v>0</v>
      </c>
      <c r="BJ279" s="17" t="s">
        <v>88</v>
      </c>
      <c r="BK279" s="150">
        <f t="shared" si="49"/>
        <v>0</v>
      </c>
      <c r="BL279" s="17" t="s">
        <v>120</v>
      </c>
      <c r="BM279" s="149" t="s">
        <v>2661</v>
      </c>
    </row>
    <row r="280" spans="2:65" s="1" customFormat="1" ht="16.5" customHeight="1" x14ac:dyDescent="0.2">
      <c r="B280" s="137"/>
      <c r="C280" s="138" t="s">
        <v>1372</v>
      </c>
      <c r="D280" s="138" t="s">
        <v>311</v>
      </c>
      <c r="E280" s="139" t="s">
        <v>6481</v>
      </c>
      <c r="F280" s="140" t="s">
        <v>6482</v>
      </c>
      <c r="G280" s="141" t="s">
        <v>6245</v>
      </c>
      <c r="H280" s="142">
        <v>4</v>
      </c>
      <c r="I280" s="143"/>
      <c r="J280" s="144">
        <f t="shared" si="40"/>
        <v>0</v>
      </c>
      <c r="K280" s="140" t="s">
        <v>366</v>
      </c>
      <c r="L280" s="33"/>
      <c r="M280" s="145" t="s">
        <v>1</v>
      </c>
      <c r="N280" s="146" t="s">
        <v>46</v>
      </c>
      <c r="P280" s="147">
        <f t="shared" si="41"/>
        <v>0</v>
      </c>
      <c r="Q280" s="147">
        <v>0</v>
      </c>
      <c r="R280" s="147">
        <f t="shared" si="42"/>
        <v>0</v>
      </c>
      <c r="S280" s="147">
        <v>0</v>
      </c>
      <c r="T280" s="148">
        <f t="shared" si="43"/>
        <v>0</v>
      </c>
      <c r="AR280" s="149" t="s">
        <v>120</v>
      </c>
      <c r="AT280" s="149" t="s">
        <v>311</v>
      </c>
      <c r="AU280" s="149" t="s">
        <v>90</v>
      </c>
      <c r="AY280" s="17" t="s">
        <v>309</v>
      </c>
      <c r="BE280" s="150">
        <f t="shared" si="44"/>
        <v>0</v>
      </c>
      <c r="BF280" s="150">
        <f t="shared" si="45"/>
        <v>0</v>
      </c>
      <c r="BG280" s="150">
        <f t="shared" si="46"/>
        <v>0</v>
      </c>
      <c r="BH280" s="150">
        <f t="shared" si="47"/>
        <v>0</v>
      </c>
      <c r="BI280" s="150">
        <f t="shared" si="48"/>
        <v>0</v>
      </c>
      <c r="BJ280" s="17" t="s">
        <v>88</v>
      </c>
      <c r="BK280" s="150">
        <f t="shared" si="49"/>
        <v>0</v>
      </c>
      <c r="BL280" s="17" t="s">
        <v>120</v>
      </c>
      <c r="BM280" s="149" t="s">
        <v>2669</v>
      </c>
    </row>
    <row r="281" spans="2:65" s="1" customFormat="1" ht="16.5" customHeight="1" x14ac:dyDescent="0.2">
      <c r="B281" s="137"/>
      <c r="C281" s="138" t="s">
        <v>1376</v>
      </c>
      <c r="D281" s="138" t="s">
        <v>311</v>
      </c>
      <c r="E281" s="139" t="s">
        <v>6483</v>
      </c>
      <c r="F281" s="140" t="s">
        <v>6484</v>
      </c>
      <c r="G281" s="141" t="s">
        <v>6245</v>
      </c>
      <c r="H281" s="142">
        <v>2</v>
      </c>
      <c r="I281" s="143"/>
      <c r="J281" s="144">
        <f t="shared" si="40"/>
        <v>0</v>
      </c>
      <c r="K281" s="140" t="s">
        <v>366</v>
      </c>
      <c r="L281" s="33"/>
      <c r="M281" s="145" t="s">
        <v>1</v>
      </c>
      <c r="N281" s="146" t="s">
        <v>46</v>
      </c>
      <c r="P281" s="147">
        <f t="shared" si="41"/>
        <v>0</v>
      </c>
      <c r="Q281" s="147">
        <v>0</v>
      </c>
      <c r="R281" s="147">
        <f t="shared" si="42"/>
        <v>0</v>
      </c>
      <c r="S281" s="147">
        <v>0</v>
      </c>
      <c r="T281" s="148">
        <f t="shared" si="43"/>
        <v>0</v>
      </c>
      <c r="AR281" s="149" t="s">
        <v>120</v>
      </c>
      <c r="AT281" s="149" t="s">
        <v>311</v>
      </c>
      <c r="AU281" s="149" t="s">
        <v>90</v>
      </c>
      <c r="AY281" s="17" t="s">
        <v>309</v>
      </c>
      <c r="BE281" s="150">
        <f t="shared" si="44"/>
        <v>0</v>
      </c>
      <c r="BF281" s="150">
        <f t="shared" si="45"/>
        <v>0</v>
      </c>
      <c r="BG281" s="150">
        <f t="shared" si="46"/>
        <v>0</v>
      </c>
      <c r="BH281" s="150">
        <f t="shared" si="47"/>
        <v>0</v>
      </c>
      <c r="BI281" s="150">
        <f t="shared" si="48"/>
        <v>0</v>
      </c>
      <c r="BJ281" s="17" t="s">
        <v>88</v>
      </c>
      <c r="BK281" s="150">
        <f t="shared" si="49"/>
        <v>0</v>
      </c>
      <c r="BL281" s="17" t="s">
        <v>120</v>
      </c>
      <c r="BM281" s="149" t="s">
        <v>2677</v>
      </c>
    </row>
    <row r="282" spans="2:65" s="1" customFormat="1" ht="16.5" customHeight="1" x14ac:dyDescent="0.2">
      <c r="B282" s="137"/>
      <c r="C282" s="138" t="s">
        <v>1378</v>
      </c>
      <c r="D282" s="138" t="s">
        <v>311</v>
      </c>
      <c r="E282" s="139" t="s">
        <v>6485</v>
      </c>
      <c r="F282" s="140" t="s">
        <v>6486</v>
      </c>
      <c r="G282" s="141" t="s">
        <v>6245</v>
      </c>
      <c r="H282" s="142">
        <v>1</v>
      </c>
      <c r="I282" s="143"/>
      <c r="J282" s="144">
        <f t="shared" si="40"/>
        <v>0</v>
      </c>
      <c r="K282" s="140" t="s">
        <v>366</v>
      </c>
      <c r="L282" s="33"/>
      <c r="M282" s="145" t="s">
        <v>1</v>
      </c>
      <c r="N282" s="146" t="s">
        <v>46</v>
      </c>
      <c r="P282" s="147">
        <f t="shared" si="41"/>
        <v>0</v>
      </c>
      <c r="Q282" s="147">
        <v>0</v>
      </c>
      <c r="R282" s="147">
        <f t="shared" si="42"/>
        <v>0</v>
      </c>
      <c r="S282" s="147">
        <v>0</v>
      </c>
      <c r="T282" s="148">
        <f t="shared" si="43"/>
        <v>0</v>
      </c>
      <c r="AR282" s="149" t="s">
        <v>120</v>
      </c>
      <c r="AT282" s="149" t="s">
        <v>311</v>
      </c>
      <c r="AU282" s="149" t="s">
        <v>90</v>
      </c>
      <c r="AY282" s="17" t="s">
        <v>309</v>
      </c>
      <c r="BE282" s="150">
        <f t="shared" si="44"/>
        <v>0</v>
      </c>
      <c r="BF282" s="150">
        <f t="shared" si="45"/>
        <v>0</v>
      </c>
      <c r="BG282" s="150">
        <f t="shared" si="46"/>
        <v>0</v>
      </c>
      <c r="BH282" s="150">
        <f t="shared" si="47"/>
        <v>0</v>
      </c>
      <c r="BI282" s="150">
        <f t="shared" si="48"/>
        <v>0</v>
      </c>
      <c r="BJ282" s="17" t="s">
        <v>88</v>
      </c>
      <c r="BK282" s="150">
        <f t="shared" si="49"/>
        <v>0</v>
      </c>
      <c r="BL282" s="17" t="s">
        <v>120</v>
      </c>
      <c r="BM282" s="149" t="s">
        <v>2685</v>
      </c>
    </row>
    <row r="283" spans="2:65" s="1" customFormat="1" ht="16.5" customHeight="1" x14ac:dyDescent="0.2">
      <c r="B283" s="137"/>
      <c r="C283" s="138" t="s">
        <v>1381</v>
      </c>
      <c r="D283" s="138" t="s">
        <v>311</v>
      </c>
      <c r="E283" s="139" t="s">
        <v>6487</v>
      </c>
      <c r="F283" s="140" t="s">
        <v>6488</v>
      </c>
      <c r="G283" s="141" t="s">
        <v>6245</v>
      </c>
      <c r="H283" s="142">
        <v>2</v>
      </c>
      <c r="I283" s="143"/>
      <c r="J283" s="144">
        <f t="shared" si="40"/>
        <v>0</v>
      </c>
      <c r="K283" s="140" t="s">
        <v>366</v>
      </c>
      <c r="L283" s="33"/>
      <c r="M283" s="145" t="s">
        <v>1</v>
      </c>
      <c r="N283" s="146" t="s">
        <v>46</v>
      </c>
      <c r="P283" s="147">
        <f t="shared" si="41"/>
        <v>0</v>
      </c>
      <c r="Q283" s="147">
        <v>0</v>
      </c>
      <c r="R283" s="147">
        <f t="shared" si="42"/>
        <v>0</v>
      </c>
      <c r="S283" s="147">
        <v>0</v>
      </c>
      <c r="T283" s="148">
        <f t="shared" si="43"/>
        <v>0</v>
      </c>
      <c r="AR283" s="149" t="s">
        <v>120</v>
      </c>
      <c r="AT283" s="149" t="s">
        <v>311</v>
      </c>
      <c r="AU283" s="149" t="s">
        <v>90</v>
      </c>
      <c r="AY283" s="17" t="s">
        <v>309</v>
      </c>
      <c r="BE283" s="150">
        <f t="shared" si="44"/>
        <v>0</v>
      </c>
      <c r="BF283" s="150">
        <f t="shared" si="45"/>
        <v>0</v>
      </c>
      <c r="BG283" s="150">
        <f t="shared" si="46"/>
        <v>0</v>
      </c>
      <c r="BH283" s="150">
        <f t="shared" si="47"/>
        <v>0</v>
      </c>
      <c r="BI283" s="150">
        <f t="shared" si="48"/>
        <v>0</v>
      </c>
      <c r="BJ283" s="17" t="s">
        <v>88</v>
      </c>
      <c r="BK283" s="150">
        <f t="shared" si="49"/>
        <v>0</v>
      </c>
      <c r="BL283" s="17" t="s">
        <v>120</v>
      </c>
      <c r="BM283" s="149" t="s">
        <v>2699</v>
      </c>
    </row>
    <row r="284" spans="2:65" s="1" customFormat="1" ht="16.5" customHeight="1" x14ac:dyDescent="0.2">
      <c r="B284" s="137"/>
      <c r="C284" s="138" t="s">
        <v>1383</v>
      </c>
      <c r="D284" s="138" t="s">
        <v>311</v>
      </c>
      <c r="E284" s="139" t="s">
        <v>6489</v>
      </c>
      <c r="F284" s="140" t="s">
        <v>6490</v>
      </c>
      <c r="G284" s="141" t="s">
        <v>6245</v>
      </c>
      <c r="H284" s="142">
        <v>13</v>
      </c>
      <c r="I284" s="143"/>
      <c r="J284" s="144">
        <f t="shared" si="40"/>
        <v>0</v>
      </c>
      <c r="K284" s="140" t="s">
        <v>366</v>
      </c>
      <c r="L284" s="33"/>
      <c r="M284" s="145" t="s">
        <v>1</v>
      </c>
      <c r="N284" s="146" t="s">
        <v>46</v>
      </c>
      <c r="P284" s="147">
        <f t="shared" si="41"/>
        <v>0</v>
      </c>
      <c r="Q284" s="147">
        <v>0</v>
      </c>
      <c r="R284" s="147">
        <f t="shared" si="42"/>
        <v>0</v>
      </c>
      <c r="S284" s="147">
        <v>0</v>
      </c>
      <c r="T284" s="148">
        <f t="shared" si="43"/>
        <v>0</v>
      </c>
      <c r="AR284" s="149" t="s">
        <v>120</v>
      </c>
      <c r="AT284" s="149" t="s">
        <v>311</v>
      </c>
      <c r="AU284" s="149" t="s">
        <v>90</v>
      </c>
      <c r="AY284" s="17" t="s">
        <v>309</v>
      </c>
      <c r="BE284" s="150">
        <f t="shared" si="44"/>
        <v>0</v>
      </c>
      <c r="BF284" s="150">
        <f t="shared" si="45"/>
        <v>0</v>
      </c>
      <c r="BG284" s="150">
        <f t="shared" si="46"/>
        <v>0</v>
      </c>
      <c r="BH284" s="150">
        <f t="shared" si="47"/>
        <v>0</v>
      </c>
      <c r="BI284" s="150">
        <f t="shared" si="48"/>
        <v>0</v>
      </c>
      <c r="BJ284" s="17" t="s">
        <v>88</v>
      </c>
      <c r="BK284" s="150">
        <f t="shared" si="49"/>
        <v>0</v>
      </c>
      <c r="BL284" s="17" t="s">
        <v>120</v>
      </c>
      <c r="BM284" s="149" t="s">
        <v>2710</v>
      </c>
    </row>
    <row r="285" spans="2:65" s="1" customFormat="1" ht="16.5" customHeight="1" x14ac:dyDescent="0.2">
      <c r="B285" s="137"/>
      <c r="C285" s="138" t="s">
        <v>1385</v>
      </c>
      <c r="D285" s="138" t="s">
        <v>311</v>
      </c>
      <c r="E285" s="139" t="s">
        <v>6491</v>
      </c>
      <c r="F285" s="140" t="s">
        <v>6492</v>
      </c>
      <c r="G285" s="141" t="s">
        <v>6245</v>
      </c>
      <c r="H285" s="142">
        <v>113</v>
      </c>
      <c r="I285" s="143"/>
      <c r="J285" s="144">
        <f t="shared" si="40"/>
        <v>0</v>
      </c>
      <c r="K285" s="140" t="s">
        <v>366</v>
      </c>
      <c r="L285" s="33"/>
      <c r="M285" s="145" t="s">
        <v>1</v>
      </c>
      <c r="N285" s="146" t="s">
        <v>46</v>
      </c>
      <c r="P285" s="147">
        <f t="shared" si="41"/>
        <v>0</v>
      </c>
      <c r="Q285" s="147">
        <v>0</v>
      </c>
      <c r="R285" s="147">
        <f t="shared" si="42"/>
        <v>0</v>
      </c>
      <c r="S285" s="147">
        <v>0</v>
      </c>
      <c r="T285" s="148">
        <f t="shared" si="43"/>
        <v>0</v>
      </c>
      <c r="AR285" s="149" t="s">
        <v>120</v>
      </c>
      <c r="AT285" s="149" t="s">
        <v>311</v>
      </c>
      <c r="AU285" s="149" t="s">
        <v>90</v>
      </c>
      <c r="AY285" s="17" t="s">
        <v>309</v>
      </c>
      <c r="BE285" s="150">
        <f t="shared" si="44"/>
        <v>0</v>
      </c>
      <c r="BF285" s="150">
        <f t="shared" si="45"/>
        <v>0</v>
      </c>
      <c r="BG285" s="150">
        <f t="shared" si="46"/>
        <v>0</v>
      </c>
      <c r="BH285" s="150">
        <f t="shared" si="47"/>
        <v>0</v>
      </c>
      <c r="BI285" s="150">
        <f t="shared" si="48"/>
        <v>0</v>
      </c>
      <c r="BJ285" s="17" t="s">
        <v>88</v>
      </c>
      <c r="BK285" s="150">
        <f t="shared" si="49"/>
        <v>0</v>
      </c>
      <c r="BL285" s="17" t="s">
        <v>120</v>
      </c>
      <c r="BM285" s="149" t="s">
        <v>2718</v>
      </c>
    </row>
    <row r="286" spans="2:65" s="1" customFormat="1" ht="16.5" customHeight="1" x14ac:dyDescent="0.2">
      <c r="B286" s="137"/>
      <c r="C286" s="138" t="s">
        <v>1391</v>
      </c>
      <c r="D286" s="138" t="s">
        <v>311</v>
      </c>
      <c r="E286" s="139" t="s">
        <v>6493</v>
      </c>
      <c r="F286" s="140" t="s">
        <v>6494</v>
      </c>
      <c r="G286" s="141" t="s">
        <v>6245</v>
      </c>
      <c r="H286" s="142">
        <v>4</v>
      </c>
      <c r="I286" s="143"/>
      <c r="J286" s="144">
        <f t="shared" si="40"/>
        <v>0</v>
      </c>
      <c r="K286" s="140" t="s">
        <v>366</v>
      </c>
      <c r="L286" s="33"/>
      <c r="M286" s="145" t="s">
        <v>1</v>
      </c>
      <c r="N286" s="146" t="s">
        <v>46</v>
      </c>
      <c r="P286" s="147">
        <f t="shared" si="41"/>
        <v>0</v>
      </c>
      <c r="Q286" s="147">
        <v>0</v>
      </c>
      <c r="R286" s="147">
        <f t="shared" si="42"/>
        <v>0</v>
      </c>
      <c r="S286" s="147">
        <v>0</v>
      </c>
      <c r="T286" s="148">
        <f t="shared" si="43"/>
        <v>0</v>
      </c>
      <c r="AR286" s="149" t="s">
        <v>120</v>
      </c>
      <c r="AT286" s="149" t="s">
        <v>311</v>
      </c>
      <c r="AU286" s="149" t="s">
        <v>90</v>
      </c>
      <c r="AY286" s="17" t="s">
        <v>309</v>
      </c>
      <c r="BE286" s="150">
        <f t="shared" si="44"/>
        <v>0</v>
      </c>
      <c r="BF286" s="150">
        <f t="shared" si="45"/>
        <v>0</v>
      </c>
      <c r="BG286" s="150">
        <f t="shared" si="46"/>
        <v>0</v>
      </c>
      <c r="BH286" s="150">
        <f t="shared" si="47"/>
        <v>0</v>
      </c>
      <c r="BI286" s="150">
        <f t="shared" si="48"/>
        <v>0</v>
      </c>
      <c r="BJ286" s="17" t="s">
        <v>88</v>
      </c>
      <c r="BK286" s="150">
        <f t="shared" si="49"/>
        <v>0</v>
      </c>
      <c r="BL286" s="17" t="s">
        <v>120</v>
      </c>
      <c r="BM286" s="149" t="s">
        <v>2726</v>
      </c>
    </row>
    <row r="287" spans="2:65" s="1" customFormat="1" ht="16.5" customHeight="1" x14ac:dyDescent="0.2">
      <c r="B287" s="137"/>
      <c r="C287" s="138" t="s">
        <v>1394</v>
      </c>
      <c r="D287" s="138" t="s">
        <v>311</v>
      </c>
      <c r="E287" s="139" t="s">
        <v>6495</v>
      </c>
      <c r="F287" s="140" t="s">
        <v>6496</v>
      </c>
      <c r="G287" s="141" t="s">
        <v>6245</v>
      </c>
      <c r="H287" s="142">
        <v>6</v>
      </c>
      <c r="I287" s="143"/>
      <c r="J287" s="144">
        <f t="shared" si="40"/>
        <v>0</v>
      </c>
      <c r="K287" s="140" t="s">
        <v>366</v>
      </c>
      <c r="L287" s="33"/>
      <c r="M287" s="145" t="s">
        <v>1</v>
      </c>
      <c r="N287" s="146" t="s">
        <v>46</v>
      </c>
      <c r="P287" s="147">
        <f t="shared" si="41"/>
        <v>0</v>
      </c>
      <c r="Q287" s="147">
        <v>0</v>
      </c>
      <c r="R287" s="147">
        <f t="shared" si="42"/>
        <v>0</v>
      </c>
      <c r="S287" s="147">
        <v>0</v>
      </c>
      <c r="T287" s="148">
        <f t="shared" si="43"/>
        <v>0</v>
      </c>
      <c r="AR287" s="149" t="s">
        <v>120</v>
      </c>
      <c r="AT287" s="149" t="s">
        <v>311</v>
      </c>
      <c r="AU287" s="149" t="s">
        <v>90</v>
      </c>
      <c r="AY287" s="17" t="s">
        <v>309</v>
      </c>
      <c r="BE287" s="150">
        <f t="shared" si="44"/>
        <v>0</v>
      </c>
      <c r="BF287" s="150">
        <f t="shared" si="45"/>
        <v>0</v>
      </c>
      <c r="BG287" s="150">
        <f t="shared" si="46"/>
        <v>0</v>
      </c>
      <c r="BH287" s="150">
        <f t="shared" si="47"/>
        <v>0</v>
      </c>
      <c r="BI287" s="150">
        <f t="shared" si="48"/>
        <v>0</v>
      </c>
      <c r="BJ287" s="17" t="s">
        <v>88</v>
      </c>
      <c r="BK287" s="150">
        <f t="shared" si="49"/>
        <v>0</v>
      </c>
      <c r="BL287" s="17" t="s">
        <v>120</v>
      </c>
      <c r="BM287" s="149" t="s">
        <v>2734</v>
      </c>
    </row>
    <row r="288" spans="2:65" s="1" customFormat="1" ht="16.5" customHeight="1" x14ac:dyDescent="0.2">
      <c r="B288" s="137"/>
      <c r="C288" s="138" t="s">
        <v>1396</v>
      </c>
      <c r="D288" s="138" t="s">
        <v>311</v>
      </c>
      <c r="E288" s="139" t="s">
        <v>6497</v>
      </c>
      <c r="F288" s="140" t="s">
        <v>6498</v>
      </c>
      <c r="G288" s="141" t="s">
        <v>6245</v>
      </c>
      <c r="H288" s="142">
        <v>3</v>
      </c>
      <c r="I288" s="143"/>
      <c r="J288" s="144">
        <f t="shared" si="40"/>
        <v>0</v>
      </c>
      <c r="K288" s="140" t="s">
        <v>366</v>
      </c>
      <c r="L288" s="33"/>
      <c r="M288" s="145" t="s">
        <v>1</v>
      </c>
      <c r="N288" s="146" t="s">
        <v>46</v>
      </c>
      <c r="P288" s="147">
        <f t="shared" si="41"/>
        <v>0</v>
      </c>
      <c r="Q288" s="147">
        <v>0</v>
      </c>
      <c r="R288" s="147">
        <f t="shared" si="42"/>
        <v>0</v>
      </c>
      <c r="S288" s="147">
        <v>0</v>
      </c>
      <c r="T288" s="148">
        <f t="shared" si="43"/>
        <v>0</v>
      </c>
      <c r="AR288" s="149" t="s">
        <v>120</v>
      </c>
      <c r="AT288" s="149" t="s">
        <v>311</v>
      </c>
      <c r="AU288" s="149" t="s">
        <v>90</v>
      </c>
      <c r="AY288" s="17" t="s">
        <v>309</v>
      </c>
      <c r="BE288" s="150">
        <f t="shared" si="44"/>
        <v>0</v>
      </c>
      <c r="BF288" s="150">
        <f t="shared" si="45"/>
        <v>0</v>
      </c>
      <c r="BG288" s="150">
        <f t="shared" si="46"/>
        <v>0</v>
      </c>
      <c r="BH288" s="150">
        <f t="shared" si="47"/>
        <v>0</v>
      </c>
      <c r="BI288" s="150">
        <f t="shared" si="48"/>
        <v>0</v>
      </c>
      <c r="BJ288" s="17" t="s">
        <v>88</v>
      </c>
      <c r="BK288" s="150">
        <f t="shared" si="49"/>
        <v>0</v>
      </c>
      <c r="BL288" s="17" t="s">
        <v>120</v>
      </c>
      <c r="BM288" s="149" t="s">
        <v>2742</v>
      </c>
    </row>
    <row r="289" spans="2:65" s="1" customFormat="1" ht="16.5" customHeight="1" x14ac:dyDescent="0.2">
      <c r="B289" s="137"/>
      <c r="C289" s="138" t="s">
        <v>1398</v>
      </c>
      <c r="D289" s="138" t="s">
        <v>311</v>
      </c>
      <c r="E289" s="139" t="s">
        <v>6499</v>
      </c>
      <c r="F289" s="140" t="s">
        <v>6500</v>
      </c>
      <c r="G289" s="141" t="s">
        <v>6304</v>
      </c>
      <c r="H289" s="142">
        <v>11.4</v>
      </c>
      <c r="I289" s="143"/>
      <c r="J289" s="144">
        <f t="shared" si="40"/>
        <v>0</v>
      </c>
      <c r="K289" s="140" t="s">
        <v>366</v>
      </c>
      <c r="L289" s="33"/>
      <c r="M289" s="145" t="s">
        <v>1</v>
      </c>
      <c r="N289" s="146" t="s">
        <v>46</v>
      </c>
      <c r="P289" s="147">
        <f t="shared" si="41"/>
        <v>0</v>
      </c>
      <c r="Q289" s="147">
        <v>0</v>
      </c>
      <c r="R289" s="147">
        <f t="shared" si="42"/>
        <v>0</v>
      </c>
      <c r="S289" s="147">
        <v>0</v>
      </c>
      <c r="T289" s="148">
        <f t="shared" si="43"/>
        <v>0</v>
      </c>
      <c r="AR289" s="149" t="s">
        <v>120</v>
      </c>
      <c r="AT289" s="149" t="s">
        <v>311</v>
      </c>
      <c r="AU289" s="149" t="s">
        <v>90</v>
      </c>
      <c r="AY289" s="17" t="s">
        <v>309</v>
      </c>
      <c r="BE289" s="150">
        <f t="shared" si="44"/>
        <v>0</v>
      </c>
      <c r="BF289" s="150">
        <f t="shared" si="45"/>
        <v>0</v>
      </c>
      <c r="BG289" s="150">
        <f t="shared" si="46"/>
        <v>0</v>
      </c>
      <c r="BH289" s="150">
        <f t="shared" si="47"/>
        <v>0</v>
      </c>
      <c r="BI289" s="150">
        <f t="shared" si="48"/>
        <v>0</v>
      </c>
      <c r="BJ289" s="17" t="s">
        <v>88</v>
      </c>
      <c r="BK289" s="150">
        <f t="shared" si="49"/>
        <v>0</v>
      </c>
      <c r="BL289" s="17" t="s">
        <v>120</v>
      </c>
      <c r="BM289" s="149" t="s">
        <v>2750</v>
      </c>
    </row>
    <row r="290" spans="2:65" s="11" customFormat="1" ht="22.9" customHeight="1" x14ac:dyDescent="0.2">
      <c r="B290" s="125"/>
      <c r="D290" s="126" t="s">
        <v>80</v>
      </c>
      <c r="E290" s="135" t="s">
        <v>6501</v>
      </c>
      <c r="F290" s="135" t="s">
        <v>6502</v>
      </c>
      <c r="I290" s="128"/>
      <c r="J290" s="136">
        <f>BK290</f>
        <v>0</v>
      </c>
      <c r="L290" s="125"/>
      <c r="M290" s="130"/>
      <c r="P290" s="131">
        <f>SUM(P291:P372)</f>
        <v>0</v>
      </c>
      <c r="R290" s="131">
        <f>SUM(R291:R372)</f>
        <v>0</v>
      </c>
      <c r="T290" s="132">
        <f>SUM(T291:T372)</f>
        <v>0</v>
      </c>
      <c r="AR290" s="126" t="s">
        <v>88</v>
      </c>
      <c r="AT290" s="133" t="s">
        <v>80</v>
      </c>
      <c r="AU290" s="133" t="s">
        <v>88</v>
      </c>
      <c r="AY290" s="126" t="s">
        <v>309</v>
      </c>
      <c r="BK290" s="134">
        <f>SUM(BK291:BK372)</f>
        <v>0</v>
      </c>
    </row>
    <row r="291" spans="2:65" s="1" customFormat="1" ht="16.5" customHeight="1" x14ac:dyDescent="0.2">
      <c r="B291" s="137"/>
      <c r="C291" s="138" t="s">
        <v>1402</v>
      </c>
      <c r="D291" s="138" t="s">
        <v>311</v>
      </c>
      <c r="E291" s="139" t="s">
        <v>6503</v>
      </c>
      <c r="F291" s="140" t="s">
        <v>6504</v>
      </c>
      <c r="G291" s="141" t="s">
        <v>6245</v>
      </c>
      <c r="H291" s="142">
        <v>90</v>
      </c>
      <c r="I291" s="143"/>
      <c r="J291" s="144">
        <f t="shared" ref="J291:J322" si="50">ROUND(I291*H291,2)</f>
        <v>0</v>
      </c>
      <c r="K291" s="140" t="s">
        <v>366</v>
      </c>
      <c r="L291" s="33"/>
      <c r="M291" s="145" t="s">
        <v>1</v>
      </c>
      <c r="N291" s="146" t="s">
        <v>46</v>
      </c>
      <c r="P291" s="147">
        <f t="shared" ref="P291:P322" si="51">O291*H291</f>
        <v>0</v>
      </c>
      <c r="Q291" s="147">
        <v>0</v>
      </c>
      <c r="R291" s="147">
        <f t="shared" ref="R291:R322" si="52">Q291*H291</f>
        <v>0</v>
      </c>
      <c r="S291" s="147">
        <v>0</v>
      </c>
      <c r="T291" s="148">
        <f t="shared" ref="T291:T322" si="53">S291*H291</f>
        <v>0</v>
      </c>
      <c r="AR291" s="149" t="s">
        <v>120</v>
      </c>
      <c r="AT291" s="149" t="s">
        <v>311</v>
      </c>
      <c r="AU291" s="149" t="s">
        <v>90</v>
      </c>
      <c r="AY291" s="17" t="s">
        <v>309</v>
      </c>
      <c r="BE291" s="150">
        <f t="shared" ref="BE291:BE322" si="54">IF(N291="základní",J291,0)</f>
        <v>0</v>
      </c>
      <c r="BF291" s="150">
        <f t="shared" ref="BF291:BF322" si="55">IF(N291="snížená",J291,0)</f>
        <v>0</v>
      </c>
      <c r="BG291" s="150">
        <f t="shared" ref="BG291:BG322" si="56">IF(N291="zákl. přenesená",J291,0)</f>
        <v>0</v>
      </c>
      <c r="BH291" s="150">
        <f t="shared" ref="BH291:BH322" si="57">IF(N291="sníž. přenesená",J291,0)</f>
        <v>0</v>
      </c>
      <c r="BI291" s="150">
        <f t="shared" ref="BI291:BI322" si="58">IF(N291="nulová",J291,0)</f>
        <v>0</v>
      </c>
      <c r="BJ291" s="17" t="s">
        <v>88</v>
      </c>
      <c r="BK291" s="150">
        <f t="shared" ref="BK291:BK322" si="59">ROUND(I291*H291,2)</f>
        <v>0</v>
      </c>
      <c r="BL291" s="17" t="s">
        <v>120</v>
      </c>
      <c r="BM291" s="149" t="s">
        <v>2758</v>
      </c>
    </row>
    <row r="292" spans="2:65" s="1" customFormat="1" ht="16.5" customHeight="1" x14ac:dyDescent="0.2">
      <c r="B292" s="137"/>
      <c r="C292" s="138" t="s">
        <v>1409</v>
      </c>
      <c r="D292" s="138" t="s">
        <v>311</v>
      </c>
      <c r="E292" s="139" t="s">
        <v>6505</v>
      </c>
      <c r="F292" s="140" t="s">
        <v>6506</v>
      </c>
      <c r="G292" s="141" t="s">
        <v>6245</v>
      </c>
      <c r="H292" s="142">
        <v>70</v>
      </c>
      <c r="I292" s="143"/>
      <c r="J292" s="144">
        <f t="shared" si="50"/>
        <v>0</v>
      </c>
      <c r="K292" s="140" t="s">
        <v>366</v>
      </c>
      <c r="L292" s="33"/>
      <c r="M292" s="145" t="s">
        <v>1</v>
      </c>
      <c r="N292" s="146" t="s">
        <v>46</v>
      </c>
      <c r="P292" s="147">
        <f t="shared" si="51"/>
        <v>0</v>
      </c>
      <c r="Q292" s="147">
        <v>0</v>
      </c>
      <c r="R292" s="147">
        <f t="shared" si="52"/>
        <v>0</v>
      </c>
      <c r="S292" s="147">
        <v>0</v>
      </c>
      <c r="T292" s="148">
        <f t="shared" si="53"/>
        <v>0</v>
      </c>
      <c r="AR292" s="149" t="s">
        <v>120</v>
      </c>
      <c r="AT292" s="149" t="s">
        <v>311</v>
      </c>
      <c r="AU292" s="149" t="s">
        <v>90</v>
      </c>
      <c r="AY292" s="17" t="s">
        <v>309</v>
      </c>
      <c r="BE292" s="150">
        <f t="shared" si="54"/>
        <v>0</v>
      </c>
      <c r="BF292" s="150">
        <f t="shared" si="55"/>
        <v>0</v>
      </c>
      <c r="BG292" s="150">
        <f t="shared" si="56"/>
        <v>0</v>
      </c>
      <c r="BH292" s="150">
        <f t="shared" si="57"/>
        <v>0</v>
      </c>
      <c r="BI292" s="150">
        <f t="shared" si="58"/>
        <v>0</v>
      </c>
      <c r="BJ292" s="17" t="s">
        <v>88</v>
      </c>
      <c r="BK292" s="150">
        <f t="shared" si="59"/>
        <v>0</v>
      </c>
      <c r="BL292" s="17" t="s">
        <v>120</v>
      </c>
      <c r="BM292" s="149" t="s">
        <v>2766</v>
      </c>
    </row>
    <row r="293" spans="2:65" s="1" customFormat="1" ht="16.5" customHeight="1" x14ac:dyDescent="0.2">
      <c r="B293" s="137"/>
      <c r="C293" s="138" t="s">
        <v>1414</v>
      </c>
      <c r="D293" s="138" t="s">
        <v>311</v>
      </c>
      <c r="E293" s="139" t="s">
        <v>6507</v>
      </c>
      <c r="F293" s="140" t="s">
        <v>6508</v>
      </c>
      <c r="G293" s="141" t="s">
        <v>6245</v>
      </c>
      <c r="H293" s="142">
        <v>20</v>
      </c>
      <c r="I293" s="143"/>
      <c r="J293" s="144">
        <f t="shared" si="50"/>
        <v>0</v>
      </c>
      <c r="K293" s="140" t="s">
        <v>366</v>
      </c>
      <c r="L293" s="33"/>
      <c r="M293" s="145" t="s">
        <v>1</v>
      </c>
      <c r="N293" s="146" t="s">
        <v>46</v>
      </c>
      <c r="P293" s="147">
        <f t="shared" si="51"/>
        <v>0</v>
      </c>
      <c r="Q293" s="147">
        <v>0</v>
      </c>
      <c r="R293" s="147">
        <f t="shared" si="52"/>
        <v>0</v>
      </c>
      <c r="S293" s="147">
        <v>0</v>
      </c>
      <c r="T293" s="148">
        <f t="shared" si="53"/>
        <v>0</v>
      </c>
      <c r="AR293" s="149" t="s">
        <v>120</v>
      </c>
      <c r="AT293" s="149" t="s">
        <v>311</v>
      </c>
      <c r="AU293" s="149" t="s">
        <v>90</v>
      </c>
      <c r="AY293" s="17" t="s">
        <v>309</v>
      </c>
      <c r="BE293" s="150">
        <f t="shared" si="54"/>
        <v>0</v>
      </c>
      <c r="BF293" s="150">
        <f t="shared" si="55"/>
        <v>0</v>
      </c>
      <c r="BG293" s="150">
        <f t="shared" si="56"/>
        <v>0</v>
      </c>
      <c r="BH293" s="150">
        <f t="shared" si="57"/>
        <v>0</v>
      </c>
      <c r="BI293" s="150">
        <f t="shared" si="58"/>
        <v>0</v>
      </c>
      <c r="BJ293" s="17" t="s">
        <v>88</v>
      </c>
      <c r="BK293" s="150">
        <f t="shared" si="59"/>
        <v>0</v>
      </c>
      <c r="BL293" s="17" t="s">
        <v>120</v>
      </c>
      <c r="BM293" s="149" t="s">
        <v>2774</v>
      </c>
    </row>
    <row r="294" spans="2:65" s="1" customFormat="1" ht="16.5" customHeight="1" x14ac:dyDescent="0.2">
      <c r="B294" s="137"/>
      <c r="C294" s="138" t="s">
        <v>1419</v>
      </c>
      <c r="D294" s="138" t="s">
        <v>311</v>
      </c>
      <c r="E294" s="139" t="s">
        <v>6509</v>
      </c>
      <c r="F294" s="140" t="s">
        <v>6510</v>
      </c>
      <c r="G294" s="141" t="s">
        <v>6434</v>
      </c>
      <c r="H294" s="142">
        <v>12</v>
      </c>
      <c r="I294" s="143"/>
      <c r="J294" s="144">
        <f t="shared" si="50"/>
        <v>0</v>
      </c>
      <c r="K294" s="140" t="s">
        <v>366</v>
      </c>
      <c r="L294" s="33"/>
      <c r="M294" s="145" t="s">
        <v>1</v>
      </c>
      <c r="N294" s="146" t="s">
        <v>46</v>
      </c>
      <c r="P294" s="147">
        <f t="shared" si="51"/>
        <v>0</v>
      </c>
      <c r="Q294" s="147">
        <v>0</v>
      </c>
      <c r="R294" s="147">
        <f t="shared" si="52"/>
        <v>0</v>
      </c>
      <c r="S294" s="147">
        <v>0</v>
      </c>
      <c r="T294" s="148">
        <f t="shared" si="53"/>
        <v>0</v>
      </c>
      <c r="AR294" s="149" t="s">
        <v>120</v>
      </c>
      <c r="AT294" s="149" t="s">
        <v>311</v>
      </c>
      <c r="AU294" s="149" t="s">
        <v>90</v>
      </c>
      <c r="AY294" s="17" t="s">
        <v>309</v>
      </c>
      <c r="BE294" s="150">
        <f t="shared" si="54"/>
        <v>0</v>
      </c>
      <c r="BF294" s="150">
        <f t="shared" si="55"/>
        <v>0</v>
      </c>
      <c r="BG294" s="150">
        <f t="shared" si="56"/>
        <v>0</v>
      </c>
      <c r="BH294" s="150">
        <f t="shared" si="57"/>
        <v>0</v>
      </c>
      <c r="BI294" s="150">
        <f t="shared" si="58"/>
        <v>0</v>
      </c>
      <c r="BJ294" s="17" t="s">
        <v>88</v>
      </c>
      <c r="BK294" s="150">
        <f t="shared" si="59"/>
        <v>0</v>
      </c>
      <c r="BL294" s="17" t="s">
        <v>120</v>
      </c>
      <c r="BM294" s="149" t="s">
        <v>2782</v>
      </c>
    </row>
    <row r="295" spans="2:65" s="1" customFormat="1" ht="16.5" customHeight="1" x14ac:dyDescent="0.2">
      <c r="B295" s="137"/>
      <c r="C295" s="138" t="s">
        <v>1425</v>
      </c>
      <c r="D295" s="138" t="s">
        <v>311</v>
      </c>
      <c r="E295" s="139" t="s">
        <v>6511</v>
      </c>
      <c r="F295" s="140" t="s">
        <v>6512</v>
      </c>
      <c r="G295" s="141" t="s">
        <v>6245</v>
      </c>
      <c r="H295" s="142">
        <v>12</v>
      </c>
      <c r="I295" s="143"/>
      <c r="J295" s="144">
        <f t="shared" si="50"/>
        <v>0</v>
      </c>
      <c r="K295" s="140" t="s">
        <v>366</v>
      </c>
      <c r="L295" s="33"/>
      <c r="M295" s="145" t="s">
        <v>1</v>
      </c>
      <c r="N295" s="146" t="s">
        <v>46</v>
      </c>
      <c r="P295" s="147">
        <f t="shared" si="51"/>
        <v>0</v>
      </c>
      <c r="Q295" s="147">
        <v>0</v>
      </c>
      <c r="R295" s="147">
        <f t="shared" si="52"/>
        <v>0</v>
      </c>
      <c r="S295" s="147">
        <v>0</v>
      </c>
      <c r="T295" s="148">
        <f t="shared" si="53"/>
        <v>0</v>
      </c>
      <c r="AR295" s="149" t="s">
        <v>120</v>
      </c>
      <c r="AT295" s="149" t="s">
        <v>311</v>
      </c>
      <c r="AU295" s="149" t="s">
        <v>90</v>
      </c>
      <c r="AY295" s="17" t="s">
        <v>309</v>
      </c>
      <c r="BE295" s="150">
        <f t="shared" si="54"/>
        <v>0</v>
      </c>
      <c r="BF295" s="150">
        <f t="shared" si="55"/>
        <v>0</v>
      </c>
      <c r="BG295" s="150">
        <f t="shared" si="56"/>
        <v>0</v>
      </c>
      <c r="BH295" s="150">
        <f t="shared" si="57"/>
        <v>0</v>
      </c>
      <c r="BI295" s="150">
        <f t="shared" si="58"/>
        <v>0</v>
      </c>
      <c r="BJ295" s="17" t="s">
        <v>88</v>
      </c>
      <c r="BK295" s="150">
        <f t="shared" si="59"/>
        <v>0</v>
      </c>
      <c r="BL295" s="17" t="s">
        <v>120</v>
      </c>
      <c r="BM295" s="149" t="s">
        <v>2790</v>
      </c>
    </row>
    <row r="296" spans="2:65" s="1" customFormat="1" ht="16.5" customHeight="1" x14ac:dyDescent="0.2">
      <c r="B296" s="137"/>
      <c r="C296" s="138" t="s">
        <v>1430</v>
      </c>
      <c r="D296" s="138" t="s">
        <v>311</v>
      </c>
      <c r="E296" s="139" t="s">
        <v>6513</v>
      </c>
      <c r="F296" s="140" t="s">
        <v>6514</v>
      </c>
      <c r="G296" s="141" t="s">
        <v>6434</v>
      </c>
      <c r="H296" s="142">
        <v>11</v>
      </c>
      <c r="I296" s="143"/>
      <c r="J296" s="144">
        <f t="shared" si="50"/>
        <v>0</v>
      </c>
      <c r="K296" s="140" t="s">
        <v>366</v>
      </c>
      <c r="L296" s="33"/>
      <c r="M296" s="145" t="s">
        <v>1</v>
      </c>
      <c r="N296" s="146" t="s">
        <v>46</v>
      </c>
      <c r="P296" s="147">
        <f t="shared" si="51"/>
        <v>0</v>
      </c>
      <c r="Q296" s="147">
        <v>0</v>
      </c>
      <c r="R296" s="147">
        <f t="shared" si="52"/>
        <v>0</v>
      </c>
      <c r="S296" s="147">
        <v>0</v>
      </c>
      <c r="T296" s="148">
        <f t="shared" si="53"/>
        <v>0</v>
      </c>
      <c r="AR296" s="149" t="s">
        <v>120</v>
      </c>
      <c r="AT296" s="149" t="s">
        <v>311</v>
      </c>
      <c r="AU296" s="149" t="s">
        <v>90</v>
      </c>
      <c r="AY296" s="17" t="s">
        <v>309</v>
      </c>
      <c r="BE296" s="150">
        <f t="shared" si="54"/>
        <v>0</v>
      </c>
      <c r="BF296" s="150">
        <f t="shared" si="55"/>
        <v>0</v>
      </c>
      <c r="BG296" s="150">
        <f t="shared" si="56"/>
        <v>0</v>
      </c>
      <c r="BH296" s="150">
        <f t="shared" si="57"/>
        <v>0</v>
      </c>
      <c r="BI296" s="150">
        <f t="shared" si="58"/>
        <v>0</v>
      </c>
      <c r="BJ296" s="17" t="s">
        <v>88</v>
      </c>
      <c r="BK296" s="150">
        <f t="shared" si="59"/>
        <v>0</v>
      </c>
      <c r="BL296" s="17" t="s">
        <v>120</v>
      </c>
      <c r="BM296" s="149" t="s">
        <v>2798</v>
      </c>
    </row>
    <row r="297" spans="2:65" s="1" customFormat="1" ht="16.5" customHeight="1" x14ac:dyDescent="0.2">
      <c r="B297" s="137"/>
      <c r="C297" s="138" t="s">
        <v>1435</v>
      </c>
      <c r="D297" s="138" t="s">
        <v>311</v>
      </c>
      <c r="E297" s="139" t="s">
        <v>6515</v>
      </c>
      <c r="F297" s="140" t="s">
        <v>6516</v>
      </c>
      <c r="G297" s="141" t="s">
        <v>6245</v>
      </c>
      <c r="H297" s="142">
        <v>3</v>
      </c>
      <c r="I297" s="143"/>
      <c r="J297" s="144">
        <f t="shared" si="50"/>
        <v>0</v>
      </c>
      <c r="K297" s="140" t="s">
        <v>366</v>
      </c>
      <c r="L297" s="33"/>
      <c r="M297" s="145" t="s">
        <v>1</v>
      </c>
      <c r="N297" s="146" t="s">
        <v>46</v>
      </c>
      <c r="P297" s="147">
        <f t="shared" si="51"/>
        <v>0</v>
      </c>
      <c r="Q297" s="147">
        <v>0</v>
      </c>
      <c r="R297" s="147">
        <f t="shared" si="52"/>
        <v>0</v>
      </c>
      <c r="S297" s="147">
        <v>0</v>
      </c>
      <c r="T297" s="148">
        <f t="shared" si="53"/>
        <v>0</v>
      </c>
      <c r="AR297" s="149" t="s">
        <v>120</v>
      </c>
      <c r="AT297" s="149" t="s">
        <v>311</v>
      </c>
      <c r="AU297" s="149" t="s">
        <v>90</v>
      </c>
      <c r="AY297" s="17" t="s">
        <v>309</v>
      </c>
      <c r="BE297" s="150">
        <f t="shared" si="54"/>
        <v>0</v>
      </c>
      <c r="BF297" s="150">
        <f t="shared" si="55"/>
        <v>0</v>
      </c>
      <c r="BG297" s="150">
        <f t="shared" si="56"/>
        <v>0</v>
      </c>
      <c r="BH297" s="150">
        <f t="shared" si="57"/>
        <v>0</v>
      </c>
      <c r="BI297" s="150">
        <f t="shared" si="58"/>
        <v>0</v>
      </c>
      <c r="BJ297" s="17" t="s">
        <v>88</v>
      </c>
      <c r="BK297" s="150">
        <f t="shared" si="59"/>
        <v>0</v>
      </c>
      <c r="BL297" s="17" t="s">
        <v>120</v>
      </c>
      <c r="BM297" s="149" t="s">
        <v>2806</v>
      </c>
    </row>
    <row r="298" spans="2:65" s="1" customFormat="1" ht="16.5" customHeight="1" x14ac:dyDescent="0.2">
      <c r="B298" s="137"/>
      <c r="C298" s="138" t="s">
        <v>1440</v>
      </c>
      <c r="D298" s="138" t="s">
        <v>311</v>
      </c>
      <c r="E298" s="139" t="s">
        <v>6517</v>
      </c>
      <c r="F298" s="140" t="s">
        <v>6518</v>
      </c>
      <c r="G298" s="141" t="s">
        <v>6245</v>
      </c>
      <c r="H298" s="142">
        <v>8</v>
      </c>
      <c r="I298" s="143"/>
      <c r="J298" s="144">
        <f t="shared" si="50"/>
        <v>0</v>
      </c>
      <c r="K298" s="140" t="s">
        <v>366</v>
      </c>
      <c r="L298" s="33"/>
      <c r="M298" s="145" t="s">
        <v>1</v>
      </c>
      <c r="N298" s="146" t="s">
        <v>46</v>
      </c>
      <c r="P298" s="147">
        <f t="shared" si="51"/>
        <v>0</v>
      </c>
      <c r="Q298" s="147">
        <v>0</v>
      </c>
      <c r="R298" s="147">
        <f t="shared" si="52"/>
        <v>0</v>
      </c>
      <c r="S298" s="147">
        <v>0</v>
      </c>
      <c r="T298" s="148">
        <f t="shared" si="53"/>
        <v>0</v>
      </c>
      <c r="AR298" s="149" t="s">
        <v>120</v>
      </c>
      <c r="AT298" s="149" t="s">
        <v>311</v>
      </c>
      <c r="AU298" s="149" t="s">
        <v>90</v>
      </c>
      <c r="AY298" s="17" t="s">
        <v>309</v>
      </c>
      <c r="BE298" s="150">
        <f t="shared" si="54"/>
        <v>0</v>
      </c>
      <c r="BF298" s="150">
        <f t="shared" si="55"/>
        <v>0</v>
      </c>
      <c r="BG298" s="150">
        <f t="shared" si="56"/>
        <v>0</v>
      </c>
      <c r="BH298" s="150">
        <f t="shared" si="57"/>
        <v>0</v>
      </c>
      <c r="BI298" s="150">
        <f t="shared" si="58"/>
        <v>0</v>
      </c>
      <c r="BJ298" s="17" t="s">
        <v>88</v>
      </c>
      <c r="BK298" s="150">
        <f t="shared" si="59"/>
        <v>0</v>
      </c>
      <c r="BL298" s="17" t="s">
        <v>120</v>
      </c>
      <c r="BM298" s="149" t="s">
        <v>2814</v>
      </c>
    </row>
    <row r="299" spans="2:65" s="1" customFormat="1" ht="16.5" customHeight="1" x14ac:dyDescent="0.2">
      <c r="B299" s="137"/>
      <c r="C299" s="138" t="s">
        <v>1445</v>
      </c>
      <c r="D299" s="138" t="s">
        <v>311</v>
      </c>
      <c r="E299" s="139" t="s">
        <v>6519</v>
      </c>
      <c r="F299" s="140" t="s">
        <v>6520</v>
      </c>
      <c r="G299" s="141" t="s">
        <v>6245</v>
      </c>
      <c r="H299" s="142">
        <v>63</v>
      </c>
      <c r="I299" s="143"/>
      <c r="J299" s="144">
        <f t="shared" si="50"/>
        <v>0</v>
      </c>
      <c r="K299" s="140" t="s">
        <v>366</v>
      </c>
      <c r="L299" s="33"/>
      <c r="M299" s="145" t="s">
        <v>1</v>
      </c>
      <c r="N299" s="146" t="s">
        <v>46</v>
      </c>
      <c r="P299" s="147">
        <f t="shared" si="51"/>
        <v>0</v>
      </c>
      <c r="Q299" s="147">
        <v>0</v>
      </c>
      <c r="R299" s="147">
        <f t="shared" si="52"/>
        <v>0</v>
      </c>
      <c r="S299" s="147">
        <v>0</v>
      </c>
      <c r="T299" s="148">
        <f t="shared" si="53"/>
        <v>0</v>
      </c>
      <c r="AR299" s="149" t="s">
        <v>120</v>
      </c>
      <c r="AT299" s="149" t="s">
        <v>311</v>
      </c>
      <c r="AU299" s="149" t="s">
        <v>90</v>
      </c>
      <c r="AY299" s="17" t="s">
        <v>309</v>
      </c>
      <c r="BE299" s="150">
        <f t="shared" si="54"/>
        <v>0</v>
      </c>
      <c r="BF299" s="150">
        <f t="shared" si="55"/>
        <v>0</v>
      </c>
      <c r="BG299" s="150">
        <f t="shared" si="56"/>
        <v>0</v>
      </c>
      <c r="BH299" s="150">
        <f t="shared" si="57"/>
        <v>0</v>
      </c>
      <c r="BI299" s="150">
        <f t="shared" si="58"/>
        <v>0</v>
      </c>
      <c r="BJ299" s="17" t="s">
        <v>88</v>
      </c>
      <c r="BK299" s="150">
        <f t="shared" si="59"/>
        <v>0</v>
      </c>
      <c r="BL299" s="17" t="s">
        <v>120</v>
      </c>
      <c r="BM299" s="149" t="s">
        <v>2822</v>
      </c>
    </row>
    <row r="300" spans="2:65" s="1" customFormat="1" ht="16.5" customHeight="1" x14ac:dyDescent="0.2">
      <c r="B300" s="137"/>
      <c r="C300" s="138" t="s">
        <v>1450</v>
      </c>
      <c r="D300" s="138" t="s">
        <v>311</v>
      </c>
      <c r="E300" s="139" t="s">
        <v>6521</v>
      </c>
      <c r="F300" s="140" t="s">
        <v>6522</v>
      </c>
      <c r="G300" s="141" t="s">
        <v>6245</v>
      </c>
      <c r="H300" s="142">
        <v>4</v>
      </c>
      <c r="I300" s="143"/>
      <c r="J300" s="144">
        <f t="shared" si="50"/>
        <v>0</v>
      </c>
      <c r="K300" s="140" t="s">
        <v>366</v>
      </c>
      <c r="L300" s="33"/>
      <c r="M300" s="145" t="s">
        <v>1</v>
      </c>
      <c r="N300" s="146" t="s">
        <v>46</v>
      </c>
      <c r="P300" s="147">
        <f t="shared" si="51"/>
        <v>0</v>
      </c>
      <c r="Q300" s="147">
        <v>0</v>
      </c>
      <c r="R300" s="147">
        <f t="shared" si="52"/>
        <v>0</v>
      </c>
      <c r="S300" s="147">
        <v>0</v>
      </c>
      <c r="T300" s="148">
        <f t="shared" si="53"/>
        <v>0</v>
      </c>
      <c r="AR300" s="149" t="s">
        <v>120</v>
      </c>
      <c r="AT300" s="149" t="s">
        <v>311</v>
      </c>
      <c r="AU300" s="149" t="s">
        <v>90</v>
      </c>
      <c r="AY300" s="17" t="s">
        <v>309</v>
      </c>
      <c r="BE300" s="150">
        <f t="shared" si="54"/>
        <v>0</v>
      </c>
      <c r="BF300" s="150">
        <f t="shared" si="55"/>
        <v>0</v>
      </c>
      <c r="BG300" s="150">
        <f t="shared" si="56"/>
        <v>0</v>
      </c>
      <c r="BH300" s="150">
        <f t="shared" si="57"/>
        <v>0</v>
      </c>
      <c r="BI300" s="150">
        <f t="shared" si="58"/>
        <v>0</v>
      </c>
      <c r="BJ300" s="17" t="s">
        <v>88</v>
      </c>
      <c r="BK300" s="150">
        <f t="shared" si="59"/>
        <v>0</v>
      </c>
      <c r="BL300" s="17" t="s">
        <v>120</v>
      </c>
      <c r="BM300" s="149" t="s">
        <v>2830</v>
      </c>
    </row>
    <row r="301" spans="2:65" s="1" customFormat="1" ht="16.5" customHeight="1" x14ac:dyDescent="0.2">
      <c r="B301" s="137"/>
      <c r="C301" s="138" t="s">
        <v>1457</v>
      </c>
      <c r="D301" s="138" t="s">
        <v>311</v>
      </c>
      <c r="E301" s="139" t="s">
        <v>6523</v>
      </c>
      <c r="F301" s="140" t="s">
        <v>6524</v>
      </c>
      <c r="G301" s="141" t="s">
        <v>6245</v>
      </c>
      <c r="H301" s="142">
        <v>7</v>
      </c>
      <c r="I301" s="143"/>
      <c r="J301" s="144">
        <f t="shared" si="50"/>
        <v>0</v>
      </c>
      <c r="K301" s="140" t="s">
        <v>366</v>
      </c>
      <c r="L301" s="33"/>
      <c r="M301" s="145" t="s">
        <v>1</v>
      </c>
      <c r="N301" s="146" t="s">
        <v>46</v>
      </c>
      <c r="P301" s="147">
        <f t="shared" si="51"/>
        <v>0</v>
      </c>
      <c r="Q301" s="147">
        <v>0</v>
      </c>
      <c r="R301" s="147">
        <f t="shared" si="52"/>
        <v>0</v>
      </c>
      <c r="S301" s="147">
        <v>0</v>
      </c>
      <c r="T301" s="148">
        <f t="shared" si="53"/>
        <v>0</v>
      </c>
      <c r="AR301" s="149" t="s">
        <v>120</v>
      </c>
      <c r="AT301" s="149" t="s">
        <v>311</v>
      </c>
      <c r="AU301" s="149" t="s">
        <v>90</v>
      </c>
      <c r="AY301" s="17" t="s">
        <v>309</v>
      </c>
      <c r="BE301" s="150">
        <f t="shared" si="54"/>
        <v>0</v>
      </c>
      <c r="BF301" s="150">
        <f t="shared" si="55"/>
        <v>0</v>
      </c>
      <c r="BG301" s="150">
        <f t="shared" si="56"/>
        <v>0</v>
      </c>
      <c r="BH301" s="150">
        <f t="shared" si="57"/>
        <v>0</v>
      </c>
      <c r="BI301" s="150">
        <f t="shared" si="58"/>
        <v>0</v>
      </c>
      <c r="BJ301" s="17" t="s">
        <v>88</v>
      </c>
      <c r="BK301" s="150">
        <f t="shared" si="59"/>
        <v>0</v>
      </c>
      <c r="BL301" s="17" t="s">
        <v>120</v>
      </c>
      <c r="BM301" s="149" t="s">
        <v>2838</v>
      </c>
    </row>
    <row r="302" spans="2:65" s="1" customFormat="1" ht="16.5" customHeight="1" x14ac:dyDescent="0.2">
      <c r="B302" s="137"/>
      <c r="C302" s="138" t="s">
        <v>1465</v>
      </c>
      <c r="D302" s="138" t="s">
        <v>311</v>
      </c>
      <c r="E302" s="139" t="s">
        <v>6525</v>
      </c>
      <c r="F302" s="140" t="s">
        <v>6526</v>
      </c>
      <c r="G302" s="141" t="s">
        <v>6245</v>
      </c>
      <c r="H302" s="142">
        <v>8</v>
      </c>
      <c r="I302" s="143"/>
      <c r="J302" s="144">
        <f t="shared" si="50"/>
        <v>0</v>
      </c>
      <c r="K302" s="140" t="s">
        <v>366</v>
      </c>
      <c r="L302" s="33"/>
      <c r="M302" s="145" t="s">
        <v>1</v>
      </c>
      <c r="N302" s="146" t="s">
        <v>46</v>
      </c>
      <c r="P302" s="147">
        <f t="shared" si="51"/>
        <v>0</v>
      </c>
      <c r="Q302" s="147">
        <v>0</v>
      </c>
      <c r="R302" s="147">
        <f t="shared" si="52"/>
        <v>0</v>
      </c>
      <c r="S302" s="147">
        <v>0</v>
      </c>
      <c r="T302" s="148">
        <f t="shared" si="53"/>
        <v>0</v>
      </c>
      <c r="AR302" s="149" t="s">
        <v>120</v>
      </c>
      <c r="AT302" s="149" t="s">
        <v>311</v>
      </c>
      <c r="AU302" s="149" t="s">
        <v>90</v>
      </c>
      <c r="AY302" s="17" t="s">
        <v>309</v>
      </c>
      <c r="BE302" s="150">
        <f t="shared" si="54"/>
        <v>0</v>
      </c>
      <c r="BF302" s="150">
        <f t="shared" si="55"/>
        <v>0</v>
      </c>
      <c r="BG302" s="150">
        <f t="shared" si="56"/>
        <v>0</v>
      </c>
      <c r="BH302" s="150">
        <f t="shared" si="57"/>
        <v>0</v>
      </c>
      <c r="BI302" s="150">
        <f t="shared" si="58"/>
        <v>0</v>
      </c>
      <c r="BJ302" s="17" t="s">
        <v>88</v>
      </c>
      <c r="BK302" s="150">
        <f t="shared" si="59"/>
        <v>0</v>
      </c>
      <c r="BL302" s="17" t="s">
        <v>120</v>
      </c>
      <c r="BM302" s="149" t="s">
        <v>2846</v>
      </c>
    </row>
    <row r="303" spans="2:65" s="1" customFormat="1" ht="16.5" customHeight="1" x14ac:dyDescent="0.2">
      <c r="B303" s="137"/>
      <c r="C303" s="138" t="s">
        <v>1471</v>
      </c>
      <c r="D303" s="138" t="s">
        <v>311</v>
      </c>
      <c r="E303" s="139" t="s">
        <v>6527</v>
      </c>
      <c r="F303" s="140" t="s">
        <v>6528</v>
      </c>
      <c r="G303" s="141" t="s">
        <v>6245</v>
      </c>
      <c r="H303" s="142">
        <v>32</v>
      </c>
      <c r="I303" s="143"/>
      <c r="J303" s="144">
        <f t="shared" si="50"/>
        <v>0</v>
      </c>
      <c r="K303" s="140" t="s">
        <v>366</v>
      </c>
      <c r="L303" s="33"/>
      <c r="M303" s="145" t="s">
        <v>1</v>
      </c>
      <c r="N303" s="146" t="s">
        <v>46</v>
      </c>
      <c r="P303" s="147">
        <f t="shared" si="51"/>
        <v>0</v>
      </c>
      <c r="Q303" s="147">
        <v>0</v>
      </c>
      <c r="R303" s="147">
        <f t="shared" si="52"/>
        <v>0</v>
      </c>
      <c r="S303" s="147">
        <v>0</v>
      </c>
      <c r="T303" s="148">
        <f t="shared" si="53"/>
        <v>0</v>
      </c>
      <c r="AR303" s="149" t="s">
        <v>120</v>
      </c>
      <c r="AT303" s="149" t="s">
        <v>311</v>
      </c>
      <c r="AU303" s="149" t="s">
        <v>90</v>
      </c>
      <c r="AY303" s="17" t="s">
        <v>309</v>
      </c>
      <c r="BE303" s="150">
        <f t="shared" si="54"/>
        <v>0</v>
      </c>
      <c r="BF303" s="150">
        <f t="shared" si="55"/>
        <v>0</v>
      </c>
      <c r="BG303" s="150">
        <f t="shared" si="56"/>
        <v>0</v>
      </c>
      <c r="BH303" s="150">
        <f t="shared" si="57"/>
        <v>0</v>
      </c>
      <c r="BI303" s="150">
        <f t="shared" si="58"/>
        <v>0</v>
      </c>
      <c r="BJ303" s="17" t="s">
        <v>88</v>
      </c>
      <c r="BK303" s="150">
        <f t="shared" si="59"/>
        <v>0</v>
      </c>
      <c r="BL303" s="17" t="s">
        <v>120</v>
      </c>
      <c r="BM303" s="149" t="s">
        <v>2854</v>
      </c>
    </row>
    <row r="304" spans="2:65" s="1" customFormat="1" ht="16.5" customHeight="1" x14ac:dyDescent="0.2">
      <c r="B304" s="137"/>
      <c r="C304" s="138" t="s">
        <v>1477</v>
      </c>
      <c r="D304" s="138" t="s">
        <v>311</v>
      </c>
      <c r="E304" s="139" t="s">
        <v>6529</v>
      </c>
      <c r="F304" s="140" t="s">
        <v>6530</v>
      </c>
      <c r="G304" s="141" t="s">
        <v>6245</v>
      </c>
      <c r="H304" s="142">
        <v>8</v>
      </c>
      <c r="I304" s="143"/>
      <c r="J304" s="144">
        <f t="shared" si="50"/>
        <v>0</v>
      </c>
      <c r="K304" s="140" t="s">
        <v>366</v>
      </c>
      <c r="L304" s="33"/>
      <c r="M304" s="145" t="s">
        <v>1</v>
      </c>
      <c r="N304" s="146" t="s">
        <v>46</v>
      </c>
      <c r="P304" s="147">
        <f t="shared" si="51"/>
        <v>0</v>
      </c>
      <c r="Q304" s="147">
        <v>0</v>
      </c>
      <c r="R304" s="147">
        <f t="shared" si="52"/>
        <v>0</v>
      </c>
      <c r="S304" s="147">
        <v>0</v>
      </c>
      <c r="T304" s="148">
        <f t="shared" si="53"/>
        <v>0</v>
      </c>
      <c r="AR304" s="149" t="s">
        <v>120</v>
      </c>
      <c r="AT304" s="149" t="s">
        <v>311</v>
      </c>
      <c r="AU304" s="149" t="s">
        <v>90</v>
      </c>
      <c r="AY304" s="17" t="s">
        <v>309</v>
      </c>
      <c r="BE304" s="150">
        <f t="shared" si="54"/>
        <v>0</v>
      </c>
      <c r="BF304" s="150">
        <f t="shared" si="55"/>
        <v>0</v>
      </c>
      <c r="BG304" s="150">
        <f t="shared" si="56"/>
        <v>0</v>
      </c>
      <c r="BH304" s="150">
        <f t="shared" si="57"/>
        <v>0</v>
      </c>
      <c r="BI304" s="150">
        <f t="shared" si="58"/>
        <v>0</v>
      </c>
      <c r="BJ304" s="17" t="s">
        <v>88</v>
      </c>
      <c r="BK304" s="150">
        <f t="shared" si="59"/>
        <v>0</v>
      </c>
      <c r="BL304" s="17" t="s">
        <v>120</v>
      </c>
      <c r="BM304" s="149" t="s">
        <v>2862</v>
      </c>
    </row>
    <row r="305" spans="2:65" s="1" customFormat="1" ht="16.5" customHeight="1" x14ac:dyDescent="0.2">
      <c r="B305" s="137"/>
      <c r="C305" s="138" t="s">
        <v>1483</v>
      </c>
      <c r="D305" s="138" t="s">
        <v>311</v>
      </c>
      <c r="E305" s="139" t="s">
        <v>6531</v>
      </c>
      <c r="F305" s="140" t="s">
        <v>6532</v>
      </c>
      <c r="G305" s="141" t="s">
        <v>6245</v>
      </c>
      <c r="H305" s="142">
        <v>5</v>
      </c>
      <c r="I305" s="143"/>
      <c r="J305" s="144">
        <f t="shared" si="50"/>
        <v>0</v>
      </c>
      <c r="K305" s="140" t="s">
        <v>366</v>
      </c>
      <c r="L305" s="33"/>
      <c r="M305" s="145" t="s">
        <v>1</v>
      </c>
      <c r="N305" s="146" t="s">
        <v>46</v>
      </c>
      <c r="P305" s="147">
        <f t="shared" si="51"/>
        <v>0</v>
      </c>
      <c r="Q305" s="147">
        <v>0</v>
      </c>
      <c r="R305" s="147">
        <f t="shared" si="52"/>
        <v>0</v>
      </c>
      <c r="S305" s="147">
        <v>0</v>
      </c>
      <c r="T305" s="148">
        <f t="shared" si="53"/>
        <v>0</v>
      </c>
      <c r="AR305" s="149" t="s">
        <v>120</v>
      </c>
      <c r="AT305" s="149" t="s">
        <v>311</v>
      </c>
      <c r="AU305" s="149" t="s">
        <v>90</v>
      </c>
      <c r="AY305" s="17" t="s">
        <v>309</v>
      </c>
      <c r="BE305" s="150">
        <f t="shared" si="54"/>
        <v>0</v>
      </c>
      <c r="BF305" s="150">
        <f t="shared" si="55"/>
        <v>0</v>
      </c>
      <c r="BG305" s="150">
        <f t="shared" si="56"/>
        <v>0</v>
      </c>
      <c r="BH305" s="150">
        <f t="shared" si="57"/>
        <v>0</v>
      </c>
      <c r="BI305" s="150">
        <f t="shared" si="58"/>
        <v>0</v>
      </c>
      <c r="BJ305" s="17" t="s">
        <v>88</v>
      </c>
      <c r="BK305" s="150">
        <f t="shared" si="59"/>
        <v>0</v>
      </c>
      <c r="BL305" s="17" t="s">
        <v>120</v>
      </c>
      <c r="BM305" s="149" t="s">
        <v>2870</v>
      </c>
    </row>
    <row r="306" spans="2:65" s="1" customFormat="1" ht="16.5" customHeight="1" x14ac:dyDescent="0.2">
      <c r="B306" s="137"/>
      <c r="C306" s="138" t="s">
        <v>1489</v>
      </c>
      <c r="D306" s="138" t="s">
        <v>311</v>
      </c>
      <c r="E306" s="139" t="s">
        <v>6533</v>
      </c>
      <c r="F306" s="140" t="s">
        <v>6534</v>
      </c>
      <c r="G306" s="141" t="s">
        <v>6245</v>
      </c>
      <c r="H306" s="142">
        <v>30</v>
      </c>
      <c r="I306" s="143"/>
      <c r="J306" s="144">
        <f t="shared" si="50"/>
        <v>0</v>
      </c>
      <c r="K306" s="140" t="s">
        <v>366</v>
      </c>
      <c r="L306" s="33"/>
      <c r="M306" s="145" t="s">
        <v>1</v>
      </c>
      <c r="N306" s="146" t="s">
        <v>46</v>
      </c>
      <c r="P306" s="147">
        <f t="shared" si="51"/>
        <v>0</v>
      </c>
      <c r="Q306" s="147">
        <v>0</v>
      </c>
      <c r="R306" s="147">
        <f t="shared" si="52"/>
        <v>0</v>
      </c>
      <c r="S306" s="147">
        <v>0</v>
      </c>
      <c r="T306" s="148">
        <f t="shared" si="53"/>
        <v>0</v>
      </c>
      <c r="AR306" s="149" t="s">
        <v>120</v>
      </c>
      <c r="AT306" s="149" t="s">
        <v>311</v>
      </c>
      <c r="AU306" s="149" t="s">
        <v>90</v>
      </c>
      <c r="AY306" s="17" t="s">
        <v>309</v>
      </c>
      <c r="BE306" s="150">
        <f t="shared" si="54"/>
        <v>0</v>
      </c>
      <c r="BF306" s="150">
        <f t="shared" si="55"/>
        <v>0</v>
      </c>
      <c r="BG306" s="150">
        <f t="shared" si="56"/>
        <v>0</v>
      </c>
      <c r="BH306" s="150">
        <f t="shared" si="57"/>
        <v>0</v>
      </c>
      <c r="BI306" s="150">
        <f t="shared" si="58"/>
        <v>0</v>
      </c>
      <c r="BJ306" s="17" t="s">
        <v>88</v>
      </c>
      <c r="BK306" s="150">
        <f t="shared" si="59"/>
        <v>0</v>
      </c>
      <c r="BL306" s="17" t="s">
        <v>120</v>
      </c>
      <c r="BM306" s="149" t="s">
        <v>2878</v>
      </c>
    </row>
    <row r="307" spans="2:65" s="1" customFormat="1" ht="16.5" customHeight="1" x14ac:dyDescent="0.2">
      <c r="B307" s="137"/>
      <c r="C307" s="138" t="s">
        <v>1495</v>
      </c>
      <c r="D307" s="138" t="s">
        <v>311</v>
      </c>
      <c r="E307" s="139" t="s">
        <v>6535</v>
      </c>
      <c r="F307" s="140" t="s">
        <v>6536</v>
      </c>
      <c r="G307" s="141" t="s">
        <v>6245</v>
      </c>
      <c r="H307" s="142">
        <v>3</v>
      </c>
      <c r="I307" s="143"/>
      <c r="J307" s="144">
        <f t="shared" si="50"/>
        <v>0</v>
      </c>
      <c r="K307" s="140" t="s">
        <v>366</v>
      </c>
      <c r="L307" s="33"/>
      <c r="M307" s="145" t="s">
        <v>1</v>
      </c>
      <c r="N307" s="146" t="s">
        <v>46</v>
      </c>
      <c r="P307" s="147">
        <f t="shared" si="51"/>
        <v>0</v>
      </c>
      <c r="Q307" s="147">
        <v>0</v>
      </c>
      <c r="R307" s="147">
        <f t="shared" si="52"/>
        <v>0</v>
      </c>
      <c r="S307" s="147">
        <v>0</v>
      </c>
      <c r="T307" s="148">
        <f t="shared" si="53"/>
        <v>0</v>
      </c>
      <c r="AR307" s="149" t="s">
        <v>120</v>
      </c>
      <c r="AT307" s="149" t="s">
        <v>311</v>
      </c>
      <c r="AU307" s="149" t="s">
        <v>90</v>
      </c>
      <c r="AY307" s="17" t="s">
        <v>309</v>
      </c>
      <c r="BE307" s="150">
        <f t="shared" si="54"/>
        <v>0</v>
      </c>
      <c r="BF307" s="150">
        <f t="shared" si="55"/>
        <v>0</v>
      </c>
      <c r="BG307" s="150">
        <f t="shared" si="56"/>
        <v>0</v>
      </c>
      <c r="BH307" s="150">
        <f t="shared" si="57"/>
        <v>0</v>
      </c>
      <c r="BI307" s="150">
        <f t="shared" si="58"/>
        <v>0</v>
      </c>
      <c r="BJ307" s="17" t="s">
        <v>88</v>
      </c>
      <c r="BK307" s="150">
        <f t="shared" si="59"/>
        <v>0</v>
      </c>
      <c r="BL307" s="17" t="s">
        <v>120</v>
      </c>
      <c r="BM307" s="149" t="s">
        <v>2886</v>
      </c>
    </row>
    <row r="308" spans="2:65" s="1" customFormat="1" ht="16.5" customHeight="1" x14ac:dyDescent="0.2">
      <c r="B308" s="137"/>
      <c r="C308" s="138" t="s">
        <v>1500</v>
      </c>
      <c r="D308" s="138" t="s">
        <v>311</v>
      </c>
      <c r="E308" s="139" t="s">
        <v>6537</v>
      </c>
      <c r="F308" s="140" t="s">
        <v>6538</v>
      </c>
      <c r="G308" s="141" t="s">
        <v>6245</v>
      </c>
      <c r="H308" s="142">
        <v>2</v>
      </c>
      <c r="I308" s="143"/>
      <c r="J308" s="144">
        <f t="shared" si="50"/>
        <v>0</v>
      </c>
      <c r="K308" s="140" t="s">
        <v>366</v>
      </c>
      <c r="L308" s="33"/>
      <c r="M308" s="145" t="s">
        <v>1</v>
      </c>
      <c r="N308" s="146" t="s">
        <v>46</v>
      </c>
      <c r="P308" s="147">
        <f t="shared" si="51"/>
        <v>0</v>
      </c>
      <c r="Q308" s="147">
        <v>0</v>
      </c>
      <c r="R308" s="147">
        <f t="shared" si="52"/>
        <v>0</v>
      </c>
      <c r="S308" s="147">
        <v>0</v>
      </c>
      <c r="T308" s="148">
        <f t="shared" si="53"/>
        <v>0</v>
      </c>
      <c r="AR308" s="149" t="s">
        <v>120</v>
      </c>
      <c r="AT308" s="149" t="s">
        <v>311</v>
      </c>
      <c r="AU308" s="149" t="s">
        <v>90</v>
      </c>
      <c r="AY308" s="17" t="s">
        <v>309</v>
      </c>
      <c r="BE308" s="150">
        <f t="shared" si="54"/>
        <v>0</v>
      </c>
      <c r="BF308" s="150">
        <f t="shared" si="55"/>
        <v>0</v>
      </c>
      <c r="BG308" s="150">
        <f t="shared" si="56"/>
        <v>0</v>
      </c>
      <c r="BH308" s="150">
        <f t="shared" si="57"/>
        <v>0</v>
      </c>
      <c r="BI308" s="150">
        <f t="shared" si="58"/>
        <v>0</v>
      </c>
      <c r="BJ308" s="17" t="s">
        <v>88</v>
      </c>
      <c r="BK308" s="150">
        <f t="shared" si="59"/>
        <v>0</v>
      </c>
      <c r="BL308" s="17" t="s">
        <v>120</v>
      </c>
      <c r="BM308" s="149" t="s">
        <v>2895</v>
      </c>
    </row>
    <row r="309" spans="2:65" s="1" customFormat="1" ht="16.5" customHeight="1" x14ac:dyDescent="0.2">
      <c r="B309" s="137"/>
      <c r="C309" s="138" t="s">
        <v>1506</v>
      </c>
      <c r="D309" s="138" t="s">
        <v>311</v>
      </c>
      <c r="E309" s="139" t="s">
        <v>6539</v>
      </c>
      <c r="F309" s="140" t="s">
        <v>6540</v>
      </c>
      <c r="G309" s="141" t="s">
        <v>6245</v>
      </c>
      <c r="H309" s="142">
        <v>20</v>
      </c>
      <c r="I309" s="143"/>
      <c r="J309" s="144">
        <f t="shared" si="50"/>
        <v>0</v>
      </c>
      <c r="K309" s="140" t="s">
        <v>366</v>
      </c>
      <c r="L309" s="33"/>
      <c r="M309" s="145" t="s">
        <v>1</v>
      </c>
      <c r="N309" s="146" t="s">
        <v>46</v>
      </c>
      <c r="P309" s="147">
        <f t="shared" si="51"/>
        <v>0</v>
      </c>
      <c r="Q309" s="147">
        <v>0</v>
      </c>
      <c r="R309" s="147">
        <f t="shared" si="52"/>
        <v>0</v>
      </c>
      <c r="S309" s="147">
        <v>0</v>
      </c>
      <c r="T309" s="148">
        <f t="shared" si="53"/>
        <v>0</v>
      </c>
      <c r="AR309" s="149" t="s">
        <v>120</v>
      </c>
      <c r="AT309" s="149" t="s">
        <v>311</v>
      </c>
      <c r="AU309" s="149" t="s">
        <v>90</v>
      </c>
      <c r="AY309" s="17" t="s">
        <v>309</v>
      </c>
      <c r="BE309" s="150">
        <f t="shared" si="54"/>
        <v>0</v>
      </c>
      <c r="BF309" s="150">
        <f t="shared" si="55"/>
        <v>0</v>
      </c>
      <c r="BG309" s="150">
        <f t="shared" si="56"/>
        <v>0</v>
      </c>
      <c r="BH309" s="150">
        <f t="shared" si="57"/>
        <v>0</v>
      </c>
      <c r="BI309" s="150">
        <f t="shared" si="58"/>
        <v>0</v>
      </c>
      <c r="BJ309" s="17" t="s">
        <v>88</v>
      </c>
      <c r="BK309" s="150">
        <f t="shared" si="59"/>
        <v>0</v>
      </c>
      <c r="BL309" s="17" t="s">
        <v>120</v>
      </c>
      <c r="BM309" s="149" t="s">
        <v>2903</v>
      </c>
    </row>
    <row r="310" spans="2:65" s="1" customFormat="1" ht="16.5" customHeight="1" x14ac:dyDescent="0.2">
      <c r="B310" s="137"/>
      <c r="C310" s="138" t="s">
        <v>1512</v>
      </c>
      <c r="D310" s="138" t="s">
        <v>311</v>
      </c>
      <c r="E310" s="139" t="s">
        <v>6541</v>
      </c>
      <c r="F310" s="140" t="s">
        <v>6542</v>
      </c>
      <c r="G310" s="141" t="s">
        <v>6245</v>
      </c>
      <c r="H310" s="142">
        <v>3</v>
      </c>
      <c r="I310" s="143"/>
      <c r="J310" s="144">
        <f t="shared" si="50"/>
        <v>0</v>
      </c>
      <c r="K310" s="140" t="s">
        <v>366</v>
      </c>
      <c r="L310" s="33"/>
      <c r="M310" s="145" t="s">
        <v>1</v>
      </c>
      <c r="N310" s="146" t="s">
        <v>46</v>
      </c>
      <c r="P310" s="147">
        <f t="shared" si="51"/>
        <v>0</v>
      </c>
      <c r="Q310" s="147">
        <v>0</v>
      </c>
      <c r="R310" s="147">
        <f t="shared" si="52"/>
        <v>0</v>
      </c>
      <c r="S310" s="147">
        <v>0</v>
      </c>
      <c r="T310" s="148">
        <f t="shared" si="53"/>
        <v>0</v>
      </c>
      <c r="AR310" s="149" t="s">
        <v>120</v>
      </c>
      <c r="AT310" s="149" t="s">
        <v>311</v>
      </c>
      <c r="AU310" s="149" t="s">
        <v>90</v>
      </c>
      <c r="AY310" s="17" t="s">
        <v>309</v>
      </c>
      <c r="BE310" s="150">
        <f t="shared" si="54"/>
        <v>0</v>
      </c>
      <c r="BF310" s="150">
        <f t="shared" si="55"/>
        <v>0</v>
      </c>
      <c r="BG310" s="150">
        <f t="shared" si="56"/>
        <v>0</v>
      </c>
      <c r="BH310" s="150">
        <f t="shared" si="57"/>
        <v>0</v>
      </c>
      <c r="BI310" s="150">
        <f t="shared" si="58"/>
        <v>0</v>
      </c>
      <c r="BJ310" s="17" t="s">
        <v>88</v>
      </c>
      <c r="BK310" s="150">
        <f t="shared" si="59"/>
        <v>0</v>
      </c>
      <c r="BL310" s="17" t="s">
        <v>120</v>
      </c>
      <c r="BM310" s="149" t="s">
        <v>2911</v>
      </c>
    </row>
    <row r="311" spans="2:65" s="1" customFormat="1" ht="16.5" customHeight="1" x14ac:dyDescent="0.2">
      <c r="B311" s="137"/>
      <c r="C311" s="138" t="s">
        <v>1520</v>
      </c>
      <c r="D311" s="138" t="s">
        <v>311</v>
      </c>
      <c r="E311" s="139" t="s">
        <v>6543</v>
      </c>
      <c r="F311" s="140" t="s">
        <v>6544</v>
      </c>
      <c r="G311" s="141" t="s">
        <v>1</v>
      </c>
      <c r="H311" s="142">
        <v>2</v>
      </c>
      <c r="I311" s="143"/>
      <c r="J311" s="144">
        <f t="shared" si="50"/>
        <v>0</v>
      </c>
      <c r="K311" s="140" t="s">
        <v>366</v>
      </c>
      <c r="L311" s="33"/>
      <c r="M311" s="145" t="s">
        <v>1</v>
      </c>
      <c r="N311" s="146" t="s">
        <v>46</v>
      </c>
      <c r="P311" s="147">
        <f t="shared" si="51"/>
        <v>0</v>
      </c>
      <c r="Q311" s="147">
        <v>0</v>
      </c>
      <c r="R311" s="147">
        <f t="shared" si="52"/>
        <v>0</v>
      </c>
      <c r="S311" s="147">
        <v>0</v>
      </c>
      <c r="T311" s="148">
        <f t="shared" si="53"/>
        <v>0</v>
      </c>
      <c r="AR311" s="149" t="s">
        <v>120</v>
      </c>
      <c r="AT311" s="149" t="s">
        <v>311</v>
      </c>
      <c r="AU311" s="149" t="s">
        <v>90</v>
      </c>
      <c r="AY311" s="17" t="s">
        <v>309</v>
      </c>
      <c r="BE311" s="150">
        <f t="shared" si="54"/>
        <v>0</v>
      </c>
      <c r="BF311" s="150">
        <f t="shared" si="55"/>
        <v>0</v>
      </c>
      <c r="BG311" s="150">
        <f t="shared" si="56"/>
        <v>0</v>
      </c>
      <c r="BH311" s="150">
        <f t="shared" si="57"/>
        <v>0</v>
      </c>
      <c r="BI311" s="150">
        <f t="shared" si="58"/>
        <v>0</v>
      </c>
      <c r="BJ311" s="17" t="s">
        <v>88</v>
      </c>
      <c r="BK311" s="150">
        <f t="shared" si="59"/>
        <v>0</v>
      </c>
      <c r="BL311" s="17" t="s">
        <v>120</v>
      </c>
      <c r="BM311" s="149" t="s">
        <v>2919</v>
      </c>
    </row>
    <row r="312" spans="2:65" s="1" customFormat="1" ht="16.5" customHeight="1" x14ac:dyDescent="0.2">
      <c r="B312" s="137"/>
      <c r="C312" s="138" t="s">
        <v>1526</v>
      </c>
      <c r="D312" s="138" t="s">
        <v>311</v>
      </c>
      <c r="E312" s="139" t="s">
        <v>6545</v>
      </c>
      <c r="F312" s="140" t="s">
        <v>6546</v>
      </c>
      <c r="G312" s="141" t="s">
        <v>6434</v>
      </c>
      <c r="H312" s="142">
        <v>24</v>
      </c>
      <c r="I312" s="143"/>
      <c r="J312" s="144">
        <f t="shared" si="50"/>
        <v>0</v>
      </c>
      <c r="K312" s="140" t="s">
        <v>366</v>
      </c>
      <c r="L312" s="33"/>
      <c r="M312" s="145" t="s">
        <v>1</v>
      </c>
      <c r="N312" s="146" t="s">
        <v>46</v>
      </c>
      <c r="P312" s="147">
        <f t="shared" si="51"/>
        <v>0</v>
      </c>
      <c r="Q312" s="147">
        <v>0</v>
      </c>
      <c r="R312" s="147">
        <f t="shared" si="52"/>
        <v>0</v>
      </c>
      <c r="S312" s="147">
        <v>0</v>
      </c>
      <c r="T312" s="148">
        <f t="shared" si="53"/>
        <v>0</v>
      </c>
      <c r="AR312" s="149" t="s">
        <v>120</v>
      </c>
      <c r="AT312" s="149" t="s">
        <v>311</v>
      </c>
      <c r="AU312" s="149" t="s">
        <v>90</v>
      </c>
      <c r="AY312" s="17" t="s">
        <v>309</v>
      </c>
      <c r="BE312" s="150">
        <f t="shared" si="54"/>
        <v>0</v>
      </c>
      <c r="BF312" s="150">
        <f t="shared" si="55"/>
        <v>0</v>
      </c>
      <c r="BG312" s="150">
        <f t="shared" si="56"/>
        <v>0</v>
      </c>
      <c r="BH312" s="150">
        <f t="shared" si="57"/>
        <v>0</v>
      </c>
      <c r="BI312" s="150">
        <f t="shared" si="58"/>
        <v>0</v>
      </c>
      <c r="BJ312" s="17" t="s">
        <v>88</v>
      </c>
      <c r="BK312" s="150">
        <f t="shared" si="59"/>
        <v>0</v>
      </c>
      <c r="BL312" s="17" t="s">
        <v>120</v>
      </c>
      <c r="BM312" s="149" t="s">
        <v>2927</v>
      </c>
    </row>
    <row r="313" spans="2:65" s="1" customFormat="1" ht="16.5" customHeight="1" x14ac:dyDescent="0.2">
      <c r="B313" s="137"/>
      <c r="C313" s="138" t="s">
        <v>1532</v>
      </c>
      <c r="D313" s="138" t="s">
        <v>311</v>
      </c>
      <c r="E313" s="139" t="s">
        <v>6547</v>
      </c>
      <c r="F313" s="140" t="s">
        <v>6548</v>
      </c>
      <c r="G313" s="141" t="s">
        <v>6245</v>
      </c>
      <c r="H313" s="142">
        <v>1</v>
      </c>
      <c r="I313" s="143"/>
      <c r="J313" s="144">
        <f t="shared" si="50"/>
        <v>0</v>
      </c>
      <c r="K313" s="140" t="s">
        <v>366</v>
      </c>
      <c r="L313" s="33"/>
      <c r="M313" s="145" t="s">
        <v>1</v>
      </c>
      <c r="N313" s="146" t="s">
        <v>46</v>
      </c>
      <c r="P313" s="147">
        <f t="shared" si="51"/>
        <v>0</v>
      </c>
      <c r="Q313" s="147">
        <v>0</v>
      </c>
      <c r="R313" s="147">
        <f t="shared" si="52"/>
        <v>0</v>
      </c>
      <c r="S313" s="147">
        <v>0</v>
      </c>
      <c r="T313" s="148">
        <f t="shared" si="53"/>
        <v>0</v>
      </c>
      <c r="AR313" s="149" t="s">
        <v>120</v>
      </c>
      <c r="AT313" s="149" t="s">
        <v>311</v>
      </c>
      <c r="AU313" s="149" t="s">
        <v>90</v>
      </c>
      <c r="AY313" s="17" t="s">
        <v>309</v>
      </c>
      <c r="BE313" s="150">
        <f t="shared" si="54"/>
        <v>0</v>
      </c>
      <c r="BF313" s="150">
        <f t="shared" si="55"/>
        <v>0</v>
      </c>
      <c r="BG313" s="150">
        <f t="shared" si="56"/>
        <v>0</v>
      </c>
      <c r="BH313" s="150">
        <f t="shared" si="57"/>
        <v>0</v>
      </c>
      <c r="BI313" s="150">
        <f t="shared" si="58"/>
        <v>0</v>
      </c>
      <c r="BJ313" s="17" t="s">
        <v>88</v>
      </c>
      <c r="BK313" s="150">
        <f t="shared" si="59"/>
        <v>0</v>
      </c>
      <c r="BL313" s="17" t="s">
        <v>120</v>
      </c>
      <c r="BM313" s="149" t="s">
        <v>2935</v>
      </c>
    </row>
    <row r="314" spans="2:65" s="1" customFormat="1" ht="16.5" customHeight="1" x14ac:dyDescent="0.2">
      <c r="B314" s="137"/>
      <c r="C314" s="138" t="s">
        <v>1537</v>
      </c>
      <c r="D314" s="138" t="s">
        <v>311</v>
      </c>
      <c r="E314" s="139" t="s">
        <v>6549</v>
      </c>
      <c r="F314" s="140" t="s">
        <v>6550</v>
      </c>
      <c r="G314" s="141" t="s">
        <v>6245</v>
      </c>
      <c r="H314" s="142">
        <v>19</v>
      </c>
      <c r="I314" s="143"/>
      <c r="J314" s="144">
        <f t="shared" si="50"/>
        <v>0</v>
      </c>
      <c r="K314" s="140" t="s">
        <v>366</v>
      </c>
      <c r="L314" s="33"/>
      <c r="M314" s="145" t="s">
        <v>1</v>
      </c>
      <c r="N314" s="146" t="s">
        <v>46</v>
      </c>
      <c r="P314" s="147">
        <f t="shared" si="51"/>
        <v>0</v>
      </c>
      <c r="Q314" s="147">
        <v>0</v>
      </c>
      <c r="R314" s="147">
        <f t="shared" si="52"/>
        <v>0</v>
      </c>
      <c r="S314" s="147">
        <v>0</v>
      </c>
      <c r="T314" s="148">
        <f t="shared" si="53"/>
        <v>0</v>
      </c>
      <c r="AR314" s="149" t="s">
        <v>120</v>
      </c>
      <c r="AT314" s="149" t="s">
        <v>311</v>
      </c>
      <c r="AU314" s="149" t="s">
        <v>90</v>
      </c>
      <c r="AY314" s="17" t="s">
        <v>309</v>
      </c>
      <c r="BE314" s="150">
        <f t="shared" si="54"/>
        <v>0</v>
      </c>
      <c r="BF314" s="150">
        <f t="shared" si="55"/>
        <v>0</v>
      </c>
      <c r="BG314" s="150">
        <f t="shared" si="56"/>
        <v>0</v>
      </c>
      <c r="BH314" s="150">
        <f t="shared" si="57"/>
        <v>0</v>
      </c>
      <c r="BI314" s="150">
        <f t="shared" si="58"/>
        <v>0</v>
      </c>
      <c r="BJ314" s="17" t="s">
        <v>88</v>
      </c>
      <c r="BK314" s="150">
        <f t="shared" si="59"/>
        <v>0</v>
      </c>
      <c r="BL314" s="17" t="s">
        <v>120</v>
      </c>
      <c r="BM314" s="149" t="s">
        <v>2943</v>
      </c>
    </row>
    <row r="315" spans="2:65" s="1" customFormat="1" ht="16.5" customHeight="1" x14ac:dyDescent="0.2">
      <c r="B315" s="137"/>
      <c r="C315" s="138" t="s">
        <v>1544</v>
      </c>
      <c r="D315" s="138" t="s">
        <v>311</v>
      </c>
      <c r="E315" s="139" t="s">
        <v>6551</v>
      </c>
      <c r="F315" s="140" t="s">
        <v>6552</v>
      </c>
      <c r="G315" s="141" t="s">
        <v>6245</v>
      </c>
      <c r="H315" s="142">
        <v>2</v>
      </c>
      <c r="I315" s="143"/>
      <c r="J315" s="144">
        <f t="shared" si="50"/>
        <v>0</v>
      </c>
      <c r="K315" s="140" t="s">
        <v>366</v>
      </c>
      <c r="L315" s="33"/>
      <c r="M315" s="145" t="s">
        <v>1</v>
      </c>
      <c r="N315" s="146" t="s">
        <v>46</v>
      </c>
      <c r="P315" s="147">
        <f t="shared" si="51"/>
        <v>0</v>
      </c>
      <c r="Q315" s="147">
        <v>0</v>
      </c>
      <c r="R315" s="147">
        <f t="shared" si="52"/>
        <v>0</v>
      </c>
      <c r="S315" s="147">
        <v>0</v>
      </c>
      <c r="T315" s="148">
        <f t="shared" si="53"/>
        <v>0</v>
      </c>
      <c r="AR315" s="149" t="s">
        <v>120</v>
      </c>
      <c r="AT315" s="149" t="s">
        <v>311</v>
      </c>
      <c r="AU315" s="149" t="s">
        <v>90</v>
      </c>
      <c r="AY315" s="17" t="s">
        <v>309</v>
      </c>
      <c r="BE315" s="150">
        <f t="shared" si="54"/>
        <v>0</v>
      </c>
      <c r="BF315" s="150">
        <f t="shared" si="55"/>
        <v>0</v>
      </c>
      <c r="BG315" s="150">
        <f t="shared" si="56"/>
        <v>0</v>
      </c>
      <c r="BH315" s="150">
        <f t="shared" si="57"/>
        <v>0</v>
      </c>
      <c r="BI315" s="150">
        <f t="shared" si="58"/>
        <v>0</v>
      </c>
      <c r="BJ315" s="17" t="s">
        <v>88</v>
      </c>
      <c r="BK315" s="150">
        <f t="shared" si="59"/>
        <v>0</v>
      </c>
      <c r="BL315" s="17" t="s">
        <v>120</v>
      </c>
      <c r="BM315" s="149" t="s">
        <v>2951</v>
      </c>
    </row>
    <row r="316" spans="2:65" s="1" customFormat="1" ht="16.5" customHeight="1" x14ac:dyDescent="0.2">
      <c r="B316" s="137"/>
      <c r="C316" s="138" t="s">
        <v>1551</v>
      </c>
      <c r="D316" s="138" t="s">
        <v>311</v>
      </c>
      <c r="E316" s="139" t="s">
        <v>6553</v>
      </c>
      <c r="F316" s="140" t="s">
        <v>6554</v>
      </c>
      <c r="G316" s="141" t="s">
        <v>6245</v>
      </c>
      <c r="H316" s="142">
        <v>1</v>
      </c>
      <c r="I316" s="143"/>
      <c r="J316" s="144">
        <f t="shared" si="50"/>
        <v>0</v>
      </c>
      <c r="K316" s="140" t="s">
        <v>366</v>
      </c>
      <c r="L316" s="33"/>
      <c r="M316" s="145" t="s">
        <v>1</v>
      </c>
      <c r="N316" s="146" t="s">
        <v>46</v>
      </c>
      <c r="P316" s="147">
        <f t="shared" si="51"/>
        <v>0</v>
      </c>
      <c r="Q316" s="147">
        <v>0</v>
      </c>
      <c r="R316" s="147">
        <f t="shared" si="52"/>
        <v>0</v>
      </c>
      <c r="S316" s="147">
        <v>0</v>
      </c>
      <c r="T316" s="148">
        <f t="shared" si="53"/>
        <v>0</v>
      </c>
      <c r="AR316" s="149" t="s">
        <v>120</v>
      </c>
      <c r="AT316" s="149" t="s">
        <v>311</v>
      </c>
      <c r="AU316" s="149" t="s">
        <v>90</v>
      </c>
      <c r="AY316" s="17" t="s">
        <v>309</v>
      </c>
      <c r="BE316" s="150">
        <f t="shared" si="54"/>
        <v>0</v>
      </c>
      <c r="BF316" s="150">
        <f t="shared" si="55"/>
        <v>0</v>
      </c>
      <c r="BG316" s="150">
        <f t="shared" si="56"/>
        <v>0</v>
      </c>
      <c r="BH316" s="150">
        <f t="shared" si="57"/>
        <v>0</v>
      </c>
      <c r="BI316" s="150">
        <f t="shared" si="58"/>
        <v>0</v>
      </c>
      <c r="BJ316" s="17" t="s">
        <v>88</v>
      </c>
      <c r="BK316" s="150">
        <f t="shared" si="59"/>
        <v>0</v>
      </c>
      <c r="BL316" s="17" t="s">
        <v>120</v>
      </c>
      <c r="BM316" s="149" t="s">
        <v>2959</v>
      </c>
    </row>
    <row r="317" spans="2:65" s="1" customFormat="1" ht="16.5" customHeight="1" x14ac:dyDescent="0.2">
      <c r="B317" s="137"/>
      <c r="C317" s="138" t="s">
        <v>81</v>
      </c>
      <c r="D317" s="138" t="s">
        <v>311</v>
      </c>
      <c r="E317" s="139" t="s">
        <v>6555</v>
      </c>
      <c r="F317" s="140" t="s">
        <v>6556</v>
      </c>
      <c r="G317" s="141" t="s">
        <v>6245</v>
      </c>
      <c r="H317" s="142">
        <v>1</v>
      </c>
      <c r="I317" s="143"/>
      <c r="J317" s="144">
        <f t="shared" si="50"/>
        <v>0</v>
      </c>
      <c r="K317" s="140" t="s">
        <v>366</v>
      </c>
      <c r="L317" s="33"/>
      <c r="M317" s="145" t="s">
        <v>1</v>
      </c>
      <c r="N317" s="146" t="s">
        <v>46</v>
      </c>
      <c r="P317" s="147">
        <f t="shared" si="51"/>
        <v>0</v>
      </c>
      <c r="Q317" s="147">
        <v>0</v>
      </c>
      <c r="R317" s="147">
        <f t="shared" si="52"/>
        <v>0</v>
      </c>
      <c r="S317" s="147">
        <v>0</v>
      </c>
      <c r="T317" s="148">
        <f t="shared" si="53"/>
        <v>0</v>
      </c>
      <c r="AR317" s="149" t="s">
        <v>120</v>
      </c>
      <c r="AT317" s="149" t="s">
        <v>311</v>
      </c>
      <c r="AU317" s="149" t="s">
        <v>90</v>
      </c>
      <c r="AY317" s="17" t="s">
        <v>309</v>
      </c>
      <c r="BE317" s="150">
        <f t="shared" si="54"/>
        <v>0</v>
      </c>
      <c r="BF317" s="150">
        <f t="shared" si="55"/>
        <v>0</v>
      </c>
      <c r="BG317" s="150">
        <f t="shared" si="56"/>
        <v>0</v>
      </c>
      <c r="BH317" s="150">
        <f t="shared" si="57"/>
        <v>0</v>
      </c>
      <c r="BI317" s="150">
        <f t="shared" si="58"/>
        <v>0</v>
      </c>
      <c r="BJ317" s="17" t="s">
        <v>88</v>
      </c>
      <c r="BK317" s="150">
        <f t="shared" si="59"/>
        <v>0</v>
      </c>
      <c r="BL317" s="17" t="s">
        <v>120</v>
      </c>
      <c r="BM317" s="149" t="s">
        <v>2967</v>
      </c>
    </row>
    <row r="318" spans="2:65" s="1" customFormat="1" ht="16.5" customHeight="1" x14ac:dyDescent="0.2">
      <c r="B318" s="137"/>
      <c r="C318" s="138" t="s">
        <v>1557</v>
      </c>
      <c r="D318" s="138" t="s">
        <v>311</v>
      </c>
      <c r="E318" s="139" t="s">
        <v>6557</v>
      </c>
      <c r="F318" s="140" t="s">
        <v>6558</v>
      </c>
      <c r="G318" s="141" t="s">
        <v>6434</v>
      </c>
      <c r="H318" s="142">
        <v>3</v>
      </c>
      <c r="I318" s="143"/>
      <c r="J318" s="144">
        <f t="shared" si="50"/>
        <v>0</v>
      </c>
      <c r="K318" s="140" t="s">
        <v>366</v>
      </c>
      <c r="L318" s="33"/>
      <c r="M318" s="145" t="s">
        <v>1</v>
      </c>
      <c r="N318" s="146" t="s">
        <v>46</v>
      </c>
      <c r="P318" s="147">
        <f t="shared" si="51"/>
        <v>0</v>
      </c>
      <c r="Q318" s="147">
        <v>0</v>
      </c>
      <c r="R318" s="147">
        <f t="shared" si="52"/>
        <v>0</v>
      </c>
      <c r="S318" s="147">
        <v>0</v>
      </c>
      <c r="T318" s="148">
        <f t="shared" si="53"/>
        <v>0</v>
      </c>
      <c r="AR318" s="149" t="s">
        <v>120</v>
      </c>
      <c r="AT318" s="149" t="s">
        <v>311</v>
      </c>
      <c r="AU318" s="149" t="s">
        <v>90</v>
      </c>
      <c r="AY318" s="17" t="s">
        <v>309</v>
      </c>
      <c r="BE318" s="150">
        <f t="shared" si="54"/>
        <v>0</v>
      </c>
      <c r="BF318" s="150">
        <f t="shared" si="55"/>
        <v>0</v>
      </c>
      <c r="BG318" s="150">
        <f t="shared" si="56"/>
        <v>0</v>
      </c>
      <c r="BH318" s="150">
        <f t="shared" si="57"/>
        <v>0</v>
      </c>
      <c r="BI318" s="150">
        <f t="shared" si="58"/>
        <v>0</v>
      </c>
      <c r="BJ318" s="17" t="s">
        <v>88</v>
      </c>
      <c r="BK318" s="150">
        <f t="shared" si="59"/>
        <v>0</v>
      </c>
      <c r="BL318" s="17" t="s">
        <v>120</v>
      </c>
      <c r="BM318" s="149" t="s">
        <v>2975</v>
      </c>
    </row>
    <row r="319" spans="2:65" s="1" customFormat="1" ht="24.2" customHeight="1" x14ac:dyDescent="0.2">
      <c r="B319" s="137"/>
      <c r="C319" s="138" t="s">
        <v>1562</v>
      </c>
      <c r="D319" s="138" t="s">
        <v>311</v>
      </c>
      <c r="E319" s="139" t="s">
        <v>6559</v>
      </c>
      <c r="F319" s="140" t="s">
        <v>6560</v>
      </c>
      <c r="G319" s="141" t="s">
        <v>6245</v>
      </c>
      <c r="H319" s="142">
        <v>1</v>
      </c>
      <c r="I319" s="143"/>
      <c r="J319" s="144">
        <f t="shared" si="50"/>
        <v>0</v>
      </c>
      <c r="K319" s="140" t="s">
        <v>366</v>
      </c>
      <c r="L319" s="33"/>
      <c r="M319" s="145" t="s">
        <v>1</v>
      </c>
      <c r="N319" s="146" t="s">
        <v>46</v>
      </c>
      <c r="P319" s="147">
        <f t="shared" si="51"/>
        <v>0</v>
      </c>
      <c r="Q319" s="147">
        <v>0</v>
      </c>
      <c r="R319" s="147">
        <f t="shared" si="52"/>
        <v>0</v>
      </c>
      <c r="S319" s="147">
        <v>0</v>
      </c>
      <c r="T319" s="148">
        <f t="shared" si="53"/>
        <v>0</v>
      </c>
      <c r="AR319" s="149" t="s">
        <v>120</v>
      </c>
      <c r="AT319" s="149" t="s">
        <v>311</v>
      </c>
      <c r="AU319" s="149" t="s">
        <v>90</v>
      </c>
      <c r="AY319" s="17" t="s">
        <v>309</v>
      </c>
      <c r="BE319" s="150">
        <f t="shared" si="54"/>
        <v>0</v>
      </c>
      <c r="BF319" s="150">
        <f t="shared" si="55"/>
        <v>0</v>
      </c>
      <c r="BG319" s="150">
        <f t="shared" si="56"/>
        <v>0</v>
      </c>
      <c r="BH319" s="150">
        <f t="shared" si="57"/>
        <v>0</v>
      </c>
      <c r="BI319" s="150">
        <f t="shared" si="58"/>
        <v>0</v>
      </c>
      <c r="BJ319" s="17" t="s">
        <v>88</v>
      </c>
      <c r="BK319" s="150">
        <f t="shared" si="59"/>
        <v>0</v>
      </c>
      <c r="BL319" s="17" t="s">
        <v>120</v>
      </c>
      <c r="BM319" s="149" t="s">
        <v>2983</v>
      </c>
    </row>
    <row r="320" spans="2:65" s="1" customFormat="1" ht="16.5" customHeight="1" x14ac:dyDescent="0.2">
      <c r="B320" s="137"/>
      <c r="C320" s="138" t="s">
        <v>1569</v>
      </c>
      <c r="D320" s="138" t="s">
        <v>311</v>
      </c>
      <c r="E320" s="139" t="s">
        <v>6561</v>
      </c>
      <c r="F320" s="140" t="s">
        <v>6562</v>
      </c>
      <c r="G320" s="141" t="s">
        <v>6245</v>
      </c>
      <c r="H320" s="142">
        <v>2</v>
      </c>
      <c r="I320" s="143"/>
      <c r="J320" s="144">
        <f t="shared" si="50"/>
        <v>0</v>
      </c>
      <c r="K320" s="140" t="s">
        <v>366</v>
      </c>
      <c r="L320" s="33"/>
      <c r="M320" s="145" t="s">
        <v>1</v>
      </c>
      <c r="N320" s="146" t="s">
        <v>46</v>
      </c>
      <c r="P320" s="147">
        <f t="shared" si="51"/>
        <v>0</v>
      </c>
      <c r="Q320" s="147">
        <v>0</v>
      </c>
      <c r="R320" s="147">
        <f t="shared" si="52"/>
        <v>0</v>
      </c>
      <c r="S320" s="147">
        <v>0</v>
      </c>
      <c r="T320" s="148">
        <f t="shared" si="53"/>
        <v>0</v>
      </c>
      <c r="AR320" s="149" t="s">
        <v>120</v>
      </c>
      <c r="AT320" s="149" t="s">
        <v>311</v>
      </c>
      <c r="AU320" s="149" t="s">
        <v>90</v>
      </c>
      <c r="AY320" s="17" t="s">
        <v>309</v>
      </c>
      <c r="BE320" s="150">
        <f t="shared" si="54"/>
        <v>0</v>
      </c>
      <c r="BF320" s="150">
        <f t="shared" si="55"/>
        <v>0</v>
      </c>
      <c r="BG320" s="150">
        <f t="shared" si="56"/>
        <v>0</v>
      </c>
      <c r="BH320" s="150">
        <f t="shared" si="57"/>
        <v>0</v>
      </c>
      <c r="BI320" s="150">
        <f t="shared" si="58"/>
        <v>0</v>
      </c>
      <c r="BJ320" s="17" t="s">
        <v>88</v>
      </c>
      <c r="BK320" s="150">
        <f t="shared" si="59"/>
        <v>0</v>
      </c>
      <c r="BL320" s="17" t="s">
        <v>120</v>
      </c>
      <c r="BM320" s="149" t="s">
        <v>2991</v>
      </c>
    </row>
    <row r="321" spans="2:65" s="1" customFormat="1" ht="16.5" customHeight="1" x14ac:dyDescent="0.2">
      <c r="B321" s="137"/>
      <c r="C321" s="138" t="s">
        <v>1574</v>
      </c>
      <c r="D321" s="138" t="s">
        <v>311</v>
      </c>
      <c r="E321" s="139" t="s">
        <v>6563</v>
      </c>
      <c r="F321" s="140" t="s">
        <v>6564</v>
      </c>
      <c r="G321" s="141" t="s">
        <v>6245</v>
      </c>
      <c r="H321" s="142">
        <v>5</v>
      </c>
      <c r="I321" s="143"/>
      <c r="J321" s="144">
        <f t="shared" si="50"/>
        <v>0</v>
      </c>
      <c r="K321" s="140" t="s">
        <v>366</v>
      </c>
      <c r="L321" s="33"/>
      <c r="M321" s="145" t="s">
        <v>1</v>
      </c>
      <c r="N321" s="146" t="s">
        <v>46</v>
      </c>
      <c r="P321" s="147">
        <f t="shared" si="51"/>
        <v>0</v>
      </c>
      <c r="Q321" s="147">
        <v>0</v>
      </c>
      <c r="R321" s="147">
        <f t="shared" si="52"/>
        <v>0</v>
      </c>
      <c r="S321" s="147">
        <v>0</v>
      </c>
      <c r="T321" s="148">
        <f t="shared" si="53"/>
        <v>0</v>
      </c>
      <c r="AR321" s="149" t="s">
        <v>120</v>
      </c>
      <c r="AT321" s="149" t="s">
        <v>311</v>
      </c>
      <c r="AU321" s="149" t="s">
        <v>90</v>
      </c>
      <c r="AY321" s="17" t="s">
        <v>309</v>
      </c>
      <c r="BE321" s="150">
        <f t="shared" si="54"/>
        <v>0</v>
      </c>
      <c r="BF321" s="150">
        <f t="shared" si="55"/>
        <v>0</v>
      </c>
      <c r="BG321" s="150">
        <f t="shared" si="56"/>
        <v>0</v>
      </c>
      <c r="BH321" s="150">
        <f t="shared" si="57"/>
        <v>0</v>
      </c>
      <c r="BI321" s="150">
        <f t="shared" si="58"/>
        <v>0</v>
      </c>
      <c r="BJ321" s="17" t="s">
        <v>88</v>
      </c>
      <c r="BK321" s="150">
        <f t="shared" si="59"/>
        <v>0</v>
      </c>
      <c r="BL321" s="17" t="s">
        <v>120</v>
      </c>
      <c r="BM321" s="149" t="s">
        <v>2999</v>
      </c>
    </row>
    <row r="322" spans="2:65" s="1" customFormat="1" ht="16.5" customHeight="1" x14ac:dyDescent="0.2">
      <c r="B322" s="137"/>
      <c r="C322" s="138" t="s">
        <v>1580</v>
      </c>
      <c r="D322" s="138" t="s">
        <v>311</v>
      </c>
      <c r="E322" s="139" t="s">
        <v>6565</v>
      </c>
      <c r="F322" s="140" t="s">
        <v>6566</v>
      </c>
      <c r="G322" s="141" t="s">
        <v>6245</v>
      </c>
      <c r="H322" s="142">
        <v>1</v>
      </c>
      <c r="I322" s="143"/>
      <c r="J322" s="144">
        <f t="shared" si="50"/>
        <v>0</v>
      </c>
      <c r="K322" s="140" t="s">
        <v>366</v>
      </c>
      <c r="L322" s="33"/>
      <c r="M322" s="145" t="s">
        <v>1</v>
      </c>
      <c r="N322" s="146" t="s">
        <v>46</v>
      </c>
      <c r="P322" s="147">
        <f t="shared" si="51"/>
        <v>0</v>
      </c>
      <c r="Q322" s="147">
        <v>0</v>
      </c>
      <c r="R322" s="147">
        <f t="shared" si="52"/>
        <v>0</v>
      </c>
      <c r="S322" s="147">
        <v>0</v>
      </c>
      <c r="T322" s="148">
        <f t="shared" si="53"/>
        <v>0</v>
      </c>
      <c r="AR322" s="149" t="s">
        <v>120</v>
      </c>
      <c r="AT322" s="149" t="s">
        <v>311</v>
      </c>
      <c r="AU322" s="149" t="s">
        <v>90</v>
      </c>
      <c r="AY322" s="17" t="s">
        <v>309</v>
      </c>
      <c r="BE322" s="150">
        <f t="shared" si="54"/>
        <v>0</v>
      </c>
      <c r="BF322" s="150">
        <f t="shared" si="55"/>
        <v>0</v>
      </c>
      <c r="BG322" s="150">
        <f t="shared" si="56"/>
        <v>0</v>
      </c>
      <c r="BH322" s="150">
        <f t="shared" si="57"/>
        <v>0</v>
      </c>
      <c r="BI322" s="150">
        <f t="shared" si="58"/>
        <v>0</v>
      </c>
      <c r="BJ322" s="17" t="s">
        <v>88</v>
      </c>
      <c r="BK322" s="150">
        <f t="shared" si="59"/>
        <v>0</v>
      </c>
      <c r="BL322" s="17" t="s">
        <v>120</v>
      </c>
      <c r="BM322" s="149" t="s">
        <v>3007</v>
      </c>
    </row>
    <row r="323" spans="2:65" s="1" customFormat="1" ht="16.5" customHeight="1" x14ac:dyDescent="0.2">
      <c r="B323" s="137"/>
      <c r="C323" s="138" t="s">
        <v>1583</v>
      </c>
      <c r="D323" s="138" t="s">
        <v>311</v>
      </c>
      <c r="E323" s="139" t="s">
        <v>6567</v>
      </c>
      <c r="F323" s="140" t="s">
        <v>6568</v>
      </c>
      <c r="G323" s="141" t="s">
        <v>6245</v>
      </c>
      <c r="H323" s="142">
        <v>4</v>
      </c>
      <c r="I323" s="143"/>
      <c r="J323" s="144">
        <f t="shared" ref="J323:J354" si="60">ROUND(I323*H323,2)</f>
        <v>0</v>
      </c>
      <c r="K323" s="140" t="s">
        <v>366</v>
      </c>
      <c r="L323" s="33"/>
      <c r="M323" s="145" t="s">
        <v>1</v>
      </c>
      <c r="N323" s="146" t="s">
        <v>46</v>
      </c>
      <c r="P323" s="147">
        <f t="shared" ref="P323:P354" si="61">O323*H323</f>
        <v>0</v>
      </c>
      <c r="Q323" s="147">
        <v>0</v>
      </c>
      <c r="R323" s="147">
        <f t="shared" ref="R323:R354" si="62">Q323*H323</f>
        <v>0</v>
      </c>
      <c r="S323" s="147">
        <v>0</v>
      </c>
      <c r="T323" s="148">
        <f t="shared" ref="T323:T354" si="63">S323*H323</f>
        <v>0</v>
      </c>
      <c r="AR323" s="149" t="s">
        <v>120</v>
      </c>
      <c r="AT323" s="149" t="s">
        <v>311</v>
      </c>
      <c r="AU323" s="149" t="s">
        <v>90</v>
      </c>
      <c r="AY323" s="17" t="s">
        <v>309</v>
      </c>
      <c r="BE323" s="150">
        <f t="shared" ref="BE323:BE354" si="64">IF(N323="základní",J323,0)</f>
        <v>0</v>
      </c>
      <c r="BF323" s="150">
        <f t="shared" ref="BF323:BF354" si="65">IF(N323="snížená",J323,0)</f>
        <v>0</v>
      </c>
      <c r="BG323" s="150">
        <f t="shared" ref="BG323:BG354" si="66">IF(N323="zákl. přenesená",J323,0)</f>
        <v>0</v>
      </c>
      <c r="BH323" s="150">
        <f t="shared" ref="BH323:BH354" si="67">IF(N323="sníž. přenesená",J323,0)</f>
        <v>0</v>
      </c>
      <c r="BI323" s="150">
        <f t="shared" ref="BI323:BI354" si="68">IF(N323="nulová",J323,0)</f>
        <v>0</v>
      </c>
      <c r="BJ323" s="17" t="s">
        <v>88</v>
      </c>
      <c r="BK323" s="150">
        <f t="shared" ref="BK323:BK354" si="69">ROUND(I323*H323,2)</f>
        <v>0</v>
      </c>
      <c r="BL323" s="17" t="s">
        <v>120</v>
      </c>
      <c r="BM323" s="149" t="s">
        <v>3015</v>
      </c>
    </row>
    <row r="324" spans="2:65" s="1" customFormat="1" ht="16.5" customHeight="1" x14ac:dyDescent="0.2">
      <c r="B324" s="137"/>
      <c r="C324" s="138" t="s">
        <v>1587</v>
      </c>
      <c r="D324" s="138" t="s">
        <v>311</v>
      </c>
      <c r="E324" s="139" t="s">
        <v>6569</v>
      </c>
      <c r="F324" s="140" t="s">
        <v>6570</v>
      </c>
      <c r="G324" s="141" t="s">
        <v>6434</v>
      </c>
      <c r="H324" s="142">
        <v>5</v>
      </c>
      <c r="I324" s="143"/>
      <c r="J324" s="144">
        <f t="shared" si="60"/>
        <v>0</v>
      </c>
      <c r="K324" s="140" t="s">
        <v>366</v>
      </c>
      <c r="L324" s="33"/>
      <c r="M324" s="145" t="s">
        <v>1</v>
      </c>
      <c r="N324" s="146" t="s">
        <v>46</v>
      </c>
      <c r="P324" s="147">
        <f t="shared" si="61"/>
        <v>0</v>
      </c>
      <c r="Q324" s="147">
        <v>0</v>
      </c>
      <c r="R324" s="147">
        <f t="shared" si="62"/>
        <v>0</v>
      </c>
      <c r="S324" s="147">
        <v>0</v>
      </c>
      <c r="T324" s="148">
        <f t="shared" si="63"/>
        <v>0</v>
      </c>
      <c r="AR324" s="149" t="s">
        <v>120</v>
      </c>
      <c r="AT324" s="149" t="s">
        <v>311</v>
      </c>
      <c r="AU324" s="149" t="s">
        <v>90</v>
      </c>
      <c r="AY324" s="17" t="s">
        <v>309</v>
      </c>
      <c r="BE324" s="150">
        <f t="shared" si="64"/>
        <v>0</v>
      </c>
      <c r="BF324" s="150">
        <f t="shared" si="65"/>
        <v>0</v>
      </c>
      <c r="BG324" s="150">
        <f t="shared" si="66"/>
        <v>0</v>
      </c>
      <c r="BH324" s="150">
        <f t="shared" si="67"/>
        <v>0</v>
      </c>
      <c r="BI324" s="150">
        <f t="shared" si="68"/>
        <v>0</v>
      </c>
      <c r="BJ324" s="17" t="s">
        <v>88</v>
      </c>
      <c r="BK324" s="150">
        <f t="shared" si="69"/>
        <v>0</v>
      </c>
      <c r="BL324" s="17" t="s">
        <v>120</v>
      </c>
      <c r="BM324" s="149" t="s">
        <v>3023</v>
      </c>
    </row>
    <row r="325" spans="2:65" s="1" customFormat="1" ht="16.5" customHeight="1" x14ac:dyDescent="0.2">
      <c r="B325" s="137"/>
      <c r="C325" s="138" t="s">
        <v>1589</v>
      </c>
      <c r="D325" s="138" t="s">
        <v>311</v>
      </c>
      <c r="E325" s="139" t="s">
        <v>6571</v>
      </c>
      <c r="F325" s="140" t="s">
        <v>6572</v>
      </c>
      <c r="G325" s="141" t="s">
        <v>6245</v>
      </c>
      <c r="H325" s="142">
        <v>2</v>
      </c>
      <c r="I325" s="143"/>
      <c r="J325" s="144">
        <f t="shared" si="60"/>
        <v>0</v>
      </c>
      <c r="K325" s="140" t="s">
        <v>366</v>
      </c>
      <c r="L325" s="33"/>
      <c r="M325" s="145" t="s">
        <v>1</v>
      </c>
      <c r="N325" s="146" t="s">
        <v>46</v>
      </c>
      <c r="P325" s="147">
        <f t="shared" si="61"/>
        <v>0</v>
      </c>
      <c r="Q325" s="147">
        <v>0</v>
      </c>
      <c r="R325" s="147">
        <f t="shared" si="62"/>
        <v>0</v>
      </c>
      <c r="S325" s="147">
        <v>0</v>
      </c>
      <c r="T325" s="148">
        <f t="shared" si="63"/>
        <v>0</v>
      </c>
      <c r="AR325" s="149" t="s">
        <v>120</v>
      </c>
      <c r="AT325" s="149" t="s">
        <v>311</v>
      </c>
      <c r="AU325" s="149" t="s">
        <v>90</v>
      </c>
      <c r="AY325" s="17" t="s">
        <v>309</v>
      </c>
      <c r="BE325" s="150">
        <f t="shared" si="64"/>
        <v>0</v>
      </c>
      <c r="BF325" s="150">
        <f t="shared" si="65"/>
        <v>0</v>
      </c>
      <c r="BG325" s="150">
        <f t="shared" si="66"/>
        <v>0</v>
      </c>
      <c r="BH325" s="150">
        <f t="shared" si="67"/>
        <v>0</v>
      </c>
      <c r="BI325" s="150">
        <f t="shared" si="68"/>
        <v>0</v>
      </c>
      <c r="BJ325" s="17" t="s">
        <v>88</v>
      </c>
      <c r="BK325" s="150">
        <f t="shared" si="69"/>
        <v>0</v>
      </c>
      <c r="BL325" s="17" t="s">
        <v>120</v>
      </c>
      <c r="BM325" s="149" t="s">
        <v>3031</v>
      </c>
    </row>
    <row r="326" spans="2:65" s="1" customFormat="1" ht="16.5" customHeight="1" x14ac:dyDescent="0.2">
      <c r="B326" s="137"/>
      <c r="C326" s="138" t="s">
        <v>1597</v>
      </c>
      <c r="D326" s="138" t="s">
        <v>311</v>
      </c>
      <c r="E326" s="139" t="s">
        <v>6573</v>
      </c>
      <c r="F326" s="140" t="s">
        <v>6574</v>
      </c>
      <c r="G326" s="141" t="s">
        <v>6245</v>
      </c>
      <c r="H326" s="142">
        <v>2</v>
      </c>
      <c r="I326" s="143"/>
      <c r="J326" s="144">
        <f t="shared" si="60"/>
        <v>0</v>
      </c>
      <c r="K326" s="140" t="s">
        <v>366</v>
      </c>
      <c r="L326" s="33"/>
      <c r="M326" s="145" t="s">
        <v>1</v>
      </c>
      <c r="N326" s="146" t="s">
        <v>46</v>
      </c>
      <c r="P326" s="147">
        <f t="shared" si="61"/>
        <v>0</v>
      </c>
      <c r="Q326" s="147">
        <v>0</v>
      </c>
      <c r="R326" s="147">
        <f t="shared" si="62"/>
        <v>0</v>
      </c>
      <c r="S326" s="147">
        <v>0</v>
      </c>
      <c r="T326" s="148">
        <f t="shared" si="63"/>
        <v>0</v>
      </c>
      <c r="AR326" s="149" t="s">
        <v>120</v>
      </c>
      <c r="AT326" s="149" t="s">
        <v>311</v>
      </c>
      <c r="AU326" s="149" t="s">
        <v>90</v>
      </c>
      <c r="AY326" s="17" t="s">
        <v>309</v>
      </c>
      <c r="BE326" s="150">
        <f t="shared" si="64"/>
        <v>0</v>
      </c>
      <c r="BF326" s="150">
        <f t="shared" si="65"/>
        <v>0</v>
      </c>
      <c r="BG326" s="150">
        <f t="shared" si="66"/>
        <v>0</v>
      </c>
      <c r="BH326" s="150">
        <f t="shared" si="67"/>
        <v>0</v>
      </c>
      <c r="BI326" s="150">
        <f t="shared" si="68"/>
        <v>0</v>
      </c>
      <c r="BJ326" s="17" t="s">
        <v>88</v>
      </c>
      <c r="BK326" s="150">
        <f t="shared" si="69"/>
        <v>0</v>
      </c>
      <c r="BL326" s="17" t="s">
        <v>120</v>
      </c>
      <c r="BM326" s="149" t="s">
        <v>3039</v>
      </c>
    </row>
    <row r="327" spans="2:65" s="1" customFormat="1" ht="16.5" customHeight="1" x14ac:dyDescent="0.2">
      <c r="B327" s="137"/>
      <c r="C327" s="138" t="s">
        <v>1603</v>
      </c>
      <c r="D327" s="138" t="s">
        <v>311</v>
      </c>
      <c r="E327" s="139" t="s">
        <v>6575</v>
      </c>
      <c r="F327" s="140" t="s">
        <v>6576</v>
      </c>
      <c r="G327" s="141" t="s">
        <v>6245</v>
      </c>
      <c r="H327" s="142">
        <v>1</v>
      </c>
      <c r="I327" s="143"/>
      <c r="J327" s="144">
        <f t="shared" si="60"/>
        <v>0</v>
      </c>
      <c r="K327" s="140" t="s">
        <v>366</v>
      </c>
      <c r="L327" s="33"/>
      <c r="M327" s="145" t="s">
        <v>1</v>
      </c>
      <c r="N327" s="146" t="s">
        <v>46</v>
      </c>
      <c r="P327" s="147">
        <f t="shared" si="61"/>
        <v>0</v>
      </c>
      <c r="Q327" s="147">
        <v>0</v>
      </c>
      <c r="R327" s="147">
        <f t="shared" si="62"/>
        <v>0</v>
      </c>
      <c r="S327" s="147">
        <v>0</v>
      </c>
      <c r="T327" s="148">
        <f t="shared" si="63"/>
        <v>0</v>
      </c>
      <c r="AR327" s="149" t="s">
        <v>120</v>
      </c>
      <c r="AT327" s="149" t="s">
        <v>311</v>
      </c>
      <c r="AU327" s="149" t="s">
        <v>90</v>
      </c>
      <c r="AY327" s="17" t="s">
        <v>309</v>
      </c>
      <c r="BE327" s="150">
        <f t="shared" si="64"/>
        <v>0</v>
      </c>
      <c r="BF327" s="150">
        <f t="shared" si="65"/>
        <v>0</v>
      </c>
      <c r="BG327" s="150">
        <f t="shared" si="66"/>
        <v>0</v>
      </c>
      <c r="BH327" s="150">
        <f t="shared" si="67"/>
        <v>0</v>
      </c>
      <c r="BI327" s="150">
        <f t="shared" si="68"/>
        <v>0</v>
      </c>
      <c r="BJ327" s="17" t="s">
        <v>88</v>
      </c>
      <c r="BK327" s="150">
        <f t="shared" si="69"/>
        <v>0</v>
      </c>
      <c r="BL327" s="17" t="s">
        <v>120</v>
      </c>
      <c r="BM327" s="149" t="s">
        <v>3047</v>
      </c>
    </row>
    <row r="328" spans="2:65" s="1" customFormat="1" ht="16.5" customHeight="1" x14ac:dyDescent="0.2">
      <c r="B328" s="137"/>
      <c r="C328" s="138" t="s">
        <v>2281</v>
      </c>
      <c r="D328" s="138" t="s">
        <v>311</v>
      </c>
      <c r="E328" s="139" t="s">
        <v>6577</v>
      </c>
      <c r="F328" s="140" t="s">
        <v>6578</v>
      </c>
      <c r="G328" s="141" t="s">
        <v>6434</v>
      </c>
      <c r="H328" s="142">
        <v>1</v>
      </c>
      <c r="I328" s="143"/>
      <c r="J328" s="144">
        <f t="shared" si="60"/>
        <v>0</v>
      </c>
      <c r="K328" s="140" t="s">
        <v>366</v>
      </c>
      <c r="L328" s="33"/>
      <c r="M328" s="145" t="s">
        <v>1</v>
      </c>
      <c r="N328" s="146" t="s">
        <v>46</v>
      </c>
      <c r="P328" s="147">
        <f t="shared" si="61"/>
        <v>0</v>
      </c>
      <c r="Q328" s="147">
        <v>0</v>
      </c>
      <c r="R328" s="147">
        <f t="shared" si="62"/>
        <v>0</v>
      </c>
      <c r="S328" s="147">
        <v>0</v>
      </c>
      <c r="T328" s="148">
        <f t="shared" si="63"/>
        <v>0</v>
      </c>
      <c r="AR328" s="149" t="s">
        <v>120</v>
      </c>
      <c r="AT328" s="149" t="s">
        <v>311</v>
      </c>
      <c r="AU328" s="149" t="s">
        <v>90</v>
      </c>
      <c r="AY328" s="17" t="s">
        <v>309</v>
      </c>
      <c r="BE328" s="150">
        <f t="shared" si="64"/>
        <v>0</v>
      </c>
      <c r="BF328" s="150">
        <f t="shared" si="65"/>
        <v>0</v>
      </c>
      <c r="BG328" s="150">
        <f t="shared" si="66"/>
        <v>0</v>
      </c>
      <c r="BH328" s="150">
        <f t="shared" si="67"/>
        <v>0</v>
      </c>
      <c r="BI328" s="150">
        <f t="shared" si="68"/>
        <v>0</v>
      </c>
      <c r="BJ328" s="17" t="s">
        <v>88</v>
      </c>
      <c r="BK328" s="150">
        <f t="shared" si="69"/>
        <v>0</v>
      </c>
      <c r="BL328" s="17" t="s">
        <v>120</v>
      </c>
      <c r="BM328" s="149" t="s">
        <v>3055</v>
      </c>
    </row>
    <row r="329" spans="2:65" s="1" customFormat="1" ht="16.5" customHeight="1" x14ac:dyDescent="0.2">
      <c r="B329" s="137"/>
      <c r="C329" s="138" t="s">
        <v>2286</v>
      </c>
      <c r="D329" s="138" t="s">
        <v>311</v>
      </c>
      <c r="E329" s="139" t="s">
        <v>6579</v>
      </c>
      <c r="F329" s="140" t="s">
        <v>6580</v>
      </c>
      <c r="G329" s="141" t="s">
        <v>6245</v>
      </c>
      <c r="H329" s="142">
        <v>1</v>
      </c>
      <c r="I329" s="143"/>
      <c r="J329" s="144">
        <f t="shared" si="60"/>
        <v>0</v>
      </c>
      <c r="K329" s="140" t="s">
        <v>366</v>
      </c>
      <c r="L329" s="33"/>
      <c r="M329" s="145" t="s">
        <v>1</v>
      </c>
      <c r="N329" s="146" t="s">
        <v>46</v>
      </c>
      <c r="P329" s="147">
        <f t="shared" si="61"/>
        <v>0</v>
      </c>
      <c r="Q329" s="147">
        <v>0</v>
      </c>
      <c r="R329" s="147">
        <f t="shared" si="62"/>
        <v>0</v>
      </c>
      <c r="S329" s="147">
        <v>0</v>
      </c>
      <c r="T329" s="148">
        <f t="shared" si="63"/>
        <v>0</v>
      </c>
      <c r="AR329" s="149" t="s">
        <v>120</v>
      </c>
      <c r="AT329" s="149" t="s">
        <v>311</v>
      </c>
      <c r="AU329" s="149" t="s">
        <v>90</v>
      </c>
      <c r="AY329" s="17" t="s">
        <v>309</v>
      </c>
      <c r="BE329" s="150">
        <f t="shared" si="64"/>
        <v>0</v>
      </c>
      <c r="BF329" s="150">
        <f t="shared" si="65"/>
        <v>0</v>
      </c>
      <c r="BG329" s="150">
        <f t="shared" si="66"/>
        <v>0</v>
      </c>
      <c r="BH329" s="150">
        <f t="shared" si="67"/>
        <v>0</v>
      </c>
      <c r="BI329" s="150">
        <f t="shared" si="68"/>
        <v>0</v>
      </c>
      <c r="BJ329" s="17" t="s">
        <v>88</v>
      </c>
      <c r="BK329" s="150">
        <f t="shared" si="69"/>
        <v>0</v>
      </c>
      <c r="BL329" s="17" t="s">
        <v>120</v>
      </c>
      <c r="BM329" s="149" t="s">
        <v>3063</v>
      </c>
    </row>
    <row r="330" spans="2:65" s="1" customFormat="1" ht="16.5" customHeight="1" x14ac:dyDescent="0.2">
      <c r="B330" s="137"/>
      <c r="C330" s="138" t="s">
        <v>2291</v>
      </c>
      <c r="D330" s="138" t="s">
        <v>311</v>
      </c>
      <c r="E330" s="139" t="s">
        <v>6581</v>
      </c>
      <c r="F330" s="140" t="s">
        <v>6582</v>
      </c>
      <c r="G330" s="141" t="s">
        <v>6434</v>
      </c>
      <c r="H330" s="142">
        <v>1</v>
      </c>
      <c r="I330" s="143"/>
      <c r="J330" s="144">
        <f t="shared" si="60"/>
        <v>0</v>
      </c>
      <c r="K330" s="140" t="s">
        <v>366</v>
      </c>
      <c r="L330" s="33"/>
      <c r="M330" s="145" t="s">
        <v>1</v>
      </c>
      <c r="N330" s="146" t="s">
        <v>46</v>
      </c>
      <c r="P330" s="147">
        <f t="shared" si="61"/>
        <v>0</v>
      </c>
      <c r="Q330" s="147">
        <v>0</v>
      </c>
      <c r="R330" s="147">
        <f t="shared" si="62"/>
        <v>0</v>
      </c>
      <c r="S330" s="147">
        <v>0</v>
      </c>
      <c r="T330" s="148">
        <f t="shared" si="63"/>
        <v>0</v>
      </c>
      <c r="AR330" s="149" t="s">
        <v>120</v>
      </c>
      <c r="AT330" s="149" t="s">
        <v>311</v>
      </c>
      <c r="AU330" s="149" t="s">
        <v>90</v>
      </c>
      <c r="AY330" s="17" t="s">
        <v>309</v>
      </c>
      <c r="BE330" s="150">
        <f t="shared" si="64"/>
        <v>0</v>
      </c>
      <c r="BF330" s="150">
        <f t="shared" si="65"/>
        <v>0</v>
      </c>
      <c r="BG330" s="150">
        <f t="shared" si="66"/>
        <v>0</v>
      </c>
      <c r="BH330" s="150">
        <f t="shared" si="67"/>
        <v>0</v>
      </c>
      <c r="BI330" s="150">
        <f t="shared" si="68"/>
        <v>0</v>
      </c>
      <c r="BJ330" s="17" t="s">
        <v>88</v>
      </c>
      <c r="BK330" s="150">
        <f t="shared" si="69"/>
        <v>0</v>
      </c>
      <c r="BL330" s="17" t="s">
        <v>120</v>
      </c>
      <c r="BM330" s="149" t="s">
        <v>3071</v>
      </c>
    </row>
    <row r="331" spans="2:65" s="1" customFormat="1" ht="16.5" customHeight="1" x14ac:dyDescent="0.2">
      <c r="B331" s="137"/>
      <c r="C331" s="138" t="s">
        <v>2296</v>
      </c>
      <c r="D331" s="138" t="s">
        <v>311</v>
      </c>
      <c r="E331" s="139" t="s">
        <v>6583</v>
      </c>
      <c r="F331" s="140" t="s">
        <v>6584</v>
      </c>
      <c r="G331" s="141" t="s">
        <v>6245</v>
      </c>
      <c r="H331" s="142">
        <v>1</v>
      </c>
      <c r="I331" s="143"/>
      <c r="J331" s="144">
        <f t="shared" si="60"/>
        <v>0</v>
      </c>
      <c r="K331" s="140" t="s">
        <v>366</v>
      </c>
      <c r="L331" s="33"/>
      <c r="M331" s="145" t="s">
        <v>1</v>
      </c>
      <c r="N331" s="146" t="s">
        <v>46</v>
      </c>
      <c r="P331" s="147">
        <f t="shared" si="61"/>
        <v>0</v>
      </c>
      <c r="Q331" s="147">
        <v>0</v>
      </c>
      <c r="R331" s="147">
        <f t="shared" si="62"/>
        <v>0</v>
      </c>
      <c r="S331" s="147">
        <v>0</v>
      </c>
      <c r="T331" s="148">
        <f t="shared" si="63"/>
        <v>0</v>
      </c>
      <c r="AR331" s="149" t="s">
        <v>120</v>
      </c>
      <c r="AT331" s="149" t="s">
        <v>311</v>
      </c>
      <c r="AU331" s="149" t="s">
        <v>90</v>
      </c>
      <c r="AY331" s="17" t="s">
        <v>309</v>
      </c>
      <c r="BE331" s="150">
        <f t="shared" si="64"/>
        <v>0</v>
      </c>
      <c r="BF331" s="150">
        <f t="shared" si="65"/>
        <v>0</v>
      </c>
      <c r="BG331" s="150">
        <f t="shared" si="66"/>
        <v>0</v>
      </c>
      <c r="BH331" s="150">
        <f t="shared" si="67"/>
        <v>0</v>
      </c>
      <c r="BI331" s="150">
        <f t="shared" si="68"/>
        <v>0</v>
      </c>
      <c r="BJ331" s="17" t="s">
        <v>88</v>
      </c>
      <c r="BK331" s="150">
        <f t="shared" si="69"/>
        <v>0</v>
      </c>
      <c r="BL331" s="17" t="s">
        <v>120</v>
      </c>
      <c r="BM331" s="149" t="s">
        <v>3079</v>
      </c>
    </row>
    <row r="332" spans="2:65" s="1" customFormat="1" ht="16.5" customHeight="1" x14ac:dyDescent="0.2">
      <c r="B332" s="137"/>
      <c r="C332" s="138" t="s">
        <v>2301</v>
      </c>
      <c r="D332" s="138" t="s">
        <v>311</v>
      </c>
      <c r="E332" s="139" t="s">
        <v>6585</v>
      </c>
      <c r="F332" s="140" t="s">
        <v>6586</v>
      </c>
      <c r="G332" s="141" t="s">
        <v>6434</v>
      </c>
      <c r="H332" s="142">
        <v>1</v>
      </c>
      <c r="I332" s="143"/>
      <c r="J332" s="144">
        <f t="shared" si="60"/>
        <v>0</v>
      </c>
      <c r="K332" s="140" t="s">
        <v>366</v>
      </c>
      <c r="L332" s="33"/>
      <c r="M332" s="145" t="s">
        <v>1</v>
      </c>
      <c r="N332" s="146" t="s">
        <v>46</v>
      </c>
      <c r="P332" s="147">
        <f t="shared" si="61"/>
        <v>0</v>
      </c>
      <c r="Q332" s="147">
        <v>0</v>
      </c>
      <c r="R332" s="147">
        <f t="shared" si="62"/>
        <v>0</v>
      </c>
      <c r="S332" s="147">
        <v>0</v>
      </c>
      <c r="T332" s="148">
        <f t="shared" si="63"/>
        <v>0</v>
      </c>
      <c r="AR332" s="149" t="s">
        <v>120</v>
      </c>
      <c r="AT332" s="149" t="s">
        <v>311</v>
      </c>
      <c r="AU332" s="149" t="s">
        <v>90</v>
      </c>
      <c r="AY332" s="17" t="s">
        <v>309</v>
      </c>
      <c r="BE332" s="150">
        <f t="shared" si="64"/>
        <v>0</v>
      </c>
      <c r="BF332" s="150">
        <f t="shared" si="65"/>
        <v>0</v>
      </c>
      <c r="BG332" s="150">
        <f t="shared" si="66"/>
        <v>0</v>
      </c>
      <c r="BH332" s="150">
        <f t="shared" si="67"/>
        <v>0</v>
      </c>
      <c r="BI332" s="150">
        <f t="shared" si="68"/>
        <v>0</v>
      </c>
      <c r="BJ332" s="17" t="s">
        <v>88</v>
      </c>
      <c r="BK332" s="150">
        <f t="shared" si="69"/>
        <v>0</v>
      </c>
      <c r="BL332" s="17" t="s">
        <v>120</v>
      </c>
      <c r="BM332" s="149" t="s">
        <v>3088</v>
      </c>
    </row>
    <row r="333" spans="2:65" s="1" customFormat="1" ht="16.5" customHeight="1" x14ac:dyDescent="0.2">
      <c r="B333" s="137"/>
      <c r="C333" s="138" t="s">
        <v>2303</v>
      </c>
      <c r="D333" s="138" t="s">
        <v>311</v>
      </c>
      <c r="E333" s="139" t="s">
        <v>6587</v>
      </c>
      <c r="F333" s="140" t="s">
        <v>6588</v>
      </c>
      <c r="G333" s="141" t="s">
        <v>6245</v>
      </c>
      <c r="H333" s="142">
        <v>1</v>
      </c>
      <c r="I333" s="143"/>
      <c r="J333" s="144">
        <f t="shared" si="60"/>
        <v>0</v>
      </c>
      <c r="K333" s="140" t="s">
        <v>366</v>
      </c>
      <c r="L333" s="33"/>
      <c r="M333" s="145" t="s">
        <v>1</v>
      </c>
      <c r="N333" s="146" t="s">
        <v>46</v>
      </c>
      <c r="P333" s="147">
        <f t="shared" si="61"/>
        <v>0</v>
      </c>
      <c r="Q333" s="147">
        <v>0</v>
      </c>
      <c r="R333" s="147">
        <f t="shared" si="62"/>
        <v>0</v>
      </c>
      <c r="S333" s="147">
        <v>0</v>
      </c>
      <c r="T333" s="148">
        <f t="shared" si="63"/>
        <v>0</v>
      </c>
      <c r="AR333" s="149" t="s">
        <v>120</v>
      </c>
      <c r="AT333" s="149" t="s">
        <v>311</v>
      </c>
      <c r="AU333" s="149" t="s">
        <v>90</v>
      </c>
      <c r="AY333" s="17" t="s">
        <v>309</v>
      </c>
      <c r="BE333" s="150">
        <f t="shared" si="64"/>
        <v>0</v>
      </c>
      <c r="BF333" s="150">
        <f t="shared" si="65"/>
        <v>0</v>
      </c>
      <c r="BG333" s="150">
        <f t="shared" si="66"/>
        <v>0</v>
      </c>
      <c r="BH333" s="150">
        <f t="shared" si="67"/>
        <v>0</v>
      </c>
      <c r="BI333" s="150">
        <f t="shared" si="68"/>
        <v>0</v>
      </c>
      <c r="BJ333" s="17" t="s">
        <v>88</v>
      </c>
      <c r="BK333" s="150">
        <f t="shared" si="69"/>
        <v>0</v>
      </c>
      <c r="BL333" s="17" t="s">
        <v>120</v>
      </c>
      <c r="BM333" s="149" t="s">
        <v>3096</v>
      </c>
    </row>
    <row r="334" spans="2:65" s="1" customFormat="1" ht="16.5" customHeight="1" x14ac:dyDescent="0.2">
      <c r="B334" s="137"/>
      <c r="C334" s="138" t="s">
        <v>2308</v>
      </c>
      <c r="D334" s="138" t="s">
        <v>311</v>
      </c>
      <c r="E334" s="139" t="s">
        <v>6589</v>
      </c>
      <c r="F334" s="140" t="s">
        <v>6590</v>
      </c>
      <c r="G334" s="141" t="s">
        <v>6279</v>
      </c>
      <c r="H334" s="142">
        <v>2</v>
      </c>
      <c r="I334" s="143"/>
      <c r="J334" s="144">
        <f t="shared" si="60"/>
        <v>0</v>
      </c>
      <c r="K334" s="140" t="s">
        <v>366</v>
      </c>
      <c r="L334" s="33"/>
      <c r="M334" s="145" t="s">
        <v>1</v>
      </c>
      <c r="N334" s="146" t="s">
        <v>46</v>
      </c>
      <c r="P334" s="147">
        <f t="shared" si="61"/>
        <v>0</v>
      </c>
      <c r="Q334" s="147">
        <v>0</v>
      </c>
      <c r="R334" s="147">
        <f t="shared" si="62"/>
        <v>0</v>
      </c>
      <c r="S334" s="147">
        <v>0</v>
      </c>
      <c r="T334" s="148">
        <f t="shared" si="63"/>
        <v>0</v>
      </c>
      <c r="AR334" s="149" t="s">
        <v>120</v>
      </c>
      <c r="AT334" s="149" t="s">
        <v>311</v>
      </c>
      <c r="AU334" s="149" t="s">
        <v>90</v>
      </c>
      <c r="AY334" s="17" t="s">
        <v>309</v>
      </c>
      <c r="BE334" s="150">
        <f t="shared" si="64"/>
        <v>0</v>
      </c>
      <c r="BF334" s="150">
        <f t="shared" si="65"/>
        <v>0</v>
      </c>
      <c r="BG334" s="150">
        <f t="shared" si="66"/>
        <v>0</v>
      </c>
      <c r="BH334" s="150">
        <f t="shared" si="67"/>
        <v>0</v>
      </c>
      <c r="BI334" s="150">
        <f t="shared" si="68"/>
        <v>0</v>
      </c>
      <c r="BJ334" s="17" t="s">
        <v>88</v>
      </c>
      <c r="BK334" s="150">
        <f t="shared" si="69"/>
        <v>0</v>
      </c>
      <c r="BL334" s="17" t="s">
        <v>120</v>
      </c>
      <c r="BM334" s="149" t="s">
        <v>3104</v>
      </c>
    </row>
    <row r="335" spans="2:65" s="1" customFormat="1" ht="16.5" customHeight="1" x14ac:dyDescent="0.2">
      <c r="B335" s="137"/>
      <c r="C335" s="138" t="s">
        <v>2313</v>
      </c>
      <c r="D335" s="138" t="s">
        <v>311</v>
      </c>
      <c r="E335" s="139" t="s">
        <v>6591</v>
      </c>
      <c r="F335" s="140" t="s">
        <v>6592</v>
      </c>
      <c r="G335" s="141" t="s">
        <v>6279</v>
      </c>
      <c r="H335" s="142">
        <v>4</v>
      </c>
      <c r="I335" s="143"/>
      <c r="J335" s="144">
        <f t="shared" si="60"/>
        <v>0</v>
      </c>
      <c r="K335" s="140" t="s">
        <v>366</v>
      </c>
      <c r="L335" s="33"/>
      <c r="M335" s="145" t="s">
        <v>1</v>
      </c>
      <c r="N335" s="146" t="s">
        <v>46</v>
      </c>
      <c r="P335" s="147">
        <f t="shared" si="61"/>
        <v>0</v>
      </c>
      <c r="Q335" s="147">
        <v>0</v>
      </c>
      <c r="R335" s="147">
        <f t="shared" si="62"/>
        <v>0</v>
      </c>
      <c r="S335" s="147">
        <v>0</v>
      </c>
      <c r="T335" s="148">
        <f t="shared" si="63"/>
        <v>0</v>
      </c>
      <c r="AR335" s="149" t="s">
        <v>120</v>
      </c>
      <c r="AT335" s="149" t="s">
        <v>311</v>
      </c>
      <c r="AU335" s="149" t="s">
        <v>90</v>
      </c>
      <c r="AY335" s="17" t="s">
        <v>309</v>
      </c>
      <c r="BE335" s="150">
        <f t="shared" si="64"/>
        <v>0</v>
      </c>
      <c r="BF335" s="150">
        <f t="shared" si="65"/>
        <v>0</v>
      </c>
      <c r="BG335" s="150">
        <f t="shared" si="66"/>
        <v>0</v>
      </c>
      <c r="BH335" s="150">
        <f t="shared" si="67"/>
        <v>0</v>
      </c>
      <c r="BI335" s="150">
        <f t="shared" si="68"/>
        <v>0</v>
      </c>
      <c r="BJ335" s="17" t="s">
        <v>88</v>
      </c>
      <c r="BK335" s="150">
        <f t="shared" si="69"/>
        <v>0</v>
      </c>
      <c r="BL335" s="17" t="s">
        <v>120</v>
      </c>
      <c r="BM335" s="149" t="s">
        <v>3112</v>
      </c>
    </row>
    <row r="336" spans="2:65" s="1" customFormat="1" ht="16.5" customHeight="1" x14ac:dyDescent="0.2">
      <c r="B336" s="137"/>
      <c r="C336" s="138" t="s">
        <v>81</v>
      </c>
      <c r="D336" s="138" t="s">
        <v>311</v>
      </c>
      <c r="E336" s="139" t="s">
        <v>6593</v>
      </c>
      <c r="F336" s="140" t="s">
        <v>6594</v>
      </c>
      <c r="G336" s="141" t="s">
        <v>6245</v>
      </c>
      <c r="H336" s="142">
        <v>2</v>
      </c>
      <c r="I336" s="143"/>
      <c r="J336" s="144">
        <f t="shared" si="60"/>
        <v>0</v>
      </c>
      <c r="K336" s="140" t="s">
        <v>366</v>
      </c>
      <c r="L336" s="33"/>
      <c r="M336" s="145" t="s">
        <v>1</v>
      </c>
      <c r="N336" s="146" t="s">
        <v>46</v>
      </c>
      <c r="P336" s="147">
        <f t="shared" si="61"/>
        <v>0</v>
      </c>
      <c r="Q336" s="147">
        <v>0</v>
      </c>
      <c r="R336" s="147">
        <f t="shared" si="62"/>
        <v>0</v>
      </c>
      <c r="S336" s="147">
        <v>0</v>
      </c>
      <c r="T336" s="148">
        <f t="shared" si="63"/>
        <v>0</v>
      </c>
      <c r="AR336" s="149" t="s">
        <v>120</v>
      </c>
      <c r="AT336" s="149" t="s">
        <v>311</v>
      </c>
      <c r="AU336" s="149" t="s">
        <v>90</v>
      </c>
      <c r="AY336" s="17" t="s">
        <v>309</v>
      </c>
      <c r="BE336" s="150">
        <f t="shared" si="64"/>
        <v>0</v>
      </c>
      <c r="BF336" s="150">
        <f t="shared" si="65"/>
        <v>0</v>
      </c>
      <c r="BG336" s="150">
        <f t="shared" si="66"/>
        <v>0</v>
      </c>
      <c r="BH336" s="150">
        <f t="shared" si="67"/>
        <v>0</v>
      </c>
      <c r="BI336" s="150">
        <f t="shared" si="68"/>
        <v>0</v>
      </c>
      <c r="BJ336" s="17" t="s">
        <v>88</v>
      </c>
      <c r="BK336" s="150">
        <f t="shared" si="69"/>
        <v>0</v>
      </c>
      <c r="BL336" s="17" t="s">
        <v>120</v>
      </c>
      <c r="BM336" s="149" t="s">
        <v>3120</v>
      </c>
    </row>
    <row r="337" spans="2:65" s="1" customFormat="1" ht="16.5" customHeight="1" x14ac:dyDescent="0.2">
      <c r="B337" s="137"/>
      <c r="C337" s="138" t="s">
        <v>2318</v>
      </c>
      <c r="D337" s="138" t="s">
        <v>311</v>
      </c>
      <c r="E337" s="139" t="s">
        <v>6595</v>
      </c>
      <c r="F337" s="140" t="s">
        <v>6596</v>
      </c>
      <c r="G337" s="141" t="s">
        <v>6279</v>
      </c>
      <c r="H337" s="142">
        <v>1</v>
      </c>
      <c r="I337" s="143"/>
      <c r="J337" s="144">
        <f t="shared" si="60"/>
        <v>0</v>
      </c>
      <c r="K337" s="140" t="s">
        <v>366</v>
      </c>
      <c r="L337" s="33"/>
      <c r="M337" s="145" t="s">
        <v>1</v>
      </c>
      <c r="N337" s="146" t="s">
        <v>46</v>
      </c>
      <c r="P337" s="147">
        <f t="shared" si="61"/>
        <v>0</v>
      </c>
      <c r="Q337" s="147">
        <v>0</v>
      </c>
      <c r="R337" s="147">
        <f t="shared" si="62"/>
        <v>0</v>
      </c>
      <c r="S337" s="147">
        <v>0</v>
      </c>
      <c r="T337" s="148">
        <f t="shared" si="63"/>
        <v>0</v>
      </c>
      <c r="AR337" s="149" t="s">
        <v>120</v>
      </c>
      <c r="AT337" s="149" t="s">
        <v>311</v>
      </c>
      <c r="AU337" s="149" t="s">
        <v>90</v>
      </c>
      <c r="AY337" s="17" t="s">
        <v>309</v>
      </c>
      <c r="BE337" s="150">
        <f t="shared" si="64"/>
        <v>0</v>
      </c>
      <c r="BF337" s="150">
        <f t="shared" si="65"/>
        <v>0</v>
      </c>
      <c r="BG337" s="150">
        <f t="shared" si="66"/>
        <v>0</v>
      </c>
      <c r="BH337" s="150">
        <f t="shared" si="67"/>
        <v>0</v>
      </c>
      <c r="BI337" s="150">
        <f t="shared" si="68"/>
        <v>0</v>
      </c>
      <c r="BJ337" s="17" t="s">
        <v>88</v>
      </c>
      <c r="BK337" s="150">
        <f t="shared" si="69"/>
        <v>0</v>
      </c>
      <c r="BL337" s="17" t="s">
        <v>120</v>
      </c>
      <c r="BM337" s="149" t="s">
        <v>3128</v>
      </c>
    </row>
    <row r="338" spans="2:65" s="1" customFormat="1" ht="16.5" customHeight="1" x14ac:dyDescent="0.2">
      <c r="B338" s="137"/>
      <c r="C338" s="138" t="s">
        <v>2323</v>
      </c>
      <c r="D338" s="138" t="s">
        <v>311</v>
      </c>
      <c r="E338" s="139" t="s">
        <v>6597</v>
      </c>
      <c r="F338" s="140" t="s">
        <v>6598</v>
      </c>
      <c r="G338" s="141" t="s">
        <v>6279</v>
      </c>
      <c r="H338" s="142">
        <v>2</v>
      </c>
      <c r="I338" s="143"/>
      <c r="J338" s="144">
        <f t="shared" si="60"/>
        <v>0</v>
      </c>
      <c r="K338" s="140" t="s">
        <v>366</v>
      </c>
      <c r="L338" s="33"/>
      <c r="M338" s="145" t="s">
        <v>1</v>
      </c>
      <c r="N338" s="146" t="s">
        <v>46</v>
      </c>
      <c r="P338" s="147">
        <f t="shared" si="61"/>
        <v>0</v>
      </c>
      <c r="Q338" s="147">
        <v>0</v>
      </c>
      <c r="R338" s="147">
        <f t="shared" si="62"/>
        <v>0</v>
      </c>
      <c r="S338" s="147">
        <v>0</v>
      </c>
      <c r="T338" s="148">
        <f t="shared" si="63"/>
        <v>0</v>
      </c>
      <c r="AR338" s="149" t="s">
        <v>120</v>
      </c>
      <c r="AT338" s="149" t="s">
        <v>311</v>
      </c>
      <c r="AU338" s="149" t="s">
        <v>90</v>
      </c>
      <c r="AY338" s="17" t="s">
        <v>309</v>
      </c>
      <c r="BE338" s="150">
        <f t="shared" si="64"/>
        <v>0</v>
      </c>
      <c r="BF338" s="150">
        <f t="shared" si="65"/>
        <v>0</v>
      </c>
      <c r="BG338" s="150">
        <f t="shared" si="66"/>
        <v>0</v>
      </c>
      <c r="BH338" s="150">
        <f t="shared" si="67"/>
        <v>0</v>
      </c>
      <c r="BI338" s="150">
        <f t="shared" si="68"/>
        <v>0</v>
      </c>
      <c r="BJ338" s="17" t="s">
        <v>88</v>
      </c>
      <c r="BK338" s="150">
        <f t="shared" si="69"/>
        <v>0</v>
      </c>
      <c r="BL338" s="17" t="s">
        <v>120</v>
      </c>
      <c r="BM338" s="149" t="s">
        <v>3136</v>
      </c>
    </row>
    <row r="339" spans="2:65" s="1" customFormat="1" ht="16.5" customHeight="1" x14ac:dyDescent="0.2">
      <c r="B339" s="137"/>
      <c r="C339" s="138" t="s">
        <v>2328</v>
      </c>
      <c r="D339" s="138" t="s">
        <v>311</v>
      </c>
      <c r="E339" s="139" t="s">
        <v>6599</v>
      </c>
      <c r="F339" s="140" t="s">
        <v>6600</v>
      </c>
      <c r="G339" s="141" t="s">
        <v>6279</v>
      </c>
      <c r="H339" s="142">
        <v>2</v>
      </c>
      <c r="I339" s="143"/>
      <c r="J339" s="144">
        <f t="shared" si="60"/>
        <v>0</v>
      </c>
      <c r="K339" s="140" t="s">
        <v>366</v>
      </c>
      <c r="L339" s="33"/>
      <c r="M339" s="145" t="s">
        <v>1</v>
      </c>
      <c r="N339" s="146" t="s">
        <v>46</v>
      </c>
      <c r="P339" s="147">
        <f t="shared" si="61"/>
        <v>0</v>
      </c>
      <c r="Q339" s="147">
        <v>0</v>
      </c>
      <c r="R339" s="147">
        <f t="shared" si="62"/>
        <v>0</v>
      </c>
      <c r="S339" s="147">
        <v>0</v>
      </c>
      <c r="T339" s="148">
        <f t="shared" si="63"/>
        <v>0</v>
      </c>
      <c r="AR339" s="149" t="s">
        <v>120</v>
      </c>
      <c r="AT339" s="149" t="s">
        <v>311</v>
      </c>
      <c r="AU339" s="149" t="s">
        <v>90</v>
      </c>
      <c r="AY339" s="17" t="s">
        <v>309</v>
      </c>
      <c r="BE339" s="150">
        <f t="shared" si="64"/>
        <v>0</v>
      </c>
      <c r="BF339" s="150">
        <f t="shared" si="65"/>
        <v>0</v>
      </c>
      <c r="BG339" s="150">
        <f t="shared" si="66"/>
        <v>0</v>
      </c>
      <c r="BH339" s="150">
        <f t="shared" si="67"/>
        <v>0</v>
      </c>
      <c r="BI339" s="150">
        <f t="shared" si="68"/>
        <v>0</v>
      </c>
      <c r="BJ339" s="17" t="s">
        <v>88</v>
      </c>
      <c r="BK339" s="150">
        <f t="shared" si="69"/>
        <v>0</v>
      </c>
      <c r="BL339" s="17" t="s">
        <v>120</v>
      </c>
      <c r="BM339" s="149" t="s">
        <v>3144</v>
      </c>
    </row>
    <row r="340" spans="2:65" s="1" customFormat="1" ht="16.5" customHeight="1" x14ac:dyDescent="0.2">
      <c r="B340" s="137"/>
      <c r="C340" s="138" t="s">
        <v>2333</v>
      </c>
      <c r="D340" s="138" t="s">
        <v>311</v>
      </c>
      <c r="E340" s="139" t="s">
        <v>6601</v>
      </c>
      <c r="F340" s="140" t="s">
        <v>6602</v>
      </c>
      <c r="G340" s="141" t="s">
        <v>6245</v>
      </c>
      <c r="H340" s="142">
        <v>2</v>
      </c>
      <c r="I340" s="143"/>
      <c r="J340" s="144">
        <f t="shared" si="60"/>
        <v>0</v>
      </c>
      <c r="K340" s="140" t="s">
        <v>366</v>
      </c>
      <c r="L340" s="33"/>
      <c r="M340" s="145" t="s">
        <v>1</v>
      </c>
      <c r="N340" s="146" t="s">
        <v>46</v>
      </c>
      <c r="P340" s="147">
        <f t="shared" si="61"/>
        <v>0</v>
      </c>
      <c r="Q340" s="147">
        <v>0</v>
      </c>
      <c r="R340" s="147">
        <f t="shared" si="62"/>
        <v>0</v>
      </c>
      <c r="S340" s="147">
        <v>0</v>
      </c>
      <c r="T340" s="148">
        <f t="shared" si="63"/>
        <v>0</v>
      </c>
      <c r="AR340" s="149" t="s">
        <v>120</v>
      </c>
      <c r="AT340" s="149" t="s">
        <v>311</v>
      </c>
      <c r="AU340" s="149" t="s">
        <v>90</v>
      </c>
      <c r="AY340" s="17" t="s">
        <v>309</v>
      </c>
      <c r="BE340" s="150">
        <f t="shared" si="64"/>
        <v>0</v>
      </c>
      <c r="BF340" s="150">
        <f t="shared" si="65"/>
        <v>0</v>
      </c>
      <c r="BG340" s="150">
        <f t="shared" si="66"/>
        <v>0</v>
      </c>
      <c r="BH340" s="150">
        <f t="shared" si="67"/>
        <v>0</v>
      </c>
      <c r="BI340" s="150">
        <f t="shared" si="68"/>
        <v>0</v>
      </c>
      <c r="BJ340" s="17" t="s">
        <v>88</v>
      </c>
      <c r="BK340" s="150">
        <f t="shared" si="69"/>
        <v>0</v>
      </c>
      <c r="BL340" s="17" t="s">
        <v>120</v>
      </c>
      <c r="BM340" s="149" t="s">
        <v>3152</v>
      </c>
    </row>
    <row r="341" spans="2:65" s="1" customFormat="1" ht="16.5" customHeight="1" x14ac:dyDescent="0.2">
      <c r="B341" s="137"/>
      <c r="C341" s="138" t="s">
        <v>2338</v>
      </c>
      <c r="D341" s="138" t="s">
        <v>311</v>
      </c>
      <c r="E341" s="139" t="s">
        <v>6603</v>
      </c>
      <c r="F341" s="140" t="s">
        <v>6604</v>
      </c>
      <c r="G341" s="141" t="s">
        <v>6279</v>
      </c>
      <c r="H341" s="142">
        <v>10</v>
      </c>
      <c r="I341" s="143"/>
      <c r="J341" s="144">
        <f t="shared" si="60"/>
        <v>0</v>
      </c>
      <c r="K341" s="140" t="s">
        <v>366</v>
      </c>
      <c r="L341" s="33"/>
      <c r="M341" s="145" t="s">
        <v>1</v>
      </c>
      <c r="N341" s="146" t="s">
        <v>46</v>
      </c>
      <c r="P341" s="147">
        <f t="shared" si="61"/>
        <v>0</v>
      </c>
      <c r="Q341" s="147">
        <v>0</v>
      </c>
      <c r="R341" s="147">
        <f t="shared" si="62"/>
        <v>0</v>
      </c>
      <c r="S341" s="147">
        <v>0</v>
      </c>
      <c r="T341" s="148">
        <f t="shared" si="63"/>
        <v>0</v>
      </c>
      <c r="AR341" s="149" t="s">
        <v>120</v>
      </c>
      <c r="AT341" s="149" t="s">
        <v>311</v>
      </c>
      <c r="AU341" s="149" t="s">
        <v>90</v>
      </c>
      <c r="AY341" s="17" t="s">
        <v>309</v>
      </c>
      <c r="BE341" s="150">
        <f t="shared" si="64"/>
        <v>0</v>
      </c>
      <c r="BF341" s="150">
        <f t="shared" si="65"/>
        <v>0</v>
      </c>
      <c r="BG341" s="150">
        <f t="shared" si="66"/>
        <v>0</v>
      </c>
      <c r="BH341" s="150">
        <f t="shared" si="67"/>
        <v>0</v>
      </c>
      <c r="BI341" s="150">
        <f t="shared" si="68"/>
        <v>0</v>
      </c>
      <c r="BJ341" s="17" t="s">
        <v>88</v>
      </c>
      <c r="BK341" s="150">
        <f t="shared" si="69"/>
        <v>0</v>
      </c>
      <c r="BL341" s="17" t="s">
        <v>120</v>
      </c>
      <c r="BM341" s="149" t="s">
        <v>3160</v>
      </c>
    </row>
    <row r="342" spans="2:65" s="1" customFormat="1" ht="16.5" customHeight="1" x14ac:dyDescent="0.2">
      <c r="B342" s="137"/>
      <c r="C342" s="138" t="s">
        <v>2342</v>
      </c>
      <c r="D342" s="138" t="s">
        <v>311</v>
      </c>
      <c r="E342" s="139" t="s">
        <v>6605</v>
      </c>
      <c r="F342" s="140" t="s">
        <v>6606</v>
      </c>
      <c r="G342" s="141" t="s">
        <v>6245</v>
      </c>
      <c r="H342" s="142">
        <v>8</v>
      </c>
      <c r="I342" s="143"/>
      <c r="J342" s="144">
        <f t="shared" si="60"/>
        <v>0</v>
      </c>
      <c r="K342" s="140" t="s">
        <v>366</v>
      </c>
      <c r="L342" s="33"/>
      <c r="M342" s="145" t="s">
        <v>1</v>
      </c>
      <c r="N342" s="146" t="s">
        <v>46</v>
      </c>
      <c r="P342" s="147">
        <f t="shared" si="61"/>
        <v>0</v>
      </c>
      <c r="Q342" s="147">
        <v>0</v>
      </c>
      <c r="R342" s="147">
        <f t="shared" si="62"/>
        <v>0</v>
      </c>
      <c r="S342" s="147">
        <v>0</v>
      </c>
      <c r="T342" s="148">
        <f t="shared" si="63"/>
        <v>0</v>
      </c>
      <c r="AR342" s="149" t="s">
        <v>120</v>
      </c>
      <c r="AT342" s="149" t="s">
        <v>311</v>
      </c>
      <c r="AU342" s="149" t="s">
        <v>90</v>
      </c>
      <c r="AY342" s="17" t="s">
        <v>309</v>
      </c>
      <c r="BE342" s="150">
        <f t="shared" si="64"/>
        <v>0</v>
      </c>
      <c r="BF342" s="150">
        <f t="shared" si="65"/>
        <v>0</v>
      </c>
      <c r="BG342" s="150">
        <f t="shared" si="66"/>
        <v>0</v>
      </c>
      <c r="BH342" s="150">
        <f t="shared" si="67"/>
        <v>0</v>
      </c>
      <c r="BI342" s="150">
        <f t="shared" si="68"/>
        <v>0</v>
      </c>
      <c r="BJ342" s="17" t="s">
        <v>88</v>
      </c>
      <c r="BK342" s="150">
        <f t="shared" si="69"/>
        <v>0</v>
      </c>
      <c r="BL342" s="17" t="s">
        <v>120</v>
      </c>
      <c r="BM342" s="149" t="s">
        <v>3168</v>
      </c>
    </row>
    <row r="343" spans="2:65" s="1" customFormat="1" ht="16.5" customHeight="1" x14ac:dyDescent="0.2">
      <c r="B343" s="137"/>
      <c r="C343" s="138" t="s">
        <v>2347</v>
      </c>
      <c r="D343" s="138" t="s">
        <v>311</v>
      </c>
      <c r="E343" s="139" t="s">
        <v>6607</v>
      </c>
      <c r="F343" s="140" t="s">
        <v>6608</v>
      </c>
      <c r="G343" s="141" t="s">
        <v>6245</v>
      </c>
      <c r="H343" s="142">
        <v>1</v>
      </c>
      <c r="I343" s="143"/>
      <c r="J343" s="144">
        <f t="shared" si="60"/>
        <v>0</v>
      </c>
      <c r="K343" s="140" t="s">
        <v>366</v>
      </c>
      <c r="L343" s="33"/>
      <c r="M343" s="145" t="s">
        <v>1</v>
      </c>
      <c r="N343" s="146" t="s">
        <v>46</v>
      </c>
      <c r="P343" s="147">
        <f t="shared" si="61"/>
        <v>0</v>
      </c>
      <c r="Q343" s="147">
        <v>0</v>
      </c>
      <c r="R343" s="147">
        <f t="shared" si="62"/>
        <v>0</v>
      </c>
      <c r="S343" s="147">
        <v>0</v>
      </c>
      <c r="T343" s="148">
        <f t="shared" si="63"/>
        <v>0</v>
      </c>
      <c r="AR343" s="149" t="s">
        <v>120</v>
      </c>
      <c r="AT343" s="149" t="s">
        <v>311</v>
      </c>
      <c r="AU343" s="149" t="s">
        <v>90</v>
      </c>
      <c r="AY343" s="17" t="s">
        <v>309</v>
      </c>
      <c r="BE343" s="150">
        <f t="shared" si="64"/>
        <v>0</v>
      </c>
      <c r="BF343" s="150">
        <f t="shared" si="65"/>
        <v>0</v>
      </c>
      <c r="BG343" s="150">
        <f t="shared" si="66"/>
        <v>0</v>
      </c>
      <c r="BH343" s="150">
        <f t="shared" si="67"/>
        <v>0</v>
      </c>
      <c r="BI343" s="150">
        <f t="shared" si="68"/>
        <v>0</v>
      </c>
      <c r="BJ343" s="17" t="s">
        <v>88</v>
      </c>
      <c r="BK343" s="150">
        <f t="shared" si="69"/>
        <v>0</v>
      </c>
      <c r="BL343" s="17" t="s">
        <v>120</v>
      </c>
      <c r="BM343" s="149" t="s">
        <v>3176</v>
      </c>
    </row>
    <row r="344" spans="2:65" s="1" customFormat="1" ht="16.5" customHeight="1" x14ac:dyDescent="0.2">
      <c r="B344" s="137"/>
      <c r="C344" s="138" t="s">
        <v>2353</v>
      </c>
      <c r="D344" s="138" t="s">
        <v>311</v>
      </c>
      <c r="E344" s="139" t="s">
        <v>6609</v>
      </c>
      <c r="F344" s="140" t="s">
        <v>6610</v>
      </c>
      <c r="G344" s="141" t="s">
        <v>6245</v>
      </c>
      <c r="H344" s="142">
        <v>1</v>
      </c>
      <c r="I344" s="143"/>
      <c r="J344" s="144">
        <f t="shared" si="60"/>
        <v>0</v>
      </c>
      <c r="K344" s="140" t="s">
        <v>366</v>
      </c>
      <c r="L344" s="33"/>
      <c r="M344" s="145" t="s">
        <v>1</v>
      </c>
      <c r="N344" s="146" t="s">
        <v>46</v>
      </c>
      <c r="P344" s="147">
        <f t="shared" si="61"/>
        <v>0</v>
      </c>
      <c r="Q344" s="147">
        <v>0</v>
      </c>
      <c r="R344" s="147">
        <f t="shared" si="62"/>
        <v>0</v>
      </c>
      <c r="S344" s="147">
        <v>0</v>
      </c>
      <c r="T344" s="148">
        <f t="shared" si="63"/>
        <v>0</v>
      </c>
      <c r="AR344" s="149" t="s">
        <v>120</v>
      </c>
      <c r="AT344" s="149" t="s">
        <v>311</v>
      </c>
      <c r="AU344" s="149" t="s">
        <v>90</v>
      </c>
      <c r="AY344" s="17" t="s">
        <v>309</v>
      </c>
      <c r="BE344" s="150">
        <f t="shared" si="64"/>
        <v>0</v>
      </c>
      <c r="BF344" s="150">
        <f t="shared" si="65"/>
        <v>0</v>
      </c>
      <c r="BG344" s="150">
        <f t="shared" si="66"/>
        <v>0</v>
      </c>
      <c r="BH344" s="150">
        <f t="shared" si="67"/>
        <v>0</v>
      </c>
      <c r="BI344" s="150">
        <f t="shared" si="68"/>
        <v>0</v>
      </c>
      <c r="BJ344" s="17" t="s">
        <v>88</v>
      </c>
      <c r="BK344" s="150">
        <f t="shared" si="69"/>
        <v>0</v>
      </c>
      <c r="BL344" s="17" t="s">
        <v>120</v>
      </c>
      <c r="BM344" s="149" t="s">
        <v>3184</v>
      </c>
    </row>
    <row r="345" spans="2:65" s="1" customFormat="1" ht="16.5" customHeight="1" x14ac:dyDescent="0.2">
      <c r="B345" s="137"/>
      <c r="C345" s="138" t="s">
        <v>2358</v>
      </c>
      <c r="D345" s="138" t="s">
        <v>311</v>
      </c>
      <c r="E345" s="139" t="s">
        <v>6611</v>
      </c>
      <c r="F345" s="140" t="s">
        <v>6612</v>
      </c>
      <c r="G345" s="141" t="s">
        <v>6279</v>
      </c>
      <c r="H345" s="142">
        <v>1</v>
      </c>
      <c r="I345" s="143"/>
      <c r="J345" s="144">
        <f t="shared" si="60"/>
        <v>0</v>
      </c>
      <c r="K345" s="140" t="s">
        <v>366</v>
      </c>
      <c r="L345" s="33"/>
      <c r="M345" s="145" t="s">
        <v>1</v>
      </c>
      <c r="N345" s="146" t="s">
        <v>46</v>
      </c>
      <c r="P345" s="147">
        <f t="shared" si="61"/>
        <v>0</v>
      </c>
      <c r="Q345" s="147">
        <v>0</v>
      </c>
      <c r="R345" s="147">
        <f t="shared" si="62"/>
        <v>0</v>
      </c>
      <c r="S345" s="147">
        <v>0</v>
      </c>
      <c r="T345" s="148">
        <f t="shared" si="63"/>
        <v>0</v>
      </c>
      <c r="AR345" s="149" t="s">
        <v>120</v>
      </c>
      <c r="AT345" s="149" t="s">
        <v>311</v>
      </c>
      <c r="AU345" s="149" t="s">
        <v>90</v>
      </c>
      <c r="AY345" s="17" t="s">
        <v>309</v>
      </c>
      <c r="BE345" s="150">
        <f t="shared" si="64"/>
        <v>0</v>
      </c>
      <c r="BF345" s="150">
        <f t="shared" si="65"/>
        <v>0</v>
      </c>
      <c r="BG345" s="150">
        <f t="shared" si="66"/>
        <v>0</v>
      </c>
      <c r="BH345" s="150">
        <f t="shared" si="67"/>
        <v>0</v>
      </c>
      <c r="BI345" s="150">
        <f t="shared" si="68"/>
        <v>0</v>
      </c>
      <c r="BJ345" s="17" t="s">
        <v>88</v>
      </c>
      <c r="BK345" s="150">
        <f t="shared" si="69"/>
        <v>0</v>
      </c>
      <c r="BL345" s="17" t="s">
        <v>120</v>
      </c>
      <c r="BM345" s="149" t="s">
        <v>3192</v>
      </c>
    </row>
    <row r="346" spans="2:65" s="1" customFormat="1" ht="16.5" customHeight="1" x14ac:dyDescent="0.2">
      <c r="B346" s="137"/>
      <c r="C346" s="138" t="s">
        <v>2364</v>
      </c>
      <c r="D346" s="138" t="s">
        <v>311</v>
      </c>
      <c r="E346" s="139" t="s">
        <v>6613</v>
      </c>
      <c r="F346" s="140" t="s">
        <v>6614</v>
      </c>
      <c r="G346" s="141" t="s">
        <v>6279</v>
      </c>
      <c r="H346" s="142">
        <v>1</v>
      </c>
      <c r="I346" s="143"/>
      <c r="J346" s="144">
        <f t="shared" si="60"/>
        <v>0</v>
      </c>
      <c r="K346" s="140" t="s">
        <v>366</v>
      </c>
      <c r="L346" s="33"/>
      <c r="M346" s="145" t="s">
        <v>1</v>
      </c>
      <c r="N346" s="146" t="s">
        <v>46</v>
      </c>
      <c r="P346" s="147">
        <f t="shared" si="61"/>
        <v>0</v>
      </c>
      <c r="Q346" s="147">
        <v>0</v>
      </c>
      <c r="R346" s="147">
        <f t="shared" si="62"/>
        <v>0</v>
      </c>
      <c r="S346" s="147">
        <v>0</v>
      </c>
      <c r="T346" s="148">
        <f t="shared" si="63"/>
        <v>0</v>
      </c>
      <c r="AR346" s="149" t="s">
        <v>120</v>
      </c>
      <c r="AT346" s="149" t="s">
        <v>311</v>
      </c>
      <c r="AU346" s="149" t="s">
        <v>90</v>
      </c>
      <c r="AY346" s="17" t="s">
        <v>309</v>
      </c>
      <c r="BE346" s="150">
        <f t="shared" si="64"/>
        <v>0</v>
      </c>
      <c r="BF346" s="150">
        <f t="shared" si="65"/>
        <v>0</v>
      </c>
      <c r="BG346" s="150">
        <f t="shared" si="66"/>
        <v>0</v>
      </c>
      <c r="BH346" s="150">
        <f t="shared" si="67"/>
        <v>0</v>
      </c>
      <c r="BI346" s="150">
        <f t="shared" si="68"/>
        <v>0</v>
      </c>
      <c r="BJ346" s="17" t="s">
        <v>88</v>
      </c>
      <c r="BK346" s="150">
        <f t="shared" si="69"/>
        <v>0</v>
      </c>
      <c r="BL346" s="17" t="s">
        <v>120</v>
      </c>
      <c r="BM346" s="149" t="s">
        <v>3200</v>
      </c>
    </row>
    <row r="347" spans="2:65" s="1" customFormat="1" ht="16.5" customHeight="1" x14ac:dyDescent="0.2">
      <c r="B347" s="137"/>
      <c r="C347" s="138" t="s">
        <v>2368</v>
      </c>
      <c r="D347" s="138" t="s">
        <v>311</v>
      </c>
      <c r="E347" s="139" t="s">
        <v>6615</v>
      </c>
      <c r="F347" s="140" t="s">
        <v>6616</v>
      </c>
      <c r="G347" s="141" t="s">
        <v>6279</v>
      </c>
      <c r="H347" s="142">
        <v>4</v>
      </c>
      <c r="I347" s="143"/>
      <c r="J347" s="144">
        <f t="shared" si="60"/>
        <v>0</v>
      </c>
      <c r="K347" s="140" t="s">
        <v>366</v>
      </c>
      <c r="L347" s="33"/>
      <c r="M347" s="145" t="s">
        <v>1</v>
      </c>
      <c r="N347" s="146" t="s">
        <v>46</v>
      </c>
      <c r="P347" s="147">
        <f t="shared" si="61"/>
        <v>0</v>
      </c>
      <c r="Q347" s="147">
        <v>0</v>
      </c>
      <c r="R347" s="147">
        <f t="shared" si="62"/>
        <v>0</v>
      </c>
      <c r="S347" s="147">
        <v>0</v>
      </c>
      <c r="T347" s="148">
        <f t="shared" si="63"/>
        <v>0</v>
      </c>
      <c r="AR347" s="149" t="s">
        <v>120</v>
      </c>
      <c r="AT347" s="149" t="s">
        <v>311</v>
      </c>
      <c r="AU347" s="149" t="s">
        <v>90</v>
      </c>
      <c r="AY347" s="17" t="s">
        <v>309</v>
      </c>
      <c r="BE347" s="150">
        <f t="shared" si="64"/>
        <v>0</v>
      </c>
      <c r="BF347" s="150">
        <f t="shared" si="65"/>
        <v>0</v>
      </c>
      <c r="BG347" s="150">
        <f t="shared" si="66"/>
        <v>0</v>
      </c>
      <c r="BH347" s="150">
        <f t="shared" si="67"/>
        <v>0</v>
      </c>
      <c r="BI347" s="150">
        <f t="shared" si="68"/>
        <v>0</v>
      </c>
      <c r="BJ347" s="17" t="s">
        <v>88</v>
      </c>
      <c r="BK347" s="150">
        <f t="shared" si="69"/>
        <v>0</v>
      </c>
      <c r="BL347" s="17" t="s">
        <v>120</v>
      </c>
      <c r="BM347" s="149" t="s">
        <v>3208</v>
      </c>
    </row>
    <row r="348" spans="2:65" s="1" customFormat="1" ht="16.5" customHeight="1" x14ac:dyDescent="0.2">
      <c r="B348" s="137"/>
      <c r="C348" s="138" t="s">
        <v>2375</v>
      </c>
      <c r="D348" s="138" t="s">
        <v>311</v>
      </c>
      <c r="E348" s="139" t="s">
        <v>6617</v>
      </c>
      <c r="F348" s="140" t="s">
        <v>6618</v>
      </c>
      <c r="G348" s="141" t="s">
        <v>6245</v>
      </c>
      <c r="H348" s="142">
        <v>4</v>
      </c>
      <c r="I348" s="143"/>
      <c r="J348" s="144">
        <f t="shared" si="60"/>
        <v>0</v>
      </c>
      <c r="K348" s="140" t="s">
        <v>366</v>
      </c>
      <c r="L348" s="33"/>
      <c r="M348" s="145" t="s">
        <v>1</v>
      </c>
      <c r="N348" s="146" t="s">
        <v>46</v>
      </c>
      <c r="P348" s="147">
        <f t="shared" si="61"/>
        <v>0</v>
      </c>
      <c r="Q348" s="147">
        <v>0</v>
      </c>
      <c r="R348" s="147">
        <f t="shared" si="62"/>
        <v>0</v>
      </c>
      <c r="S348" s="147">
        <v>0</v>
      </c>
      <c r="T348" s="148">
        <f t="shared" si="63"/>
        <v>0</v>
      </c>
      <c r="AR348" s="149" t="s">
        <v>120</v>
      </c>
      <c r="AT348" s="149" t="s">
        <v>311</v>
      </c>
      <c r="AU348" s="149" t="s">
        <v>90</v>
      </c>
      <c r="AY348" s="17" t="s">
        <v>309</v>
      </c>
      <c r="BE348" s="150">
        <f t="shared" si="64"/>
        <v>0</v>
      </c>
      <c r="BF348" s="150">
        <f t="shared" si="65"/>
        <v>0</v>
      </c>
      <c r="BG348" s="150">
        <f t="shared" si="66"/>
        <v>0</v>
      </c>
      <c r="BH348" s="150">
        <f t="shared" si="67"/>
        <v>0</v>
      </c>
      <c r="BI348" s="150">
        <f t="shared" si="68"/>
        <v>0</v>
      </c>
      <c r="BJ348" s="17" t="s">
        <v>88</v>
      </c>
      <c r="BK348" s="150">
        <f t="shared" si="69"/>
        <v>0</v>
      </c>
      <c r="BL348" s="17" t="s">
        <v>120</v>
      </c>
      <c r="BM348" s="149" t="s">
        <v>3216</v>
      </c>
    </row>
    <row r="349" spans="2:65" s="1" customFormat="1" ht="16.5" customHeight="1" x14ac:dyDescent="0.2">
      <c r="B349" s="137"/>
      <c r="C349" s="138" t="s">
        <v>2381</v>
      </c>
      <c r="D349" s="138" t="s">
        <v>311</v>
      </c>
      <c r="E349" s="139" t="s">
        <v>6619</v>
      </c>
      <c r="F349" s="140" t="s">
        <v>6620</v>
      </c>
      <c r="G349" s="141" t="s">
        <v>6245</v>
      </c>
      <c r="H349" s="142">
        <v>4</v>
      </c>
      <c r="I349" s="143"/>
      <c r="J349" s="144">
        <f t="shared" si="60"/>
        <v>0</v>
      </c>
      <c r="K349" s="140" t="s">
        <v>366</v>
      </c>
      <c r="L349" s="33"/>
      <c r="M349" s="145" t="s">
        <v>1</v>
      </c>
      <c r="N349" s="146" t="s">
        <v>46</v>
      </c>
      <c r="P349" s="147">
        <f t="shared" si="61"/>
        <v>0</v>
      </c>
      <c r="Q349" s="147">
        <v>0</v>
      </c>
      <c r="R349" s="147">
        <f t="shared" si="62"/>
        <v>0</v>
      </c>
      <c r="S349" s="147">
        <v>0</v>
      </c>
      <c r="T349" s="148">
        <f t="shared" si="63"/>
        <v>0</v>
      </c>
      <c r="AR349" s="149" t="s">
        <v>120</v>
      </c>
      <c r="AT349" s="149" t="s">
        <v>311</v>
      </c>
      <c r="AU349" s="149" t="s">
        <v>90</v>
      </c>
      <c r="AY349" s="17" t="s">
        <v>309</v>
      </c>
      <c r="BE349" s="150">
        <f t="shared" si="64"/>
        <v>0</v>
      </c>
      <c r="BF349" s="150">
        <f t="shared" si="65"/>
        <v>0</v>
      </c>
      <c r="BG349" s="150">
        <f t="shared" si="66"/>
        <v>0</v>
      </c>
      <c r="BH349" s="150">
        <f t="shared" si="67"/>
        <v>0</v>
      </c>
      <c r="BI349" s="150">
        <f t="shared" si="68"/>
        <v>0</v>
      </c>
      <c r="BJ349" s="17" t="s">
        <v>88</v>
      </c>
      <c r="BK349" s="150">
        <f t="shared" si="69"/>
        <v>0</v>
      </c>
      <c r="BL349" s="17" t="s">
        <v>120</v>
      </c>
      <c r="BM349" s="149" t="s">
        <v>3224</v>
      </c>
    </row>
    <row r="350" spans="2:65" s="1" customFormat="1" ht="16.5" customHeight="1" x14ac:dyDescent="0.2">
      <c r="B350" s="137"/>
      <c r="C350" s="138" t="s">
        <v>2386</v>
      </c>
      <c r="D350" s="138" t="s">
        <v>311</v>
      </c>
      <c r="E350" s="139" t="s">
        <v>6621</v>
      </c>
      <c r="F350" s="140" t="s">
        <v>6622</v>
      </c>
      <c r="G350" s="141" t="s">
        <v>6279</v>
      </c>
      <c r="H350" s="142">
        <v>3</v>
      </c>
      <c r="I350" s="143"/>
      <c r="J350" s="144">
        <f t="shared" si="60"/>
        <v>0</v>
      </c>
      <c r="K350" s="140" t="s">
        <v>366</v>
      </c>
      <c r="L350" s="33"/>
      <c r="M350" s="145" t="s">
        <v>1</v>
      </c>
      <c r="N350" s="146" t="s">
        <v>46</v>
      </c>
      <c r="P350" s="147">
        <f t="shared" si="61"/>
        <v>0</v>
      </c>
      <c r="Q350" s="147">
        <v>0</v>
      </c>
      <c r="R350" s="147">
        <f t="shared" si="62"/>
        <v>0</v>
      </c>
      <c r="S350" s="147">
        <v>0</v>
      </c>
      <c r="T350" s="148">
        <f t="shared" si="63"/>
        <v>0</v>
      </c>
      <c r="AR350" s="149" t="s">
        <v>120</v>
      </c>
      <c r="AT350" s="149" t="s">
        <v>311</v>
      </c>
      <c r="AU350" s="149" t="s">
        <v>90</v>
      </c>
      <c r="AY350" s="17" t="s">
        <v>309</v>
      </c>
      <c r="BE350" s="150">
        <f t="shared" si="64"/>
        <v>0</v>
      </c>
      <c r="BF350" s="150">
        <f t="shared" si="65"/>
        <v>0</v>
      </c>
      <c r="BG350" s="150">
        <f t="shared" si="66"/>
        <v>0</v>
      </c>
      <c r="BH350" s="150">
        <f t="shared" si="67"/>
        <v>0</v>
      </c>
      <c r="BI350" s="150">
        <f t="shared" si="68"/>
        <v>0</v>
      </c>
      <c r="BJ350" s="17" t="s">
        <v>88</v>
      </c>
      <c r="BK350" s="150">
        <f t="shared" si="69"/>
        <v>0</v>
      </c>
      <c r="BL350" s="17" t="s">
        <v>120</v>
      </c>
      <c r="BM350" s="149" t="s">
        <v>3232</v>
      </c>
    </row>
    <row r="351" spans="2:65" s="1" customFormat="1" ht="16.5" customHeight="1" x14ac:dyDescent="0.2">
      <c r="B351" s="137"/>
      <c r="C351" s="138" t="s">
        <v>2391</v>
      </c>
      <c r="D351" s="138" t="s">
        <v>311</v>
      </c>
      <c r="E351" s="139" t="s">
        <v>6623</v>
      </c>
      <c r="F351" s="140" t="s">
        <v>6624</v>
      </c>
      <c r="G351" s="141" t="s">
        <v>6245</v>
      </c>
      <c r="H351" s="142">
        <v>3</v>
      </c>
      <c r="I351" s="143"/>
      <c r="J351" s="144">
        <f t="shared" si="60"/>
        <v>0</v>
      </c>
      <c r="K351" s="140" t="s">
        <v>366</v>
      </c>
      <c r="L351" s="33"/>
      <c r="M351" s="145" t="s">
        <v>1</v>
      </c>
      <c r="N351" s="146" t="s">
        <v>46</v>
      </c>
      <c r="P351" s="147">
        <f t="shared" si="61"/>
        <v>0</v>
      </c>
      <c r="Q351" s="147">
        <v>0</v>
      </c>
      <c r="R351" s="147">
        <f t="shared" si="62"/>
        <v>0</v>
      </c>
      <c r="S351" s="147">
        <v>0</v>
      </c>
      <c r="T351" s="148">
        <f t="shared" si="63"/>
        <v>0</v>
      </c>
      <c r="AR351" s="149" t="s">
        <v>120</v>
      </c>
      <c r="AT351" s="149" t="s">
        <v>311</v>
      </c>
      <c r="AU351" s="149" t="s">
        <v>90</v>
      </c>
      <c r="AY351" s="17" t="s">
        <v>309</v>
      </c>
      <c r="BE351" s="150">
        <f t="shared" si="64"/>
        <v>0</v>
      </c>
      <c r="BF351" s="150">
        <f t="shared" si="65"/>
        <v>0</v>
      </c>
      <c r="BG351" s="150">
        <f t="shared" si="66"/>
        <v>0</v>
      </c>
      <c r="BH351" s="150">
        <f t="shared" si="67"/>
        <v>0</v>
      </c>
      <c r="BI351" s="150">
        <f t="shared" si="68"/>
        <v>0</v>
      </c>
      <c r="BJ351" s="17" t="s">
        <v>88</v>
      </c>
      <c r="BK351" s="150">
        <f t="shared" si="69"/>
        <v>0</v>
      </c>
      <c r="BL351" s="17" t="s">
        <v>120</v>
      </c>
      <c r="BM351" s="149" t="s">
        <v>3240</v>
      </c>
    </row>
    <row r="352" spans="2:65" s="1" customFormat="1" ht="16.5" customHeight="1" x14ac:dyDescent="0.2">
      <c r="B352" s="137"/>
      <c r="C352" s="138" t="s">
        <v>2396</v>
      </c>
      <c r="D352" s="138" t="s">
        <v>311</v>
      </c>
      <c r="E352" s="139" t="s">
        <v>6625</v>
      </c>
      <c r="F352" s="140" t="s">
        <v>6620</v>
      </c>
      <c r="G352" s="141" t="s">
        <v>6245</v>
      </c>
      <c r="H352" s="142">
        <v>3</v>
      </c>
      <c r="I352" s="143"/>
      <c r="J352" s="144">
        <f t="shared" si="60"/>
        <v>0</v>
      </c>
      <c r="K352" s="140" t="s">
        <v>366</v>
      </c>
      <c r="L352" s="33"/>
      <c r="M352" s="145" t="s">
        <v>1</v>
      </c>
      <c r="N352" s="146" t="s">
        <v>46</v>
      </c>
      <c r="P352" s="147">
        <f t="shared" si="61"/>
        <v>0</v>
      </c>
      <c r="Q352" s="147">
        <v>0</v>
      </c>
      <c r="R352" s="147">
        <f t="shared" si="62"/>
        <v>0</v>
      </c>
      <c r="S352" s="147">
        <v>0</v>
      </c>
      <c r="T352" s="148">
        <f t="shared" si="63"/>
        <v>0</v>
      </c>
      <c r="AR352" s="149" t="s">
        <v>120</v>
      </c>
      <c r="AT352" s="149" t="s">
        <v>311</v>
      </c>
      <c r="AU352" s="149" t="s">
        <v>90</v>
      </c>
      <c r="AY352" s="17" t="s">
        <v>309</v>
      </c>
      <c r="BE352" s="150">
        <f t="shared" si="64"/>
        <v>0</v>
      </c>
      <c r="BF352" s="150">
        <f t="shared" si="65"/>
        <v>0</v>
      </c>
      <c r="BG352" s="150">
        <f t="shared" si="66"/>
        <v>0</v>
      </c>
      <c r="BH352" s="150">
        <f t="shared" si="67"/>
        <v>0</v>
      </c>
      <c r="BI352" s="150">
        <f t="shared" si="68"/>
        <v>0</v>
      </c>
      <c r="BJ352" s="17" t="s">
        <v>88</v>
      </c>
      <c r="BK352" s="150">
        <f t="shared" si="69"/>
        <v>0</v>
      </c>
      <c r="BL352" s="17" t="s">
        <v>120</v>
      </c>
      <c r="BM352" s="149" t="s">
        <v>3248</v>
      </c>
    </row>
    <row r="353" spans="2:65" s="1" customFormat="1" ht="16.5" customHeight="1" x14ac:dyDescent="0.2">
      <c r="B353" s="137"/>
      <c r="C353" s="138" t="s">
        <v>2403</v>
      </c>
      <c r="D353" s="138" t="s">
        <v>311</v>
      </c>
      <c r="E353" s="139" t="s">
        <v>6626</v>
      </c>
      <c r="F353" s="140" t="s">
        <v>6627</v>
      </c>
      <c r="G353" s="141" t="s">
        <v>6279</v>
      </c>
      <c r="H353" s="142">
        <v>4</v>
      </c>
      <c r="I353" s="143"/>
      <c r="J353" s="144">
        <f t="shared" si="60"/>
        <v>0</v>
      </c>
      <c r="K353" s="140" t="s">
        <v>366</v>
      </c>
      <c r="L353" s="33"/>
      <c r="M353" s="145" t="s">
        <v>1</v>
      </c>
      <c r="N353" s="146" t="s">
        <v>46</v>
      </c>
      <c r="P353" s="147">
        <f t="shared" si="61"/>
        <v>0</v>
      </c>
      <c r="Q353" s="147">
        <v>0</v>
      </c>
      <c r="R353" s="147">
        <f t="shared" si="62"/>
        <v>0</v>
      </c>
      <c r="S353" s="147">
        <v>0</v>
      </c>
      <c r="T353" s="148">
        <f t="shared" si="63"/>
        <v>0</v>
      </c>
      <c r="AR353" s="149" t="s">
        <v>120</v>
      </c>
      <c r="AT353" s="149" t="s">
        <v>311</v>
      </c>
      <c r="AU353" s="149" t="s">
        <v>90</v>
      </c>
      <c r="AY353" s="17" t="s">
        <v>309</v>
      </c>
      <c r="BE353" s="150">
        <f t="shared" si="64"/>
        <v>0</v>
      </c>
      <c r="BF353" s="150">
        <f t="shared" si="65"/>
        <v>0</v>
      </c>
      <c r="BG353" s="150">
        <f t="shared" si="66"/>
        <v>0</v>
      </c>
      <c r="BH353" s="150">
        <f t="shared" si="67"/>
        <v>0</v>
      </c>
      <c r="BI353" s="150">
        <f t="shared" si="68"/>
        <v>0</v>
      </c>
      <c r="BJ353" s="17" t="s">
        <v>88</v>
      </c>
      <c r="BK353" s="150">
        <f t="shared" si="69"/>
        <v>0</v>
      </c>
      <c r="BL353" s="17" t="s">
        <v>120</v>
      </c>
      <c r="BM353" s="149" t="s">
        <v>3256</v>
      </c>
    </row>
    <row r="354" spans="2:65" s="1" customFormat="1" ht="16.5" customHeight="1" x14ac:dyDescent="0.2">
      <c r="B354" s="137"/>
      <c r="C354" s="138" t="s">
        <v>2409</v>
      </c>
      <c r="D354" s="138" t="s">
        <v>311</v>
      </c>
      <c r="E354" s="139" t="s">
        <v>6628</v>
      </c>
      <c r="F354" s="140" t="s">
        <v>6629</v>
      </c>
      <c r="G354" s="141" t="s">
        <v>6245</v>
      </c>
      <c r="H354" s="142">
        <v>3</v>
      </c>
      <c r="I354" s="143"/>
      <c r="J354" s="144">
        <f t="shared" si="60"/>
        <v>0</v>
      </c>
      <c r="K354" s="140" t="s">
        <v>366</v>
      </c>
      <c r="L354" s="33"/>
      <c r="M354" s="145" t="s">
        <v>1</v>
      </c>
      <c r="N354" s="146" t="s">
        <v>46</v>
      </c>
      <c r="P354" s="147">
        <f t="shared" si="61"/>
        <v>0</v>
      </c>
      <c r="Q354" s="147">
        <v>0</v>
      </c>
      <c r="R354" s="147">
        <f t="shared" si="62"/>
        <v>0</v>
      </c>
      <c r="S354" s="147">
        <v>0</v>
      </c>
      <c r="T354" s="148">
        <f t="shared" si="63"/>
        <v>0</v>
      </c>
      <c r="AR354" s="149" t="s">
        <v>120</v>
      </c>
      <c r="AT354" s="149" t="s">
        <v>311</v>
      </c>
      <c r="AU354" s="149" t="s">
        <v>90</v>
      </c>
      <c r="AY354" s="17" t="s">
        <v>309</v>
      </c>
      <c r="BE354" s="150">
        <f t="shared" si="64"/>
        <v>0</v>
      </c>
      <c r="BF354" s="150">
        <f t="shared" si="65"/>
        <v>0</v>
      </c>
      <c r="BG354" s="150">
        <f t="shared" si="66"/>
        <v>0</v>
      </c>
      <c r="BH354" s="150">
        <f t="shared" si="67"/>
        <v>0</v>
      </c>
      <c r="BI354" s="150">
        <f t="shared" si="68"/>
        <v>0</v>
      </c>
      <c r="BJ354" s="17" t="s">
        <v>88</v>
      </c>
      <c r="BK354" s="150">
        <f t="shared" si="69"/>
        <v>0</v>
      </c>
      <c r="BL354" s="17" t="s">
        <v>120</v>
      </c>
      <c r="BM354" s="149" t="s">
        <v>3264</v>
      </c>
    </row>
    <row r="355" spans="2:65" s="1" customFormat="1" ht="16.5" customHeight="1" x14ac:dyDescent="0.2">
      <c r="B355" s="137"/>
      <c r="C355" s="138" t="s">
        <v>2415</v>
      </c>
      <c r="D355" s="138" t="s">
        <v>311</v>
      </c>
      <c r="E355" s="139" t="s">
        <v>6630</v>
      </c>
      <c r="F355" s="140" t="s">
        <v>6631</v>
      </c>
      <c r="G355" s="141" t="s">
        <v>6245</v>
      </c>
      <c r="H355" s="142">
        <v>1</v>
      </c>
      <c r="I355" s="143"/>
      <c r="J355" s="144">
        <f t="shared" ref="J355:J372" si="70">ROUND(I355*H355,2)</f>
        <v>0</v>
      </c>
      <c r="K355" s="140" t="s">
        <v>366</v>
      </c>
      <c r="L355" s="33"/>
      <c r="M355" s="145" t="s">
        <v>1</v>
      </c>
      <c r="N355" s="146" t="s">
        <v>46</v>
      </c>
      <c r="P355" s="147">
        <f t="shared" ref="P355:P372" si="71">O355*H355</f>
        <v>0</v>
      </c>
      <c r="Q355" s="147">
        <v>0</v>
      </c>
      <c r="R355" s="147">
        <f t="shared" ref="R355:R372" si="72">Q355*H355</f>
        <v>0</v>
      </c>
      <c r="S355" s="147">
        <v>0</v>
      </c>
      <c r="T355" s="148">
        <f t="shared" ref="T355:T372" si="73">S355*H355</f>
        <v>0</v>
      </c>
      <c r="AR355" s="149" t="s">
        <v>120</v>
      </c>
      <c r="AT355" s="149" t="s">
        <v>311</v>
      </c>
      <c r="AU355" s="149" t="s">
        <v>90</v>
      </c>
      <c r="AY355" s="17" t="s">
        <v>309</v>
      </c>
      <c r="BE355" s="150">
        <f t="shared" ref="BE355:BE372" si="74">IF(N355="základní",J355,0)</f>
        <v>0</v>
      </c>
      <c r="BF355" s="150">
        <f t="shared" ref="BF355:BF372" si="75">IF(N355="snížená",J355,0)</f>
        <v>0</v>
      </c>
      <c r="BG355" s="150">
        <f t="shared" ref="BG355:BG372" si="76">IF(N355="zákl. přenesená",J355,0)</f>
        <v>0</v>
      </c>
      <c r="BH355" s="150">
        <f t="shared" ref="BH355:BH372" si="77">IF(N355="sníž. přenesená",J355,0)</f>
        <v>0</v>
      </c>
      <c r="BI355" s="150">
        <f t="shared" ref="BI355:BI372" si="78">IF(N355="nulová",J355,0)</f>
        <v>0</v>
      </c>
      <c r="BJ355" s="17" t="s">
        <v>88</v>
      </c>
      <c r="BK355" s="150">
        <f t="shared" ref="BK355:BK372" si="79">ROUND(I355*H355,2)</f>
        <v>0</v>
      </c>
      <c r="BL355" s="17" t="s">
        <v>120</v>
      </c>
      <c r="BM355" s="149" t="s">
        <v>3272</v>
      </c>
    </row>
    <row r="356" spans="2:65" s="1" customFormat="1" ht="16.5" customHeight="1" x14ac:dyDescent="0.2">
      <c r="B356" s="137"/>
      <c r="C356" s="138" t="s">
        <v>2421</v>
      </c>
      <c r="D356" s="138" t="s">
        <v>311</v>
      </c>
      <c r="E356" s="139" t="s">
        <v>6632</v>
      </c>
      <c r="F356" s="140" t="s">
        <v>6633</v>
      </c>
      <c r="G356" s="141" t="s">
        <v>6279</v>
      </c>
      <c r="H356" s="142">
        <v>14</v>
      </c>
      <c r="I356" s="143"/>
      <c r="J356" s="144">
        <f t="shared" si="70"/>
        <v>0</v>
      </c>
      <c r="K356" s="140" t="s">
        <v>366</v>
      </c>
      <c r="L356" s="33"/>
      <c r="M356" s="145" t="s">
        <v>1</v>
      </c>
      <c r="N356" s="146" t="s">
        <v>46</v>
      </c>
      <c r="P356" s="147">
        <f t="shared" si="71"/>
        <v>0</v>
      </c>
      <c r="Q356" s="147">
        <v>0</v>
      </c>
      <c r="R356" s="147">
        <f t="shared" si="72"/>
        <v>0</v>
      </c>
      <c r="S356" s="147">
        <v>0</v>
      </c>
      <c r="T356" s="148">
        <f t="shared" si="73"/>
        <v>0</v>
      </c>
      <c r="AR356" s="149" t="s">
        <v>120</v>
      </c>
      <c r="AT356" s="149" t="s">
        <v>311</v>
      </c>
      <c r="AU356" s="149" t="s">
        <v>90</v>
      </c>
      <c r="AY356" s="17" t="s">
        <v>309</v>
      </c>
      <c r="BE356" s="150">
        <f t="shared" si="74"/>
        <v>0</v>
      </c>
      <c r="BF356" s="150">
        <f t="shared" si="75"/>
        <v>0</v>
      </c>
      <c r="BG356" s="150">
        <f t="shared" si="76"/>
        <v>0</v>
      </c>
      <c r="BH356" s="150">
        <f t="shared" si="77"/>
        <v>0</v>
      </c>
      <c r="BI356" s="150">
        <f t="shared" si="78"/>
        <v>0</v>
      </c>
      <c r="BJ356" s="17" t="s">
        <v>88</v>
      </c>
      <c r="BK356" s="150">
        <f t="shared" si="79"/>
        <v>0</v>
      </c>
      <c r="BL356" s="17" t="s">
        <v>120</v>
      </c>
      <c r="BM356" s="149" t="s">
        <v>3280</v>
      </c>
    </row>
    <row r="357" spans="2:65" s="1" customFormat="1" ht="16.5" customHeight="1" x14ac:dyDescent="0.2">
      <c r="B357" s="137"/>
      <c r="C357" s="138" t="s">
        <v>2426</v>
      </c>
      <c r="D357" s="138" t="s">
        <v>311</v>
      </c>
      <c r="E357" s="139" t="s">
        <v>6634</v>
      </c>
      <c r="F357" s="140" t="s">
        <v>6635</v>
      </c>
      <c r="G357" s="141" t="s">
        <v>6245</v>
      </c>
      <c r="H357" s="142">
        <v>10</v>
      </c>
      <c r="I357" s="143"/>
      <c r="J357" s="144">
        <f t="shared" si="70"/>
        <v>0</v>
      </c>
      <c r="K357" s="140" t="s">
        <v>366</v>
      </c>
      <c r="L357" s="33"/>
      <c r="M357" s="145" t="s">
        <v>1</v>
      </c>
      <c r="N357" s="146" t="s">
        <v>46</v>
      </c>
      <c r="P357" s="147">
        <f t="shared" si="71"/>
        <v>0</v>
      </c>
      <c r="Q357" s="147">
        <v>0</v>
      </c>
      <c r="R357" s="147">
        <f t="shared" si="72"/>
        <v>0</v>
      </c>
      <c r="S357" s="147">
        <v>0</v>
      </c>
      <c r="T357" s="148">
        <f t="shared" si="73"/>
        <v>0</v>
      </c>
      <c r="AR357" s="149" t="s">
        <v>120</v>
      </c>
      <c r="AT357" s="149" t="s">
        <v>311</v>
      </c>
      <c r="AU357" s="149" t="s">
        <v>90</v>
      </c>
      <c r="AY357" s="17" t="s">
        <v>309</v>
      </c>
      <c r="BE357" s="150">
        <f t="shared" si="74"/>
        <v>0</v>
      </c>
      <c r="BF357" s="150">
        <f t="shared" si="75"/>
        <v>0</v>
      </c>
      <c r="BG357" s="150">
        <f t="shared" si="76"/>
        <v>0</v>
      </c>
      <c r="BH357" s="150">
        <f t="shared" si="77"/>
        <v>0</v>
      </c>
      <c r="BI357" s="150">
        <f t="shared" si="78"/>
        <v>0</v>
      </c>
      <c r="BJ357" s="17" t="s">
        <v>88</v>
      </c>
      <c r="BK357" s="150">
        <f t="shared" si="79"/>
        <v>0</v>
      </c>
      <c r="BL357" s="17" t="s">
        <v>120</v>
      </c>
      <c r="BM357" s="149" t="s">
        <v>3288</v>
      </c>
    </row>
    <row r="358" spans="2:65" s="1" customFormat="1" ht="16.5" customHeight="1" x14ac:dyDescent="0.2">
      <c r="B358" s="137"/>
      <c r="C358" s="138" t="s">
        <v>2431</v>
      </c>
      <c r="D358" s="138" t="s">
        <v>311</v>
      </c>
      <c r="E358" s="139" t="s">
        <v>6636</v>
      </c>
      <c r="F358" s="140" t="s">
        <v>6637</v>
      </c>
      <c r="G358" s="141" t="s">
        <v>6245</v>
      </c>
      <c r="H358" s="142">
        <v>4</v>
      </c>
      <c r="I358" s="143"/>
      <c r="J358" s="144">
        <f t="shared" si="70"/>
        <v>0</v>
      </c>
      <c r="K358" s="140" t="s">
        <v>366</v>
      </c>
      <c r="L358" s="33"/>
      <c r="M358" s="145" t="s">
        <v>1</v>
      </c>
      <c r="N358" s="146" t="s">
        <v>46</v>
      </c>
      <c r="P358" s="147">
        <f t="shared" si="71"/>
        <v>0</v>
      </c>
      <c r="Q358" s="147">
        <v>0</v>
      </c>
      <c r="R358" s="147">
        <f t="shared" si="72"/>
        <v>0</v>
      </c>
      <c r="S358" s="147">
        <v>0</v>
      </c>
      <c r="T358" s="148">
        <f t="shared" si="73"/>
        <v>0</v>
      </c>
      <c r="AR358" s="149" t="s">
        <v>120</v>
      </c>
      <c r="AT358" s="149" t="s">
        <v>311</v>
      </c>
      <c r="AU358" s="149" t="s">
        <v>90</v>
      </c>
      <c r="AY358" s="17" t="s">
        <v>309</v>
      </c>
      <c r="BE358" s="150">
        <f t="shared" si="74"/>
        <v>0</v>
      </c>
      <c r="BF358" s="150">
        <f t="shared" si="75"/>
        <v>0</v>
      </c>
      <c r="BG358" s="150">
        <f t="shared" si="76"/>
        <v>0</v>
      </c>
      <c r="BH358" s="150">
        <f t="shared" si="77"/>
        <v>0</v>
      </c>
      <c r="BI358" s="150">
        <f t="shared" si="78"/>
        <v>0</v>
      </c>
      <c r="BJ358" s="17" t="s">
        <v>88</v>
      </c>
      <c r="BK358" s="150">
        <f t="shared" si="79"/>
        <v>0</v>
      </c>
      <c r="BL358" s="17" t="s">
        <v>120</v>
      </c>
      <c r="BM358" s="149" t="s">
        <v>3296</v>
      </c>
    </row>
    <row r="359" spans="2:65" s="1" customFormat="1" ht="16.5" customHeight="1" x14ac:dyDescent="0.2">
      <c r="B359" s="137"/>
      <c r="C359" s="138" t="s">
        <v>2438</v>
      </c>
      <c r="D359" s="138" t="s">
        <v>311</v>
      </c>
      <c r="E359" s="139" t="s">
        <v>6638</v>
      </c>
      <c r="F359" s="140" t="s">
        <v>6639</v>
      </c>
      <c r="G359" s="141" t="s">
        <v>6279</v>
      </c>
      <c r="H359" s="142">
        <v>4</v>
      </c>
      <c r="I359" s="143"/>
      <c r="J359" s="144">
        <f t="shared" si="70"/>
        <v>0</v>
      </c>
      <c r="K359" s="140" t="s">
        <v>366</v>
      </c>
      <c r="L359" s="33"/>
      <c r="M359" s="145" t="s">
        <v>1</v>
      </c>
      <c r="N359" s="146" t="s">
        <v>46</v>
      </c>
      <c r="P359" s="147">
        <f t="shared" si="71"/>
        <v>0</v>
      </c>
      <c r="Q359" s="147">
        <v>0</v>
      </c>
      <c r="R359" s="147">
        <f t="shared" si="72"/>
        <v>0</v>
      </c>
      <c r="S359" s="147">
        <v>0</v>
      </c>
      <c r="T359" s="148">
        <f t="shared" si="73"/>
        <v>0</v>
      </c>
      <c r="AR359" s="149" t="s">
        <v>120</v>
      </c>
      <c r="AT359" s="149" t="s">
        <v>311</v>
      </c>
      <c r="AU359" s="149" t="s">
        <v>90</v>
      </c>
      <c r="AY359" s="17" t="s">
        <v>309</v>
      </c>
      <c r="BE359" s="150">
        <f t="shared" si="74"/>
        <v>0</v>
      </c>
      <c r="BF359" s="150">
        <f t="shared" si="75"/>
        <v>0</v>
      </c>
      <c r="BG359" s="150">
        <f t="shared" si="76"/>
        <v>0</v>
      </c>
      <c r="BH359" s="150">
        <f t="shared" si="77"/>
        <v>0</v>
      </c>
      <c r="BI359" s="150">
        <f t="shared" si="78"/>
        <v>0</v>
      </c>
      <c r="BJ359" s="17" t="s">
        <v>88</v>
      </c>
      <c r="BK359" s="150">
        <f t="shared" si="79"/>
        <v>0</v>
      </c>
      <c r="BL359" s="17" t="s">
        <v>120</v>
      </c>
      <c r="BM359" s="149" t="s">
        <v>3304</v>
      </c>
    </row>
    <row r="360" spans="2:65" s="1" customFormat="1" ht="16.5" customHeight="1" x14ac:dyDescent="0.2">
      <c r="B360" s="137"/>
      <c r="C360" s="138" t="s">
        <v>2444</v>
      </c>
      <c r="D360" s="138" t="s">
        <v>311</v>
      </c>
      <c r="E360" s="139" t="s">
        <v>6640</v>
      </c>
      <c r="F360" s="140" t="s">
        <v>6641</v>
      </c>
      <c r="G360" s="141" t="s">
        <v>6245</v>
      </c>
      <c r="H360" s="142">
        <v>4</v>
      </c>
      <c r="I360" s="143"/>
      <c r="J360" s="144">
        <f t="shared" si="70"/>
        <v>0</v>
      </c>
      <c r="K360" s="140" t="s">
        <v>366</v>
      </c>
      <c r="L360" s="33"/>
      <c r="M360" s="145" t="s">
        <v>1</v>
      </c>
      <c r="N360" s="146" t="s">
        <v>46</v>
      </c>
      <c r="P360" s="147">
        <f t="shared" si="71"/>
        <v>0</v>
      </c>
      <c r="Q360" s="147">
        <v>0</v>
      </c>
      <c r="R360" s="147">
        <f t="shared" si="72"/>
        <v>0</v>
      </c>
      <c r="S360" s="147">
        <v>0</v>
      </c>
      <c r="T360" s="148">
        <f t="shared" si="73"/>
        <v>0</v>
      </c>
      <c r="AR360" s="149" t="s">
        <v>120</v>
      </c>
      <c r="AT360" s="149" t="s">
        <v>311</v>
      </c>
      <c r="AU360" s="149" t="s">
        <v>90</v>
      </c>
      <c r="AY360" s="17" t="s">
        <v>309</v>
      </c>
      <c r="BE360" s="150">
        <f t="shared" si="74"/>
        <v>0</v>
      </c>
      <c r="BF360" s="150">
        <f t="shared" si="75"/>
        <v>0</v>
      </c>
      <c r="BG360" s="150">
        <f t="shared" si="76"/>
        <v>0</v>
      </c>
      <c r="BH360" s="150">
        <f t="shared" si="77"/>
        <v>0</v>
      </c>
      <c r="BI360" s="150">
        <f t="shared" si="78"/>
        <v>0</v>
      </c>
      <c r="BJ360" s="17" t="s">
        <v>88</v>
      </c>
      <c r="BK360" s="150">
        <f t="shared" si="79"/>
        <v>0</v>
      </c>
      <c r="BL360" s="17" t="s">
        <v>120</v>
      </c>
      <c r="BM360" s="149" t="s">
        <v>3312</v>
      </c>
    </row>
    <row r="361" spans="2:65" s="1" customFormat="1" ht="16.5" customHeight="1" x14ac:dyDescent="0.2">
      <c r="B361" s="137"/>
      <c r="C361" s="138" t="s">
        <v>2450</v>
      </c>
      <c r="D361" s="138" t="s">
        <v>311</v>
      </c>
      <c r="E361" s="139" t="s">
        <v>6642</v>
      </c>
      <c r="F361" s="140" t="s">
        <v>6643</v>
      </c>
      <c r="G361" s="141" t="s">
        <v>6279</v>
      </c>
      <c r="H361" s="142">
        <v>4</v>
      </c>
      <c r="I361" s="143"/>
      <c r="J361" s="144">
        <f t="shared" si="70"/>
        <v>0</v>
      </c>
      <c r="K361" s="140" t="s">
        <v>366</v>
      </c>
      <c r="L361" s="33"/>
      <c r="M361" s="145" t="s">
        <v>1</v>
      </c>
      <c r="N361" s="146" t="s">
        <v>46</v>
      </c>
      <c r="P361" s="147">
        <f t="shared" si="71"/>
        <v>0</v>
      </c>
      <c r="Q361" s="147">
        <v>0</v>
      </c>
      <c r="R361" s="147">
        <f t="shared" si="72"/>
        <v>0</v>
      </c>
      <c r="S361" s="147">
        <v>0</v>
      </c>
      <c r="T361" s="148">
        <f t="shared" si="73"/>
        <v>0</v>
      </c>
      <c r="AR361" s="149" t="s">
        <v>120</v>
      </c>
      <c r="AT361" s="149" t="s">
        <v>311</v>
      </c>
      <c r="AU361" s="149" t="s">
        <v>90</v>
      </c>
      <c r="AY361" s="17" t="s">
        <v>309</v>
      </c>
      <c r="BE361" s="150">
        <f t="shared" si="74"/>
        <v>0</v>
      </c>
      <c r="BF361" s="150">
        <f t="shared" si="75"/>
        <v>0</v>
      </c>
      <c r="BG361" s="150">
        <f t="shared" si="76"/>
        <v>0</v>
      </c>
      <c r="BH361" s="150">
        <f t="shared" si="77"/>
        <v>0</v>
      </c>
      <c r="BI361" s="150">
        <f t="shared" si="78"/>
        <v>0</v>
      </c>
      <c r="BJ361" s="17" t="s">
        <v>88</v>
      </c>
      <c r="BK361" s="150">
        <f t="shared" si="79"/>
        <v>0</v>
      </c>
      <c r="BL361" s="17" t="s">
        <v>120</v>
      </c>
      <c r="BM361" s="149" t="s">
        <v>3320</v>
      </c>
    </row>
    <row r="362" spans="2:65" s="1" customFormat="1" ht="16.5" customHeight="1" x14ac:dyDescent="0.2">
      <c r="B362" s="137"/>
      <c r="C362" s="138" t="s">
        <v>2456</v>
      </c>
      <c r="D362" s="138" t="s">
        <v>311</v>
      </c>
      <c r="E362" s="139" t="s">
        <v>6644</v>
      </c>
      <c r="F362" s="140" t="s">
        <v>6645</v>
      </c>
      <c r="G362" s="141" t="s">
        <v>6245</v>
      </c>
      <c r="H362" s="142">
        <v>4</v>
      </c>
      <c r="I362" s="143"/>
      <c r="J362" s="144">
        <f t="shared" si="70"/>
        <v>0</v>
      </c>
      <c r="K362" s="140" t="s">
        <v>366</v>
      </c>
      <c r="L362" s="33"/>
      <c r="M362" s="145" t="s">
        <v>1</v>
      </c>
      <c r="N362" s="146" t="s">
        <v>46</v>
      </c>
      <c r="P362" s="147">
        <f t="shared" si="71"/>
        <v>0</v>
      </c>
      <c r="Q362" s="147">
        <v>0</v>
      </c>
      <c r="R362" s="147">
        <f t="shared" si="72"/>
        <v>0</v>
      </c>
      <c r="S362" s="147">
        <v>0</v>
      </c>
      <c r="T362" s="148">
        <f t="shared" si="73"/>
        <v>0</v>
      </c>
      <c r="AR362" s="149" t="s">
        <v>120</v>
      </c>
      <c r="AT362" s="149" t="s">
        <v>311</v>
      </c>
      <c r="AU362" s="149" t="s">
        <v>90</v>
      </c>
      <c r="AY362" s="17" t="s">
        <v>309</v>
      </c>
      <c r="BE362" s="150">
        <f t="shared" si="74"/>
        <v>0</v>
      </c>
      <c r="BF362" s="150">
        <f t="shared" si="75"/>
        <v>0</v>
      </c>
      <c r="BG362" s="150">
        <f t="shared" si="76"/>
        <v>0</v>
      </c>
      <c r="BH362" s="150">
        <f t="shared" si="77"/>
        <v>0</v>
      </c>
      <c r="BI362" s="150">
        <f t="shared" si="78"/>
        <v>0</v>
      </c>
      <c r="BJ362" s="17" t="s">
        <v>88</v>
      </c>
      <c r="BK362" s="150">
        <f t="shared" si="79"/>
        <v>0</v>
      </c>
      <c r="BL362" s="17" t="s">
        <v>120</v>
      </c>
      <c r="BM362" s="149" t="s">
        <v>3329</v>
      </c>
    </row>
    <row r="363" spans="2:65" s="1" customFormat="1" ht="16.5" customHeight="1" x14ac:dyDescent="0.2">
      <c r="B363" s="137"/>
      <c r="C363" s="138" t="s">
        <v>2463</v>
      </c>
      <c r="D363" s="138" t="s">
        <v>311</v>
      </c>
      <c r="E363" s="139" t="s">
        <v>6646</v>
      </c>
      <c r="F363" s="140" t="s">
        <v>6647</v>
      </c>
      <c r="G363" s="141" t="s">
        <v>6279</v>
      </c>
      <c r="H363" s="142">
        <v>7</v>
      </c>
      <c r="I363" s="143"/>
      <c r="J363" s="144">
        <f t="shared" si="70"/>
        <v>0</v>
      </c>
      <c r="K363" s="140" t="s">
        <v>366</v>
      </c>
      <c r="L363" s="33"/>
      <c r="M363" s="145" t="s">
        <v>1</v>
      </c>
      <c r="N363" s="146" t="s">
        <v>46</v>
      </c>
      <c r="P363" s="147">
        <f t="shared" si="71"/>
        <v>0</v>
      </c>
      <c r="Q363" s="147">
        <v>0</v>
      </c>
      <c r="R363" s="147">
        <f t="shared" si="72"/>
        <v>0</v>
      </c>
      <c r="S363" s="147">
        <v>0</v>
      </c>
      <c r="T363" s="148">
        <f t="shared" si="73"/>
        <v>0</v>
      </c>
      <c r="AR363" s="149" t="s">
        <v>120</v>
      </c>
      <c r="AT363" s="149" t="s">
        <v>311</v>
      </c>
      <c r="AU363" s="149" t="s">
        <v>90</v>
      </c>
      <c r="AY363" s="17" t="s">
        <v>309</v>
      </c>
      <c r="BE363" s="150">
        <f t="shared" si="74"/>
        <v>0</v>
      </c>
      <c r="BF363" s="150">
        <f t="shared" si="75"/>
        <v>0</v>
      </c>
      <c r="BG363" s="150">
        <f t="shared" si="76"/>
        <v>0</v>
      </c>
      <c r="BH363" s="150">
        <f t="shared" si="77"/>
        <v>0</v>
      </c>
      <c r="BI363" s="150">
        <f t="shared" si="78"/>
        <v>0</v>
      </c>
      <c r="BJ363" s="17" t="s">
        <v>88</v>
      </c>
      <c r="BK363" s="150">
        <f t="shared" si="79"/>
        <v>0</v>
      </c>
      <c r="BL363" s="17" t="s">
        <v>120</v>
      </c>
      <c r="BM363" s="149" t="s">
        <v>3337</v>
      </c>
    </row>
    <row r="364" spans="2:65" s="1" customFormat="1" ht="16.5" customHeight="1" x14ac:dyDescent="0.2">
      <c r="B364" s="137"/>
      <c r="C364" s="138" t="s">
        <v>2472</v>
      </c>
      <c r="D364" s="138" t="s">
        <v>311</v>
      </c>
      <c r="E364" s="139" t="s">
        <v>6648</v>
      </c>
      <c r="F364" s="140" t="s">
        <v>6649</v>
      </c>
      <c r="G364" s="141" t="s">
        <v>6245</v>
      </c>
      <c r="H364" s="142">
        <v>6</v>
      </c>
      <c r="I364" s="143"/>
      <c r="J364" s="144">
        <f t="shared" si="70"/>
        <v>0</v>
      </c>
      <c r="K364" s="140" t="s">
        <v>366</v>
      </c>
      <c r="L364" s="33"/>
      <c r="M364" s="145" t="s">
        <v>1</v>
      </c>
      <c r="N364" s="146" t="s">
        <v>46</v>
      </c>
      <c r="P364" s="147">
        <f t="shared" si="71"/>
        <v>0</v>
      </c>
      <c r="Q364" s="147">
        <v>0</v>
      </c>
      <c r="R364" s="147">
        <f t="shared" si="72"/>
        <v>0</v>
      </c>
      <c r="S364" s="147">
        <v>0</v>
      </c>
      <c r="T364" s="148">
        <f t="shared" si="73"/>
        <v>0</v>
      </c>
      <c r="AR364" s="149" t="s">
        <v>120</v>
      </c>
      <c r="AT364" s="149" t="s">
        <v>311</v>
      </c>
      <c r="AU364" s="149" t="s">
        <v>90</v>
      </c>
      <c r="AY364" s="17" t="s">
        <v>309</v>
      </c>
      <c r="BE364" s="150">
        <f t="shared" si="74"/>
        <v>0</v>
      </c>
      <c r="BF364" s="150">
        <f t="shared" si="75"/>
        <v>0</v>
      </c>
      <c r="BG364" s="150">
        <f t="shared" si="76"/>
        <v>0</v>
      </c>
      <c r="BH364" s="150">
        <f t="shared" si="77"/>
        <v>0</v>
      </c>
      <c r="BI364" s="150">
        <f t="shared" si="78"/>
        <v>0</v>
      </c>
      <c r="BJ364" s="17" t="s">
        <v>88</v>
      </c>
      <c r="BK364" s="150">
        <f t="shared" si="79"/>
        <v>0</v>
      </c>
      <c r="BL364" s="17" t="s">
        <v>120</v>
      </c>
      <c r="BM364" s="149" t="s">
        <v>3345</v>
      </c>
    </row>
    <row r="365" spans="2:65" s="1" customFormat="1" ht="16.5" customHeight="1" x14ac:dyDescent="0.2">
      <c r="B365" s="137"/>
      <c r="C365" s="138" t="s">
        <v>2478</v>
      </c>
      <c r="D365" s="138" t="s">
        <v>311</v>
      </c>
      <c r="E365" s="139" t="s">
        <v>6650</v>
      </c>
      <c r="F365" s="140" t="s">
        <v>6651</v>
      </c>
      <c r="G365" s="141" t="s">
        <v>6245</v>
      </c>
      <c r="H365" s="142">
        <v>1</v>
      </c>
      <c r="I365" s="143"/>
      <c r="J365" s="144">
        <f t="shared" si="70"/>
        <v>0</v>
      </c>
      <c r="K365" s="140" t="s">
        <v>366</v>
      </c>
      <c r="L365" s="33"/>
      <c r="M365" s="145" t="s">
        <v>1</v>
      </c>
      <c r="N365" s="146" t="s">
        <v>46</v>
      </c>
      <c r="P365" s="147">
        <f t="shared" si="71"/>
        <v>0</v>
      </c>
      <c r="Q365" s="147">
        <v>0</v>
      </c>
      <c r="R365" s="147">
        <f t="shared" si="72"/>
        <v>0</v>
      </c>
      <c r="S365" s="147">
        <v>0</v>
      </c>
      <c r="T365" s="148">
        <f t="shared" si="73"/>
        <v>0</v>
      </c>
      <c r="AR365" s="149" t="s">
        <v>120</v>
      </c>
      <c r="AT365" s="149" t="s">
        <v>311</v>
      </c>
      <c r="AU365" s="149" t="s">
        <v>90</v>
      </c>
      <c r="AY365" s="17" t="s">
        <v>309</v>
      </c>
      <c r="BE365" s="150">
        <f t="shared" si="74"/>
        <v>0</v>
      </c>
      <c r="BF365" s="150">
        <f t="shared" si="75"/>
        <v>0</v>
      </c>
      <c r="BG365" s="150">
        <f t="shared" si="76"/>
        <v>0</v>
      </c>
      <c r="BH365" s="150">
        <f t="shared" si="77"/>
        <v>0</v>
      </c>
      <c r="BI365" s="150">
        <f t="shared" si="78"/>
        <v>0</v>
      </c>
      <c r="BJ365" s="17" t="s">
        <v>88</v>
      </c>
      <c r="BK365" s="150">
        <f t="shared" si="79"/>
        <v>0</v>
      </c>
      <c r="BL365" s="17" t="s">
        <v>120</v>
      </c>
      <c r="BM365" s="149" t="s">
        <v>3353</v>
      </c>
    </row>
    <row r="366" spans="2:65" s="1" customFormat="1" ht="16.5" customHeight="1" x14ac:dyDescent="0.2">
      <c r="B366" s="137"/>
      <c r="C366" s="138" t="s">
        <v>2483</v>
      </c>
      <c r="D366" s="138" t="s">
        <v>311</v>
      </c>
      <c r="E366" s="139" t="s">
        <v>6652</v>
      </c>
      <c r="F366" s="140" t="s">
        <v>6653</v>
      </c>
      <c r="G366" s="141" t="s">
        <v>6654</v>
      </c>
      <c r="H366" s="142">
        <v>39</v>
      </c>
      <c r="I366" s="143"/>
      <c r="J366" s="144">
        <f t="shared" si="70"/>
        <v>0</v>
      </c>
      <c r="K366" s="140" t="s">
        <v>366</v>
      </c>
      <c r="L366" s="33"/>
      <c r="M366" s="145" t="s">
        <v>1</v>
      </c>
      <c r="N366" s="146" t="s">
        <v>46</v>
      </c>
      <c r="P366" s="147">
        <f t="shared" si="71"/>
        <v>0</v>
      </c>
      <c r="Q366" s="147">
        <v>0</v>
      </c>
      <c r="R366" s="147">
        <f t="shared" si="72"/>
        <v>0</v>
      </c>
      <c r="S366" s="147">
        <v>0</v>
      </c>
      <c r="T366" s="148">
        <f t="shared" si="73"/>
        <v>0</v>
      </c>
      <c r="AR366" s="149" t="s">
        <v>120</v>
      </c>
      <c r="AT366" s="149" t="s">
        <v>311</v>
      </c>
      <c r="AU366" s="149" t="s">
        <v>90</v>
      </c>
      <c r="AY366" s="17" t="s">
        <v>309</v>
      </c>
      <c r="BE366" s="150">
        <f t="shared" si="74"/>
        <v>0</v>
      </c>
      <c r="BF366" s="150">
        <f t="shared" si="75"/>
        <v>0</v>
      </c>
      <c r="BG366" s="150">
        <f t="shared" si="76"/>
        <v>0</v>
      </c>
      <c r="BH366" s="150">
        <f t="shared" si="77"/>
        <v>0</v>
      </c>
      <c r="BI366" s="150">
        <f t="shared" si="78"/>
        <v>0</v>
      </c>
      <c r="BJ366" s="17" t="s">
        <v>88</v>
      </c>
      <c r="BK366" s="150">
        <f t="shared" si="79"/>
        <v>0</v>
      </c>
      <c r="BL366" s="17" t="s">
        <v>120</v>
      </c>
      <c r="BM366" s="149" t="s">
        <v>3361</v>
      </c>
    </row>
    <row r="367" spans="2:65" s="1" customFormat="1" ht="16.5" customHeight="1" x14ac:dyDescent="0.2">
      <c r="B367" s="137"/>
      <c r="C367" s="138" t="s">
        <v>2490</v>
      </c>
      <c r="D367" s="138" t="s">
        <v>311</v>
      </c>
      <c r="E367" s="139" t="s">
        <v>6655</v>
      </c>
      <c r="F367" s="140" t="s">
        <v>6656</v>
      </c>
      <c r="G367" s="141" t="s">
        <v>6434</v>
      </c>
      <c r="H367" s="142">
        <v>13</v>
      </c>
      <c r="I367" s="143"/>
      <c r="J367" s="144">
        <f t="shared" si="70"/>
        <v>0</v>
      </c>
      <c r="K367" s="140" t="s">
        <v>366</v>
      </c>
      <c r="L367" s="33"/>
      <c r="M367" s="145" t="s">
        <v>1</v>
      </c>
      <c r="N367" s="146" t="s">
        <v>46</v>
      </c>
      <c r="P367" s="147">
        <f t="shared" si="71"/>
        <v>0</v>
      </c>
      <c r="Q367" s="147">
        <v>0</v>
      </c>
      <c r="R367" s="147">
        <f t="shared" si="72"/>
        <v>0</v>
      </c>
      <c r="S367" s="147">
        <v>0</v>
      </c>
      <c r="T367" s="148">
        <f t="shared" si="73"/>
        <v>0</v>
      </c>
      <c r="AR367" s="149" t="s">
        <v>120</v>
      </c>
      <c r="AT367" s="149" t="s">
        <v>311</v>
      </c>
      <c r="AU367" s="149" t="s">
        <v>90</v>
      </c>
      <c r="AY367" s="17" t="s">
        <v>309</v>
      </c>
      <c r="BE367" s="150">
        <f t="shared" si="74"/>
        <v>0</v>
      </c>
      <c r="BF367" s="150">
        <f t="shared" si="75"/>
        <v>0</v>
      </c>
      <c r="BG367" s="150">
        <f t="shared" si="76"/>
        <v>0</v>
      </c>
      <c r="BH367" s="150">
        <f t="shared" si="77"/>
        <v>0</v>
      </c>
      <c r="BI367" s="150">
        <f t="shared" si="78"/>
        <v>0</v>
      </c>
      <c r="BJ367" s="17" t="s">
        <v>88</v>
      </c>
      <c r="BK367" s="150">
        <f t="shared" si="79"/>
        <v>0</v>
      </c>
      <c r="BL367" s="17" t="s">
        <v>120</v>
      </c>
      <c r="BM367" s="149" t="s">
        <v>3369</v>
      </c>
    </row>
    <row r="368" spans="2:65" s="1" customFormat="1" ht="16.5" customHeight="1" x14ac:dyDescent="0.2">
      <c r="B368" s="137"/>
      <c r="C368" s="138" t="s">
        <v>2498</v>
      </c>
      <c r="D368" s="138" t="s">
        <v>311</v>
      </c>
      <c r="E368" s="139" t="s">
        <v>6657</v>
      </c>
      <c r="F368" s="140" t="s">
        <v>6658</v>
      </c>
      <c r="G368" s="141" t="s">
        <v>6434</v>
      </c>
      <c r="H368" s="142">
        <v>22</v>
      </c>
      <c r="I368" s="143"/>
      <c r="J368" s="144">
        <f t="shared" si="70"/>
        <v>0</v>
      </c>
      <c r="K368" s="140" t="s">
        <v>366</v>
      </c>
      <c r="L368" s="33"/>
      <c r="M368" s="145" t="s">
        <v>1</v>
      </c>
      <c r="N368" s="146" t="s">
        <v>46</v>
      </c>
      <c r="P368" s="147">
        <f t="shared" si="71"/>
        <v>0</v>
      </c>
      <c r="Q368" s="147">
        <v>0</v>
      </c>
      <c r="R368" s="147">
        <f t="shared" si="72"/>
        <v>0</v>
      </c>
      <c r="S368" s="147">
        <v>0</v>
      </c>
      <c r="T368" s="148">
        <f t="shared" si="73"/>
        <v>0</v>
      </c>
      <c r="AR368" s="149" t="s">
        <v>120</v>
      </c>
      <c r="AT368" s="149" t="s">
        <v>311</v>
      </c>
      <c r="AU368" s="149" t="s">
        <v>90</v>
      </c>
      <c r="AY368" s="17" t="s">
        <v>309</v>
      </c>
      <c r="BE368" s="150">
        <f t="shared" si="74"/>
        <v>0</v>
      </c>
      <c r="BF368" s="150">
        <f t="shared" si="75"/>
        <v>0</v>
      </c>
      <c r="BG368" s="150">
        <f t="shared" si="76"/>
        <v>0</v>
      </c>
      <c r="BH368" s="150">
        <f t="shared" si="77"/>
        <v>0</v>
      </c>
      <c r="BI368" s="150">
        <f t="shared" si="78"/>
        <v>0</v>
      </c>
      <c r="BJ368" s="17" t="s">
        <v>88</v>
      </c>
      <c r="BK368" s="150">
        <f t="shared" si="79"/>
        <v>0</v>
      </c>
      <c r="BL368" s="17" t="s">
        <v>120</v>
      </c>
      <c r="BM368" s="149" t="s">
        <v>3377</v>
      </c>
    </row>
    <row r="369" spans="2:65" s="1" customFormat="1" ht="16.5" customHeight="1" x14ac:dyDescent="0.2">
      <c r="B369" s="137"/>
      <c r="C369" s="138" t="s">
        <v>2502</v>
      </c>
      <c r="D369" s="138" t="s">
        <v>311</v>
      </c>
      <c r="E369" s="139" t="s">
        <v>6659</v>
      </c>
      <c r="F369" s="140" t="s">
        <v>6660</v>
      </c>
      <c r="G369" s="141" t="s">
        <v>6245</v>
      </c>
      <c r="H369" s="142">
        <v>28</v>
      </c>
      <c r="I369" s="143"/>
      <c r="J369" s="144">
        <f t="shared" si="70"/>
        <v>0</v>
      </c>
      <c r="K369" s="140" t="s">
        <v>366</v>
      </c>
      <c r="L369" s="33"/>
      <c r="M369" s="145" t="s">
        <v>1</v>
      </c>
      <c r="N369" s="146" t="s">
        <v>46</v>
      </c>
      <c r="P369" s="147">
        <f t="shared" si="71"/>
        <v>0</v>
      </c>
      <c r="Q369" s="147">
        <v>0</v>
      </c>
      <c r="R369" s="147">
        <f t="shared" si="72"/>
        <v>0</v>
      </c>
      <c r="S369" s="147">
        <v>0</v>
      </c>
      <c r="T369" s="148">
        <f t="shared" si="73"/>
        <v>0</v>
      </c>
      <c r="AR369" s="149" t="s">
        <v>120</v>
      </c>
      <c r="AT369" s="149" t="s">
        <v>311</v>
      </c>
      <c r="AU369" s="149" t="s">
        <v>90</v>
      </c>
      <c r="AY369" s="17" t="s">
        <v>309</v>
      </c>
      <c r="BE369" s="150">
        <f t="shared" si="74"/>
        <v>0</v>
      </c>
      <c r="BF369" s="150">
        <f t="shared" si="75"/>
        <v>0</v>
      </c>
      <c r="BG369" s="150">
        <f t="shared" si="76"/>
        <v>0</v>
      </c>
      <c r="BH369" s="150">
        <f t="shared" si="77"/>
        <v>0</v>
      </c>
      <c r="BI369" s="150">
        <f t="shared" si="78"/>
        <v>0</v>
      </c>
      <c r="BJ369" s="17" t="s">
        <v>88</v>
      </c>
      <c r="BK369" s="150">
        <f t="shared" si="79"/>
        <v>0</v>
      </c>
      <c r="BL369" s="17" t="s">
        <v>120</v>
      </c>
      <c r="BM369" s="149" t="s">
        <v>3385</v>
      </c>
    </row>
    <row r="370" spans="2:65" s="1" customFormat="1" ht="16.5" customHeight="1" x14ac:dyDescent="0.2">
      <c r="B370" s="137"/>
      <c r="C370" s="138" t="s">
        <v>2507</v>
      </c>
      <c r="D370" s="138" t="s">
        <v>311</v>
      </c>
      <c r="E370" s="139" t="s">
        <v>6661</v>
      </c>
      <c r="F370" s="140" t="s">
        <v>6662</v>
      </c>
      <c r="G370" s="141" t="s">
        <v>6245</v>
      </c>
      <c r="H370" s="142">
        <v>13</v>
      </c>
      <c r="I370" s="143"/>
      <c r="J370" s="144">
        <f t="shared" si="70"/>
        <v>0</v>
      </c>
      <c r="K370" s="140" t="s">
        <v>366</v>
      </c>
      <c r="L370" s="33"/>
      <c r="M370" s="145" t="s">
        <v>1</v>
      </c>
      <c r="N370" s="146" t="s">
        <v>46</v>
      </c>
      <c r="P370" s="147">
        <f t="shared" si="71"/>
        <v>0</v>
      </c>
      <c r="Q370" s="147">
        <v>0</v>
      </c>
      <c r="R370" s="147">
        <f t="shared" si="72"/>
        <v>0</v>
      </c>
      <c r="S370" s="147">
        <v>0</v>
      </c>
      <c r="T370" s="148">
        <f t="shared" si="73"/>
        <v>0</v>
      </c>
      <c r="AR370" s="149" t="s">
        <v>120</v>
      </c>
      <c r="AT370" s="149" t="s">
        <v>311</v>
      </c>
      <c r="AU370" s="149" t="s">
        <v>90</v>
      </c>
      <c r="AY370" s="17" t="s">
        <v>309</v>
      </c>
      <c r="BE370" s="150">
        <f t="shared" si="74"/>
        <v>0</v>
      </c>
      <c r="BF370" s="150">
        <f t="shared" si="75"/>
        <v>0</v>
      </c>
      <c r="BG370" s="150">
        <f t="shared" si="76"/>
        <v>0</v>
      </c>
      <c r="BH370" s="150">
        <f t="shared" si="77"/>
        <v>0</v>
      </c>
      <c r="BI370" s="150">
        <f t="shared" si="78"/>
        <v>0</v>
      </c>
      <c r="BJ370" s="17" t="s">
        <v>88</v>
      </c>
      <c r="BK370" s="150">
        <f t="shared" si="79"/>
        <v>0</v>
      </c>
      <c r="BL370" s="17" t="s">
        <v>120</v>
      </c>
      <c r="BM370" s="149" t="s">
        <v>3393</v>
      </c>
    </row>
    <row r="371" spans="2:65" s="1" customFormat="1" ht="16.5" customHeight="1" x14ac:dyDescent="0.2">
      <c r="B371" s="137"/>
      <c r="C371" s="138" t="s">
        <v>2512</v>
      </c>
      <c r="D371" s="138" t="s">
        <v>311</v>
      </c>
      <c r="E371" s="139" t="s">
        <v>6663</v>
      </c>
      <c r="F371" s="140" t="s">
        <v>6664</v>
      </c>
      <c r="G371" s="141" t="s">
        <v>6245</v>
      </c>
      <c r="H371" s="142">
        <v>3</v>
      </c>
      <c r="I371" s="143"/>
      <c r="J371" s="144">
        <f t="shared" si="70"/>
        <v>0</v>
      </c>
      <c r="K371" s="140" t="s">
        <v>366</v>
      </c>
      <c r="L371" s="33"/>
      <c r="M371" s="145" t="s">
        <v>1</v>
      </c>
      <c r="N371" s="146" t="s">
        <v>46</v>
      </c>
      <c r="P371" s="147">
        <f t="shared" si="71"/>
        <v>0</v>
      </c>
      <c r="Q371" s="147">
        <v>0</v>
      </c>
      <c r="R371" s="147">
        <f t="shared" si="72"/>
        <v>0</v>
      </c>
      <c r="S371" s="147">
        <v>0</v>
      </c>
      <c r="T371" s="148">
        <f t="shared" si="73"/>
        <v>0</v>
      </c>
      <c r="AR371" s="149" t="s">
        <v>120</v>
      </c>
      <c r="AT371" s="149" t="s">
        <v>311</v>
      </c>
      <c r="AU371" s="149" t="s">
        <v>90</v>
      </c>
      <c r="AY371" s="17" t="s">
        <v>309</v>
      </c>
      <c r="BE371" s="150">
        <f t="shared" si="74"/>
        <v>0</v>
      </c>
      <c r="BF371" s="150">
        <f t="shared" si="75"/>
        <v>0</v>
      </c>
      <c r="BG371" s="150">
        <f t="shared" si="76"/>
        <v>0</v>
      </c>
      <c r="BH371" s="150">
        <f t="shared" si="77"/>
        <v>0</v>
      </c>
      <c r="BI371" s="150">
        <f t="shared" si="78"/>
        <v>0</v>
      </c>
      <c r="BJ371" s="17" t="s">
        <v>88</v>
      </c>
      <c r="BK371" s="150">
        <f t="shared" si="79"/>
        <v>0</v>
      </c>
      <c r="BL371" s="17" t="s">
        <v>120</v>
      </c>
      <c r="BM371" s="149" t="s">
        <v>3401</v>
      </c>
    </row>
    <row r="372" spans="2:65" s="1" customFormat="1" ht="16.5" customHeight="1" x14ac:dyDescent="0.2">
      <c r="B372" s="137"/>
      <c r="C372" s="138" t="s">
        <v>2517</v>
      </c>
      <c r="D372" s="138" t="s">
        <v>311</v>
      </c>
      <c r="E372" s="139" t="s">
        <v>6665</v>
      </c>
      <c r="F372" s="140" t="s">
        <v>6666</v>
      </c>
      <c r="G372" s="141" t="s">
        <v>6245</v>
      </c>
      <c r="H372" s="142">
        <v>12</v>
      </c>
      <c r="I372" s="143"/>
      <c r="J372" s="144">
        <f t="shared" si="70"/>
        <v>0</v>
      </c>
      <c r="K372" s="140" t="s">
        <v>366</v>
      </c>
      <c r="L372" s="33"/>
      <c r="M372" s="145" t="s">
        <v>1</v>
      </c>
      <c r="N372" s="146" t="s">
        <v>46</v>
      </c>
      <c r="P372" s="147">
        <f t="shared" si="71"/>
        <v>0</v>
      </c>
      <c r="Q372" s="147">
        <v>0</v>
      </c>
      <c r="R372" s="147">
        <f t="shared" si="72"/>
        <v>0</v>
      </c>
      <c r="S372" s="147">
        <v>0</v>
      </c>
      <c r="T372" s="148">
        <f t="shared" si="73"/>
        <v>0</v>
      </c>
      <c r="AR372" s="149" t="s">
        <v>120</v>
      </c>
      <c r="AT372" s="149" t="s">
        <v>311</v>
      </c>
      <c r="AU372" s="149" t="s">
        <v>90</v>
      </c>
      <c r="AY372" s="17" t="s">
        <v>309</v>
      </c>
      <c r="BE372" s="150">
        <f t="shared" si="74"/>
        <v>0</v>
      </c>
      <c r="BF372" s="150">
        <f t="shared" si="75"/>
        <v>0</v>
      </c>
      <c r="BG372" s="150">
        <f t="shared" si="76"/>
        <v>0</v>
      </c>
      <c r="BH372" s="150">
        <f t="shared" si="77"/>
        <v>0</v>
      </c>
      <c r="BI372" s="150">
        <f t="shared" si="78"/>
        <v>0</v>
      </c>
      <c r="BJ372" s="17" t="s">
        <v>88</v>
      </c>
      <c r="BK372" s="150">
        <f t="shared" si="79"/>
        <v>0</v>
      </c>
      <c r="BL372" s="17" t="s">
        <v>120</v>
      </c>
      <c r="BM372" s="149" t="s">
        <v>3409</v>
      </c>
    </row>
    <row r="373" spans="2:65" s="11" customFormat="1" ht="22.9" customHeight="1" x14ac:dyDescent="0.2">
      <c r="B373" s="125"/>
      <c r="D373" s="126" t="s">
        <v>80</v>
      </c>
      <c r="E373" s="135" t="s">
        <v>6667</v>
      </c>
      <c r="F373" s="135" t="s">
        <v>6668</v>
      </c>
      <c r="I373" s="128"/>
      <c r="J373" s="136">
        <f>BK373</f>
        <v>0</v>
      </c>
      <c r="L373" s="125"/>
      <c r="M373" s="130"/>
      <c r="P373" s="131">
        <f>SUM(P374:P384)</f>
        <v>0</v>
      </c>
      <c r="R373" s="131">
        <f>SUM(R374:R384)</f>
        <v>0</v>
      </c>
      <c r="T373" s="132">
        <f>SUM(T374:T384)</f>
        <v>0</v>
      </c>
      <c r="AR373" s="126" t="s">
        <v>88</v>
      </c>
      <c r="AT373" s="133" t="s">
        <v>80</v>
      </c>
      <c r="AU373" s="133" t="s">
        <v>88</v>
      </c>
      <c r="AY373" s="126" t="s">
        <v>309</v>
      </c>
      <c r="BK373" s="134">
        <f>SUM(BK374:BK384)</f>
        <v>0</v>
      </c>
    </row>
    <row r="374" spans="2:65" s="1" customFormat="1" ht="16.5" customHeight="1" x14ac:dyDescent="0.2">
      <c r="B374" s="137"/>
      <c r="C374" s="138" t="s">
        <v>2523</v>
      </c>
      <c r="D374" s="138" t="s">
        <v>311</v>
      </c>
      <c r="E374" s="139" t="s">
        <v>6669</v>
      </c>
      <c r="F374" s="140" t="s">
        <v>6670</v>
      </c>
      <c r="G374" s="141" t="s">
        <v>6434</v>
      </c>
      <c r="H374" s="142">
        <v>12</v>
      </c>
      <c r="I374" s="143"/>
      <c r="J374" s="144">
        <f t="shared" ref="J374:J384" si="80">ROUND(I374*H374,2)</f>
        <v>0</v>
      </c>
      <c r="K374" s="140" t="s">
        <v>366</v>
      </c>
      <c r="L374" s="33"/>
      <c r="M374" s="145" t="s">
        <v>1</v>
      </c>
      <c r="N374" s="146" t="s">
        <v>46</v>
      </c>
      <c r="P374" s="147">
        <f t="shared" ref="P374:P384" si="81">O374*H374</f>
        <v>0</v>
      </c>
      <c r="Q374" s="147">
        <v>0</v>
      </c>
      <c r="R374" s="147">
        <f t="shared" ref="R374:R384" si="82">Q374*H374</f>
        <v>0</v>
      </c>
      <c r="S374" s="147">
        <v>0</v>
      </c>
      <c r="T374" s="148">
        <f t="shared" ref="T374:T384" si="83">S374*H374</f>
        <v>0</v>
      </c>
      <c r="AR374" s="149" t="s">
        <v>120</v>
      </c>
      <c r="AT374" s="149" t="s">
        <v>311</v>
      </c>
      <c r="AU374" s="149" t="s">
        <v>90</v>
      </c>
      <c r="AY374" s="17" t="s">
        <v>309</v>
      </c>
      <c r="BE374" s="150">
        <f t="shared" ref="BE374:BE384" si="84">IF(N374="základní",J374,0)</f>
        <v>0</v>
      </c>
      <c r="BF374" s="150">
        <f t="shared" ref="BF374:BF384" si="85">IF(N374="snížená",J374,0)</f>
        <v>0</v>
      </c>
      <c r="BG374" s="150">
        <f t="shared" ref="BG374:BG384" si="86">IF(N374="zákl. přenesená",J374,0)</f>
        <v>0</v>
      </c>
      <c r="BH374" s="150">
        <f t="shared" ref="BH374:BH384" si="87">IF(N374="sníž. přenesená",J374,0)</f>
        <v>0</v>
      </c>
      <c r="BI374" s="150">
        <f t="shared" ref="BI374:BI384" si="88">IF(N374="nulová",J374,0)</f>
        <v>0</v>
      </c>
      <c r="BJ374" s="17" t="s">
        <v>88</v>
      </c>
      <c r="BK374" s="150">
        <f t="shared" ref="BK374:BK384" si="89">ROUND(I374*H374,2)</f>
        <v>0</v>
      </c>
      <c r="BL374" s="17" t="s">
        <v>120</v>
      </c>
      <c r="BM374" s="149" t="s">
        <v>3417</v>
      </c>
    </row>
    <row r="375" spans="2:65" s="1" customFormat="1" ht="16.5" customHeight="1" x14ac:dyDescent="0.2">
      <c r="B375" s="137"/>
      <c r="C375" s="138" t="s">
        <v>2527</v>
      </c>
      <c r="D375" s="138" t="s">
        <v>311</v>
      </c>
      <c r="E375" s="139" t="s">
        <v>6671</v>
      </c>
      <c r="F375" s="140" t="s">
        <v>6672</v>
      </c>
      <c r="G375" s="141" t="s">
        <v>6434</v>
      </c>
      <c r="H375" s="142">
        <v>4</v>
      </c>
      <c r="I375" s="143"/>
      <c r="J375" s="144">
        <f t="shared" si="80"/>
        <v>0</v>
      </c>
      <c r="K375" s="140" t="s">
        <v>366</v>
      </c>
      <c r="L375" s="33"/>
      <c r="M375" s="145" t="s">
        <v>1</v>
      </c>
      <c r="N375" s="146" t="s">
        <v>46</v>
      </c>
      <c r="P375" s="147">
        <f t="shared" si="81"/>
        <v>0</v>
      </c>
      <c r="Q375" s="147">
        <v>0</v>
      </c>
      <c r="R375" s="147">
        <f t="shared" si="82"/>
        <v>0</v>
      </c>
      <c r="S375" s="147">
        <v>0</v>
      </c>
      <c r="T375" s="148">
        <f t="shared" si="83"/>
        <v>0</v>
      </c>
      <c r="AR375" s="149" t="s">
        <v>120</v>
      </c>
      <c r="AT375" s="149" t="s">
        <v>311</v>
      </c>
      <c r="AU375" s="149" t="s">
        <v>90</v>
      </c>
      <c r="AY375" s="17" t="s">
        <v>309</v>
      </c>
      <c r="BE375" s="150">
        <f t="shared" si="84"/>
        <v>0</v>
      </c>
      <c r="BF375" s="150">
        <f t="shared" si="85"/>
        <v>0</v>
      </c>
      <c r="BG375" s="150">
        <f t="shared" si="86"/>
        <v>0</v>
      </c>
      <c r="BH375" s="150">
        <f t="shared" si="87"/>
        <v>0</v>
      </c>
      <c r="BI375" s="150">
        <f t="shared" si="88"/>
        <v>0</v>
      </c>
      <c r="BJ375" s="17" t="s">
        <v>88</v>
      </c>
      <c r="BK375" s="150">
        <f t="shared" si="89"/>
        <v>0</v>
      </c>
      <c r="BL375" s="17" t="s">
        <v>120</v>
      </c>
      <c r="BM375" s="149" t="s">
        <v>3425</v>
      </c>
    </row>
    <row r="376" spans="2:65" s="1" customFormat="1" ht="21.75" customHeight="1" x14ac:dyDescent="0.2">
      <c r="B376" s="137"/>
      <c r="C376" s="138" t="s">
        <v>2534</v>
      </c>
      <c r="D376" s="138" t="s">
        <v>311</v>
      </c>
      <c r="E376" s="139" t="s">
        <v>6673</v>
      </c>
      <c r="F376" s="140" t="s">
        <v>6674</v>
      </c>
      <c r="G376" s="141" t="s">
        <v>6245</v>
      </c>
      <c r="H376" s="142">
        <v>1</v>
      </c>
      <c r="I376" s="143"/>
      <c r="J376" s="144">
        <f t="shared" si="80"/>
        <v>0</v>
      </c>
      <c r="K376" s="140" t="s">
        <v>366</v>
      </c>
      <c r="L376" s="33"/>
      <c r="M376" s="145" t="s">
        <v>1</v>
      </c>
      <c r="N376" s="146" t="s">
        <v>46</v>
      </c>
      <c r="P376" s="147">
        <f t="shared" si="81"/>
        <v>0</v>
      </c>
      <c r="Q376" s="147">
        <v>0</v>
      </c>
      <c r="R376" s="147">
        <f t="shared" si="82"/>
        <v>0</v>
      </c>
      <c r="S376" s="147">
        <v>0</v>
      </c>
      <c r="T376" s="148">
        <f t="shared" si="83"/>
        <v>0</v>
      </c>
      <c r="AR376" s="149" t="s">
        <v>120</v>
      </c>
      <c r="AT376" s="149" t="s">
        <v>311</v>
      </c>
      <c r="AU376" s="149" t="s">
        <v>90</v>
      </c>
      <c r="AY376" s="17" t="s">
        <v>309</v>
      </c>
      <c r="BE376" s="150">
        <f t="shared" si="84"/>
        <v>0</v>
      </c>
      <c r="BF376" s="150">
        <f t="shared" si="85"/>
        <v>0</v>
      </c>
      <c r="BG376" s="150">
        <f t="shared" si="86"/>
        <v>0</v>
      </c>
      <c r="BH376" s="150">
        <f t="shared" si="87"/>
        <v>0</v>
      </c>
      <c r="BI376" s="150">
        <f t="shared" si="88"/>
        <v>0</v>
      </c>
      <c r="BJ376" s="17" t="s">
        <v>88</v>
      </c>
      <c r="BK376" s="150">
        <f t="shared" si="89"/>
        <v>0</v>
      </c>
      <c r="BL376" s="17" t="s">
        <v>120</v>
      </c>
      <c r="BM376" s="149" t="s">
        <v>3433</v>
      </c>
    </row>
    <row r="377" spans="2:65" s="1" customFormat="1" ht="21.75" customHeight="1" x14ac:dyDescent="0.2">
      <c r="B377" s="137"/>
      <c r="C377" s="138" t="s">
        <v>2539</v>
      </c>
      <c r="D377" s="138" t="s">
        <v>311</v>
      </c>
      <c r="E377" s="139" t="s">
        <v>6675</v>
      </c>
      <c r="F377" s="140" t="s">
        <v>6676</v>
      </c>
      <c r="G377" s="141" t="s">
        <v>6245</v>
      </c>
      <c r="H377" s="142">
        <v>1</v>
      </c>
      <c r="I377" s="143"/>
      <c r="J377" s="144">
        <f t="shared" si="80"/>
        <v>0</v>
      </c>
      <c r="K377" s="140" t="s">
        <v>366</v>
      </c>
      <c r="L377" s="33"/>
      <c r="M377" s="145" t="s">
        <v>1</v>
      </c>
      <c r="N377" s="146" t="s">
        <v>46</v>
      </c>
      <c r="P377" s="147">
        <f t="shared" si="81"/>
        <v>0</v>
      </c>
      <c r="Q377" s="147">
        <v>0</v>
      </c>
      <c r="R377" s="147">
        <f t="shared" si="82"/>
        <v>0</v>
      </c>
      <c r="S377" s="147">
        <v>0</v>
      </c>
      <c r="T377" s="148">
        <f t="shared" si="83"/>
        <v>0</v>
      </c>
      <c r="AR377" s="149" t="s">
        <v>120</v>
      </c>
      <c r="AT377" s="149" t="s">
        <v>311</v>
      </c>
      <c r="AU377" s="149" t="s">
        <v>90</v>
      </c>
      <c r="AY377" s="17" t="s">
        <v>309</v>
      </c>
      <c r="BE377" s="150">
        <f t="shared" si="84"/>
        <v>0</v>
      </c>
      <c r="BF377" s="150">
        <f t="shared" si="85"/>
        <v>0</v>
      </c>
      <c r="BG377" s="150">
        <f t="shared" si="86"/>
        <v>0</v>
      </c>
      <c r="BH377" s="150">
        <f t="shared" si="87"/>
        <v>0</v>
      </c>
      <c r="BI377" s="150">
        <f t="shared" si="88"/>
        <v>0</v>
      </c>
      <c r="BJ377" s="17" t="s">
        <v>88</v>
      </c>
      <c r="BK377" s="150">
        <f t="shared" si="89"/>
        <v>0</v>
      </c>
      <c r="BL377" s="17" t="s">
        <v>120</v>
      </c>
      <c r="BM377" s="149" t="s">
        <v>3441</v>
      </c>
    </row>
    <row r="378" spans="2:65" s="1" customFormat="1" ht="21.75" customHeight="1" x14ac:dyDescent="0.2">
      <c r="B378" s="137"/>
      <c r="C378" s="138" t="s">
        <v>2545</v>
      </c>
      <c r="D378" s="138" t="s">
        <v>311</v>
      </c>
      <c r="E378" s="139" t="s">
        <v>6677</v>
      </c>
      <c r="F378" s="140" t="s">
        <v>6678</v>
      </c>
      <c r="G378" s="141" t="s">
        <v>6245</v>
      </c>
      <c r="H378" s="142">
        <v>2</v>
      </c>
      <c r="I378" s="143"/>
      <c r="J378" s="144">
        <f t="shared" si="80"/>
        <v>0</v>
      </c>
      <c r="K378" s="140" t="s">
        <v>366</v>
      </c>
      <c r="L378" s="33"/>
      <c r="M378" s="145" t="s">
        <v>1</v>
      </c>
      <c r="N378" s="146" t="s">
        <v>46</v>
      </c>
      <c r="P378" s="147">
        <f t="shared" si="81"/>
        <v>0</v>
      </c>
      <c r="Q378" s="147">
        <v>0</v>
      </c>
      <c r="R378" s="147">
        <f t="shared" si="82"/>
        <v>0</v>
      </c>
      <c r="S378" s="147">
        <v>0</v>
      </c>
      <c r="T378" s="148">
        <f t="shared" si="83"/>
        <v>0</v>
      </c>
      <c r="AR378" s="149" t="s">
        <v>120</v>
      </c>
      <c r="AT378" s="149" t="s">
        <v>311</v>
      </c>
      <c r="AU378" s="149" t="s">
        <v>90</v>
      </c>
      <c r="AY378" s="17" t="s">
        <v>309</v>
      </c>
      <c r="BE378" s="150">
        <f t="shared" si="84"/>
        <v>0</v>
      </c>
      <c r="BF378" s="150">
        <f t="shared" si="85"/>
        <v>0</v>
      </c>
      <c r="BG378" s="150">
        <f t="shared" si="86"/>
        <v>0</v>
      </c>
      <c r="BH378" s="150">
        <f t="shared" si="87"/>
        <v>0</v>
      </c>
      <c r="BI378" s="150">
        <f t="shared" si="88"/>
        <v>0</v>
      </c>
      <c r="BJ378" s="17" t="s">
        <v>88</v>
      </c>
      <c r="BK378" s="150">
        <f t="shared" si="89"/>
        <v>0</v>
      </c>
      <c r="BL378" s="17" t="s">
        <v>120</v>
      </c>
      <c r="BM378" s="149" t="s">
        <v>3449</v>
      </c>
    </row>
    <row r="379" spans="2:65" s="1" customFormat="1" ht="16.5" customHeight="1" x14ac:dyDescent="0.2">
      <c r="B379" s="137"/>
      <c r="C379" s="138" t="s">
        <v>2549</v>
      </c>
      <c r="D379" s="138" t="s">
        <v>311</v>
      </c>
      <c r="E379" s="139" t="s">
        <v>6679</v>
      </c>
      <c r="F379" s="140" t="s">
        <v>6680</v>
      </c>
      <c r="G379" s="141" t="s">
        <v>6434</v>
      </c>
      <c r="H379" s="142">
        <v>8</v>
      </c>
      <c r="I379" s="143"/>
      <c r="J379" s="144">
        <f t="shared" si="80"/>
        <v>0</v>
      </c>
      <c r="K379" s="140" t="s">
        <v>366</v>
      </c>
      <c r="L379" s="33"/>
      <c r="M379" s="145" t="s">
        <v>1</v>
      </c>
      <c r="N379" s="146" t="s">
        <v>46</v>
      </c>
      <c r="P379" s="147">
        <f t="shared" si="81"/>
        <v>0</v>
      </c>
      <c r="Q379" s="147">
        <v>0</v>
      </c>
      <c r="R379" s="147">
        <f t="shared" si="82"/>
        <v>0</v>
      </c>
      <c r="S379" s="147">
        <v>0</v>
      </c>
      <c r="T379" s="148">
        <f t="shared" si="83"/>
        <v>0</v>
      </c>
      <c r="AR379" s="149" t="s">
        <v>120</v>
      </c>
      <c r="AT379" s="149" t="s">
        <v>311</v>
      </c>
      <c r="AU379" s="149" t="s">
        <v>90</v>
      </c>
      <c r="AY379" s="17" t="s">
        <v>309</v>
      </c>
      <c r="BE379" s="150">
        <f t="shared" si="84"/>
        <v>0</v>
      </c>
      <c r="BF379" s="150">
        <f t="shared" si="85"/>
        <v>0</v>
      </c>
      <c r="BG379" s="150">
        <f t="shared" si="86"/>
        <v>0</v>
      </c>
      <c r="BH379" s="150">
        <f t="shared" si="87"/>
        <v>0</v>
      </c>
      <c r="BI379" s="150">
        <f t="shared" si="88"/>
        <v>0</v>
      </c>
      <c r="BJ379" s="17" t="s">
        <v>88</v>
      </c>
      <c r="BK379" s="150">
        <f t="shared" si="89"/>
        <v>0</v>
      </c>
      <c r="BL379" s="17" t="s">
        <v>120</v>
      </c>
      <c r="BM379" s="149" t="s">
        <v>3457</v>
      </c>
    </row>
    <row r="380" spans="2:65" s="1" customFormat="1" ht="16.5" customHeight="1" x14ac:dyDescent="0.2">
      <c r="B380" s="137"/>
      <c r="C380" s="138" t="s">
        <v>2553</v>
      </c>
      <c r="D380" s="138" t="s">
        <v>311</v>
      </c>
      <c r="E380" s="139" t="s">
        <v>6681</v>
      </c>
      <c r="F380" s="140" t="s">
        <v>6682</v>
      </c>
      <c r="G380" s="141" t="s">
        <v>6245</v>
      </c>
      <c r="H380" s="142">
        <v>1</v>
      </c>
      <c r="I380" s="143"/>
      <c r="J380" s="144">
        <f t="shared" si="80"/>
        <v>0</v>
      </c>
      <c r="K380" s="140" t="s">
        <v>366</v>
      </c>
      <c r="L380" s="33"/>
      <c r="M380" s="145" t="s">
        <v>1</v>
      </c>
      <c r="N380" s="146" t="s">
        <v>46</v>
      </c>
      <c r="P380" s="147">
        <f t="shared" si="81"/>
        <v>0</v>
      </c>
      <c r="Q380" s="147">
        <v>0</v>
      </c>
      <c r="R380" s="147">
        <f t="shared" si="82"/>
        <v>0</v>
      </c>
      <c r="S380" s="147">
        <v>0</v>
      </c>
      <c r="T380" s="148">
        <f t="shared" si="83"/>
        <v>0</v>
      </c>
      <c r="AR380" s="149" t="s">
        <v>120</v>
      </c>
      <c r="AT380" s="149" t="s">
        <v>311</v>
      </c>
      <c r="AU380" s="149" t="s">
        <v>90</v>
      </c>
      <c r="AY380" s="17" t="s">
        <v>309</v>
      </c>
      <c r="BE380" s="150">
        <f t="shared" si="84"/>
        <v>0</v>
      </c>
      <c r="BF380" s="150">
        <f t="shared" si="85"/>
        <v>0</v>
      </c>
      <c r="BG380" s="150">
        <f t="shared" si="86"/>
        <v>0</v>
      </c>
      <c r="BH380" s="150">
        <f t="shared" si="87"/>
        <v>0</v>
      </c>
      <c r="BI380" s="150">
        <f t="shared" si="88"/>
        <v>0</v>
      </c>
      <c r="BJ380" s="17" t="s">
        <v>88</v>
      </c>
      <c r="BK380" s="150">
        <f t="shared" si="89"/>
        <v>0</v>
      </c>
      <c r="BL380" s="17" t="s">
        <v>120</v>
      </c>
      <c r="BM380" s="149" t="s">
        <v>3465</v>
      </c>
    </row>
    <row r="381" spans="2:65" s="1" customFormat="1" ht="16.5" customHeight="1" x14ac:dyDescent="0.2">
      <c r="B381" s="137"/>
      <c r="C381" s="138" t="s">
        <v>2557</v>
      </c>
      <c r="D381" s="138" t="s">
        <v>311</v>
      </c>
      <c r="E381" s="139" t="s">
        <v>6683</v>
      </c>
      <c r="F381" s="140" t="s">
        <v>6684</v>
      </c>
      <c r="G381" s="141" t="s">
        <v>6245</v>
      </c>
      <c r="H381" s="142">
        <v>1</v>
      </c>
      <c r="I381" s="143"/>
      <c r="J381" s="144">
        <f t="shared" si="80"/>
        <v>0</v>
      </c>
      <c r="K381" s="140" t="s">
        <v>366</v>
      </c>
      <c r="L381" s="33"/>
      <c r="M381" s="145" t="s">
        <v>1</v>
      </c>
      <c r="N381" s="146" t="s">
        <v>46</v>
      </c>
      <c r="P381" s="147">
        <f t="shared" si="81"/>
        <v>0</v>
      </c>
      <c r="Q381" s="147">
        <v>0</v>
      </c>
      <c r="R381" s="147">
        <f t="shared" si="82"/>
        <v>0</v>
      </c>
      <c r="S381" s="147">
        <v>0</v>
      </c>
      <c r="T381" s="148">
        <f t="shared" si="83"/>
        <v>0</v>
      </c>
      <c r="AR381" s="149" t="s">
        <v>120</v>
      </c>
      <c r="AT381" s="149" t="s">
        <v>311</v>
      </c>
      <c r="AU381" s="149" t="s">
        <v>90</v>
      </c>
      <c r="AY381" s="17" t="s">
        <v>309</v>
      </c>
      <c r="BE381" s="150">
        <f t="shared" si="84"/>
        <v>0</v>
      </c>
      <c r="BF381" s="150">
        <f t="shared" si="85"/>
        <v>0</v>
      </c>
      <c r="BG381" s="150">
        <f t="shared" si="86"/>
        <v>0</v>
      </c>
      <c r="BH381" s="150">
        <f t="shared" si="87"/>
        <v>0</v>
      </c>
      <c r="BI381" s="150">
        <f t="shared" si="88"/>
        <v>0</v>
      </c>
      <c r="BJ381" s="17" t="s">
        <v>88</v>
      </c>
      <c r="BK381" s="150">
        <f t="shared" si="89"/>
        <v>0</v>
      </c>
      <c r="BL381" s="17" t="s">
        <v>120</v>
      </c>
      <c r="BM381" s="149" t="s">
        <v>3473</v>
      </c>
    </row>
    <row r="382" spans="2:65" s="1" customFormat="1" ht="16.5" customHeight="1" x14ac:dyDescent="0.2">
      <c r="B382" s="137"/>
      <c r="C382" s="138" t="s">
        <v>2561</v>
      </c>
      <c r="D382" s="138" t="s">
        <v>311</v>
      </c>
      <c r="E382" s="139" t="s">
        <v>6685</v>
      </c>
      <c r="F382" s="140" t="s">
        <v>6686</v>
      </c>
      <c r="G382" s="141" t="s">
        <v>6245</v>
      </c>
      <c r="H382" s="142">
        <v>5</v>
      </c>
      <c r="I382" s="143"/>
      <c r="J382" s="144">
        <f t="shared" si="80"/>
        <v>0</v>
      </c>
      <c r="K382" s="140" t="s">
        <v>366</v>
      </c>
      <c r="L382" s="33"/>
      <c r="M382" s="145" t="s">
        <v>1</v>
      </c>
      <c r="N382" s="146" t="s">
        <v>46</v>
      </c>
      <c r="P382" s="147">
        <f t="shared" si="81"/>
        <v>0</v>
      </c>
      <c r="Q382" s="147">
        <v>0</v>
      </c>
      <c r="R382" s="147">
        <f t="shared" si="82"/>
        <v>0</v>
      </c>
      <c r="S382" s="147">
        <v>0</v>
      </c>
      <c r="T382" s="148">
        <f t="shared" si="83"/>
        <v>0</v>
      </c>
      <c r="AR382" s="149" t="s">
        <v>120</v>
      </c>
      <c r="AT382" s="149" t="s">
        <v>311</v>
      </c>
      <c r="AU382" s="149" t="s">
        <v>90</v>
      </c>
      <c r="AY382" s="17" t="s">
        <v>309</v>
      </c>
      <c r="BE382" s="150">
        <f t="shared" si="84"/>
        <v>0</v>
      </c>
      <c r="BF382" s="150">
        <f t="shared" si="85"/>
        <v>0</v>
      </c>
      <c r="BG382" s="150">
        <f t="shared" si="86"/>
        <v>0</v>
      </c>
      <c r="BH382" s="150">
        <f t="shared" si="87"/>
        <v>0</v>
      </c>
      <c r="BI382" s="150">
        <f t="shared" si="88"/>
        <v>0</v>
      </c>
      <c r="BJ382" s="17" t="s">
        <v>88</v>
      </c>
      <c r="BK382" s="150">
        <f t="shared" si="89"/>
        <v>0</v>
      </c>
      <c r="BL382" s="17" t="s">
        <v>120</v>
      </c>
      <c r="BM382" s="149" t="s">
        <v>3481</v>
      </c>
    </row>
    <row r="383" spans="2:65" s="1" customFormat="1" ht="16.5" customHeight="1" x14ac:dyDescent="0.2">
      <c r="B383" s="137"/>
      <c r="C383" s="138" t="s">
        <v>2565</v>
      </c>
      <c r="D383" s="138" t="s">
        <v>311</v>
      </c>
      <c r="E383" s="139" t="s">
        <v>6687</v>
      </c>
      <c r="F383" s="140" t="s">
        <v>6688</v>
      </c>
      <c r="G383" s="141" t="s">
        <v>6245</v>
      </c>
      <c r="H383" s="142">
        <v>1</v>
      </c>
      <c r="I383" s="143"/>
      <c r="J383" s="144">
        <f t="shared" si="80"/>
        <v>0</v>
      </c>
      <c r="K383" s="140" t="s">
        <v>366</v>
      </c>
      <c r="L383" s="33"/>
      <c r="M383" s="145" t="s">
        <v>1</v>
      </c>
      <c r="N383" s="146" t="s">
        <v>46</v>
      </c>
      <c r="P383" s="147">
        <f t="shared" si="81"/>
        <v>0</v>
      </c>
      <c r="Q383" s="147">
        <v>0</v>
      </c>
      <c r="R383" s="147">
        <f t="shared" si="82"/>
        <v>0</v>
      </c>
      <c r="S383" s="147">
        <v>0</v>
      </c>
      <c r="T383" s="148">
        <f t="shared" si="83"/>
        <v>0</v>
      </c>
      <c r="AR383" s="149" t="s">
        <v>120</v>
      </c>
      <c r="AT383" s="149" t="s">
        <v>311</v>
      </c>
      <c r="AU383" s="149" t="s">
        <v>90</v>
      </c>
      <c r="AY383" s="17" t="s">
        <v>309</v>
      </c>
      <c r="BE383" s="150">
        <f t="shared" si="84"/>
        <v>0</v>
      </c>
      <c r="BF383" s="150">
        <f t="shared" si="85"/>
        <v>0</v>
      </c>
      <c r="BG383" s="150">
        <f t="shared" si="86"/>
        <v>0</v>
      </c>
      <c r="BH383" s="150">
        <f t="shared" si="87"/>
        <v>0</v>
      </c>
      <c r="BI383" s="150">
        <f t="shared" si="88"/>
        <v>0</v>
      </c>
      <c r="BJ383" s="17" t="s">
        <v>88</v>
      </c>
      <c r="BK383" s="150">
        <f t="shared" si="89"/>
        <v>0</v>
      </c>
      <c r="BL383" s="17" t="s">
        <v>120</v>
      </c>
      <c r="BM383" s="149" t="s">
        <v>3489</v>
      </c>
    </row>
    <row r="384" spans="2:65" s="1" customFormat="1" ht="16.5" customHeight="1" x14ac:dyDescent="0.2">
      <c r="B384" s="137"/>
      <c r="C384" s="138" t="s">
        <v>2569</v>
      </c>
      <c r="D384" s="138" t="s">
        <v>311</v>
      </c>
      <c r="E384" s="139" t="s">
        <v>6689</v>
      </c>
      <c r="F384" s="140" t="s">
        <v>6690</v>
      </c>
      <c r="G384" s="141" t="s">
        <v>6304</v>
      </c>
      <c r="H384" s="142">
        <v>0.501</v>
      </c>
      <c r="I384" s="143"/>
      <c r="J384" s="144">
        <f t="shared" si="80"/>
        <v>0</v>
      </c>
      <c r="K384" s="140" t="s">
        <v>366</v>
      </c>
      <c r="L384" s="33"/>
      <c r="M384" s="171" t="s">
        <v>1</v>
      </c>
      <c r="N384" s="172" t="s">
        <v>46</v>
      </c>
      <c r="O384" s="173"/>
      <c r="P384" s="174">
        <f t="shared" si="81"/>
        <v>0</v>
      </c>
      <c r="Q384" s="174">
        <v>0</v>
      </c>
      <c r="R384" s="174">
        <f t="shared" si="82"/>
        <v>0</v>
      </c>
      <c r="S384" s="174">
        <v>0</v>
      </c>
      <c r="T384" s="175">
        <f t="shared" si="83"/>
        <v>0</v>
      </c>
      <c r="AR384" s="149" t="s">
        <v>120</v>
      </c>
      <c r="AT384" s="149" t="s">
        <v>311</v>
      </c>
      <c r="AU384" s="149" t="s">
        <v>90</v>
      </c>
      <c r="AY384" s="17" t="s">
        <v>309</v>
      </c>
      <c r="BE384" s="150">
        <f t="shared" si="84"/>
        <v>0</v>
      </c>
      <c r="BF384" s="150">
        <f t="shared" si="85"/>
        <v>0</v>
      </c>
      <c r="BG384" s="150">
        <f t="shared" si="86"/>
        <v>0</v>
      </c>
      <c r="BH384" s="150">
        <f t="shared" si="87"/>
        <v>0</v>
      </c>
      <c r="BI384" s="150">
        <f t="shared" si="88"/>
        <v>0</v>
      </c>
      <c r="BJ384" s="17" t="s">
        <v>88</v>
      </c>
      <c r="BK384" s="150">
        <f t="shared" si="89"/>
        <v>0</v>
      </c>
      <c r="BL384" s="17" t="s">
        <v>120</v>
      </c>
      <c r="BM384" s="149" t="s">
        <v>3497</v>
      </c>
    </row>
    <row r="385" spans="2:12" s="1" customFormat="1" ht="6.95" customHeight="1" x14ac:dyDescent="0.2">
      <c r="B385" s="45"/>
      <c r="C385" s="46"/>
      <c r="D385" s="46"/>
      <c r="E385" s="46"/>
      <c r="F385" s="46"/>
      <c r="G385" s="46"/>
      <c r="H385" s="46"/>
      <c r="I385" s="46"/>
      <c r="J385" s="46"/>
      <c r="K385" s="46"/>
      <c r="L385" s="33"/>
    </row>
  </sheetData>
  <autoFilter ref="C136:K384" xr:uid="{00000000-0009-0000-0000-000008000000}"/>
  <mergeCells count="15">
    <mergeCell ref="E123:H123"/>
    <mergeCell ref="E127:H127"/>
    <mergeCell ref="E125:H125"/>
    <mergeCell ref="E129:H129"/>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53</vt:i4>
      </vt:variant>
      <vt:variant>
        <vt:lpstr>Pojmenované oblasti</vt:lpstr>
      </vt:variant>
      <vt:variant>
        <vt:i4>106</vt:i4>
      </vt:variant>
    </vt:vector>
  </HeadingPairs>
  <TitlesOfParts>
    <vt:vector size="159" baseType="lpstr">
      <vt:lpstr>Rekapitulace stavby</vt:lpstr>
      <vt:lpstr>D.1.0 - Dokumentace boura...</vt:lpstr>
      <vt:lpstr>D.1.1.A - SPODNÍ STAVBA</vt:lpstr>
      <vt:lpstr>D.1.1.B - VRCHNÍ STAVBA </vt:lpstr>
      <vt:lpstr>D.1.3 - Požárně bezpečnos...</vt:lpstr>
      <vt:lpstr>D.1.4.1 - Zdravotně techn...</vt:lpstr>
      <vt:lpstr>D.1.4.2.1 - Vzduchotechnika</vt:lpstr>
      <vt:lpstr>D.1.4.2.2 - Chlazení</vt:lpstr>
      <vt:lpstr>D.1.4.3 - Vytápění</vt:lpstr>
      <vt:lpstr>D.1.4.5 - Silnoproudá ele...</vt:lpstr>
      <vt:lpstr>D.1.4.6.1 - EPS</vt:lpstr>
      <vt:lpstr>D.1.4.6.2 - NZS</vt:lpstr>
      <vt:lpstr>D.1.4.6.3 - PZTS</vt:lpstr>
      <vt:lpstr>D.1.4.6.4 - EKV+VDT</vt:lpstr>
      <vt:lpstr>D.1.4.6.5 - CCTV</vt:lpstr>
      <vt:lpstr>D.1.4.6.6 - SK</vt:lpstr>
      <vt:lpstr>D.1.4.6.7 - Měření teplot...</vt:lpstr>
      <vt:lpstr>D.1.4.6.8 - STA</vt:lpstr>
      <vt:lpstr>D.1.4.6.9 - JČ</vt:lpstr>
      <vt:lpstr>D.1.4.6.11 - Parkovací sy...</vt:lpstr>
      <vt:lpstr>D.1.4.6.12 - RCD</vt:lpstr>
      <vt:lpstr>D.1.4.6.13 - KT</vt:lpstr>
      <vt:lpstr>D.1.4.7 - Měření a regulace</vt:lpstr>
      <vt:lpstr>D.1.4.8.1 - rozvody</vt:lpstr>
      <vt:lpstr>D.1.4.8.2 - kompres.stanice</vt:lpstr>
      <vt:lpstr>D.1.4.8.3 - lahvový zdroj...</vt:lpstr>
      <vt:lpstr>D.1.4.8.4 - lahvový zdroj O2</vt:lpstr>
      <vt:lpstr>D.2-01.1 - Výtahy</vt:lpstr>
      <vt:lpstr>D.2-01.2 - Zdravotnická t...</vt:lpstr>
      <vt:lpstr>D.2-01.3.1 - Interiér</vt:lpstr>
      <vt:lpstr>D.2-01.3.2 - Orientační s...</vt:lpstr>
      <vt:lpstr>D.2-01.4 - Potrubní pošta</vt:lpstr>
      <vt:lpstr>D.2-01.5 - AV a IT techno...</vt:lpstr>
      <vt:lpstr>D.2-01.6 - ZOTK</vt:lpstr>
      <vt:lpstr>D.2-01.7 - SHZ</vt:lpstr>
      <vt:lpstr>D.2-01.8 - FVE</vt:lpstr>
      <vt:lpstr>D.2-01.9 - Parkovací systém</vt:lpstr>
      <vt:lpstr>D.2-01.10 - Závlahový systém</vt:lpstr>
      <vt:lpstr>D.2-01.11 - Geotermální vrty</vt:lpstr>
      <vt:lpstr>D.2-IO 01.1 - Přeložka VO...</vt:lpstr>
      <vt:lpstr>D.2-IO 01.2 - Přeložka NN...</vt:lpstr>
      <vt:lpstr>D.2-IO 02a - Komunikace, ...</vt:lpstr>
      <vt:lpstr>D.2-IO 02b - Opěrné stěny</vt:lpstr>
      <vt:lpstr>D.2-IO 03 - Sadové úpravy</vt:lpstr>
      <vt:lpstr>D.2-IO 04 - Kanalizace de...</vt:lpstr>
      <vt:lpstr>D.2-IO 05 - Areálová příp...</vt:lpstr>
      <vt:lpstr>IO 06a - UZ - Uzemnění</vt:lpstr>
      <vt:lpstr>IO 06b - KT - Kabelové trasy</vt:lpstr>
      <vt:lpstr>IO 06c - SP - Silnoproudé...</vt:lpstr>
      <vt:lpstr>D.2-IO 07 - Venkovní osvě...</vt:lpstr>
      <vt:lpstr>D.2-IO 08 - Slaboproudé r...</vt:lpstr>
      <vt:lpstr>D.2-IO 09 - Plynové odběr...</vt:lpstr>
      <vt:lpstr>VON - Vedlejší a ostatní ...</vt:lpstr>
      <vt:lpstr>'D.1.0 - Dokumentace boura...'!Názvy_tisku</vt:lpstr>
      <vt:lpstr>'D.1.1.A - SPODNÍ STAVBA'!Názvy_tisku</vt:lpstr>
      <vt:lpstr>'D.1.1.B - VRCHNÍ STAVBA '!Názvy_tisku</vt:lpstr>
      <vt:lpstr>'D.1.3 - Požárně bezpečnos...'!Názvy_tisku</vt:lpstr>
      <vt:lpstr>'D.1.4.1 - Zdravotně techn...'!Názvy_tisku</vt:lpstr>
      <vt:lpstr>'D.1.4.2.1 - Vzduchotechnika'!Názvy_tisku</vt:lpstr>
      <vt:lpstr>'D.1.4.2.2 - Chlazení'!Názvy_tisku</vt:lpstr>
      <vt:lpstr>'D.1.4.3 - Vytápění'!Názvy_tisku</vt:lpstr>
      <vt:lpstr>'D.1.4.5 - Silnoproudá ele...'!Názvy_tisku</vt:lpstr>
      <vt:lpstr>'D.1.4.6.1 - EPS'!Názvy_tisku</vt:lpstr>
      <vt:lpstr>'D.1.4.6.11 - Parkovací sy...'!Názvy_tisku</vt:lpstr>
      <vt:lpstr>'D.1.4.6.12 - RCD'!Názvy_tisku</vt:lpstr>
      <vt:lpstr>'D.1.4.6.13 - KT'!Názvy_tisku</vt:lpstr>
      <vt:lpstr>'D.1.4.6.2 - NZS'!Názvy_tisku</vt:lpstr>
      <vt:lpstr>'D.1.4.6.3 - PZTS'!Názvy_tisku</vt:lpstr>
      <vt:lpstr>'D.1.4.6.4 - EKV+VDT'!Názvy_tisku</vt:lpstr>
      <vt:lpstr>'D.1.4.6.5 - CCTV'!Názvy_tisku</vt:lpstr>
      <vt:lpstr>'D.1.4.6.6 - SK'!Názvy_tisku</vt:lpstr>
      <vt:lpstr>'D.1.4.6.7 - Měření teplot...'!Názvy_tisku</vt:lpstr>
      <vt:lpstr>'D.1.4.6.8 - STA'!Názvy_tisku</vt:lpstr>
      <vt:lpstr>'D.1.4.6.9 - JČ'!Názvy_tisku</vt:lpstr>
      <vt:lpstr>'D.1.4.7 - Měření a regulace'!Názvy_tisku</vt:lpstr>
      <vt:lpstr>'D.1.4.8.1 - rozvody'!Názvy_tisku</vt:lpstr>
      <vt:lpstr>'D.1.4.8.2 - kompres.stanice'!Názvy_tisku</vt:lpstr>
      <vt:lpstr>'D.1.4.8.3 - lahvový zdroj...'!Názvy_tisku</vt:lpstr>
      <vt:lpstr>'D.1.4.8.4 - lahvový zdroj O2'!Názvy_tisku</vt:lpstr>
      <vt:lpstr>'D.2-01.1 - Výtahy'!Názvy_tisku</vt:lpstr>
      <vt:lpstr>'D.2-01.10 - Závlahový systém'!Názvy_tisku</vt:lpstr>
      <vt:lpstr>'D.2-01.11 - Geotermální vrty'!Názvy_tisku</vt:lpstr>
      <vt:lpstr>'D.2-01.2 - Zdravotnická t...'!Názvy_tisku</vt:lpstr>
      <vt:lpstr>'D.2-01.3.1 - Interiér'!Názvy_tisku</vt:lpstr>
      <vt:lpstr>'D.2-01.3.2 - Orientační s...'!Názvy_tisku</vt:lpstr>
      <vt:lpstr>'D.2-01.4 - Potrubní pošta'!Názvy_tisku</vt:lpstr>
      <vt:lpstr>'D.2-01.5 - AV a IT techno...'!Názvy_tisku</vt:lpstr>
      <vt:lpstr>'D.2-01.6 - ZOTK'!Názvy_tisku</vt:lpstr>
      <vt:lpstr>'D.2-01.7 - SHZ'!Názvy_tisku</vt:lpstr>
      <vt:lpstr>'D.2-01.8 - FVE'!Názvy_tisku</vt:lpstr>
      <vt:lpstr>'D.2-01.9 - Parkovací systém'!Názvy_tisku</vt:lpstr>
      <vt:lpstr>'D.2-IO 01.1 - Přeložka VO...'!Názvy_tisku</vt:lpstr>
      <vt:lpstr>'D.2-IO 01.2 - Přeložka NN...'!Názvy_tisku</vt:lpstr>
      <vt:lpstr>'D.2-IO 02a - Komunikace, ...'!Názvy_tisku</vt:lpstr>
      <vt:lpstr>'D.2-IO 02b - Opěrné stěny'!Názvy_tisku</vt:lpstr>
      <vt:lpstr>'D.2-IO 03 - Sadové úpravy'!Názvy_tisku</vt:lpstr>
      <vt:lpstr>'D.2-IO 04 - Kanalizace de...'!Názvy_tisku</vt:lpstr>
      <vt:lpstr>'D.2-IO 05 - Areálová příp...'!Názvy_tisku</vt:lpstr>
      <vt:lpstr>'D.2-IO 07 - Venkovní osvě...'!Názvy_tisku</vt:lpstr>
      <vt:lpstr>'D.2-IO 08 - Slaboproudé r...'!Názvy_tisku</vt:lpstr>
      <vt:lpstr>'D.2-IO 09 - Plynové odběr...'!Názvy_tisku</vt:lpstr>
      <vt:lpstr>'IO 06a - UZ - Uzemnění'!Názvy_tisku</vt:lpstr>
      <vt:lpstr>'IO 06b - KT - Kabelové trasy'!Názvy_tisku</vt:lpstr>
      <vt:lpstr>'IO 06c - SP - Silnoproudé...'!Názvy_tisku</vt:lpstr>
      <vt:lpstr>'Rekapitulace stavby'!Názvy_tisku</vt:lpstr>
      <vt:lpstr>'VON - Vedlejší a ostatní ...'!Názvy_tisku</vt:lpstr>
      <vt:lpstr>'D.1.0 - Dokumentace boura...'!Oblast_tisku</vt:lpstr>
      <vt:lpstr>'D.1.1.A - SPODNÍ STAVBA'!Oblast_tisku</vt:lpstr>
      <vt:lpstr>'D.1.1.B - VRCHNÍ STAVBA '!Oblast_tisku</vt:lpstr>
      <vt:lpstr>'D.1.3 - Požárně bezpečnos...'!Oblast_tisku</vt:lpstr>
      <vt:lpstr>'D.1.4.1 - Zdravotně techn...'!Oblast_tisku</vt:lpstr>
      <vt:lpstr>'D.1.4.2.1 - Vzduchotechnika'!Oblast_tisku</vt:lpstr>
      <vt:lpstr>'D.1.4.2.2 - Chlazení'!Oblast_tisku</vt:lpstr>
      <vt:lpstr>'D.1.4.3 - Vytápění'!Oblast_tisku</vt:lpstr>
      <vt:lpstr>'D.1.4.5 - Silnoproudá ele...'!Oblast_tisku</vt:lpstr>
      <vt:lpstr>'D.1.4.6.1 - EPS'!Oblast_tisku</vt:lpstr>
      <vt:lpstr>'D.1.4.6.11 - Parkovací sy...'!Oblast_tisku</vt:lpstr>
      <vt:lpstr>'D.1.4.6.12 - RCD'!Oblast_tisku</vt:lpstr>
      <vt:lpstr>'D.1.4.6.13 - KT'!Oblast_tisku</vt:lpstr>
      <vt:lpstr>'D.1.4.6.2 - NZS'!Oblast_tisku</vt:lpstr>
      <vt:lpstr>'D.1.4.6.3 - PZTS'!Oblast_tisku</vt:lpstr>
      <vt:lpstr>'D.1.4.6.4 - EKV+VDT'!Oblast_tisku</vt:lpstr>
      <vt:lpstr>'D.1.4.6.5 - CCTV'!Oblast_tisku</vt:lpstr>
      <vt:lpstr>'D.1.4.6.6 - SK'!Oblast_tisku</vt:lpstr>
      <vt:lpstr>'D.1.4.6.7 - Měření teplot...'!Oblast_tisku</vt:lpstr>
      <vt:lpstr>'D.1.4.6.8 - STA'!Oblast_tisku</vt:lpstr>
      <vt:lpstr>'D.1.4.6.9 - JČ'!Oblast_tisku</vt:lpstr>
      <vt:lpstr>'D.1.4.7 - Měření a regulace'!Oblast_tisku</vt:lpstr>
      <vt:lpstr>'D.1.4.8.1 - rozvody'!Oblast_tisku</vt:lpstr>
      <vt:lpstr>'D.1.4.8.2 - kompres.stanice'!Oblast_tisku</vt:lpstr>
      <vt:lpstr>'D.1.4.8.3 - lahvový zdroj...'!Oblast_tisku</vt:lpstr>
      <vt:lpstr>'D.1.4.8.4 - lahvový zdroj O2'!Oblast_tisku</vt:lpstr>
      <vt:lpstr>'D.2-01.1 - Výtahy'!Oblast_tisku</vt:lpstr>
      <vt:lpstr>'D.2-01.10 - Závlahový systém'!Oblast_tisku</vt:lpstr>
      <vt:lpstr>'D.2-01.11 - Geotermální vrty'!Oblast_tisku</vt:lpstr>
      <vt:lpstr>'D.2-01.2 - Zdravotnická t...'!Oblast_tisku</vt:lpstr>
      <vt:lpstr>'D.2-01.3.1 - Interiér'!Oblast_tisku</vt:lpstr>
      <vt:lpstr>'D.2-01.3.2 - Orientační s...'!Oblast_tisku</vt:lpstr>
      <vt:lpstr>'D.2-01.4 - Potrubní pošta'!Oblast_tisku</vt:lpstr>
      <vt:lpstr>'D.2-01.5 - AV a IT techno...'!Oblast_tisku</vt:lpstr>
      <vt:lpstr>'D.2-01.6 - ZOTK'!Oblast_tisku</vt:lpstr>
      <vt:lpstr>'D.2-01.7 - SHZ'!Oblast_tisku</vt:lpstr>
      <vt:lpstr>'D.2-01.8 - FVE'!Oblast_tisku</vt:lpstr>
      <vt:lpstr>'D.2-01.9 - Parkovací systém'!Oblast_tisku</vt:lpstr>
      <vt:lpstr>'D.2-IO 01.1 - Přeložka VO...'!Oblast_tisku</vt:lpstr>
      <vt:lpstr>'D.2-IO 01.2 - Přeložka NN...'!Oblast_tisku</vt:lpstr>
      <vt:lpstr>'D.2-IO 02a - Komunikace, ...'!Oblast_tisku</vt:lpstr>
      <vt:lpstr>'D.2-IO 02b - Opěrné stěny'!Oblast_tisku</vt:lpstr>
      <vt:lpstr>'D.2-IO 03 - Sadové úpravy'!Oblast_tisku</vt:lpstr>
      <vt:lpstr>'D.2-IO 04 - Kanalizace de...'!Oblast_tisku</vt:lpstr>
      <vt:lpstr>'D.2-IO 05 - Areálová příp...'!Oblast_tisku</vt:lpstr>
      <vt:lpstr>'D.2-IO 07 - Venkovní osvě...'!Oblast_tisku</vt:lpstr>
      <vt:lpstr>'D.2-IO 08 - Slaboproudé r...'!Oblast_tisku</vt:lpstr>
      <vt:lpstr>'D.2-IO 09 - Plynové odběr...'!Oblast_tisku</vt:lpstr>
      <vt:lpstr>'IO 06a - UZ - Uzemnění'!Oblast_tisku</vt:lpstr>
      <vt:lpstr>'IO 06b - KT - Kabelové trasy'!Oblast_tisku</vt:lpstr>
      <vt:lpstr>'IO 06c - SP - Silnoproudé...'!Oblast_tisku</vt:lpstr>
      <vt:lpstr>'Rekapitulace stavby'!Oblast_tisku</vt:lpstr>
      <vt:lpstr>'VON - Vedlejší a ostatní ...'!Oblast_tisku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Ondřej Měchura</dc:creator>
  <cp:lastModifiedBy>Ondřej Fabián</cp:lastModifiedBy>
  <dcterms:created xsi:type="dcterms:W3CDTF">2025-10-12T15:14:44Z</dcterms:created>
  <dcterms:modified xsi:type="dcterms:W3CDTF">2025-11-04T14:44:54Z</dcterms:modified>
</cp:coreProperties>
</file>